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ate1904="1" codeName="ThisWorkbook" defaultThemeVersion="166925"/>
  <mc:AlternateContent xmlns:mc="http://schemas.openxmlformats.org/markup-compatibility/2006">
    <mc:Choice Requires="x15">
      <x15ac:absPath xmlns:x15ac="http://schemas.microsoft.com/office/spreadsheetml/2010/11/ac" url="https://d.docs.live.net/70798585662be17c/VirginAust/EBA/"/>
    </mc:Choice>
  </mc:AlternateContent>
  <xr:revisionPtr revIDLastSave="12" documentId="8_{A8F6710A-0709-4723-ACC4-5661A5781BBD}" xr6:coauthVersionLast="47" xr6:coauthVersionMax="47" xr10:uidLastSave="{D59ADBEC-0991-4F7D-9C5D-C42869560D9A}"/>
  <bookViews>
    <workbookView xWindow="-98" yWindow="-98" windowWidth="22695" windowHeight="14595" xr2:uid="{6E93FCEB-7EEC-4097-9A7B-C86CEE2EFE9F}"/>
  </bookViews>
  <sheets>
    <sheet name="Planned" sheetId="22" r:id="rId1"/>
    <sheet name="Flown" sheetId="102" r:id="rId2"/>
    <sheet name="Sample" sheetId="101" r:id="rId3"/>
    <sheet name="Variables" sheetId="1" r:id="rId4"/>
  </sheets>
  <definedNames>
    <definedName name="_xlnm._FilterDatabase" localSheetId="3" hidden="1">Variables!#REF!</definedName>
    <definedName name="AdHocInst">Variables!$AB$12</definedName>
    <definedName name="Airports">Variables!$BA$4:$BF$109</definedName>
    <definedName name="Airports_IATA">Variables!$BA$4:$BA$109</definedName>
    <definedName name="Airports_Top">Variables!$BA$3:$BF$3</definedName>
    <definedName name="Block_1">Variables!$AT$4:$AT$470</definedName>
    <definedName name="Block_1_Num">Variables!$AT$5:$AT$470</definedName>
    <definedName name="Block_1_Start">Variables!$AT$4</definedName>
    <definedName name="Block_5">Variables!$AS$4:$AS$95</definedName>
    <definedName name="Block_5_Num">Variables!$AS$5:$AS$95</definedName>
    <definedName name="Block_5_Start">Variables!$AS$4</definedName>
    <definedName name="CalloutHours">Variables!#REF!</definedName>
    <definedName name="CancAccom">Variables!$AB$11</definedName>
    <definedName name="Change_Dates" localSheetId="1">Flown!$BR$45:$BR$79</definedName>
    <definedName name="Change_Dates" localSheetId="2">Sample!$BR$45:$BR$79</definedName>
    <definedName name="Change_Dates">Planned!$BR$45:$BR$79</definedName>
    <definedName name="Change_RPDates" localSheetId="1">Flown!$BS$45:$BS$72</definedName>
    <definedName name="Change_RPDates" localSheetId="2">Sample!$BS$45:$BS$72</definedName>
    <definedName name="Change_RPDates">Planned!$BS$45:$BS$72</definedName>
    <definedName name="ChangeDates">#REF!</definedName>
    <definedName name="CMS_Infringement">Variables!#REF!</definedName>
    <definedName name="CMS_Infringement_Top">Variables!#REF!</definedName>
    <definedName name="CMS_InfringementSelections">Variables!#REF!</definedName>
    <definedName name="col_DutySelections" localSheetId="1">Flown!$H$15:$L$42</definedName>
    <definedName name="col_DutySelections" localSheetId="2">Sample!$H$15:$L$42</definedName>
    <definedName name="col_DutySelections">Planned!$H$15:$L$42</definedName>
    <definedName name="col_DutyType" localSheetId="1">Flown!$C$15:$C$42</definedName>
    <definedName name="col_DutyType" localSheetId="2">Sample!$C$15:$C$42</definedName>
    <definedName name="col_DutyType">Planned!$C$15:$C$42</definedName>
    <definedName name="col_FlyDetails" localSheetId="1">Flown!$U$15:$AI$42</definedName>
    <definedName name="col_FlyDetails" localSheetId="2">Sample!$U$15:$AI$42</definedName>
    <definedName name="col_FlyDetails">Planned!$U$15:$AI$42</definedName>
    <definedName name="col_PreTVL" localSheetId="1">Flown!$M$15:$N$42</definedName>
    <definedName name="col_PreTVL" localSheetId="2">Sample!$M$15:$N$42</definedName>
    <definedName name="col_PreTVL">Planned!$M$15:$N$42</definedName>
    <definedName name="Credit_1">Variables!$AU$4:$AU$6005</definedName>
    <definedName name="Credit_1_Num">Variables!$AU$5:$AU$6005</definedName>
    <definedName name="DSStartStopList">Variables!$AO$4:$AO$20</definedName>
    <definedName name="Duty_1">Variables!$AR$4:$AR$815</definedName>
    <definedName name="Duty_1_Num">Variables!$AR$5:$AR$815</definedName>
    <definedName name="Duty_5">Variables!$AQ$4:$AQ$167</definedName>
    <definedName name="Duty_5_Num">Variables!$AQ$5:$AQ$167</definedName>
    <definedName name="DutyCalloutList">Variables!$V$4:$V$19</definedName>
    <definedName name="DutyCalloutStatusList">Variables!$V$4:$Y$9</definedName>
    <definedName name="DutyCalloutTable">Variables!$V$4:$Y$19</definedName>
    <definedName name="DutyCalloutTable_Top">Variables!$V$3:$Y$3</definedName>
    <definedName name="DutyRIG">Variables!$AB$4</definedName>
    <definedName name="DutyTypeDetails">Variables!$O$4:$S$35</definedName>
    <definedName name="DutyTypeDetails_Top">Variables!$O$3:$S$3</definedName>
    <definedName name="DutyTypes">Variables!$O$4:$O$39</definedName>
    <definedName name="EBAVAR_Data">Variables!$AD$4:$AI$10</definedName>
    <definedName name="EBAVAR_Data_Left">Variables!$AD$4:$AD$10</definedName>
    <definedName name="EBAVar_Top">Variables!$AD$3:$AI$3</definedName>
    <definedName name="ErrCheck" localSheetId="1">Flown!$BB$43</definedName>
    <definedName name="ErrCheck" localSheetId="2">Sample!$BB$43</definedName>
    <definedName name="ErrCheck">Planned!$BB$43</definedName>
    <definedName name="LeaveCR_CMS">Variables!$AB$14</definedName>
    <definedName name="LeaveCR_PreCMS">Variables!$AB$13</definedName>
    <definedName name="LeaveSickCR_CMS">Variables!#REF!</definedName>
    <definedName name="LeaveSickCR_PreCMS">Variables!$AB$15</definedName>
    <definedName name="LeaveUnpaidCMS">Variables!#REF!</definedName>
    <definedName name="Local_1">Variables!$AM$4:$AM$1505</definedName>
    <definedName name="Local_1_Num">Variables!$AM$5:$AM$1505</definedName>
    <definedName name="Local_5">Variables!$AN$4:$AN$305</definedName>
    <definedName name="Local_5_Num">Variables!$AN$5:$AN$305</definedName>
    <definedName name="lstRP_Routes" localSheetId="1">Flown!$BK$15:$BK$115</definedName>
    <definedName name="lstRP_Routes" localSheetId="0">Planned!$BK$15:$BK$115</definedName>
    <definedName name="lstRP_Routes" localSheetId="2">Sample!$BK$15:$BK$115</definedName>
    <definedName name="MaxBlockCheck">Variables!$AB$18</definedName>
    <definedName name="MinBlockCheck">Variables!$AB$17</definedName>
    <definedName name="MinTVLCredit">Variables!$AB$9</definedName>
    <definedName name="PairingRIG">Variables!$AB$5</definedName>
    <definedName name="_xlnm.Print_Area" localSheetId="1">Flown!$A$1:$AZ$46</definedName>
    <definedName name="_xlnm.Print_Area" localSheetId="0">Planned!$A$1:$AZ$46</definedName>
    <definedName name="_xlnm.Print_Area" localSheetId="2">Sample!$A$1:$AZ$46</definedName>
    <definedName name="RouteBlockTimes" localSheetId="1">Flown!$BK$15:$BM$115</definedName>
    <definedName name="RouteBlockTimes" localSheetId="0">Planned!$BK$15:$BM$115</definedName>
    <definedName name="RouteBlockTimes" localSheetId="2">Sample!$BK$15:$BM$115</definedName>
    <definedName name="RouteList" localSheetId="1">Flown!$BK$15:$BK$100</definedName>
    <definedName name="RouteList" localSheetId="2">Sample!$BK$15:$BK$100</definedName>
    <definedName name="RouteList">Planned!$BK$15:$BK$100</definedName>
    <definedName name="Routes_Unique" localSheetId="1">Flown!$BN$15:$BN$115</definedName>
    <definedName name="Routes_Unique" localSheetId="0">Planned!$BN$15:$BN$115</definedName>
    <definedName name="Routes_Unique" localSheetId="2">Sample!$BN$15:$BN$115</definedName>
    <definedName name="RP_AdHocInstruct" localSheetId="1">Flown!$K$43</definedName>
    <definedName name="RP_AdHocInstruct" localSheetId="0">Planned!$K$43</definedName>
    <definedName name="RP_AdHocInstruct" localSheetId="2">Sample!$K$43</definedName>
    <definedName name="RP_CalloutPay" localSheetId="1">Flown!$W$7</definedName>
    <definedName name="RP_CalloutPay" localSheetId="2">Sample!$W$7</definedName>
    <definedName name="RP_CalloutPay">Planned!$W$7</definedName>
    <definedName name="RP_CancAccom" localSheetId="1">Flown!$L$43</definedName>
    <definedName name="RP_CancAccom" localSheetId="0">Planned!$L$43</definedName>
    <definedName name="RP_CancAccom" localSheetId="2">Sample!$L$43</definedName>
    <definedName name="RP_CancAccomPay" localSheetId="1">Flown!$W$4</definedName>
    <definedName name="RP_CancAccomPay" localSheetId="0">Planned!$W$4</definedName>
    <definedName name="RP_CancAccomPay" localSheetId="2">Sample!$W$4</definedName>
    <definedName name="RP_CMS" localSheetId="1">Flown!#REF!</definedName>
    <definedName name="RP_CMS" localSheetId="0">Planned!#REF!</definedName>
    <definedName name="RP_CMS" localSheetId="2">Sample!#REF!</definedName>
    <definedName name="RP_CrewBaseOffset" localSheetId="1">Flown!$B$49</definedName>
    <definedName name="RP_CrewBaseOffset" localSheetId="2">Sample!$B$49</definedName>
    <definedName name="RP_CrewBaseOffset">Planned!$B$49</definedName>
    <definedName name="RP_Dates" localSheetId="1">Flown!$B$15:$B$42</definedName>
    <definedName name="RP_Dates" localSheetId="2">Sample!$B$15:$B$42</definedName>
    <definedName name="RP_Dates">Planned!$B$15:$B$42</definedName>
    <definedName name="RP_FlownPay" localSheetId="1">Flown!$P$6</definedName>
    <definedName name="RP_FlownPay" localSheetId="0">Planned!$P$6</definedName>
    <definedName name="RP_FlownPay" localSheetId="2">Sample!$P$6</definedName>
    <definedName name="RP_FlyDutyRIG" localSheetId="1">Flown!$AC$5</definedName>
    <definedName name="RP_FlyDutyRIG" localSheetId="0">Planned!$AC$5</definedName>
    <definedName name="RP_FlyDutyRIG" localSheetId="2">Sample!$AC$5</definedName>
    <definedName name="RP_HardCredit_Infringe" localSheetId="1">Flown!#REF!</definedName>
    <definedName name="RP_HardCredit_Infringe" localSheetId="2">Sample!#REF!</definedName>
    <definedName name="RP_HardCredit_Infringe">Planned!#REF!</definedName>
    <definedName name="RP_HardPay" localSheetId="1">Flown!$W$3</definedName>
    <definedName name="RP_HardPay" localSheetId="0">Planned!$W$3</definedName>
    <definedName name="RP_HardPay" localSheetId="2">Sample!$W$3</definedName>
    <definedName name="RP_HourlyRate" localSheetId="1">Flown!$E$5</definedName>
    <definedName name="RP_HourlyRate" localSheetId="0">Planned!$E$5</definedName>
    <definedName name="RP_HourlyRate" localSheetId="2">Sample!$E$5</definedName>
    <definedName name="RP_LostCR01" localSheetId="1">Flown!$V$49</definedName>
    <definedName name="RP_LostCR01" localSheetId="2">Sample!$V$49</definedName>
    <definedName name="RP_LostCR01">Planned!$V$49</definedName>
    <definedName name="RP_LostCR01_Date" localSheetId="1">Flown!$S$49</definedName>
    <definedName name="RP_LostCR01_Date" localSheetId="2">Sample!$S$49</definedName>
    <definedName name="RP_LostCR01_Date">Planned!$S$49</definedName>
    <definedName name="RP_LostCR01_List" localSheetId="1">Flown!$DA$13:$DA$179</definedName>
    <definedName name="RP_LostCR01_List" localSheetId="2">Sample!$DA$13:$DA$179</definedName>
    <definedName name="RP_LostCR01_List">Planned!$DA$13:$DA$179</definedName>
    <definedName name="RP_LostCR010" localSheetId="1">Flown!$V$63</definedName>
    <definedName name="RP_LostCR010" localSheetId="2">Sample!$V$63</definedName>
    <definedName name="RP_LostCR010">Planned!$V$63</definedName>
    <definedName name="RP_LostCR02" localSheetId="1">Flown!$V$50</definedName>
    <definedName name="RP_LostCR02" localSheetId="2">Sample!$V$50</definedName>
    <definedName name="RP_LostCR02">Planned!$V$50</definedName>
    <definedName name="RP_LostCR02_Date" localSheetId="1">Flown!$S$50</definedName>
    <definedName name="RP_LostCR02_Date" localSheetId="2">Sample!$S$50</definedName>
    <definedName name="RP_LostCR02_Date">Planned!$S$50</definedName>
    <definedName name="RP_LostCR02_List" localSheetId="1">Flown!$DB$13:$DB$179</definedName>
    <definedName name="RP_LostCR02_List" localSheetId="2">Sample!$DB$13:$DB$179</definedName>
    <definedName name="RP_LostCR02_List">Planned!$DB$13:$DB$179</definedName>
    <definedName name="RP_LostCR03" localSheetId="1">Flown!$V$51</definedName>
    <definedName name="RP_LostCR03" localSheetId="2">Sample!$V$51</definedName>
    <definedName name="RP_LostCR03">Planned!$V$51</definedName>
    <definedName name="RP_LostCR03_Date" localSheetId="1">Flown!$S$51</definedName>
    <definedName name="RP_LostCR03_Date" localSheetId="2">Sample!$S$51</definedName>
    <definedName name="RP_LostCR03_Date">Planned!$S$51</definedName>
    <definedName name="RP_LostCR03_List" localSheetId="1">Flown!$DC$13:$DC$179</definedName>
    <definedName name="RP_LostCR03_List" localSheetId="2">Sample!$DC$13:$DC$179</definedName>
    <definedName name="RP_LostCR03_List">Planned!$DC$13:$DC$179</definedName>
    <definedName name="RP_LostCR04" localSheetId="1">Flown!$V$52</definedName>
    <definedName name="RP_LostCR04" localSheetId="2">Sample!$V$52</definedName>
    <definedName name="RP_LostCR04">Planned!$V$52</definedName>
    <definedName name="RP_LostCR04_Date" localSheetId="1">Flown!$S$52</definedName>
    <definedName name="RP_LostCR04_Date" localSheetId="2">Sample!$S$52</definedName>
    <definedName name="RP_LostCR04_Date">Planned!$S$52</definedName>
    <definedName name="RP_LostCR04_List" localSheetId="1">Flown!$DD$13:$DD$179</definedName>
    <definedName name="RP_LostCR04_List" localSheetId="2">Sample!$DD$13:$DD$179</definedName>
    <definedName name="RP_LostCR04_List">Planned!$DD$13:$DD$179</definedName>
    <definedName name="RP_LostCR05" localSheetId="1">Flown!$V$53</definedName>
    <definedName name="RP_LostCR05" localSheetId="2">Sample!$V$53</definedName>
    <definedName name="RP_LostCR05">Planned!$V$53</definedName>
    <definedName name="RP_LostCR05_Date" localSheetId="1">Flown!$S$53</definedName>
    <definedName name="RP_LostCR05_Date" localSheetId="2">Sample!$S$53</definedName>
    <definedName name="RP_LostCR05_Date">Planned!$S$53</definedName>
    <definedName name="RP_LostCR05_List" localSheetId="1">Flown!$DE$13:$DE$179</definedName>
    <definedName name="RP_LostCR05_List" localSheetId="2">Sample!$DE$13:$DE$179</definedName>
    <definedName name="RP_LostCR05_List">Planned!$DE$13:$DE$179</definedName>
    <definedName name="RP_LostCR06" localSheetId="1">Flown!$V$54</definedName>
    <definedName name="RP_LostCR06" localSheetId="2">Sample!$V$54</definedName>
    <definedName name="RP_LostCR06">Planned!$V$54</definedName>
    <definedName name="RP_LostCR06_Date" localSheetId="1">Flown!$S$54</definedName>
    <definedName name="RP_LostCR06_Date" localSheetId="2">Sample!$S$54</definedName>
    <definedName name="RP_LostCR06_Date">Planned!$S$54</definedName>
    <definedName name="RP_LostCR06_List" localSheetId="1">Flown!$DF$13:$DF$179</definedName>
    <definedName name="RP_LostCR06_List" localSheetId="2">Sample!$DF$13:$DF$179</definedName>
    <definedName name="RP_LostCR06_List">Planned!$DF$13:$DF$179</definedName>
    <definedName name="RP_LostCR07" localSheetId="1">Flown!$V$55</definedName>
    <definedName name="RP_LostCR07" localSheetId="2">Sample!$V$55</definedName>
    <definedName name="RP_LostCR07">Planned!$V$55</definedName>
    <definedName name="RP_LostCR07_Date" localSheetId="1">Flown!$S$55</definedName>
    <definedName name="RP_LostCR07_Date" localSheetId="2">Sample!$S$55</definedName>
    <definedName name="RP_LostCR07_Date">Planned!$S$55</definedName>
    <definedName name="RP_LostCR07_List" localSheetId="1">Flown!$DG$13:$DG$179</definedName>
    <definedName name="RP_LostCR07_List" localSheetId="2">Sample!$DG$13:$DG$179</definedName>
    <definedName name="RP_LostCR07_List">Planned!$DG$13:$DG$179</definedName>
    <definedName name="RP_LostCR08" localSheetId="1">Flown!$V$56</definedName>
    <definedName name="RP_LostCR08" localSheetId="2">Sample!$V$56</definedName>
    <definedName name="RP_LostCR08">Planned!$V$56</definedName>
    <definedName name="RP_LostCR08_Date" localSheetId="1">Flown!$S$56</definedName>
    <definedName name="RP_LostCR08_Date" localSheetId="2">Sample!$S$56</definedName>
    <definedName name="RP_LostCR08_Date">Planned!$S$56</definedName>
    <definedName name="RP_LostCR08_List" localSheetId="1">Flown!$DH$13:$DH$179</definedName>
    <definedName name="RP_LostCR08_List" localSheetId="2">Sample!$DH$13:$DH$179</definedName>
    <definedName name="RP_LostCR08_List">Planned!$DH$13:$DH$179</definedName>
    <definedName name="RP_LostCR09" localSheetId="1">Flown!$V$57</definedName>
    <definedName name="RP_LostCR09" localSheetId="2">Sample!$V$57</definedName>
    <definedName name="RP_LostCR09">Planned!$V$57</definedName>
    <definedName name="RP_LostCR09_Date" localSheetId="1">Flown!$S$57</definedName>
    <definedName name="RP_LostCR09_Date" localSheetId="2">Sample!$S$57</definedName>
    <definedName name="RP_LostCR09_Date">Planned!$S$57</definedName>
    <definedName name="RP_LostCR09_List" localSheetId="1">Flown!$DI$13:$DI$179</definedName>
    <definedName name="RP_LostCR09_List" localSheetId="2">Sample!$DI$13:$DI$179</definedName>
    <definedName name="RP_LostCR09_List">Planned!$DI$13:$DI$179</definedName>
    <definedName name="RP_LostCR10_Date" localSheetId="1">Flown!$S$63</definedName>
    <definedName name="RP_LostCR10_Date" localSheetId="2">Sample!$S$63</definedName>
    <definedName name="RP_LostCR10_Date">Planned!$S$63</definedName>
    <definedName name="RP_LostCR10_List" localSheetId="1">Flown!$DJ$13:$DJ$179</definedName>
    <definedName name="RP_LostCR10_List" localSheetId="2">Sample!$DJ$13:$DJ$179</definedName>
    <definedName name="RP_LostCR10_List">Planned!$DJ$13:$DJ$179</definedName>
    <definedName name="RP_MCG" localSheetId="1">Flown!$C$5</definedName>
    <definedName name="RP_MCG" localSheetId="0">Planned!$C$5</definedName>
    <definedName name="RP_MCG" localSheetId="2">Sample!$C$5</definedName>
    <definedName name="RP_MinStbyCredit" localSheetId="1">Flown!$AC$4</definedName>
    <definedName name="RP_MinStbyCredit" localSheetId="0">Planned!$AC$4</definedName>
    <definedName name="RP_MinStbyCredit" localSheetId="2">Sample!$AC$4</definedName>
    <definedName name="RP_MinStbySoftCredit" localSheetId="1">Flown!$AC$3</definedName>
    <definedName name="RP_MinStbySoftCredit" localSheetId="2">Sample!$AC$3</definedName>
    <definedName name="RP_MinStbySoftCredit">Planned!$AC$3</definedName>
    <definedName name="RP_MiscCalc_RouteBlockTimes" localSheetId="1">Flown!$N$50:$O$60</definedName>
    <definedName name="RP_MiscCalc_RouteBlockTimes" localSheetId="2">Sample!$N$50:$O$60</definedName>
    <definedName name="RP_MiscCalc_RouteBlockTimes">Planned!$N$50:$O$60</definedName>
    <definedName name="RP_Original_CreditHours" localSheetId="1">Flown!$C$6</definedName>
    <definedName name="RP_Original_CreditHours" localSheetId="0">Planned!$C$6</definedName>
    <definedName name="RP_Original_CreditHours" localSheetId="2">Sample!$C$6</definedName>
    <definedName name="RP_OriginalPay" localSheetId="1">Flown!$P$3</definedName>
    <definedName name="RP_OriginalPay" localSheetId="0">Planned!$P$3</definedName>
    <definedName name="RP_OriginalPay" localSheetId="2">Sample!$P$3</definedName>
    <definedName name="RP_OriginalPayWithRemovals" localSheetId="1">Flown!$P$5</definedName>
    <definedName name="RP_OriginalPayWithRemovals" localSheetId="2">Sample!$P$5</definedName>
    <definedName name="RP_OriginalPayWithRemovals">Planned!$P$5</definedName>
    <definedName name="RP_PaidPax" localSheetId="1">Flown!$AC$7</definedName>
    <definedName name="RP_PaidPax" localSheetId="0">Planned!$AC$7</definedName>
    <definedName name="RP_PaidPax" localSheetId="2">Sample!$AC$7</definedName>
    <definedName name="RP_PaxInEconHours" localSheetId="1">Flown!$AG$2</definedName>
    <definedName name="RP_PaxInEconHours" localSheetId="2">Sample!$AG$2</definedName>
    <definedName name="RP_PaxInEconHours">Planned!$AG$2</definedName>
    <definedName name="RP_Pay" localSheetId="1">Flown!$P$7</definedName>
    <definedName name="RP_Pay" localSheetId="0">Planned!$P$7</definedName>
    <definedName name="RP_Pay" localSheetId="2">Sample!$P$7</definedName>
    <definedName name="RP_PostTVL_Routes" localSheetId="1">Flown!$AN$15:$AN$42</definedName>
    <definedName name="RP_PostTVL_Routes" localSheetId="2">Sample!$AN$15:$AN$42</definedName>
    <definedName name="RP_PostTVL_Routes">Planned!$AN$15:$AN$42</definedName>
    <definedName name="RP_PreTVL_Routes" localSheetId="1">Flown!$N$15:$N$42</definedName>
    <definedName name="RP_PreTVL_Routes" localSheetId="0">Planned!$N$15:$N$42</definedName>
    <definedName name="RP_PreTVL_Routes" localSheetId="2">Sample!$N$15:$N$42</definedName>
    <definedName name="RP_ProtCreditHrs" localSheetId="1">Flown!$AC$8</definedName>
    <definedName name="RP_ProtCreditHrs" localSheetId="0">Planned!$AC$8</definedName>
    <definedName name="RP_ProtCreditHrs" localSheetId="2">Sample!$AC$8</definedName>
    <definedName name="RP_PubCRHrs" localSheetId="1">Flown!$BP$15:$BP$6018</definedName>
    <definedName name="RP_PubCRHrs" localSheetId="2">Sample!$BP$15:$BP$6018</definedName>
    <definedName name="RP_PubCRHrs">Planned!$BP$15:$BP$6018</definedName>
    <definedName name="RP_RemovalHours" localSheetId="1">Flown!$V$64</definedName>
    <definedName name="RP_RemovalHours" localSheetId="2">Sample!$V$64</definedName>
    <definedName name="RP_RemovalHours">Planned!$V$64</definedName>
    <definedName name="RP_Role" localSheetId="1">Flown!$C$3</definedName>
    <definedName name="RP_Role" localSheetId="0">Planned!$C$3</definedName>
    <definedName name="RP_Role" localSheetId="2">Sample!$C$3</definedName>
    <definedName name="RP_Roll_In_Act_Block" localSheetId="1">Flown!$Q$68</definedName>
    <definedName name="RP_Roll_In_Act_Block" localSheetId="2">Sample!$Q$68</definedName>
    <definedName name="RP_Roll_In_Act_Block">Planned!$Q$68</definedName>
    <definedName name="RP_Roll_In_Actual_Block_In_Local" localSheetId="1">Flown!$K$68</definedName>
    <definedName name="RP_Roll_In_Actual_Block_In_Local" localSheetId="2">Sample!$K$68</definedName>
    <definedName name="RP_Roll_In_Actual_Block_In_Local">Planned!$K$68</definedName>
    <definedName name="RP_Roll_In_Actual_Block_In_Local_List" localSheetId="1">Flown!$CO$13:$CO$1453</definedName>
    <definedName name="RP_Roll_In_Actual_Block_In_Local_List" localSheetId="2">Sample!$CO$13:$CO$1453</definedName>
    <definedName name="RP_Roll_In_Actual_Block_In_Local_List">Planned!$CO$13:$CO$1453</definedName>
    <definedName name="RP_Roll_In_Actual_Block_Out_Local" localSheetId="1">Flown!$G$68</definedName>
    <definedName name="RP_Roll_In_Actual_Block_Out_Local" localSheetId="2">Sample!$G$68</definedName>
    <definedName name="RP_Roll_In_Actual_Block_Out_Local">Planned!$G$68</definedName>
    <definedName name="RP_Roll_In_Actual_Block_Out_Local_List" localSheetId="1">Flown!$CN$13:$CN$1453</definedName>
    <definedName name="RP_Roll_In_Actual_Block_Out_Local_List" localSheetId="2">Sample!$CN$13:$CN$1453</definedName>
    <definedName name="RP_Roll_In_Actual_Block_Out_Local_List">Planned!$CN$13:$CN$1453</definedName>
    <definedName name="RP_Roll_In_Actual_Duty" localSheetId="1">Flown!$Q$69</definedName>
    <definedName name="RP_Roll_In_Actual_Duty" localSheetId="2">Sample!$Q$69</definedName>
    <definedName name="RP_Roll_In_Actual_Duty">Planned!$Q$69</definedName>
    <definedName name="RP_Roll_In_Actual_Duty_Off_Local" localSheetId="1">Flown!$K$69</definedName>
    <definedName name="RP_Roll_In_Actual_Duty_Off_Local" localSheetId="2">Sample!$K$69</definedName>
    <definedName name="RP_Roll_In_Actual_Duty_Off_Local">Planned!$K$69</definedName>
    <definedName name="RP_Roll_In_Actual_Duty_Off_Local_List" localSheetId="1">Flown!$CQ$13:$CQ$1516</definedName>
    <definedName name="RP_Roll_In_Actual_Duty_Off_Local_List" localSheetId="2">Sample!$CQ$13:$CQ$1516</definedName>
    <definedName name="RP_Roll_In_Actual_Duty_Off_Local_List">Planned!$CQ$13:$CQ$1516</definedName>
    <definedName name="RP_Roll_In_Actual_Duty_On_Local" localSheetId="1">Flown!$G$69</definedName>
    <definedName name="RP_Roll_In_Actual_Duty_On_Local" localSheetId="2">Sample!$G$69</definedName>
    <definedName name="RP_Roll_In_Actual_Duty_On_Local">Planned!$G$69</definedName>
    <definedName name="RP_Roll_In_Actual_Duty_On_Local_List" localSheetId="1">Flown!$CP$13:$CP$316</definedName>
    <definedName name="RP_Roll_In_Actual_Duty_On_Local_List" localSheetId="2">Sample!$CP$13:$CP$316</definedName>
    <definedName name="RP_Roll_In_Actual_Duty_On_Local_List">Planned!$CP$13:$CP$316</definedName>
    <definedName name="RP_Roll_In_CrewBaseUTC" localSheetId="1">Flown!$D$64</definedName>
    <definedName name="RP_Roll_In_CrewBaseUTC" localSheetId="2">Sample!$D$64</definedName>
    <definedName name="RP_Roll_In_CrewBaseUTC">Planned!$D$64</definedName>
    <definedName name="RP_Roll_In_From" localSheetId="1">Flown!$F$66</definedName>
    <definedName name="RP_Roll_In_From" localSheetId="2">Sample!$F$66</definedName>
    <definedName name="RP_Roll_In_From">Planned!$F$66</definedName>
    <definedName name="RP_Roll_In_From_UTC" localSheetId="1">Flown!$F$69</definedName>
    <definedName name="RP_Roll_In_From_UTC" localSheetId="2">Sample!$F$69</definedName>
    <definedName name="RP_Roll_In_From_UTC">Planned!$F$69</definedName>
    <definedName name="RP_Roll_In_Plan_Duty" localSheetId="1">Flown!$Q$67</definedName>
    <definedName name="RP_Roll_In_Plan_Duty" localSheetId="2">Sample!$Q$67</definedName>
    <definedName name="RP_Roll_In_Plan_Duty">Planned!$Q$67</definedName>
    <definedName name="RP_Roll_In_Sector" localSheetId="1">Flown!$N$64</definedName>
    <definedName name="RP_Roll_In_Sector" localSheetId="2">Sample!$N$64</definedName>
    <definedName name="RP_Roll_In_Sector">Planned!$N$64</definedName>
    <definedName name="RP_Roll_In_Sked_Block" localSheetId="1">Flown!$Q$66</definedName>
    <definedName name="RP_Roll_In_Sked_Block" localSheetId="2">Sample!$Q$66</definedName>
    <definedName name="RP_Roll_In_Sked_Block">Planned!$Q$66</definedName>
    <definedName name="RP_Roll_In_Sked_Block_In_Local" localSheetId="1">Flown!$K$66</definedName>
    <definedName name="RP_Roll_In_Sked_Block_In_Local" localSheetId="2">Sample!$K$66</definedName>
    <definedName name="RP_Roll_In_Sked_Block_In_Local">Planned!$K$66</definedName>
    <definedName name="RP_Roll_In_Sked_Block_In_Local_List" localSheetId="1">Flown!$CK$13:$CK$301</definedName>
    <definedName name="RP_Roll_In_Sked_Block_In_Local_List" localSheetId="2">Sample!$CK$13:$CK$301</definedName>
    <definedName name="RP_Roll_In_Sked_Block_In_Local_List">Planned!$CK$13:$CK$301</definedName>
    <definedName name="RP_Roll_In_Sked_Block_Out_Local" localSheetId="1">Flown!$G$66</definedName>
    <definedName name="RP_Roll_In_Sked_Block_Out_Local" localSheetId="2">Sample!$G$66</definedName>
    <definedName name="RP_Roll_In_Sked_Block_Out_Local">Planned!$G$66</definedName>
    <definedName name="RP_Roll_In_Sked_Duty_Off_Local" localSheetId="1">Flown!$K$67</definedName>
    <definedName name="RP_Roll_In_Sked_Duty_Off_Local" localSheetId="2">Sample!$K$67</definedName>
    <definedName name="RP_Roll_In_Sked_Duty_Off_Local">Planned!$K$67</definedName>
    <definedName name="RP_Roll_In_Sked_Duty_Off_Local_List" localSheetId="1">Flown!$CM$13:$CM$316</definedName>
    <definedName name="RP_Roll_In_Sked_Duty_Off_Local_List" localSheetId="2">Sample!$CM$13:$CM$316</definedName>
    <definedName name="RP_Roll_In_Sked_Duty_Off_Local_List">Planned!$CM$13:$CM$316</definedName>
    <definedName name="RP_Roll_In_Sked_Duty_On_Local" localSheetId="1">Flown!$G$67</definedName>
    <definedName name="RP_Roll_In_Sked_Duty_On_Local" localSheetId="2">Sample!$G$67</definedName>
    <definedName name="RP_Roll_In_Sked_Duty_On_Local">Planned!$G$67</definedName>
    <definedName name="RP_Roll_In_Sked_Duty_On_Local_List" localSheetId="1">Flown!$CL$13:$CL$317</definedName>
    <definedName name="RP_Roll_In_Sked_Duty_On_Local_List" localSheetId="2">Sample!$CL$13:$CL$317</definedName>
    <definedName name="RP_Roll_In_Sked_Duty_On_Local_List">Planned!$CL$13:$CL$317</definedName>
    <definedName name="RP_Roll_In_To" localSheetId="1">Flown!$J$66</definedName>
    <definedName name="RP_Roll_In_To" localSheetId="2">Sample!$J$66</definedName>
    <definedName name="RP_Roll_In_To">Planned!$J$66</definedName>
    <definedName name="RP_Roll_In_To_UTC" localSheetId="1">Flown!$J$69</definedName>
    <definedName name="RP_Roll_In_To_UTC" localSheetId="2">Sample!$J$69</definedName>
    <definedName name="RP_Roll_In_To_UTC">Planned!$J$69</definedName>
    <definedName name="RP_Roll_Out_Act_Block" localSheetId="1">Flown!$Q$80</definedName>
    <definedName name="RP_Roll_Out_Act_Block" localSheetId="2">Sample!$Q$80</definedName>
    <definedName name="RP_Roll_Out_Act_Block">Planned!$Q$80</definedName>
    <definedName name="RP_Roll_Out_Actual_Block_In_Local" localSheetId="1">Flown!$K$80</definedName>
    <definedName name="RP_Roll_Out_Actual_Block_In_Local" localSheetId="2">Sample!$K$80</definedName>
    <definedName name="RP_Roll_Out_Actual_Block_In_Local">Planned!$K$80</definedName>
    <definedName name="RP_Roll_Out_Actual_Block_In_Local_List" localSheetId="1">Flown!$CW$13:$CW$1453</definedName>
    <definedName name="RP_Roll_Out_Actual_Block_In_Local_List" localSheetId="2">Sample!$CW$13:$CW$1453</definedName>
    <definedName name="RP_Roll_Out_Actual_Block_In_Local_List">Planned!$CW$13:$CW$1453</definedName>
    <definedName name="RP_Roll_Out_Actual_Block_Out_Local" localSheetId="1">Flown!$G$80</definedName>
    <definedName name="RP_Roll_Out_Actual_Block_Out_Local" localSheetId="2">Sample!$G$80</definedName>
    <definedName name="RP_Roll_Out_Actual_Block_Out_Local">Planned!$G$80</definedName>
    <definedName name="RP_Roll_Out_Actual_Block_Out_Local_List" localSheetId="1">Flown!$CV$13:$CV$1453</definedName>
    <definedName name="RP_Roll_Out_Actual_Block_Out_Local_List" localSheetId="2">Sample!$CV$13:$CV$1453</definedName>
    <definedName name="RP_Roll_Out_Actual_Block_Out_Local_List">Planned!$CV$13:$CV$1453</definedName>
    <definedName name="RP_Roll_Out_Actual_Duty" localSheetId="1">Flown!$Q$81</definedName>
    <definedName name="RP_Roll_Out_Actual_Duty" localSheetId="2">Sample!$Q$81</definedName>
    <definedName name="RP_Roll_Out_Actual_Duty">Planned!$Q$81</definedName>
    <definedName name="RP_Roll_Out_Actual_Duty_Off_Local" localSheetId="1">Flown!$K$81</definedName>
    <definedName name="RP_Roll_Out_Actual_Duty_Off_Local" localSheetId="2">Sample!$K$81</definedName>
    <definedName name="RP_Roll_Out_Actual_Duty_Off_Local">Planned!$K$81</definedName>
    <definedName name="RP_Roll_Out_Actual_Duty_Off_Local_List" localSheetId="1">Flown!$CY$13:$CY$1516</definedName>
    <definedName name="RP_Roll_Out_Actual_Duty_Off_Local_List" localSheetId="2">Sample!$CY$13:$CY$1516</definedName>
    <definedName name="RP_Roll_Out_Actual_Duty_Off_Local_List">Planned!$CY$13:$CY$1516</definedName>
    <definedName name="RP_Roll_Out_Actual_Duty_On_Local" localSheetId="1">Flown!$G$81</definedName>
    <definedName name="RP_Roll_Out_Actual_Duty_On_Local" localSheetId="2">Sample!$G$81</definedName>
    <definedName name="RP_Roll_Out_Actual_Duty_On_Local">Planned!$G$81</definedName>
    <definedName name="RP_Roll_Out_Actual_Duty_On_Local_List" localSheetId="1">Flown!$CX$13:$CX$316</definedName>
    <definedName name="RP_Roll_Out_Actual_Duty_On_Local_List" localSheetId="2">Sample!$CX$13:$CX$316</definedName>
    <definedName name="RP_Roll_Out_Actual_Duty_On_Local_List">Planned!$CX$13:$CX$316</definedName>
    <definedName name="RP_Roll_Out_CrewBaseUTC" localSheetId="1">Flown!$D$76</definedName>
    <definedName name="RP_Roll_Out_CrewBaseUTC" localSheetId="2">Sample!$D$76</definedName>
    <definedName name="RP_Roll_Out_CrewBaseUTC">Planned!$D$76</definedName>
    <definedName name="RP_Roll_Out_From" localSheetId="1">Flown!$F$78</definedName>
    <definedName name="RP_Roll_Out_From" localSheetId="2">Sample!$F$78</definedName>
    <definedName name="RP_Roll_Out_From">Planned!$F$78</definedName>
    <definedName name="RP_Roll_Out_From_UTC" localSheetId="1">Flown!$F$81</definedName>
    <definedName name="RP_Roll_Out_From_UTC" localSheetId="2">Sample!$F$81</definedName>
    <definedName name="RP_Roll_Out_From_UTC">Planned!$F$81</definedName>
    <definedName name="RP_Roll_Out_Plan_Duty" localSheetId="1">Flown!$Q$79</definedName>
    <definedName name="RP_Roll_Out_Plan_Duty" localSheetId="2">Sample!$Q$79</definedName>
    <definedName name="RP_Roll_Out_Plan_Duty">Planned!$Q$79</definedName>
    <definedName name="RP_Roll_Out_Sector" localSheetId="1">Flown!$N$76</definedName>
    <definedName name="RP_Roll_Out_Sector" localSheetId="2">Sample!$N$76</definedName>
    <definedName name="RP_Roll_Out_Sector">Planned!$N$76</definedName>
    <definedName name="RP_Roll_Out_Sked_Block" localSheetId="1">Flown!$Q$78</definedName>
    <definedName name="RP_Roll_Out_Sked_Block" localSheetId="2">Sample!$Q$78</definedName>
    <definedName name="RP_Roll_Out_Sked_Block">Planned!$Q$78</definedName>
    <definedName name="RP_Roll_Out_Sked_Block_In_Local" localSheetId="1">Flown!$K$78</definedName>
    <definedName name="RP_Roll_Out_Sked_Block_In_Local" localSheetId="2">Sample!$K$78</definedName>
    <definedName name="RP_Roll_Out_Sked_Block_In_Local">Planned!$K$78</definedName>
    <definedName name="RP_Roll_Out_Sked_Block_In_Local_List" localSheetId="1">Flown!$CS$13:$CS$301</definedName>
    <definedName name="RP_Roll_Out_Sked_Block_In_Local_List" localSheetId="2">Sample!$CS$13:$CS$301</definedName>
    <definedName name="RP_Roll_Out_Sked_Block_In_Local_List">Planned!$CS$13:$CS$301</definedName>
    <definedName name="RP_Roll_Out_Sked_Block_Out_Local" localSheetId="1">Flown!$G$78</definedName>
    <definedName name="RP_Roll_Out_Sked_Block_Out_Local" localSheetId="2">Sample!$G$78</definedName>
    <definedName name="RP_Roll_Out_Sked_Block_Out_Local">Planned!$G$78</definedName>
    <definedName name="RP_Roll_Out_Sked_Duty_Off_Local" localSheetId="1">Flown!$K$79</definedName>
    <definedName name="RP_Roll_Out_Sked_Duty_Off_Local" localSheetId="2">Sample!$K$79</definedName>
    <definedName name="RP_Roll_Out_Sked_Duty_Off_Local">Planned!$K$79</definedName>
    <definedName name="RP_Roll_Out_Sked_Duty_Off_Local_List" localSheetId="1">Flown!$CU$13:$CU$316</definedName>
    <definedName name="RP_Roll_Out_Sked_Duty_Off_Local_List" localSheetId="2">Sample!$CU$13:$CU$316</definedName>
    <definedName name="RP_Roll_Out_Sked_Duty_Off_Local_List">Planned!$CU$13:$CU$316</definedName>
    <definedName name="RP_Roll_Out_Sked_Duty_On_Local" localSheetId="1">Flown!$G$79</definedName>
    <definedName name="RP_Roll_Out_Sked_Duty_On_Local" localSheetId="2">Sample!$G$79</definedName>
    <definedName name="RP_Roll_Out_Sked_Duty_On_Local">Planned!$G$79</definedName>
    <definedName name="RP_Roll_Out_Sked_Duty_On_Local_List" localSheetId="1">Flown!$CT$13:$CT$317</definedName>
    <definedName name="RP_Roll_Out_Sked_Duty_On_Local_List" localSheetId="2">Sample!$CT$13:$CT$317</definedName>
    <definedName name="RP_Roll_Out_Sked_Duty_On_Local_List">Planned!$CT$13:$CT$317</definedName>
    <definedName name="RP_Roll_Out_To" localSheetId="1">Flown!$J$78</definedName>
    <definedName name="RP_Roll_Out_To" localSheetId="2">Sample!$J$78</definedName>
    <definedName name="RP_Roll_Out_To">Planned!$J$78</definedName>
    <definedName name="RP_Roll_Out_To_UTC" localSheetId="1">Flown!$J$81</definedName>
    <definedName name="RP_Roll_Out_To_UTC" localSheetId="2">Sample!$J$81</definedName>
    <definedName name="RP_Roll_Out_To_UTC">Planned!$J$81</definedName>
    <definedName name="RP_RosteredPreRemovals" localSheetId="1">Flown!$O$3</definedName>
    <definedName name="RP_RosteredPreRemovals" localSheetId="2">Sample!$O$3</definedName>
    <definedName name="RP_RosteredPreRemovals">Planned!$O$3</definedName>
    <definedName name="RP_RosteredWithRemovals" localSheetId="1">Flown!$O$5</definedName>
    <definedName name="RP_RosteredWithRemovals" localSheetId="2">Sample!$O$5</definedName>
    <definedName name="RP_RosteredWithRemovals">Planned!$O$5</definedName>
    <definedName name="RP_RouteBlockTime_PostTVL" localSheetId="1">Flown!$AN$15:$AP$42</definedName>
    <definedName name="RP_RouteBlockTime_PostTVL" localSheetId="2">Sample!$AN$15:$AP$42</definedName>
    <definedName name="RP_RouteBlockTime_PostTVL">Planned!$AN$15:$AP$42</definedName>
    <definedName name="RP_RouteBlockTime_PreTVL" localSheetId="1">Flown!$N$15:$P$42</definedName>
    <definedName name="RP_RouteBlockTime_PreTVL" localSheetId="2">Sample!$N$15:$P$42</definedName>
    <definedName name="RP_RouteBlockTime_PreTVL">Planned!$N$15:$P$42</definedName>
    <definedName name="RP_RouteBlockTime_S1" localSheetId="1">Flown!$R$15:$T$42</definedName>
    <definedName name="RP_RouteBlockTime_S1" localSheetId="0">Planned!$R$15:$T$42</definedName>
    <definedName name="RP_RouteBlockTime_S1" localSheetId="2">Sample!$R$15:$T$42</definedName>
    <definedName name="RP_RouteBlockTime_S2" localSheetId="1">Flown!$U$15:$W$42</definedName>
    <definedName name="RP_RouteBlockTime_S2" localSheetId="0">Planned!$U$15:$W$42</definedName>
    <definedName name="RP_RouteBlockTime_S2" localSheetId="2">Sample!$U$15:$W$42</definedName>
    <definedName name="RP_RouteBlockTime_S3" localSheetId="1">Flown!$X$15:$Z$42</definedName>
    <definedName name="RP_RouteBlockTime_S3" localSheetId="0">Planned!$X$15:$Z$42</definedName>
    <definedName name="RP_RouteBlockTime_S3" localSheetId="2">Sample!$X$15:$Z$42</definedName>
    <definedName name="RP_RouteBlockTime_S4" localSheetId="1">Flown!$AA$15:$AC$42</definedName>
    <definedName name="RP_RouteBlockTime_S4" localSheetId="0">Planned!$AA$15:$AC$42</definedName>
    <definedName name="RP_RouteBlockTime_S4" localSheetId="2">Sample!$AA$15:$AC$42</definedName>
    <definedName name="RP_RouteBlockTime_S5" localSheetId="1">Flown!$AD$15:$AF$42</definedName>
    <definedName name="RP_RouteBlockTime_S5" localSheetId="0">Planned!$AD$15:$AF$42</definedName>
    <definedName name="RP_RouteBlockTime_S5" localSheetId="2">Sample!$AD$15:$AF$42</definedName>
    <definedName name="RP_RouteBlockTime_S6" localSheetId="1">Flown!$AG$15:$AI$42</definedName>
    <definedName name="RP_RouteBlockTime_S6" localSheetId="0">Planned!$AG$15:$AI$42</definedName>
    <definedName name="RP_RouteBlockTime_S6" localSheetId="2">Sample!$AG$15:$AI$42</definedName>
    <definedName name="RP_Routes_S1" localSheetId="1">Flown!$R$15:$R$42</definedName>
    <definedName name="RP_Routes_S1" localSheetId="0">Planned!$R$15:$R$42</definedName>
    <definedName name="RP_Routes_S1" localSheetId="2">Sample!$R$15:$R$42</definedName>
    <definedName name="RP_Routes_S2" localSheetId="1">Flown!$U$15:$U$42</definedName>
    <definedName name="RP_Routes_S2" localSheetId="0">Planned!$U$15:$U$42</definedName>
    <definedName name="RP_Routes_S2" localSheetId="2">Sample!$U$15:$U$42</definedName>
    <definedName name="RP_Routes_S3" localSheetId="1">Flown!$X$15:$X$42</definedName>
    <definedName name="RP_Routes_S3" localSheetId="0">Planned!$X$15:$X$42</definedName>
    <definedName name="RP_Routes_S3" localSheetId="2">Sample!$X$15:$X$42</definedName>
    <definedName name="RP_Routes_S4" localSheetId="1">Flown!$AA$15:$AA$42</definedName>
    <definedName name="RP_Routes_S4" localSheetId="0">Planned!$AA$15:$AA$42</definedName>
    <definedName name="RP_Routes_S4" localSheetId="2">Sample!$AA$15:$AA$42</definedName>
    <definedName name="RP_Routes_S5" localSheetId="1">Flown!$AD$15:$AD$42</definedName>
    <definedName name="RP_Routes_S5" localSheetId="0">Planned!$AD$15:$AD$42</definedName>
    <definedName name="RP_Routes_S5" localSheetId="2">Sample!$AD$15:$AD$42</definedName>
    <definedName name="RP_Routes_S6" localSheetId="1">Flown!$AG$15:$AG$42</definedName>
    <definedName name="RP_Routes_S6" localSheetId="0">Planned!$AG$15:$AG$42</definedName>
    <definedName name="RP_Routes_S6" localSheetId="2">Sample!$AG$15:$AG$42</definedName>
    <definedName name="RP_StartDate" localSheetId="1">Flown!$B$15</definedName>
    <definedName name="RP_StartDate" localSheetId="0">Planned!$B$15</definedName>
    <definedName name="RP_StartDate" localSheetId="2">Sample!$B$15</definedName>
    <definedName name="RP_Table" localSheetId="1">Flown!$B$15:$AZ$42</definedName>
    <definedName name="RP_Table" localSheetId="2">Sample!$B$15:$AZ$42</definedName>
    <definedName name="RP_Table">Planned!$B$15:$AZ$42</definedName>
    <definedName name="RP_TripDutyRIG" localSheetId="1">Flown!$AC$6</definedName>
    <definedName name="RP_TripDutyRIG" localSheetId="2">Sample!$AC$6</definedName>
    <definedName name="RP_TripDutyRIG">Planned!$AC$6</definedName>
    <definedName name="RP_TripRigNums" localSheetId="1">Flown!$D$15:$D$42</definedName>
    <definedName name="RP_TripRigNums" localSheetId="2">Sample!$D$15:$D$42</definedName>
    <definedName name="RP_TripRigNums">Planned!$D$15:$D$42</definedName>
    <definedName name="RP_Trips" localSheetId="1">Flown!$DL$6:$DM$500</definedName>
    <definedName name="RP_Trips" localSheetId="2">Sample!$DL$6:$DM$500</definedName>
    <definedName name="RP_Trips">Planned!$DL$6:$DM$500</definedName>
    <definedName name="RP_Trips_All" localSheetId="1">Flown!#REF!</definedName>
    <definedName name="RP_Trips_All" localSheetId="2">Sample!#REF!</definedName>
    <definedName name="RP_Trips_All">Planned!#REF!</definedName>
    <definedName name="RP_Trips_All_Sectors" localSheetId="1">Flown!#REF!</definedName>
    <definedName name="RP_Trips_All_Sectors" localSheetId="2">Sample!#REF!</definedName>
    <definedName name="RP_Trips_All_Sectors">Planned!#REF!</definedName>
    <definedName name="RP_Trips_Sectors" localSheetId="1">Flown!$DL$6:$DL$500</definedName>
    <definedName name="RP_Trips_Sectors" localSheetId="2">Sample!$DL$6:$DL$500</definedName>
    <definedName name="RP_Trips_Sectors">Planned!$DL$6:$DL$500</definedName>
    <definedName name="RP_Trips_TopLeft" localSheetId="1">Flown!$DL$7</definedName>
    <definedName name="RP_Trips_TopLeft" localSheetId="2">Sample!$DL$7</definedName>
    <definedName name="RP_Trips_TopLeft">Planned!$DL$7</definedName>
    <definedName name="RP_TTL_Credit" localSheetId="1">Flown!$AX$44</definedName>
    <definedName name="RP_TTL_Credit" localSheetId="0">Planned!$AX$44</definedName>
    <definedName name="RP_TTL_Credit" localSheetId="2">Sample!$AX$44</definedName>
    <definedName name="RP_Ttl_FLY_Credit" localSheetId="1">Flown!$AU$44</definedName>
    <definedName name="RP_Ttl_FLY_Credit" localSheetId="0">Planned!$AU$44</definedName>
    <definedName name="RP_Ttl_FLY_Credit" localSheetId="2">Sample!$AU$44</definedName>
    <definedName name="RP_TTL_Hard_Credit" localSheetId="1">Flown!$AZ$43</definedName>
    <definedName name="RP_TTL_Hard_Credit" localSheetId="0">Planned!$AZ$43</definedName>
    <definedName name="RP_TTL_Hard_Credit" localSheetId="2">Sample!$AZ$43</definedName>
    <definedName name="RP_TTL_Other_Credit" localSheetId="1">Flown!$AS$43</definedName>
    <definedName name="RP_TTL_Other_Credit" localSheetId="0">Planned!$AS$43</definedName>
    <definedName name="RP_TTL_Other_Credit" localSheetId="2">Sample!$AS$43</definedName>
    <definedName name="RP_Ttl_TripRIG" localSheetId="1">Flown!$AW$43</definedName>
    <definedName name="RP_Ttl_TripRIG" localSheetId="2">Sample!$AW$43</definedName>
    <definedName name="RP_Ttl_TripRIG">Planned!$AW$43</definedName>
    <definedName name="RP_TTL_TVL_Credit" localSheetId="1">Flown!$AT$43</definedName>
    <definedName name="RP_TTL_TVL_Credit" localSheetId="0">Planned!$AT$43</definedName>
    <definedName name="RP_TTL_TVL_Credit" localSheetId="2">Sample!$AT$43</definedName>
    <definedName name="RP_TtlDailyCR" localSheetId="1">Flown!$AX$43</definedName>
    <definedName name="RP_TtlDailyCR" localSheetId="2">Sample!$AX$43</definedName>
    <definedName name="RP_TtlDailyCR">Planned!$AX$43</definedName>
    <definedName name="RPList">Variables!$B$4:$L$50</definedName>
    <definedName name="RPList_Left">Variables!$B$4:$B$50</definedName>
    <definedName name="RPList_Top">Variables!$B$3:$L$3</definedName>
    <definedName name="RPName" localSheetId="1">Flown!$C$2</definedName>
    <definedName name="RPName" localSheetId="0">Planned!$C$2</definedName>
    <definedName name="RPName" localSheetId="2">Sample!$C$2</definedName>
    <definedName name="RPSUM_CreditAboveMCG" localSheetId="1">Flown!$O$6</definedName>
    <definedName name="RPSUM_CreditAboveMCG" localSheetId="2">Sample!$O$6</definedName>
    <definedName name="RPSUM_CreditAboveMCG">Planned!$O$6</definedName>
    <definedName name="RPSum_RPCredit" localSheetId="1">Flown!$I$8</definedName>
    <definedName name="RPSum_RPCredit" localSheetId="0">Planned!$I$8</definedName>
    <definedName name="RPSum_RPCredit" localSheetId="2">Sample!$I$8</definedName>
    <definedName name="RSV_Callout">Variables!#REF!</definedName>
    <definedName name="SBY_Credit">Variables!$AB$16</definedName>
    <definedName name="SbyCalloutMinCR">Variables!$AB$6</definedName>
    <definedName name="SbyMinCredit">Variables!$AB$7</definedName>
    <definedName name="SectorsBlocks">Variables!$BH$2:$EC$508</definedName>
    <definedName name="SectorsBlocks_BlockTime">Variables!#REF!</definedName>
    <definedName name="SectorsBlocks_Sector">Variables!#REF!</definedName>
    <definedName name="SectorsBlocks_Top">Variables!$BH$2:$EC$2</definedName>
    <definedName name="SectorsBlocks_TopLeft">Variables!#REF!</definedName>
    <definedName name="SectorsBlocksUnique">Variables!#REF!</definedName>
    <definedName name="SectorsList">Variables!#REF!</definedName>
    <definedName name="SpcYes">Variables!$AX$4:$AX$5</definedName>
    <definedName name="SpcYesNo">Variables!$AY$4:$AY$6</definedName>
    <definedName name="strNA">Variables!$AW$4</definedName>
    <definedName name="TAFB_Dates" localSheetId="1">Flown!$BT$45:$BT$79</definedName>
    <definedName name="TAFB_Dates" localSheetId="2">Sample!$BT$45:$BT$79</definedName>
    <definedName name="TAFB_Dates">Planned!$BT$45:$BT$79</definedName>
    <definedName name="ToClear" localSheetId="1">Flown!$C$2,Flown!$C$3,Flown!$C$6,Flown!$AD$3:$AD$8,Flown!$C$15:$D$42,Flown!$H$15:$P$42,Flown!$R$15:$AI$42,Flown!$AM$15:$AP$42,Flown!$D$50:$F$60,Flown!$I$50:$K$60,Flown!$D$64,Flown!$F$66,Flown!$F$69,Flown!$G$66:$G$69,Flown!$J$66,Flown!$J$69,Flown!$K$66:$K$69,Flown!$D$76,Flown!$F$78,Flown!$F$81,Flown!$G$78:$G$81,Flown!$J$78,Flown!$J$81,Flown!$K$78:$K$81,Flown!$S$49:$T$63,Flown!$V$49:$V$63,Flown!$Y$50:$AC$54,Flown!$AE$50:$AE$54,Flown!$AI$51:$AN$76,Flown!$AP$51:$AS$76,Flown!$AG$50:$AG$54</definedName>
    <definedName name="ToClear" localSheetId="2">Sample!$C$2,Sample!$C$3,Sample!$C$6,Sample!$AD$3:$AD$8,Sample!$C$15:$D$42,Sample!$H$15:$P$42,Sample!$R$15:$AI$42,Sample!$AM$15:$AP$42,Sample!$D$50:$F$60,Sample!$I$50:$K$60,Sample!$D$64,Sample!$F$66,Sample!$F$69,Sample!$G$66:$G$69,Sample!$J$66,Sample!$J$69,Sample!$K$66:$K$69,Sample!$D$76,Sample!$F$78,Sample!$F$81,Sample!$G$78:$G$81,Sample!$J$78,Sample!$J$81,Sample!$K$78:$K$81,Sample!$S$49:$T$63,Sample!$V$49:$V$63,Sample!$Y$50:$AC$54,Sample!$AE$50:$AE$54,Sample!$AI$51:$AN$76,Sample!$AP$51:$AS$76,Sample!$AG$50:$AG$54</definedName>
    <definedName name="ToClear">Planned!$C$2,Planned!$C$3,Planned!$C$6,Planned!$AD$3:$AD$8,Planned!$C$15:$D$42,Planned!$H$15:$P$42,Planned!$R$15:$AI$42,Planned!$AM$15:$AP$42,Planned!$D$50:$F$60,Planned!$I$50:$K$60,Planned!$D$64,Planned!$F$66,Planned!$F$69,Planned!$G$66:$G$69,Planned!$J$66,Planned!$J$69,Planned!$K$66:$K$69,Planned!$D$76,Planned!$F$78,Planned!$F$81,Planned!$G$78:$G$81,Planned!$J$78,Planned!$J$81,Planned!$K$78:$K$81,Planned!$S$49:$T$63,Planned!$V$49:$V$63,Planned!$Y$50:$AC$54,Planned!$AE$50:$AE$54,Planned!$AI$51:$AN$76,Planned!$AP$51:$AS$76,Planned!$AG$50:$AG$54</definedName>
    <definedName name="Trip_Rig">Variables!$AV$4:$AV$5</definedName>
    <definedName name="TripRigList" localSheetId="1">Flown!$Y$50:$AF$54</definedName>
    <definedName name="TripRigList" localSheetId="2">Sample!$Y$50:$AF$54</definedName>
    <definedName name="TripRigList">Planned!$Y$50:$AF$54</definedName>
    <definedName name="TripRigListHeader" localSheetId="1">Flown!$Y$49:$AF$49</definedName>
    <definedName name="TripRigListHeader" localSheetId="2">Sample!$Y$49:$AF$49</definedName>
    <definedName name="TripRigListHeader">Planned!$Y$49:$AF$49</definedName>
    <definedName name="TripRIGListNums" localSheetId="1">Flown!$Y$50:$Y$54</definedName>
    <definedName name="TripRIGListNums" localSheetId="2">Sample!$Y$50:$Y$54</definedName>
    <definedName name="TripRIGListNums">Planned!$Y$50:$Y$54</definedName>
    <definedName name="TVL_Routes" localSheetId="1">Flown!$N$50:$N$60</definedName>
    <definedName name="TVL_Routes" localSheetId="2">Sample!$N$50:$N$60</definedName>
    <definedName name="TVL_Routes">Planned!$N$50:$N$60</definedName>
    <definedName name="TVLFactor">Variables!$AB$10</definedName>
    <definedName name="TVLRouteBlockTimes" localSheetId="1">Flown!$CP$26:$CQ$26</definedName>
    <definedName name="TVLRouteBlockTimes" localSheetId="2">Sample!$CP$26:$CQ$26</definedName>
    <definedName name="TVLRouteBlockTimes">Planned!$CP$26:$CQ$26</definedName>
    <definedName name="UTC">Variables!$AP$4:$AP$13</definedName>
    <definedName name="UTC_1">Variables!$AK$4:$AK$1505</definedName>
    <definedName name="UTC_1_Num">Variables!$AK$5:$AK$1505</definedName>
    <definedName name="UTC_5">Variables!$AL$4:$AL$305</definedName>
    <definedName name="UTC_5_Num">Variables!$AL$5:$AL$305</definedName>
    <definedName name="veeLrnCredit">Variables!$AB$8</definedName>
    <definedName name="VersionDate">Variables!$AB$20</definedName>
    <definedName name="VersionNum">Variables!$AB$19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M510" i="102" l="1" a="1"/>
  <c r="DM510" i="102" s="1"/>
  <c r="DL510" i="102" a="1"/>
  <c r="DL510" i="102" s="1"/>
  <c r="DM509" i="102" a="1"/>
  <c r="DM509" i="102" s="1"/>
  <c r="DL509" i="102" a="1"/>
  <c r="DL509" i="102" s="1"/>
  <c r="DM508" i="102" a="1"/>
  <c r="DM508" i="102" s="1"/>
  <c r="DL508" i="102" a="1"/>
  <c r="DL508" i="102" s="1"/>
  <c r="DM507" i="102" a="1"/>
  <c r="DM507" i="102" s="1"/>
  <c r="DL507" i="102"/>
  <c r="DL507" i="102" a="1"/>
  <c r="DM506" i="102" a="1"/>
  <c r="DM506" i="102" s="1"/>
  <c r="DL506" i="102"/>
  <c r="DL506" i="102" a="1"/>
  <c r="DM505" i="102" a="1"/>
  <c r="DM505" i="102" s="1"/>
  <c r="DL505" i="102"/>
  <c r="DL505" i="102" a="1"/>
  <c r="DM504" i="102" a="1"/>
  <c r="DM504" i="102" s="1"/>
  <c r="DL504" i="102" a="1"/>
  <c r="DL504" i="102" s="1"/>
  <c r="DM503" i="102" a="1"/>
  <c r="DM503" i="102" s="1"/>
  <c r="DL503" i="102"/>
  <c r="DL503" i="102" a="1"/>
  <c r="DM502" i="102" a="1"/>
  <c r="DM502" i="102" s="1"/>
  <c r="DL502" i="102" a="1"/>
  <c r="DL502" i="102" s="1"/>
  <c r="DM501" i="102" a="1"/>
  <c r="DM501" i="102" s="1"/>
  <c r="DL501" i="102"/>
  <c r="DL501" i="102" a="1"/>
  <c r="DM500" i="102" a="1"/>
  <c r="DM500" i="102" s="1"/>
  <c r="DL500" i="102" a="1"/>
  <c r="DL500" i="102" s="1"/>
  <c r="DM499" i="102" a="1"/>
  <c r="DM499" i="102" s="1"/>
  <c r="DL499" i="102"/>
  <c r="DL499" i="102" a="1"/>
  <c r="DM498" i="102" a="1"/>
  <c r="DM498" i="102" s="1"/>
  <c r="DL498" i="102" a="1"/>
  <c r="DL498" i="102" s="1"/>
  <c r="DM497" i="102" a="1"/>
  <c r="DM497" i="102" s="1"/>
  <c r="DL497" i="102"/>
  <c r="DL497" i="102" a="1"/>
  <c r="DM496" i="102" a="1"/>
  <c r="DM496" i="102" s="1"/>
  <c r="DL496" i="102" a="1"/>
  <c r="DL496" i="102" s="1"/>
  <c r="DM495" i="102" a="1"/>
  <c r="DM495" i="102" s="1"/>
  <c r="DL495" i="102"/>
  <c r="DL495" i="102" a="1"/>
  <c r="DM494" i="102" a="1"/>
  <c r="DM494" i="102" s="1"/>
  <c r="DL494" i="102" a="1"/>
  <c r="DL494" i="102" s="1"/>
  <c r="DM493" i="102" a="1"/>
  <c r="DM493" i="102" s="1"/>
  <c r="DL493" i="102"/>
  <c r="DL493" i="102" a="1"/>
  <c r="DM492" i="102" a="1"/>
  <c r="DM492" i="102" s="1"/>
  <c r="DL492" i="102" a="1"/>
  <c r="DL492" i="102" s="1"/>
  <c r="DM491" i="102" a="1"/>
  <c r="DM491" i="102" s="1"/>
  <c r="DL491" i="102"/>
  <c r="DL491" i="102" a="1"/>
  <c r="DM490" i="102" a="1"/>
  <c r="DM490" i="102" s="1"/>
  <c r="DL490" i="102" a="1"/>
  <c r="DL490" i="102" s="1"/>
  <c r="DM489" i="102" a="1"/>
  <c r="DM489" i="102" s="1"/>
  <c r="DL489" i="102"/>
  <c r="DL489" i="102" a="1"/>
  <c r="DM488" i="102" a="1"/>
  <c r="DM488" i="102" s="1"/>
  <c r="DL488" i="102" a="1"/>
  <c r="DL488" i="102" s="1"/>
  <c r="DM487" i="102" a="1"/>
  <c r="DM487" i="102" s="1"/>
  <c r="DL487" i="102"/>
  <c r="DL487" i="102" a="1"/>
  <c r="DM486" i="102" a="1"/>
  <c r="DM486" i="102" s="1"/>
  <c r="DL486" i="102" a="1"/>
  <c r="DL486" i="102" s="1"/>
  <c r="DM485" i="102" a="1"/>
  <c r="DM485" i="102" s="1"/>
  <c r="DL485" i="102"/>
  <c r="DL485" i="102" a="1"/>
  <c r="DM484" i="102" a="1"/>
  <c r="DM484" i="102" s="1"/>
  <c r="DL484" i="102" a="1"/>
  <c r="DL484" i="102" s="1"/>
  <c r="DM483" i="102" a="1"/>
  <c r="DM483" i="102" s="1"/>
  <c r="DL483" i="102"/>
  <c r="DL483" i="102" a="1"/>
  <c r="DM482" i="102" a="1"/>
  <c r="DM482" i="102" s="1"/>
  <c r="DL482" i="102" a="1"/>
  <c r="DL482" i="102" s="1"/>
  <c r="DM481" i="102" a="1"/>
  <c r="DM481" i="102" s="1"/>
  <c r="DL481" i="102"/>
  <c r="DL481" i="102" a="1"/>
  <c r="DM480" i="102" a="1"/>
  <c r="DM480" i="102" s="1"/>
  <c r="DL480" i="102" a="1"/>
  <c r="DL480" i="102" s="1"/>
  <c r="DM479" i="102" a="1"/>
  <c r="DM479" i="102" s="1"/>
  <c r="DL479" i="102"/>
  <c r="DL479" i="102" a="1"/>
  <c r="DM478" i="102" a="1"/>
  <c r="DM478" i="102" s="1"/>
  <c r="DL478" i="102" a="1"/>
  <c r="DL478" i="102" s="1"/>
  <c r="DM477" i="102" a="1"/>
  <c r="DM477" i="102" s="1"/>
  <c r="DL477" i="102"/>
  <c r="DL477" i="102" a="1"/>
  <c r="DM476" i="102" a="1"/>
  <c r="DM476" i="102" s="1"/>
  <c r="DL476" i="102" a="1"/>
  <c r="DL476" i="102" s="1"/>
  <c r="DM475" i="102" a="1"/>
  <c r="DM475" i="102" s="1"/>
  <c r="DL475" i="102"/>
  <c r="DL475" i="102" a="1"/>
  <c r="DM474" i="102" a="1"/>
  <c r="DM474" i="102" s="1"/>
  <c r="DL474" i="102" a="1"/>
  <c r="DL474" i="102" s="1"/>
  <c r="DM473" i="102" a="1"/>
  <c r="DM473" i="102" s="1"/>
  <c r="DL473" i="102" a="1"/>
  <c r="DL473" i="102" s="1"/>
  <c r="DM472" i="102" a="1"/>
  <c r="DM472" i="102" s="1"/>
  <c r="DL472" i="102" a="1"/>
  <c r="DL472" i="102" s="1"/>
  <c r="DM471" i="102" a="1"/>
  <c r="DM471" i="102" s="1"/>
  <c r="DL471" i="102"/>
  <c r="DL471" i="102" a="1"/>
  <c r="DM470" i="102" a="1"/>
  <c r="DM470" i="102" s="1"/>
  <c r="DL470" i="102" a="1"/>
  <c r="DL470" i="102" s="1"/>
  <c r="DM469" i="102" a="1"/>
  <c r="DM469" i="102" s="1"/>
  <c r="DL469" i="102"/>
  <c r="DL469" i="102" a="1"/>
  <c r="DM468" i="102" a="1"/>
  <c r="DM468" i="102" s="1"/>
  <c r="DL468" i="102" a="1"/>
  <c r="DL468" i="102" s="1"/>
  <c r="DM467" i="102" a="1"/>
  <c r="DM467" i="102" s="1"/>
  <c r="DL467" i="102"/>
  <c r="DL467" i="102" a="1"/>
  <c r="DM466" i="102" a="1"/>
  <c r="DM466" i="102" s="1"/>
  <c r="DL466" i="102" a="1"/>
  <c r="DL466" i="102" s="1"/>
  <c r="DM465" i="102" a="1"/>
  <c r="DM465" i="102" s="1"/>
  <c r="DL465" i="102" a="1"/>
  <c r="DL465" i="102" s="1"/>
  <c r="DM464" i="102" a="1"/>
  <c r="DM464" i="102" s="1"/>
  <c r="DL464" i="102" a="1"/>
  <c r="DL464" i="102" s="1"/>
  <c r="DM463" i="102" a="1"/>
  <c r="DM463" i="102" s="1"/>
  <c r="DL463" i="102"/>
  <c r="DL463" i="102" a="1"/>
  <c r="DM462" i="102" a="1"/>
  <c r="DM462" i="102" s="1"/>
  <c r="DL462" i="102" a="1"/>
  <c r="DL462" i="102" s="1"/>
  <c r="DM461" i="102" a="1"/>
  <c r="DM461" i="102" s="1"/>
  <c r="DL461" i="102"/>
  <c r="DL461" i="102" a="1"/>
  <c r="DM460" i="102" a="1"/>
  <c r="DM460" i="102" s="1"/>
  <c r="DL460" i="102" a="1"/>
  <c r="DL460" i="102" s="1"/>
  <c r="DM459" i="102" a="1"/>
  <c r="DM459" i="102" s="1"/>
  <c r="DL459" i="102" a="1"/>
  <c r="DL459" i="102" s="1"/>
  <c r="DM458" i="102" a="1"/>
  <c r="DM458" i="102" s="1"/>
  <c r="DL458" i="102" a="1"/>
  <c r="DL458" i="102" s="1"/>
  <c r="DM457" i="102" a="1"/>
  <c r="DM457" i="102" s="1"/>
  <c r="DL457" i="102" a="1"/>
  <c r="DL457" i="102" s="1"/>
  <c r="DM456" i="102" a="1"/>
  <c r="DM456" i="102" s="1"/>
  <c r="DL456" i="102" a="1"/>
  <c r="DL456" i="102" s="1"/>
  <c r="DM455" i="102" a="1"/>
  <c r="DM455" i="102" s="1"/>
  <c r="DL455" i="102" a="1"/>
  <c r="DL455" i="102" s="1"/>
  <c r="DM454" i="102" a="1"/>
  <c r="DM454" i="102" s="1"/>
  <c r="DL454" i="102" a="1"/>
  <c r="DL454" i="102" s="1"/>
  <c r="DM453" i="102" a="1"/>
  <c r="DM453" i="102" s="1"/>
  <c r="DL453" i="102" a="1"/>
  <c r="DL453" i="102" s="1"/>
  <c r="DM452" i="102" a="1"/>
  <c r="DM452" i="102" s="1"/>
  <c r="DL452" i="102" a="1"/>
  <c r="DL452" i="102" s="1"/>
  <c r="DM451" i="102" a="1"/>
  <c r="DM451" i="102" s="1"/>
  <c r="DL451" i="102" a="1"/>
  <c r="DL451" i="102" s="1"/>
  <c r="DM450" i="102" a="1"/>
  <c r="DM450" i="102" s="1"/>
  <c r="DL450" i="102" a="1"/>
  <c r="DL450" i="102" s="1"/>
  <c r="DM449" i="102" a="1"/>
  <c r="DM449" i="102" s="1"/>
  <c r="DL449" i="102" a="1"/>
  <c r="DL449" i="102" s="1"/>
  <c r="DM448" i="102"/>
  <c r="DM448" i="102" a="1"/>
  <c r="DL448" i="102" a="1"/>
  <c r="DL448" i="102" s="1"/>
  <c r="DM447" i="102"/>
  <c r="DM447" i="102" a="1"/>
  <c r="DL447" i="102" a="1"/>
  <c r="DL447" i="102" s="1"/>
  <c r="DM446" i="102"/>
  <c r="DM446" i="102" a="1"/>
  <c r="DL446" i="102" a="1"/>
  <c r="DL446" i="102" s="1"/>
  <c r="DM445" i="102"/>
  <c r="DM445" i="102" a="1"/>
  <c r="DL445" i="102" a="1"/>
  <c r="DL445" i="102" s="1"/>
  <c r="DM444" i="102"/>
  <c r="DM444" i="102" a="1"/>
  <c r="DL444" i="102" a="1"/>
  <c r="DL444" i="102" s="1"/>
  <c r="DM443" i="102"/>
  <c r="DM443" i="102" a="1"/>
  <c r="DL443" i="102" a="1"/>
  <c r="DL443" i="102" s="1"/>
  <c r="DM442" i="102"/>
  <c r="DM442" i="102" a="1"/>
  <c r="DL442" i="102" a="1"/>
  <c r="DL442" i="102" s="1"/>
  <c r="DM441" i="102"/>
  <c r="DM441" i="102" a="1"/>
  <c r="DL441" i="102" a="1"/>
  <c r="DL441" i="102" s="1"/>
  <c r="DM440" i="102"/>
  <c r="DM440" i="102" a="1"/>
  <c r="DL440" i="102"/>
  <c r="DL440" i="102" a="1"/>
  <c r="DM439" i="102"/>
  <c r="DM439" i="102" a="1"/>
  <c r="DL439" i="102" a="1"/>
  <c r="DL439" i="102" s="1"/>
  <c r="DM438" i="102"/>
  <c r="DM438" i="102" a="1"/>
  <c r="DL438" i="102" a="1"/>
  <c r="DL438" i="102" s="1"/>
  <c r="DM437" i="102"/>
  <c r="DM437" i="102" a="1"/>
  <c r="DL437" i="102" a="1"/>
  <c r="DL437" i="102" s="1"/>
  <c r="DM436" i="102"/>
  <c r="DM436" i="102" a="1"/>
  <c r="DL436" i="102" a="1"/>
  <c r="DL436" i="102" s="1"/>
  <c r="DM435" i="102"/>
  <c r="DM435" i="102" a="1"/>
  <c r="DL435" i="102" a="1"/>
  <c r="DL435" i="102" s="1"/>
  <c r="DM434" i="102"/>
  <c r="DM434" i="102" a="1"/>
  <c r="DL434" i="102" a="1"/>
  <c r="DL434" i="102" s="1"/>
  <c r="DM433" i="102"/>
  <c r="DM433" i="102" a="1"/>
  <c r="DL433" i="102" a="1"/>
  <c r="DL433" i="102" s="1"/>
  <c r="DM432" i="102" a="1"/>
  <c r="DM432" i="102" s="1"/>
  <c r="DL432" i="102" a="1"/>
  <c r="DL432" i="102" s="1"/>
  <c r="DM431" i="102" a="1"/>
  <c r="DM431" i="102" s="1"/>
  <c r="DL431" i="102" a="1"/>
  <c r="DL431" i="102" s="1"/>
  <c r="DM430" i="102" a="1"/>
  <c r="DM430" i="102" s="1"/>
  <c r="DL430" i="102" a="1"/>
  <c r="DL430" i="102" s="1"/>
  <c r="DM429" i="102" a="1"/>
  <c r="DM429" i="102" s="1"/>
  <c r="DL429" i="102" a="1"/>
  <c r="DL429" i="102" s="1"/>
  <c r="DM428" i="102" a="1"/>
  <c r="DM428" i="102" s="1"/>
  <c r="DL428" i="102" a="1"/>
  <c r="DL428" i="102" s="1"/>
  <c r="DM427" i="102" a="1"/>
  <c r="DM427" i="102" s="1"/>
  <c r="DL427" i="102" a="1"/>
  <c r="DL427" i="102" s="1"/>
  <c r="DM426" i="102" a="1"/>
  <c r="DM426" i="102" s="1"/>
  <c r="DL426" i="102" a="1"/>
  <c r="DL426" i="102" s="1"/>
  <c r="DM425" i="102" a="1"/>
  <c r="DM425" i="102" s="1"/>
  <c r="DL425" i="102" a="1"/>
  <c r="DL425" i="102" s="1"/>
  <c r="DM424" i="102" a="1"/>
  <c r="DM424" i="102" s="1"/>
  <c r="DL424" i="102" a="1"/>
  <c r="DL424" i="102" s="1"/>
  <c r="DM423" i="102" a="1"/>
  <c r="DM423" i="102" s="1"/>
  <c r="DL423" i="102" a="1"/>
  <c r="DL423" i="102" s="1"/>
  <c r="DM422" i="102" a="1"/>
  <c r="DM422" i="102" s="1"/>
  <c r="DL422" i="102" a="1"/>
  <c r="DL422" i="102" s="1"/>
  <c r="DM421" i="102" a="1"/>
  <c r="DM421" i="102" s="1"/>
  <c r="DL421" i="102" a="1"/>
  <c r="DL421" i="102" s="1"/>
  <c r="DM420" i="102" a="1"/>
  <c r="DM420" i="102" s="1"/>
  <c r="DL420" i="102" a="1"/>
  <c r="DL420" i="102" s="1"/>
  <c r="DM419" i="102" a="1"/>
  <c r="DM419" i="102" s="1"/>
  <c r="DL419" i="102" a="1"/>
  <c r="DL419" i="102" s="1"/>
  <c r="DM418" i="102" a="1"/>
  <c r="DM418" i="102" s="1"/>
  <c r="DL418" i="102" a="1"/>
  <c r="DL418" i="102" s="1"/>
  <c r="DM417" i="102" a="1"/>
  <c r="DM417" i="102" s="1"/>
  <c r="DL417" i="102" a="1"/>
  <c r="DL417" i="102" s="1"/>
  <c r="DM416" i="102" a="1"/>
  <c r="DM416" i="102" s="1"/>
  <c r="DL416" i="102" a="1"/>
  <c r="DL416" i="102" s="1"/>
  <c r="DM415" i="102" a="1"/>
  <c r="DM415" i="102" s="1"/>
  <c r="DL415" i="102" a="1"/>
  <c r="DL415" i="102" s="1"/>
  <c r="DM414" i="102" a="1"/>
  <c r="DM414" i="102" s="1"/>
  <c r="DL414" i="102" a="1"/>
  <c r="DL414" i="102" s="1"/>
  <c r="DM413" i="102" a="1"/>
  <c r="DM413" i="102" s="1"/>
  <c r="DL413" i="102" a="1"/>
  <c r="DL413" i="102" s="1"/>
  <c r="DM412" i="102" a="1"/>
  <c r="DM412" i="102" s="1"/>
  <c r="DL412" i="102" a="1"/>
  <c r="DL412" i="102" s="1"/>
  <c r="DM411" i="102" a="1"/>
  <c r="DM411" i="102" s="1"/>
  <c r="DL411" i="102" a="1"/>
  <c r="DL411" i="102" s="1"/>
  <c r="DM410" i="102" a="1"/>
  <c r="DM410" i="102" s="1"/>
  <c r="DL410" i="102" a="1"/>
  <c r="DL410" i="102" s="1"/>
  <c r="DM409" i="102" a="1"/>
  <c r="DM409" i="102" s="1"/>
  <c r="DL409" i="102" a="1"/>
  <c r="DL409" i="102" s="1"/>
  <c r="DM408" i="102" a="1"/>
  <c r="DM408" i="102" s="1"/>
  <c r="DL408" i="102" a="1"/>
  <c r="DL408" i="102" s="1"/>
  <c r="DM407" i="102" a="1"/>
  <c r="DM407" i="102" s="1"/>
  <c r="DL407" i="102" a="1"/>
  <c r="DL407" i="102" s="1"/>
  <c r="DM406" i="102" a="1"/>
  <c r="DM406" i="102" s="1"/>
  <c r="DL406" i="102" a="1"/>
  <c r="DL406" i="102" s="1"/>
  <c r="DM405" i="102" a="1"/>
  <c r="DM405" i="102" s="1"/>
  <c r="DL405" i="102" a="1"/>
  <c r="DL405" i="102" s="1"/>
  <c r="DM404" i="102" a="1"/>
  <c r="DM404" i="102" s="1"/>
  <c r="DL404" i="102" a="1"/>
  <c r="DL404" i="102" s="1"/>
  <c r="DM403" i="102" a="1"/>
  <c r="DM403" i="102" s="1"/>
  <c r="DL403" i="102" a="1"/>
  <c r="DL403" i="102" s="1"/>
  <c r="DM402" i="102" a="1"/>
  <c r="DM402" i="102" s="1"/>
  <c r="DL402" i="102" a="1"/>
  <c r="DL402" i="102" s="1"/>
  <c r="DM401" i="102" a="1"/>
  <c r="DM401" i="102" s="1"/>
  <c r="DL401" i="102" a="1"/>
  <c r="DL401" i="102" s="1"/>
  <c r="DM400" i="102" a="1"/>
  <c r="DM400" i="102" s="1"/>
  <c r="DL400" i="102" a="1"/>
  <c r="DL400" i="102" s="1"/>
  <c r="DM399" i="102" a="1"/>
  <c r="DM399" i="102" s="1"/>
  <c r="DL399" i="102" a="1"/>
  <c r="DL399" i="102" s="1"/>
  <c r="DM398" i="102" a="1"/>
  <c r="DM398" i="102" s="1"/>
  <c r="DL398" i="102" a="1"/>
  <c r="DL398" i="102" s="1"/>
  <c r="DM397" i="102" a="1"/>
  <c r="DM397" i="102" s="1"/>
  <c r="DL397" i="102" a="1"/>
  <c r="DL397" i="102" s="1"/>
  <c r="DM396" i="102" a="1"/>
  <c r="DM396" i="102" s="1"/>
  <c r="DL396" i="102" a="1"/>
  <c r="DL396" i="102" s="1"/>
  <c r="DM395" i="102" a="1"/>
  <c r="DM395" i="102" s="1"/>
  <c r="DL395" i="102" a="1"/>
  <c r="DL395" i="102" s="1"/>
  <c r="DM394" i="102" a="1"/>
  <c r="DM394" i="102" s="1"/>
  <c r="DL394" i="102" a="1"/>
  <c r="DL394" i="102" s="1"/>
  <c r="DM393" i="102" a="1"/>
  <c r="DM393" i="102" s="1"/>
  <c r="DL393" i="102" a="1"/>
  <c r="DL393" i="102" s="1"/>
  <c r="DM392" i="102" a="1"/>
  <c r="DM392" i="102" s="1"/>
  <c r="DL392" i="102" a="1"/>
  <c r="DL392" i="102" s="1"/>
  <c r="DM391" i="102" a="1"/>
  <c r="DM391" i="102" s="1"/>
  <c r="DL391" i="102" a="1"/>
  <c r="DL391" i="102" s="1"/>
  <c r="DM390" i="102" a="1"/>
  <c r="DM390" i="102" s="1"/>
  <c r="DL390" i="102" a="1"/>
  <c r="DL390" i="102" s="1"/>
  <c r="DM389" i="102" a="1"/>
  <c r="DM389" i="102" s="1"/>
  <c r="DL389" i="102" a="1"/>
  <c r="DL389" i="102" s="1"/>
  <c r="DM388" i="102" a="1"/>
  <c r="DM388" i="102" s="1"/>
  <c r="DL388" i="102" a="1"/>
  <c r="DL388" i="102" s="1"/>
  <c r="DM387" i="102" a="1"/>
  <c r="DM387" i="102" s="1"/>
  <c r="DL387" i="102" a="1"/>
  <c r="DL387" i="102" s="1"/>
  <c r="DM386" i="102" a="1"/>
  <c r="DM386" i="102" s="1"/>
  <c r="DL386" i="102" a="1"/>
  <c r="DL386" i="102" s="1"/>
  <c r="DM385" i="102" a="1"/>
  <c r="DM385" i="102" s="1"/>
  <c r="DL385" i="102" a="1"/>
  <c r="DL385" i="102" s="1"/>
  <c r="DM384" i="102" a="1"/>
  <c r="DM384" i="102" s="1"/>
  <c r="DL384" i="102" a="1"/>
  <c r="DL384" i="102" s="1"/>
  <c r="DM383" i="102" a="1"/>
  <c r="DM383" i="102" s="1"/>
  <c r="DL383" i="102" a="1"/>
  <c r="DL383" i="102" s="1"/>
  <c r="DM382" i="102" a="1"/>
  <c r="DM382" i="102" s="1"/>
  <c r="DL382" i="102" a="1"/>
  <c r="DL382" i="102" s="1"/>
  <c r="DM381" i="102" a="1"/>
  <c r="DM381" i="102" s="1"/>
  <c r="DL381" i="102" a="1"/>
  <c r="DL381" i="102" s="1"/>
  <c r="DM380" i="102" a="1"/>
  <c r="DM380" i="102" s="1"/>
  <c r="DL380" i="102" a="1"/>
  <c r="DL380" i="102" s="1"/>
  <c r="DM379" i="102" a="1"/>
  <c r="DM379" i="102" s="1"/>
  <c r="DL379" i="102" a="1"/>
  <c r="DL379" i="102" s="1"/>
  <c r="DM378" i="102" a="1"/>
  <c r="DM378" i="102" s="1"/>
  <c r="DL378" i="102" a="1"/>
  <c r="DL378" i="102" s="1"/>
  <c r="DM377" i="102" a="1"/>
  <c r="DM377" i="102" s="1"/>
  <c r="DL377" i="102" a="1"/>
  <c r="DL377" i="102" s="1"/>
  <c r="DM376" i="102" a="1"/>
  <c r="DM376" i="102" s="1"/>
  <c r="DL376" i="102" a="1"/>
  <c r="DL376" i="102" s="1"/>
  <c r="DM375" i="102" a="1"/>
  <c r="DM375" i="102" s="1"/>
  <c r="DL375" i="102" a="1"/>
  <c r="DL375" i="102" s="1"/>
  <c r="DM374" i="102" a="1"/>
  <c r="DM374" i="102" s="1"/>
  <c r="DL374" i="102" a="1"/>
  <c r="DL374" i="102" s="1"/>
  <c r="DM373" i="102" a="1"/>
  <c r="DM373" i="102" s="1"/>
  <c r="DL373" i="102" a="1"/>
  <c r="DL373" i="102" s="1"/>
  <c r="DM372" i="102" a="1"/>
  <c r="DM372" i="102" s="1"/>
  <c r="DL372" i="102" a="1"/>
  <c r="DL372" i="102" s="1"/>
  <c r="DM371" i="102" a="1"/>
  <c r="DM371" i="102" s="1"/>
  <c r="DL371" i="102" a="1"/>
  <c r="DL371" i="102" s="1"/>
  <c r="DM370" i="102" a="1"/>
  <c r="DM370" i="102" s="1"/>
  <c r="DL370" i="102" a="1"/>
  <c r="DL370" i="102" s="1"/>
  <c r="DM369" i="102" a="1"/>
  <c r="DM369" i="102" s="1"/>
  <c r="DL369" i="102" a="1"/>
  <c r="DL369" i="102" s="1"/>
  <c r="DM368" i="102" a="1"/>
  <c r="DM368" i="102" s="1"/>
  <c r="DL368" i="102" a="1"/>
  <c r="DL368" i="102" s="1"/>
  <c r="DM367" i="102" a="1"/>
  <c r="DM367" i="102" s="1"/>
  <c r="DL367" i="102" a="1"/>
  <c r="DL367" i="102" s="1"/>
  <c r="DM366" i="102" a="1"/>
  <c r="DM366" i="102" s="1"/>
  <c r="DL366" i="102" a="1"/>
  <c r="DL366" i="102" s="1"/>
  <c r="DM365" i="102" a="1"/>
  <c r="DM365" i="102" s="1"/>
  <c r="DL365" i="102" a="1"/>
  <c r="DL365" i="102" s="1"/>
  <c r="DM364" i="102" a="1"/>
  <c r="DM364" i="102" s="1"/>
  <c r="DL364" i="102" a="1"/>
  <c r="DL364" i="102" s="1"/>
  <c r="DM363" i="102" a="1"/>
  <c r="DM363" i="102" s="1"/>
  <c r="DL363" i="102" a="1"/>
  <c r="DL363" i="102" s="1"/>
  <c r="DM362" i="102" a="1"/>
  <c r="DM362" i="102" s="1"/>
  <c r="DL362" i="102" a="1"/>
  <c r="DL362" i="102" s="1"/>
  <c r="DM361" i="102" a="1"/>
  <c r="DM361" i="102" s="1"/>
  <c r="DL361" i="102" a="1"/>
  <c r="DL361" i="102" s="1"/>
  <c r="DM360" i="102" a="1"/>
  <c r="DM360" i="102" s="1"/>
  <c r="DL360" i="102" a="1"/>
  <c r="DL360" i="102" s="1"/>
  <c r="DM359" i="102" a="1"/>
  <c r="DM359" i="102" s="1"/>
  <c r="DL359" i="102" a="1"/>
  <c r="DL359" i="102" s="1"/>
  <c r="DM358" i="102" a="1"/>
  <c r="DM358" i="102" s="1"/>
  <c r="DL358" i="102" a="1"/>
  <c r="DL358" i="102" s="1"/>
  <c r="DM357" i="102" a="1"/>
  <c r="DM357" i="102" s="1"/>
  <c r="DL357" i="102" a="1"/>
  <c r="DL357" i="102" s="1"/>
  <c r="DM356" i="102" a="1"/>
  <c r="DM356" i="102" s="1"/>
  <c r="DL356" i="102" a="1"/>
  <c r="DL356" i="102" s="1"/>
  <c r="DM355" i="102" a="1"/>
  <c r="DM355" i="102" s="1"/>
  <c r="DL355" i="102" a="1"/>
  <c r="DL355" i="102" s="1"/>
  <c r="DM354" i="102" a="1"/>
  <c r="DM354" i="102" s="1"/>
  <c r="DL354" i="102" a="1"/>
  <c r="DL354" i="102" s="1"/>
  <c r="DM353" i="102" a="1"/>
  <c r="DM353" i="102" s="1"/>
  <c r="DL353" i="102" a="1"/>
  <c r="DL353" i="102" s="1"/>
  <c r="DM352" i="102" a="1"/>
  <c r="DM352" i="102" s="1"/>
  <c r="DL352" i="102" a="1"/>
  <c r="DL352" i="102" s="1"/>
  <c r="DM351" i="102" a="1"/>
  <c r="DM351" i="102" s="1"/>
  <c r="DL351" i="102" a="1"/>
  <c r="DL351" i="102" s="1"/>
  <c r="DM350" i="102" a="1"/>
  <c r="DM350" i="102" s="1"/>
  <c r="DL350" i="102" a="1"/>
  <c r="DL350" i="102" s="1"/>
  <c r="DM349" i="102" a="1"/>
  <c r="DM349" i="102" s="1"/>
  <c r="DL349" i="102" a="1"/>
  <c r="DL349" i="102" s="1"/>
  <c r="DM348" i="102" a="1"/>
  <c r="DM348" i="102" s="1"/>
  <c r="DL348" i="102" a="1"/>
  <c r="DL348" i="102" s="1"/>
  <c r="DM347" i="102" a="1"/>
  <c r="DM347" i="102" s="1"/>
  <c r="DL347" i="102" a="1"/>
  <c r="DL347" i="102" s="1"/>
  <c r="DM346" i="102" a="1"/>
  <c r="DM346" i="102" s="1"/>
  <c r="DL346" i="102" a="1"/>
  <c r="DL346" i="102" s="1"/>
  <c r="DM345" i="102" a="1"/>
  <c r="DM345" i="102" s="1"/>
  <c r="DL345" i="102" a="1"/>
  <c r="DL345" i="102" s="1"/>
  <c r="DM344" i="102" a="1"/>
  <c r="DM344" i="102" s="1"/>
  <c r="DL344" i="102" a="1"/>
  <c r="DL344" i="102" s="1"/>
  <c r="DM343" i="102" a="1"/>
  <c r="DM343" i="102" s="1"/>
  <c r="DL343" i="102" a="1"/>
  <c r="DL343" i="102" s="1"/>
  <c r="DM342" i="102" a="1"/>
  <c r="DM342" i="102" s="1"/>
  <c r="DL342" i="102" a="1"/>
  <c r="DL342" i="102" s="1"/>
  <c r="DM341" i="102" a="1"/>
  <c r="DM341" i="102" s="1"/>
  <c r="DL341" i="102" a="1"/>
  <c r="DL341" i="102" s="1"/>
  <c r="DM340" i="102" a="1"/>
  <c r="DM340" i="102" s="1"/>
  <c r="DL340" i="102" a="1"/>
  <c r="DL340" i="102" s="1"/>
  <c r="DM339" i="102" a="1"/>
  <c r="DM339" i="102" s="1"/>
  <c r="DL339" i="102" a="1"/>
  <c r="DL339" i="102" s="1"/>
  <c r="DM338" i="102" a="1"/>
  <c r="DM338" i="102" s="1"/>
  <c r="DL338" i="102" a="1"/>
  <c r="DL338" i="102" s="1"/>
  <c r="DM337" i="102" a="1"/>
  <c r="DM337" i="102" s="1"/>
  <c r="DL337" i="102" a="1"/>
  <c r="DL337" i="102" s="1"/>
  <c r="DM336" i="102" a="1"/>
  <c r="DM336" i="102" s="1"/>
  <c r="DL336" i="102" a="1"/>
  <c r="DL336" i="102" s="1"/>
  <c r="DM335" i="102" a="1"/>
  <c r="DM335" i="102" s="1"/>
  <c r="DL335" i="102" a="1"/>
  <c r="DL335" i="102" s="1"/>
  <c r="DM334" i="102" a="1"/>
  <c r="DM334" i="102" s="1"/>
  <c r="DL334" i="102" a="1"/>
  <c r="DL334" i="102" s="1"/>
  <c r="DM333" i="102" a="1"/>
  <c r="DM333" i="102" s="1"/>
  <c r="DL333" i="102" a="1"/>
  <c r="DL333" i="102" s="1"/>
  <c r="DM332" i="102" a="1"/>
  <c r="DM332" i="102" s="1"/>
  <c r="DL332" i="102" a="1"/>
  <c r="DL332" i="102" s="1"/>
  <c r="DM331" i="102" a="1"/>
  <c r="DM331" i="102" s="1"/>
  <c r="DL331" i="102" a="1"/>
  <c r="DL331" i="102" s="1"/>
  <c r="DM330" i="102" a="1"/>
  <c r="DM330" i="102" s="1"/>
  <c r="DL330" i="102" a="1"/>
  <c r="DL330" i="102" s="1"/>
  <c r="DM329" i="102" a="1"/>
  <c r="DM329" i="102" s="1"/>
  <c r="DL329" i="102" a="1"/>
  <c r="DL329" i="102" s="1"/>
  <c r="DM328" i="102" a="1"/>
  <c r="DM328" i="102" s="1"/>
  <c r="DL328" i="102" a="1"/>
  <c r="DL328" i="102" s="1"/>
  <c r="DM327" i="102" a="1"/>
  <c r="DM327" i="102" s="1"/>
  <c r="DL327" i="102" a="1"/>
  <c r="DL327" i="102" s="1"/>
  <c r="DM326" i="102" a="1"/>
  <c r="DM326" i="102" s="1"/>
  <c r="DL326" i="102" a="1"/>
  <c r="DL326" i="102" s="1"/>
  <c r="DM325" i="102" a="1"/>
  <c r="DM325" i="102" s="1"/>
  <c r="DL325" i="102" a="1"/>
  <c r="DL325" i="102" s="1"/>
  <c r="DM324" i="102" a="1"/>
  <c r="DM324" i="102" s="1"/>
  <c r="DL324" i="102" a="1"/>
  <c r="DL324" i="102" s="1"/>
  <c r="DM323" i="102" a="1"/>
  <c r="DM323" i="102" s="1"/>
  <c r="DL323" i="102" a="1"/>
  <c r="DL323" i="102" s="1"/>
  <c r="DM322" i="102" a="1"/>
  <c r="DM322" i="102" s="1"/>
  <c r="DL322" i="102" a="1"/>
  <c r="DL322" i="102" s="1"/>
  <c r="DM321" i="102" a="1"/>
  <c r="DM321" i="102" s="1"/>
  <c r="DL321" i="102" a="1"/>
  <c r="DL321" i="102" s="1"/>
  <c r="DM320" i="102" a="1"/>
  <c r="DM320" i="102" s="1"/>
  <c r="DL320" i="102" a="1"/>
  <c r="DL320" i="102" s="1"/>
  <c r="DM319" i="102" a="1"/>
  <c r="DM319" i="102" s="1"/>
  <c r="DL319" i="102" a="1"/>
  <c r="DL319" i="102" s="1"/>
  <c r="DM318" i="102" a="1"/>
  <c r="DM318" i="102" s="1"/>
  <c r="DL318" i="102" a="1"/>
  <c r="DL318" i="102" s="1"/>
  <c r="DM317" i="102" a="1"/>
  <c r="DM317" i="102" s="1"/>
  <c r="DL317" i="102" a="1"/>
  <c r="DL317" i="102" s="1"/>
  <c r="DM316" i="102" a="1"/>
  <c r="DM316" i="102" s="1"/>
  <c r="DL316" i="102" a="1"/>
  <c r="DL316" i="102" s="1"/>
  <c r="DM315" i="102" a="1"/>
  <c r="DM315" i="102" s="1"/>
  <c r="DL315" i="102" a="1"/>
  <c r="DL315" i="102" s="1"/>
  <c r="DM314" i="102" a="1"/>
  <c r="DM314" i="102" s="1"/>
  <c r="DL314" i="102" a="1"/>
  <c r="DL314" i="102" s="1"/>
  <c r="DM313" i="102" a="1"/>
  <c r="DM313" i="102" s="1"/>
  <c r="DL313" i="102" a="1"/>
  <c r="DL313" i="102" s="1"/>
  <c r="DM312" i="102" a="1"/>
  <c r="DM312" i="102" s="1"/>
  <c r="DL312" i="102" a="1"/>
  <c r="DL312" i="102" s="1"/>
  <c r="DM311" i="102" a="1"/>
  <c r="DM311" i="102" s="1"/>
  <c r="DL311" i="102" a="1"/>
  <c r="DL311" i="102" s="1"/>
  <c r="DM310" i="102" a="1"/>
  <c r="DM310" i="102" s="1"/>
  <c r="DL310" i="102" a="1"/>
  <c r="DL310" i="102" s="1"/>
  <c r="DM309" i="102" a="1"/>
  <c r="DM309" i="102" s="1"/>
  <c r="DL309" i="102" a="1"/>
  <c r="DL309" i="102" s="1"/>
  <c r="DM308" i="102" a="1"/>
  <c r="DM308" i="102" s="1"/>
  <c r="DL308" i="102" a="1"/>
  <c r="DL308" i="102" s="1"/>
  <c r="DM307" i="102" a="1"/>
  <c r="DM307" i="102" s="1"/>
  <c r="DL307" i="102" a="1"/>
  <c r="DL307" i="102" s="1"/>
  <c r="DM306" i="102" a="1"/>
  <c r="DM306" i="102" s="1"/>
  <c r="DL306" i="102" a="1"/>
  <c r="DL306" i="102" s="1"/>
  <c r="DM305" i="102" a="1"/>
  <c r="DM305" i="102" s="1"/>
  <c r="DL305" i="102" a="1"/>
  <c r="DL305" i="102" s="1"/>
  <c r="DM304" i="102" a="1"/>
  <c r="DM304" i="102" s="1"/>
  <c r="DL304" i="102" a="1"/>
  <c r="DL304" i="102" s="1"/>
  <c r="DM303" i="102" a="1"/>
  <c r="DM303" i="102" s="1"/>
  <c r="DL303" i="102" a="1"/>
  <c r="DL303" i="102" s="1"/>
  <c r="DM302" i="102" a="1"/>
  <c r="DM302" i="102" s="1"/>
  <c r="DL302" i="102" a="1"/>
  <c r="DL302" i="102" s="1"/>
  <c r="DM301" i="102" a="1"/>
  <c r="DM301" i="102" s="1"/>
  <c r="DL301" i="102" a="1"/>
  <c r="DL301" i="102" s="1"/>
  <c r="DM300" i="102" a="1"/>
  <c r="DM300" i="102" s="1"/>
  <c r="DL300" i="102" a="1"/>
  <c r="DL300" i="102" s="1"/>
  <c r="DM299" i="102" a="1"/>
  <c r="DM299" i="102" s="1"/>
  <c r="DL299" i="102"/>
  <c r="DL299" i="102" a="1"/>
  <c r="DM298" i="102"/>
  <c r="DM298" i="102" a="1"/>
  <c r="DL298" i="102" a="1"/>
  <c r="DL298" i="102" s="1"/>
  <c r="DM297" i="102" a="1"/>
  <c r="DM297" i="102" s="1"/>
  <c r="DL297" i="102" a="1"/>
  <c r="DL297" i="102" s="1"/>
  <c r="DM296" i="102" a="1"/>
  <c r="DM296" i="102" s="1"/>
  <c r="DL296" i="102" a="1"/>
  <c r="DL296" i="102" s="1"/>
  <c r="DM295" i="102" a="1"/>
  <c r="DM295" i="102" s="1"/>
  <c r="DL295" i="102"/>
  <c r="DL295" i="102" a="1"/>
  <c r="DM294" i="102" a="1"/>
  <c r="DM294" i="102" s="1"/>
  <c r="DL294" i="102" a="1"/>
  <c r="DL294" i="102" s="1"/>
  <c r="DM293" i="102" a="1"/>
  <c r="DM293" i="102" s="1"/>
  <c r="DL293" i="102" a="1"/>
  <c r="DL293" i="102" s="1"/>
  <c r="DM292" i="102" a="1"/>
  <c r="DM292" i="102" s="1"/>
  <c r="DL292" i="102" a="1"/>
  <c r="DL292" i="102" s="1"/>
  <c r="DM291" i="102" a="1"/>
  <c r="DM291" i="102" s="1"/>
  <c r="DL291" i="102" a="1"/>
  <c r="DL291" i="102" s="1"/>
  <c r="DM290" i="102"/>
  <c r="DM290" i="102" a="1"/>
  <c r="DL290" i="102" a="1"/>
  <c r="DL290" i="102" s="1"/>
  <c r="DM289" i="102"/>
  <c r="DM289" i="102" a="1"/>
  <c r="DL289" i="102" a="1"/>
  <c r="DL289" i="102" s="1"/>
  <c r="DM288" i="102" a="1"/>
  <c r="DM288" i="102" s="1"/>
  <c r="DL288" i="102" a="1"/>
  <c r="DL288" i="102" s="1"/>
  <c r="DM287" i="102" a="1"/>
  <c r="DM287" i="102" s="1"/>
  <c r="DL287" i="102"/>
  <c r="DL287" i="102" a="1"/>
  <c r="DM286" i="102"/>
  <c r="DM286" i="102" a="1"/>
  <c r="DL286" i="102"/>
  <c r="DL286" i="102" a="1"/>
  <c r="DM285" i="102"/>
  <c r="DM285" i="102" a="1"/>
  <c r="DL285" i="102" a="1"/>
  <c r="DL285" i="102" s="1"/>
  <c r="DM284" i="102" a="1"/>
  <c r="DM284" i="102" s="1"/>
  <c r="DL284" i="102" a="1"/>
  <c r="DL284" i="102" s="1"/>
  <c r="DM283" i="102"/>
  <c r="DM283" i="102" a="1"/>
  <c r="DL283" i="102"/>
  <c r="DL283" i="102" a="1"/>
  <c r="DM282" i="102"/>
  <c r="DM282" i="102" a="1"/>
  <c r="DL282" i="102" a="1"/>
  <c r="DL282" i="102" s="1"/>
  <c r="DM281" i="102" a="1"/>
  <c r="DM281" i="102" s="1"/>
  <c r="DL281" i="102" a="1"/>
  <c r="DL281" i="102" s="1"/>
  <c r="DM280" i="102" a="1"/>
  <c r="DM280" i="102" s="1"/>
  <c r="DL280" i="102"/>
  <c r="DL280" i="102" a="1"/>
  <c r="DM279" i="102"/>
  <c r="DM279" i="102" a="1"/>
  <c r="DL279" i="102"/>
  <c r="DL279" i="102" a="1"/>
  <c r="DM278" i="102"/>
  <c r="DM278" i="102" a="1"/>
  <c r="DL278" i="102" a="1"/>
  <c r="DL278" i="102" s="1"/>
  <c r="DM277" i="102" a="1"/>
  <c r="DM277" i="102" s="1"/>
  <c r="DL277" i="102" a="1"/>
  <c r="DL277" i="102" s="1"/>
  <c r="DM276" i="102" a="1"/>
  <c r="DM276" i="102" s="1"/>
  <c r="DL276" i="102"/>
  <c r="DL276" i="102" a="1"/>
  <c r="DM275" i="102" a="1"/>
  <c r="DM275" i="102" s="1"/>
  <c r="DL275" i="102"/>
  <c r="DL275" i="102" a="1"/>
  <c r="DM274" i="102" a="1"/>
  <c r="DM274" i="102" s="1"/>
  <c r="DL274" i="102" a="1"/>
  <c r="DL274" i="102" s="1"/>
  <c r="DM273" i="102" a="1"/>
  <c r="DM273" i="102" s="1"/>
  <c r="DL273" i="102" a="1"/>
  <c r="DL273" i="102" s="1"/>
  <c r="DM272" i="102" a="1"/>
  <c r="DM272" i="102" s="1"/>
  <c r="DL272" i="102" a="1"/>
  <c r="DL272" i="102" s="1"/>
  <c r="DM271" i="102" a="1"/>
  <c r="DM271" i="102" s="1"/>
  <c r="DL271" i="102" a="1"/>
  <c r="DL271" i="102" s="1"/>
  <c r="DM270" i="102" a="1"/>
  <c r="DM270" i="102" s="1"/>
  <c r="DL270" i="102" a="1"/>
  <c r="DL270" i="102" s="1"/>
  <c r="DM269" i="102" a="1"/>
  <c r="DM269" i="102" s="1"/>
  <c r="DL269" i="102" a="1"/>
  <c r="DL269" i="102" s="1"/>
  <c r="DM268" i="102" a="1"/>
  <c r="DM268" i="102" s="1"/>
  <c r="DL268" i="102" a="1"/>
  <c r="DL268" i="102" s="1"/>
  <c r="DM267" i="102" a="1"/>
  <c r="DM267" i="102" s="1"/>
  <c r="DL267" i="102" a="1"/>
  <c r="DL267" i="102" s="1"/>
  <c r="DM266" i="102" a="1"/>
  <c r="DM266" i="102" s="1"/>
  <c r="DL266" i="102" a="1"/>
  <c r="DL266" i="102" s="1"/>
  <c r="DM265" i="102" a="1"/>
  <c r="DM265" i="102" s="1"/>
  <c r="DL265" i="102" a="1"/>
  <c r="DL265" i="102" s="1"/>
  <c r="DM264" i="102" a="1"/>
  <c r="DM264" i="102" s="1"/>
  <c r="DL264" i="102" a="1"/>
  <c r="DL264" i="102" s="1"/>
  <c r="DM263" i="102" a="1"/>
  <c r="DM263" i="102" s="1"/>
  <c r="DL263" i="102" a="1"/>
  <c r="DL263" i="102" s="1"/>
  <c r="DM262" i="102" a="1"/>
  <c r="DM262" i="102" s="1"/>
  <c r="DL262" i="102" a="1"/>
  <c r="DL262" i="102" s="1"/>
  <c r="DM261" i="102" a="1"/>
  <c r="DM261" i="102" s="1"/>
  <c r="DL261" i="102" a="1"/>
  <c r="DL261" i="102" s="1"/>
  <c r="DM260" i="102" a="1"/>
  <c r="DM260" i="102" s="1"/>
  <c r="DL260" i="102" a="1"/>
  <c r="DL260" i="102" s="1"/>
  <c r="DM259" i="102" a="1"/>
  <c r="DM259" i="102" s="1"/>
  <c r="DL259" i="102" a="1"/>
  <c r="DL259" i="102" s="1"/>
  <c r="DM258" i="102" a="1"/>
  <c r="DM258" i="102" s="1"/>
  <c r="DL258" i="102" a="1"/>
  <c r="DL258" i="102" s="1"/>
  <c r="DM257" i="102" a="1"/>
  <c r="DM257" i="102" s="1"/>
  <c r="DL257" i="102" a="1"/>
  <c r="DL257" i="102" s="1"/>
  <c r="DM256" i="102" a="1"/>
  <c r="DM256" i="102" s="1"/>
  <c r="DL256" i="102" a="1"/>
  <c r="DL256" i="102" s="1"/>
  <c r="DM255" i="102" a="1"/>
  <c r="DM255" i="102" s="1"/>
  <c r="DL255" i="102" a="1"/>
  <c r="DL255" i="102" s="1"/>
  <c r="DM254" i="102" a="1"/>
  <c r="DM254" i="102" s="1"/>
  <c r="DL254" i="102" a="1"/>
  <c r="DL254" i="102" s="1"/>
  <c r="DM253" i="102" a="1"/>
  <c r="DM253" i="102" s="1"/>
  <c r="DL253" i="102" a="1"/>
  <c r="DL253" i="102" s="1"/>
  <c r="DM252" i="102" a="1"/>
  <c r="DM252" i="102" s="1"/>
  <c r="DL252" i="102" a="1"/>
  <c r="DL252" i="102" s="1"/>
  <c r="DM251" i="102" a="1"/>
  <c r="DM251" i="102" s="1"/>
  <c r="DL251" i="102" a="1"/>
  <c r="DL251" i="102" s="1"/>
  <c r="DM250" i="102" a="1"/>
  <c r="DM250" i="102" s="1"/>
  <c r="DL250" i="102" a="1"/>
  <c r="DL250" i="102" s="1"/>
  <c r="DM249" i="102" a="1"/>
  <c r="DM249" i="102" s="1"/>
  <c r="DL249" i="102" a="1"/>
  <c r="DL249" i="102" s="1"/>
  <c r="DM248" i="102" a="1"/>
  <c r="DM248" i="102" s="1"/>
  <c r="DL248" i="102" a="1"/>
  <c r="DL248" i="102" s="1"/>
  <c r="DM247" i="102" a="1"/>
  <c r="DM247" i="102" s="1"/>
  <c r="DL247" i="102" a="1"/>
  <c r="DL247" i="102" s="1"/>
  <c r="DM246" i="102" a="1"/>
  <c r="DM246" i="102" s="1"/>
  <c r="DL246" i="102" a="1"/>
  <c r="DL246" i="102" s="1"/>
  <c r="DM245" i="102" a="1"/>
  <c r="DM245" i="102" s="1"/>
  <c r="DL245" i="102" a="1"/>
  <c r="DL245" i="102" s="1"/>
  <c r="DM244" i="102" a="1"/>
  <c r="DM244" i="102" s="1"/>
  <c r="DL244" i="102" a="1"/>
  <c r="DL244" i="102" s="1"/>
  <c r="DM243" i="102" a="1"/>
  <c r="DM243" i="102" s="1"/>
  <c r="DL243" i="102" a="1"/>
  <c r="DL243" i="102" s="1"/>
  <c r="DM242" i="102" a="1"/>
  <c r="DM242" i="102" s="1"/>
  <c r="DL242" i="102" a="1"/>
  <c r="DL242" i="102" s="1"/>
  <c r="DM241" i="102" a="1"/>
  <c r="DM241" i="102" s="1"/>
  <c r="DL241" i="102" a="1"/>
  <c r="DL241" i="102" s="1"/>
  <c r="DM240" i="102" a="1"/>
  <c r="DM240" i="102" s="1"/>
  <c r="DL240" i="102" a="1"/>
  <c r="DL240" i="102" s="1"/>
  <c r="DM239" i="102" a="1"/>
  <c r="DM239" i="102" s="1"/>
  <c r="DL239" i="102" a="1"/>
  <c r="DL239" i="102" s="1"/>
  <c r="DM238" i="102" a="1"/>
  <c r="DM238" i="102" s="1"/>
  <c r="DL238" i="102" a="1"/>
  <c r="DL238" i="102" s="1"/>
  <c r="DM237" i="102" a="1"/>
  <c r="DM237" i="102" s="1"/>
  <c r="DL237" i="102" a="1"/>
  <c r="DL237" i="102" s="1"/>
  <c r="DM236" i="102" a="1"/>
  <c r="DM236" i="102" s="1"/>
  <c r="DL236" i="102" a="1"/>
  <c r="DL236" i="102" s="1"/>
  <c r="DM235" i="102" a="1"/>
  <c r="DM235" i="102" s="1"/>
  <c r="DL235" i="102" a="1"/>
  <c r="DL235" i="102" s="1"/>
  <c r="DM234" i="102" a="1"/>
  <c r="DM234" i="102" s="1"/>
  <c r="DL234" i="102" a="1"/>
  <c r="DL234" i="102" s="1"/>
  <c r="DM233" i="102" a="1"/>
  <c r="DM233" i="102" s="1"/>
  <c r="DL233" i="102" a="1"/>
  <c r="DL233" i="102" s="1"/>
  <c r="DM232" i="102" a="1"/>
  <c r="DM232" i="102" s="1"/>
  <c r="DL232" i="102" a="1"/>
  <c r="DL232" i="102" s="1"/>
  <c r="DM231" i="102" a="1"/>
  <c r="DM231" i="102" s="1"/>
  <c r="DL231" i="102" a="1"/>
  <c r="DL231" i="102" s="1"/>
  <c r="DM230" i="102" a="1"/>
  <c r="DM230" i="102" s="1"/>
  <c r="DL230" i="102" a="1"/>
  <c r="DL230" i="102" s="1"/>
  <c r="DM229" i="102" a="1"/>
  <c r="DM229" i="102" s="1"/>
  <c r="DL229" i="102" a="1"/>
  <c r="DL229" i="102" s="1"/>
  <c r="DM228" i="102" a="1"/>
  <c r="DM228" i="102" s="1"/>
  <c r="DL228" i="102" a="1"/>
  <c r="DL228" i="102" s="1"/>
  <c r="DM227" i="102" a="1"/>
  <c r="DM227" i="102" s="1"/>
  <c r="DL227" i="102" a="1"/>
  <c r="DL227" i="102" s="1"/>
  <c r="DM226" i="102" a="1"/>
  <c r="DM226" i="102" s="1"/>
  <c r="DL226" i="102" a="1"/>
  <c r="DL226" i="102" s="1"/>
  <c r="DM225" i="102" a="1"/>
  <c r="DM225" i="102" s="1"/>
  <c r="DL225" i="102" a="1"/>
  <c r="DL225" i="102" s="1"/>
  <c r="DM224" i="102" a="1"/>
  <c r="DM224" i="102" s="1"/>
  <c r="DL224" i="102" a="1"/>
  <c r="DL224" i="102" s="1"/>
  <c r="DM223" i="102" a="1"/>
  <c r="DM223" i="102" s="1"/>
  <c r="DL223" i="102" a="1"/>
  <c r="DL223" i="102" s="1"/>
  <c r="DM222" i="102" a="1"/>
  <c r="DM222" i="102" s="1"/>
  <c r="DL222" i="102" a="1"/>
  <c r="DL222" i="102" s="1"/>
  <c r="DM221" i="102" a="1"/>
  <c r="DM221" i="102" s="1"/>
  <c r="DL221" i="102" a="1"/>
  <c r="DL221" i="102" s="1"/>
  <c r="DM220" i="102" a="1"/>
  <c r="DM220" i="102" s="1"/>
  <c r="DL220" i="102" a="1"/>
  <c r="DL220" i="102" s="1"/>
  <c r="DM219" i="102" a="1"/>
  <c r="DM219" i="102" s="1"/>
  <c r="DL219" i="102" a="1"/>
  <c r="DL219" i="102" s="1"/>
  <c r="DM218" i="102" a="1"/>
  <c r="DM218" i="102" s="1"/>
  <c r="DL218" i="102" a="1"/>
  <c r="DL218" i="102" s="1"/>
  <c r="DM217" i="102" a="1"/>
  <c r="DM217" i="102" s="1"/>
  <c r="DL217" i="102" a="1"/>
  <c r="DL217" i="102" s="1"/>
  <c r="DM216" i="102" a="1"/>
  <c r="DM216" i="102" s="1"/>
  <c r="DL216" i="102" a="1"/>
  <c r="DL216" i="102" s="1"/>
  <c r="DM215" i="102" a="1"/>
  <c r="DM215" i="102" s="1"/>
  <c r="DL215" i="102" a="1"/>
  <c r="DL215" i="102" s="1"/>
  <c r="DM214" i="102" a="1"/>
  <c r="DM214" i="102" s="1"/>
  <c r="DL214" i="102" a="1"/>
  <c r="DL214" i="102" s="1"/>
  <c r="DM213" i="102" a="1"/>
  <c r="DM213" i="102" s="1"/>
  <c r="DL213" i="102" a="1"/>
  <c r="DL213" i="102" s="1"/>
  <c r="DM212" i="102" a="1"/>
  <c r="DM212" i="102" s="1"/>
  <c r="DL212" i="102" a="1"/>
  <c r="DL212" i="102" s="1"/>
  <c r="DM211" i="102" a="1"/>
  <c r="DM211" i="102" s="1"/>
  <c r="DL211" i="102" a="1"/>
  <c r="DL211" i="102" s="1"/>
  <c r="DM210" i="102" a="1"/>
  <c r="DM210" i="102" s="1"/>
  <c r="DL210" i="102" a="1"/>
  <c r="DL210" i="102" s="1"/>
  <c r="DM209" i="102" a="1"/>
  <c r="DM209" i="102" s="1"/>
  <c r="DL209" i="102" a="1"/>
  <c r="DL209" i="102" s="1"/>
  <c r="DM208" i="102" a="1"/>
  <c r="DM208" i="102" s="1"/>
  <c r="DL208" i="102" a="1"/>
  <c r="DL208" i="102" s="1"/>
  <c r="DM207" i="102" a="1"/>
  <c r="DM207" i="102" s="1"/>
  <c r="DL207" i="102" a="1"/>
  <c r="DL207" i="102" s="1"/>
  <c r="DM206" i="102" a="1"/>
  <c r="DM206" i="102" s="1"/>
  <c r="DL206" i="102" a="1"/>
  <c r="DL206" i="102" s="1"/>
  <c r="DM205" i="102" a="1"/>
  <c r="DM205" i="102" s="1"/>
  <c r="DL205" i="102" a="1"/>
  <c r="DL205" i="102" s="1"/>
  <c r="DM204" i="102" a="1"/>
  <c r="DM204" i="102" s="1"/>
  <c r="DL204" i="102" a="1"/>
  <c r="DL204" i="102" s="1"/>
  <c r="DM203" i="102" a="1"/>
  <c r="DM203" i="102" s="1"/>
  <c r="DL203" i="102" a="1"/>
  <c r="DL203" i="102" s="1"/>
  <c r="DM202" i="102" a="1"/>
  <c r="DM202" i="102" s="1"/>
  <c r="DL202" i="102" a="1"/>
  <c r="DL202" i="102" s="1"/>
  <c r="DM201" i="102" a="1"/>
  <c r="DM201" i="102" s="1"/>
  <c r="DL201" i="102" a="1"/>
  <c r="DL201" i="102" s="1"/>
  <c r="DM200" i="102" a="1"/>
  <c r="DM200" i="102" s="1"/>
  <c r="DL200" i="102" a="1"/>
  <c r="DL200" i="102" s="1"/>
  <c r="DM199" i="102" a="1"/>
  <c r="DM199" i="102" s="1"/>
  <c r="DL199" i="102" a="1"/>
  <c r="DL199" i="102" s="1"/>
  <c r="DM198" i="102" a="1"/>
  <c r="DM198" i="102" s="1"/>
  <c r="DL198" i="102" a="1"/>
  <c r="DL198" i="102" s="1"/>
  <c r="DM197" i="102" a="1"/>
  <c r="DM197" i="102" s="1"/>
  <c r="DL197" i="102" a="1"/>
  <c r="DL197" i="102" s="1"/>
  <c r="DM196" i="102" a="1"/>
  <c r="DM196" i="102" s="1"/>
  <c r="DL196" i="102" a="1"/>
  <c r="DL196" i="102" s="1"/>
  <c r="DM195" i="102" a="1"/>
  <c r="DM195" i="102" s="1"/>
  <c r="DL195" i="102" a="1"/>
  <c r="DL195" i="102" s="1"/>
  <c r="DM194" i="102" a="1"/>
  <c r="DM194" i="102" s="1"/>
  <c r="DL194" i="102" a="1"/>
  <c r="DL194" i="102" s="1"/>
  <c r="DM193" i="102" a="1"/>
  <c r="DM193" i="102" s="1"/>
  <c r="DL193" i="102" a="1"/>
  <c r="DL193" i="102" s="1"/>
  <c r="DM192" i="102" a="1"/>
  <c r="DM192" i="102" s="1"/>
  <c r="DL192" i="102" a="1"/>
  <c r="DL192" i="102" s="1"/>
  <c r="DM191" i="102" a="1"/>
  <c r="DM191" i="102" s="1"/>
  <c r="DL191" i="102" a="1"/>
  <c r="DL191" i="102" s="1"/>
  <c r="DM190" i="102" a="1"/>
  <c r="DM190" i="102" s="1"/>
  <c r="DL190" i="102" a="1"/>
  <c r="DL190" i="102" s="1"/>
  <c r="DM189" i="102" a="1"/>
  <c r="DM189" i="102" s="1"/>
  <c r="DL189" i="102" a="1"/>
  <c r="DL189" i="102" s="1"/>
  <c r="DM188" i="102" a="1"/>
  <c r="DM188" i="102" s="1"/>
  <c r="DL188" i="102" a="1"/>
  <c r="DL188" i="102" s="1"/>
  <c r="DM187" i="102" a="1"/>
  <c r="DM187" i="102" s="1"/>
  <c r="DL187" i="102" a="1"/>
  <c r="DL187" i="102" s="1"/>
  <c r="DM186" i="102" a="1"/>
  <c r="DM186" i="102" s="1"/>
  <c r="DL186" i="102" a="1"/>
  <c r="DL186" i="102" s="1"/>
  <c r="DM185" i="102" a="1"/>
  <c r="DM185" i="102" s="1"/>
  <c r="DL185" i="102" a="1"/>
  <c r="DL185" i="102" s="1"/>
  <c r="DM184" i="102" a="1"/>
  <c r="DM184" i="102" s="1"/>
  <c r="DL184" i="102" a="1"/>
  <c r="DL184" i="102" s="1"/>
  <c r="DM183" i="102" a="1"/>
  <c r="DM183" i="102" s="1"/>
  <c r="DL183" i="102" a="1"/>
  <c r="DL183" i="102" s="1"/>
  <c r="DM182" i="102" a="1"/>
  <c r="DM182" i="102" s="1"/>
  <c r="DL182" i="102" a="1"/>
  <c r="DL182" i="102" s="1"/>
  <c r="DM181" i="102" a="1"/>
  <c r="DM181" i="102" s="1"/>
  <c r="DL181" i="102" a="1"/>
  <c r="DL181" i="102" s="1"/>
  <c r="DM180" i="102" a="1"/>
  <c r="DM180" i="102" s="1"/>
  <c r="DL180" i="102" a="1"/>
  <c r="DL180" i="102" s="1"/>
  <c r="DM179" i="102" a="1"/>
  <c r="DM179" i="102" s="1"/>
  <c r="DL179" i="102" a="1"/>
  <c r="DL179" i="102" s="1"/>
  <c r="DM178" i="102" a="1"/>
  <c r="DM178" i="102" s="1"/>
  <c r="DL178" i="102" a="1"/>
  <c r="DL178" i="102" s="1"/>
  <c r="DM177" i="102" a="1"/>
  <c r="DM177" i="102" s="1"/>
  <c r="DL177" i="102" a="1"/>
  <c r="DL177" i="102" s="1"/>
  <c r="DM176" i="102" a="1"/>
  <c r="DM176" i="102" s="1"/>
  <c r="DL176" i="102" a="1"/>
  <c r="DL176" i="102" s="1"/>
  <c r="DM175" i="102" a="1"/>
  <c r="DM175" i="102" s="1"/>
  <c r="DL175" i="102" a="1"/>
  <c r="DL175" i="102" s="1"/>
  <c r="DM174" i="102" a="1"/>
  <c r="DM174" i="102" s="1"/>
  <c r="DL174" i="102" a="1"/>
  <c r="DL174" i="102" s="1"/>
  <c r="DM173" i="102" a="1"/>
  <c r="DM173" i="102" s="1"/>
  <c r="DL173" i="102" a="1"/>
  <c r="DL173" i="102" s="1"/>
  <c r="DM172" i="102" a="1"/>
  <c r="DM172" i="102" s="1"/>
  <c r="DL172" i="102" a="1"/>
  <c r="DL172" i="102" s="1"/>
  <c r="DM171" i="102" a="1"/>
  <c r="DM171" i="102" s="1"/>
  <c r="DL171" i="102" a="1"/>
  <c r="DL171" i="102" s="1"/>
  <c r="DM170" i="102" a="1"/>
  <c r="DM170" i="102" s="1"/>
  <c r="DL170" i="102" a="1"/>
  <c r="DL170" i="102" s="1"/>
  <c r="DM169" i="102" a="1"/>
  <c r="DM169" i="102" s="1"/>
  <c r="DL169" i="102" a="1"/>
  <c r="DL169" i="102" s="1"/>
  <c r="DM168" i="102" a="1"/>
  <c r="DM168" i="102" s="1"/>
  <c r="DL168" i="102" a="1"/>
  <c r="DL168" i="102" s="1"/>
  <c r="DM167" i="102" a="1"/>
  <c r="DM167" i="102" s="1"/>
  <c r="DL167" i="102" a="1"/>
  <c r="DL167" i="102" s="1"/>
  <c r="DM166" i="102" a="1"/>
  <c r="DM166" i="102" s="1"/>
  <c r="DL166" i="102" a="1"/>
  <c r="DL166" i="102" s="1"/>
  <c r="DM165" i="102" a="1"/>
  <c r="DM165" i="102" s="1"/>
  <c r="DL165" i="102" a="1"/>
  <c r="DL165" i="102" s="1"/>
  <c r="DM164" i="102" a="1"/>
  <c r="DM164" i="102" s="1"/>
  <c r="DL164" i="102"/>
  <c r="DL164" i="102" a="1"/>
  <c r="DM163" i="102"/>
  <c r="DM163" i="102" a="1"/>
  <c r="DL163" i="102"/>
  <c r="DL163" i="102" a="1"/>
  <c r="DM162" i="102"/>
  <c r="DM162" i="102" a="1"/>
  <c r="DL162" i="102"/>
  <c r="DL162" i="102" a="1"/>
  <c r="DM161" i="102"/>
  <c r="DM161" i="102" a="1"/>
  <c r="DL161" i="102"/>
  <c r="DL161" i="102" a="1"/>
  <c r="DM160" i="102"/>
  <c r="DM160" i="102" a="1"/>
  <c r="DL160" i="102"/>
  <c r="DL160" i="102" a="1"/>
  <c r="DM159" i="102"/>
  <c r="DM159" i="102" a="1"/>
  <c r="DL159" i="102"/>
  <c r="DL159" i="102" a="1"/>
  <c r="DM158" i="102"/>
  <c r="DM158" i="102" a="1"/>
  <c r="DL158" i="102"/>
  <c r="DL158" i="102" a="1"/>
  <c r="DM157" i="102"/>
  <c r="DM157" i="102" a="1"/>
  <c r="DL157" i="102" a="1"/>
  <c r="DL157" i="102" s="1"/>
  <c r="DM156" i="102" a="1"/>
  <c r="DM156" i="102" s="1"/>
  <c r="DL156" i="102" a="1"/>
  <c r="DL156" i="102" s="1"/>
  <c r="DM155" i="102" a="1"/>
  <c r="DM155" i="102" s="1"/>
  <c r="DL155" i="102" a="1"/>
  <c r="DL155" i="102" s="1"/>
  <c r="DM154" i="102" a="1"/>
  <c r="DM154" i="102" s="1"/>
  <c r="DL154" i="102"/>
  <c r="DL154" i="102" a="1"/>
  <c r="DM153" i="102"/>
  <c r="DM153" i="102" a="1"/>
  <c r="DL153" i="102" a="1"/>
  <c r="DL153" i="102" s="1"/>
  <c r="DM152" i="102" a="1"/>
  <c r="DM152" i="102" s="1"/>
  <c r="DL152" i="102" a="1"/>
  <c r="DL152" i="102" s="1"/>
  <c r="DM151" i="102" a="1"/>
  <c r="DM151" i="102" s="1"/>
  <c r="DL151" i="102" a="1"/>
  <c r="DL151" i="102" s="1"/>
  <c r="DM150" i="102" a="1"/>
  <c r="DM150" i="102" s="1"/>
  <c r="DL150" i="102"/>
  <c r="DL150" i="102" a="1"/>
  <c r="DM149" i="102" a="1"/>
  <c r="DM149" i="102" s="1"/>
  <c r="DL149" i="102" a="1"/>
  <c r="DL149" i="102" s="1"/>
  <c r="DM148" i="102" a="1"/>
  <c r="DM148" i="102" s="1"/>
  <c r="DL148" i="102" a="1"/>
  <c r="DL148" i="102" s="1"/>
  <c r="DM147" i="102" a="1"/>
  <c r="DM147" i="102" s="1"/>
  <c r="DL147" i="102" a="1"/>
  <c r="DL147" i="102" s="1"/>
  <c r="DM146" i="102" a="1"/>
  <c r="DM146" i="102" s="1"/>
  <c r="DL146" i="102" a="1"/>
  <c r="DL146" i="102" s="1"/>
  <c r="DM145" i="102" a="1"/>
  <c r="DM145" i="102" s="1"/>
  <c r="DL145" i="102" a="1"/>
  <c r="DL145" i="102" s="1"/>
  <c r="DM144" i="102" a="1"/>
  <c r="DM144" i="102" s="1"/>
  <c r="DL144" i="102" a="1"/>
  <c r="DL144" i="102" s="1"/>
  <c r="DM143" i="102" a="1"/>
  <c r="DM143" i="102" s="1"/>
  <c r="DL143" i="102" a="1"/>
  <c r="DL143" i="102" s="1"/>
  <c r="DM142" i="102" a="1"/>
  <c r="DM142" i="102" s="1"/>
  <c r="DL142" i="102" a="1"/>
  <c r="DL142" i="102" s="1"/>
  <c r="DM141" i="102" a="1"/>
  <c r="DM141" i="102" s="1"/>
  <c r="DL141" i="102" a="1"/>
  <c r="DL141" i="102" s="1"/>
  <c r="DM140" i="102" a="1"/>
  <c r="DM140" i="102" s="1"/>
  <c r="DL140" i="102" a="1"/>
  <c r="DL140" i="102" s="1"/>
  <c r="DM139" i="102" a="1"/>
  <c r="DM139" i="102" s="1"/>
  <c r="DL139" i="102" a="1"/>
  <c r="DL139" i="102" s="1"/>
  <c r="DM138" i="102" a="1"/>
  <c r="DM138" i="102" s="1"/>
  <c r="DL138" i="102" a="1"/>
  <c r="DL138" i="102" s="1"/>
  <c r="DM137" i="102" a="1"/>
  <c r="DM137" i="102" s="1"/>
  <c r="DL137" i="102" a="1"/>
  <c r="DL137" i="102" s="1"/>
  <c r="DM136" i="102" a="1"/>
  <c r="DM136" i="102" s="1"/>
  <c r="DL136" i="102" a="1"/>
  <c r="DL136" i="102" s="1"/>
  <c r="DM135" i="102" a="1"/>
  <c r="DM135" i="102" s="1"/>
  <c r="DL135" i="102" a="1"/>
  <c r="DL135" i="102" s="1"/>
  <c r="DM134" i="102" a="1"/>
  <c r="DM134" i="102" s="1"/>
  <c r="DL134" i="102" a="1"/>
  <c r="DL134" i="102" s="1"/>
  <c r="DM133" i="102" a="1"/>
  <c r="DM133" i="102" s="1"/>
  <c r="DL133" i="102" a="1"/>
  <c r="DL133" i="102" s="1"/>
  <c r="DM132" i="102" a="1"/>
  <c r="DM132" i="102" s="1"/>
  <c r="DL132" i="102" a="1"/>
  <c r="DL132" i="102" s="1"/>
  <c r="DM131" i="102" a="1"/>
  <c r="DM131" i="102" s="1"/>
  <c r="DL131" i="102" a="1"/>
  <c r="DL131" i="102" s="1"/>
  <c r="DM130" i="102" a="1"/>
  <c r="DM130" i="102" s="1"/>
  <c r="DL130" i="102" a="1"/>
  <c r="DL130" i="102" s="1"/>
  <c r="DM129" i="102" a="1"/>
  <c r="DM129" i="102" s="1"/>
  <c r="DL129" i="102" a="1"/>
  <c r="DL129" i="102" s="1"/>
  <c r="DM128" i="102" a="1"/>
  <c r="DM128" i="102" s="1"/>
  <c r="DL128" i="102" a="1"/>
  <c r="DL128" i="102" s="1"/>
  <c r="DM127" i="102" a="1"/>
  <c r="DM127" i="102" s="1"/>
  <c r="DL127" i="102" a="1"/>
  <c r="DL127" i="102" s="1"/>
  <c r="DM126" i="102" a="1"/>
  <c r="DM126" i="102" s="1"/>
  <c r="DL126" i="102" a="1"/>
  <c r="DL126" i="102" s="1"/>
  <c r="DM125" i="102" a="1"/>
  <c r="DM125" i="102" s="1"/>
  <c r="DL125" i="102" a="1"/>
  <c r="DL125" i="102" s="1"/>
  <c r="DM124" i="102" a="1"/>
  <c r="DM124" i="102" s="1"/>
  <c r="DL124" i="102" a="1"/>
  <c r="DL124" i="102" s="1"/>
  <c r="DM123" i="102" a="1"/>
  <c r="DM123" i="102" s="1"/>
  <c r="DL123" i="102" a="1"/>
  <c r="DL123" i="102" s="1"/>
  <c r="DM122" i="102" a="1"/>
  <c r="DM122" i="102" s="1"/>
  <c r="DL122" i="102" a="1"/>
  <c r="DL122" i="102" s="1"/>
  <c r="DM121" i="102" a="1"/>
  <c r="DM121" i="102" s="1"/>
  <c r="DL121" i="102" a="1"/>
  <c r="DL121" i="102" s="1"/>
  <c r="DM120" i="102" a="1"/>
  <c r="DM120" i="102" s="1"/>
  <c r="DL120" i="102" a="1"/>
  <c r="DL120" i="102" s="1"/>
  <c r="DM119" i="102" a="1"/>
  <c r="DM119" i="102" s="1"/>
  <c r="DL119" i="102" a="1"/>
  <c r="DL119" i="102" s="1"/>
  <c r="DM118" i="102" a="1"/>
  <c r="DM118" i="102" s="1"/>
  <c r="DL118" i="102" a="1"/>
  <c r="DL118" i="102" s="1"/>
  <c r="DM117" i="102" a="1"/>
  <c r="DM117" i="102" s="1"/>
  <c r="DL117" i="102" a="1"/>
  <c r="DL117" i="102" s="1"/>
  <c r="DM116" i="102" a="1"/>
  <c r="DM116" i="102" s="1"/>
  <c r="DL116" i="102" a="1"/>
  <c r="DL116" i="102" s="1"/>
  <c r="DM115" i="102" a="1"/>
  <c r="DM115" i="102" s="1"/>
  <c r="DL115" i="102" a="1"/>
  <c r="DL115" i="102" s="1"/>
  <c r="DM114" i="102" a="1"/>
  <c r="DM114" i="102" s="1"/>
  <c r="DL114" i="102" a="1"/>
  <c r="DL114" i="102" s="1"/>
  <c r="DM113" i="102" a="1"/>
  <c r="DM113" i="102" s="1"/>
  <c r="DL113" i="102" a="1"/>
  <c r="DL113" i="102" s="1"/>
  <c r="DM112" i="102" a="1"/>
  <c r="DM112" i="102" s="1"/>
  <c r="DL112" i="102" a="1"/>
  <c r="DL112" i="102" s="1"/>
  <c r="DM111" i="102" a="1"/>
  <c r="DM111" i="102" s="1"/>
  <c r="DL111" i="102" a="1"/>
  <c r="DL111" i="102" s="1"/>
  <c r="DM110" i="102" a="1"/>
  <c r="DM110" i="102" s="1"/>
  <c r="DL110" i="102" a="1"/>
  <c r="DL110" i="102" s="1"/>
  <c r="DM109" i="102" a="1"/>
  <c r="DM109" i="102" s="1"/>
  <c r="DL109" i="102" a="1"/>
  <c r="DL109" i="102" s="1"/>
  <c r="DM108" i="102" a="1"/>
  <c r="DM108" i="102" s="1"/>
  <c r="DL108" i="102" a="1"/>
  <c r="DL108" i="102" s="1"/>
  <c r="DM107" i="102" a="1"/>
  <c r="DM107" i="102" s="1"/>
  <c r="DL107" i="102" a="1"/>
  <c r="DL107" i="102" s="1"/>
  <c r="DM106" i="102" a="1"/>
  <c r="DM106" i="102" s="1"/>
  <c r="DL106" i="102" a="1"/>
  <c r="DL106" i="102" s="1"/>
  <c r="DM105" i="102" a="1"/>
  <c r="DM105" i="102" s="1"/>
  <c r="DL105" i="102" a="1"/>
  <c r="DL105" i="102" s="1"/>
  <c r="DM104" i="102" a="1"/>
  <c r="DM104" i="102" s="1"/>
  <c r="DL104" i="102" a="1"/>
  <c r="DL104" i="102" s="1"/>
  <c r="DM103" i="102" a="1"/>
  <c r="DM103" i="102" s="1"/>
  <c r="DL103" i="102" a="1"/>
  <c r="DL103" i="102" s="1"/>
  <c r="DM102" i="102" a="1"/>
  <c r="DM102" i="102" s="1"/>
  <c r="DL102" i="102" a="1"/>
  <c r="DL102" i="102" s="1"/>
  <c r="DM101" i="102" a="1"/>
  <c r="DM101" i="102" s="1"/>
  <c r="DL101" i="102" a="1"/>
  <c r="DL101" i="102" s="1"/>
  <c r="DM100" i="102" a="1"/>
  <c r="DM100" i="102" s="1"/>
  <c r="DL100" i="102" a="1"/>
  <c r="DL100" i="102" s="1"/>
  <c r="BK100" i="102"/>
  <c r="DM99" i="102"/>
  <c r="DM99" i="102" a="1"/>
  <c r="DL99" i="102"/>
  <c r="DL99" i="102" a="1"/>
  <c r="BK99" i="102"/>
  <c r="DM98" i="102" a="1"/>
  <c r="DM98" i="102" s="1"/>
  <c r="DL98" i="102" a="1"/>
  <c r="DL98" i="102" s="1"/>
  <c r="BK98" i="102"/>
  <c r="DM97" i="102"/>
  <c r="DM97" i="102" a="1"/>
  <c r="DL97" i="102"/>
  <c r="DL97" i="102" a="1"/>
  <c r="BK97" i="102"/>
  <c r="DM96" i="102" a="1"/>
  <c r="DM96" i="102" s="1"/>
  <c r="DL96" i="102" a="1"/>
  <c r="DL96" i="102" s="1"/>
  <c r="BK96" i="102"/>
  <c r="DM95" i="102"/>
  <c r="DM95" i="102" a="1"/>
  <c r="DL95" i="102"/>
  <c r="DL95" i="102" a="1"/>
  <c r="BK95" i="102"/>
  <c r="DM94" i="102" a="1"/>
  <c r="DM94" i="102" s="1"/>
  <c r="DL94" i="102" a="1"/>
  <c r="DL94" i="102" s="1"/>
  <c r="BK94" i="102"/>
  <c r="DM93" i="102"/>
  <c r="DM93" i="102" a="1"/>
  <c r="DL93" i="102"/>
  <c r="DL93" i="102" a="1"/>
  <c r="BK93" i="102"/>
  <c r="DM92" i="102" a="1"/>
  <c r="DM92" i="102" s="1"/>
  <c r="DL92" i="102" a="1"/>
  <c r="DL92" i="102" s="1"/>
  <c r="BK92" i="102"/>
  <c r="DM91" i="102"/>
  <c r="DM91" i="102" a="1"/>
  <c r="DL91" i="102"/>
  <c r="DL91" i="102" a="1"/>
  <c r="BK91" i="102"/>
  <c r="DM90" i="102" a="1"/>
  <c r="DM90" i="102" s="1"/>
  <c r="DL90" i="102" a="1"/>
  <c r="DL90" i="102" s="1"/>
  <c r="BK90" i="102"/>
  <c r="DM89" i="102"/>
  <c r="DM89" i="102" a="1"/>
  <c r="DL89" i="102"/>
  <c r="DL89" i="102" a="1"/>
  <c r="BK89" i="102"/>
  <c r="DM88" i="102" a="1"/>
  <c r="DM88" i="102" s="1"/>
  <c r="DL88" i="102" a="1"/>
  <c r="DL88" i="102" s="1"/>
  <c r="BK88" i="102"/>
  <c r="DM87" i="102"/>
  <c r="DM87" i="102" a="1"/>
  <c r="DL87" i="102"/>
  <c r="DL87" i="102" a="1"/>
  <c r="BK87" i="102"/>
  <c r="DM86" i="102" a="1"/>
  <c r="DM86" i="102" s="1"/>
  <c r="DL86" i="102" a="1"/>
  <c r="DL86" i="102" s="1"/>
  <c r="BK86" i="102"/>
  <c r="DM85" i="102"/>
  <c r="DM85" i="102" a="1"/>
  <c r="DL85" i="102"/>
  <c r="DL85" i="102" a="1"/>
  <c r="BK85" i="102"/>
  <c r="DM84" i="102" a="1"/>
  <c r="DM84" i="102" s="1"/>
  <c r="DL84" i="102" a="1"/>
  <c r="DL84" i="102" s="1"/>
  <c r="BK84" i="102"/>
  <c r="DM83" i="102"/>
  <c r="DM83" i="102" a="1"/>
  <c r="DL83" i="102"/>
  <c r="DL83" i="102" a="1"/>
  <c r="BK83" i="102"/>
  <c r="DM82" i="102" a="1"/>
  <c r="DM82" i="102" s="1"/>
  <c r="DL82" i="102" a="1"/>
  <c r="DL82" i="102" s="1"/>
  <c r="BK82" i="102"/>
  <c r="DM81" i="102"/>
  <c r="DM81" i="102" a="1"/>
  <c r="DL81" i="102"/>
  <c r="DL81" i="102" a="1"/>
  <c r="BK81" i="102"/>
  <c r="L81" i="102"/>
  <c r="N81" i="102" s="1"/>
  <c r="H81" i="102"/>
  <c r="I81" i="102" s="1"/>
  <c r="DM80" i="102" a="1"/>
  <c r="DM80" i="102" s="1"/>
  <c r="DL80" i="102" a="1"/>
  <c r="DL80" i="102" s="1"/>
  <c r="BK80" i="102"/>
  <c r="N80" i="102"/>
  <c r="M80" i="102"/>
  <c r="Q80" i="102" s="1"/>
  <c r="L80" i="102"/>
  <c r="I80" i="102"/>
  <c r="H80" i="102"/>
  <c r="DM79" i="102"/>
  <c r="DM79" i="102" a="1"/>
  <c r="DL79" i="102"/>
  <c r="DL79" i="102" a="1"/>
  <c r="BK79" i="102"/>
  <c r="L79" i="102"/>
  <c r="N79" i="102" s="1"/>
  <c r="H79" i="102"/>
  <c r="I79" i="102" s="1"/>
  <c r="DM78" i="102" a="1"/>
  <c r="DM78" i="102" s="1"/>
  <c r="DL78" i="102" a="1"/>
  <c r="DL78" i="102" s="1"/>
  <c r="BK78" i="102"/>
  <c r="M78" i="102"/>
  <c r="Q78" i="102" s="1"/>
  <c r="L78" i="102"/>
  <c r="I78" i="102"/>
  <c r="H78" i="102"/>
  <c r="N78" i="102" s="1"/>
  <c r="DM77" i="102" a="1"/>
  <c r="DM77" i="102" s="1"/>
  <c r="DL77" i="102" a="1"/>
  <c r="DL77" i="102" s="1"/>
  <c r="BK77" i="102"/>
  <c r="DM76" i="102"/>
  <c r="DM76" i="102" a="1"/>
  <c r="DL76" i="102"/>
  <c r="DL76" i="102" a="1"/>
  <c r="BK76" i="102"/>
  <c r="N76" i="102"/>
  <c r="DM75" i="102"/>
  <c r="DM75" i="102" a="1"/>
  <c r="DL75" i="102"/>
  <c r="DL75" i="102" a="1"/>
  <c r="BK75" i="102"/>
  <c r="AT75" i="102"/>
  <c r="DM74" i="102"/>
  <c r="DM74" i="102" a="1"/>
  <c r="DL74" i="102"/>
  <c r="DL74" i="102" a="1"/>
  <c r="BK74" i="102"/>
  <c r="DM73" i="102" a="1"/>
  <c r="DM73" i="102" s="1"/>
  <c r="DL73" i="102" a="1"/>
  <c r="DL73" i="102" s="1"/>
  <c r="BK73" i="102"/>
  <c r="AT73" i="102"/>
  <c r="DM72" i="102" a="1"/>
  <c r="DM72" i="102" s="1"/>
  <c r="DL72" i="102" a="1"/>
  <c r="DL72" i="102" s="1"/>
  <c r="BK72" i="102"/>
  <c r="DM71" i="102" a="1"/>
  <c r="DM71" i="102" s="1"/>
  <c r="DL71" i="102" a="1"/>
  <c r="DL71" i="102" s="1"/>
  <c r="BK71" i="102"/>
  <c r="AT71" i="102"/>
  <c r="DM70" i="102"/>
  <c r="DM70" i="102" a="1"/>
  <c r="DL70" i="102"/>
  <c r="DL70" i="102" a="1"/>
  <c r="BK70" i="102"/>
  <c r="DM69" i="102"/>
  <c r="DM69" i="102" a="1"/>
  <c r="DL69" i="102"/>
  <c r="DL69" i="102" a="1"/>
  <c r="BK69" i="102"/>
  <c r="AT69" i="102"/>
  <c r="L69" i="102"/>
  <c r="N69" i="102" s="1"/>
  <c r="H69" i="102"/>
  <c r="I69" i="102" s="1"/>
  <c r="DM68" i="102" a="1"/>
  <c r="DM68" i="102" s="1"/>
  <c r="DL68" i="102" a="1"/>
  <c r="DL68" i="102" s="1"/>
  <c r="BK68" i="102"/>
  <c r="L68" i="102"/>
  <c r="N68" i="102" s="1"/>
  <c r="H68" i="102"/>
  <c r="I68" i="102" s="1"/>
  <c r="DM67" i="102" a="1"/>
  <c r="DM67" i="102" s="1"/>
  <c r="DL67" i="102" a="1"/>
  <c r="DL67" i="102" s="1"/>
  <c r="BK67" i="102"/>
  <c r="AT67" i="102"/>
  <c r="M67" i="102"/>
  <c r="Q67" i="102" s="1"/>
  <c r="L67" i="102"/>
  <c r="N67" i="102" s="1"/>
  <c r="I67" i="102"/>
  <c r="H67" i="102"/>
  <c r="DM66" i="102"/>
  <c r="DM66" i="102" a="1"/>
  <c r="DL66" i="102"/>
  <c r="DL66" i="102" a="1"/>
  <c r="BK66" i="102"/>
  <c r="Q66" i="102"/>
  <c r="M66" i="102"/>
  <c r="L66" i="102"/>
  <c r="N66" i="102" s="1"/>
  <c r="I66" i="102"/>
  <c r="H66" i="102"/>
  <c r="DM65" i="102" a="1"/>
  <c r="DM65" i="102" s="1"/>
  <c r="DL65" i="102" a="1"/>
  <c r="DL65" i="102" s="1"/>
  <c r="BK65" i="102"/>
  <c r="AT65" i="102"/>
  <c r="DM64" i="102"/>
  <c r="DM64" i="102" a="1"/>
  <c r="DL64" i="102"/>
  <c r="DL64" i="102" a="1"/>
  <c r="BK64" i="102"/>
  <c r="V64" i="102"/>
  <c r="N64" i="102"/>
  <c r="DM63" i="102"/>
  <c r="DM63" i="102" a="1"/>
  <c r="DL63" i="102"/>
  <c r="DL63" i="102" a="1"/>
  <c r="BK63" i="102"/>
  <c r="AT63" i="102"/>
  <c r="U63" i="102"/>
  <c r="DM62" i="102"/>
  <c r="DM62" i="102" a="1"/>
  <c r="DL62" i="102"/>
  <c r="DL62" i="102" a="1"/>
  <c r="BK62" i="102"/>
  <c r="U62" i="102"/>
  <c r="DM61" i="102" a="1"/>
  <c r="DM61" i="102" s="1"/>
  <c r="DL61" i="102" a="1"/>
  <c r="DL61" i="102" s="1"/>
  <c r="BK61" i="102"/>
  <c r="AT61" i="102"/>
  <c r="U61" i="102"/>
  <c r="DM60" i="102" a="1"/>
  <c r="DM60" i="102" s="1"/>
  <c r="DL60" i="102" a="1"/>
  <c r="DL60" i="102" s="1"/>
  <c r="BK60" i="102"/>
  <c r="U60" i="102"/>
  <c r="M60" i="102"/>
  <c r="L60" i="102"/>
  <c r="H60" i="102"/>
  <c r="G60" i="102"/>
  <c r="N60" i="102" s="1"/>
  <c r="DM59" i="102"/>
  <c r="DM59" i="102" a="1"/>
  <c r="DL59" i="102"/>
  <c r="DL59" i="102" a="1"/>
  <c r="BK59" i="102"/>
  <c r="AT59" i="102"/>
  <c r="U59" i="102"/>
  <c r="O59" i="102"/>
  <c r="N59" i="102"/>
  <c r="P59" i="102" s="1"/>
  <c r="M59" i="102"/>
  <c r="L59" i="102"/>
  <c r="H59" i="102"/>
  <c r="Q59" i="102" s="1"/>
  <c r="G59" i="102"/>
  <c r="DM58" i="102"/>
  <c r="DM58" i="102" a="1"/>
  <c r="DL58" i="102"/>
  <c r="DL58" i="102" a="1"/>
  <c r="BK58" i="102"/>
  <c r="U58" i="102"/>
  <c r="L58" i="102"/>
  <c r="N58" i="102" s="1"/>
  <c r="G58" i="102"/>
  <c r="H58" i="102" s="1"/>
  <c r="DM57" i="102" a="1"/>
  <c r="DM57" i="102" s="1"/>
  <c r="DL57" i="102" a="1"/>
  <c r="DL57" i="102" s="1"/>
  <c r="BK57" i="102"/>
  <c r="AT57" i="102"/>
  <c r="U57" i="102"/>
  <c r="N57" i="102"/>
  <c r="L57" i="102"/>
  <c r="M57" i="102" s="1"/>
  <c r="G57" i="102"/>
  <c r="H57" i="102" s="1"/>
  <c r="DM56" i="102" a="1"/>
  <c r="DM56" i="102" s="1"/>
  <c r="DL56" i="102" a="1"/>
  <c r="DL56" i="102" s="1"/>
  <c r="BK56" i="102"/>
  <c r="U56" i="102"/>
  <c r="O56" i="102"/>
  <c r="M56" i="102"/>
  <c r="L56" i="102"/>
  <c r="H56" i="102"/>
  <c r="G56" i="102"/>
  <c r="N56" i="102" s="1"/>
  <c r="DM55" i="102"/>
  <c r="DM55" i="102" a="1"/>
  <c r="DL55" i="102"/>
  <c r="DL55" i="102" a="1"/>
  <c r="BK55" i="102"/>
  <c r="AT55" i="102"/>
  <c r="U55" i="102"/>
  <c r="M55" i="102"/>
  <c r="L55" i="102"/>
  <c r="H55" i="102"/>
  <c r="G55" i="102"/>
  <c r="N55" i="102" s="1"/>
  <c r="DM54" i="102"/>
  <c r="DM54" i="102" a="1"/>
  <c r="DL54" i="102"/>
  <c r="DL54" i="102" a="1"/>
  <c r="BK54" i="102"/>
  <c r="AF54" i="102"/>
  <c r="AD54" i="102"/>
  <c r="U54" i="102"/>
  <c r="N54" i="102"/>
  <c r="L54" i="102"/>
  <c r="M54" i="102" s="1"/>
  <c r="G54" i="102"/>
  <c r="H54" i="102" s="1"/>
  <c r="DM53" i="102" a="1"/>
  <c r="DM53" i="102" s="1"/>
  <c r="DL53" i="102" a="1"/>
  <c r="DL53" i="102" s="1"/>
  <c r="BK53" i="102"/>
  <c r="AT53" i="102"/>
  <c r="AF53" i="102"/>
  <c r="AD53" i="102"/>
  <c r="U53" i="102"/>
  <c r="L53" i="102"/>
  <c r="M53" i="102" s="1"/>
  <c r="G53" i="102"/>
  <c r="DM52" i="102" a="1"/>
  <c r="DM52" i="102" s="1"/>
  <c r="DL52" i="102" a="1"/>
  <c r="DL52" i="102" s="1"/>
  <c r="BK52" i="102"/>
  <c r="AD52" i="102"/>
  <c r="AF52" i="102" s="1"/>
  <c r="U52" i="102"/>
  <c r="M52" i="102"/>
  <c r="L52" i="102"/>
  <c r="H52" i="102"/>
  <c r="G52" i="102"/>
  <c r="N52" i="102" s="1"/>
  <c r="DM51" i="102"/>
  <c r="DM51" i="102" a="1"/>
  <c r="DL51" i="102"/>
  <c r="DL51" i="102" a="1"/>
  <c r="BK51" i="102"/>
  <c r="AT51" i="102"/>
  <c r="AD51" i="102"/>
  <c r="AF51" i="102" s="1"/>
  <c r="U51" i="102"/>
  <c r="M51" i="102"/>
  <c r="L51" i="102"/>
  <c r="H51" i="102"/>
  <c r="G51" i="102"/>
  <c r="N51" i="102" s="1"/>
  <c r="Q51" i="102" s="1"/>
  <c r="DM50" i="102"/>
  <c r="DM50" i="102" a="1"/>
  <c r="DL50" i="102"/>
  <c r="DL50" i="102" a="1"/>
  <c r="BK50" i="102"/>
  <c r="AF50" i="102"/>
  <c r="AD50" i="102"/>
  <c r="U50" i="102"/>
  <c r="N50" i="102"/>
  <c r="L50" i="102"/>
  <c r="M50" i="102" s="1"/>
  <c r="G50" i="102"/>
  <c r="H50" i="102" s="1"/>
  <c r="DM49" i="102" a="1"/>
  <c r="DM49" i="102" s="1"/>
  <c r="DL49" i="102" a="1"/>
  <c r="DL49" i="102" s="1"/>
  <c r="BK49" i="102"/>
  <c r="U49" i="102"/>
  <c r="DM48" i="102"/>
  <c r="DM48" i="102" a="1"/>
  <c r="DL48" i="102"/>
  <c r="DL48" i="102" a="1"/>
  <c r="BK48" i="102"/>
  <c r="DM47" i="102"/>
  <c r="DM47" i="102" a="1"/>
  <c r="DL47" i="102"/>
  <c r="DL47" i="102" a="1"/>
  <c r="BK47" i="102"/>
  <c r="DM46" i="102"/>
  <c r="DM46" i="102" a="1"/>
  <c r="DL46" i="102"/>
  <c r="DL46" i="102" a="1"/>
  <c r="DM45" i="102" a="1"/>
  <c r="DM45" i="102" s="1"/>
  <c r="DL45" i="102" a="1"/>
  <c r="DL45" i="102" s="1"/>
  <c r="BK45" i="102"/>
  <c r="DM44" i="102" a="1"/>
  <c r="DM44" i="102" s="1"/>
  <c r="DL44" i="102" a="1"/>
  <c r="DL44" i="102" s="1"/>
  <c r="BK44" i="102"/>
  <c r="T44" i="102"/>
  <c r="S44" i="102"/>
  <c r="O44" i="102"/>
  <c r="DM43" i="102" a="1"/>
  <c r="DM43" i="102" s="1"/>
  <c r="DL43" i="102" a="1"/>
  <c r="DL43" i="102" s="1"/>
  <c r="BK43" i="102"/>
  <c r="AP43" i="102"/>
  <c r="P44" i="102" s="1"/>
  <c r="AO43" i="102"/>
  <c r="P43" i="102"/>
  <c r="P45" i="102" s="1"/>
  <c r="O43" i="102"/>
  <c r="O45" i="102" s="1"/>
  <c r="L43" i="102"/>
  <c r="K43" i="102"/>
  <c r="J43" i="102"/>
  <c r="DM42" i="102"/>
  <c r="DM42" i="102" a="1"/>
  <c r="DL42" i="102"/>
  <c r="DL42" i="102" a="1"/>
  <c r="CI42" i="102"/>
  <c r="CH42" i="102"/>
  <c r="CG42" i="102"/>
  <c r="CF42" i="102"/>
  <c r="CE42" i="102"/>
  <c r="CD42" i="102"/>
  <c r="CC42" i="102"/>
  <c r="CB42" i="102"/>
  <c r="CA42" i="102"/>
  <c r="BZ42" i="102"/>
  <c r="BY42" i="102"/>
  <c r="BX42" i="102"/>
  <c r="BW42" i="102"/>
  <c r="BV42" i="102"/>
  <c r="BT42" i="102"/>
  <c r="BS42" i="102"/>
  <c r="BR42" i="102"/>
  <c r="BK42" i="102"/>
  <c r="BH42" i="102"/>
  <c r="BG42" i="102"/>
  <c r="BF42" i="102"/>
  <c r="BE42" i="102"/>
  <c r="BD42" i="102"/>
  <c r="BC42" i="102"/>
  <c r="AQ42" i="102"/>
  <c r="AL42" i="102"/>
  <c r="AU42" i="102" s="1"/>
  <c r="AK42" i="102"/>
  <c r="AJ42" i="102"/>
  <c r="Q42" i="102"/>
  <c r="G42" i="102"/>
  <c r="AZ42" i="102" s="1"/>
  <c r="F42" i="102"/>
  <c r="AS42" i="102" s="1"/>
  <c r="E42" i="102"/>
  <c r="DM41" i="102"/>
  <c r="DM41" i="102" a="1"/>
  <c r="DL41" i="102"/>
  <c r="DL41" i="102" a="1"/>
  <c r="CI41" i="102"/>
  <c r="CH41" i="102"/>
  <c r="CG41" i="102"/>
  <c r="CF41" i="102"/>
  <c r="CE41" i="102"/>
  <c r="CD41" i="102"/>
  <c r="CC41" i="102"/>
  <c r="CB41" i="102"/>
  <c r="CA41" i="102"/>
  <c r="BZ41" i="102"/>
  <c r="BY41" i="102"/>
  <c r="BX41" i="102"/>
  <c r="BW41" i="102"/>
  <c r="BV41" i="102"/>
  <c r="BS41" i="102"/>
  <c r="BR41" i="102"/>
  <c r="BK41" i="102"/>
  <c r="BH41" i="102"/>
  <c r="BG41" i="102"/>
  <c r="BF41" i="102"/>
  <c r="BE41" i="102"/>
  <c r="BD41" i="102"/>
  <c r="BC41" i="102"/>
  <c r="AU41" i="102"/>
  <c r="AQ41" i="102"/>
  <c r="AL41" i="102"/>
  <c r="AK41" i="102"/>
  <c r="AJ41" i="102"/>
  <c r="Q41" i="102"/>
  <c r="G41" i="102"/>
  <c r="AZ41" i="102" s="1"/>
  <c r="F41" i="102"/>
  <c r="AS41" i="102" s="1"/>
  <c r="E41" i="102"/>
  <c r="DM40" i="102" a="1"/>
  <c r="DM40" i="102" s="1"/>
  <c r="DL40" i="102" a="1"/>
  <c r="DL40" i="102" s="1"/>
  <c r="CI40" i="102"/>
  <c r="CH40" i="102"/>
  <c r="CG40" i="102"/>
  <c r="CF40" i="102"/>
  <c r="CE40" i="102"/>
  <c r="CD40" i="102"/>
  <c r="CC40" i="102"/>
  <c r="CB40" i="102"/>
  <c r="CA40" i="102"/>
  <c r="BZ40" i="102"/>
  <c r="BY40" i="102"/>
  <c r="BX40" i="102"/>
  <c r="BW40" i="102"/>
  <c r="BV40" i="102"/>
  <c r="BS40" i="102"/>
  <c r="BR40" i="102"/>
  <c r="BK40" i="102"/>
  <c r="BH40" i="102"/>
  <c r="BG40" i="102"/>
  <c r="BF40" i="102"/>
  <c r="BE40" i="102"/>
  <c r="BD40" i="102"/>
  <c r="BC40" i="102"/>
  <c r="AQ40" i="102"/>
  <c r="AL40" i="102"/>
  <c r="AU40" i="102" s="1"/>
  <c r="AK40" i="102"/>
  <c r="AJ40" i="102"/>
  <c r="Q40" i="102"/>
  <c r="G40" i="102"/>
  <c r="AZ40" i="102" s="1"/>
  <c r="F40" i="102"/>
  <c r="AS40" i="102" s="1"/>
  <c r="E40" i="102"/>
  <c r="DM39" i="102"/>
  <c r="DM39" i="102" a="1"/>
  <c r="DL39" i="102"/>
  <c r="DL39" i="102" a="1"/>
  <c r="CI39" i="102"/>
  <c r="CH39" i="102"/>
  <c r="CG39" i="102"/>
  <c r="CF39" i="102"/>
  <c r="CE39" i="102"/>
  <c r="CD39" i="102"/>
  <c r="CC39" i="102"/>
  <c r="CB39" i="102"/>
  <c r="CA39" i="102"/>
  <c r="BZ39" i="102"/>
  <c r="BY39" i="102"/>
  <c r="BX39" i="102"/>
  <c r="BW39" i="102"/>
  <c r="BV39" i="102"/>
  <c r="BS39" i="102"/>
  <c r="BR39" i="102"/>
  <c r="BK39" i="102"/>
  <c r="BH39" i="102"/>
  <c r="BG39" i="102"/>
  <c r="BF39" i="102"/>
  <c r="BE39" i="102"/>
  <c r="BD39" i="102"/>
  <c r="BC39" i="102"/>
  <c r="AU39" i="102"/>
  <c r="AQ39" i="102"/>
  <c r="AL39" i="102"/>
  <c r="AK39" i="102"/>
  <c r="AJ39" i="102"/>
  <c r="Q39" i="102"/>
  <c r="G39" i="102"/>
  <c r="F39" i="102"/>
  <c r="AS39" i="102" s="1"/>
  <c r="E39" i="102"/>
  <c r="DM38" i="102" a="1"/>
  <c r="DM38" i="102" s="1"/>
  <c r="DL38" i="102" a="1"/>
  <c r="DL38" i="102" s="1"/>
  <c r="CI38" i="102"/>
  <c r="CH38" i="102"/>
  <c r="CG38" i="102"/>
  <c r="CF38" i="102"/>
  <c r="CE38" i="102"/>
  <c r="CD38" i="102"/>
  <c r="CC38" i="102"/>
  <c r="CB38" i="102"/>
  <c r="CA38" i="102"/>
  <c r="BZ38" i="102"/>
  <c r="BY38" i="102"/>
  <c r="BX38" i="102"/>
  <c r="BW38" i="102"/>
  <c r="BV38" i="102"/>
  <c r="BS38" i="102"/>
  <c r="BR38" i="102"/>
  <c r="BK38" i="102"/>
  <c r="BH38" i="102"/>
  <c r="BG38" i="102"/>
  <c r="BF38" i="102"/>
  <c r="BE38" i="102"/>
  <c r="BD38" i="102"/>
  <c r="BC38" i="102"/>
  <c r="AQ38" i="102"/>
  <c r="AL38" i="102"/>
  <c r="AU38" i="102" s="1"/>
  <c r="AK38" i="102"/>
  <c r="AJ38" i="102"/>
  <c r="Q38" i="102"/>
  <c r="G38" i="102"/>
  <c r="AZ38" i="102" s="1"/>
  <c r="F38" i="102"/>
  <c r="AS38" i="102" s="1"/>
  <c r="E38" i="102"/>
  <c r="DM37" i="102"/>
  <c r="DM37" i="102" a="1"/>
  <c r="DL37" i="102"/>
  <c r="DL37" i="102" a="1"/>
  <c r="CI37" i="102"/>
  <c r="CH37" i="102"/>
  <c r="CG37" i="102"/>
  <c r="CF37" i="102"/>
  <c r="CE37" i="102"/>
  <c r="CD37" i="102"/>
  <c r="CC37" i="102"/>
  <c r="CB37" i="102"/>
  <c r="CA37" i="102"/>
  <c r="BZ37" i="102"/>
  <c r="BY37" i="102"/>
  <c r="BX37" i="102"/>
  <c r="BW37" i="102"/>
  <c r="BV37" i="102"/>
  <c r="BS37" i="102"/>
  <c r="BR37" i="102"/>
  <c r="BK37" i="102"/>
  <c r="BH37" i="102"/>
  <c r="BG37" i="102"/>
  <c r="BF37" i="102"/>
  <c r="BE37" i="102"/>
  <c r="BD37" i="102"/>
  <c r="BC37" i="102"/>
  <c r="AU37" i="102"/>
  <c r="AQ37" i="102"/>
  <c r="AL37" i="102"/>
  <c r="AK37" i="102"/>
  <c r="AJ37" i="102"/>
  <c r="Q37" i="102"/>
  <c r="G37" i="102"/>
  <c r="AZ37" i="102" s="1"/>
  <c r="F37" i="102"/>
  <c r="AS37" i="102" s="1"/>
  <c r="E37" i="102"/>
  <c r="DM36" i="102" a="1"/>
  <c r="DM36" i="102" s="1"/>
  <c r="DL36" i="102" a="1"/>
  <c r="DL36" i="102" s="1"/>
  <c r="CI36" i="102"/>
  <c r="CH36" i="102"/>
  <c r="CG36" i="102"/>
  <c r="CF36" i="102"/>
  <c r="CE36" i="102"/>
  <c r="CD36" i="102"/>
  <c r="CC36" i="102"/>
  <c r="CB36" i="102"/>
  <c r="CA36" i="102"/>
  <c r="BZ36" i="102"/>
  <c r="BY36" i="102"/>
  <c r="BX36" i="102"/>
  <c r="BW36" i="102"/>
  <c r="BV36" i="102"/>
  <c r="BS36" i="102"/>
  <c r="BR36" i="102"/>
  <c r="BK36" i="102"/>
  <c r="BH36" i="102"/>
  <c r="BG36" i="102"/>
  <c r="BF36" i="102"/>
  <c r="BE36" i="102"/>
  <c r="BD36" i="102"/>
  <c r="BC36" i="102"/>
  <c r="AQ36" i="102"/>
  <c r="AL36" i="102"/>
  <c r="AU36" i="102" s="1"/>
  <c r="AK36" i="102"/>
  <c r="AJ36" i="102"/>
  <c r="Q36" i="102"/>
  <c r="G36" i="102"/>
  <c r="AZ36" i="102" s="1"/>
  <c r="F36" i="102"/>
  <c r="AS36" i="102" s="1"/>
  <c r="E36" i="102"/>
  <c r="DM35" i="102"/>
  <c r="DM35" i="102" a="1"/>
  <c r="DL35" i="102"/>
  <c r="DL35" i="102" a="1"/>
  <c r="CI35" i="102"/>
  <c r="CH35" i="102"/>
  <c r="CG35" i="102"/>
  <c r="CF35" i="102"/>
  <c r="CE35" i="102"/>
  <c r="CD35" i="102"/>
  <c r="CC35" i="102"/>
  <c r="CB35" i="102"/>
  <c r="CA35" i="102"/>
  <c r="BZ35" i="102"/>
  <c r="BY35" i="102"/>
  <c r="BX35" i="102"/>
  <c r="BW35" i="102"/>
  <c r="BV35" i="102"/>
  <c r="BS35" i="102"/>
  <c r="BR35" i="102"/>
  <c r="BK35" i="102"/>
  <c r="BH35" i="102"/>
  <c r="BG35" i="102"/>
  <c r="BF35" i="102"/>
  <c r="BE35" i="102"/>
  <c r="BD35" i="102"/>
  <c r="BC35" i="102"/>
  <c r="AU35" i="102"/>
  <c r="AQ35" i="102"/>
  <c r="AL35" i="102"/>
  <c r="AK35" i="102"/>
  <c r="AJ35" i="102"/>
  <c r="Q35" i="102"/>
  <c r="G35" i="102"/>
  <c r="AZ35" i="102" s="1"/>
  <c r="F35" i="102"/>
  <c r="AS35" i="102" s="1"/>
  <c r="E35" i="102"/>
  <c r="DM34" i="102" a="1"/>
  <c r="DM34" i="102" s="1"/>
  <c r="DL34" i="102" a="1"/>
  <c r="DL34" i="102" s="1"/>
  <c r="CI34" i="102"/>
  <c r="CH34" i="102"/>
  <c r="CG34" i="102"/>
  <c r="CF34" i="102"/>
  <c r="CE34" i="102"/>
  <c r="CD34" i="102"/>
  <c r="CC34" i="102"/>
  <c r="CB34" i="102"/>
  <c r="CA34" i="102"/>
  <c r="BZ34" i="102"/>
  <c r="BY34" i="102"/>
  <c r="BX34" i="102"/>
  <c r="BW34" i="102"/>
  <c r="BV34" i="102"/>
  <c r="BS34" i="102"/>
  <c r="BR34" i="102"/>
  <c r="BK34" i="102"/>
  <c r="BH34" i="102"/>
  <c r="BG34" i="102"/>
  <c r="BF34" i="102"/>
  <c r="BE34" i="102"/>
  <c r="BD34" i="102"/>
  <c r="BC34" i="102"/>
  <c r="AQ34" i="102"/>
  <c r="AL34" i="102"/>
  <c r="AU34" i="102" s="1"/>
  <c r="AK34" i="102"/>
  <c r="AJ34" i="102"/>
  <c r="Q34" i="102"/>
  <c r="G34" i="102"/>
  <c r="AZ34" i="102" s="1"/>
  <c r="F34" i="102"/>
  <c r="AS34" i="102" s="1"/>
  <c r="E34" i="102"/>
  <c r="DM33" i="102"/>
  <c r="DM33" i="102" a="1"/>
  <c r="DL33" i="102" a="1"/>
  <c r="DL33" i="102" s="1"/>
  <c r="CI33" i="102"/>
  <c r="CH33" i="102"/>
  <c r="CG33" i="102"/>
  <c r="CF33" i="102"/>
  <c r="CE33" i="102"/>
  <c r="CD33" i="102"/>
  <c r="CC33" i="102"/>
  <c r="CB33" i="102"/>
  <c r="CA33" i="102"/>
  <c r="BZ33" i="102"/>
  <c r="BY33" i="102"/>
  <c r="BX33" i="102"/>
  <c r="BW33" i="102"/>
  <c r="BV33" i="102"/>
  <c r="BS33" i="102"/>
  <c r="BR33" i="102"/>
  <c r="BK33" i="102"/>
  <c r="BH33" i="102"/>
  <c r="BG33" i="102"/>
  <c r="BF33" i="102"/>
  <c r="BE33" i="102"/>
  <c r="BD33" i="102"/>
  <c r="BC33" i="102"/>
  <c r="AU33" i="102"/>
  <c r="AQ33" i="102"/>
  <c r="AL33" i="102"/>
  <c r="AK33" i="102"/>
  <c r="AJ33" i="102"/>
  <c r="Q33" i="102"/>
  <c r="G33" i="102"/>
  <c r="AZ33" i="102" s="1"/>
  <c r="F33" i="102"/>
  <c r="AS33" i="102" s="1"/>
  <c r="E33" i="102"/>
  <c r="DM32" i="102"/>
  <c r="DM32" i="102" a="1"/>
  <c r="DL32" i="102" a="1"/>
  <c r="DL32" i="102" s="1"/>
  <c r="CI32" i="102"/>
  <c r="CH32" i="102"/>
  <c r="CG32" i="102"/>
  <c r="CF32" i="102"/>
  <c r="CE32" i="102"/>
  <c r="CD32" i="102"/>
  <c r="CC32" i="102"/>
  <c r="CB32" i="102"/>
  <c r="CA32" i="102"/>
  <c r="BZ32" i="102"/>
  <c r="BY32" i="102"/>
  <c r="BX32" i="102"/>
  <c r="BW32" i="102"/>
  <c r="BV32" i="102"/>
  <c r="BS32" i="102"/>
  <c r="BR32" i="102"/>
  <c r="BK32" i="102"/>
  <c r="BH32" i="102"/>
  <c r="BG32" i="102"/>
  <c r="BF32" i="102"/>
  <c r="BE32" i="102"/>
  <c r="BD32" i="102"/>
  <c r="BC32" i="102"/>
  <c r="AQ32" i="102"/>
  <c r="AL32" i="102"/>
  <c r="AU32" i="102" s="1"/>
  <c r="AK32" i="102"/>
  <c r="AJ32" i="102"/>
  <c r="Q32" i="102"/>
  <c r="G32" i="102"/>
  <c r="AZ32" i="102" s="1"/>
  <c r="F32" i="102"/>
  <c r="AS32" i="102" s="1"/>
  <c r="E32" i="102"/>
  <c r="DM31" i="102"/>
  <c r="DM31" i="102" a="1"/>
  <c r="DL31" i="102"/>
  <c r="DL31" i="102" a="1"/>
  <c r="CI31" i="102"/>
  <c r="CH31" i="102"/>
  <c r="CG31" i="102"/>
  <c r="CF31" i="102"/>
  <c r="CE31" i="102"/>
  <c r="CD31" i="102"/>
  <c r="CC31" i="102"/>
  <c r="CB31" i="102"/>
  <c r="CA31" i="102"/>
  <c r="BZ31" i="102"/>
  <c r="BY31" i="102"/>
  <c r="BX31" i="102"/>
  <c r="BW31" i="102"/>
  <c r="BV31" i="102"/>
  <c r="BS31" i="102"/>
  <c r="BR31" i="102"/>
  <c r="BK31" i="102"/>
  <c r="BH31" i="102"/>
  <c r="BG31" i="102"/>
  <c r="BF31" i="102"/>
  <c r="BE31" i="102"/>
  <c r="BD31" i="102"/>
  <c r="BC31" i="102"/>
  <c r="AU31" i="102"/>
  <c r="AQ31" i="102"/>
  <c r="AL31" i="102"/>
  <c r="AK31" i="102"/>
  <c r="AJ31" i="102"/>
  <c r="Q31" i="102"/>
  <c r="G31" i="102"/>
  <c r="AZ31" i="102" s="1"/>
  <c r="F31" i="102"/>
  <c r="AS31" i="102" s="1"/>
  <c r="E31" i="102"/>
  <c r="DM30" i="102" a="1"/>
  <c r="DM30" i="102" s="1"/>
  <c r="DL30" i="102" a="1"/>
  <c r="DL30" i="102" s="1"/>
  <c r="CI30" i="102"/>
  <c r="CH30" i="102"/>
  <c r="CG30" i="102"/>
  <c r="CF30" i="102"/>
  <c r="CE30" i="102"/>
  <c r="CD30" i="102"/>
  <c r="CC30" i="102"/>
  <c r="CB30" i="102"/>
  <c r="CA30" i="102"/>
  <c r="BZ30" i="102"/>
  <c r="BY30" i="102"/>
  <c r="BX30" i="102"/>
  <c r="BW30" i="102"/>
  <c r="BV30" i="102"/>
  <c r="BS30" i="102"/>
  <c r="BR30" i="102"/>
  <c r="BK30" i="102"/>
  <c r="BH30" i="102"/>
  <c r="BG30" i="102"/>
  <c r="BF30" i="102"/>
  <c r="BE30" i="102"/>
  <c r="BD30" i="102"/>
  <c r="BC30" i="102"/>
  <c r="AZ30" i="102"/>
  <c r="AU30" i="102"/>
  <c r="AQ30" i="102"/>
  <c r="AL30" i="102"/>
  <c r="AK30" i="102"/>
  <c r="AJ30" i="102"/>
  <c r="Q30" i="102"/>
  <c r="G30" i="102"/>
  <c r="F30" i="102"/>
  <c r="AS30" i="102" s="1"/>
  <c r="E30" i="102"/>
  <c r="DM29" i="102" a="1"/>
  <c r="DM29" i="102" s="1"/>
  <c r="DL29" i="102"/>
  <c r="DL29" i="102" a="1"/>
  <c r="CI29" i="102"/>
  <c r="CH29" i="102"/>
  <c r="CG29" i="102"/>
  <c r="CF29" i="102"/>
  <c r="CE29" i="102"/>
  <c r="CD29" i="102"/>
  <c r="CC29" i="102"/>
  <c r="CB29" i="102"/>
  <c r="CA29" i="102"/>
  <c r="BZ29" i="102"/>
  <c r="BY29" i="102"/>
  <c r="BX29" i="102"/>
  <c r="BW29" i="102"/>
  <c r="BV29" i="102"/>
  <c r="BS29" i="102"/>
  <c r="BR29" i="102"/>
  <c r="BK29" i="102"/>
  <c r="BH29" i="102"/>
  <c r="BG29" i="102"/>
  <c r="BF29" i="102"/>
  <c r="BE29" i="102"/>
  <c r="BD29" i="102"/>
  <c r="BC29" i="102"/>
  <c r="AU29" i="102"/>
  <c r="AQ29" i="102"/>
  <c r="AL29" i="102"/>
  <c r="AK29" i="102"/>
  <c r="AJ29" i="102"/>
  <c r="Q29" i="102"/>
  <c r="G29" i="102"/>
  <c r="AZ29" i="102" s="1"/>
  <c r="F29" i="102"/>
  <c r="AS29" i="102" s="1"/>
  <c r="E29" i="102"/>
  <c r="DM28" i="102" a="1"/>
  <c r="DM28" i="102" s="1"/>
  <c r="DL28" i="102" a="1"/>
  <c r="DL28" i="102" s="1"/>
  <c r="CI28" i="102"/>
  <c r="CH28" i="102"/>
  <c r="CG28" i="102"/>
  <c r="CF28" i="102"/>
  <c r="CE28" i="102"/>
  <c r="CD28" i="102"/>
  <c r="CC28" i="102"/>
  <c r="CB28" i="102"/>
  <c r="CA28" i="102"/>
  <c r="BZ28" i="102"/>
  <c r="BY28" i="102"/>
  <c r="BX28" i="102"/>
  <c r="BW28" i="102"/>
  <c r="BV28" i="102"/>
  <c r="BS28" i="102"/>
  <c r="BR28" i="102"/>
  <c r="BK28" i="102"/>
  <c r="BH28" i="102"/>
  <c r="BG28" i="102"/>
  <c r="BF28" i="102"/>
  <c r="BE28" i="102"/>
  <c r="BD28" i="102"/>
  <c r="BC28" i="102"/>
  <c r="AQ28" i="102"/>
  <c r="AL28" i="102"/>
  <c r="AU28" i="102" s="1"/>
  <c r="AK28" i="102"/>
  <c r="AJ28" i="102"/>
  <c r="Q28" i="102"/>
  <c r="G28" i="102"/>
  <c r="AZ28" i="102" s="1"/>
  <c r="F28" i="102"/>
  <c r="AS28" i="102" s="1"/>
  <c r="E28" i="102"/>
  <c r="DM27" i="102"/>
  <c r="DM27" i="102" a="1"/>
  <c r="DL27" i="102" a="1"/>
  <c r="DL27" i="102" s="1"/>
  <c r="CI27" i="102"/>
  <c r="CH27" i="102"/>
  <c r="CG27" i="102"/>
  <c r="CF27" i="102"/>
  <c r="CE27" i="102"/>
  <c r="CD27" i="102"/>
  <c r="CC27" i="102"/>
  <c r="CB27" i="102"/>
  <c r="CA27" i="102"/>
  <c r="BZ27" i="102"/>
  <c r="BY27" i="102"/>
  <c r="BX27" i="102"/>
  <c r="BW27" i="102"/>
  <c r="BV27" i="102"/>
  <c r="BS27" i="102"/>
  <c r="BR27" i="102"/>
  <c r="BK27" i="102"/>
  <c r="BH27" i="102"/>
  <c r="BG27" i="102"/>
  <c r="BF27" i="102"/>
  <c r="BE27" i="102"/>
  <c r="BD27" i="102"/>
  <c r="BC27" i="102"/>
  <c r="AZ27" i="102"/>
  <c r="AQ27" i="102"/>
  <c r="AL27" i="102"/>
  <c r="AU27" i="102" s="1"/>
  <c r="AK27" i="102"/>
  <c r="AJ27" i="102"/>
  <c r="Q27" i="102"/>
  <c r="G27" i="102"/>
  <c r="F27" i="102"/>
  <c r="AS27" i="102" s="1"/>
  <c r="E27" i="102"/>
  <c r="DM26" i="102" a="1"/>
  <c r="DM26" i="102" s="1"/>
  <c r="DL26" i="102" a="1"/>
  <c r="DL26" i="102" s="1"/>
  <c r="CI26" i="102"/>
  <c r="CH26" i="102"/>
  <c r="CG26" i="102"/>
  <c r="CF26" i="102"/>
  <c r="CE26" i="102"/>
  <c r="CD26" i="102"/>
  <c r="CC26" i="102"/>
  <c r="CB26" i="102"/>
  <c r="CA26" i="102"/>
  <c r="BZ26" i="102"/>
  <c r="BY26" i="102"/>
  <c r="BX26" i="102"/>
  <c r="BW26" i="102"/>
  <c r="BV26" i="102"/>
  <c r="BS26" i="102"/>
  <c r="BR26" i="102"/>
  <c r="BK26" i="102"/>
  <c r="BH26" i="102"/>
  <c r="BG26" i="102"/>
  <c r="BF26" i="102"/>
  <c r="BE26" i="102"/>
  <c r="BD26" i="102"/>
  <c r="BC26" i="102"/>
  <c r="AZ26" i="102"/>
  <c r="AQ26" i="102"/>
  <c r="AL26" i="102"/>
  <c r="AU26" i="102" s="1"/>
  <c r="AK26" i="102"/>
  <c r="AJ26" i="102"/>
  <c r="Q26" i="102"/>
  <c r="G26" i="102"/>
  <c r="F26" i="102"/>
  <c r="AS26" i="102" s="1"/>
  <c r="E26" i="102"/>
  <c r="DM25" i="102"/>
  <c r="DM25" i="102" a="1"/>
  <c r="DL25" i="102"/>
  <c r="DL25" i="102" a="1"/>
  <c r="CI25" i="102"/>
  <c r="CH25" i="102"/>
  <c r="CG25" i="102"/>
  <c r="CF25" i="102"/>
  <c r="CE25" i="102"/>
  <c r="CD25" i="102"/>
  <c r="CC25" i="102"/>
  <c r="CB25" i="102"/>
  <c r="CA25" i="102"/>
  <c r="BZ25" i="102"/>
  <c r="BY25" i="102"/>
  <c r="BX25" i="102"/>
  <c r="BW25" i="102"/>
  <c r="BV25" i="102"/>
  <c r="BS25" i="102"/>
  <c r="BR25" i="102"/>
  <c r="BK25" i="102"/>
  <c r="BH25" i="102"/>
  <c r="BG25" i="102"/>
  <c r="BF25" i="102"/>
  <c r="BE25" i="102"/>
  <c r="BD25" i="102"/>
  <c r="BC25" i="102"/>
  <c r="AU25" i="102"/>
  <c r="AQ25" i="102"/>
  <c r="AL25" i="102"/>
  <c r="AK25" i="102"/>
  <c r="AJ25" i="102"/>
  <c r="Q25" i="102"/>
  <c r="G25" i="102"/>
  <c r="AZ25" i="102" s="1"/>
  <c r="F25" i="102"/>
  <c r="AS25" i="102" s="1"/>
  <c r="E25" i="102"/>
  <c r="DM24" i="102"/>
  <c r="DM24" i="102" a="1"/>
  <c r="DL24" i="102" a="1"/>
  <c r="DL24" i="102" s="1"/>
  <c r="CI24" i="102"/>
  <c r="CH24" i="102"/>
  <c r="CG24" i="102"/>
  <c r="CF24" i="102"/>
  <c r="CE24" i="102"/>
  <c r="CD24" i="102"/>
  <c r="CC24" i="102"/>
  <c r="CB24" i="102"/>
  <c r="CA24" i="102"/>
  <c r="BZ24" i="102"/>
  <c r="BY24" i="102"/>
  <c r="BX24" i="102"/>
  <c r="BW24" i="102"/>
  <c r="BV24" i="102"/>
  <c r="BS24" i="102"/>
  <c r="BR24" i="102"/>
  <c r="BK24" i="102"/>
  <c r="BH24" i="102"/>
  <c r="BG24" i="102"/>
  <c r="BF24" i="102"/>
  <c r="BE24" i="102"/>
  <c r="BD24" i="102"/>
  <c r="BC24" i="102"/>
  <c r="AQ24" i="102"/>
  <c r="AL24" i="102"/>
  <c r="AU24" i="102" s="1"/>
  <c r="AK24" i="102"/>
  <c r="AJ24" i="102"/>
  <c r="Q24" i="102"/>
  <c r="G24" i="102"/>
  <c r="AZ24" i="102" s="1"/>
  <c r="F24" i="102"/>
  <c r="AS24" i="102" s="1"/>
  <c r="E24" i="102"/>
  <c r="DM23" i="102"/>
  <c r="DM23" i="102" a="1"/>
  <c r="DL23" i="102"/>
  <c r="DL23" i="102" a="1"/>
  <c r="CI23" i="102"/>
  <c r="CH23" i="102"/>
  <c r="CG23" i="102"/>
  <c r="CF23" i="102"/>
  <c r="CE23" i="102"/>
  <c r="CD23" i="102"/>
  <c r="CC23" i="102"/>
  <c r="CB23" i="102"/>
  <c r="CA23" i="102"/>
  <c r="BZ23" i="102"/>
  <c r="BY23" i="102"/>
  <c r="BX23" i="102"/>
  <c r="BW23" i="102"/>
  <c r="BV23" i="102"/>
  <c r="BS23" i="102"/>
  <c r="BR23" i="102"/>
  <c r="BK23" i="102"/>
  <c r="BH23" i="102"/>
  <c r="BG23" i="102"/>
  <c r="BF23" i="102"/>
  <c r="BE23" i="102"/>
  <c r="BD23" i="102"/>
  <c r="BC23" i="102"/>
  <c r="AU23" i="102"/>
  <c r="AQ23" i="102"/>
  <c r="AL23" i="102"/>
  <c r="AK23" i="102"/>
  <c r="AJ23" i="102"/>
  <c r="Q23" i="102"/>
  <c r="G23" i="102"/>
  <c r="AZ23" i="102" s="1"/>
  <c r="F23" i="102"/>
  <c r="AS23" i="102" s="1"/>
  <c r="E23" i="102"/>
  <c r="DM22" i="102" a="1"/>
  <c r="DM22" i="102" s="1"/>
  <c r="DL22" i="102" a="1"/>
  <c r="DL22" i="102" s="1"/>
  <c r="CI22" i="102"/>
  <c r="CH22" i="102"/>
  <c r="CG22" i="102"/>
  <c r="CF22" i="102"/>
  <c r="CE22" i="102"/>
  <c r="CD22" i="102"/>
  <c r="CC22" i="102"/>
  <c r="CB22" i="102"/>
  <c r="CA22" i="102"/>
  <c r="BZ22" i="102"/>
  <c r="BY22" i="102"/>
  <c r="BX22" i="102"/>
  <c r="BW22" i="102"/>
  <c r="BV22" i="102"/>
  <c r="BS22" i="102"/>
  <c r="BR22" i="102"/>
  <c r="BK22" i="102"/>
  <c r="BH22" i="102"/>
  <c r="BG22" i="102"/>
  <c r="BF22" i="102"/>
  <c r="BE22" i="102"/>
  <c r="BD22" i="102"/>
  <c r="BC22" i="102"/>
  <c r="AZ22" i="102"/>
  <c r="AU22" i="102"/>
  <c r="AQ22" i="102"/>
  <c r="AL22" i="102"/>
  <c r="AK22" i="102"/>
  <c r="AJ22" i="102"/>
  <c r="Q22" i="102"/>
  <c r="G22" i="102"/>
  <c r="F22" i="102"/>
  <c r="AS22" i="102" s="1"/>
  <c r="E22" i="102"/>
  <c r="DM21" i="102" a="1"/>
  <c r="DM21" i="102" s="1"/>
  <c r="DL21" i="102"/>
  <c r="DL21" i="102" a="1"/>
  <c r="CI21" i="102"/>
  <c r="CH21" i="102"/>
  <c r="CG21" i="102"/>
  <c r="CF21" i="102"/>
  <c r="CE21" i="102"/>
  <c r="CD21" i="102"/>
  <c r="CC21" i="102"/>
  <c r="CB21" i="102"/>
  <c r="CA21" i="102"/>
  <c r="BZ21" i="102"/>
  <c r="BY21" i="102"/>
  <c r="BX21" i="102"/>
  <c r="BW21" i="102"/>
  <c r="BV21" i="102"/>
  <c r="BS21" i="102"/>
  <c r="BR21" i="102"/>
  <c r="BK21" i="102"/>
  <c r="BH21" i="102"/>
  <c r="BG21" i="102"/>
  <c r="BF21" i="102"/>
  <c r="BE21" i="102"/>
  <c r="BD21" i="102"/>
  <c r="BC21" i="102"/>
  <c r="AU21" i="102"/>
  <c r="AQ21" i="102"/>
  <c r="AL21" i="102"/>
  <c r="AK21" i="102"/>
  <c r="AJ21" i="102"/>
  <c r="Q21" i="102"/>
  <c r="G21" i="102"/>
  <c r="AZ21" i="102" s="1"/>
  <c r="F21" i="102"/>
  <c r="AS21" i="102" s="1"/>
  <c r="E21" i="102"/>
  <c r="DM20" i="102" a="1"/>
  <c r="DM20" i="102" s="1"/>
  <c r="DL20" i="102" a="1"/>
  <c r="DL20" i="102" s="1"/>
  <c r="CI20" i="102"/>
  <c r="CH20" i="102"/>
  <c r="CG20" i="102"/>
  <c r="CF20" i="102"/>
  <c r="CE20" i="102"/>
  <c r="CD20" i="102"/>
  <c r="CC20" i="102"/>
  <c r="CB20" i="102"/>
  <c r="CA20" i="102"/>
  <c r="BZ20" i="102"/>
  <c r="BY20" i="102"/>
  <c r="BX20" i="102"/>
  <c r="BW20" i="102"/>
  <c r="BV20" i="102"/>
  <c r="BS20" i="102"/>
  <c r="BR20" i="102"/>
  <c r="BK20" i="102"/>
  <c r="BH20" i="102"/>
  <c r="BG20" i="102"/>
  <c r="BF20" i="102"/>
  <c r="BE20" i="102"/>
  <c r="BD20" i="102"/>
  <c r="BC20" i="102"/>
  <c r="AQ20" i="102"/>
  <c r="AL20" i="102"/>
  <c r="AU20" i="102" s="1"/>
  <c r="AK20" i="102"/>
  <c r="AJ20" i="102"/>
  <c r="Q20" i="102"/>
  <c r="G20" i="102"/>
  <c r="AZ20" i="102" s="1"/>
  <c r="F20" i="102"/>
  <c r="AS20" i="102" s="1"/>
  <c r="E20" i="102"/>
  <c r="DM19" i="102"/>
  <c r="DM19" i="102" a="1"/>
  <c r="DL19" i="102" a="1"/>
  <c r="DL19" i="102" s="1"/>
  <c r="CI19" i="102"/>
  <c r="CH19" i="102"/>
  <c r="CG19" i="102"/>
  <c r="CF19" i="102"/>
  <c r="CE19" i="102"/>
  <c r="CD19" i="102"/>
  <c r="CC19" i="102"/>
  <c r="CB19" i="102"/>
  <c r="CA19" i="102"/>
  <c r="BZ19" i="102"/>
  <c r="BY19" i="102"/>
  <c r="BX19" i="102"/>
  <c r="BW19" i="102"/>
  <c r="BV19" i="102"/>
  <c r="BS19" i="102"/>
  <c r="BR19" i="102"/>
  <c r="BK19" i="102"/>
  <c r="BH19" i="102"/>
  <c r="BG19" i="102"/>
  <c r="BF19" i="102"/>
  <c r="BE19" i="102"/>
  <c r="BD19" i="102"/>
  <c r="BC19" i="102"/>
  <c r="AZ19" i="102"/>
  <c r="AQ19" i="102"/>
  <c r="AL19" i="102"/>
  <c r="AU19" i="102" s="1"/>
  <c r="AK19" i="102"/>
  <c r="AJ19" i="102"/>
  <c r="Q19" i="102"/>
  <c r="G19" i="102"/>
  <c r="F19" i="102"/>
  <c r="AS19" i="102" s="1"/>
  <c r="E19" i="102"/>
  <c r="DM18" i="102" a="1"/>
  <c r="DM18" i="102" s="1"/>
  <c r="DL18" i="102" a="1"/>
  <c r="DL18" i="102" s="1"/>
  <c r="CI18" i="102"/>
  <c r="CH18" i="102"/>
  <c r="CG18" i="102"/>
  <c r="CF18" i="102"/>
  <c r="CE18" i="102"/>
  <c r="CD18" i="102"/>
  <c r="CC18" i="102"/>
  <c r="CB18" i="102"/>
  <c r="CA18" i="102"/>
  <c r="BZ18" i="102"/>
  <c r="BY18" i="102"/>
  <c r="BX18" i="102"/>
  <c r="BW18" i="102"/>
  <c r="BV18" i="102"/>
  <c r="BS18" i="102"/>
  <c r="BR18" i="102"/>
  <c r="BK18" i="102"/>
  <c r="BH18" i="102"/>
  <c r="BG18" i="102"/>
  <c r="BF18" i="102"/>
  <c r="BE18" i="102"/>
  <c r="BD18" i="102"/>
  <c r="BC18" i="102"/>
  <c r="AZ18" i="102"/>
  <c r="AQ18" i="102"/>
  <c r="AL18" i="102"/>
  <c r="AU18" i="102" s="1"/>
  <c r="AK18" i="102"/>
  <c r="AJ18" i="102"/>
  <c r="Q18" i="102"/>
  <c r="G18" i="102"/>
  <c r="F18" i="102"/>
  <c r="AS18" i="102" s="1"/>
  <c r="E18" i="102"/>
  <c r="DM17" i="102"/>
  <c r="DM17" i="102" a="1"/>
  <c r="DL17" i="102"/>
  <c r="DL17" i="102" a="1"/>
  <c r="CT17" i="102" a="1"/>
  <c r="CT17" i="102" s="1"/>
  <c r="CL17" i="102" a="1"/>
  <c r="CL17" i="102" s="1"/>
  <c r="CI17" i="102"/>
  <c r="CH17" i="102"/>
  <c r="CG17" i="102"/>
  <c r="CF17" i="102"/>
  <c r="CE17" i="102"/>
  <c r="CD17" i="102"/>
  <c r="CC17" i="102"/>
  <c r="CB17" i="102"/>
  <c r="CA17" i="102"/>
  <c r="BZ17" i="102"/>
  <c r="BY17" i="102"/>
  <c r="BX17" i="102"/>
  <c r="BW17" i="102"/>
  <c r="BV17" i="102"/>
  <c r="BS17" i="102"/>
  <c r="BR17" i="102"/>
  <c r="BH17" i="102"/>
  <c r="BG17" i="102"/>
  <c r="BF17" i="102"/>
  <c r="BE17" i="102"/>
  <c r="BD17" i="102"/>
  <c r="BC17" i="102"/>
  <c r="AU17" i="102"/>
  <c r="AQ17" i="102"/>
  <c r="AL17" i="102"/>
  <c r="AK17" i="102"/>
  <c r="AJ17" i="102"/>
  <c r="Q17" i="102"/>
  <c r="G17" i="102"/>
  <c r="AZ17" i="102" s="1"/>
  <c r="F17" i="102"/>
  <c r="AS17" i="102" s="1"/>
  <c r="E17" i="102"/>
  <c r="DM16" i="102" a="1"/>
  <c r="DM16" i="102" s="1"/>
  <c r="DL16" i="102" a="1"/>
  <c r="DL16" i="102" s="1"/>
  <c r="CY16" i="102" a="1"/>
  <c r="CY16" i="102" s="1"/>
  <c r="CX16" i="102" a="1"/>
  <c r="CX16" i="102" s="1"/>
  <c r="CU16" i="102" a="1"/>
  <c r="CU16" i="102" s="1"/>
  <c r="CQ16" i="102"/>
  <c r="CQ16" i="102" a="1"/>
  <c r="CP16" i="102" a="1"/>
  <c r="CP16" i="102" s="1"/>
  <c r="CM16" i="102"/>
  <c r="CM16" i="102" a="1"/>
  <c r="CI16" i="102"/>
  <c r="CH16" i="102"/>
  <c r="CG16" i="102"/>
  <c r="CF16" i="102"/>
  <c r="CE16" i="102"/>
  <c r="CD16" i="102"/>
  <c r="CC16" i="102"/>
  <c r="CB16" i="102"/>
  <c r="CA16" i="102"/>
  <c r="BZ16" i="102"/>
  <c r="BY16" i="102"/>
  <c r="BX16" i="102"/>
  <c r="BW16" i="102"/>
  <c r="BV16" i="102"/>
  <c r="BS16" i="102"/>
  <c r="BR16" i="102"/>
  <c r="BH16" i="102"/>
  <c r="BG16" i="102"/>
  <c r="BF16" i="102"/>
  <c r="BE16" i="102"/>
  <c r="BD16" i="102"/>
  <c r="BC16" i="102"/>
  <c r="AZ16" i="102"/>
  <c r="AU16" i="102"/>
  <c r="AR16" i="102"/>
  <c r="AR17" i="102" s="1"/>
  <c r="AR18" i="102" s="1"/>
  <c r="AR19" i="102" s="1"/>
  <c r="AR20" i="102" s="1"/>
  <c r="AR21" i="102" s="1"/>
  <c r="AR22" i="102" s="1"/>
  <c r="AR23" i="102" s="1"/>
  <c r="AR24" i="102" s="1"/>
  <c r="AR25" i="102" s="1"/>
  <c r="AR26" i="102" s="1"/>
  <c r="AR27" i="102" s="1"/>
  <c r="AR28" i="102" s="1"/>
  <c r="AR29" i="102" s="1"/>
  <c r="AR30" i="102" s="1"/>
  <c r="AR31" i="102" s="1"/>
  <c r="AR32" i="102" s="1"/>
  <c r="AR33" i="102" s="1"/>
  <c r="AR34" i="102" s="1"/>
  <c r="AR35" i="102" s="1"/>
  <c r="AR36" i="102" s="1"/>
  <c r="AR37" i="102" s="1"/>
  <c r="AR38" i="102" s="1"/>
  <c r="AR39" i="102" s="1"/>
  <c r="AR40" i="102" s="1"/>
  <c r="AR41" i="102" s="1"/>
  <c r="AR42" i="102" s="1"/>
  <c r="AQ16" i="102"/>
  <c r="AL16" i="102"/>
  <c r="AK16" i="102"/>
  <c r="AJ16" i="102"/>
  <c r="Q16" i="102"/>
  <c r="G16" i="102"/>
  <c r="F16" i="102"/>
  <c r="AS16" i="102" s="1"/>
  <c r="E16" i="102"/>
  <c r="DM15" i="102"/>
  <c r="DM15" i="102" a="1"/>
  <c r="DL15" i="102" a="1"/>
  <c r="DL15" i="102" s="1"/>
  <c r="CT15" i="102"/>
  <c r="CT15" i="102" a="1"/>
  <c r="CN15" i="102"/>
  <c r="CN16" i="102" s="1"/>
  <c r="CN17" i="102" s="1"/>
  <c r="CN18" i="102" s="1"/>
  <c r="CN19" i="102" s="1"/>
  <c r="CN20" i="102" s="1"/>
  <c r="CN21" i="102" s="1"/>
  <c r="CN22" i="102" s="1"/>
  <c r="CN23" i="102" s="1"/>
  <c r="CN24" i="102" s="1"/>
  <c r="CN25" i="102" s="1"/>
  <c r="CN26" i="102" s="1"/>
  <c r="CN27" i="102" s="1"/>
  <c r="CN28" i="102" s="1"/>
  <c r="CN29" i="102" s="1"/>
  <c r="CN30" i="102" s="1"/>
  <c r="CN31" i="102" s="1"/>
  <c r="CN32" i="102" s="1"/>
  <c r="CN33" i="102" s="1"/>
  <c r="CN34" i="102" s="1"/>
  <c r="CN35" i="102" s="1"/>
  <c r="CN36" i="102" s="1"/>
  <c r="CN37" i="102" s="1"/>
  <c r="CN38" i="102" s="1"/>
  <c r="CN39" i="102" s="1"/>
  <c r="CN40" i="102" s="1"/>
  <c r="CN41" i="102" s="1"/>
  <c r="CN42" i="102" s="1"/>
  <c r="CN43" i="102" s="1"/>
  <c r="CN44" i="102" s="1"/>
  <c r="CN45" i="102" s="1"/>
  <c r="CN46" i="102" s="1"/>
  <c r="CN47" i="102" s="1"/>
  <c r="CN48" i="102" s="1"/>
  <c r="CN49" i="102" s="1"/>
  <c r="CN50" i="102" s="1"/>
  <c r="CN51" i="102" s="1"/>
  <c r="CN52" i="102" s="1"/>
  <c r="CN53" i="102" s="1"/>
  <c r="CN54" i="102" s="1"/>
  <c r="CN55" i="102" s="1"/>
  <c r="CN56" i="102" s="1"/>
  <c r="CN57" i="102" s="1"/>
  <c r="CN58" i="102" s="1"/>
  <c r="CN59" i="102" s="1"/>
  <c r="CN60" i="102" s="1"/>
  <c r="CN61" i="102" s="1"/>
  <c r="CN62" i="102" s="1"/>
  <c r="CN63" i="102" s="1"/>
  <c r="CN64" i="102" s="1"/>
  <c r="CN65" i="102" s="1"/>
  <c r="CN66" i="102" s="1"/>
  <c r="CN67" i="102" s="1"/>
  <c r="CN68" i="102" s="1"/>
  <c r="CN69" i="102" s="1"/>
  <c r="CN70" i="102" s="1"/>
  <c r="CN71" i="102" s="1"/>
  <c r="CN72" i="102" s="1"/>
  <c r="CN73" i="102" s="1"/>
  <c r="CN74" i="102" s="1"/>
  <c r="CN75" i="102" s="1"/>
  <c r="CN76" i="102" s="1"/>
  <c r="CN77" i="102" s="1"/>
  <c r="CN78" i="102" s="1"/>
  <c r="CN79" i="102" s="1"/>
  <c r="CN80" i="102" s="1"/>
  <c r="CN81" i="102" s="1"/>
  <c r="CN82" i="102" s="1"/>
  <c r="CN83" i="102" s="1"/>
  <c r="CN84" i="102" s="1"/>
  <c r="CN85" i="102" s="1"/>
  <c r="CN86" i="102" s="1"/>
  <c r="CN87" i="102" s="1"/>
  <c r="CN88" i="102" s="1"/>
  <c r="CN89" i="102" s="1"/>
  <c r="CN90" i="102" s="1"/>
  <c r="CN91" i="102" s="1"/>
  <c r="CN92" i="102" s="1"/>
  <c r="CN93" i="102" s="1"/>
  <c r="CN94" i="102" s="1"/>
  <c r="CN95" i="102" s="1"/>
  <c r="CN96" i="102" s="1"/>
  <c r="CN97" i="102" s="1"/>
  <c r="CN98" i="102" s="1"/>
  <c r="CN99" i="102" s="1"/>
  <c r="CN100" i="102" s="1"/>
  <c r="CN101" i="102" s="1"/>
  <c r="CN102" i="102" s="1"/>
  <c r="CN103" i="102" s="1"/>
  <c r="CN104" i="102" s="1"/>
  <c r="CN105" i="102" s="1"/>
  <c r="CN106" i="102" s="1"/>
  <c r="CN107" i="102" s="1"/>
  <c r="CN108" i="102" s="1"/>
  <c r="CN109" i="102" s="1"/>
  <c r="CN110" i="102" s="1"/>
  <c r="CN111" i="102" s="1"/>
  <c r="CN112" i="102" s="1"/>
  <c r="CN113" i="102" s="1"/>
  <c r="CN114" i="102" s="1"/>
  <c r="CN115" i="102" s="1"/>
  <c r="CN116" i="102" s="1"/>
  <c r="CN117" i="102" s="1"/>
  <c r="CN118" i="102" s="1"/>
  <c r="CN119" i="102" s="1"/>
  <c r="CN120" i="102" s="1"/>
  <c r="CN121" i="102" s="1"/>
  <c r="CN122" i="102" s="1"/>
  <c r="CN123" i="102" s="1"/>
  <c r="CN124" i="102" s="1"/>
  <c r="CN125" i="102" s="1"/>
  <c r="CN126" i="102" s="1"/>
  <c r="CN127" i="102" s="1"/>
  <c r="CN128" i="102" s="1"/>
  <c r="CN129" i="102" s="1"/>
  <c r="CN130" i="102" s="1"/>
  <c r="CN131" i="102" s="1"/>
  <c r="CN132" i="102" s="1"/>
  <c r="CN133" i="102" s="1"/>
  <c r="CN134" i="102" s="1"/>
  <c r="CN135" i="102" s="1"/>
  <c r="CN136" i="102" s="1"/>
  <c r="CN137" i="102" s="1"/>
  <c r="CN138" i="102" s="1"/>
  <c r="CN139" i="102" s="1"/>
  <c r="CN140" i="102" s="1"/>
  <c r="CN141" i="102" s="1"/>
  <c r="CN142" i="102" s="1"/>
  <c r="CN143" i="102" s="1"/>
  <c r="CN144" i="102" s="1"/>
  <c r="CN145" i="102" s="1"/>
  <c r="CN146" i="102" s="1"/>
  <c r="CN147" i="102" s="1"/>
  <c r="CN148" i="102" s="1"/>
  <c r="CN149" i="102" s="1"/>
  <c r="CN150" i="102" s="1"/>
  <c r="CN151" i="102" s="1"/>
  <c r="CN152" i="102" s="1"/>
  <c r="CN153" i="102" s="1"/>
  <c r="CN154" i="102" s="1"/>
  <c r="CN155" i="102" s="1"/>
  <c r="CN156" i="102" s="1"/>
  <c r="CN157" i="102" s="1"/>
  <c r="CN158" i="102" s="1"/>
  <c r="CN159" i="102" s="1"/>
  <c r="CN160" i="102" s="1"/>
  <c r="CN161" i="102" s="1"/>
  <c r="CN162" i="102" s="1"/>
  <c r="CN163" i="102" s="1"/>
  <c r="CN164" i="102" s="1"/>
  <c r="CN165" i="102" s="1"/>
  <c r="CN166" i="102" s="1"/>
  <c r="CN167" i="102" s="1"/>
  <c r="CN168" i="102" s="1"/>
  <c r="CN169" i="102" s="1"/>
  <c r="CN170" i="102" s="1"/>
  <c r="CN171" i="102" s="1"/>
  <c r="CN172" i="102" s="1"/>
  <c r="CN173" i="102" s="1"/>
  <c r="CN174" i="102" s="1"/>
  <c r="CN175" i="102" s="1"/>
  <c r="CN176" i="102" s="1"/>
  <c r="CN177" i="102" s="1"/>
  <c r="CN178" i="102" s="1"/>
  <c r="CN179" i="102" s="1"/>
  <c r="CN180" i="102" s="1"/>
  <c r="CN181" i="102" s="1"/>
  <c r="CN182" i="102" s="1"/>
  <c r="CN183" i="102" s="1"/>
  <c r="CN184" i="102" s="1"/>
  <c r="CN185" i="102" s="1"/>
  <c r="CN186" i="102" s="1"/>
  <c r="CN187" i="102" s="1"/>
  <c r="CN188" i="102" s="1"/>
  <c r="CN189" i="102" s="1"/>
  <c r="CN190" i="102" s="1"/>
  <c r="CN191" i="102" s="1"/>
  <c r="CN192" i="102" s="1"/>
  <c r="CN193" i="102" s="1"/>
  <c r="CN194" i="102" s="1"/>
  <c r="CN195" i="102" s="1"/>
  <c r="CN196" i="102" s="1"/>
  <c r="CN197" i="102" s="1"/>
  <c r="CN198" i="102" s="1"/>
  <c r="CN199" i="102" s="1"/>
  <c r="CN200" i="102" s="1"/>
  <c r="CN201" i="102" s="1"/>
  <c r="CN202" i="102" s="1"/>
  <c r="CN203" i="102" s="1"/>
  <c r="CN204" i="102" s="1"/>
  <c r="CN205" i="102" s="1"/>
  <c r="CN206" i="102" s="1"/>
  <c r="CN207" i="102" s="1"/>
  <c r="CN208" i="102" s="1"/>
  <c r="CN209" i="102" s="1"/>
  <c r="CN210" i="102" s="1"/>
  <c r="CN211" i="102" s="1"/>
  <c r="CN212" i="102" s="1"/>
  <c r="CN213" i="102" s="1"/>
  <c r="CN214" i="102" s="1"/>
  <c r="CN215" i="102" s="1"/>
  <c r="CN216" i="102" s="1"/>
  <c r="CN217" i="102" s="1"/>
  <c r="CN218" i="102" s="1"/>
  <c r="CN219" i="102" s="1"/>
  <c r="CN220" i="102" s="1"/>
  <c r="CN221" i="102" s="1"/>
  <c r="CN222" i="102" s="1"/>
  <c r="CN223" i="102" s="1"/>
  <c r="CN224" i="102" s="1"/>
  <c r="CN225" i="102" s="1"/>
  <c r="CN226" i="102" s="1"/>
  <c r="CN227" i="102" s="1"/>
  <c r="CN228" i="102" s="1"/>
  <c r="CN229" i="102" s="1"/>
  <c r="CN230" i="102" s="1"/>
  <c r="CN231" i="102" s="1"/>
  <c r="CN232" i="102" s="1"/>
  <c r="CN233" i="102" s="1"/>
  <c r="CN234" i="102" s="1"/>
  <c r="CN235" i="102" s="1"/>
  <c r="CN236" i="102" s="1"/>
  <c r="CN237" i="102" s="1"/>
  <c r="CN238" i="102" s="1"/>
  <c r="CN239" i="102" s="1"/>
  <c r="CN240" i="102" s="1"/>
  <c r="CN241" i="102" s="1"/>
  <c r="CN242" i="102" s="1"/>
  <c r="CN243" i="102" s="1"/>
  <c r="CN244" i="102" s="1"/>
  <c r="CN245" i="102" s="1"/>
  <c r="CN246" i="102" s="1"/>
  <c r="CN247" i="102" s="1"/>
  <c r="CN248" i="102" s="1"/>
  <c r="CN249" i="102" s="1"/>
  <c r="CN250" i="102" s="1"/>
  <c r="CN251" i="102" s="1"/>
  <c r="CN252" i="102" s="1"/>
  <c r="CN253" i="102" s="1"/>
  <c r="CN254" i="102" s="1"/>
  <c r="CN255" i="102" s="1"/>
  <c r="CN256" i="102" s="1"/>
  <c r="CN257" i="102" s="1"/>
  <c r="CN258" i="102" s="1"/>
  <c r="CN259" i="102" s="1"/>
  <c r="CN260" i="102" s="1"/>
  <c r="CN261" i="102" s="1"/>
  <c r="CN262" i="102" s="1"/>
  <c r="CN263" i="102" s="1"/>
  <c r="CN264" i="102" s="1"/>
  <c r="CN265" i="102" s="1"/>
  <c r="CN266" i="102" s="1"/>
  <c r="CN267" i="102" s="1"/>
  <c r="CN268" i="102" s="1"/>
  <c r="CN269" i="102" s="1"/>
  <c r="CN270" i="102" s="1"/>
  <c r="CN271" i="102" s="1"/>
  <c r="CN272" i="102" s="1"/>
  <c r="CN273" i="102" s="1"/>
  <c r="CN274" i="102" s="1"/>
  <c r="CN275" i="102" s="1"/>
  <c r="CN276" i="102" s="1"/>
  <c r="CN277" i="102" s="1"/>
  <c r="CN278" i="102" s="1"/>
  <c r="CN279" i="102" s="1"/>
  <c r="CN280" i="102" s="1"/>
  <c r="CN281" i="102" s="1"/>
  <c r="CN282" i="102" s="1"/>
  <c r="CN283" i="102" s="1"/>
  <c r="CN284" i="102" s="1"/>
  <c r="CN285" i="102" s="1"/>
  <c r="CN286" i="102" s="1"/>
  <c r="CN287" i="102" s="1"/>
  <c r="CN288" i="102" s="1"/>
  <c r="CN289" i="102" s="1"/>
  <c r="CN290" i="102" s="1"/>
  <c r="CN291" i="102" s="1"/>
  <c r="CN292" i="102" s="1"/>
  <c r="CN293" i="102" s="1"/>
  <c r="CN294" i="102" s="1"/>
  <c r="CN295" i="102" s="1"/>
  <c r="CN296" i="102" s="1"/>
  <c r="CN297" i="102" s="1"/>
  <c r="CN298" i="102" s="1"/>
  <c r="CN299" i="102" s="1"/>
  <c r="CN300" i="102" s="1"/>
  <c r="CN301" i="102" s="1"/>
  <c r="CN302" i="102" s="1"/>
  <c r="CN303" i="102" s="1"/>
  <c r="CN304" i="102" s="1"/>
  <c r="CN305" i="102" s="1"/>
  <c r="CN306" i="102" s="1"/>
  <c r="CN307" i="102" s="1"/>
  <c r="CN308" i="102" s="1"/>
  <c r="CN309" i="102" s="1"/>
  <c r="CN310" i="102" s="1"/>
  <c r="CN311" i="102" s="1"/>
  <c r="CN312" i="102" s="1"/>
  <c r="CN313" i="102" s="1"/>
  <c r="CN314" i="102" s="1"/>
  <c r="CN315" i="102" s="1"/>
  <c r="CN316" i="102" s="1"/>
  <c r="CN317" i="102" s="1"/>
  <c r="CN318" i="102" s="1"/>
  <c r="CN319" i="102" s="1"/>
  <c r="CN320" i="102" s="1"/>
  <c r="CN321" i="102" s="1"/>
  <c r="CN322" i="102" s="1"/>
  <c r="CN323" i="102" s="1"/>
  <c r="CN324" i="102" s="1"/>
  <c r="CN325" i="102" s="1"/>
  <c r="CN326" i="102" s="1"/>
  <c r="CN327" i="102" s="1"/>
  <c r="CN328" i="102" s="1"/>
  <c r="CN329" i="102" s="1"/>
  <c r="CN330" i="102" s="1"/>
  <c r="CN331" i="102" s="1"/>
  <c r="CN332" i="102" s="1"/>
  <c r="CN333" i="102" s="1"/>
  <c r="CN334" i="102" s="1"/>
  <c r="CN335" i="102" s="1"/>
  <c r="CN336" i="102" s="1"/>
  <c r="CN337" i="102" s="1"/>
  <c r="CN338" i="102" s="1"/>
  <c r="CN339" i="102" s="1"/>
  <c r="CN340" i="102" s="1"/>
  <c r="CN341" i="102" s="1"/>
  <c r="CN342" i="102" s="1"/>
  <c r="CN343" i="102" s="1"/>
  <c r="CN344" i="102" s="1"/>
  <c r="CN345" i="102" s="1"/>
  <c r="CN346" i="102" s="1"/>
  <c r="CN347" i="102" s="1"/>
  <c r="CN348" i="102" s="1"/>
  <c r="CN349" i="102" s="1"/>
  <c r="CN350" i="102" s="1"/>
  <c r="CN351" i="102" s="1"/>
  <c r="CN352" i="102" s="1"/>
  <c r="CN353" i="102" s="1"/>
  <c r="CN354" i="102" s="1"/>
  <c r="CN355" i="102" s="1"/>
  <c r="CN356" i="102" s="1"/>
  <c r="CN357" i="102" s="1"/>
  <c r="CN358" i="102" s="1"/>
  <c r="CN359" i="102" s="1"/>
  <c r="CN360" i="102" s="1"/>
  <c r="CN361" i="102" s="1"/>
  <c r="CN362" i="102" s="1"/>
  <c r="CN363" i="102" s="1"/>
  <c r="CN364" i="102" s="1"/>
  <c r="CN365" i="102" s="1"/>
  <c r="CN366" i="102" s="1"/>
  <c r="CN367" i="102" s="1"/>
  <c r="CN368" i="102" s="1"/>
  <c r="CN369" i="102" s="1"/>
  <c r="CN370" i="102" s="1"/>
  <c r="CN371" i="102" s="1"/>
  <c r="CN372" i="102" s="1"/>
  <c r="CN373" i="102" s="1"/>
  <c r="CN374" i="102" s="1"/>
  <c r="CN375" i="102" s="1"/>
  <c r="CN376" i="102" s="1"/>
  <c r="CN377" i="102" s="1"/>
  <c r="CN378" i="102" s="1"/>
  <c r="CN379" i="102" s="1"/>
  <c r="CN380" i="102" s="1"/>
  <c r="CN381" i="102" s="1"/>
  <c r="CN382" i="102" s="1"/>
  <c r="CN383" i="102" s="1"/>
  <c r="CN384" i="102" s="1"/>
  <c r="CN385" i="102" s="1"/>
  <c r="CN386" i="102" s="1"/>
  <c r="CN387" i="102" s="1"/>
  <c r="CN388" i="102" s="1"/>
  <c r="CN389" i="102" s="1"/>
  <c r="CN390" i="102" s="1"/>
  <c r="CN391" i="102" s="1"/>
  <c r="CN392" i="102" s="1"/>
  <c r="CN393" i="102" s="1"/>
  <c r="CN394" i="102" s="1"/>
  <c r="CN395" i="102" s="1"/>
  <c r="CN396" i="102" s="1"/>
  <c r="CN397" i="102" s="1"/>
  <c r="CN398" i="102" s="1"/>
  <c r="CN399" i="102" s="1"/>
  <c r="CN400" i="102" s="1"/>
  <c r="CN401" i="102" s="1"/>
  <c r="CN402" i="102" s="1"/>
  <c r="CN403" i="102" s="1"/>
  <c r="CN404" i="102" s="1"/>
  <c r="CN405" i="102" s="1"/>
  <c r="CN406" i="102" s="1"/>
  <c r="CN407" i="102" s="1"/>
  <c r="CN408" i="102" s="1"/>
  <c r="CN409" i="102" s="1"/>
  <c r="CN410" i="102" s="1"/>
  <c r="CN411" i="102" s="1"/>
  <c r="CN412" i="102" s="1"/>
  <c r="CN413" i="102" s="1"/>
  <c r="CN414" i="102" s="1"/>
  <c r="CN415" i="102" s="1"/>
  <c r="CN416" i="102" s="1"/>
  <c r="CN417" i="102" s="1"/>
  <c r="CN418" i="102" s="1"/>
  <c r="CN419" i="102" s="1"/>
  <c r="CN420" i="102" s="1"/>
  <c r="CN421" i="102" s="1"/>
  <c r="CN422" i="102" s="1"/>
  <c r="CN423" i="102" s="1"/>
  <c r="CN424" i="102" s="1"/>
  <c r="CN425" i="102" s="1"/>
  <c r="CN426" i="102" s="1"/>
  <c r="CN427" i="102" s="1"/>
  <c r="CN428" i="102" s="1"/>
  <c r="CN429" i="102" s="1"/>
  <c r="CN430" i="102" s="1"/>
  <c r="CN431" i="102" s="1"/>
  <c r="CN432" i="102" s="1"/>
  <c r="CN433" i="102" s="1"/>
  <c r="CN434" i="102" s="1"/>
  <c r="CN435" i="102" s="1"/>
  <c r="CN436" i="102" s="1"/>
  <c r="CN437" i="102" s="1"/>
  <c r="CN438" i="102" s="1"/>
  <c r="CN439" i="102" s="1"/>
  <c r="CN440" i="102" s="1"/>
  <c r="CN441" i="102" s="1"/>
  <c r="CN442" i="102" s="1"/>
  <c r="CN443" i="102" s="1"/>
  <c r="CN444" i="102" s="1"/>
  <c r="CN445" i="102" s="1"/>
  <c r="CN446" i="102" s="1"/>
  <c r="CN447" i="102" s="1"/>
  <c r="CN448" i="102" s="1"/>
  <c r="CN449" i="102" s="1"/>
  <c r="CN450" i="102" s="1"/>
  <c r="CN451" i="102" s="1"/>
  <c r="CN452" i="102" s="1"/>
  <c r="CN453" i="102" s="1"/>
  <c r="CN454" i="102" s="1"/>
  <c r="CN455" i="102" s="1"/>
  <c r="CN456" i="102" s="1"/>
  <c r="CN457" i="102" s="1"/>
  <c r="CN458" i="102" s="1"/>
  <c r="CN459" i="102" s="1"/>
  <c r="CN460" i="102" s="1"/>
  <c r="CN461" i="102" s="1"/>
  <c r="CN462" i="102" s="1"/>
  <c r="CN463" i="102" s="1"/>
  <c r="CN464" i="102" s="1"/>
  <c r="CN465" i="102" s="1"/>
  <c r="CN466" i="102" s="1"/>
  <c r="CN467" i="102" s="1"/>
  <c r="CN468" i="102" s="1"/>
  <c r="CN469" i="102" s="1"/>
  <c r="CN470" i="102" s="1"/>
  <c r="CN471" i="102" s="1"/>
  <c r="CN472" i="102" s="1"/>
  <c r="CN473" i="102" s="1"/>
  <c r="CN474" i="102" s="1"/>
  <c r="CN475" i="102" s="1"/>
  <c r="CN476" i="102" s="1"/>
  <c r="CN477" i="102" s="1"/>
  <c r="CN478" i="102" s="1"/>
  <c r="CN479" i="102" s="1"/>
  <c r="CN480" i="102" s="1"/>
  <c r="CN481" i="102" s="1"/>
  <c r="CN482" i="102" s="1"/>
  <c r="CN483" i="102" s="1"/>
  <c r="CN484" i="102" s="1"/>
  <c r="CN485" i="102" s="1"/>
  <c r="CN486" i="102" s="1"/>
  <c r="CN487" i="102" s="1"/>
  <c r="CN488" i="102" s="1"/>
  <c r="CN489" i="102" s="1"/>
  <c r="CN490" i="102" s="1"/>
  <c r="CN491" i="102" s="1"/>
  <c r="CN492" i="102" s="1"/>
  <c r="CN493" i="102" s="1"/>
  <c r="CN494" i="102" s="1"/>
  <c r="CN495" i="102" s="1"/>
  <c r="CN496" i="102" s="1"/>
  <c r="CN497" i="102" s="1"/>
  <c r="CN498" i="102" s="1"/>
  <c r="CN499" i="102" s="1"/>
  <c r="CN500" i="102" s="1"/>
  <c r="CN501" i="102" s="1"/>
  <c r="CN502" i="102" s="1"/>
  <c r="CN503" i="102" s="1"/>
  <c r="CN504" i="102" s="1"/>
  <c r="CN505" i="102" s="1"/>
  <c r="CN506" i="102" s="1"/>
  <c r="CN507" i="102" s="1"/>
  <c r="CN508" i="102" s="1"/>
  <c r="CN509" i="102" s="1"/>
  <c r="CN510" i="102" s="1"/>
  <c r="CN511" i="102" s="1"/>
  <c r="CN512" i="102" s="1"/>
  <c r="CN513" i="102" s="1"/>
  <c r="CN514" i="102" s="1"/>
  <c r="CN515" i="102" s="1"/>
  <c r="CN516" i="102" s="1"/>
  <c r="CN517" i="102" s="1"/>
  <c r="CN518" i="102" s="1"/>
  <c r="CN519" i="102" s="1"/>
  <c r="CN520" i="102" s="1"/>
  <c r="CN521" i="102" s="1"/>
  <c r="CN522" i="102" s="1"/>
  <c r="CN523" i="102" s="1"/>
  <c r="CN524" i="102" s="1"/>
  <c r="CN525" i="102" s="1"/>
  <c r="CN526" i="102" s="1"/>
  <c r="CN527" i="102" s="1"/>
  <c r="CN528" i="102" s="1"/>
  <c r="CN529" i="102" s="1"/>
  <c r="CN530" i="102" s="1"/>
  <c r="CN531" i="102" s="1"/>
  <c r="CN532" i="102" s="1"/>
  <c r="CN533" i="102" s="1"/>
  <c r="CN534" i="102" s="1"/>
  <c r="CN535" i="102" s="1"/>
  <c r="CN536" i="102" s="1"/>
  <c r="CN537" i="102" s="1"/>
  <c r="CN538" i="102" s="1"/>
  <c r="CN539" i="102" s="1"/>
  <c r="CN540" i="102" s="1"/>
  <c r="CN541" i="102" s="1"/>
  <c r="CN542" i="102" s="1"/>
  <c r="CN543" i="102" s="1"/>
  <c r="CN544" i="102" s="1"/>
  <c r="CN545" i="102" s="1"/>
  <c r="CN546" i="102" s="1"/>
  <c r="CN547" i="102" s="1"/>
  <c r="CN548" i="102" s="1"/>
  <c r="CN549" i="102" s="1"/>
  <c r="CN550" i="102" s="1"/>
  <c r="CN551" i="102" s="1"/>
  <c r="CN552" i="102" s="1"/>
  <c r="CN553" i="102" s="1"/>
  <c r="CN554" i="102" s="1"/>
  <c r="CN555" i="102" s="1"/>
  <c r="CN556" i="102" s="1"/>
  <c r="CN557" i="102" s="1"/>
  <c r="CN558" i="102" s="1"/>
  <c r="CN559" i="102" s="1"/>
  <c r="CN560" i="102" s="1"/>
  <c r="CN561" i="102" s="1"/>
  <c r="CN562" i="102" s="1"/>
  <c r="CN563" i="102" s="1"/>
  <c r="CN564" i="102" s="1"/>
  <c r="CN565" i="102" s="1"/>
  <c r="CN566" i="102" s="1"/>
  <c r="CN567" i="102" s="1"/>
  <c r="CN568" i="102" s="1"/>
  <c r="CN569" i="102" s="1"/>
  <c r="CN570" i="102" s="1"/>
  <c r="CN571" i="102" s="1"/>
  <c r="CN572" i="102" s="1"/>
  <c r="CN573" i="102" s="1"/>
  <c r="CN574" i="102" s="1"/>
  <c r="CN575" i="102" s="1"/>
  <c r="CN576" i="102" s="1"/>
  <c r="CN577" i="102" s="1"/>
  <c r="CN578" i="102" s="1"/>
  <c r="CN579" i="102" s="1"/>
  <c r="CN580" i="102" s="1"/>
  <c r="CN581" i="102" s="1"/>
  <c r="CN582" i="102" s="1"/>
  <c r="CN583" i="102" s="1"/>
  <c r="CN584" i="102" s="1"/>
  <c r="CN585" i="102" s="1"/>
  <c r="CN586" i="102" s="1"/>
  <c r="CN587" i="102" s="1"/>
  <c r="CN588" i="102" s="1"/>
  <c r="CN589" i="102" s="1"/>
  <c r="CN590" i="102" s="1"/>
  <c r="CN591" i="102" s="1"/>
  <c r="CN592" i="102" s="1"/>
  <c r="CN593" i="102" s="1"/>
  <c r="CN594" i="102" s="1"/>
  <c r="CN595" i="102" s="1"/>
  <c r="CN596" i="102" s="1"/>
  <c r="CN597" i="102" s="1"/>
  <c r="CN598" i="102" s="1"/>
  <c r="CN599" i="102" s="1"/>
  <c r="CN600" i="102" s="1"/>
  <c r="CN601" i="102" s="1"/>
  <c r="CN602" i="102" s="1"/>
  <c r="CN603" i="102" s="1"/>
  <c r="CN604" i="102" s="1"/>
  <c r="CN605" i="102" s="1"/>
  <c r="CN606" i="102" s="1"/>
  <c r="CN607" i="102" s="1"/>
  <c r="CN608" i="102" s="1"/>
  <c r="CN609" i="102" s="1"/>
  <c r="CN610" i="102" s="1"/>
  <c r="CN611" i="102" s="1"/>
  <c r="CN612" i="102" s="1"/>
  <c r="CN613" i="102" s="1"/>
  <c r="CN614" i="102" s="1"/>
  <c r="CN615" i="102" s="1"/>
  <c r="CN616" i="102" s="1"/>
  <c r="CN617" i="102" s="1"/>
  <c r="CN618" i="102" s="1"/>
  <c r="CN619" i="102" s="1"/>
  <c r="CN620" i="102" s="1"/>
  <c r="CN621" i="102" s="1"/>
  <c r="CN622" i="102" s="1"/>
  <c r="CN623" i="102" s="1"/>
  <c r="CN624" i="102" s="1"/>
  <c r="CN625" i="102" s="1"/>
  <c r="CN626" i="102" s="1"/>
  <c r="CN627" i="102" s="1"/>
  <c r="CN628" i="102" s="1"/>
  <c r="CN629" i="102" s="1"/>
  <c r="CN630" i="102" s="1"/>
  <c r="CN631" i="102" s="1"/>
  <c r="CN632" i="102" s="1"/>
  <c r="CN633" i="102" s="1"/>
  <c r="CN634" i="102" s="1"/>
  <c r="CN635" i="102" s="1"/>
  <c r="CN636" i="102" s="1"/>
  <c r="CN637" i="102" s="1"/>
  <c r="CN638" i="102" s="1"/>
  <c r="CN639" i="102" s="1"/>
  <c r="CN640" i="102" s="1"/>
  <c r="CN641" i="102" s="1"/>
  <c r="CN642" i="102" s="1"/>
  <c r="CN643" i="102" s="1"/>
  <c r="CN644" i="102" s="1"/>
  <c r="CN645" i="102" s="1"/>
  <c r="CN646" i="102" s="1"/>
  <c r="CN647" i="102" s="1"/>
  <c r="CN648" i="102" s="1"/>
  <c r="CN649" i="102" s="1"/>
  <c r="CN650" i="102" s="1"/>
  <c r="CN651" i="102" s="1"/>
  <c r="CN652" i="102" s="1"/>
  <c r="CN653" i="102" s="1"/>
  <c r="CN654" i="102" s="1"/>
  <c r="CN655" i="102" s="1"/>
  <c r="CN656" i="102" s="1"/>
  <c r="CN657" i="102" s="1"/>
  <c r="CN658" i="102" s="1"/>
  <c r="CN659" i="102" s="1"/>
  <c r="CN660" i="102" s="1"/>
  <c r="CN661" i="102" s="1"/>
  <c r="CN662" i="102" s="1"/>
  <c r="CN663" i="102" s="1"/>
  <c r="CN664" i="102" s="1"/>
  <c r="CN665" i="102" s="1"/>
  <c r="CN666" i="102" s="1"/>
  <c r="CN667" i="102" s="1"/>
  <c r="CN668" i="102" s="1"/>
  <c r="CN669" i="102" s="1"/>
  <c r="CN670" i="102" s="1"/>
  <c r="CN671" i="102" s="1"/>
  <c r="CN672" i="102" s="1"/>
  <c r="CN673" i="102" s="1"/>
  <c r="CN674" i="102" s="1"/>
  <c r="CN675" i="102" s="1"/>
  <c r="CN676" i="102" s="1"/>
  <c r="CN677" i="102" s="1"/>
  <c r="CN678" i="102" s="1"/>
  <c r="CN679" i="102" s="1"/>
  <c r="CN680" i="102" s="1"/>
  <c r="CN681" i="102" s="1"/>
  <c r="CN682" i="102" s="1"/>
  <c r="CN683" i="102" s="1"/>
  <c r="CN684" i="102" s="1"/>
  <c r="CN685" i="102" s="1"/>
  <c r="CN686" i="102" s="1"/>
  <c r="CN687" i="102" s="1"/>
  <c r="CN688" i="102" s="1"/>
  <c r="CN689" i="102" s="1"/>
  <c r="CN690" i="102" s="1"/>
  <c r="CN691" i="102" s="1"/>
  <c r="CN692" i="102" s="1"/>
  <c r="CN693" i="102" s="1"/>
  <c r="CN694" i="102" s="1"/>
  <c r="CN695" i="102" s="1"/>
  <c r="CN696" i="102" s="1"/>
  <c r="CN697" i="102" s="1"/>
  <c r="CN698" i="102" s="1"/>
  <c r="CN699" i="102" s="1"/>
  <c r="CN700" i="102" s="1"/>
  <c r="CN701" i="102" s="1"/>
  <c r="CN702" i="102" s="1"/>
  <c r="CN703" i="102" s="1"/>
  <c r="CN704" i="102" s="1"/>
  <c r="CN705" i="102" s="1"/>
  <c r="CN706" i="102" s="1"/>
  <c r="CN707" i="102" s="1"/>
  <c r="CN708" i="102" s="1"/>
  <c r="CN709" i="102" s="1"/>
  <c r="CN710" i="102" s="1"/>
  <c r="CN711" i="102" s="1"/>
  <c r="CN712" i="102" s="1"/>
  <c r="CN713" i="102" s="1"/>
  <c r="CN714" i="102" s="1"/>
  <c r="CN715" i="102" s="1"/>
  <c r="CN716" i="102" s="1"/>
  <c r="CN717" i="102" s="1"/>
  <c r="CN718" i="102" s="1"/>
  <c r="CN719" i="102" s="1"/>
  <c r="CN720" i="102" s="1"/>
  <c r="CN721" i="102" s="1"/>
  <c r="CN722" i="102" s="1"/>
  <c r="CN723" i="102" s="1"/>
  <c r="CN724" i="102" s="1"/>
  <c r="CN725" i="102" s="1"/>
  <c r="CN726" i="102" s="1"/>
  <c r="CN727" i="102" s="1"/>
  <c r="CN728" i="102" s="1"/>
  <c r="CN729" i="102" s="1"/>
  <c r="CN730" i="102" s="1"/>
  <c r="CN731" i="102" s="1"/>
  <c r="CN732" i="102" s="1"/>
  <c r="CN733" i="102" s="1"/>
  <c r="CN734" i="102" s="1"/>
  <c r="CN735" i="102" s="1"/>
  <c r="CN736" i="102" s="1"/>
  <c r="CN737" i="102" s="1"/>
  <c r="CN738" i="102" s="1"/>
  <c r="CN739" i="102" s="1"/>
  <c r="CN740" i="102" s="1"/>
  <c r="CN741" i="102" s="1"/>
  <c r="CN742" i="102" s="1"/>
  <c r="CN743" i="102" s="1"/>
  <c r="CN744" i="102" s="1"/>
  <c r="CN745" i="102" s="1"/>
  <c r="CN746" i="102" s="1"/>
  <c r="CN747" i="102" s="1"/>
  <c r="CN748" i="102" s="1"/>
  <c r="CN749" i="102" s="1"/>
  <c r="CN750" i="102" s="1"/>
  <c r="CN751" i="102" s="1"/>
  <c r="CN752" i="102" s="1"/>
  <c r="CN753" i="102" s="1"/>
  <c r="CN754" i="102" s="1"/>
  <c r="CN755" i="102" s="1"/>
  <c r="CN756" i="102" s="1"/>
  <c r="CN757" i="102" s="1"/>
  <c r="CN758" i="102" s="1"/>
  <c r="CN759" i="102" s="1"/>
  <c r="CN760" i="102" s="1"/>
  <c r="CN761" i="102" s="1"/>
  <c r="CN762" i="102" s="1"/>
  <c r="CN763" i="102" s="1"/>
  <c r="CN764" i="102" s="1"/>
  <c r="CN765" i="102" s="1"/>
  <c r="CN766" i="102" s="1"/>
  <c r="CN767" i="102" s="1"/>
  <c r="CN768" i="102" s="1"/>
  <c r="CN769" i="102" s="1"/>
  <c r="CN770" i="102" s="1"/>
  <c r="CN771" i="102" s="1"/>
  <c r="CN772" i="102" s="1"/>
  <c r="CN773" i="102" s="1"/>
  <c r="CN774" i="102" s="1"/>
  <c r="CN775" i="102" s="1"/>
  <c r="CN776" i="102" s="1"/>
  <c r="CN777" i="102" s="1"/>
  <c r="CN778" i="102" s="1"/>
  <c r="CN779" i="102" s="1"/>
  <c r="CN780" i="102" s="1"/>
  <c r="CN781" i="102" s="1"/>
  <c r="CN782" i="102" s="1"/>
  <c r="CN783" i="102" s="1"/>
  <c r="CN784" i="102" s="1"/>
  <c r="CN785" i="102" s="1"/>
  <c r="CN786" i="102" s="1"/>
  <c r="CN787" i="102" s="1"/>
  <c r="CN788" i="102" s="1"/>
  <c r="CN789" i="102" s="1"/>
  <c r="CN790" i="102" s="1"/>
  <c r="CN791" i="102" s="1"/>
  <c r="CN792" i="102" s="1"/>
  <c r="CN793" i="102" s="1"/>
  <c r="CN794" i="102" s="1"/>
  <c r="CN795" i="102" s="1"/>
  <c r="CN796" i="102" s="1"/>
  <c r="CN797" i="102" s="1"/>
  <c r="CN798" i="102" s="1"/>
  <c r="CN799" i="102" s="1"/>
  <c r="CN800" i="102" s="1"/>
  <c r="CN801" i="102" s="1"/>
  <c r="CN802" i="102" s="1"/>
  <c r="CN803" i="102" s="1"/>
  <c r="CN804" i="102" s="1"/>
  <c r="CN805" i="102" s="1"/>
  <c r="CN806" i="102" s="1"/>
  <c r="CN807" i="102" s="1"/>
  <c r="CN808" i="102" s="1"/>
  <c r="CN809" i="102" s="1"/>
  <c r="CN810" i="102" s="1"/>
  <c r="CN811" i="102" s="1"/>
  <c r="CN812" i="102" s="1"/>
  <c r="CN813" i="102" s="1"/>
  <c r="CN814" i="102" s="1"/>
  <c r="CN815" i="102" s="1"/>
  <c r="CN816" i="102" s="1"/>
  <c r="CN817" i="102" s="1"/>
  <c r="CN818" i="102" s="1"/>
  <c r="CN819" i="102" s="1"/>
  <c r="CN820" i="102" s="1"/>
  <c r="CN821" i="102" s="1"/>
  <c r="CN822" i="102" s="1"/>
  <c r="CN823" i="102" s="1"/>
  <c r="CN824" i="102" s="1"/>
  <c r="CN825" i="102" s="1"/>
  <c r="CN826" i="102" s="1"/>
  <c r="CN827" i="102" s="1"/>
  <c r="CN828" i="102" s="1"/>
  <c r="CN829" i="102" s="1"/>
  <c r="CN830" i="102" s="1"/>
  <c r="CN831" i="102" s="1"/>
  <c r="CN832" i="102" s="1"/>
  <c r="CN833" i="102" s="1"/>
  <c r="CN834" i="102" s="1"/>
  <c r="CN835" i="102" s="1"/>
  <c r="CN836" i="102" s="1"/>
  <c r="CN837" i="102" s="1"/>
  <c r="CN838" i="102" s="1"/>
  <c r="CN839" i="102" s="1"/>
  <c r="CN840" i="102" s="1"/>
  <c r="CN841" i="102" s="1"/>
  <c r="CN842" i="102" s="1"/>
  <c r="CN843" i="102" s="1"/>
  <c r="CN844" i="102" s="1"/>
  <c r="CN845" i="102" s="1"/>
  <c r="CN846" i="102" s="1"/>
  <c r="CN847" i="102" s="1"/>
  <c r="CN848" i="102" s="1"/>
  <c r="CN849" i="102" s="1"/>
  <c r="CN850" i="102" s="1"/>
  <c r="CN851" i="102" s="1"/>
  <c r="CN852" i="102" s="1"/>
  <c r="CN853" i="102" s="1"/>
  <c r="CN854" i="102" s="1"/>
  <c r="CN855" i="102" s="1"/>
  <c r="CN856" i="102" s="1"/>
  <c r="CN857" i="102" s="1"/>
  <c r="CN858" i="102" s="1"/>
  <c r="CN859" i="102" s="1"/>
  <c r="CN860" i="102" s="1"/>
  <c r="CN861" i="102" s="1"/>
  <c r="CN862" i="102" s="1"/>
  <c r="CN863" i="102" s="1"/>
  <c r="CN864" i="102" s="1"/>
  <c r="CN865" i="102" s="1"/>
  <c r="CN866" i="102" s="1"/>
  <c r="CN867" i="102" s="1"/>
  <c r="CN868" i="102" s="1"/>
  <c r="CN869" i="102" s="1"/>
  <c r="CN870" i="102" s="1"/>
  <c r="CN871" i="102" s="1"/>
  <c r="CN872" i="102" s="1"/>
  <c r="CN873" i="102" s="1"/>
  <c r="CN874" i="102" s="1"/>
  <c r="CN875" i="102" s="1"/>
  <c r="CN876" i="102" s="1"/>
  <c r="CN877" i="102" s="1"/>
  <c r="CN878" i="102" s="1"/>
  <c r="CN879" i="102" s="1"/>
  <c r="CN880" i="102" s="1"/>
  <c r="CN881" i="102" s="1"/>
  <c r="CN882" i="102" s="1"/>
  <c r="CN883" i="102" s="1"/>
  <c r="CN884" i="102" s="1"/>
  <c r="CN885" i="102" s="1"/>
  <c r="CN886" i="102" s="1"/>
  <c r="CN887" i="102" s="1"/>
  <c r="CN888" i="102" s="1"/>
  <c r="CN889" i="102" s="1"/>
  <c r="CN890" i="102" s="1"/>
  <c r="CN891" i="102" s="1"/>
  <c r="CN892" i="102" s="1"/>
  <c r="CN893" i="102" s="1"/>
  <c r="CN894" i="102" s="1"/>
  <c r="CN895" i="102" s="1"/>
  <c r="CN896" i="102" s="1"/>
  <c r="CN897" i="102" s="1"/>
  <c r="CN898" i="102" s="1"/>
  <c r="CN899" i="102" s="1"/>
  <c r="CN900" i="102" s="1"/>
  <c r="CN901" i="102" s="1"/>
  <c r="CN902" i="102" s="1"/>
  <c r="CN903" i="102" s="1"/>
  <c r="CN904" i="102" s="1"/>
  <c r="CN905" i="102" s="1"/>
  <c r="CN906" i="102" s="1"/>
  <c r="CN907" i="102" s="1"/>
  <c r="CN908" i="102" s="1"/>
  <c r="CN909" i="102" s="1"/>
  <c r="CN910" i="102" s="1"/>
  <c r="CN911" i="102" s="1"/>
  <c r="CN912" i="102" s="1"/>
  <c r="CN913" i="102" s="1"/>
  <c r="CN914" i="102" s="1"/>
  <c r="CN915" i="102" s="1"/>
  <c r="CN916" i="102" s="1"/>
  <c r="CN917" i="102" s="1"/>
  <c r="CN918" i="102" s="1"/>
  <c r="CN919" i="102" s="1"/>
  <c r="CN920" i="102" s="1"/>
  <c r="CN921" i="102" s="1"/>
  <c r="CN922" i="102" s="1"/>
  <c r="CN923" i="102" s="1"/>
  <c r="CN924" i="102" s="1"/>
  <c r="CN925" i="102" s="1"/>
  <c r="CN926" i="102" s="1"/>
  <c r="CN927" i="102" s="1"/>
  <c r="CN928" i="102" s="1"/>
  <c r="CN929" i="102" s="1"/>
  <c r="CN930" i="102" s="1"/>
  <c r="CN931" i="102" s="1"/>
  <c r="CN932" i="102" s="1"/>
  <c r="CN933" i="102" s="1"/>
  <c r="CN934" i="102" s="1"/>
  <c r="CN935" i="102" s="1"/>
  <c r="CN936" i="102" s="1"/>
  <c r="CN937" i="102" s="1"/>
  <c r="CN938" i="102" s="1"/>
  <c r="CN939" i="102" s="1"/>
  <c r="CN940" i="102" s="1"/>
  <c r="CN941" i="102" s="1"/>
  <c r="CN942" i="102" s="1"/>
  <c r="CN943" i="102" s="1"/>
  <c r="CN944" i="102" s="1"/>
  <c r="CN945" i="102" s="1"/>
  <c r="CN946" i="102" s="1"/>
  <c r="CN947" i="102" s="1"/>
  <c r="CN948" i="102" s="1"/>
  <c r="CN949" i="102" s="1"/>
  <c r="CN950" i="102" s="1"/>
  <c r="CN951" i="102" s="1"/>
  <c r="CN952" i="102" s="1"/>
  <c r="CN953" i="102" s="1"/>
  <c r="CN954" i="102" s="1"/>
  <c r="CN955" i="102" s="1"/>
  <c r="CN956" i="102" s="1"/>
  <c r="CN957" i="102" s="1"/>
  <c r="CN958" i="102" s="1"/>
  <c r="CN959" i="102" s="1"/>
  <c r="CN960" i="102" s="1"/>
  <c r="CN961" i="102" s="1"/>
  <c r="CN962" i="102" s="1"/>
  <c r="CN963" i="102" s="1"/>
  <c r="CN964" i="102" s="1"/>
  <c r="CN965" i="102" s="1"/>
  <c r="CN966" i="102" s="1"/>
  <c r="CN967" i="102" s="1"/>
  <c r="CN968" i="102" s="1"/>
  <c r="CN969" i="102" s="1"/>
  <c r="CN970" i="102" s="1"/>
  <c r="CN971" i="102" s="1"/>
  <c r="CN972" i="102" s="1"/>
  <c r="CN973" i="102" s="1"/>
  <c r="CN974" i="102" s="1"/>
  <c r="CN975" i="102" s="1"/>
  <c r="CN976" i="102" s="1"/>
  <c r="CN977" i="102" s="1"/>
  <c r="CN978" i="102" s="1"/>
  <c r="CN979" i="102" s="1"/>
  <c r="CN980" i="102" s="1"/>
  <c r="CN981" i="102" s="1"/>
  <c r="CN982" i="102" s="1"/>
  <c r="CN983" i="102" s="1"/>
  <c r="CN984" i="102" s="1"/>
  <c r="CN985" i="102" s="1"/>
  <c r="CN986" i="102" s="1"/>
  <c r="CN987" i="102" s="1"/>
  <c r="CN988" i="102" s="1"/>
  <c r="CN989" i="102" s="1"/>
  <c r="CN990" i="102" s="1"/>
  <c r="CN991" i="102" s="1"/>
  <c r="CN992" i="102" s="1"/>
  <c r="CN993" i="102" s="1"/>
  <c r="CN994" i="102" s="1"/>
  <c r="CN995" i="102" s="1"/>
  <c r="CN996" i="102" s="1"/>
  <c r="CN997" i="102" s="1"/>
  <c r="CN998" i="102" s="1"/>
  <c r="CN999" i="102" s="1"/>
  <c r="CN1000" i="102" s="1"/>
  <c r="CN1001" i="102" s="1"/>
  <c r="CN1002" i="102" s="1"/>
  <c r="CN1003" i="102" s="1"/>
  <c r="CN1004" i="102" s="1"/>
  <c r="CN1005" i="102" s="1"/>
  <c r="CN1006" i="102" s="1"/>
  <c r="CN1007" i="102" s="1"/>
  <c r="CN1008" i="102" s="1"/>
  <c r="CN1009" i="102" s="1"/>
  <c r="CN1010" i="102" s="1"/>
  <c r="CN1011" i="102" s="1"/>
  <c r="CN1012" i="102" s="1"/>
  <c r="CN1013" i="102" s="1"/>
  <c r="CN1014" i="102" s="1"/>
  <c r="CN1015" i="102" s="1"/>
  <c r="CN1016" i="102" s="1"/>
  <c r="CN1017" i="102" s="1"/>
  <c r="CN1018" i="102" s="1"/>
  <c r="CN1019" i="102" s="1"/>
  <c r="CN1020" i="102" s="1"/>
  <c r="CN1021" i="102" s="1"/>
  <c r="CN1022" i="102" s="1"/>
  <c r="CN1023" i="102" s="1"/>
  <c r="CN1024" i="102" s="1"/>
  <c r="CN1025" i="102" s="1"/>
  <c r="CN1026" i="102" s="1"/>
  <c r="CN1027" i="102" s="1"/>
  <c r="CN1028" i="102" s="1"/>
  <c r="CN1029" i="102" s="1"/>
  <c r="CN1030" i="102" s="1"/>
  <c r="CN1031" i="102" s="1"/>
  <c r="CN1032" i="102" s="1"/>
  <c r="CN1033" i="102" s="1"/>
  <c r="CN1034" i="102" s="1"/>
  <c r="CN1035" i="102" s="1"/>
  <c r="CN1036" i="102" s="1"/>
  <c r="CN1037" i="102" s="1"/>
  <c r="CN1038" i="102" s="1"/>
  <c r="CN1039" i="102" s="1"/>
  <c r="CN1040" i="102" s="1"/>
  <c r="CN1041" i="102" s="1"/>
  <c r="CN1042" i="102" s="1"/>
  <c r="CN1043" i="102" s="1"/>
  <c r="CN1044" i="102" s="1"/>
  <c r="CN1045" i="102" s="1"/>
  <c r="CN1046" i="102" s="1"/>
  <c r="CN1047" i="102" s="1"/>
  <c r="CN1048" i="102" s="1"/>
  <c r="CN1049" i="102" s="1"/>
  <c r="CN1050" i="102" s="1"/>
  <c r="CN1051" i="102" s="1"/>
  <c r="CN1052" i="102" s="1"/>
  <c r="CN1053" i="102" s="1"/>
  <c r="CN1054" i="102" s="1"/>
  <c r="CN1055" i="102" s="1"/>
  <c r="CN1056" i="102" s="1"/>
  <c r="CN1057" i="102" s="1"/>
  <c r="CN1058" i="102" s="1"/>
  <c r="CN1059" i="102" s="1"/>
  <c r="CN1060" i="102" s="1"/>
  <c r="CN1061" i="102" s="1"/>
  <c r="CN1062" i="102" s="1"/>
  <c r="CN1063" i="102" s="1"/>
  <c r="CN1064" i="102" s="1"/>
  <c r="CN1065" i="102" s="1"/>
  <c r="CN1066" i="102" s="1"/>
  <c r="CN1067" i="102" s="1"/>
  <c r="CN1068" i="102" s="1"/>
  <c r="CN1069" i="102" s="1"/>
  <c r="CN1070" i="102" s="1"/>
  <c r="CN1071" i="102" s="1"/>
  <c r="CN1072" i="102" s="1"/>
  <c r="CN1073" i="102" s="1"/>
  <c r="CN1074" i="102" s="1"/>
  <c r="CN1075" i="102" s="1"/>
  <c r="CN1076" i="102" s="1"/>
  <c r="CN1077" i="102" s="1"/>
  <c r="CN1078" i="102" s="1"/>
  <c r="CN1079" i="102" s="1"/>
  <c r="CN1080" i="102" s="1"/>
  <c r="CN1081" i="102" s="1"/>
  <c r="CN1082" i="102" s="1"/>
  <c r="CN1083" i="102" s="1"/>
  <c r="CN1084" i="102" s="1"/>
  <c r="CN1085" i="102" s="1"/>
  <c r="CN1086" i="102" s="1"/>
  <c r="CN1087" i="102" s="1"/>
  <c r="CN1088" i="102" s="1"/>
  <c r="CN1089" i="102" s="1"/>
  <c r="CN1090" i="102" s="1"/>
  <c r="CN1091" i="102" s="1"/>
  <c r="CN1092" i="102" s="1"/>
  <c r="CN1093" i="102" s="1"/>
  <c r="CN1094" i="102" s="1"/>
  <c r="CN1095" i="102" s="1"/>
  <c r="CN1096" i="102" s="1"/>
  <c r="CN1097" i="102" s="1"/>
  <c r="CN1098" i="102" s="1"/>
  <c r="CN1099" i="102" s="1"/>
  <c r="CN1100" i="102" s="1"/>
  <c r="CN1101" i="102" s="1"/>
  <c r="CN1102" i="102" s="1"/>
  <c r="CN1103" i="102" s="1"/>
  <c r="CN1104" i="102" s="1"/>
  <c r="CN1105" i="102" s="1"/>
  <c r="CN1106" i="102" s="1"/>
  <c r="CN1107" i="102" s="1"/>
  <c r="CN1108" i="102" s="1"/>
  <c r="CN1109" i="102" s="1"/>
  <c r="CN1110" i="102" s="1"/>
  <c r="CN1111" i="102" s="1"/>
  <c r="CN1112" i="102" s="1"/>
  <c r="CN1113" i="102" s="1"/>
  <c r="CN1114" i="102" s="1"/>
  <c r="CN1115" i="102" s="1"/>
  <c r="CN1116" i="102" s="1"/>
  <c r="CN1117" i="102" s="1"/>
  <c r="CN1118" i="102" s="1"/>
  <c r="CN1119" i="102" s="1"/>
  <c r="CN1120" i="102" s="1"/>
  <c r="CN1121" i="102" s="1"/>
  <c r="CN1122" i="102" s="1"/>
  <c r="CN1123" i="102" s="1"/>
  <c r="CN1124" i="102" s="1"/>
  <c r="CN1125" i="102" s="1"/>
  <c r="CN1126" i="102" s="1"/>
  <c r="CN1127" i="102" s="1"/>
  <c r="CN1128" i="102" s="1"/>
  <c r="CN1129" i="102" s="1"/>
  <c r="CN1130" i="102" s="1"/>
  <c r="CN1131" i="102" s="1"/>
  <c r="CN1132" i="102" s="1"/>
  <c r="CN1133" i="102" s="1"/>
  <c r="CN1134" i="102" s="1"/>
  <c r="CN1135" i="102" s="1"/>
  <c r="CN1136" i="102" s="1"/>
  <c r="CN1137" i="102" s="1"/>
  <c r="CN1138" i="102" s="1"/>
  <c r="CN1139" i="102" s="1"/>
  <c r="CN1140" i="102" s="1"/>
  <c r="CN1141" i="102" s="1"/>
  <c r="CN1142" i="102" s="1"/>
  <c r="CN1143" i="102" s="1"/>
  <c r="CN1144" i="102" s="1"/>
  <c r="CN1145" i="102" s="1"/>
  <c r="CN1146" i="102" s="1"/>
  <c r="CN1147" i="102" s="1"/>
  <c r="CN1148" i="102" s="1"/>
  <c r="CN1149" i="102" s="1"/>
  <c r="CN1150" i="102" s="1"/>
  <c r="CN1151" i="102" s="1"/>
  <c r="CN1152" i="102" s="1"/>
  <c r="CN1153" i="102" s="1"/>
  <c r="CN1154" i="102" s="1"/>
  <c r="CN1155" i="102" s="1"/>
  <c r="CN1156" i="102" s="1"/>
  <c r="CN1157" i="102" s="1"/>
  <c r="CN1158" i="102" s="1"/>
  <c r="CN1159" i="102" s="1"/>
  <c r="CN1160" i="102" s="1"/>
  <c r="CN1161" i="102" s="1"/>
  <c r="CN1162" i="102" s="1"/>
  <c r="CN1163" i="102" s="1"/>
  <c r="CN1164" i="102" s="1"/>
  <c r="CN1165" i="102" s="1"/>
  <c r="CN1166" i="102" s="1"/>
  <c r="CN1167" i="102" s="1"/>
  <c r="CN1168" i="102" s="1"/>
  <c r="CN1169" i="102" s="1"/>
  <c r="CN1170" i="102" s="1"/>
  <c r="CN1171" i="102" s="1"/>
  <c r="CN1172" i="102" s="1"/>
  <c r="CN1173" i="102" s="1"/>
  <c r="CN1174" i="102" s="1"/>
  <c r="CN1175" i="102" s="1"/>
  <c r="CN1176" i="102" s="1"/>
  <c r="CN1177" i="102" s="1"/>
  <c r="CN1178" i="102" s="1"/>
  <c r="CN1179" i="102" s="1"/>
  <c r="CN1180" i="102" s="1"/>
  <c r="CN1181" i="102" s="1"/>
  <c r="CN1182" i="102" s="1"/>
  <c r="CN1183" i="102" s="1"/>
  <c r="CN1184" i="102" s="1"/>
  <c r="CN1185" i="102" s="1"/>
  <c r="CN1186" i="102" s="1"/>
  <c r="CN1187" i="102" s="1"/>
  <c r="CN1188" i="102" s="1"/>
  <c r="CN1189" i="102" s="1"/>
  <c r="CN1190" i="102" s="1"/>
  <c r="CN1191" i="102" s="1"/>
  <c r="CN1192" i="102" s="1"/>
  <c r="CN1193" i="102" s="1"/>
  <c r="CN1194" i="102" s="1"/>
  <c r="CN1195" i="102" s="1"/>
  <c r="CN1196" i="102" s="1"/>
  <c r="CN1197" i="102" s="1"/>
  <c r="CN1198" i="102" s="1"/>
  <c r="CN1199" i="102" s="1"/>
  <c r="CN1200" i="102" s="1"/>
  <c r="CN1201" i="102" s="1"/>
  <c r="CN1202" i="102" s="1"/>
  <c r="CN1203" i="102" s="1"/>
  <c r="CN1204" i="102" s="1"/>
  <c r="CN1205" i="102" s="1"/>
  <c r="CN1206" i="102" s="1"/>
  <c r="CN1207" i="102" s="1"/>
  <c r="CN1208" i="102" s="1"/>
  <c r="CN1209" i="102" s="1"/>
  <c r="CN1210" i="102" s="1"/>
  <c r="CN1211" i="102" s="1"/>
  <c r="CN1212" i="102" s="1"/>
  <c r="CN1213" i="102" s="1"/>
  <c r="CN1214" i="102" s="1"/>
  <c r="CN1215" i="102" s="1"/>
  <c r="CN1216" i="102" s="1"/>
  <c r="CN1217" i="102" s="1"/>
  <c r="CN1218" i="102" s="1"/>
  <c r="CN1219" i="102" s="1"/>
  <c r="CN1220" i="102" s="1"/>
  <c r="CN1221" i="102" s="1"/>
  <c r="CN1222" i="102" s="1"/>
  <c r="CN1223" i="102" s="1"/>
  <c r="CN1224" i="102" s="1"/>
  <c r="CN1225" i="102" s="1"/>
  <c r="CN1226" i="102" s="1"/>
  <c r="CN1227" i="102" s="1"/>
  <c r="CN1228" i="102" s="1"/>
  <c r="CN1229" i="102" s="1"/>
  <c r="CN1230" i="102" s="1"/>
  <c r="CN1231" i="102" s="1"/>
  <c r="CN1232" i="102" s="1"/>
  <c r="CN1233" i="102" s="1"/>
  <c r="CN1234" i="102" s="1"/>
  <c r="CN1235" i="102" s="1"/>
  <c r="CN1236" i="102" s="1"/>
  <c r="CN1237" i="102" s="1"/>
  <c r="CN1238" i="102" s="1"/>
  <c r="CN1239" i="102" s="1"/>
  <c r="CN1240" i="102" s="1"/>
  <c r="CN1241" i="102" s="1"/>
  <c r="CN1242" i="102" s="1"/>
  <c r="CN1243" i="102" s="1"/>
  <c r="CN1244" i="102" s="1"/>
  <c r="CN1245" i="102" s="1"/>
  <c r="CN1246" i="102" s="1"/>
  <c r="CN1247" i="102" s="1"/>
  <c r="CN1248" i="102" s="1"/>
  <c r="CN1249" i="102" s="1"/>
  <c r="CN1250" i="102" s="1"/>
  <c r="CN1251" i="102" s="1"/>
  <c r="CN1252" i="102" s="1"/>
  <c r="CN1253" i="102" s="1"/>
  <c r="CN1254" i="102" s="1"/>
  <c r="CN1255" i="102" s="1"/>
  <c r="CN1256" i="102" s="1"/>
  <c r="CN1257" i="102" s="1"/>
  <c r="CN1258" i="102" s="1"/>
  <c r="CN1259" i="102" s="1"/>
  <c r="CN1260" i="102" s="1"/>
  <c r="CN1261" i="102" s="1"/>
  <c r="CN1262" i="102" s="1"/>
  <c r="CN1263" i="102" s="1"/>
  <c r="CN1264" i="102" s="1"/>
  <c r="CN1265" i="102" s="1"/>
  <c r="CN1266" i="102" s="1"/>
  <c r="CN1267" i="102" s="1"/>
  <c r="CN1268" i="102" s="1"/>
  <c r="CN1269" i="102" s="1"/>
  <c r="CN1270" i="102" s="1"/>
  <c r="CN1271" i="102" s="1"/>
  <c r="CN1272" i="102" s="1"/>
  <c r="CN1273" i="102" s="1"/>
  <c r="CN1274" i="102" s="1"/>
  <c r="CN1275" i="102" s="1"/>
  <c r="CN1276" i="102" s="1"/>
  <c r="CN1277" i="102" s="1"/>
  <c r="CN1278" i="102" s="1"/>
  <c r="CN1279" i="102" s="1"/>
  <c r="CN1280" i="102" s="1"/>
  <c r="CN1281" i="102" s="1"/>
  <c r="CN1282" i="102" s="1"/>
  <c r="CN1283" i="102" s="1"/>
  <c r="CN1284" i="102" s="1"/>
  <c r="CN1285" i="102" s="1"/>
  <c r="CN1286" i="102" s="1"/>
  <c r="CN1287" i="102" s="1"/>
  <c r="CN1288" i="102" s="1"/>
  <c r="CN1289" i="102" s="1"/>
  <c r="CN1290" i="102" s="1"/>
  <c r="CN1291" i="102" s="1"/>
  <c r="CN1292" i="102" s="1"/>
  <c r="CN1293" i="102" s="1"/>
  <c r="CN1294" i="102" s="1"/>
  <c r="CN1295" i="102" s="1"/>
  <c r="CN1296" i="102" s="1"/>
  <c r="CN1297" i="102" s="1"/>
  <c r="CN1298" i="102" s="1"/>
  <c r="CN1299" i="102" s="1"/>
  <c r="CN1300" i="102" s="1"/>
  <c r="CN1301" i="102" s="1"/>
  <c r="CN1302" i="102" s="1"/>
  <c r="CN1303" i="102" s="1"/>
  <c r="CN1304" i="102" s="1"/>
  <c r="CN1305" i="102" s="1"/>
  <c r="CN1306" i="102" s="1"/>
  <c r="CN1307" i="102" s="1"/>
  <c r="CN1308" i="102" s="1"/>
  <c r="CN1309" i="102" s="1"/>
  <c r="CN1310" i="102" s="1"/>
  <c r="CN1311" i="102" s="1"/>
  <c r="CN1312" i="102" s="1"/>
  <c r="CN1313" i="102" s="1"/>
  <c r="CN1314" i="102" s="1"/>
  <c r="CN1315" i="102" s="1"/>
  <c r="CN1316" i="102" s="1"/>
  <c r="CN1317" i="102" s="1"/>
  <c r="CN1318" i="102" s="1"/>
  <c r="CN1319" i="102" s="1"/>
  <c r="CN1320" i="102" s="1"/>
  <c r="CN1321" i="102" s="1"/>
  <c r="CN1322" i="102" s="1"/>
  <c r="CN1323" i="102" s="1"/>
  <c r="CN1324" i="102" s="1"/>
  <c r="CN1325" i="102" s="1"/>
  <c r="CN1326" i="102" s="1"/>
  <c r="CN1327" i="102" s="1"/>
  <c r="CN1328" i="102" s="1"/>
  <c r="CN1329" i="102" s="1"/>
  <c r="CN1330" i="102" s="1"/>
  <c r="CN1331" i="102" s="1"/>
  <c r="CN1332" i="102" s="1"/>
  <c r="CN1333" i="102" s="1"/>
  <c r="CN1334" i="102" s="1"/>
  <c r="CN1335" i="102" s="1"/>
  <c r="CN1336" i="102" s="1"/>
  <c r="CN1337" i="102" s="1"/>
  <c r="CN1338" i="102" s="1"/>
  <c r="CN1339" i="102" s="1"/>
  <c r="CN1340" i="102" s="1"/>
  <c r="CN1341" i="102" s="1"/>
  <c r="CN1342" i="102" s="1"/>
  <c r="CN1343" i="102" s="1"/>
  <c r="CN1344" i="102" s="1"/>
  <c r="CN1345" i="102" s="1"/>
  <c r="CN1346" i="102" s="1"/>
  <c r="CN1347" i="102" s="1"/>
  <c r="CN1348" i="102" s="1"/>
  <c r="CN1349" i="102" s="1"/>
  <c r="CN1350" i="102" s="1"/>
  <c r="CN1351" i="102" s="1"/>
  <c r="CN1352" i="102" s="1"/>
  <c r="CN1353" i="102" s="1"/>
  <c r="CN1354" i="102" s="1"/>
  <c r="CN1355" i="102" s="1"/>
  <c r="CN1356" i="102" s="1"/>
  <c r="CN1357" i="102" s="1"/>
  <c r="CN1358" i="102" s="1"/>
  <c r="CN1359" i="102" s="1"/>
  <c r="CN1360" i="102" s="1"/>
  <c r="CN1361" i="102" s="1"/>
  <c r="CN1362" i="102" s="1"/>
  <c r="CN1363" i="102" s="1"/>
  <c r="CN1364" i="102" s="1"/>
  <c r="CN1365" i="102" s="1"/>
  <c r="CN1366" i="102" s="1"/>
  <c r="CN1367" i="102" s="1"/>
  <c r="CN1368" i="102" s="1"/>
  <c r="CN1369" i="102" s="1"/>
  <c r="CN1370" i="102" s="1"/>
  <c r="CN1371" i="102" s="1"/>
  <c r="CN1372" i="102" s="1"/>
  <c r="CN1373" i="102" s="1"/>
  <c r="CN1374" i="102" s="1"/>
  <c r="CN1375" i="102" s="1"/>
  <c r="CN1376" i="102" s="1"/>
  <c r="CN1377" i="102" s="1"/>
  <c r="CN1378" i="102" s="1"/>
  <c r="CN1379" i="102" s="1"/>
  <c r="CN1380" i="102" s="1"/>
  <c r="CN1381" i="102" s="1"/>
  <c r="CN1382" i="102" s="1"/>
  <c r="CN1383" i="102" s="1"/>
  <c r="CN1384" i="102" s="1"/>
  <c r="CN1385" i="102" s="1"/>
  <c r="CN1386" i="102" s="1"/>
  <c r="CN1387" i="102" s="1"/>
  <c r="CN1388" i="102" s="1"/>
  <c r="CN1389" i="102" s="1"/>
  <c r="CN1390" i="102" s="1"/>
  <c r="CN1391" i="102" s="1"/>
  <c r="CN1392" i="102" s="1"/>
  <c r="CN1393" i="102" s="1"/>
  <c r="CN1394" i="102" s="1"/>
  <c r="CN1395" i="102" s="1"/>
  <c r="CN1396" i="102" s="1"/>
  <c r="CN1397" i="102" s="1"/>
  <c r="CN1398" i="102" s="1"/>
  <c r="CN1399" i="102" s="1"/>
  <c r="CN1400" i="102" s="1"/>
  <c r="CN1401" i="102" s="1"/>
  <c r="CN1402" i="102" s="1"/>
  <c r="CN1403" i="102" s="1"/>
  <c r="CN1404" i="102" s="1"/>
  <c r="CN1405" i="102" s="1"/>
  <c r="CN1406" i="102" s="1"/>
  <c r="CN1407" i="102" s="1"/>
  <c r="CN1408" i="102" s="1"/>
  <c r="CN1409" i="102" s="1"/>
  <c r="CN1410" i="102" s="1"/>
  <c r="CN1411" i="102" s="1"/>
  <c r="CN1412" i="102" s="1"/>
  <c r="CN1413" i="102" s="1"/>
  <c r="CN1414" i="102" s="1"/>
  <c r="CN1415" i="102" s="1"/>
  <c r="CN1416" i="102" s="1"/>
  <c r="CN1417" i="102" s="1"/>
  <c r="CN1418" i="102" s="1"/>
  <c r="CN1419" i="102" s="1"/>
  <c r="CN1420" i="102" s="1"/>
  <c r="CN1421" i="102" s="1"/>
  <c r="CN1422" i="102" s="1"/>
  <c r="CN1423" i="102" s="1"/>
  <c r="CN1424" i="102" s="1"/>
  <c r="CN1425" i="102" s="1"/>
  <c r="CN1426" i="102" s="1"/>
  <c r="CN1427" i="102" s="1"/>
  <c r="CN1428" i="102" s="1"/>
  <c r="CN1429" i="102" s="1"/>
  <c r="CN1430" i="102" s="1"/>
  <c r="CN1431" i="102" s="1"/>
  <c r="CN1432" i="102" s="1"/>
  <c r="CN1433" i="102" s="1"/>
  <c r="CN1434" i="102" s="1"/>
  <c r="CN1435" i="102" s="1"/>
  <c r="CN1436" i="102" s="1"/>
  <c r="CN1437" i="102" s="1"/>
  <c r="CN1438" i="102" s="1"/>
  <c r="CN1439" i="102" s="1"/>
  <c r="CN1440" i="102" s="1"/>
  <c r="CN1441" i="102" s="1"/>
  <c r="CN1442" i="102" s="1"/>
  <c r="CN1443" i="102" s="1"/>
  <c r="CN1444" i="102" s="1"/>
  <c r="CN1445" i="102" s="1"/>
  <c r="CN1446" i="102" s="1"/>
  <c r="CN1447" i="102" s="1"/>
  <c r="CN1448" i="102" s="1"/>
  <c r="CN1449" i="102" s="1"/>
  <c r="CN1450" i="102" s="1"/>
  <c r="CN1451" i="102" s="1"/>
  <c r="CN1452" i="102" s="1"/>
  <c r="CN1453" i="102" s="1"/>
  <c r="CL15" i="102"/>
  <c r="CI15" i="102"/>
  <c r="CH15" i="102"/>
  <c r="CG15" i="102"/>
  <c r="CF15" i="102"/>
  <c r="CE15" i="102"/>
  <c r="CD15" i="102"/>
  <c r="CC15" i="102"/>
  <c r="CB15" i="102"/>
  <c r="CA15" i="102"/>
  <c r="BZ15" i="102"/>
  <c r="BY15" i="102"/>
  <c r="BX15" i="102"/>
  <c r="BW15" i="102"/>
  <c r="BV15" i="102"/>
  <c r="BU15" i="102"/>
  <c r="BT15" i="102"/>
  <c r="BS15" i="102"/>
  <c r="BR15" i="102"/>
  <c r="BH15" i="102"/>
  <c r="BG15" i="102"/>
  <c r="BF15" i="102"/>
  <c r="BE15" i="102"/>
  <c r="BD15" i="102"/>
  <c r="BC15" i="102"/>
  <c r="BB15" i="102"/>
  <c r="AU15" i="102"/>
  <c r="AU43" i="102" s="1"/>
  <c r="AR15" i="102"/>
  <c r="AQ15" i="102"/>
  <c r="AQ43" i="102" s="1"/>
  <c r="Q44" i="102" s="1"/>
  <c r="AL15" i="102"/>
  <c r="AK15" i="102"/>
  <c r="AK44" i="102" s="1"/>
  <c r="AJ15" i="102"/>
  <c r="Q15" i="102"/>
  <c r="Q43" i="102" s="1"/>
  <c r="G15" i="102"/>
  <c r="AZ15" i="102" s="1"/>
  <c r="F15" i="102"/>
  <c r="AS15" i="102" s="1"/>
  <c r="E15" i="102"/>
  <c r="B15" i="102"/>
  <c r="B16" i="102" s="1"/>
  <c r="DM14" i="102"/>
  <c r="DM14" i="102" a="1"/>
  <c r="DL14" i="102"/>
  <c r="DL14" i="102" a="1"/>
  <c r="CY14" i="102"/>
  <c r="CY14" i="102" a="1"/>
  <c r="CX14" i="102"/>
  <c r="CX14" i="102" a="1"/>
  <c r="CW14" i="102" a="1"/>
  <c r="CW14" i="102" s="1"/>
  <c r="CW15" i="102" s="1"/>
  <c r="CW16" i="102" s="1"/>
  <c r="CW17" i="102" s="1"/>
  <c r="CW18" i="102" s="1"/>
  <c r="CW19" i="102" s="1"/>
  <c r="CW20" i="102" s="1"/>
  <c r="CW21" i="102" s="1"/>
  <c r="CW22" i="102" s="1"/>
  <c r="CW23" i="102" s="1"/>
  <c r="CW24" i="102" s="1"/>
  <c r="CW25" i="102" s="1"/>
  <c r="CW26" i="102" s="1"/>
  <c r="CW27" i="102" s="1"/>
  <c r="CW28" i="102" s="1"/>
  <c r="CW29" i="102" s="1"/>
  <c r="CW30" i="102" s="1"/>
  <c r="CW31" i="102" s="1"/>
  <c r="CW32" i="102" s="1"/>
  <c r="CW33" i="102" s="1"/>
  <c r="CW34" i="102" s="1"/>
  <c r="CW35" i="102" s="1"/>
  <c r="CW36" i="102" s="1"/>
  <c r="CW37" i="102" s="1"/>
  <c r="CW38" i="102" s="1"/>
  <c r="CW39" i="102" s="1"/>
  <c r="CW40" i="102" s="1"/>
  <c r="CW41" i="102" s="1"/>
  <c r="CW42" i="102" s="1"/>
  <c r="CW43" i="102" s="1"/>
  <c r="CW44" i="102" s="1"/>
  <c r="CW45" i="102" s="1"/>
  <c r="CW46" i="102" s="1"/>
  <c r="CW47" i="102" s="1"/>
  <c r="CW48" i="102" s="1"/>
  <c r="CW49" i="102" s="1"/>
  <c r="CW50" i="102" s="1"/>
  <c r="CW51" i="102" s="1"/>
  <c r="CW52" i="102" s="1"/>
  <c r="CW53" i="102" s="1"/>
  <c r="CW54" i="102" s="1"/>
  <c r="CW55" i="102" s="1"/>
  <c r="CW56" i="102" s="1"/>
  <c r="CW57" i="102" s="1"/>
  <c r="CW58" i="102" s="1"/>
  <c r="CW59" i="102" s="1"/>
  <c r="CW60" i="102" s="1"/>
  <c r="CW61" i="102" s="1"/>
  <c r="CW62" i="102" s="1"/>
  <c r="CW63" i="102" s="1"/>
  <c r="CW64" i="102" s="1"/>
  <c r="CW65" i="102" s="1"/>
  <c r="CW66" i="102" s="1"/>
  <c r="CW67" i="102" s="1"/>
  <c r="CW68" i="102" s="1"/>
  <c r="CW69" i="102" s="1"/>
  <c r="CW70" i="102" s="1"/>
  <c r="CW71" i="102" s="1"/>
  <c r="CW72" i="102" s="1"/>
  <c r="CW73" i="102" s="1"/>
  <c r="CW74" i="102" s="1"/>
  <c r="CW75" i="102" s="1"/>
  <c r="CW76" i="102" s="1"/>
  <c r="CW77" i="102" s="1"/>
  <c r="CW78" i="102" s="1"/>
  <c r="CW79" i="102" s="1"/>
  <c r="CW80" i="102" s="1"/>
  <c r="CW81" i="102" s="1"/>
  <c r="CW82" i="102" s="1"/>
  <c r="CW83" i="102" s="1"/>
  <c r="CW84" i="102" s="1"/>
  <c r="CW85" i="102" s="1"/>
  <c r="CW86" i="102" s="1"/>
  <c r="CW87" i="102" s="1"/>
  <c r="CW88" i="102" s="1"/>
  <c r="CW89" i="102" s="1"/>
  <c r="CW90" i="102" s="1"/>
  <c r="CW91" i="102" s="1"/>
  <c r="CW92" i="102" s="1"/>
  <c r="CW93" i="102" s="1"/>
  <c r="CW94" i="102" s="1"/>
  <c r="CW95" i="102" s="1"/>
  <c r="CW96" i="102" s="1"/>
  <c r="CW97" i="102" s="1"/>
  <c r="CW98" i="102" s="1"/>
  <c r="CW99" i="102" s="1"/>
  <c r="CW100" i="102" s="1"/>
  <c r="CW101" i="102" s="1"/>
  <c r="CW102" i="102" s="1"/>
  <c r="CW103" i="102" s="1"/>
  <c r="CW104" i="102" s="1"/>
  <c r="CW105" i="102" s="1"/>
  <c r="CW106" i="102" s="1"/>
  <c r="CW107" i="102" s="1"/>
  <c r="CW108" i="102" s="1"/>
  <c r="CW109" i="102" s="1"/>
  <c r="CW110" i="102" s="1"/>
  <c r="CW111" i="102" s="1"/>
  <c r="CW112" i="102" s="1"/>
  <c r="CW113" i="102" s="1"/>
  <c r="CW114" i="102" s="1"/>
  <c r="CW115" i="102" s="1"/>
  <c r="CW116" i="102" s="1"/>
  <c r="CW117" i="102" s="1"/>
  <c r="CW118" i="102" s="1"/>
  <c r="CW119" i="102" s="1"/>
  <c r="CW120" i="102" s="1"/>
  <c r="CW121" i="102" s="1"/>
  <c r="CW122" i="102" s="1"/>
  <c r="CW123" i="102" s="1"/>
  <c r="CW124" i="102" s="1"/>
  <c r="CW125" i="102" s="1"/>
  <c r="CW126" i="102" s="1"/>
  <c r="CW127" i="102" s="1"/>
  <c r="CW128" i="102" s="1"/>
  <c r="CW129" i="102" s="1"/>
  <c r="CW130" i="102" s="1"/>
  <c r="CW131" i="102" s="1"/>
  <c r="CW132" i="102" s="1"/>
  <c r="CW133" i="102" s="1"/>
  <c r="CW134" i="102" s="1"/>
  <c r="CW135" i="102" s="1"/>
  <c r="CW136" i="102" s="1"/>
  <c r="CW137" i="102" s="1"/>
  <c r="CW138" i="102" s="1"/>
  <c r="CW139" i="102" s="1"/>
  <c r="CW140" i="102" s="1"/>
  <c r="CW141" i="102" s="1"/>
  <c r="CW142" i="102" s="1"/>
  <c r="CW143" i="102" s="1"/>
  <c r="CW144" i="102" s="1"/>
  <c r="CW145" i="102" s="1"/>
  <c r="CW146" i="102" s="1"/>
  <c r="CW147" i="102" s="1"/>
  <c r="CW148" i="102" s="1"/>
  <c r="CW149" i="102" s="1"/>
  <c r="CW150" i="102" s="1"/>
  <c r="CW151" i="102" s="1"/>
  <c r="CW152" i="102" s="1"/>
  <c r="CW153" i="102" s="1"/>
  <c r="CW154" i="102" s="1"/>
  <c r="CW155" i="102" s="1"/>
  <c r="CW156" i="102" s="1"/>
  <c r="CW157" i="102" s="1"/>
  <c r="CW158" i="102" s="1"/>
  <c r="CW159" i="102" s="1"/>
  <c r="CW160" i="102" s="1"/>
  <c r="CW161" i="102" s="1"/>
  <c r="CW162" i="102" s="1"/>
  <c r="CW163" i="102" s="1"/>
  <c r="CW164" i="102" s="1"/>
  <c r="CW165" i="102" s="1"/>
  <c r="CW166" i="102" s="1"/>
  <c r="CW167" i="102" s="1"/>
  <c r="CW168" i="102" s="1"/>
  <c r="CW169" i="102" s="1"/>
  <c r="CW170" i="102" s="1"/>
  <c r="CW171" i="102" s="1"/>
  <c r="CW172" i="102" s="1"/>
  <c r="CW173" i="102" s="1"/>
  <c r="CW174" i="102" s="1"/>
  <c r="CW175" i="102" s="1"/>
  <c r="CW176" i="102" s="1"/>
  <c r="CW177" i="102" s="1"/>
  <c r="CW178" i="102" s="1"/>
  <c r="CW179" i="102" s="1"/>
  <c r="CW180" i="102" s="1"/>
  <c r="CW181" i="102" s="1"/>
  <c r="CW182" i="102" s="1"/>
  <c r="CW183" i="102" s="1"/>
  <c r="CW184" i="102" s="1"/>
  <c r="CW185" i="102" s="1"/>
  <c r="CW186" i="102" s="1"/>
  <c r="CW187" i="102" s="1"/>
  <c r="CW188" i="102" s="1"/>
  <c r="CW189" i="102" s="1"/>
  <c r="CW190" i="102" s="1"/>
  <c r="CW191" i="102" s="1"/>
  <c r="CW192" i="102" s="1"/>
  <c r="CW193" i="102" s="1"/>
  <c r="CW194" i="102" s="1"/>
  <c r="CW195" i="102" s="1"/>
  <c r="CW196" i="102" s="1"/>
  <c r="CW197" i="102" s="1"/>
  <c r="CW198" i="102" s="1"/>
  <c r="CW199" i="102" s="1"/>
  <c r="CW200" i="102" s="1"/>
  <c r="CW201" i="102" s="1"/>
  <c r="CW202" i="102" s="1"/>
  <c r="CW203" i="102" s="1"/>
  <c r="CW204" i="102" s="1"/>
  <c r="CW205" i="102" s="1"/>
  <c r="CW206" i="102" s="1"/>
  <c r="CW207" i="102" s="1"/>
  <c r="CW208" i="102" s="1"/>
  <c r="CW209" i="102" s="1"/>
  <c r="CW210" i="102" s="1"/>
  <c r="CW211" i="102" s="1"/>
  <c r="CW212" i="102" s="1"/>
  <c r="CW213" i="102" s="1"/>
  <c r="CW214" i="102" s="1"/>
  <c r="CW215" i="102" s="1"/>
  <c r="CW216" i="102" s="1"/>
  <c r="CW217" i="102" s="1"/>
  <c r="CW218" i="102" s="1"/>
  <c r="CW219" i="102" s="1"/>
  <c r="CW220" i="102" s="1"/>
  <c r="CW221" i="102" s="1"/>
  <c r="CW222" i="102" s="1"/>
  <c r="CW223" i="102" s="1"/>
  <c r="CW224" i="102" s="1"/>
  <c r="CW225" i="102" s="1"/>
  <c r="CW226" i="102" s="1"/>
  <c r="CW227" i="102" s="1"/>
  <c r="CW228" i="102" s="1"/>
  <c r="CW229" i="102" s="1"/>
  <c r="CW230" i="102" s="1"/>
  <c r="CW231" i="102" s="1"/>
  <c r="CW232" i="102" s="1"/>
  <c r="CW233" i="102" s="1"/>
  <c r="CW234" i="102" s="1"/>
  <c r="CW235" i="102" s="1"/>
  <c r="CW236" i="102" s="1"/>
  <c r="CW237" i="102" s="1"/>
  <c r="CW238" i="102" s="1"/>
  <c r="CW239" i="102" s="1"/>
  <c r="CW240" i="102" s="1"/>
  <c r="CW241" i="102" s="1"/>
  <c r="CW242" i="102" s="1"/>
  <c r="CW243" i="102" s="1"/>
  <c r="CW244" i="102" s="1"/>
  <c r="CW245" i="102" s="1"/>
  <c r="CW246" i="102" s="1"/>
  <c r="CW247" i="102" s="1"/>
  <c r="CW248" i="102" s="1"/>
  <c r="CW249" i="102" s="1"/>
  <c r="CW250" i="102" s="1"/>
  <c r="CW251" i="102" s="1"/>
  <c r="CW252" i="102" s="1"/>
  <c r="CW253" i="102" s="1"/>
  <c r="CW254" i="102" s="1"/>
  <c r="CW255" i="102" s="1"/>
  <c r="CW256" i="102" s="1"/>
  <c r="CW257" i="102" s="1"/>
  <c r="CW258" i="102" s="1"/>
  <c r="CW259" i="102" s="1"/>
  <c r="CW260" i="102" s="1"/>
  <c r="CW261" i="102" s="1"/>
  <c r="CW262" i="102" s="1"/>
  <c r="CW263" i="102" s="1"/>
  <c r="CW264" i="102" s="1"/>
  <c r="CW265" i="102" s="1"/>
  <c r="CW266" i="102" s="1"/>
  <c r="CW267" i="102" s="1"/>
  <c r="CW268" i="102" s="1"/>
  <c r="CW269" i="102" s="1"/>
  <c r="CW270" i="102" s="1"/>
  <c r="CW271" i="102" s="1"/>
  <c r="CW272" i="102" s="1"/>
  <c r="CW273" i="102" s="1"/>
  <c r="CW274" i="102" s="1"/>
  <c r="CW275" i="102" s="1"/>
  <c r="CW276" i="102" s="1"/>
  <c r="CW277" i="102" s="1"/>
  <c r="CW278" i="102" s="1"/>
  <c r="CW279" i="102" s="1"/>
  <c r="CW280" i="102" s="1"/>
  <c r="CW281" i="102" s="1"/>
  <c r="CW282" i="102" s="1"/>
  <c r="CW283" i="102" s="1"/>
  <c r="CW284" i="102" s="1"/>
  <c r="CW285" i="102" s="1"/>
  <c r="CW286" i="102" s="1"/>
  <c r="CW287" i="102" s="1"/>
  <c r="CW288" i="102" s="1"/>
  <c r="CW289" i="102" s="1"/>
  <c r="CW290" i="102" s="1"/>
  <c r="CW291" i="102" s="1"/>
  <c r="CW292" i="102" s="1"/>
  <c r="CW293" i="102" s="1"/>
  <c r="CW294" i="102" s="1"/>
  <c r="CW295" i="102" s="1"/>
  <c r="CW296" i="102" s="1"/>
  <c r="CW297" i="102" s="1"/>
  <c r="CW298" i="102" s="1"/>
  <c r="CW299" i="102" s="1"/>
  <c r="CW300" i="102" s="1"/>
  <c r="CW301" i="102" s="1"/>
  <c r="CW302" i="102" s="1"/>
  <c r="CW303" i="102" s="1"/>
  <c r="CW304" i="102" s="1"/>
  <c r="CW305" i="102" s="1"/>
  <c r="CW306" i="102" s="1"/>
  <c r="CW307" i="102" s="1"/>
  <c r="CW308" i="102" s="1"/>
  <c r="CW309" i="102" s="1"/>
  <c r="CW310" i="102" s="1"/>
  <c r="CW311" i="102" s="1"/>
  <c r="CW312" i="102" s="1"/>
  <c r="CW313" i="102" s="1"/>
  <c r="CW314" i="102" s="1"/>
  <c r="CW315" i="102" s="1"/>
  <c r="CW316" i="102" s="1"/>
  <c r="CW317" i="102" s="1"/>
  <c r="CW318" i="102" s="1"/>
  <c r="CW319" i="102" s="1"/>
  <c r="CW320" i="102" s="1"/>
  <c r="CW321" i="102" s="1"/>
  <c r="CW322" i="102" s="1"/>
  <c r="CW323" i="102" s="1"/>
  <c r="CW324" i="102" s="1"/>
  <c r="CW325" i="102" s="1"/>
  <c r="CW326" i="102" s="1"/>
  <c r="CW327" i="102" s="1"/>
  <c r="CW328" i="102" s="1"/>
  <c r="CW329" i="102" s="1"/>
  <c r="CW330" i="102" s="1"/>
  <c r="CW331" i="102" s="1"/>
  <c r="CW332" i="102" s="1"/>
  <c r="CW333" i="102" s="1"/>
  <c r="CW334" i="102" s="1"/>
  <c r="CW335" i="102" s="1"/>
  <c r="CW336" i="102" s="1"/>
  <c r="CW337" i="102" s="1"/>
  <c r="CW338" i="102" s="1"/>
  <c r="CW339" i="102" s="1"/>
  <c r="CW340" i="102" s="1"/>
  <c r="CW341" i="102" s="1"/>
  <c r="CW342" i="102" s="1"/>
  <c r="CW343" i="102" s="1"/>
  <c r="CW344" i="102" s="1"/>
  <c r="CW345" i="102" s="1"/>
  <c r="CW346" i="102" s="1"/>
  <c r="CW347" i="102" s="1"/>
  <c r="CW348" i="102" s="1"/>
  <c r="CW349" i="102" s="1"/>
  <c r="CW350" i="102" s="1"/>
  <c r="CW351" i="102" s="1"/>
  <c r="CW352" i="102" s="1"/>
  <c r="CW353" i="102" s="1"/>
  <c r="CW354" i="102" s="1"/>
  <c r="CW355" i="102" s="1"/>
  <c r="CW356" i="102" s="1"/>
  <c r="CW357" i="102" s="1"/>
  <c r="CW358" i="102" s="1"/>
  <c r="CW359" i="102" s="1"/>
  <c r="CW360" i="102" s="1"/>
  <c r="CW361" i="102" s="1"/>
  <c r="CW362" i="102" s="1"/>
  <c r="CW363" i="102" s="1"/>
  <c r="CW364" i="102" s="1"/>
  <c r="CW365" i="102" s="1"/>
  <c r="CW366" i="102" s="1"/>
  <c r="CW367" i="102" s="1"/>
  <c r="CW368" i="102" s="1"/>
  <c r="CW369" i="102" s="1"/>
  <c r="CW370" i="102" s="1"/>
  <c r="CW371" i="102" s="1"/>
  <c r="CW372" i="102" s="1"/>
  <c r="CW373" i="102" s="1"/>
  <c r="CW374" i="102" s="1"/>
  <c r="CW375" i="102" s="1"/>
  <c r="CW376" i="102" s="1"/>
  <c r="CW377" i="102" s="1"/>
  <c r="CW378" i="102" s="1"/>
  <c r="CW379" i="102" s="1"/>
  <c r="CW380" i="102" s="1"/>
  <c r="CW381" i="102" s="1"/>
  <c r="CW382" i="102" s="1"/>
  <c r="CW383" i="102" s="1"/>
  <c r="CW384" i="102" s="1"/>
  <c r="CW385" i="102" s="1"/>
  <c r="CW386" i="102" s="1"/>
  <c r="CW387" i="102" s="1"/>
  <c r="CW388" i="102" s="1"/>
  <c r="CW389" i="102" s="1"/>
  <c r="CW390" i="102" s="1"/>
  <c r="CW391" i="102" s="1"/>
  <c r="CW392" i="102" s="1"/>
  <c r="CW393" i="102" s="1"/>
  <c r="CW394" i="102" s="1"/>
  <c r="CW395" i="102" s="1"/>
  <c r="CW396" i="102" s="1"/>
  <c r="CW397" i="102" s="1"/>
  <c r="CW398" i="102" s="1"/>
  <c r="CW399" i="102" s="1"/>
  <c r="CW400" i="102" s="1"/>
  <c r="CW401" i="102" s="1"/>
  <c r="CW402" i="102" s="1"/>
  <c r="CW403" i="102" s="1"/>
  <c r="CW404" i="102" s="1"/>
  <c r="CW405" i="102" s="1"/>
  <c r="CW406" i="102" s="1"/>
  <c r="CW407" i="102" s="1"/>
  <c r="CW408" i="102" s="1"/>
  <c r="CW409" i="102" s="1"/>
  <c r="CW410" i="102" s="1"/>
  <c r="CW411" i="102" s="1"/>
  <c r="CW412" i="102" s="1"/>
  <c r="CW413" i="102" s="1"/>
  <c r="CW414" i="102" s="1"/>
  <c r="CW415" i="102" s="1"/>
  <c r="CW416" i="102" s="1"/>
  <c r="CW417" i="102" s="1"/>
  <c r="CW418" i="102" s="1"/>
  <c r="CW419" i="102" s="1"/>
  <c r="CW420" i="102" s="1"/>
  <c r="CW421" i="102" s="1"/>
  <c r="CW422" i="102" s="1"/>
  <c r="CW423" i="102" s="1"/>
  <c r="CW424" i="102" s="1"/>
  <c r="CW425" i="102" s="1"/>
  <c r="CW426" i="102" s="1"/>
  <c r="CW427" i="102" s="1"/>
  <c r="CW428" i="102" s="1"/>
  <c r="CW429" i="102" s="1"/>
  <c r="CW430" i="102" s="1"/>
  <c r="CW431" i="102" s="1"/>
  <c r="CW432" i="102" s="1"/>
  <c r="CW433" i="102" s="1"/>
  <c r="CW434" i="102" s="1"/>
  <c r="CW435" i="102" s="1"/>
  <c r="CW436" i="102" s="1"/>
  <c r="CW437" i="102" s="1"/>
  <c r="CW438" i="102" s="1"/>
  <c r="CW439" i="102" s="1"/>
  <c r="CW440" i="102" s="1"/>
  <c r="CW441" i="102" s="1"/>
  <c r="CW442" i="102" s="1"/>
  <c r="CW443" i="102" s="1"/>
  <c r="CW444" i="102" s="1"/>
  <c r="CW445" i="102" s="1"/>
  <c r="CW446" i="102" s="1"/>
  <c r="CW447" i="102" s="1"/>
  <c r="CW448" i="102" s="1"/>
  <c r="CW449" i="102" s="1"/>
  <c r="CW450" i="102" s="1"/>
  <c r="CW451" i="102" s="1"/>
  <c r="CW452" i="102" s="1"/>
  <c r="CW453" i="102" s="1"/>
  <c r="CW454" i="102" s="1"/>
  <c r="CW455" i="102" s="1"/>
  <c r="CW456" i="102" s="1"/>
  <c r="CW457" i="102" s="1"/>
  <c r="CW458" i="102" s="1"/>
  <c r="CW459" i="102" s="1"/>
  <c r="CW460" i="102" s="1"/>
  <c r="CW461" i="102" s="1"/>
  <c r="CW462" i="102" s="1"/>
  <c r="CW463" i="102" s="1"/>
  <c r="CW464" i="102" s="1"/>
  <c r="CW465" i="102" s="1"/>
  <c r="CW466" i="102" s="1"/>
  <c r="CW467" i="102" s="1"/>
  <c r="CW468" i="102" s="1"/>
  <c r="CW469" i="102" s="1"/>
  <c r="CW470" i="102" s="1"/>
  <c r="CW471" i="102" s="1"/>
  <c r="CW472" i="102" s="1"/>
  <c r="CW473" i="102" s="1"/>
  <c r="CW474" i="102" s="1"/>
  <c r="CW475" i="102" s="1"/>
  <c r="CW476" i="102" s="1"/>
  <c r="CW477" i="102" s="1"/>
  <c r="CW478" i="102" s="1"/>
  <c r="CW479" i="102" s="1"/>
  <c r="CW480" i="102" s="1"/>
  <c r="CW481" i="102" s="1"/>
  <c r="CW482" i="102" s="1"/>
  <c r="CW483" i="102" s="1"/>
  <c r="CW484" i="102" s="1"/>
  <c r="CW485" i="102" s="1"/>
  <c r="CW486" i="102" s="1"/>
  <c r="CW487" i="102" s="1"/>
  <c r="CW488" i="102" s="1"/>
  <c r="CW489" i="102" s="1"/>
  <c r="CW490" i="102" s="1"/>
  <c r="CW491" i="102" s="1"/>
  <c r="CW492" i="102" s="1"/>
  <c r="CW493" i="102" s="1"/>
  <c r="CW494" i="102" s="1"/>
  <c r="CW495" i="102" s="1"/>
  <c r="CW496" i="102" s="1"/>
  <c r="CW497" i="102" s="1"/>
  <c r="CW498" i="102" s="1"/>
  <c r="CW499" i="102" s="1"/>
  <c r="CW500" i="102" s="1"/>
  <c r="CW501" i="102" s="1"/>
  <c r="CW502" i="102" s="1"/>
  <c r="CW503" i="102" s="1"/>
  <c r="CW504" i="102" s="1"/>
  <c r="CW505" i="102" s="1"/>
  <c r="CW506" i="102" s="1"/>
  <c r="CW507" i="102" s="1"/>
  <c r="CW508" i="102" s="1"/>
  <c r="CW509" i="102" s="1"/>
  <c r="CW510" i="102" s="1"/>
  <c r="CW511" i="102" s="1"/>
  <c r="CW512" i="102" s="1"/>
  <c r="CW513" i="102" s="1"/>
  <c r="CW514" i="102" s="1"/>
  <c r="CW515" i="102" s="1"/>
  <c r="CW516" i="102" s="1"/>
  <c r="CW517" i="102" s="1"/>
  <c r="CW518" i="102" s="1"/>
  <c r="CW519" i="102" s="1"/>
  <c r="CW520" i="102" s="1"/>
  <c r="CW521" i="102" s="1"/>
  <c r="CW522" i="102" s="1"/>
  <c r="CW523" i="102" s="1"/>
  <c r="CW524" i="102" s="1"/>
  <c r="CW525" i="102" s="1"/>
  <c r="CW526" i="102" s="1"/>
  <c r="CW527" i="102" s="1"/>
  <c r="CW528" i="102" s="1"/>
  <c r="CW529" i="102" s="1"/>
  <c r="CW530" i="102" s="1"/>
  <c r="CW531" i="102" s="1"/>
  <c r="CW532" i="102" s="1"/>
  <c r="CW533" i="102" s="1"/>
  <c r="CW534" i="102" s="1"/>
  <c r="CW535" i="102" s="1"/>
  <c r="CW536" i="102" s="1"/>
  <c r="CW537" i="102" s="1"/>
  <c r="CW538" i="102" s="1"/>
  <c r="CW539" i="102" s="1"/>
  <c r="CW540" i="102" s="1"/>
  <c r="CW541" i="102" s="1"/>
  <c r="CW542" i="102" s="1"/>
  <c r="CW543" i="102" s="1"/>
  <c r="CW544" i="102" s="1"/>
  <c r="CW545" i="102" s="1"/>
  <c r="CW546" i="102" s="1"/>
  <c r="CW547" i="102" s="1"/>
  <c r="CW548" i="102" s="1"/>
  <c r="CW549" i="102" s="1"/>
  <c r="CW550" i="102" s="1"/>
  <c r="CW551" i="102" s="1"/>
  <c r="CW552" i="102" s="1"/>
  <c r="CW553" i="102" s="1"/>
  <c r="CW554" i="102" s="1"/>
  <c r="CW555" i="102" s="1"/>
  <c r="CW556" i="102" s="1"/>
  <c r="CW557" i="102" s="1"/>
  <c r="CW558" i="102" s="1"/>
  <c r="CW559" i="102" s="1"/>
  <c r="CW560" i="102" s="1"/>
  <c r="CW561" i="102" s="1"/>
  <c r="CW562" i="102" s="1"/>
  <c r="CW563" i="102" s="1"/>
  <c r="CW564" i="102" s="1"/>
  <c r="CW565" i="102" s="1"/>
  <c r="CW566" i="102" s="1"/>
  <c r="CW567" i="102" s="1"/>
  <c r="CW568" i="102" s="1"/>
  <c r="CW569" i="102" s="1"/>
  <c r="CW570" i="102" s="1"/>
  <c r="CW571" i="102" s="1"/>
  <c r="CW572" i="102" s="1"/>
  <c r="CW573" i="102" s="1"/>
  <c r="CW574" i="102" s="1"/>
  <c r="CW575" i="102" s="1"/>
  <c r="CW576" i="102" s="1"/>
  <c r="CW577" i="102" s="1"/>
  <c r="CW578" i="102" s="1"/>
  <c r="CW579" i="102" s="1"/>
  <c r="CW580" i="102" s="1"/>
  <c r="CW581" i="102" s="1"/>
  <c r="CW582" i="102" s="1"/>
  <c r="CW583" i="102" s="1"/>
  <c r="CW584" i="102" s="1"/>
  <c r="CW585" i="102" s="1"/>
  <c r="CW586" i="102" s="1"/>
  <c r="CW587" i="102" s="1"/>
  <c r="CW588" i="102" s="1"/>
  <c r="CW589" i="102" s="1"/>
  <c r="CW590" i="102" s="1"/>
  <c r="CW591" i="102" s="1"/>
  <c r="CW592" i="102" s="1"/>
  <c r="CW593" i="102" s="1"/>
  <c r="CW594" i="102" s="1"/>
  <c r="CW595" i="102" s="1"/>
  <c r="CW596" i="102" s="1"/>
  <c r="CW597" i="102" s="1"/>
  <c r="CW598" i="102" s="1"/>
  <c r="CW599" i="102" s="1"/>
  <c r="CW600" i="102" s="1"/>
  <c r="CW601" i="102" s="1"/>
  <c r="CW602" i="102" s="1"/>
  <c r="CW603" i="102" s="1"/>
  <c r="CW604" i="102" s="1"/>
  <c r="CW605" i="102" s="1"/>
  <c r="CW606" i="102" s="1"/>
  <c r="CW607" i="102" s="1"/>
  <c r="CW608" i="102" s="1"/>
  <c r="CW609" i="102" s="1"/>
  <c r="CW610" i="102" s="1"/>
  <c r="CW611" i="102" s="1"/>
  <c r="CW612" i="102" s="1"/>
  <c r="CW613" i="102" s="1"/>
  <c r="CW614" i="102" s="1"/>
  <c r="CW615" i="102" s="1"/>
  <c r="CW616" i="102" s="1"/>
  <c r="CW617" i="102" s="1"/>
  <c r="CW618" i="102" s="1"/>
  <c r="CW619" i="102" s="1"/>
  <c r="CW620" i="102" s="1"/>
  <c r="CW621" i="102" s="1"/>
  <c r="CW622" i="102" s="1"/>
  <c r="CW623" i="102" s="1"/>
  <c r="CW624" i="102" s="1"/>
  <c r="CW625" i="102" s="1"/>
  <c r="CW626" i="102" s="1"/>
  <c r="CW627" i="102" s="1"/>
  <c r="CW628" i="102" s="1"/>
  <c r="CW629" i="102" s="1"/>
  <c r="CW630" i="102" s="1"/>
  <c r="CW631" i="102" s="1"/>
  <c r="CW632" i="102" s="1"/>
  <c r="CW633" i="102" s="1"/>
  <c r="CW634" i="102" s="1"/>
  <c r="CW635" i="102" s="1"/>
  <c r="CW636" i="102" s="1"/>
  <c r="CW637" i="102" s="1"/>
  <c r="CW638" i="102" s="1"/>
  <c r="CW639" i="102" s="1"/>
  <c r="CW640" i="102" s="1"/>
  <c r="CW641" i="102" s="1"/>
  <c r="CW642" i="102" s="1"/>
  <c r="CW643" i="102" s="1"/>
  <c r="CW644" i="102" s="1"/>
  <c r="CW645" i="102" s="1"/>
  <c r="CW646" i="102" s="1"/>
  <c r="CW647" i="102" s="1"/>
  <c r="CW648" i="102" s="1"/>
  <c r="CW649" i="102" s="1"/>
  <c r="CW650" i="102" s="1"/>
  <c r="CW651" i="102" s="1"/>
  <c r="CW652" i="102" s="1"/>
  <c r="CW653" i="102" s="1"/>
  <c r="CW654" i="102" s="1"/>
  <c r="CW655" i="102" s="1"/>
  <c r="CW656" i="102" s="1"/>
  <c r="CW657" i="102" s="1"/>
  <c r="CW658" i="102" s="1"/>
  <c r="CW659" i="102" s="1"/>
  <c r="CW660" i="102" s="1"/>
  <c r="CW661" i="102" s="1"/>
  <c r="CW662" i="102" s="1"/>
  <c r="CW663" i="102" s="1"/>
  <c r="CW664" i="102" s="1"/>
  <c r="CW665" i="102" s="1"/>
  <c r="CW666" i="102" s="1"/>
  <c r="CW667" i="102" s="1"/>
  <c r="CW668" i="102" s="1"/>
  <c r="CW669" i="102" s="1"/>
  <c r="CW670" i="102" s="1"/>
  <c r="CW671" i="102" s="1"/>
  <c r="CW672" i="102" s="1"/>
  <c r="CW673" i="102" s="1"/>
  <c r="CW674" i="102" s="1"/>
  <c r="CW675" i="102" s="1"/>
  <c r="CW676" i="102" s="1"/>
  <c r="CW677" i="102" s="1"/>
  <c r="CW678" i="102" s="1"/>
  <c r="CW679" i="102" s="1"/>
  <c r="CW680" i="102" s="1"/>
  <c r="CW681" i="102" s="1"/>
  <c r="CW682" i="102" s="1"/>
  <c r="CW683" i="102" s="1"/>
  <c r="CW684" i="102" s="1"/>
  <c r="CW685" i="102" s="1"/>
  <c r="CW686" i="102" s="1"/>
  <c r="CW687" i="102" s="1"/>
  <c r="CW688" i="102" s="1"/>
  <c r="CW689" i="102" s="1"/>
  <c r="CW690" i="102" s="1"/>
  <c r="CW691" i="102" s="1"/>
  <c r="CW692" i="102" s="1"/>
  <c r="CW693" i="102" s="1"/>
  <c r="CW694" i="102" s="1"/>
  <c r="CW695" i="102" s="1"/>
  <c r="CW696" i="102" s="1"/>
  <c r="CW697" i="102" s="1"/>
  <c r="CW698" i="102" s="1"/>
  <c r="CW699" i="102" s="1"/>
  <c r="CW700" i="102" s="1"/>
  <c r="CW701" i="102" s="1"/>
  <c r="CW702" i="102" s="1"/>
  <c r="CW703" i="102" s="1"/>
  <c r="CW704" i="102" s="1"/>
  <c r="CW705" i="102" s="1"/>
  <c r="CW706" i="102" s="1"/>
  <c r="CW707" i="102" s="1"/>
  <c r="CW708" i="102" s="1"/>
  <c r="CW709" i="102" s="1"/>
  <c r="CW710" i="102" s="1"/>
  <c r="CW711" i="102" s="1"/>
  <c r="CW712" i="102" s="1"/>
  <c r="CW713" i="102" s="1"/>
  <c r="CW714" i="102" s="1"/>
  <c r="CW715" i="102" s="1"/>
  <c r="CW716" i="102" s="1"/>
  <c r="CW717" i="102" s="1"/>
  <c r="CW718" i="102" s="1"/>
  <c r="CW719" i="102" s="1"/>
  <c r="CW720" i="102" s="1"/>
  <c r="CW721" i="102" s="1"/>
  <c r="CW722" i="102" s="1"/>
  <c r="CW723" i="102" s="1"/>
  <c r="CW724" i="102" s="1"/>
  <c r="CW725" i="102" s="1"/>
  <c r="CW726" i="102" s="1"/>
  <c r="CW727" i="102" s="1"/>
  <c r="CW728" i="102" s="1"/>
  <c r="CW729" i="102" s="1"/>
  <c r="CW730" i="102" s="1"/>
  <c r="CW731" i="102" s="1"/>
  <c r="CW732" i="102" s="1"/>
  <c r="CW733" i="102" s="1"/>
  <c r="CW734" i="102" s="1"/>
  <c r="CW735" i="102" s="1"/>
  <c r="CW736" i="102" s="1"/>
  <c r="CW737" i="102" s="1"/>
  <c r="CW738" i="102" s="1"/>
  <c r="CW739" i="102" s="1"/>
  <c r="CW740" i="102" s="1"/>
  <c r="CW741" i="102" s="1"/>
  <c r="CW742" i="102" s="1"/>
  <c r="CW743" i="102" s="1"/>
  <c r="CW744" i="102" s="1"/>
  <c r="CW745" i="102" s="1"/>
  <c r="CW746" i="102" s="1"/>
  <c r="CW747" i="102" s="1"/>
  <c r="CW748" i="102" s="1"/>
  <c r="CW749" i="102" s="1"/>
  <c r="CW750" i="102" s="1"/>
  <c r="CW751" i="102" s="1"/>
  <c r="CW752" i="102" s="1"/>
  <c r="CW753" i="102" s="1"/>
  <c r="CW754" i="102" s="1"/>
  <c r="CW755" i="102" s="1"/>
  <c r="CW756" i="102" s="1"/>
  <c r="CW757" i="102" s="1"/>
  <c r="CW758" i="102" s="1"/>
  <c r="CW759" i="102" s="1"/>
  <c r="CW760" i="102" s="1"/>
  <c r="CW761" i="102" s="1"/>
  <c r="CW762" i="102" s="1"/>
  <c r="CW763" i="102" s="1"/>
  <c r="CW764" i="102" s="1"/>
  <c r="CW765" i="102" s="1"/>
  <c r="CW766" i="102" s="1"/>
  <c r="CW767" i="102" s="1"/>
  <c r="CW768" i="102" s="1"/>
  <c r="CW769" i="102" s="1"/>
  <c r="CW770" i="102" s="1"/>
  <c r="CW771" i="102" s="1"/>
  <c r="CW772" i="102" s="1"/>
  <c r="CW773" i="102" s="1"/>
  <c r="CW774" i="102" s="1"/>
  <c r="CW775" i="102" s="1"/>
  <c r="CW776" i="102" s="1"/>
  <c r="CW777" i="102" s="1"/>
  <c r="CW778" i="102" s="1"/>
  <c r="CW779" i="102" s="1"/>
  <c r="CW780" i="102" s="1"/>
  <c r="CW781" i="102" s="1"/>
  <c r="CW782" i="102" s="1"/>
  <c r="CW783" i="102" s="1"/>
  <c r="CW784" i="102" s="1"/>
  <c r="CW785" i="102" s="1"/>
  <c r="CW786" i="102" s="1"/>
  <c r="CW787" i="102" s="1"/>
  <c r="CW788" i="102" s="1"/>
  <c r="CW789" i="102" s="1"/>
  <c r="CW790" i="102" s="1"/>
  <c r="CW791" i="102" s="1"/>
  <c r="CW792" i="102" s="1"/>
  <c r="CW793" i="102" s="1"/>
  <c r="CW794" i="102" s="1"/>
  <c r="CW795" i="102" s="1"/>
  <c r="CW796" i="102" s="1"/>
  <c r="CW797" i="102" s="1"/>
  <c r="CW798" i="102" s="1"/>
  <c r="CW799" i="102" s="1"/>
  <c r="CW800" i="102" s="1"/>
  <c r="CW801" i="102" s="1"/>
  <c r="CW802" i="102" s="1"/>
  <c r="CW803" i="102" s="1"/>
  <c r="CW804" i="102" s="1"/>
  <c r="CW805" i="102" s="1"/>
  <c r="CW806" i="102" s="1"/>
  <c r="CW807" i="102" s="1"/>
  <c r="CW808" i="102" s="1"/>
  <c r="CW809" i="102" s="1"/>
  <c r="CW810" i="102" s="1"/>
  <c r="CW811" i="102" s="1"/>
  <c r="CW812" i="102" s="1"/>
  <c r="CW813" i="102" s="1"/>
  <c r="CW814" i="102" s="1"/>
  <c r="CW815" i="102" s="1"/>
  <c r="CW816" i="102" s="1"/>
  <c r="CW817" i="102" s="1"/>
  <c r="CW818" i="102" s="1"/>
  <c r="CW819" i="102" s="1"/>
  <c r="CW820" i="102" s="1"/>
  <c r="CW821" i="102" s="1"/>
  <c r="CW822" i="102" s="1"/>
  <c r="CW823" i="102" s="1"/>
  <c r="CW824" i="102" s="1"/>
  <c r="CW825" i="102" s="1"/>
  <c r="CW826" i="102" s="1"/>
  <c r="CW827" i="102" s="1"/>
  <c r="CW828" i="102" s="1"/>
  <c r="CW829" i="102" s="1"/>
  <c r="CW830" i="102" s="1"/>
  <c r="CW831" i="102" s="1"/>
  <c r="CW832" i="102" s="1"/>
  <c r="CW833" i="102" s="1"/>
  <c r="CW834" i="102" s="1"/>
  <c r="CW835" i="102" s="1"/>
  <c r="CW836" i="102" s="1"/>
  <c r="CW837" i="102" s="1"/>
  <c r="CW838" i="102" s="1"/>
  <c r="CW839" i="102" s="1"/>
  <c r="CW840" i="102" s="1"/>
  <c r="CW841" i="102" s="1"/>
  <c r="CW842" i="102" s="1"/>
  <c r="CW843" i="102" s="1"/>
  <c r="CW844" i="102" s="1"/>
  <c r="CW845" i="102" s="1"/>
  <c r="CW846" i="102" s="1"/>
  <c r="CW847" i="102" s="1"/>
  <c r="CW848" i="102" s="1"/>
  <c r="CW849" i="102" s="1"/>
  <c r="CW850" i="102" s="1"/>
  <c r="CW851" i="102" s="1"/>
  <c r="CW852" i="102" s="1"/>
  <c r="CW853" i="102" s="1"/>
  <c r="CW854" i="102" s="1"/>
  <c r="CW855" i="102" s="1"/>
  <c r="CW856" i="102" s="1"/>
  <c r="CW857" i="102" s="1"/>
  <c r="CW858" i="102" s="1"/>
  <c r="CW859" i="102" s="1"/>
  <c r="CW860" i="102" s="1"/>
  <c r="CW861" i="102" s="1"/>
  <c r="CW862" i="102" s="1"/>
  <c r="CW863" i="102" s="1"/>
  <c r="CW864" i="102" s="1"/>
  <c r="CW865" i="102" s="1"/>
  <c r="CW866" i="102" s="1"/>
  <c r="CW867" i="102" s="1"/>
  <c r="CW868" i="102" s="1"/>
  <c r="CW869" i="102" s="1"/>
  <c r="CW870" i="102" s="1"/>
  <c r="CW871" i="102" s="1"/>
  <c r="CW872" i="102" s="1"/>
  <c r="CW873" i="102" s="1"/>
  <c r="CW874" i="102" s="1"/>
  <c r="CW875" i="102" s="1"/>
  <c r="CW876" i="102" s="1"/>
  <c r="CW877" i="102" s="1"/>
  <c r="CW878" i="102" s="1"/>
  <c r="CW879" i="102" s="1"/>
  <c r="CW880" i="102" s="1"/>
  <c r="CW881" i="102" s="1"/>
  <c r="CW882" i="102" s="1"/>
  <c r="CW883" i="102" s="1"/>
  <c r="CW884" i="102" s="1"/>
  <c r="CW885" i="102" s="1"/>
  <c r="CW886" i="102" s="1"/>
  <c r="CW887" i="102" s="1"/>
  <c r="CW888" i="102" s="1"/>
  <c r="CW889" i="102" s="1"/>
  <c r="CW890" i="102" s="1"/>
  <c r="CW891" i="102" s="1"/>
  <c r="CW892" i="102" s="1"/>
  <c r="CW893" i="102" s="1"/>
  <c r="CW894" i="102" s="1"/>
  <c r="CW895" i="102" s="1"/>
  <c r="CW896" i="102" s="1"/>
  <c r="CW897" i="102" s="1"/>
  <c r="CW898" i="102" s="1"/>
  <c r="CW899" i="102" s="1"/>
  <c r="CW900" i="102" s="1"/>
  <c r="CW901" i="102" s="1"/>
  <c r="CW902" i="102" s="1"/>
  <c r="CW903" i="102" s="1"/>
  <c r="CW904" i="102" s="1"/>
  <c r="CW905" i="102" s="1"/>
  <c r="CW906" i="102" s="1"/>
  <c r="CW907" i="102" s="1"/>
  <c r="CW908" i="102" s="1"/>
  <c r="CW909" i="102" s="1"/>
  <c r="CW910" i="102" s="1"/>
  <c r="CW911" i="102" s="1"/>
  <c r="CW912" i="102" s="1"/>
  <c r="CW913" i="102" s="1"/>
  <c r="CW914" i="102" s="1"/>
  <c r="CW915" i="102" s="1"/>
  <c r="CW916" i="102" s="1"/>
  <c r="CW917" i="102" s="1"/>
  <c r="CW918" i="102" s="1"/>
  <c r="CW919" i="102" s="1"/>
  <c r="CW920" i="102" s="1"/>
  <c r="CW921" i="102" s="1"/>
  <c r="CW922" i="102" s="1"/>
  <c r="CW923" i="102" s="1"/>
  <c r="CW924" i="102" s="1"/>
  <c r="CW925" i="102" s="1"/>
  <c r="CW926" i="102" s="1"/>
  <c r="CW927" i="102" s="1"/>
  <c r="CW928" i="102" s="1"/>
  <c r="CW929" i="102" s="1"/>
  <c r="CW930" i="102" s="1"/>
  <c r="CW931" i="102" s="1"/>
  <c r="CW932" i="102" s="1"/>
  <c r="CW933" i="102" s="1"/>
  <c r="CW934" i="102" s="1"/>
  <c r="CW935" i="102" s="1"/>
  <c r="CW936" i="102" s="1"/>
  <c r="CW937" i="102" s="1"/>
  <c r="CW938" i="102" s="1"/>
  <c r="CW939" i="102" s="1"/>
  <c r="CW940" i="102" s="1"/>
  <c r="CW941" i="102" s="1"/>
  <c r="CW942" i="102" s="1"/>
  <c r="CW943" i="102" s="1"/>
  <c r="CW944" i="102" s="1"/>
  <c r="CW945" i="102" s="1"/>
  <c r="CW946" i="102" s="1"/>
  <c r="CW947" i="102" s="1"/>
  <c r="CW948" i="102" s="1"/>
  <c r="CW949" i="102" s="1"/>
  <c r="CW950" i="102" s="1"/>
  <c r="CW951" i="102" s="1"/>
  <c r="CW952" i="102" s="1"/>
  <c r="CW953" i="102" s="1"/>
  <c r="CW954" i="102" s="1"/>
  <c r="CW955" i="102" s="1"/>
  <c r="CW956" i="102" s="1"/>
  <c r="CW957" i="102" s="1"/>
  <c r="CW958" i="102" s="1"/>
  <c r="CW959" i="102" s="1"/>
  <c r="CW960" i="102" s="1"/>
  <c r="CW961" i="102" s="1"/>
  <c r="CW962" i="102" s="1"/>
  <c r="CW963" i="102" s="1"/>
  <c r="CW964" i="102" s="1"/>
  <c r="CW965" i="102" s="1"/>
  <c r="CW966" i="102" s="1"/>
  <c r="CW967" i="102" s="1"/>
  <c r="CW968" i="102" s="1"/>
  <c r="CW969" i="102" s="1"/>
  <c r="CW970" i="102" s="1"/>
  <c r="CW971" i="102" s="1"/>
  <c r="CW972" i="102" s="1"/>
  <c r="CW973" i="102" s="1"/>
  <c r="CW974" i="102" s="1"/>
  <c r="CW975" i="102" s="1"/>
  <c r="CW976" i="102" s="1"/>
  <c r="CW977" i="102" s="1"/>
  <c r="CW978" i="102" s="1"/>
  <c r="CW979" i="102" s="1"/>
  <c r="CW980" i="102" s="1"/>
  <c r="CW981" i="102" s="1"/>
  <c r="CW982" i="102" s="1"/>
  <c r="CW983" i="102" s="1"/>
  <c r="CW984" i="102" s="1"/>
  <c r="CW985" i="102" s="1"/>
  <c r="CW986" i="102" s="1"/>
  <c r="CW987" i="102" s="1"/>
  <c r="CW988" i="102" s="1"/>
  <c r="CW989" i="102" s="1"/>
  <c r="CW990" i="102" s="1"/>
  <c r="CW991" i="102" s="1"/>
  <c r="CW992" i="102" s="1"/>
  <c r="CW993" i="102" s="1"/>
  <c r="CW994" i="102" s="1"/>
  <c r="CW995" i="102" s="1"/>
  <c r="CW996" i="102" s="1"/>
  <c r="CW997" i="102" s="1"/>
  <c r="CW998" i="102" s="1"/>
  <c r="CW999" i="102" s="1"/>
  <c r="CW1000" i="102" s="1"/>
  <c r="CW1001" i="102" s="1"/>
  <c r="CW1002" i="102" s="1"/>
  <c r="CW1003" i="102" s="1"/>
  <c r="CW1004" i="102" s="1"/>
  <c r="CW1005" i="102" s="1"/>
  <c r="CW1006" i="102" s="1"/>
  <c r="CW1007" i="102" s="1"/>
  <c r="CW1008" i="102" s="1"/>
  <c r="CW1009" i="102" s="1"/>
  <c r="CW1010" i="102" s="1"/>
  <c r="CW1011" i="102" s="1"/>
  <c r="CW1012" i="102" s="1"/>
  <c r="CW1013" i="102" s="1"/>
  <c r="CW1014" i="102" s="1"/>
  <c r="CW1015" i="102" s="1"/>
  <c r="CW1016" i="102" s="1"/>
  <c r="CW1017" i="102" s="1"/>
  <c r="CW1018" i="102" s="1"/>
  <c r="CW1019" i="102" s="1"/>
  <c r="CW1020" i="102" s="1"/>
  <c r="CW1021" i="102" s="1"/>
  <c r="CW1022" i="102" s="1"/>
  <c r="CW1023" i="102" s="1"/>
  <c r="CW1024" i="102" s="1"/>
  <c r="CW1025" i="102" s="1"/>
  <c r="CW1026" i="102" s="1"/>
  <c r="CW1027" i="102" s="1"/>
  <c r="CW1028" i="102" s="1"/>
  <c r="CW1029" i="102" s="1"/>
  <c r="CW1030" i="102" s="1"/>
  <c r="CW1031" i="102" s="1"/>
  <c r="CW1032" i="102" s="1"/>
  <c r="CW1033" i="102" s="1"/>
  <c r="CW1034" i="102" s="1"/>
  <c r="CW1035" i="102" s="1"/>
  <c r="CW1036" i="102" s="1"/>
  <c r="CW1037" i="102" s="1"/>
  <c r="CW1038" i="102" s="1"/>
  <c r="CW1039" i="102" s="1"/>
  <c r="CW1040" i="102" s="1"/>
  <c r="CW1041" i="102" s="1"/>
  <c r="CW1042" i="102" s="1"/>
  <c r="CW1043" i="102" s="1"/>
  <c r="CW1044" i="102" s="1"/>
  <c r="CW1045" i="102" s="1"/>
  <c r="CW1046" i="102" s="1"/>
  <c r="CW1047" i="102" s="1"/>
  <c r="CW1048" i="102" s="1"/>
  <c r="CW1049" i="102" s="1"/>
  <c r="CW1050" i="102" s="1"/>
  <c r="CW1051" i="102" s="1"/>
  <c r="CW1052" i="102" s="1"/>
  <c r="CW1053" i="102" s="1"/>
  <c r="CW1054" i="102" s="1"/>
  <c r="CW1055" i="102" s="1"/>
  <c r="CW1056" i="102" s="1"/>
  <c r="CW1057" i="102" s="1"/>
  <c r="CW1058" i="102" s="1"/>
  <c r="CW1059" i="102" s="1"/>
  <c r="CW1060" i="102" s="1"/>
  <c r="CW1061" i="102" s="1"/>
  <c r="CW1062" i="102" s="1"/>
  <c r="CW1063" i="102" s="1"/>
  <c r="CW1064" i="102" s="1"/>
  <c r="CW1065" i="102" s="1"/>
  <c r="CW1066" i="102" s="1"/>
  <c r="CW1067" i="102" s="1"/>
  <c r="CW1068" i="102" s="1"/>
  <c r="CW1069" i="102" s="1"/>
  <c r="CW1070" i="102" s="1"/>
  <c r="CW1071" i="102" s="1"/>
  <c r="CW1072" i="102" s="1"/>
  <c r="CW1073" i="102" s="1"/>
  <c r="CW1074" i="102" s="1"/>
  <c r="CW1075" i="102" s="1"/>
  <c r="CW1076" i="102" s="1"/>
  <c r="CW1077" i="102" s="1"/>
  <c r="CW1078" i="102" s="1"/>
  <c r="CW1079" i="102" s="1"/>
  <c r="CW1080" i="102" s="1"/>
  <c r="CW1081" i="102" s="1"/>
  <c r="CW1082" i="102" s="1"/>
  <c r="CW1083" i="102" s="1"/>
  <c r="CW1084" i="102" s="1"/>
  <c r="CW1085" i="102" s="1"/>
  <c r="CW1086" i="102" s="1"/>
  <c r="CW1087" i="102" s="1"/>
  <c r="CW1088" i="102" s="1"/>
  <c r="CW1089" i="102" s="1"/>
  <c r="CW1090" i="102" s="1"/>
  <c r="CW1091" i="102" s="1"/>
  <c r="CW1092" i="102" s="1"/>
  <c r="CW1093" i="102" s="1"/>
  <c r="CW1094" i="102" s="1"/>
  <c r="CW1095" i="102" s="1"/>
  <c r="CW1096" i="102" s="1"/>
  <c r="CW1097" i="102" s="1"/>
  <c r="CW1098" i="102" s="1"/>
  <c r="CW1099" i="102" s="1"/>
  <c r="CW1100" i="102" s="1"/>
  <c r="CW1101" i="102" s="1"/>
  <c r="CW1102" i="102" s="1"/>
  <c r="CW1103" i="102" s="1"/>
  <c r="CW1104" i="102" s="1"/>
  <c r="CW1105" i="102" s="1"/>
  <c r="CW1106" i="102" s="1"/>
  <c r="CW1107" i="102" s="1"/>
  <c r="CW1108" i="102" s="1"/>
  <c r="CW1109" i="102" s="1"/>
  <c r="CW1110" i="102" s="1"/>
  <c r="CW1111" i="102" s="1"/>
  <c r="CW1112" i="102" s="1"/>
  <c r="CW1113" i="102" s="1"/>
  <c r="CW1114" i="102" s="1"/>
  <c r="CW1115" i="102" s="1"/>
  <c r="CW1116" i="102" s="1"/>
  <c r="CW1117" i="102" s="1"/>
  <c r="CW1118" i="102" s="1"/>
  <c r="CW1119" i="102" s="1"/>
  <c r="CW1120" i="102" s="1"/>
  <c r="CW1121" i="102" s="1"/>
  <c r="CW1122" i="102" s="1"/>
  <c r="CW1123" i="102" s="1"/>
  <c r="CW1124" i="102" s="1"/>
  <c r="CW1125" i="102" s="1"/>
  <c r="CW1126" i="102" s="1"/>
  <c r="CW1127" i="102" s="1"/>
  <c r="CW1128" i="102" s="1"/>
  <c r="CW1129" i="102" s="1"/>
  <c r="CW1130" i="102" s="1"/>
  <c r="CW1131" i="102" s="1"/>
  <c r="CW1132" i="102" s="1"/>
  <c r="CW1133" i="102" s="1"/>
  <c r="CW1134" i="102" s="1"/>
  <c r="CW1135" i="102" s="1"/>
  <c r="CW1136" i="102" s="1"/>
  <c r="CW1137" i="102" s="1"/>
  <c r="CW1138" i="102" s="1"/>
  <c r="CW1139" i="102" s="1"/>
  <c r="CW1140" i="102" s="1"/>
  <c r="CW1141" i="102" s="1"/>
  <c r="CW1142" i="102" s="1"/>
  <c r="CW1143" i="102" s="1"/>
  <c r="CW1144" i="102" s="1"/>
  <c r="CW1145" i="102" s="1"/>
  <c r="CW1146" i="102" s="1"/>
  <c r="CW1147" i="102" s="1"/>
  <c r="CW1148" i="102" s="1"/>
  <c r="CW1149" i="102" s="1"/>
  <c r="CW1150" i="102" s="1"/>
  <c r="CW1151" i="102" s="1"/>
  <c r="CW1152" i="102" s="1"/>
  <c r="CW1153" i="102" s="1"/>
  <c r="CW1154" i="102" s="1"/>
  <c r="CW1155" i="102" s="1"/>
  <c r="CW1156" i="102" s="1"/>
  <c r="CW1157" i="102" s="1"/>
  <c r="CW1158" i="102" s="1"/>
  <c r="CW1159" i="102" s="1"/>
  <c r="CW1160" i="102" s="1"/>
  <c r="CW1161" i="102" s="1"/>
  <c r="CW1162" i="102" s="1"/>
  <c r="CW1163" i="102" s="1"/>
  <c r="CW1164" i="102" s="1"/>
  <c r="CW1165" i="102" s="1"/>
  <c r="CW1166" i="102" s="1"/>
  <c r="CW1167" i="102" s="1"/>
  <c r="CW1168" i="102" s="1"/>
  <c r="CW1169" i="102" s="1"/>
  <c r="CW1170" i="102" s="1"/>
  <c r="CW1171" i="102" s="1"/>
  <c r="CW1172" i="102" s="1"/>
  <c r="CW1173" i="102" s="1"/>
  <c r="CW1174" i="102" s="1"/>
  <c r="CW1175" i="102" s="1"/>
  <c r="CW1176" i="102" s="1"/>
  <c r="CW1177" i="102" s="1"/>
  <c r="CW1178" i="102" s="1"/>
  <c r="CW1179" i="102" s="1"/>
  <c r="CW1180" i="102" s="1"/>
  <c r="CW1181" i="102" s="1"/>
  <c r="CW1182" i="102" s="1"/>
  <c r="CW1183" i="102" s="1"/>
  <c r="CW1184" i="102" s="1"/>
  <c r="CW1185" i="102" s="1"/>
  <c r="CW1186" i="102" s="1"/>
  <c r="CW1187" i="102" s="1"/>
  <c r="CW1188" i="102" s="1"/>
  <c r="CW1189" i="102" s="1"/>
  <c r="CW1190" i="102" s="1"/>
  <c r="CW1191" i="102" s="1"/>
  <c r="CW1192" i="102" s="1"/>
  <c r="CW1193" i="102" s="1"/>
  <c r="CW1194" i="102" s="1"/>
  <c r="CW1195" i="102" s="1"/>
  <c r="CW1196" i="102" s="1"/>
  <c r="CW1197" i="102" s="1"/>
  <c r="CW1198" i="102" s="1"/>
  <c r="CW1199" i="102" s="1"/>
  <c r="CW1200" i="102" s="1"/>
  <c r="CW1201" i="102" s="1"/>
  <c r="CW1202" i="102" s="1"/>
  <c r="CW1203" i="102" s="1"/>
  <c r="CW1204" i="102" s="1"/>
  <c r="CW1205" i="102" s="1"/>
  <c r="CW1206" i="102" s="1"/>
  <c r="CW1207" i="102" s="1"/>
  <c r="CW1208" i="102" s="1"/>
  <c r="CW1209" i="102" s="1"/>
  <c r="CW1210" i="102" s="1"/>
  <c r="CW1211" i="102" s="1"/>
  <c r="CW1212" i="102" s="1"/>
  <c r="CW1213" i="102" s="1"/>
  <c r="CW1214" i="102" s="1"/>
  <c r="CW1215" i="102" s="1"/>
  <c r="CW1216" i="102" s="1"/>
  <c r="CW1217" i="102" s="1"/>
  <c r="CW1218" i="102" s="1"/>
  <c r="CW1219" i="102" s="1"/>
  <c r="CW1220" i="102" s="1"/>
  <c r="CW1221" i="102" s="1"/>
  <c r="CW1222" i="102" s="1"/>
  <c r="CW1223" i="102" s="1"/>
  <c r="CW1224" i="102" s="1"/>
  <c r="CW1225" i="102" s="1"/>
  <c r="CW1226" i="102" s="1"/>
  <c r="CW1227" i="102" s="1"/>
  <c r="CW1228" i="102" s="1"/>
  <c r="CW1229" i="102" s="1"/>
  <c r="CW1230" i="102" s="1"/>
  <c r="CW1231" i="102" s="1"/>
  <c r="CW1232" i="102" s="1"/>
  <c r="CW1233" i="102" s="1"/>
  <c r="CW1234" i="102" s="1"/>
  <c r="CW1235" i="102" s="1"/>
  <c r="CW1236" i="102" s="1"/>
  <c r="CW1237" i="102" s="1"/>
  <c r="CW1238" i="102" s="1"/>
  <c r="CW1239" i="102" s="1"/>
  <c r="CW1240" i="102" s="1"/>
  <c r="CW1241" i="102" s="1"/>
  <c r="CW1242" i="102" s="1"/>
  <c r="CW1243" i="102" s="1"/>
  <c r="CW1244" i="102" s="1"/>
  <c r="CW1245" i="102" s="1"/>
  <c r="CW1246" i="102" s="1"/>
  <c r="CW1247" i="102" s="1"/>
  <c r="CW1248" i="102" s="1"/>
  <c r="CW1249" i="102" s="1"/>
  <c r="CW1250" i="102" s="1"/>
  <c r="CW1251" i="102" s="1"/>
  <c r="CW1252" i="102" s="1"/>
  <c r="CW1253" i="102" s="1"/>
  <c r="CW1254" i="102" s="1"/>
  <c r="CW1255" i="102" s="1"/>
  <c r="CW1256" i="102" s="1"/>
  <c r="CW1257" i="102" s="1"/>
  <c r="CW1258" i="102" s="1"/>
  <c r="CW1259" i="102" s="1"/>
  <c r="CW1260" i="102" s="1"/>
  <c r="CW1261" i="102" s="1"/>
  <c r="CW1262" i="102" s="1"/>
  <c r="CW1263" i="102" s="1"/>
  <c r="CW1264" i="102" s="1"/>
  <c r="CW1265" i="102" s="1"/>
  <c r="CW1266" i="102" s="1"/>
  <c r="CW1267" i="102" s="1"/>
  <c r="CW1268" i="102" s="1"/>
  <c r="CW1269" i="102" s="1"/>
  <c r="CW1270" i="102" s="1"/>
  <c r="CW1271" i="102" s="1"/>
  <c r="CW1272" i="102" s="1"/>
  <c r="CW1273" i="102" s="1"/>
  <c r="CW1274" i="102" s="1"/>
  <c r="CW1275" i="102" s="1"/>
  <c r="CW1276" i="102" s="1"/>
  <c r="CW1277" i="102" s="1"/>
  <c r="CW1278" i="102" s="1"/>
  <c r="CW1279" i="102" s="1"/>
  <c r="CW1280" i="102" s="1"/>
  <c r="CW1281" i="102" s="1"/>
  <c r="CW1282" i="102" s="1"/>
  <c r="CW1283" i="102" s="1"/>
  <c r="CW1284" i="102" s="1"/>
  <c r="CW1285" i="102" s="1"/>
  <c r="CW1286" i="102" s="1"/>
  <c r="CW1287" i="102" s="1"/>
  <c r="CW1288" i="102" s="1"/>
  <c r="CW1289" i="102" s="1"/>
  <c r="CW1290" i="102" s="1"/>
  <c r="CW1291" i="102" s="1"/>
  <c r="CW1292" i="102" s="1"/>
  <c r="CW1293" i="102" s="1"/>
  <c r="CW1294" i="102" s="1"/>
  <c r="CW1295" i="102" s="1"/>
  <c r="CW1296" i="102" s="1"/>
  <c r="CW1297" i="102" s="1"/>
  <c r="CW1298" i="102" s="1"/>
  <c r="CW1299" i="102" s="1"/>
  <c r="CW1300" i="102" s="1"/>
  <c r="CW1301" i="102" s="1"/>
  <c r="CW1302" i="102" s="1"/>
  <c r="CW1303" i="102" s="1"/>
  <c r="CW1304" i="102" s="1"/>
  <c r="CW1305" i="102" s="1"/>
  <c r="CW1306" i="102" s="1"/>
  <c r="CW1307" i="102" s="1"/>
  <c r="CW1308" i="102" s="1"/>
  <c r="CW1309" i="102" s="1"/>
  <c r="CW1310" i="102" s="1"/>
  <c r="CW1311" i="102" s="1"/>
  <c r="CW1312" i="102" s="1"/>
  <c r="CW1313" i="102" s="1"/>
  <c r="CW1314" i="102" s="1"/>
  <c r="CW1315" i="102" s="1"/>
  <c r="CW1316" i="102" s="1"/>
  <c r="CW1317" i="102" s="1"/>
  <c r="CW1318" i="102" s="1"/>
  <c r="CW1319" i="102" s="1"/>
  <c r="CW1320" i="102" s="1"/>
  <c r="CW1321" i="102" s="1"/>
  <c r="CW1322" i="102" s="1"/>
  <c r="CW1323" i="102" s="1"/>
  <c r="CW1324" i="102" s="1"/>
  <c r="CW1325" i="102" s="1"/>
  <c r="CW1326" i="102" s="1"/>
  <c r="CW1327" i="102" s="1"/>
  <c r="CW1328" i="102" s="1"/>
  <c r="CW1329" i="102" s="1"/>
  <c r="CW1330" i="102" s="1"/>
  <c r="CW1331" i="102" s="1"/>
  <c r="CW1332" i="102" s="1"/>
  <c r="CW1333" i="102" s="1"/>
  <c r="CW1334" i="102" s="1"/>
  <c r="CW1335" i="102" s="1"/>
  <c r="CW1336" i="102" s="1"/>
  <c r="CW1337" i="102" s="1"/>
  <c r="CW1338" i="102" s="1"/>
  <c r="CW1339" i="102" s="1"/>
  <c r="CW1340" i="102" s="1"/>
  <c r="CW1341" i="102" s="1"/>
  <c r="CW1342" i="102" s="1"/>
  <c r="CW1343" i="102" s="1"/>
  <c r="CW1344" i="102" s="1"/>
  <c r="CW1345" i="102" s="1"/>
  <c r="CW1346" i="102" s="1"/>
  <c r="CW1347" i="102" s="1"/>
  <c r="CW1348" i="102" s="1"/>
  <c r="CW1349" i="102" s="1"/>
  <c r="CW1350" i="102" s="1"/>
  <c r="CW1351" i="102" s="1"/>
  <c r="CW1352" i="102" s="1"/>
  <c r="CW1353" i="102" s="1"/>
  <c r="CW1354" i="102" s="1"/>
  <c r="CW1355" i="102" s="1"/>
  <c r="CW1356" i="102" s="1"/>
  <c r="CW1357" i="102" s="1"/>
  <c r="CW1358" i="102" s="1"/>
  <c r="CW1359" i="102" s="1"/>
  <c r="CW1360" i="102" s="1"/>
  <c r="CW1361" i="102" s="1"/>
  <c r="CW1362" i="102" s="1"/>
  <c r="CW1363" i="102" s="1"/>
  <c r="CW1364" i="102" s="1"/>
  <c r="CW1365" i="102" s="1"/>
  <c r="CW1366" i="102" s="1"/>
  <c r="CW1367" i="102" s="1"/>
  <c r="CW1368" i="102" s="1"/>
  <c r="CW1369" i="102" s="1"/>
  <c r="CW1370" i="102" s="1"/>
  <c r="CW1371" i="102" s="1"/>
  <c r="CW1372" i="102" s="1"/>
  <c r="CW1373" i="102" s="1"/>
  <c r="CW1374" i="102" s="1"/>
  <c r="CW1375" i="102" s="1"/>
  <c r="CW1376" i="102" s="1"/>
  <c r="CW1377" i="102" s="1"/>
  <c r="CW1378" i="102" s="1"/>
  <c r="CW1379" i="102" s="1"/>
  <c r="CW1380" i="102" s="1"/>
  <c r="CW1381" i="102" s="1"/>
  <c r="CW1382" i="102" s="1"/>
  <c r="CW1383" i="102" s="1"/>
  <c r="CW1384" i="102" s="1"/>
  <c r="CW1385" i="102" s="1"/>
  <c r="CW1386" i="102" s="1"/>
  <c r="CW1387" i="102" s="1"/>
  <c r="CW1388" i="102" s="1"/>
  <c r="CW1389" i="102" s="1"/>
  <c r="CW1390" i="102" s="1"/>
  <c r="CW1391" i="102" s="1"/>
  <c r="CW1392" i="102" s="1"/>
  <c r="CW1393" i="102" s="1"/>
  <c r="CW1394" i="102" s="1"/>
  <c r="CW1395" i="102" s="1"/>
  <c r="CW1396" i="102" s="1"/>
  <c r="CW1397" i="102" s="1"/>
  <c r="CW1398" i="102" s="1"/>
  <c r="CW1399" i="102" s="1"/>
  <c r="CW1400" i="102" s="1"/>
  <c r="CW1401" i="102" s="1"/>
  <c r="CW1402" i="102" s="1"/>
  <c r="CW1403" i="102" s="1"/>
  <c r="CW1404" i="102" s="1"/>
  <c r="CW1405" i="102" s="1"/>
  <c r="CW1406" i="102" s="1"/>
  <c r="CW1407" i="102" s="1"/>
  <c r="CW1408" i="102" s="1"/>
  <c r="CW1409" i="102" s="1"/>
  <c r="CW1410" i="102" s="1"/>
  <c r="CW1411" i="102" s="1"/>
  <c r="CW1412" i="102" s="1"/>
  <c r="CW1413" i="102" s="1"/>
  <c r="CW1414" i="102" s="1"/>
  <c r="CW1415" i="102" s="1"/>
  <c r="CW1416" i="102" s="1"/>
  <c r="CW1417" i="102" s="1"/>
  <c r="CW1418" i="102" s="1"/>
  <c r="CW1419" i="102" s="1"/>
  <c r="CW1420" i="102" s="1"/>
  <c r="CW1421" i="102" s="1"/>
  <c r="CW1422" i="102" s="1"/>
  <c r="CW1423" i="102" s="1"/>
  <c r="CW1424" i="102" s="1"/>
  <c r="CW1425" i="102" s="1"/>
  <c r="CW1426" i="102" s="1"/>
  <c r="CW1427" i="102" s="1"/>
  <c r="CW1428" i="102" s="1"/>
  <c r="CW1429" i="102" s="1"/>
  <c r="CW1430" i="102" s="1"/>
  <c r="CW1431" i="102" s="1"/>
  <c r="CW1432" i="102" s="1"/>
  <c r="CW1433" i="102" s="1"/>
  <c r="CW1434" i="102" s="1"/>
  <c r="CW1435" i="102" s="1"/>
  <c r="CW1436" i="102" s="1"/>
  <c r="CW1437" i="102" s="1"/>
  <c r="CW1438" i="102" s="1"/>
  <c r="CW1439" i="102" s="1"/>
  <c r="CW1440" i="102" s="1"/>
  <c r="CW1441" i="102" s="1"/>
  <c r="CW1442" i="102" s="1"/>
  <c r="CW1443" i="102" s="1"/>
  <c r="CW1444" i="102" s="1"/>
  <c r="CW1445" i="102" s="1"/>
  <c r="CW1446" i="102" s="1"/>
  <c r="CW1447" i="102" s="1"/>
  <c r="CW1448" i="102" s="1"/>
  <c r="CW1449" i="102" s="1"/>
  <c r="CW1450" i="102" s="1"/>
  <c r="CW1451" i="102" s="1"/>
  <c r="CW1452" i="102" s="1"/>
  <c r="CW1453" i="102" s="1"/>
  <c r="CV14" i="102" a="1"/>
  <c r="CV14" i="102" s="1"/>
  <c r="CV15" i="102" s="1"/>
  <c r="CV16" i="102" s="1"/>
  <c r="CV17" i="102" s="1"/>
  <c r="CV18" i="102" s="1"/>
  <c r="CV19" i="102" s="1"/>
  <c r="CV20" i="102" s="1"/>
  <c r="CV21" i="102" s="1"/>
  <c r="CV22" i="102" s="1"/>
  <c r="CV23" i="102" s="1"/>
  <c r="CV24" i="102" s="1"/>
  <c r="CV25" i="102" s="1"/>
  <c r="CV26" i="102" s="1"/>
  <c r="CV27" i="102" s="1"/>
  <c r="CV28" i="102" s="1"/>
  <c r="CV29" i="102" s="1"/>
  <c r="CV30" i="102" s="1"/>
  <c r="CV31" i="102" s="1"/>
  <c r="CV32" i="102" s="1"/>
  <c r="CV33" i="102" s="1"/>
  <c r="CV34" i="102" s="1"/>
  <c r="CV35" i="102" s="1"/>
  <c r="CV36" i="102" s="1"/>
  <c r="CV37" i="102" s="1"/>
  <c r="CV38" i="102" s="1"/>
  <c r="CV39" i="102" s="1"/>
  <c r="CV40" i="102" s="1"/>
  <c r="CV41" i="102" s="1"/>
  <c r="CV42" i="102" s="1"/>
  <c r="CV43" i="102" s="1"/>
  <c r="CV44" i="102" s="1"/>
  <c r="CV45" i="102" s="1"/>
  <c r="CV46" i="102" s="1"/>
  <c r="CV47" i="102" s="1"/>
  <c r="CV48" i="102" s="1"/>
  <c r="CV49" i="102" s="1"/>
  <c r="CV50" i="102" s="1"/>
  <c r="CV51" i="102" s="1"/>
  <c r="CV52" i="102" s="1"/>
  <c r="CV53" i="102" s="1"/>
  <c r="CV54" i="102" s="1"/>
  <c r="CV55" i="102" s="1"/>
  <c r="CV56" i="102" s="1"/>
  <c r="CV57" i="102" s="1"/>
  <c r="CV58" i="102" s="1"/>
  <c r="CV59" i="102" s="1"/>
  <c r="CV60" i="102" s="1"/>
  <c r="CV61" i="102" s="1"/>
  <c r="CV62" i="102" s="1"/>
  <c r="CV63" i="102" s="1"/>
  <c r="CV64" i="102" s="1"/>
  <c r="CV65" i="102" s="1"/>
  <c r="CV66" i="102" s="1"/>
  <c r="CV67" i="102" s="1"/>
  <c r="CV68" i="102" s="1"/>
  <c r="CV69" i="102" s="1"/>
  <c r="CV70" i="102" s="1"/>
  <c r="CV71" i="102" s="1"/>
  <c r="CV72" i="102" s="1"/>
  <c r="CV73" i="102" s="1"/>
  <c r="CV74" i="102" s="1"/>
  <c r="CV75" i="102" s="1"/>
  <c r="CV76" i="102" s="1"/>
  <c r="CV77" i="102" s="1"/>
  <c r="CV78" i="102" s="1"/>
  <c r="CV79" i="102" s="1"/>
  <c r="CV80" i="102" s="1"/>
  <c r="CV81" i="102" s="1"/>
  <c r="CV82" i="102" s="1"/>
  <c r="CV83" i="102" s="1"/>
  <c r="CV84" i="102" s="1"/>
  <c r="CV85" i="102" s="1"/>
  <c r="CV86" i="102" s="1"/>
  <c r="CV87" i="102" s="1"/>
  <c r="CV88" i="102" s="1"/>
  <c r="CV89" i="102" s="1"/>
  <c r="CV90" i="102" s="1"/>
  <c r="CV91" i="102" s="1"/>
  <c r="CV92" i="102" s="1"/>
  <c r="CV93" i="102" s="1"/>
  <c r="CV94" i="102" s="1"/>
  <c r="CV95" i="102" s="1"/>
  <c r="CV96" i="102" s="1"/>
  <c r="CV97" i="102" s="1"/>
  <c r="CV98" i="102" s="1"/>
  <c r="CV99" i="102" s="1"/>
  <c r="CV100" i="102" s="1"/>
  <c r="CV101" i="102" s="1"/>
  <c r="CV102" i="102" s="1"/>
  <c r="CV103" i="102" s="1"/>
  <c r="CV104" i="102" s="1"/>
  <c r="CV105" i="102" s="1"/>
  <c r="CV106" i="102" s="1"/>
  <c r="CV107" i="102" s="1"/>
  <c r="CV108" i="102" s="1"/>
  <c r="CV109" i="102" s="1"/>
  <c r="CV110" i="102" s="1"/>
  <c r="CV111" i="102" s="1"/>
  <c r="CV112" i="102" s="1"/>
  <c r="CV113" i="102" s="1"/>
  <c r="CV114" i="102" s="1"/>
  <c r="CV115" i="102" s="1"/>
  <c r="CV116" i="102" s="1"/>
  <c r="CV117" i="102" s="1"/>
  <c r="CV118" i="102" s="1"/>
  <c r="CV119" i="102" s="1"/>
  <c r="CV120" i="102" s="1"/>
  <c r="CV121" i="102" s="1"/>
  <c r="CV122" i="102" s="1"/>
  <c r="CV123" i="102" s="1"/>
  <c r="CV124" i="102" s="1"/>
  <c r="CV125" i="102" s="1"/>
  <c r="CV126" i="102" s="1"/>
  <c r="CV127" i="102" s="1"/>
  <c r="CV128" i="102" s="1"/>
  <c r="CV129" i="102" s="1"/>
  <c r="CV130" i="102" s="1"/>
  <c r="CV131" i="102" s="1"/>
  <c r="CV132" i="102" s="1"/>
  <c r="CV133" i="102" s="1"/>
  <c r="CV134" i="102" s="1"/>
  <c r="CV135" i="102" s="1"/>
  <c r="CV136" i="102" s="1"/>
  <c r="CV137" i="102" s="1"/>
  <c r="CV138" i="102" s="1"/>
  <c r="CV139" i="102" s="1"/>
  <c r="CV140" i="102" s="1"/>
  <c r="CV141" i="102" s="1"/>
  <c r="CV142" i="102" s="1"/>
  <c r="CV143" i="102" s="1"/>
  <c r="CV144" i="102" s="1"/>
  <c r="CV145" i="102" s="1"/>
  <c r="CV146" i="102" s="1"/>
  <c r="CV147" i="102" s="1"/>
  <c r="CV148" i="102" s="1"/>
  <c r="CV149" i="102" s="1"/>
  <c r="CV150" i="102" s="1"/>
  <c r="CV151" i="102" s="1"/>
  <c r="CV152" i="102" s="1"/>
  <c r="CV153" i="102" s="1"/>
  <c r="CV154" i="102" s="1"/>
  <c r="CV155" i="102" s="1"/>
  <c r="CV156" i="102" s="1"/>
  <c r="CV157" i="102" s="1"/>
  <c r="CV158" i="102" s="1"/>
  <c r="CV159" i="102" s="1"/>
  <c r="CV160" i="102" s="1"/>
  <c r="CV161" i="102" s="1"/>
  <c r="CV162" i="102" s="1"/>
  <c r="CV163" i="102" s="1"/>
  <c r="CV164" i="102" s="1"/>
  <c r="CV165" i="102" s="1"/>
  <c r="CV166" i="102" s="1"/>
  <c r="CV167" i="102" s="1"/>
  <c r="CV168" i="102" s="1"/>
  <c r="CV169" i="102" s="1"/>
  <c r="CV170" i="102" s="1"/>
  <c r="CV171" i="102" s="1"/>
  <c r="CV172" i="102" s="1"/>
  <c r="CV173" i="102" s="1"/>
  <c r="CV174" i="102" s="1"/>
  <c r="CV175" i="102" s="1"/>
  <c r="CV176" i="102" s="1"/>
  <c r="CV177" i="102" s="1"/>
  <c r="CV178" i="102" s="1"/>
  <c r="CV179" i="102" s="1"/>
  <c r="CV180" i="102" s="1"/>
  <c r="CV181" i="102" s="1"/>
  <c r="CV182" i="102" s="1"/>
  <c r="CV183" i="102" s="1"/>
  <c r="CV184" i="102" s="1"/>
  <c r="CV185" i="102" s="1"/>
  <c r="CV186" i="102" s="1"/>
  <c r="CV187" i="102" s="1"/>
  <c r="CV188" i="102" s="1"/>
  <c r="CV189" i="102" s="1"/>
  <c r="CV190" i="102" s="1"/>
  <c r="CV191" i="102" s="1"/>
  <c r="CV192" i="102" s="1"/>
  <c r="CV193" i="102" s="1"/>
  <c r="CV194" i="102" s="1"/>
  <c r="CV195" i="102" s="1"/>
  <c r="CV196" i="102" s="1"/>
  <c r="CV197" i="102" s="1"/>
  <c r="CV198" i="102" s="1"/>
  <c r="CV199" i="102" s="1"/>
  <c r="CV200" i="102" s="1"/>
  <c r="CV201" i="102" s="1"/>
  <c r="CV202" i="102" s="1"/>
  <c r="CV203" i="102" s="1"/>
  <c r="CV204" i="102" s="1"/>
  <c r="CV205" i="102" s="1"/>
  <c r="CV206" i="102" s="1"/>
  <c r="CV207" i="102" s="1"/>
  <c r="CV208" i="102" s="1"/>
  <c r="CV209" i="102" s="1"/>
  <c r="CV210" i="102" s="1"/>
  <c r="CV211" i="102" s="1"/>
  <c r="CV212" i="102" s="1"/>
  <c r="CV213" i="102" s="1"/>
  <c r="CV214" i="102" s="1"/>
  <c r="CV215" i="102" s="1"/>
  <c r="CV216" i="102" s="1"/>
  <c r="CV217" i="102" s="1"/>
  <c r="CV218" i="102" s="1"/>
  <c r="CV219" i="102" s="1"/>
  <c r="CV220" i="102" s="1"/>
  <c r="CV221" i="102" s="1"/>
  <c r="CV222" i="102" s="1"/>
  <c r="CV223" i="102" s="1"/>
  <c r="CV224" i="102" s="1"/>
  <c r="CV225" i="102" s="1"/>
  <c r="CV226" i="102" s="1"/>
  <c r="CV227" i="102" s="1"/>
  <c r="CV228" i="102" s="1"/>
  <c r="CV229" i="102" s="1"/>
  <c r="CV230" i="102" s="1"/>
  <c r="CV231" i="102" s="1"/>
  <c r="CV232" i="102" s="1"/>
  <c r="CV233" i="102" s="1"/>
  <c r="CV234" i="102" s="1"/>
  <c r="CV235" i="102" s="1"/>
  <c r="CV236" i="102" s="1"/>
  <c r="CV237" i="102" s="1"/>
  <c r="CV238" i="102" s="1"/>
  <c r="CV239" i="102" s="1"/>
  <c r="CV240" i="102" s="1"/>
  <c r="CV241" i="102" s="1"/>
  <c r="CV242" i="102" s="1"/>
  <c r="CV243" i="102" s="1"/>
  <c r="CV244" i="102" s="1"/>
  <c r="CV245" i="102" s="1"/>
  <c r="CV246" i="102" s="1"/>
  <c r="CV247" i="102" s="1"/>
  <c r="CV248" i="102" s="1"/>
  <c r="CV249" i="102" s="1"/>
  <c r="CV250" i="102" s="1"/>
  <c r="CV251" i="102" s="1"/>
  <c r="CV252" i="102" s="1"/>
  <c r="CV253" i="102" s="1"/>
  <c r="CV254" i="102" s="1"/>
  <c r="CV255" i="102" s="1"/>
  <c r="CV256" i="102" s="1"/>
  <c r="CV257" i="102" s="1"/>
  <c r="CV258" i="102" s="1"/>
  <c r="CV259" i="102" s="1"/>
  <c r="CV260" i="102" s="1"/>
  <c r="CV261" i="102" s="1"/>
  <c r="CV262" i="102" s="1"/>
  <c r="CV263" i="102" s="1"/>
  <c r="CV264" i="102" s="1"/>
  <c r="CV265" i="102" s="1"/>
  <c r="CV266" i="102" s="1"/>
  <c r="CV267" i="102" s="1"/>
  <c r="CV268" i="102" s="1"/>
  <c r="CV269" i="102" s="1"/>
  <c r="CV270" i="102" s="1"/>
  <c r="CV271" i="102" s="1"/>
  <c r="CV272" i="102" s="1"/>
  <c r="CV273" i="102" s="1"/>
  <c r="CV274" i="102" s="1"/>
  <c r="CV275" i="102" s="1"/>
  <c r="CV276" i="102" s="1"/>
  <c r="CV277" i="102" s="1"/>
  <c r="CV278" i="102" s="1"/>
  <c r="CV279" i="102" s="1"/>
  <c r="CV280" i="102" s="1"/>
  <c r="CV281" i="102" s="1"/>
  <c r="CV282" i="102" s="1"/>
  <c r="CV283" i="102" s="1"/>
  <c r="CV284" i="102" s="1"/>
  <c r="CV285" i="102" s="1"/>
  <c r="CV286" i="102" s="1"/>
  <c r="CV287" i="102" s="1"/>
  <c r="CV288" i="102" s="1"/>
  <c r="CV289" i="102" s="1"/>
  <c r="CV290" i="102" s="1"/>
  <c r="CV291" i="102" s="1"/>
  <c r="CV292" i="102" s="1"/>
  <c r="CV293" i="102" s="1"/>
  <c r="CV294" i="102" s="1"/>
  <c r="CV295" i="102" s="1"/>
  <c r="CV296" i="102" s="1"/>
  <c r="CV297" i="102" s="1"/>
  <c r="CV298" i="102" s="1"/>
  <c r="CV299" i="102" s="1"/>
  <c r="CV300" i="102" s="1"/>
  <c r="CV301" i="102" s="1"/>
  <c r="CV302" i="102" s="1"/>
  <c r="CV303" i="102" s="1"/>
  <c r="CV304" i="102" s="1"/>
  <c r="CV305" i="102" s="1"/>
  <c r="CV306" i="102" s="1"/>
  <c r="CV307" i="102" s="1"/>
  <c r="CV308" i="102" s="1"/>
  <c r="CV309" i="102" s="1"/>
  <c r="CV310" i="102" s="1"/>
  <c r="CV311" i="102" s="1"/>
  <c r="CV312" i="102" s="1"/>
  <c r="CV313" i="102" s="1"/>
  <c r="CV314" i="102" s="1"/>
  <c r="CV315" i="102" s="1"/>
  <c r="CV316" i="102" s="1"/>
  <c r="CV317" i="102" s="1"/>
  <c r="CV318" i="102" s="1"/>
  <c r="CV319" i="102" s="1"/>
  <c r="CV320" i="102" s="1"/>
  <c r="CV321" i="102" s="1"/>
  <c r="CV322" i="102" s="1"/>
  <c r="CV323" i="102" s="1"/>
  <c r="CV324" i="102" s="1"/>
  <c r="CV325" i="102" s="1"/>
  <c r="CV326" i="102" s="1"/>
  <c r="CV327" i="102" s="1"/>
  <c r="CV328" i="102" s="1"/>
  <c r="CV329" i="102" s="1"/>
  <c r="CV330" i="102" s="1"/>
  <c r="CV331" i="102" s="1"/>
  <c r="CV332" i="102" s="1"/>
  <c r="CV333" i="102" s="1"/>
  <c r="CV334" i="102" s="1"/>
  <c r="CV335" i="102" s="1"/>
  <c r="CV336" i="102" s="1"/>
  <c r="CV337" i="102" s="1"/>
  <c r="CV338" i="102" s="1"/>
  <c r="CV339" i="102" s="1"/>
  <c r="CV340" i="102" s="1"/>
  <c r="CV341" i="102" s="1"/>
  <c r="CV342" i="102" s="1"/>
  <c r="CV343" i="102" s="1"/>
  <c r="CV344" i="102" s="1"/>
  <c r="CV345" i="102" s="1"/>
  <c r="CV346" i="102" s="1"/>
  <c r="CV347" i="102" s="1"/>
  <c r="CV348" i="102" s="1"/>
  <c r="CV349" i="102" s="1"/>
  <c r="CV350" i="102" s="1"/>
  <c r="CV351" i="102" s="1"/>
  <c r="CV352" i="102" s="1"/>
  <c r="CV353" i="102" s="1"/>
  <c r="CV354" i="102" s="1"/>
  <c r="CV355" i="102" s="1"/>
  <c r="CV356" i="102" s="1"/>
  <c r="CV357" i="102" s="1"/>
  <c r="CV358" i="102" s="1"/>
  <c r="CV359" i="102" s="1"/>
  <c r="CV360" i="102" s="1"/>
  <c r="CV361" i="102" s="1"/>
  <c r="CV362" i="102" s="1"/>
  <c r="CV363" i="102" s="1"/>
  <c r="CV364" i="102" s="1"/>
  <c r="CV365" i="102" s="1"/>
  <c r="CV366" i="102" s="1"/>
  <c r="CV367" i="102" s="1"/>
  <c r="CV368" i="102" s="1"/>
  <c r="CV369" i="102" s="1"/>
  <c r="CV370" i="102" s="1"/>
  <c r="CV371" i="102" s="1"/>
  <c r="CV372" i="102" s="1"/>
  <c r="CV373" i="102" s="1"/>
  <c r="CV374" i="102" s="1"/>
  <c r="CV375" i="102" s="1"/>
  <c r="CV376" i="102" s="1"/>
  <c r="CV377" i="102" s="1"/>
  <c r="CV378" i="102" s="1"/>
  <c r="CV379" i="102" s="1"/>
  <c r="CV380" i="102" s="1"/>
  <c r="CV381" i="102" s="1"/>
  <c r="CV382" i="102" s="1"/>
  <c r="CV383" i="102" s="1"/>
  <c r="CV384" i="102" s="1"/>
  <c r="CV385" i="102" s="1"/>
  <c r="CV386" i="102" s="1"/>
  <c r="CV387" i="102" s="1"/>
  <c r="CV388" i="102" s="1"/>
  <c r="CV389" i="102" s="1"/>
  <c r="CV390" i="102" s="1"/>
  <c r="CV391" i="102" s="1"/>
  <c r="CV392" i="102" s="1"/>
  <c r="CV393" i="102" s="1"/>
  <c r="CV394" i="102" s="1"/>
  <c r="CV395" i="102" s="1"/>
  <c r="CV396" i="102" s="1"/>
  <c r="CV397" i="102" s="1"/>
  <c r="CV398" i="102" s="1"/>
  <c r="CV399" i="102" s="1"/>
  <c r="CV400" i="102" s="1"/>
  <c r="CV401" i="102" s="1"/>
  <c r="CV402" i="102" s="1"/>
  <c r="CV403" i="102" s="1"/>
  <c r="CV404" i="102" s="1"/>
  <c r="CV405" i="102" s="1"/>
  <c r="CV406" i="102" s="1"/>
  <c r="CV407" i="102" s="1"/>
  <c r="CV408" i="102" s="1"/>
  <c r="CV409" i="102" s="1"/>
  <c r="CV410" i="102" s="1"/>
  <c r="CV411" i="102" s="1"/>
  <c r="CV412" i="102" s="1"/>
  <c r="CV413" i="102" s="1"/>
  <c r="CV414" i="102" s="1"/>
  <c r="CV415" i="102" s="1"/>
  <c r="CV416" i="102" s="1"/>
  <c r="CV417" i="102" s="1"/>
  <c r="CV418" i="102" s="1"/>
  <c r="CV419" i="102" s="1"/>
  <c r="CV420" i="102" s="1"/>
  <c r="CV421" i="102" s="1"/>
  <c r="CV422" i="102" s="1"/>
  <c r="CV423" i="102" s="1"/>
  <c r="CV424" i="102" s="1"/>
  <c r="CV425" i="102" s="1"/>
  <c r="CV426" i="102" s="1"/>
  <c r="CV427" i="102" s="1"/>
  <c r="CV428" i="102" s="1"/>
  <c r="CV429" i="102" s="1"/>
  <c r="CV430" i="102" s="1"/>
  <c r="CV431" i="102" s="1"/>
  <c r="CV432" i="102" s="1"/>
  <c r="CV433" i="102" s="1"/>
  <c r="CV434" i="102" s="1"/>
  <c r="CV435" i="102" s="1"/>
  <c r="CV436" i="102" s="1"/>
  <c r="CV437" i="102" s="1"/>
  <c r="CV438" i="102" s="1"/>
  <c r="CV439" i="102" s="1"/>
  <c r="CV440" i="102" s="1"/>
  <c r="CV441" i="102" s="1"/>
  <c r="CV442" i="102" s="1"/>
  <c r="CV443" i="102" s="1"/>
  <c r="CV444" i="102" s="1"/>
  <c r="CV445" i="102" s="1"/>
  <c r="CV446" i="102" s="1"/>
  <c r="CV447" i="102" s="1"/>
  <c r="CV448" i="102" s="1"/>
  <c r="CV449" i="102" s="1"/>
  <c r="CV450" i="102" s="1"/>
  <c r="CV451" i="102" s="1"/>
  <c r="CV452" i="102" s="1"/>
  <c r="CV453" i="102" s="1"/>
  <c r="CV454" i="102" s="1"/>
  <c r="CV455" i="102" s="1"/>
  <c r="CV456" i="102" s="1"/>
  <c r="CV457" i="102" s="1"/>
  <c r="CV458" i="102" s="1"/>
  <c r="CV459" i="102" s="1"/>
  <c r="CV460" i="102" s="1"/>
  <c r="CV461" i="102" s="1"/>
  <c r="CV462" i="102" s="1"/>
  <c r="CV463" i="102" s="1"/>
  <c r="CV464" i="102" s="1"/>
  <c r="CV465" i="102" s="1"/>
  <c r="CV466" i="102" s="1"/>
  <c r="CV467" i="102" s="1"/>
  <c r="CV468" i="102" s="1"/>
  <c r="CV469" i="102" s="1"/>
  <c r="CV470" i="102" s="1"/>
  <c r="CV471" i="102" s="1"/>
  <c r="CV472" i="102" s="1"/>
  <c r="CV473" i="102" s="1"/>
  <c r="CV474" i="102" s="1"/>
  <c r="CV475" i="102" s="1"/>
  <c r="CV476" i="102" s="1"/>
  <c r="CV477" i="102" s="1"/>
  <c r="CV478" i="102" s="1"/>
  <c r="CV479" i="102" s="1"/>
  <c r="CV480" i="102" s="1"/>
  <c r="CV481" i="102" s="1"/>
  <c r="CV482" i="102" s="1"/>
  <c r="CV483" i="102" s="1"/>
  <c r="CV484" i="102" s="1"/>
  <c r="CV485" i="102" s="1"/>
  <c r="CV486" i="102" s="1"/>
  <c r="CV487" i="102" s="1"/>
  <c r="CV488" i="102" s="1"/>
  <c r="CV489" i="102" s="1"/>
  <c r="CV490" i="102" s="1"/>
  <c r="CV491" i="102" s="1"/>
  <c r="CV492" i="102" s="1"/>
  <c r="CV493" i="102" s="1"/>
  <c r="CV494" i="102" s="1"/>
  <c r="CV495" i="102" s="1"/>
  <c r="CV496" i="102" s="1"/>
  <c r="CV497" i="102" s="1"/>
  <c r="CV498" i="102" s="1"/>
  <c r="CV499" i="102" s="1"/>
  <c r="CV500" i="102" s="1"/>
  <c r="CV501" i="102" s="1"/>
  <c r="CV502" i="102" s="1"/>
  <c r="CV503" i="102" s="1"/>
  <c r="CV504" i="102" s="1"/>
  <c r="CV505" i="102" s="1"/>
  <c r="CV506" i="102" s="1"/>
  <c r="CV507" i="102" s="1"/>
  <c r="CV508" i="102" s="1"/>
  <c r="CV509" i="102" s="1"/>
  <c r="CV510" i="102" s="1"/>
  <c r="CV511" i="102" s="1"/>
  <c r="CV512" i="102" s="1"/>
  <c r="CV513" i="102" s="1"/>
  <c r="CV514" i="102" s="1"/>
  <c r="CV515" i="102" s="1"/>
  <c r="CV516" i="102" s="1"/>
  <c r="CV517" i="102" s="1"/>
  <c r="CV518" i="102" s="1"/>
  <c r="CV519" i="102" s="1"/>
  <c r="CV520" i="102" s="1"/>
  <c r="CV521" i="102" s="1"/>
  <c r="CV522" i="102" s="1"/>
  <c r="CV523" i="102" s="1"/>
  <c r="CV524" i="102" s="1"/>
  <c r="CV525" i="102" s="1"/>
  <c r="CV526" i="102" s="1"/>
  <c r="CV527" i="102" s="1"/>
  <c r="CV528" i="102" s="1"/>
  <c r="CV529" i="102" s="1"/>
  <c r="CV530" i="102" s="1"/>
  <c r="CV531" i="102" s="1"/>
  <c r="CV532" i="102" s="1"/>
  <c r="CV533" i="102" s="1"/>
  <c r="CV534" i="102" s="1"/>
  <c r="CV535" i="102" s="1"/>
  <c r="CV536" i="102" s="1"/>
  <c r="CV537" i="102" s="1"/>
  <c r="CV538" i="102" s="1"/>
  <c r="CV539" i="102" s="1"/>
  <c r="CV540" i="102" s="1"/>
  <c r="CV541" i="102" s="1"/>
  <c r="CV542" i="102" s="1"/>
  <c r="CV543" i="102" s="1"/>
  <c r="CV544" i="102" s="1"/>
  <c r="CV545" i="102" s="1"/>
  <c r="CV546" i="102" s="1"/>
  <c r="CV547" i="102" s="1"/>
  <c r="CV548" i="102" s="1"/>
  <c r="CV549" i="102" s="1"/>
  <c r="CV550" i="102" s="1"/>
  <c r="CV551" i="102" s="1"/>
  <c r="CV552" i="102" s="1"/>
  <c r="CV553" i="102" s="1"/>
  <c r="CV554" i="102" s="1"/>
  <c r="CV555" i="102" s="1"/>
  <c r="CV556" i="102" s="1"/>
  <c r="CV557" i="102" s="1"/>
  <c r="CV558" i="102" s="1"/>
  <c r="CV559" i="102" s="1"/>
  <c r="CV560" i="102" s="1"/>
  <c r="CV561" i="102" s="1"/>
  <c r="CV562" i="102" s="1"/>
  <c r="CV563" i="102" s="1"/>
  <c r="CV564" i="102" s="1"/>
  <c r="CV565" i="102" s="1"/>
  <c r="CV566" i="102" s="1"/>
  <c r="CV567" i="102" s="1"/>
  <c r="CV568" i="102" s="1"/>
  <c r="CV569" i="102" s="1"/>
  <c r="CV570" i="102" s="1"/>
  <c r="CV571" i="102" s="1"/>
  <c r="CV572" i="102" s="1"/>
  <c r="CV573" i="102" s="1"/>
  <c r="CV574" i="102" s="1"/>
  <c r="CV575" i="102" s="1"/>
  <c r="CV576" i="102" s="1"/>
  <c r="CV577" i="102" s="1"/>
  <c r="CV578" i="102" s="1"/>
  <c r="CV579" i="102" s="1"/>
  <c r="CV580" i="102" s="1"/>
  <c r="CV581" i="102" s="1"/>
  <c r="CV582" i="102" s="1"/>
  <c r="CV583" i="102" s="1"/>
  <c r="CV584" i="102" s="1"/>
  <c r="CV585" i="102" s="1"/>
  <c r="CV586" i="102" s="1"/>
  <c r="CV587" i="102" s="1"/>
  <c r="CV588" i="102" s="1"/>
  <c r="CV589" i="102" s="1"/>
  <c r="CV590" i="102" s="1"/>
  <c r="CV591" i="102" s="1"/>
  <c r="CV592" i="102" s="1"/>
  <c r="CV593" i="102" s="1"/>
  <c r="CV594" i="102" s="1"/>
  <c r="CV595" i="102" s="1"/>
  <c r="CV596" i="102" s="1"/>
  <c r="CV597" i="102" s="1"/>
  <c r="CV598" i="102" s="1"/>
  <c r="CV599" i="102" s="1"/>
  <c r="CV600" i="102" s="1"/>
  <c r="CV601" i="102" s="1"/>
  <c r="CV602" i="102" s="1"/>
  <c r="CV603" i="102" s="1"/>
  <c r="CV604" i="102" s="1"/>
  <c r="CV605" i="102" s="1"/>
  <c r="CV606" i="102" s="1"/>
  <c r="CV607" i="102" s="1"/>
  <c r="CV608" i="102" s="1"/>
  <c r="CV609" i="102" s="1"/>
  <c r="CV610" i="102" s="1"/>
  <c r="CV611" i="102" s="1"/>
  <c r="CV612" i="102" s="1"/>
  <c r="CV613" i="102" s="1"/>
  <c r="CV614" i="102" s="1"/>
  <c r="CV615" i="102" s="1"/>
  <c r="CV616" i="102" s="1"/>
  <c r="CV617" i="102" s="1"/>
  <c r="CV618" i="102" s="1"/>
  <c r="CV619" i="102" s="1"/>
  <c r="CV620" i="102" s="1"/>
  <c r="CV621" i="102" s="1"/>
  <c r="CV622" i="102" s="1"/>
  <c r="CV623" i="102" s="1"/>
  <c r="CV624" i="102" s="1"/>
  <c r="CV625" i="102" s="1"/>
  <c r="CV626" i="102" s="1"/>
  <c r="CV627" i="102" s="1"/>
  <c r="CV628" i="102" s="1"/>
  <c r="CV629" i="102" s="1"/>
  <c r="CV630" i="102" s="1"/>
  <c r="CV631" i="102" s="1"/>
  <c r="CV632" i="102" s="1"/>
  <c r="CV633" i="102" s="1"/>
  <c r="CV634" i="102" s="1"/>
  <c r="CV635" i="102" s="1"/>
  <c r="CV636" i="102" s="1"/>
  <c r="CV637" i="102" s="1"/>
  <c r="CV638" i="102" s="1"/>
  <c r="CV639" i="102" s="1"/>
  <c r="CV640" i="102" s="1"/>
  <c r="CV641" i="102" s="1"/>
  <c r="CV642" i="102" s="1"/>
  <c r="CV643" i="102" s="1"/>
  <c r="CV644" i="102" s="1"/>
  <c r="CV645" i="102" s="1"/>
  <c r="CV646" i="102" s="1"/>
  <c r="CV647" i="102" s="1"/>
  <c r="CV648" i="102" s="1"/>
  <c r="CV649" i="102" s="1"/>
  <c r="CV650" i="102" s="1"/>
  <c r="CV651" i="102" s="1"/>
  <c r="CV652" i="102" s="1"/>
  <c r="CV653" i="102" s="1"/>
  <c r="CV654" i="102" s="1"/>
  <c r="CV655" i="102" s="1"/>
  <c r="CV656" i="102" s="1"/>
  <c r="CV657" i="102" s="1"/>
  <c r="CV658" i="102" s="1"/>
  <c r="CV659" i="102" s="1"/>
  <c r="CV660" i="102" s="1"/>
  <c r="CV661" i="102" s="1"/>
  <c r="CV662" i="102" s="1"/>
  <c r="CV663" i="102" s="1"/>
  <c r="CV664" i="102" s="1"/>
  <c r="CV665" i="102" s="1"/>
  <c r="CV666" i="102" s="1"/>
  <c r="CV667" i="102" s="1"/>
  <c r="CV668" i="102" s="1"/>
  <c r="CV669" i="102" s="1"/>
  <c r="CV670" i="102" s="1"/>
  <c r="CV671" i="102" s="1"/>
  <c r="CV672" i="102" s="1"/>
  <c r="CV673" i="102" s="1"/>
  <c r="CV674" i="102" s="1"/>
  <c r="CV675" i="102" s="1"/>
  <c r="CV676" i="102" s="1"/>
  <c r="CV677" i="102" s="1"/>
  <c r="CV678" i="102" s="1"/>
  <c r="CV679" i="102" s="1"/>
  <c r="CV680" i="102" s="1"/>
  <c r="CV681" i="102" s="1"/>
  <c r="CV682" i="102" s="1"/>
  <c r="CV683" i="102" s="1"/>
  <c r="CV684" i="102" s="1"/>
  <c r="CV685" i="102" s="1"/>
  <c r="CV686" i="102" s="1"/>
  <c r="CV687" i="102" s="1"/>
  <c r="CV688" i="102" s="1"/>
  <c r="CV689" i="102" s="1"/>
  <c r="CV690" i="102" s="1"/>
  <c r="CV691" i="102" s="1"/>
  <c r="CV692" i="102" s="1"/>
  <c r="CV693" i="102" s="1"/>
  <c r="CV694" i="102" s="1"/>
  <c r="CV695" i="102" s="1"/>
  <c r="CV696" i="102" s="1"/>
  <c r="CV697" i="102" s="1"/>
  <c r="CV698" i="102" s="1"/>
  <c r="CV699" i="102" s="1"/>
  <c r="CV700" i="102" s="1"/>
  <c r="CV701" i="102" s="1"/>
  <c r="CV702" i="102" s="1"/>
  <c r="CV703" i="102" s="1"/>
  <c r="CV704" i="102" s="1"/>
  <c r="CV705" i="102" s="1"/>
  <c r="CV706" i="102" s="1"/>
  <c r="CV707" i="102" s="1"/>
  <c r="CV708" i="102" s="1"/>
  <c r="CV709" i="102" s="1"/>
  <c r="CV710" i="102" s="1"/>
  <c r="CV711" i="102" s="1"/>
  <c r="CV712" i="102" s="1"/>
  <c r="CV713" i="102" s="1"/>
  <c r="CV714" i="102" s="1"/>
  <c r="CV715" i="102" s="1"/>
  <c r="CV716" i="102" s="1"/>
  <c r="CV717" i="102" s="1"/>
  <c r="CV718" i="102" s="1"/>
  <c r="CV719" i="102" s="1"/>
  <c r="CV720" i="102" s="1"/>
  <c r="CV721" i="102" s="1"/>
  <c r="CV722" i="102" s="1"/>
  <c r="CV723" i="102" s="1"/>
  <c r="CV724" i="102" s="1"/>
  <c r="CV725" i="102" s="1"/>
  <c r="CV726" i="102" s="1"/>
  <c r="CV727" i="102" s="1"/>
  <c r="CV728" i="102" s="1"/>
  <c r="CV729" i="102" s="1"/>
  <c r="CV730" i="102" s="1"/>
  <c r="CV731" i="102" s="1"/>
  <c r="CV732" i="102" s="1"/>
  <c r="CV733" i="102" s="1"/>
  <c r="CV734" i="102" s="1"/>
  <c r="CV735" i="102" s="1"/>
  <c r="CV736" i="102" s="1"/>
  <c r="CV737" i="102" s="1"/>
  <c r="CV738" i="102" s="1"/>
  <c r="CV739" i="102" s="1"/>
  <c r="CV740" i="102" s="1"/>
  <c r="CV741" i="102" s="1"/>
  <c r="CV742" i="102" s="1"/>
  <c r="CV743" i="102" s="1"/>
  <c r="CV744" i="102" s="1"/>
  <c r="CV745" i="102" s="1"/>
  <c r="CV746" i="102" s="1"/>
  <c r="CV747" i="102" s="1"/>
  <c r="CV748" i="102" s="1"/>
  <c r="CV749" i="102" s="1"/>
  <c r="CV750" i="102" s="1"/>
  <c r="CV751" i="102" s="1"/>
  <c r="CV752" i="102" s="1"/>
  <c r="CV753" i="102" s="1"/>
  <c r="CV754" i="102" s="1"/>
  <c r="CV755" i="102" s="1"/>
  <c r="CV756" i="102" s="1"/>
  <c r="CV757" i="102" s="1"/>
  <c r="CV758" i="102" s="1"/>
  <c r="CV759" i="102" s="1"/>
  <c r="CV760" i="102" s="1"/>
  <c r="CV761" i="102" s="1"/>
  <c r="CV762" i="102" s="1"/>
  <c r="CV763" i="102" s="1"/>
  <c r="CV764" i="102" s="1"/>
  <c r="CV765" i="102" s="1"/>
  <c r="CV766" i="102" s="1"/>
  <c r="CV767" i="102" s="1"/>
  <c r="CV768" i="102" s="1"/>
  <c r="CV769" i="102" s="1"/>
  <c r="CV770" i="102" s="1"/>
  <c r="CV771" i="102" s="1"/>
  <c r="CV772" i="102" s="1"/>
  <c r="CV773" i="102" s="1"/>
  <c r="CV774" i="102" s="1"/>
  <c r="CV775" i="102" s="1"/>
  <c r="CV776" i="102" s="1"/>
  <c r="CV777" i="102" s="1"/>
  <c r="CV778" i="102" s="1"/>
  <c r="CV779" i="102" s="1"/>
  <c r="CV780" i="102" s="1"/>
  <c r="CV781" i="102" s="1"/>
  <c r="CV782" i="102" s="1"/>
  <c r="CV783" i="102" s="1"/>
  <c r="CV784" i="102" s="1"/>
  <c r="CV785" i="102" s="1"/>
  <c r="CV786" i="102" s="1"/>
  <c r="CV787" i="102" s="1"/>
  <c r="CV788" i="102" s="1"/>
  <c r="CV789" i="102" s="1"/>
  <c r="CV790" i="102" s="1"/>
  <c r="CV791" i="102" s="1"/>
  <c r="CV792" i="102" s="1"/>
  <c r="CV793" i="102" s="1"/>
  <c r="CV794" i="102" s="1"/>
  <c r="CV795" i="102" s="1"/>
  <c r="CV796" i="102" s="1"/>
  <c r="CV797" i="102" s="1"/>
  <c r="CV798" i="102" s="1"/>
  <c r="CV799" i="102" s="1"/>
  <c r="CV800" i="102" s="1"/>
  <c r="CV801" i="102" s="1"/>
  <c r="CV802" i="102" s="1"/>
  <c r="CV803" i="102" s="1"/>
  <c r="CV804" i="102" s="1"/>
  <c r="CV805" i="102" s="1"/>
  <c r="CV806" i="102" s="1"/>
  <c r="CV807" i="102" s="1"/>
  <c r="CV808" i="102" s="1"/>
  <c r="CV809" i="102" s="1"/>
  <c r="CV810" i="102" s="1"/>
  <c r="CV811" i="102" s="1"/>
  <c r="CV812" i="102" s="1"/>
  <c r="CV813" i="102" s="1"/>
  <c r="CV814" i="102" s="1"/>
  <c r="CV815" i="102" s="1"/>
  <c r="CV816" i="102" s="1"/>
  <c r="CV817" i="102" s="1"/>
  <c r="CV818" i="102" s="1"/>
  <c r="CV819" i="102" s="1"/>
  <c r="CV820" i="102" s="1"/>
  <c r="CV821" i="102" s="1"/>
  <c r="CV822" i="102" s="1"/>
  <c r="CV823" i="102" s="1"/>
  <c r="CV824" i="102" s="1"/>
  <c r="CV825" i="102" s="1"/>
  <c r="CV826" i="102" s="1"/>
  <c r="CV827" i="102" s="1"/>
  <c r="CV828" i="102" s="1"/>
  <c r="CV829" i="102" s="1"/>
  <c r="CV830" i="102" s="1"/>
  <c r="CV831" i="102" s="1"/>
  <c r="CV832" i="102" s="1"/>
  <c r="CV833" i="102" s="1"/>
  <c r="CV834" i="102" s="1"/>
  <c r="CV835" i="102" s="1"/>
  <c r="CV836" i="102" s="1"/>
  <c r="CV837" i="102" s="1"/>
  <c r="CV838" i="102" s="1"/>
  <c r="CV839" i="102" s="1"/>
  <c r="CV840" i="102" s="1"/>
  <c r="CV841" i="102" s="1"/>
  <c r="CV842" i="102" s="1"/>
  <c r="CV843" i="102" s="1"/>
  <c r="CV844" i="102" s="1"/>
  <c r="CV845" i="102" s="1"/>
  <c r="CV846" i="102" s="1"/>
  <c r="CV847" i="102" s="1"/>
  <c r="CV848" i="102" s="1"/>
  <c r="CV849" i="102" s="1"/>
  <c r="CV850" i="102" s="1"/>
  <c r="CV851" i="102" s="1"/>
  <c r="CV852" i="102" s="1"/>
  <c r="CV853" i="102" s="1"/>
  <c r="CV854" i="102" s="1"/>
  <c r="CV855" i="102" s="1"/>
  <c r="CV856" i="102" s="1"/>
  <c r="CV857" i="102" s="1"/>
  <c r="CV858" i="102" s="1"/>
  <c r="CV859" i="102" s="1"/>
  <c r="CV860" i="102" s="1"/>
  <c r="CV861" i="102" s="1"/>
  <c r="CV862" i="102" s="1"/>
  <c r="CV863" i="102" s="1"/>
  <c r="CV864" i="102" s="1"/>
  <c r="CV865" i="102" s="1"/>
  <c r="CV866" i="102" s="1"/>
  <c r="CV867" i="102" s="1"/>
  <c r="CV868" i="102" s="1"/>
  <c r="CV869" i="102" s="1"/>
  <c r="CV870" i="102" s="1"/>
  <c r="CV871" i="102" s="1"/>
  <c r="CV872" i="102" s="1"/>
  <c r="CV873" i="102" s="1"/>
  <c r="CV874" i="102" s="1"/>
  <c r="CV875" i="102" s="1"/>
  <c r="CV876" i="102" s="1"/>
  <c r="CV877" i="102" s="1"/>
  <c r="CV878" i="102" s="1"/>
  <c r="CV879" i="102" s="1"/>
  <c r="CV880" i="102" s="1"/>
  <c r="CV881" i="102" s="1"/>
  <c r="CV882" i="102" s="1"/>
  <c r="CV883" i="102" s="1"/>
  <c r="CV884" i="102" s="1"/>
  <c r="CV885" i="102" s="1"/>
  <c r="CV886" i="102" s="1"/>
  <c r="CV887" i="102" s="1"/>
  <c r="CV888" i="102" s="1"/>
  <c r="CV889" i="102" s="1"/>
  <c r="CV890" i="102" s="1"/>
  <c r="CV891" i="102" s="1"/>
  <c r="CV892" i="102" s="1"/>
  <c r="CV893" i="102" s="1"/>
  <c r="CV894" i="102" s="1"/>
  <c r="CV895" i="102" s="1"/>
  <c r="CV896" i="102" s="1"/>
  <c r="CV897" i="102" s="1"/>
  <c r="CV898" i="102" s="1"/>
  <c r="CV899" i="102" s="1"/>
  <c r="CV900" i="102" s="1"/>
  <c r="CV901" i="102" s="1"/>
  <c r="CV902" i="102" s="1"/>
  <c r="CV903" i="102" s="1"/>
  <c r="CV904" i="102" s="1"/>
  <c r="CV905" i="102" s="1"/>
  <c r="CV906" i="102" s="1"/>
  <c r="CV907" i="102" s="1"/>
  <c r="CV908" i="102" s="1"/>
  <c r="CV909" i="102" s="1"/>
  <c r="CV910" i="102" s="1"/>
  <c r="CV911" i="102" s="1"/>
  <c r="CV912" i="102" s="1"/>
  <c r="CV913" i="102" s="1"/>
  <c r="CV914" i="102" s="1"/>
  <c r="CV915" i="102" s="1"/>
  <c r="CV916" i="102" s="1"/>
  <c r="CV917" i="102" s="1"/>
  <c r="CV918" i="102" s="1"/>
  <c r="CV919" i="102" s="1"/>
  <c r="CV920" i="102" s="1"/>
  <c r="CV921" i="102" s="1"/>
  <c r="CV922" i="102" s="1"/>
  <c r="CV923" i="102" s="1"/>
  <c r="CV924" i="102" s="1"/>
  <c r="CV925" i="102" s="1"/>
  <c r="CV926" i="102" s="1"/>
  <c r="CV927" i="102" s="1"/>
  <c r="CV928" i="102" s="1"/>
  <c r="CV929" i="102" s="1"/>
  <c r="CV930" i="102" s="1"/>
  <c r="CV931" i="102" s="1"/>
  <c r="CV932" i="102" s="1"/>
  <c r="CV933" i="102" s="1"/>
  <c r="CV934" i="102" s="1"/>
  <c r="CV935" i="102" s="1"/>
  <c r="CV936" i="102" s="1"/>
  <c r="CV937" i="102" s="1"/>
  <c r="CV938" i="102" s="1"/>
  <c r="CV939" i="102" s="1"/>
  <c r="CV940" i="102" s="1"/>
  <c r="CV941" i="102" s="1"/>
  <c r="CV942" i="102" s="1"/>
  <c r="CV943" i="102" s="1"/>
  <c r="CV944" i="102" s="1"/>
  <c r="CV945" i="102" s="1"/>
  <c r="CV946" i="102" s="1"/>
  <c r="CV947" i="102" s="1"/>
  <c r="CV948" i="102" s="1"/>
  <c r="CV949" i="102" s="1"/>
  <c r="CV950" i="102" s="1"/>
  <c r="CV951" i="102" s="1"/>
  <c r="CV952" i="102" s="1"/>
  <c r="CV953" i="102" s="1"/>
  <c r="CV954" i="102" s="1"/>
  <c r="CV955" i="102" s="1"/>
  <c r="CV956" i="102" s="1"/>
  <c r="CV957" i="102" s="1"/>
  <c r="CV958" i="102" s="1"/>
  <c r="CV959" i="102" s="1"/>
  <c r="CV960" i="102" s="1"/>
  <c r="CV961" i="102" s="1"/>
  <c r="CV962" i="102" s="1"/>
  <c r="CV963" i="102" s="1"/>
  <c r="CV964" i="102" s="1"/>
  <c r="CV965" i="102" s="1"/>
  <c r="CV966" i="102" s="1"/>
  <c r="CV967" i="102" s="1"/>
  <c r="CV968" i="102" s="1"/>
  <c r="CV969" i="102" s="1"/>
  <c r="CV970" i="102" s="1"/>
  <c r="CV971" i="102" s="1"/>
  <c r="CV972" i="102" s="1"/>
  <c r="CV973" i="102" s="1"/>
  <c r="CV974" i="102" s="1"/>
  <c r="CV975" i="102" s="1"/>
  <c r="CV976" i="102" s="1"/>
  <c r="CV977" i="102" s="1"/>
  <c r="CV978" i="102" s="1"/>
  <c r="CV979" i="102" s="1"/>
  <c r="CV980" i="102" s="1"/>
  <c r="CV981" i="102" s="1"/>
  <c r="CV982" i="102" s="1"/>
  <c r="CV983" i="102" s="1"/>
  <c r="CV984" i="102" s="1"/>
  <c r="CV985" i="102" s="1"/>
  <c r="CV986" i="102" s="1"/>
  <c r="CV987" i="102" s="1"/>
  <c r="CV988" i="102" s="1"/>
  <c r="CV989" i="102" s="1"/>
  <c r="CV990" i="102" s="1"/>
  <c r="CV991" i="102" s="1"/>
  <c r="CV992" i="102" s="1"/>
  <c r="CV993" i="102" s="1"/>
  <c r="CV994" i="102" s="1"/>
  <c r="CV995" i="102" s="1"/>
  <c r="CV996" i="102" s="1"/>
  <c r="CV997" i="102" s="1"/>
  <c r="CV998" i="102" s="1"/>
  <c r="CV999" i="102" s="1"/>
  <c r="CV1000" i="102" s="1"/>
  <c r="CV1001" i="102" s="1"/>
  <c r="CV1002" i="102" s="1"/>
  <c r="CV1003" i="102" s="1"/>
  <c r="CV1004" i="102" s="1"/>
  <c r="CV1005" i="102" s="1"/>
  <c r="CV1006" i="102" s="1"/>
  <c r="CV1007" i="102" s="1"/>
  <c r="CV1008" i="102" s="1"/>
  <c r="CV1009" i="102" s="1"/>
  <c r="CV1010" i="102" s="1"/>
  <c r="CV1011" i="102" s="1"/>
  <c r="CV1012" i="102" s="1"/>
  <c r="CV1013" i="102" s="1"/>
  <c r="CV1014" i="102" s="1"/>
  <c r="CV1015" i="102" s="1"/>
  <c r="CV1016" i="102" s="1"/>
  <c r="CV1017" i="102" s="1"/>
  <c r="CV1018" i="102" s="1"/>
  <c r="CV1019" i="102" s="1"/>
  <c r="CV1020" i="102" s="1"/>
  <c r="CV1021" i="102" s="1"/>
  <c r="CV1022" i="102" s="1"/>
  <c r="CV1023" i="102" s="1"/>
  <c r="CV1024" i="102" s="1"/>
  <c r="CV1025" i="102" s="1"/>
  <c r="CV1026" i="102" s="1"/>
  <c r="CV1027" i="102" s="1"/>
  <c r="CV1028" i="102" s="1"/>
  <c r="CV1029" i="102" s="1"/>
  <c r="CV1030" i="102" s="1"/>
  <c r="CV1031" i="102" s="1"/>
  <c r="CV1032" i="102" s="1"/>
  <c r="CV1033" i="102" s="1"/>
  <c r="CV1034" i="102" s="1"/>
  <c r="CV1035" i="102" s="1"/>
  <c r="CV1036" i="102" s="1"/>
  <c r="CV1037" i="102" s="1"/>
  <c r="CV1038" i="102" s="1"/>
  <c r="CV1039" i="102" s="1"/>
  <c r="CV1040" i="102" s="1"/>
  <c r="CV1041" i="102" s="1"/>
  <c r="CV1042" i="102" s="1"/>
  <c r="CV1043" i="102" s="1"/>
  <c r="CV1044" i="102" s="1"/>
  <c r="CV1045" i="102" s="1"/>
  <c r="CV1046" i="102" s="1"/>
  <c r="CV1047" i="102" s="1"/>
  <c r="CV1048" i="102" s="1"/>
  <c r="CV1049" i="102" s="1"/>
  <c r="CV1050" i="102" s="1"/>
  <c r="CV1051" i="102" s="1"/>
  <c r="CV1052" i="102" s="1"/>
  <c r="CV1053" i="102" s="1"/>
  <c r="CV1054" i="102" s="1"/>
  <c r="CV1055" i="102" s="1"/>
  <c r="CV1056" i="102" s="1"/>
  <c r="CV1057" i="102" s="1"/>
  <c r="CV1058" i="102" s="1"/>
  <c r="CV1059" i="102" s="1"/>
  <c r="CV1060" i="102" s="1"/>
  <c r="CV1061" i="102" s="1"/>
  <c r="CV1062" i="102" s="1"/>
  <c r="CV1063" i="102" s="1"/>
  <c r="CV1064" i="102" s="1"/>
  <c r="CV1065" i="102" s="1"/>
  <c r="CV1066" i="102" s="1"/>
  <c r="CV1067" i="102" s="1"/>
  <c r="CV1068" i="102" s="1"/>
  <c r="CV1069" i="102" s="1"/>
  <c r="CV1070" i="102" s="1"/>
  <c r="CV1071" i="102" s="1"/>
  <c r="CV1072" i="102" s="1"/>
  <c r="CV1073" i="102" s="1"/>
  <c r="CV1074" i="102" s="1"/>
  <c r="CV1075" i="102" s="1"/>
  <c r="CV1076" i="102" s="1"/>
  <c r="CV1077" i="102" s="1"/>
  <c r="CV1078" i="102" s="1"/>
  <c r="CV1079" i="102" s="1"/>
  <c r="CV1080" i="102" s="1"/>
  <c r="CV1081" i="102" s="1"/>
  <c r="CV1082" i="102" s="1"/>
  <c r="CV1083" i="102" s="1"/>
  <c r="CV1084" i="102" s="1"/>
  <c r="CV1085" i="102" s="1"/>
  <c r="CV1086" i="102" s="1"/>
  <c r="CV1087" i="102" s="1"/>
  <c r="CV1088" i="102" s="1"/>
  <c r="CV1089" i="102" s="1"/>
  <c r="CV1090" i="102" s="1"/>
  <c r="CV1091" i="102" s="1"/>
  <c r="CV1092" i="102" s="1"/>
  <c r="CV1093" i="102" s="1"/>
  <c r="CV1094" i="102" s="1"/>
  <c r="CV1095" i="102" s="1"/>
  <c r="CV1096" i="102" s="1"/>
  <c r="CV1097" i="102" s="1"/>
  <c r="CV1098" i="102" s="1"/>
  <c r="CV1099" i="102" s="1"/>
  <c r="CV1100" i="102" s="1"/>
  <c r="CV1101" i="102" s="1"/>
  <c r="CV1102" i="102" s="1"/>
  <c r="CV1103" i="102" s="1"/>
  <c r="CV1104" i="102" s="1"/>
  <c r="CV1105" i="102" s="1"/>
  <c r="CV1106" i="102" s="1"/>
  <c r="CV1107" i="102" s="1"/>
  <c r="CV1108" i="102" s="1"/>
  <c r="CV1109" i="102" s="1"/>
  <c r="CV1110" i="102" s="1"/>
  <c r="CV1111" i="102" s="1"/>
  <c r="CV1112" i="102" s="1"/>
  <c r="CV1113" i="102" s="1"/>
  <c r="CV1114" i="102" s="1"/>
  <c r="CV1115" i="102" s="1"/>
  <c r="CV1116" i="102" s="1"/>
  <c r="CV1117" i="102" s="1"/>
  <c r="CV1118" i="102" s="1"/>
  <c r="CV1119" i="102" s="1"/>
  <c r="CV1120" i="102" s="1"/>
  <c r="CV1121" i="102" s="1"/>
  <c r="CV1122" i="102" s="1"/>
  <c r="CV1123" i="102" s="1"/>
  <c r="CV1124" i="102" s="1"/>
  <c r="CV1125" i="102" s="1"/>
  <c r="CV1126" i="102" s="1"/>
  <c r="CV1127" i="102" s="1"/>
  <c r="CV1128" i="102" s="1"/>
  <c r="CV1129" i="102" s="1"/>
  <c r="CV1130" i="102" s="1"/>
  <c r="CV1131" i="102" s="1"/>
  <c r="CV1132" i="102" s="1"/>
  <c r="CV1133" i="102" s="1"/>
  <c r="CV1134" i="102" s="1"/>
  <c r="CV1135" i="102" s="1"/>
  <c r="CV1136" i="102" s="1"/>
  <c r="CV1137" i="102" s="1"/>
  <c r="CV1138" i="102" s="1"/>
  <c r="CV1139" i="102" s="1"/>
  <c r="CV1140" i="102" s="1"/>
  <c r="CV1141" i="102" s="1"/>
  <c r="CV1142" i="102" s="1"/>
  <c r="CV1143" i="102" s="1"/>
  <c r="CV1144" i="102" s="1"/>
  <c r="CV1145" i="102" s="1"/>
  <c r="CV1146" i="102" s="1"/>
  <c r="CV1147" i="102" s="1"/>
  <c r="CV1148" i="102" s="1"/>
  <c r="CV1149" i="102" s="1"/>
  <c r="CV1150" i="102" s="1"/>
  <c r="CV1151" i="102" s="1"/>
  <c r="CV1152" i="102" s="1"/>
  <c r="CV1153" i="102" s="1"/>
  <c r="CV1154" i="102" s="1"/>
  <c r="CV1155" i="102" s="1"/>
  <c r="CV1156" i="102" s="1"/>
  <c r="CV1157" i="102" s="1"/>
  <c r="CV1158" i="102" s="1"/>
  <c r="CV1159" i="102" s="1"/>
  <c r="CV1160" i="102" s="1"/>
  <c r="CV1161" i="102" s="1"/>
  <c r="CV1162" i="102" s="1"/>
  <c r="CV1163" i="102" s="1"/>
  <c r="CV1164" i="102" s="1"/>
  <c r="CV1165" i="102" s="1"/>
  <c r="CV1166" i="102" s="1"/>
  <c r="CV1167" i="102" s="1"/>
  <c r="CV1168" i="102" s="1"/>
  <c r="CV1169" i="102" s="1"/>
  <c r="CV1170" i="102" s="1"/>
  <c r="CV1171" i="102" s="1"/>
  <c r="CV1172" i="102" s="1"/>
  <c r="CV1173" i="102" s="1"/>
  <c r="CV1174" i="102" s="1"/>
  <c r="CV1175" i="102" s="1"/>
  <c r="CV1176" i="102" s="1"/>
  <c r="CV1177" i="102" s="1"/>
  <c r="CV1178" i="102" s="1"/>
  <c r="CV1179" i="102" s="1"/>
  <c r="CV1180" i="102" s="1"/>
  <c r="CV1181" i="102" s="1"/>
  <c r="CV1182" i="102" s="1"/>
  <c r="CV1183" i="102" s="1"/>
  <c r="CV1184" i="102" s="1"/>
  <c r="CV1185" i="102" s="1"/>
  <c r="CV1186" i="102" s="1"/>
  <c r="CV1187" i="102" s="1"/>
  <c r="CV1188" i="102" s="1"/>
  <c r="CV1189" i="102" s="1"/>
  <c r="CV1190" i="102" s="1"/>
  <c r="CV1191" i="102" s="1"/>
  <c r="CV1192" i="102" s="1"/>
  <c r="CV1193" i="102" s="1"/>
  <c r="CV1194" i="102" s="1"/>
  <c r="CV1195" i="102" s="1"/>
  <c r="CV1196" i="102" s="1"/>
  <c r="CV1197" i="102" s="1"/>
  <c r="CV1198" i="102" s="1"/>
  <c r="CV1199" i="102" s="1"/>
  <c r="CV1200" i="102" s="1"/>
  <c r="CV1201" i="102" s="1"/>
  <c r="CV1202" i="102" s="1"/>
  <c r="CV1203" i="102" s="1"/>
  <c r="CV1204" i="102" s="1"/>
  <c r="CV1205" i="102" s="1"/>
  <c r="CV1206" i="102" s="1"/>
  <c r="CV1207" i="102" s="1"/>
  <c r="CV1208" i="102" s="1"/>
  <c r="CV1209" i="102" s="1"/>
  <c r="CV1210" i="102" s="1"/>
  <c r="CV1211" i="102" s="1"/>
  <c r="CV1212" i="102" s="1"/>
  <c r="CV1213" i="102" s="1"/>
  <c r="CV1214" i="102" s="1"/>
  <c r="CV1215" i="102" s="1"/>
  <c r="CV1216" i="102" s="1"/>
  <c r="CV1217" i="102" s="1"/>
  <c r="CV1218" i="102" s="1"/>
  <c r="CV1219" i="102" s="1"/>
  <c r="CV1220" i="102" s="1"/>
  <c r="CV1221" i="102" s="1"/>
  <c r="CV1222" i="102" s="1"/>
  <c r="CV1223" i="102" s="1"/>
  <c r="CV1224" i="102" s="1"/>
  <c r="CV1225" i="102" s="1"/>
  <c r="CV1226" i="102" s="1"/>
  <c r="CV1227" i="102" s="1"/>
  <c r="CV1228" i="102" s="1"/>
  <c r="CV1229" i="102" s="1"/>
  <c r="CV1230" i="102" s="1"/>
  <c r="CV1231" i="102" s="1"/>
  <c r="CV1232" i="102" s="1"/>
  <c r="CV1233" i="102" s="1"/>
  <c r="CV1234" i="102" s="1"/>
  <c r="CV1235" i="102" s="1"/>
  <c r="CV1236" i="102" s="1"/>
  <c r="CV1237" i="102" s="1"/>
  <c r="CV1238" i="102" s="1"/>
  <c r="CV1239" i="102" s="1"/>
  <c r="CV1240" i="102" s="1"/>
  <c r="CV1241" i="102" s="1"/>
  <c r="CV1242" i="102" s="1"/>
  <c r="CV1243" i="102" s="1"/>
  <c r="CV1244" i="102" s="1"/>
  <c r="CV1245" i="102" s="1"/>
  <c r="CV1246" i="102" s="1"/>
  <c r="CV1247" i="102" s="1"/>
  <c r="CV1248" i="102" s="1"/>
  <c r="CV1249" i="102" s="1"/>
  <c r="CV1250" i="102" s="1"/>
  <c r="CV1251" i="102" s="1"/>
  <c r="CV1252" i="102" s="1"/>
  <c r="CV1253" i="102" s="1"/>
  <c r="CV1254" i="102" s="1"/>
  <c r="CV1255" i="102" s="1"/>
  <c r="CV1256" i="102" s="1"/>
  <c r="CV1257" i="102" s="1"/>
  <c r="CV1258" i="102" s="1"/>
  <c r="CV1259" i="102" s="1"/>
  <c r="CV1260" i="102" s="1"/>
  <c r="CV1261" i="102" s="1"/>
  <c r="CV1262" i="102" s="1"/>
  <c r="CV1263" i="102" s="1"/>
  <c r="CV1264" i="102" s="1"/>
  <c r="CV1265" i="102" s="1"/>
  <c r="CV1266" i="102" s="1"/>
  <c r="CV1267" i="102" s="1"/>
  <c r="CV1268" i="102" s="1"/>
  <c r="CV1269" i="102" s="1"/>
  <c r="CV1270" i="102" s="1"/>
  <c r="CV1271" i="102" s="1"/>
  <c r="CV1272" i="102" s="1"/>
  <c r="CV1273" i="102" s="1"/>
  <c r="CV1274" i="102" s="1"/>
  <c r="CV1275" i="102" s="1"/>
  <c r="CV1276" i="102" s="1"/>
  <c r="CV1277" i="102" s="1"/>
  <c r="CV1278" i="102" s="1"/>
  <c r="CV1279" i="102" s="1"/>
  <c r="CV1280" i="102" s="1"/>
  <c r="CV1281" i="102" s="1"/>
  <c r="CV1282" i="102" s="1"/>
  <c r="CV1283" i="102" s="1"/>
  <c r="CV1284" i="102" s="1"/>
  <c r="CV1285" i="102" s="1"/>
  <c r="CV1286" i="102" s="1"/>
  <c r="CV1287" i="102" s="1"/>
  <c r="CV1288" i="102" s="1"/>
  <c r="CV1289" i="102" s="1"/>
  <c r="CV1290" i="102" s="1"/>
  <c r="CV1291" i="102" s="1"/>
  <c r="CV1292" i="102" s="1"/>
  <c r="CV1293" i="102" s="1"/>
  <c r="CV1294" i="102" s="1"/>
  <c r="CV1295" i="102" s="1"/>
  <c r="CV1296" i="102" s="1"/>
  <c r="CV1297" i="102" s="1"/>
  <c r="CV1298" i="102" s="1"/>
  <c r="CV1299" i="102" s="1"/>
  <c r="CV1300" i="102" s="1"/>
  <c r="CV1301" i="102" s="1"/>
  <c r="CV1302" i="102" s="1"/>
  <c r="CV1303" i="102" s="1"/>
  <c r="CV1304" i="102" s="1"/>
  <c r="CV1305" i="102" s="1"/>
  <c r="CV1306" i="102" s="1"/>
  <c r="CV1307" i="102" s="1"/>
  <c r="CV1308" i="102" s="1"/>
  <c r="CV1309" i="102" s="1"/>
  <c r="CV1310" i="102" s="1"/>
  <c r="CV1311" i="102" s="1"/>
  <c r="CV1312" i="102" s="1"/>
  <c r="CV1313" i="102" s="1"/>
  <c r="CV1314" i="102" s="1"/>
  <c r="CV1315" i="102" s="1"/>
  <c r="CV1316" i="102" s="1"/>
  <c r="CV1317" i="102" s="1"/>
  <c r="CV1318" i="102" s="1"/>
  <c r="CV1319" i="102" s="1"/>
  <c r="CV1320" i="102" s="1"/>
  <c r="CV1321" i="102" s="1"/>
  <c r="CV1322" i="102" s="1"/>
  <c r="CV1323" i="102" s="1"/>
  <c r="CV1324" i="102" s="1"/>
  <c r="CV1325" i="102" s="1"/>
  <c r="CV1326" i="102" s="1"/>
  <c r="CV1327" i="102" s="1"/>
  <c r="CV1328" i="102" s="1"/>
  <c r="CV1329" i="102" s="1"/>
  <c r="CV1330" i="102" s="1"/>
  <c r="CV1331" i="102" s="1"/>
  <c r="CV1332" i="102" s="1"/>
  <c r="CV1333" i="102" s="1"/>
  <c r="CV1334" i="102" s="1"/>
  <c r="CV1335" i="102" s="1"/>
  <c r="CV1336" i="102" s="1"/>
  <c r="CV1337" i="102" s="1"/>
  <c r="CV1338" i="102" s="1"/>
  <c r="CV1339" i="102" s="1"/>
  <c r="CV1340" i="102" s="1"/>
  <c r="CV1341" i="102" s="1"/>
  <c r="CV1342" i="102" s="1"/>
  <c r="CV1343" i="102" s="1"/>
  <c r="CV1344" i="102" s="1"/>
  <c r="CV1345" i="102" s="1"/>
  <c r="CV1346" i="102" s="1"/>
  <c r="CV1347" i="102" s="1"/>
  <c r="CV1348" i="102" s="1"/>
  <c r="CV1349" i="102" s="1"/>
  <c r="CV1350" i="102" s="1"/>
  <c r="CV1351" i="102" s="1"/>
  <c r="CV1352" i="102" s="1"/>
  <c r="CV1353" i="102" s="1"/>
  <c r="CV1354" i="102" s="1"/>
  <c r="CV1355" i="102" s="1"/>
  <c r="CV1356" i="102" s="1"/>
  <c r="CV1357" i="102" s="1"/>
  <c r="CV1358" i="102" s="1"/>
  <c r="CV1359" i="102" s="1"/>
  <c r="CV1360" i="102" s="1"/>
  <c r="CV1361" i="102" s="1"/>
  <c r="CV1362" i="102" s="1"/>
  <c r="CV1363" i="102" s="1"/>
  <c r="CV1364" i="102" s="1"/>
  <c r="CV1365" i="102" s="1"/>
  <c r="CV1366" i="102" s="1"/>
  <c r="CV1367" i="102" s="1"/>
  <c r="CV1368" i="102" s="1"/>
  <c r="CV1369" i="102" s="1"/>
  <c r="CV1370" i="102" s="1"/>
  <c r="CV1371" i="102" s="1"/>
  <c r="CV1372" i="102" s="1"/>
  <c r="CV1373" i="102" s="1"/>
  <c r="CV1374" i="102" s="1"/>
  <c r="CV1375" i="102" s="1"/>
  <c r="CV1376" i="102" s="1"/>
  <c r="CV1377" i="102" s="1"/>
  <c r="CV1378" i="102" s="1"/>
  <c r="CV1379" i="102" s="1"/>
  <c r="CV1380" i="102" s="1"/>
  <c r="CV1381" i="102" s="1"/>
  <c r="CV1382" i="102" s="1"/>
  <c r="CV1383" i="102" s="1"/>
  <c r="CV1384" i="102" s="1"/>
  <c r="CV1385" i="102" s="1"/>
  <c r="CV1386" i="102" s="1"/>
  <c r="CV1387" i="102" s="1"/>
  <c r="CV1388" i="102" s="1"/>
  <c r="CV1389" i="102" s="1"/>
  <c r="CV1390" i="102" s="1"/>
  <c r="CV1391" i="102" s="1"/>
  <c r="CV1392" i="102" s="1"/>
  <c r="CV1393" i="102" s="1"/>
  <c r="CV1394" i="102" s="1"/>
  <c r="CV1395" i="102" s="1"/>
  <c r="CV1396" i="102" s="1"/>
  <c r="CV1397" i="102" s="1"/>
  <c r="CV1398" i="102" s="1"/>
  <c r="CV1399" i="102" s="1"/>
  <c r="CV1400" i="102" s="1"/>
  <c r="CV1401" i="102" s="1"/>
  <c r="CV1402" i="102" s="1"/>
  <c r="CV1403" i="102" s="1"/>
  <c r="CV1404" i="102" s="1"/>
  <c r="CV1405" i="102" s="1"/>
  <c r="CV1406" i="102" s="1"/>
  <c r="CV1407" i="102" s="1"/>
  <c r="CV1408" i="102" s="1"/>
  <c r="CV1409" i="102" s="1"/>
  <c r="CV1410" i="102" s="1"/>
  <c r="CV1411" i="102" s="1"/>
  <c r="CV1412" i="102" s="1"/>
  <c r="CV1413" i="102" s="1"/>
  <c r="CV1414" i="102" s="1"/>
  <c r="CV1415" i="102" s="1"/>
  <c r="CV1416" i="102" s="1"/>
  <c r="CV1417" i="102" s="1"/>
  <c r="CV1418" i="102" s="1"/>
  <c r="CV1419" i="102" s="1"/>
  <c r="CV1420" i="102" s="1"/>
  <c r="CV1421" i="102" s="1"/>
  <c r="CV1422" i="102" s="1"/>
  <c r="CV1423" i="102" s="1"/>
  <c r="CV1424" i="102" s="1"/>
  <c r="CV1425" i="102" s="1"/>
  <c r="CV1426" i="102" s="1"/>
  <c r="CV1427" i="102" s="1"/>
  <c r="CV1428" i="102" s="1"/>
  <c r="CV1429" i="102" s="1"/>
  <c r="CV1430" i="102" s="1"/>
  <c r="CV1431" i="102" s="1"/>
  <c r="CV1432" i="102" s="1"/>
  <c r="CV1433" i="102" s="1"/>
  <c r="CV1434" i="102" s="1"/>
  <c r="CV1435" i="102" s="1"/>
  <c r="CV1436" i="102" s="1"/>
  <c r="CV1437" i="102" s="1"/>
  <c r="CV1438" i="102" s="1"/>
  <c r="CV1439" i="102" s="1"/>
  <c r="CV1440" i="102" s="1"/>
  <c r="CV1441" i="102" s="1"/>
  <c r="CV1442" i="102" s="1"/>
  <c r="CV1443" i="102" s="1"/>
  <c r="CV1444" i="102" s="1"/>
  <c r="CV1445" i="102" s="1"/>
  <c r="CV1446" i="102" s="1"/>
  <c r="CV1447" i="102" s="1"/>
  <c r="CV1448" i="102" s="1"/>
  <c r="CV1449" i="102" s="1"/>
  <c r="CV1450" i="102" s="1"/>
  <c r="CV1451" i="102" s="1"/>
  <c r="CV1452" i="102" s="1"/>
  <c r="CV1453" i="102" s="1"/>
  <c r="CU14" i="102"/>
  <c r="CU14" i="102" a="1"/>
  <c r="CT14" i="102"/>
  <c r="CT14" i="102" a="1"/>
  <c r="CS14" i="102" a="1"/>
  <c r="CS14" i="102" s="1"/>
  <c r="CS15" i="102" s="1"/>
  <c r="CS16" i="102" s="1"/>
  <c r="CS17" i="102" s="1"/>
  <c r="CS18" i="102" s="1"/>
  <c r="CS19" i="102" s="1"/>
  <c r="CS20" i="102" s="1"/>
  <c r="CS21" i="102" s="1"/>
  <c r="CS22" i="102" s="1"/>
  <c r="CS23" i="102" s="1"/>
  <c r="CS24" i="102" s="1"/>
  <c r="CS25" i="102" s="1"/>
  <c r="CS26" i="102" s="1"/>
  <c r="CS27" i="102" s="1"/>
  <c r="CS28" i="102" s="1"/>
  <c r="CS29" i="102" s="1"/>
  <c r="CS30" i="102" s="1"/>
  <c r="CS31" i="102" s="1"/>
  <c r="CS32" i="102" s="1"/>
  <c r="CS33" i="102" s="1"/>
  <c r="CS34" i="102" s="1"/>
  <c r="CS35" i="102" s="1"/>
  <c r="CS36" i="102" s="1"/>
  <c r="CS37" i="102" s="1"/>
  <c r="CS38" i="102" s="1"/>
  <c r="CS39" i="102" s="1"/>
  <c r="CS40" i="102" s="1"/>
  <c r="CS41" i="102" s="1"/>
  <c r="CS42" i="102" s="1"/>
  <c r="CS43" i="102" s="1"/>
  <c r="CS44" i="102" s="1"/>
  <c r="CS45" i="102" s="1"/>
  <c r="CS46" i="102" s="1"/>
  <c r="CS47" i="102" s="1"/>
  <c r="CS48" i="102" s="1"/>
  <c r="CS49" i="102" s="1"/>
  <c r="CS50" i="102" s="1"/>
  <c r="CS51" i="102" s="1"/>
  <c r="CS52" i="102" s="1"/>
  <c r="CS53" i="102" s="1"/>
  <c r="CS54" i="102" s="1"/>
  <c r="CS55" i="102" s="1"/>
  <c r="CS56" i="102" s="1"/>
  <c r="CS57" i="102" s="1"/>
  <c r="CS58" i="102" s="1"/>
  <c r="CS59" i="102" s="1"/>
  <c r="CS60" i="102" s="1"/>
  <c r="CS61" i="102" s="1"/>
  <c r="CS62" i="102" s="1"/>
  <c r="CS63" i="102" s="1"/>
  <c r="CS64" i="102" s="1"/>
  <c r="CS65" i="102" s="1"/>
  <c r="CS66" i="102" s="1"/>
  <c r="CS67" i="102" s="1"/>
  <c r="CS68" i="102" s="1"/>
  <c r="CS69" i="102" s="1"/>
  <c r="CS70" i="102" s="1"/>
  <c r="CS71" i="102" s="1"/>
  <c r="CS72" i="102" s="1"/>
  <c r="CS73" i="102" s="1"/>
  <c r="CS74" i="102" s="1"/>
  <c r="CS75" i="102" s="1"/>
  <c r="CS76" i="102" s="1"/>
  <c r="CS77" i="102" s="1"/>
  <c r="CS78" i="102" s="1"/>
  <c r="CS79" i="102" s="1"/>
  <c r="CS80" i="102" s="1"/>
  <c r="CS81" i="102" s="1"/>
  <c r="CS82" i="102" s="1"/>
  <c r="CS83" i="102" s="1"/>
  <c r="CS84" i="102" s="1"/>
  <c r="CS85" i="102" s="1"/>
  <c r="CS86" i="102" s="1"/>
  <c r="CS87" i="102" s="1"/>
  <c r="CS88" i="102" s="1"/>
  <c r="CS89" i="102" s="1"/>
  <c r="CS90" i="102" s="1"/>
  <c r="CS91" i="102" s="1"/>
  <c r="CS92" i="102" s="1"/>
  <c r="CS93" i="102" s="1"/>
  <c r="CS94" i="102" s="1"/>
  <c r="CS95" i="102" s="1"/>
  <c r="CS96" i="102" s="1"/>
  <c r="CS97" i="102" s="1"/>
  <c r="CS98" i="102" s="1"/>
  <c r="CS99" i="102" s="1"/>
  <c r="CS100" i="102" s="1"/>
  <c r="CS101" i="102" s="1"/>
  <c r="CS102" i="102" s="1"/>
  <c r="CS103" i="102" s="1"/>
  <c r="CS104" i="102" s="1"/>
  <c r="CS105" i="102" s="1"/>
  <c r="CS106" i="102" s="1"/>
  <c r="CS107" i="102" s="1"/>
  <c r="CS108" i="102" s="1"/>
  <c r="CS109" i="102" s="1"/>
  <c r="CS110" i="102" s="1"/>
  <c r="CS111" i="102" s="1"/>
  <c r="CS112" i="102" s="1"/>
  <c r="CS113" i="102" s="1"/>
  <c r="CS114" i="102" s="1"/>
  <c r="CS115" i="102" s="1"/>
  <c r="CS116" i="102" s="1"/>
  <c r="CS117" i="102" s="1"/>
  <c r="CS118" i="102" s="1"/>
  <c r="CS119" i="102" s="1"/>
  <c r="CS120" i="102" s="1"/>
  <c r="CS121" i="102" s="1"/>
  <c r="CS122" i="102" s="1"/>
  <c r="CS123" i="102" s="1"/>
  <c r="CS124" i="102" s="1"/>
  <c r="CS125" i="102" s="1"/>
  <c r="CS126" i="102" s="1"/>
  <c r="CS127" i="102" s="1"/>
  <c r="CS128" i="102" s="1"/>
  <c r="CS129" i="102" s="1"/>
  <c r="CS130" i="102" s="1"/>
  <c r="CS131" i="102" s="1"/>
  <c r="CS132" i="102" s="1"/>
  <c r="CS133" i="102" s="1"/>
  <c r="CS134" i="102" s="1"/>
  <c r="CS135" i="102" s="1"/>
  <c r="CS136" i="102" s="1"/>
  <c r="CS137" i="102" s="1"/>
  <c r="CS138" i="102" s="1"/>
  <c r="CS139" i="102" s="1"/>
  <c r="CS140" i="102" s="1"/>
  <c r="CS141" i="102" s="1"/>
  <c r="CS142" i="102" s="1"/>
  <c r="CS143" i="102" s="1"/>
  <c r="CS144" i="102" s="1"/>
  <c r="CS145" i="102" s="1"/>
  <c r="CS146" i="102" s="1"/>
  <c r="CS147" i="102" s="1"/>
  <c r="CS148" i="102" s="1"/>
  <c r="CS149" i="102" s="1"/>
  <c r="CS150" i="102" s="1"/>
  <c r="CS151" i="102" s="1"/>
  <c r="CS152" i="102" s="1"/>
  <c r="CS153" i="102" s="1"/>
  <c r="CS154" i="102" s="1"/>
  <c r="CS155" i="102" s="1"/>
  <c r="CS156" i="102" s="1"/>
  <c r="CS157" i="102" s="1"/>
  <c r="CS158" i="102" s="1"/>
  <c r="CS159" i="102" s="1"/>
  <c r="CS160" i="102" s="1"/>
  <c r="CS161" i="102" s="1"/>
  <c r="CS162" i="102" s="1"/>
  <c r="CS163" i="102" s="1"/>
  <c r="CS164" i="102" s="1"/>
  <c r="CS165" i="102" s="1"/>
  <c r="CS166" i="102" s="1"/>
  <c r="CS167" i="102" s="1"/>
  <c r="CS168" i="102" s="1"/>
  <c r="CS169" i="102" s="1"/>
  <c r="CS170" i="102" s="1"/>
  <c r="CS171" i="102" s="1"/>
  <c r="CS172" i="102" s="1"/>
  <c r="CS173" i="102" s="1"/>
  <c r="CS174" i="102" s="1"/>
  <c r="CS175" i="102" s="1"/>
  <c r="CS176" i="102" s="1"/>
  <c r="CS177" i="102" s="1"/>
  <c r="CS178" i="102" s="1"/>
  <c r="CS179" i="102" s="1"/>
  <c r="CS180" i="102" s="1"/>
  <c r="CS181" i="102" s="1"/>
  <c r="CS182" i="102" s="1"/>
  <c r="CS183" i="102" s="1"/>
  <c r="CS184" i="102" s="1"/>
  <c r="CS185" i="102" s="1"/>
  <c r="CS186" i="102" s="1"/>
  <c r="CS187" i="102" s="1"/>
  <c r="CS188" i="102" s="1"/>
  <c r="CS189" i="102" s="1"/>
  <c r="CS190" i="102" s="1"/>
  <c r="CS191" i="102" s="1"/>
  <c r="CS192" i="102" s="1"/>
  <c r="CS193" i="102" s="1"/>
  <c r="CS194" i="102" s="1"/>
  <c r="CS195" i="102" s="1"/>
  <c r="CS196" i="102" s="1"/>
  <c r="CS197" i="102" s="1"/>
  <c r="CS198" i="102" s="1"/>
  <c r="CS199" i="102" s="1"/>
  <c r="CS200" i="102" s="1"/>
  <c r="CS201" i="102" s="1"/>
  <c r="CS202" i="102" s="1"/>
  <c r="CS203" i="102" s="1"/>
  <c r="CS204" i="102" s="1"/>
  <c r="CS205" i="102" s="1"/>
  <c r="CS206" i="102" s="1"/>
  <c r="CS207" i="102" s="1"/>
  <c r="CS208" i="102" s="1"/>
  <c r="CS209" i="102" s="1"/>
  <c r="CS210" i="102" s="1"/>
  <c r="CS211" i="102" s="1"/>
  <c r="CS212" i="102" s="1"/>
  <c r="CS213" i="102" s="1"/>
  <c r="CS214" i="102" s="1"/>
  <c r="CS215" i="102" s="1"/>
  <c r="CS216" i="102" s="1"/>
  <c r="CS217" i="102" s="1"/>
  <c r="CS218" i="102" s="1"/>
  <c r="CS219" i="102" s="1"/>
  <c r="CS220" i="102" s="1"/>
  <c r="CS221" i="102" s="1"/>
  <c r="CS222" i="102" s="1"/>
  <c r="CS223" i="102" s="1"/>
  <c r="CS224" i="102" s="1"/>
  <c r="CS225" i="102" s="1"/>
  <c r="CS226" i="102" s="1"/>
  <c r="CS227" i="102" s="1"/>
  <c r="CS228" i="102" s="1"/>
  <c r="CS229" i="102" s="1"/>
  <c r="CS230" i="102" s="1"/>
  <c r="CS231" i="102" s="1"/>
  <c r="CS232" i="102" s="1"/>
  <c r="CS233" i="102" s="1"/>
  <c r="CS234" i="102" s="1"/>
  <c r="CS235" i="102" s="1"/>
  <c r="CS236" i="102" s="1"/>
  <c r="CS237" i="102" s="1"/>
  <c r="CS238" i="102" s="1"/>
  <c r="CS239" i="102" s="1"/>
  <c r="CS240" i="102" s="1"/>
  <c r="CS241" i="102" s="1"/>
  <c r="CS242" i="102" s="1"/>
  <c r="CS243" i="102" s="1"/>
  <c r="CS244" i="102" s="1"/>
  <c r="CS245" i="102" s="1"/>
  <c r="CS246" i="102" s="1"/>
  <c r="CS247" i="102" s="1"/>
  <c r="CS248" i="102" s="1"/>
  <c r="CS249" i="102" s="1"/>
  <c r="CS250" i="102" s="1"/>
  <c r="CS251" i="102" s="1"/>
  <c r="CS252" i="102" s="1"/>
  <c r="CS253" i="102" s="1"/>
  <c r="CS254" i="102" s="1"/>
  <c r="CS255" i="102" s="1"/>
  <c r="CS256" i="102" s="1"/>
  <c r="CS257" i="102" s="1"/>
  <c r="CS258" i="102" s="1"/>
  <c r="CS259" i="102" s="1"/>
  <c r="CS260" i="102" s="1"/>
  <c r="CS261" i="102" s="1"/>
  <c r="CS262" i="102" s="1"/>
  <c r="CS263" i="102" s="1"/>
  <c r="CS264" i="102" s="1"/>
  <c r="CS265" i="102" s="1"/>
  <c r="CS266" i="102" s="1"/>
  <c r="CS267" i="102" s="1"/>
  <c r="CS268" i="102" s="1"/>
  <c r="CS269" i="102" s="1"/>
  <c r="CS270" i="102" s="1"/>
  <c r="CS271" i="102" s="1"/>
  <c r="CS272" i="102" s="1"/>
  <c r="CS273" i="102" s="1"/>
  <c r="CS274" i="102" s="1"/>
  <c r="CS275" i="102" s="1"/>
  <c r="CS276" i="102" s="1"/>
  <c r="CS277" i="102" s="1"/>
  <c r="CS278" i="102" s="1"/>
  <c r="CS279" i="102" s="1"/>
  <c r="CS280" i="102" s="1"/>
  <c r="CS281" i="102" s="1"/>
  <c r="CS282" i="102" s="1"/>
  <c r="CS283" i="102" s="1"/>
  <c r="CS284" i="102" s="1"/>
  <c r="CS285" i="102" s="1"/>
  <c r="CS286" i="102" s="1"/>
  <c r="CS287" i="102" s="1"/>
  <c r="CS288" i="102" s="1"/>
  <c r="CS289" i="102" s="1"/>
  <c r="CS290" i="102" s="1"/>
  <c r="CS291" i="102" s="1"/>
  <c r="CS292" i="102" s="1"/>
  <c r="CS293" i="102" s="1"/>
  <c r="CS294" i="102" s="1"/>
  <c r="CS295" i="102" s="1"/>
  <c r="CS296" i="102" s="1"/>
  <c r="CS297" i="102" s="1"/>
  <c r="CS298" i="102" s="1"/>
  <c r="CS299" i="102" s="1"/>
  <c r="CS300" i="102" s="1"/>
  <c r="CS301" i="102" s="1"/>
  <c r="CQ14" i="102"/>
  <c r="CP14" i="102"/>
  <c r="CO14" i="102"/>
  <c r="CO15" i="102" s="1"/>
  <c r="CO16" i="102" s="1"/>
  <c r="CO17" i="102" s="1"/>
  <c r="CO18" i="102" s="1"/>
  <c r="CO19" i="102" s="1"/>
  <c r="CO20" i="102" s="1"/>
  <c r="CO21" i="102" s="1"/>
  <c r="CO22" i="102" s="1"/>
  <c r="CO23" i="102" s="1"/>
  <c r="CO24" i="102" s="1"/>
  <c r="CO25" i="102" s="1"/>
  <c r="CO26" i="102" s="1"/>
  <c r="CO27" i="102" s="1"/>
  <c r="CO28" i="102" s="1"/>
  <c r="CO29" i="102" s="1"/>
  <c r="CO30" i="102" s="1"/>
  <c r="CO31" i="102" s="1"/>
  <c r="CO32" i="102" s="1"/>
  <c r="CO33" i="102" s="1"/>
  <c r="CO34" i="102" s="1"/>
  <c r="CO35" i="102" s="1"/>
  <c r="CO36" i="102" s="1"/>
  <c r="CO37" i="102" s="1"/>
  <c r="CO38" i="102" s="1"/>
  <c r="CO39" i="102" s="1"/>
  <c r="CO40" i="102" s="1"/>
  <c r="CO41" i="102" s="1"/>
  <c r="CO42" i="102" s="1"/>
  <c r="CO43" i="102" s="1"/>
  <c r="CO44" i="102" s="1"/>
  <c r="CO45" i="102" s="1"/>
  <c r="CO46" i="102" s="1"/>
  <c r="CO47" i="102" s="1"/>
  <c r="CO48" i="102" s="1"/>
  <c r="CO49" i="102" s="1"/>
  <c r="CO50" i="102" s="1"/>
  <c r="CO51" i="102" s="1"/>
  <c r="CO52" i="102" s="1"/>
  <c r="CO53" i="102" s="1"/>
  <c r="CO54" i="102" s="1"/>
  <c r="CO55" i="102" s="1"/>
  <c r="CO56" i="102" s="1"/>
  <c r="CO57" i="102" s="1"/>
  <c r="CO58" i="102" s="1"/>
  <c r="CO59" i="102" s="1"/>
  <c r="CO60" i="102" s="1"/>
  <c r="CO61" i="102" s="1"/>
  <c r="CO62" i="102" s="1"/>
  <c r="CO63" i="102" s="1"/>
  <c r="CO64" i="102" s="1"/>
  <c r="CO65" i="102" s="1"/>
  <c r="CO66" i="102" s="1"/>
  <c r="CO67" i="102" s="1"/>
  <c r="CO68" i="102" s="1"/>
  <c r="CO69" i="102" s="1"/>
  <c r="CO70" i="102" s="1"/>
  <c r="CO71" i="102" s="1"/>
  <c r="CO72" i="102" s="1"/>
  <c r="CO73" i="102" s="1"/>
  <c r="CO74" i="102" s="1"/>
  <c r="CO75" i="102" s="1"/>
  <c r="CO76" i="102" s="1"/>
  <c r="CO77" i="102" s="1"/>
  <c r="CO78" i="102" s="1"/>
  <c r="CO79" i="102" s="1"/>
  <c r="CO80" i="102" s="1"/>
  <c r="CO81" i="102" s="1"/>
  <c r="CO82" i="102" s="1"/>
  <c r="CO83" i="102" s="1"/>
  <c r="CO84" i="102" s="1"/>
  <c r="CO85" i="102" s="1"/>
  <c r="CO86" i="102" s="1"/>
  <c r="CO87" i="102" s="1"/>
  <c r="CO88" i="102" s="1"/>
  <c r="CO89" i="102" s="1"/>
  <c r="CO90" i="102" s="1"/>
  <c r="CO91" i="102" s="1"/>
  <c r="CO92" i="102" s="1"/>
  <c r="CO93" i="102" s="1"/>
  <c r="CO94" i="102" s="1"/>
  <c r="CO95" i="102" s="1"/>
  <c r="CO96" i="102" s="1"/>
  <c r="CO97" i="102" s="1"/>
  <c r="CO98" i="102" s="1"/>
  <c r="CO99" i="102" s="1"/>
  <c r="CO100" i="102" s="1"/>
  <c r="CO101" i="102" s="1"/>
  <c r="CO102" i="102" s="1"/>
  <c r="CO103" i="102" s="1"/>
  <c r="CO104" i="102" s="1"/>
  <c r="CO105" i="102" s="1"/>
  <c r="CO106" i="102" s="1"/>
  <c r="CO107" i="102" s="1"/>
  <c r="CO108" i="102" s="1"/>
  <c r="CO109" i="102" s="1"/>
  <c r="CO110" i="102" s="1"/>
  <c r="CO111" i="102" s="1"/>
  <c r="CO112" i="102" s="1"/>
  <c r="CO113" i="102" s="1"/>
  <c r="CO114" i="102" s="1"/>
  <c r="CO115" i="102" s="1"/>
  <c r="CO116" i="102" s="1"/>
  <c r="CO117" i="102" s="1"/>
  <c r="CO118" i="102" s="1"/>
  <c r="CO119" i="102" s="1"/>
  <c r="CO120" i="102" s="1"/>
  <c r="CO121" i="102" s="1"/>
  <c r="CO122" i="102" s="1"/>
  <c r="CO123" i="102" s="1"/>
  <c r="CO124" i="102" s="1"/>
  <c r="CO125" i="102" s="1"/>
  <c r="CO126" i="102" s="1"/>
  <c r="CO127" i="102" s="1"/>
  <c r="CO128" i="102" s="1"/>
  <c r="CO129" i="102" s="1"/>
  <c r="CO130" i="102" s="1"/>
  <c r="CO131" i="102" s="1"/>
  <c r="CO132" i="102" s="1"/>
  <c r="CO133" i="102" s="1"/>
  <c r="CO134" i="102" s="1"/>
  <c r="CO135" i="102" s="1"/>
  <c r="CO136" i="102" s="1"/>
  <c r="CO137" i="102" s="1"/>
  <c r="CO138" i="102" s="1"/>
  <c r="CO139" i="102" s="1"/>
  <c r="CO140" i="102" s="1"/>
  <c r="CO141" i="102" s="1"/>
  <c r="CO142" i="102" s="1"/>
  <c r="CO143" i="102" s="1"/>
  <c r="CO144" i="102" s="1"/>
  <c r="CO145" i="102" s="1"/>
  <c r="CO146" i="102" s="1"/>
  <c r="CO147" i="102" s="1"/>
  <c r="CO148" i="102" s="1"/>
  <c r="CO149" i="102" s="1"/>
  <c r="CO150" i="102" s="1"/>
  <c r="CO151" i="102" s="1"/>
  <c r="CO152" i="102" s="1"/>
  <c r="CO153" i="102" s="1"/>
  <c r="CO154" i="102" s="1"/>
  <c r="CO155" i="102" s="1"/>
  <c r="CO156" i="102" s="1"/>
  <c r="CO157" i="102" s="1"/>
  <c r="CO158" i="102" s="1"/>
  <c r="CO159" i="102" s="1"/>
  <c r="CO160" i="102" s="1"/>
  <c r="CO161" i="102" s="1"/>
  <c r="CO162" i="102" s="1"/>
  <c r="CO163" i="102" s="1"/>
  <c r="CO164" i="102" s="1"/>
  <c r="CO165" i="102" s="1"/>
  <c r="CO166" i="102" s="1"/>
  <c r="CO167" i="102" s="1"/>
  <c r="CO168" i="102" s="1"/>
  <c r="CO169" i="102" s="1"/>
  <c r="CO170" i="102" s="1"/>
  <c r="CO171" i="102" s="1"/>
  <c r="CO172" i="102" s="1"/>
  <c r="CO173" i="102" s="1"/>
  <c r="CO174" i="102" s="1"/>
  <c r="CO175" i="102" s="1"/>
  <c r="CO176" i="102" s="1"/>
  <c r="CO177" i="102" s="1"/>
  <c r="CO178" i="102" s="1"/>
  <c r="CO179" i="102" s="1"/>
  <c r="CO180" i="102" s="1"/>
  <c r="CO181" i="102" s="1"/>
  <c r="CO182" i="102" s="1"/>
  <c r="CO183" i="102" s="1"/>
  <c r="CO184" i="102" s="1"/>
  <c r="CO185" i="102" s="1"/>
  <c r="CO186" i="102" s="1"/>
  <c r="CO187" i="102" s="1"/>
  <c r="CO188" i="102" s="1"/>
  <c r="CO189" i="102" s="1"/>
  <c r="CO190" i="102" s="1"/>
  <c r="CO191" i="102" s="1"/>
  <c r="CO192" i="102" s="1"/>
  <c r="CO193" i="102" s="1"/>
  <c r="CO194" i="102" s="1"/>
  <c r="CO195" i="102" s="1"/>
  <c r="CO196" i="102" s="1"/>
  <c r="CO197" i="102" s="1"/>
  <c r="CO198" i="102" s="1"/>
  <c r="CO199" i="102" s="1"/>
  <c r="CO200" i="102" s="1"/>
  <c r="CO201" i="102" s="1"/>
  <c r="CO202" i="102" s="1"/>
  <c r="CO203" i="102" s="1"/>
  <c r="CO204" i="102" s="1"/>
  <c r="CO205" i="102" s="1"/>
  <c r="CO206" i="102" s="1"/>
  <c r="CO207" i="102" s="1"/>
  <c r="CO208" i="102" s="1"/>
  <c r="CO209" i="102" s="1"/>
  <c r="CO210" i="102" s="1"/>
  <c r="CO211" i="102" s="1"/>
  <c r="CO212" i="102" s="1"/>
  <c r="CO213" i="102" s="1"/>
  <c r="CO214" i="102" s="1"/>
  <c r="CO215" i="102" s="1"/>
  <c r="CO216" i="102" s="1"/>
  <c r="CO217" i="102" s="1"/>
  <c r="CO218" i="102" s="1"/>
  <c r="CO219" i="102" s="1"/>
  <c r="CO220" i="102" s="1"/>
  <c r="CO221" i="102" s="1"/>
  <c r="CO222" i="102" s="1"/>
  <c r="CO223" i="102" s="1"/>
  <c r="CO224" i="102" s="1"/>
  <c r="CO225" i="102" s="1"/>
  <c r="CO226" i="102" s="1"/>
  <c r="CO227" i="102" s="1"/>
  <c r="CO228" i="102" s="1"/>
  <c r="CO229" i="102" s="1"/>
  <c r="CO230" i="102" s="1"/>
  <c r="CO231" i="102" s="1"/>
  <c r="CO232" i="102" s="1"/>
  <c r="CO233" i="102" s="1"/>
  <c r="CO234" i="102" s="1"/>
  <c r="CO235" i="102" s="1"/>
  <c r="CO236" i="102" s="1"/>
  <c r="CO237" i="102" s="1"/>
  <c r="CO238" i="102" s="1"/>
  <c r="CO239" i="102" s="1"/>
  <c r="CO240" i="102" s="1"/>
  <c r="CO241" i="102" s="1"/>
  <c r="CO242" i="102" s="1"/>
  <c r="CO243" i="102" s="1"/>
  <c r="CO244" i="102" s="1"/>
  <c r="CO245" i="102" s="1"/>
  <c r="CO246" i="102" s="1"/>
  <c r="CO247" i="102" s="1"/>
  <c r="CO248" i="102" s="1"/>
  <c r="CO249" i="102" s="1"/>
  <c r="CO250" i="102" s="1"/>
  <c r="CO251" i="102" s="1"/>
  <c r="CO252" i="102" s="1"/>
  <c r="CO253" i="102" s="1"/>
  <c r="CO254" i="102" s="1"/>
  <c r="CO255" i="102" s="1"/>
  <c r="CO256" i="102" s="1"/>
  <c r="CO257" i="102" s="1"/>
  <c r="CO258" i="102" s="1"/>
  <c r="CO259" i="102" s="1"/>
  <c r="CO260" i="102" s="1"/>
  <c r="CO261" i="102" s="1"/>
  <c r="CO262" i="102" s="1"/>
  <c r="CO263" i="102" s="1"/>
  <c r="CO264" i="102" s="1"/>
  <c r="CO265" i="102" s="1"/>
  <c r="CO266" i="102" s="1"/>
  <c r="CO267" i="102" s="1"/>
  <c r="CO268" i="102" s="1"/>
  <c r="CO269" i="102" s="1"/>
  <c r="CO270" i="102" s="1"/>
  <c r="CO271" i="102" s="1"/>
  <c r="CO272" i="102" s="1"/>
  <c r="CO273" i="102" s="1"/>
  <c r="CO274" i="102" s="1"/>
  <c r="CO275" i="102" s="1"/>
  <c r="CO276" i="102" s="1"/>
  <c r="CO277" i="102" s="1"/>
  <c r="CO278" i="102" s="1"/>
  <c r="CO279" i="102" s="1"/>
  <c r="CO280" i="102" s="1"/>
  <c r="CO281" i="102" s="1"/>
  <c r="CO282" i="102" s="1"/>
  <c r="CO283" i="102" s="1"/>
  <c r="CO284" i="102" s="1"/>
  <c r="CO285" i="102" s="1"/>
  <c r="CO286" i="102" s="1"/>
  <c r="CO287" i="102" s="1"/>
  <c r="CO288" i="102" s="1"/>
  <c r="CO289" i="102" s="1"/>
  <c r="CO290" i="102" s="1"/>
  <c r="CO291" i="102" s="1"/>
  <c r="CO292" i="102" s="1"/>
  <c r="CO293" i="102" s="1"/>
  <c r="CO294" i="102" s="1"/>
  <c r="CO295" i="102" s="1"/>
  <c r="CO296" i="102" s="1"/>
  <c r="CO297" i="102" s="1"/>
  <c r="CO298" i="102" s="1"/>
  <c r="CO299" i="102" s="1"/>
  <c r="CO300" i="102" s="1"/>
  <c r="CO301" i="102" s="1"/>
  <c r="CO302" i="102" s="1"/>
  <c r="CO303" i="102" s="1"/>
  <c r="CO304" i="102" s="1"/>
  <c r="CO305" i="102" s="1"/>
  <c r="CO306" i="102" s="1"/>
  <c r="CO307" i="102" s="1"/>
  <c r="CO308" i="102" s="1"/>
  <c r="CO309" i="102" s="1"/>
  <c r="CO310" i="102" s="1"/>
  <c r="CO311" i="102" s="1"/>
  <c r="CO312" i="102" s="1"/>
  <c r="CO313" i="102" s="1"/>
  <c r="CO314" i="102" s="1"/>
  <c r="CO315" i="102" s="1"/>
  <c r="CO316" i="102" s="1"/>
  <c r="CO317" i="102" s="1"/>
  <c r="CO318" i="102" s="1"/>
  <c r="CO319" i="102" s="1"/>
  <c r="CO320" i="102" s="1"/>
  <c r="CO321" i="102" s="1"/>
  <c r="CO322" i="102" s="1"/>
  <c r="CO323" i="102" s="1"/>
  <c r="CO324" i="102" s="1"/>
  <c r="CO325" i="102" s="1"/>
  <c r="CO326" i="102" s="1"/>
  <c r="CO327" i="102" s="1"/>
  <c r="CO328" i="102" s="1"/>
  <c r="CO329" i="102" s="1"/>
  <c r="CO330" i="102" s="1"/>
  <c r="CO331" i="102" s="1"/>
  <c r="CO332" i="102" s="1"/>
  <c r="CO333" i="102" s="1"/>
  <c r="CO334" i="102" s="1"/>
  <c r="CO335" i="102" s="1"/>
  <c r="CO336" i="102" s="1"/>
  <c r="CO337" i="102" s="1"/>
  <c r="CO338" i="102" s="1"/>
  <c r="CO339" i="102" s="1"/>
  <c r="CO340" i="102" s="1"/>
  <c r="CO341" i="102" s="1"/>
  <c r="CO342" i="102" s="1"/>
  <c r="CO343" i="102" s="1"/>
  <c r="CO344" i="102" s="1"/>
  <c r="CO345" i="102" s="1"/>
  <c r="CO346" i="102" s="1"/>
  <c r="CO347" i="102" s="1"/>
  <c r="CO348" i="102" s="1"/>
  <c r="CO349" i="102" s="1"/>
  <c r="CO350" i="102" s="1"/>
  <c r="CO351" i="102" s="1"/>
  <c r="CO352" i="102" s="1"/>
  <c r="CO353" i="102" s="1"/>
  <c r="CO354" i="102" s="1"/>
  <c r="CO355" i="102" s="1"/>
  <c r="CO356" i="102" s="1"/>
  <c r="CO357" i="102" s="1"/>
  <c r="CO358" i="102" s="1"/>
  <c r="CO359" i="102" s="1"/>
  <c r="CO360" i="102" s="1"/>
  <c r="CO361" i="102" s="1"/>
  <c r="CO362" i="102" s="1"/>
  <c r="CO363" i="102" s="1"/>
  <c r="CO364" i="102" s="1"/>
  <c r="CO365" i="102" s="1"/>
  <c r="CO366" i="102" s="1"/>
  <c r="CO367" i="102" s="1"/>
  <c r="CO368" i="102" s="1"/>
  <c r="CO369" i="102" s="1"/>
  <c r="CO370" i="102" s="1"/>
  <c r="CO371" i="102" s="1"/>
  <c r="CO372" i="102" s="1"/>
  <c r="CO373" i="102" s="1"/>
  <c r="CO374" i="102" s="1"/>
  <c r="CO375" i="102" s="1"/>
  <c r="CO376" i="102" s="1"/>
  <c r="CO377" i="102" s="1"/>
  <c r="CO378" i="102" s="1"/>
  <c r="CO379" i="102" s="1"/>
  <c r="CO380" i="102" s="1"/>
  <c r="CO381" i="102" s="1"/>
  <c r="CO382" i="102" s="1"/>
  <c r="CO383" i="102" s="1"/>
  <c r="CO384" i="102" s="1"/>
  <c r="CO385" i="102" s="1"/>
  <c r="CO386" i="102" s="1"/>
  <c r="CO387" i="102" s="1"/>
  <c r="CO388" i="102" s="1"/>
  <c r="CO389" i="102" s="1"/>
  <c r="CO390" i="102" s="1"/>
  <c r="CO391" i="102" s="1"/>
  <c r="CO392" i="102" s="1"/>
  <c r="CO393" i="102" s="1"/>
  <c r="CO394" i="102" s="1"/>
  <c r="CO395" i="102" s="1"/>
  <c r="CO396" i="102" s="1"/>
  <c r="CO397" i="102" s="1"/>
  <c r="CO398" i="102" s="1"/>
  <c r="CO399" i="102" s="1"/>
  <c r="CO400" i="102" s="1"/>
  <c r="CO401" i="102" s="1"/>
  <c r="CO402" i="102" s="1"/>
  <c r="CO403" i="102" s="1"/>
  <c r="CO404" i="102" s="1"/>
  <c r="CO405" i="102" s="1"/>
  <c r="CO406" i="102" s="1"/>
  <c r="CO407" i="102" s="1"/>
  <c r="CO408" i="102" s="1"/>
  <c r="CO409" i="102" s="1"/>
  <c r="CO410" i="102" s="1"/>
  <c r="CO411" i="102" s="1"/>
  <c r="CO412" i="102" s="1"/>
  <c r="CO413" i="102" s="1"/>
  <c r="CO414" i="102" s="1"/>
  <c r="CO415" i="102" s="1"/>
  <c r="CO416" i="102" s="1"/>
  <c r="CO417" i="102" s="1"/>
  <c r="CO418" i="102" s="1"/>
  <c r="CO419" i="102" s="1"/>
  <c r="CO420" i="102" s="1"/>
  <c r="CO421" i="102" s="1"/>
  <c r="CO422" i="102" s="1"/>
  <c r="CO423" i="102" s="1"/>
  <c r="CO424" i="102" s="1"/>
  <c r="CO425" i="102" s="1"/>
  <c r="CO426" i="102" s="1"/>
  <c r="CO427" i="102" s="1"/>
  <c r="CO428" i="102" s="1"/>
  <c r="CO429" i="102" s="1"/>
  <c r="CO430" i="102" s="1"/>
  <c r="CO431" i="102" s="1"/>
  <c r="CO432" i="102" s="1"/>
  <c r="CO433" i="102" s="1"/>
  <c r="CO434" i="102" s="1"/>
  <c r="CO435" i="102" s="1"/>
  <c r="CO436" i="102" s="1"/>
  <c r="CO437" i="102" s="1"/>
  <c r="CO438" i="102" s="1"/>
  <c r="CO439" i="102" s="1"/>
  <c r="CO440" i="102" s="1"/>
  <c r="CO441" i="102" s="1"/>
  <c r="CO442" i="102" s="1"/>
  <c r="CO443" i="102" s="1"/>
  <c r="CO444" i="102" s="1"/>
  <c r="CO445" i="102" s="1"/>
  <c r="CO446" i="102" s="1"/>
  <c r="CO447" i="102" s="1"/>
  <c r="CO448" i="102" s="1"/>
  <c r="CO449" i="102" s="1"/>
  <c r="CO450" i="102" s="1"/>
  <c r="CO451" i="102" s="1"/>
  <c r="CO452" i="102" s="1"/>
  <c r="CO453" i="102" s="1"/>
  <c r="CO454" i="102" s="1"/>
  <c r="CO455" i="102" s="1"/>
  <c r="CO456" i="102" s="1"/>
  <c r="CO457" i="102" s="1"/>
  <c r="CO458" i="102" s="1"/>
  <c r="CO459" i="102" s="1"/>
  <c r="CO460" i="102" s="1"/>
  <c r="CO461" i="102" s="1"/>
  <c r="CO462" i="102" s="1"/>
  <c r="CO463" i="102" s="1"/>
  <c r="CO464" i="102" s="1"/>
  <c r="CO465" i="102" s="1"/>
  <c r="CO466" i="102" s="1"/>
  <c r="CO467" i="102" s="1"/>
  <c r="CO468" i="102" s="1"/>
  <c r="CO469" i="102" s="1"/>
  <c r="CO470" i="102" s="1"/>
  <c r="CO471" i="102" s="1"/>
  <c r="CO472" i="102" s="1"/>
  <c r="CO473" i="102" s="1"/>
  <c r="CO474" i="102" s="1"/>
  <c r="CO475" i="102" s="1"/>
  <c r="CO476" i="102" s="1"/>
  <c r="CO477" i="102" s="1"/>
  <c r="CO478" i="102" s="1"/>
  <c r="CO479" i="102" s="1"/>
  <c r="CO480" i="102" s="1"/>
  <c r="CO481" i="102" s="1"/>
  <c r="CO482" i="102" s="1"/>
  <c r="CO483" i="102" s="1"/>
  <c r="CO484" i="102" s="1"/>
  <c r="CO485" i="102" s="1"/>
  <c r="CO486" i="102" s="1"/>
  <c r="CO487" i="102" s="1"/>
  <c r="CO488" i="102" s="1"/>
  <c r="CO489" i="102" s="1"/>
  <c r="CO490" i="102" s="1"/>
  <c r="CO491" i="102" s="1"/>
  <c r="CO492" i="102" s="1"/>
  <c r="CO493" i="102" s="1"/>
  <c r="CO494" i="102" s="1"/>
  <c r="CO495" i="102" s="1"/>
  <c r="CO496" i="102" s="1"/>
  <c r="CO497" i="102" s="1"/>
  <c r="CO498" i="102" s="1"/>
  <c r="CO499" i="102" s="1"/>
  <c r="CO500" i="102" s="1"/>
  <c r="CO501" i="102" s="1"/>
  <c r="CO502" i="102" s="1"/>
  <c r="CO503" i="102" s="1"/>
  <c r="CO504" i="102" s="1"/>
  <c r="CO505" i="102" s="1"/>
  <c r="CO506" i="102" s="1"/>
  <c r="CO507" i="102" s="1"/>
  <c r="CO508" i="102" s="1"/>
  <c r="CO509" i="102" s="1"/>
  <c r="CO510" i="102" s="1"/>
  <c r="CO511" i="102" s="1"/>
  <c r="CO512" i="102" s="1"/>
  <c r="CO513" i="102" s="1"/>
  <c r="CO514" i="102" s="1"/>
  <c r="CO515" i="102" s="1"/>
  <c r="CO516" i="102" s="1"/>
  <c r="CO517" i="102" s="1"/>
  <c r="CO518" i="102" s="1"/>
  <c r="CO519" i="102" s="1"/>
  <c r="CO520" i="102" s="1"/>
  <c r="CO521" i="102" s="1"/>
  <c r="CO522" i="102" s="1"/>
  <c r="CO523" i="102" s="1"/>
  <c r="CO524" i="102" s="1"/>
  <c r="CO525" i="102" s="1"/>
  <c r="CO526" i="102" s="1"/>
  <c r="CO527" i="102" s="1"/>
  <c r="CO528" i="102" s="1"/>
  <c r="CO529" i="102" s="1"/>
  <c r="CO530" i="102" s="1"/>
  <c r="CO531" i="102" s="1"/>
  <c r="CO532" i="102" s="1"/>
  <c r="CO533" i="102" s="1"/>
  <c r="CO534" i="102" s="1"/>
  <c r="CO535" i="102" s="1"/>
  <c r="CO536" i="102" s="1"/>
  <c r="CO537" i="102" s="1"/>
  <c r="CO538" i="102" s="1"/>
  <c r="CO539" i="102" s="1"/>
  <c r="CO540" i="102" s="1"/>
  <c r="CO541" i="102" s="1"/>
  <c r="CO542" i="102" s="1"/>
  <c r="CO543" i="102" s="1"/>
  <c r="CO544" i="102" s="1"/>
  <c r="CO545" i="102" s="1"/>
  <c r="CO546" i="102" s="1"/>
  <c r="CO547" i="102" s="1"/>
  <c r="CO548" i="102" s="1"/>
  <c r="CO549" i="102" s="1"/>
  <c r="CO550" i="102" s="1"/>
  <c r="CO551" i="102" s="1"/>
  <c r="CO552" i="102" s="1"/>
  <c r="CO553" i="102" s="1"/>
  <c r="CO554" i="102" s="1"/>
  <c r="CO555" i="102" s="1"/>
  <c r="CO556" i="102" s="1"/>
  <c r="CO557" i="102" s="1"/>
  <c r="CO558" i="102" s="1"/>
  <c r="CO559" i="102" s="1"/>
  <c r="CO560" i="102" s="1"/>
  <c r="CO561" i="102" s="1"/>
  <c r="CO562" i="102" s="1"/>
  <c r="CO563" i="102" s="1"/>
  <c r="CO564" i="102" s="1"/>
  <c r="CO565" i="102" s="1"/>
  <c r="CO566" i="102" s="1"/>
  <c r="CO567" i="102" s="1"/>
  <c r="CO568" i="102" s="1"/>
  <c r="CO569" i="102" s="1"/>
  <c r="CO570" i="102" s="1"/>
  <c r="CO571" i="102" s="1"/>
  <c r="CO572" i="102" s="1"/>
  <c r="CO573" i="102" s="1"/>
  <c r="CO574" i="102" s="1"/>
  <c r="CO575" i="102" s="1"/>
  <c r="CO576" i="102" s="1"/>
  <c r="CO577" i="102" s="1"/>
  <c r="CO578" i="102" s="1"/>
  <c r="CO579" i="102" s="1"/>
  <c r="CO580" i="102" s="1"/>
  <c r="CO581" i="102" s="1"/>
  <c r="CO582" i="102" s="1"/>
  <c r="CO583" i="102" s="1"/>
  <c r="CO584" i="102" s="1"/>
  <c r="CO585" i="102" s="1"/>
  <c r="CO586" i="102" s="1"/>
  <c r="CO587" i="102" s="1"/>
  <c r="CO588" i="102" s="1"/>
  <c r="CO589" i="102" s="1"/>
  <c r="CO590" i="102" s="1"/>
  <c r="CO591" i="102" s="1"/>
  <c r="CO592" i="102" s="1"/>
  <c r="CO593" i="102" s="1"/>
  <c r="CO594" i="102" s="1"/>
  <c r="CO595" i="102" s="1"/>
  <c r="CO596" i="102" s="1"/>
  <c r="CO597" i="102" s="1"/>
  <c r="CO598" i="102" s="1"/>
  <c r="CO599" i="102" s="1"/>
  <c r="CO600" i="102" s="1"/>
  <c r="CO601" i="102" s="1"/>
  <c r="CO602" i="102" s="1"/>
  <c r="CO603" i="102" s="1"/>
  <c r="CO604" i="102" s="1"/>
  <c r="CO605" i="102" s="1"/>
  <c r="CO606" i="102" s="1"/>
  <c r="CO607" i="102" s="1"/>
  <c r="CO608" i="102" s="1"/>
  <c r="CO609" i="102" s="1"/>
  <c r="CO610" i="102" s="1"/>
  <c r="CO611" i="102" s="1"/>
  <c r="CO612" i="102" s="1"/>
  <c r="CO613" i="102" s="1"/>
  <c r="CO614" i="102" s="1"/>
  <c r="CO615" i="102" s="1"/>
  <c r="CO616" i="102" s="1"/>
  <c r="CO617" i="102" s="1"/>
  <c r="CO618" i="102" s="1"/>
  <c r="CO619" i="102" s="1"/>
  <c r="CO620" i="102" s="1"/>
  <c r="CO621" i="102" s="1"/>
  <c r="CO622" i="102" s="1"/>
  <c r="CO623" i="102" s="1"/>
  <c r="CO624" i="102" s="1"/>
  <c r="CO625" i="102" s="1"/>
  <c r="CO626" i="102" s="1"/>
  <c r="CO627" i="102" s="1"/>
  <c r="CO628" i="102" s="1"/>
  <c r="CO629" i="102" s="1"/>
  <c r="CO630" i="102" s="1"/>
  <c r="CO631" i="102" s="1"/>
  <c r="CO632" i="102" s="1"/>
  <c r="CO633" i="102" s="1"/>
  <c r="CO634" i="102" s="1"/>
  <c r="CO635" i="102" s="1"/>
  <c r="CO636" i="102" s="1"/>
  <c r="CO637" i="102" s="1"/>
  <c r="CO638" i="102" s="1"/>
  <c r="CO639" i="102" s="1"/>
  <c r="CO640" i="102" s="1"/>
  <c r="CO641" i="102" s="1"/>
  <c r="CO642" i="102" s="1"/>
  <c r="CO643" i="102" s="1"/>
  <c r="CO644" i="102" s="1"/>
  <c r="CO645" i="102" s="1"/>
  <c r="CO646" i="102" s="1"/>
  <c r="CO647" i="102" s="1"/>
  <c r="CO648" i="102" s="1"/>
  <c r="CO649" i="102" s="1"/>
  <c r="CO650" i="102" s="1"/>
  <c r="CO651" i="102" s="1"/>
  <c r="CO652" i="102" s="1"/>
  <c r="CO653" i="102" s="1"/>
  <c r="CO654" i="102" s="1"/>
  <c r="CO655" i="102" s="1"/>
  <c r="CO656" i="102" s="1"/>
  <c r="CO657" i="102" s="1"/>
  <c r="CO658" i="102" s="1"/>
  <c r="CO659" i="102" s="1"/>
  <c r="CO660" i="102" s="1"/>
  <c r="CO661" i="102" s="1"/>
  <c r="CO662" i="102" s="1"/>
  <c r="CO663" i="102" s="1"/>
  <c r="CO664" i="102" s="1"/>
  <c r="CO665" i="102" s="1"/>
  <c r="CO666" i="102" s="1"/>
  <c r="CO667" i="102" s="1"/>
  <c r="CO668" i="102" s="1"/>
  <c r="CO669" i="102" s="1"/>
  <c r="CO670" i="102" s="1"/>
  <c r="CO671" i="102" s="1"/>
  <c r="CO672" i="102" s="1"/>
  <c r="CO673" i="102" s="1"/>
  <c r="CO674" i="102" s="1"/>
  <c r="CO675" i="102" s="1"/>
  <c r="CO676" i="102" s="1"/>
  <c r="CO677" i="102" s="1"/>
  <c r="CO678" i="102" s="1"/>
  <c r="CO679" i="102" s="1"/>
  <c r="CO680" i="102" s="1"/>
  <c r="CO681" i="102" s="1"/>
  <c r="CO682" i="102" s="1"/>
  <c r="CO683" i="102" s="1"/>
  <c r="CO684" i="102" s="1"/>
  <c r="CO685" i="102" s="1"/>
  <c r="CO686" i="102" s="1"/>
  <c r="CO687" i="102" s="1"/>
  <c r="CO688" i="102" s="1"/>
  <c r="CO689" i="102" s="1"/>
  <c r="CO690" i="102" s="1"/>
  <c r="CO691" i="102" s="1"/>
  <c r="CO692" i="102" s="1"/>
  <c r="CO693" i="102" s="1"/>
  <c r="CO694" i="102" s="1"/>
  <c r="CO695" i="102" s="1"/>
  <c r="CO696" i="102" s="1"/>
  <c r="CO697" i="102" s="1"/>
  <c r="CO698" i="102" s="1"/>
  <c r="CO699" i="102" s="1"/>
  <c r="CO700" i="102" s="1"/>
  <c r="CO701" i="102" s="1"/>
  <c r="CO702" i="102" s="1"/>
  <c r="CO703" i="102" s="1"/>
  <c r="CO704" i="102" s="1"/>
  <c r="CO705" i="102" s="1"/>
  <c r="CO706" i="102" s="1"/>
  <c r="CO707" i="102" s="1"/>
  <c r="CO708" i="102" s="1"/>
  <c r="CO709" i="102" s="1"/>
  <c r="CO710" i="102" s="1"/>
  <c r="CO711" i="102" s="1"/>
  <c r="CO712" i="102" s="1"/>
  <c r="CO713" i="102" s="1"/>
  <c r="CO714" i="102" s="1"/>
  <c r="CO715" i="102" s="1"/>
  <c r="CO716" i="102" s="1"/>
  <c r="CO717" i="102" s="1"/>
  <c r="CO718" i="102" s="1"/>
  <c r="CO719" i="102" s="1"/>
  <c r="CO720" i="102" s="1"/>
  <c r="CO721" i="102" s="1"/>
  <c r="CO722" i="102" s="1"/>
  <c r="CO723" i="102" s="1"/>
  <c r="CO724" i="102" s="1"/>
  <c r="CO725" i="102" s="1"/>
  <c r="CO726" i="102" s="1"/>
  <c r="CO727" i="102" s="1"/>
  <c r="CO728" i="102" s="1"/>
  <c r="CO729" i="102" s="1"/>
  <c r="CO730" i="102" s="1"/>
  <c r="CO731" i="102" s="1"/>
  <c r="CO732" i="102" s="1"/>
  <c r="CO733" i="102" s="1"/>
  <c r="CO734" i="102" s="1"/>
  <c r="CO735" i="102" s="1"/>
  <c r="CO736" i="102" s="1"/>
  <c r="CO737" i="102" s="1"/>
  <c r="CO738" i="102" s="1"/>
  <c r="CO739" i="102" s="1"/>
  <c r="CO740" i="102" s="1"/>
  <c r="CO741" i="102" s="1"/>
  <c r="CO742" i="102" s="1"/>
  <c r="CO743" i="102" s="1"/>
  <c r="CO744" i="102" s="1"/>
  <c r="CO745" i="102" s="1"/>
  <c r="CO746" i="102" s="1"/>
  <c r="CO747" i="102" s="1"/>
  <c r="CO748" i="102" s="1"/>
  <c r="CO749" i="102" s="1"/>
  <c r="CO750" i="102" s="1"/>
  <c r="CO751" i="102" s="1"/>
  <c r="CO752" i="102" s="1"/>
  <c r="CO753" i="102" s="1"/>
  <c r="CO754" i="102" s="1"/>
  <c r="CO755" i="102" s="1"/>
  <c r="CO756" i="102" s="1"/>
  <c r="CO757" i="102" s="1"/>
  <c r="CO758" i="102" s="1"/>
  <c r="CO759" i="102" s="1"/>
  <c r="CO760" i="102" s="1"/>
  <c r="CO761" i="102" s="1"/>
  <c r="CO762" i="102" s="1"/>
  <c r="CO763" i="102" s="1"/>
  <c r="CO764" i="102" s="1"/>
  <c r="CO765" i="102" s="1"/>
  <c r="CO766" i="102" s="1"/>
  <c r="CO767" i="102" s="1"/>
  <c r="CO768" i="102" s="1"/>
  <c r="CO769" i="102" s="1"/>
  <c r="CO770" i="102" s="1"/>
  <c r="CO771" i="102" s="1"/>
  <c r="CO772" i="102" s="1"/>
  <c r="CO773" i="102" s="1"/>
  <c r="CO774" i="102" s="1"/>
  <c r="CO775" i="102" s="1"/>
  <c r="CO776" i="102" s="1"/>
  <c r="CO777" i="102" s="1"/>
  <c r="CO778" i="102" s="1"/>
  <c r="CO779" i="102" s="1"/>
  <c r="CO780" i="102" s="1"/>
  <c r="CO781" i="102" s="1"/>
  <c r="CO782" i="102" s="1"/>
  <c r="CO783" i="102" s="1"/>
  <c r="CO784" i="102" s="1"/>
  <c r="CO785" i="102" s="1"/>
  <c r="CO786" i="102" s="1"/>
  <c r="CO787" i="102" s="1"/>
  <c r="CO788" i="102" s="1"/>
  <c r="CO789" i="102" s="1"/>
  <c r="CO790" i="102" s="1"/>
  <c r="CO791" i="102" s="1"/>
  <c r="CO792" i="102" s="1"/>
  <c r="CO793" i="102" s="1"/>
  <c r="CO794" i="102" s="1"/>
  <c r="CO795" i="102" s="1"/>
  <c r="CO796" i="102" s="1"/>
  <c r="CO797" i="102" s="1"/>
  <c r="CO798" i="102" s="1"/>
  <c r="CO799" i="102" s="1"/>
  <c r="CO800" i="102" s="1"/>
  <c r="CO801" i="102" s="1"/>
  <c r="CO802" i="102" s="1"/>
  <c r="CO803" i="102" s="1"/>
  <c r="CO804" i="102" s="1"/>
  <c r="CO805" i="102" s="1"/>
  <c r="CO806" i="102" s="1"/>
  <c r="CO807" i="102" s="1"/>
  <c r="CO808" i="102" s="1"/>
  <c r="CO809" i="102" s="1"/>
  <c r="CO810" i="102" s="1"/>
  <c r="CO811" i="102" s="1"/>
  <c r="CO812" i="102" s="1"/>
  <c r="CO813" i="102" s="1"/>
  <c r="CO814" i="102" s="1"/>
  <c r="CO815" i="102" s="1"/>
  <c r="CO816" i="102" s="1"/>
  <c r="CO817" i="102" s="1"/>
  <c r="CO818" i="102" s="1"/>
  <c r="CO819" i="102" s="1"/>
  <c r="CO820" i="102" s="1"/>
  <c r="CO821" i="102" s="1"/>
  <c r="CO822" i="102" s="1"/>
  <c r="CO823" i="102" s="1"/>
  <c r="CO824" i="102" s="1"/>
  <c r="CO825" i="102" s="1"/>
  <c r="CO826" i="102" s="1"/>
  <c r="CO827" i="102" s="1"/>
  <c r="CO828" i="102" s="1"/>
  <c r="CO829" i="102" s="1"/>
  <c r="CO830" i="102" s="1"/>
  <c r="CO831" i="102" s="1"/>
  <c r="CO832" i="102" s="1"/>
  <c r="CO833" i="102" s="1"/>
  <c r="CO834" i="102" s="1"/>
  <c r="CO835" i="102" s="1"/>
  <c r="CO836" i="102" s="1"/>
  <c r="CO837" i="102" s="1"/>
  <c r="CO838" i="102" s="1"/>
  <c r="CO839" i="102" s="1"/>
  <c r="CO840" i="102" s="1"/>
  <c r="CO841" i="102" s="1"/>
  <c r="CO842" i="102" s="1"/>
  <c r="CO843" i="102" s="1"/>
  <c r="CO844" i="102" s="1"/>
  <c r="CO845" i="102" s="1"/>
  <c r="CO846" i="102" s="1"/>
  <c r="CO847" i="102" s="1"/>
  <c r="CO848" i="102" s="1"/>
  <c r="CO849" i="102" s="1"/>
  <c r="CO850" i="102" s="1"/>
  <c r="CO851" i="102" s="1"/>
  <c r="CO852" i="102" s="1"/>
  <c r="CO853" i="102" s="1"/>
  <c r="CO854" i="102" s="1"/>
  <c r="CO855" i="102" s="1"/>
  <c r="CO856" i="102" s="1"/>
  <c r="CO857" i="102" s="1"/>
  <c r="CO858" i="102" s="1"/>
  <c r="CO859" i="102" s="1"/>
  <c r="CO860" i="102" s="1"/>
  <c r="CO861" i="102" s="1"/>
  <c r="CO862" i="102" s="1"/>
  <c r="CO863" i="102" s="1"/>
  <c r="CO864" i="102" s="1"/>
  <c r="CO865" i="102" s="1"/>
  <c r="CO866" i="102" s="1"/>
  <c r="CO867" i="102" s="1"/>
  <c r="CO868" i="102" s="1"/>
  <c r="CO869" i="102" s="1"/>
  <c r="CO870" i="102" s="1"/>
  <c r="CO871" i="102" s="1"/>
  <c r="CO872" i="102" s="1"/>
  <c r="CO873" i="102" s="1"/>
  <c r="CO874" i="102" s="1"/>
  <c r="CO875" i="102" s="1"/>
  <c r="CO876" i="102" s="1"/>
  <c r="CO877" i="102" s="1"/>
  <c r="CO878" i="102" s="1"/>
  <c r="CO879" i="102" s="1"/>
  <c r="CO880" i="102" s="1"/>
  <c r="CO881" i="102" s="1"/>
  <c r="CO882" i="102" s="1"/>
  <c r="CO883" i="102" s="1"/>
  <c r="CO884" i="102" s="1"/>
  <c r="CO885" i="102" s="1"/>
  <c r="CO886" i="102" s="1"/>
  <c r="CO887" i="102" s="1"/>
  <c r="CO888" i="102" s="1"/>
  <c r="CO889" i="102" s="1"/>
  <c r="CO890" i="102" s="1"/>
  <c r="CO891" i="102" s="1"/>
  <c r="CO892" i="102" s="1"/>
  <c r="CO893" i="102" s="1"/>
  <c r="CO894" i="102" s="1"/>
  <c r="CO895" i="102" s="1"/>
  <c r="CO896" i="102" s="1"/>
  <c r="CO897" i="102" s="1"/>
  <c r="CO898" i="102" s="1"/>
  <c r="CO899" i="102" s="1"/>
  <c r="CO900" i="102" s="1"/>
  <c r="CO901" i="102" s="1"/>
  <c r="CO902" i="102" s="1"/>
  <c r="CO903" i="102" s="1"/>
  <c r="CO904" i="102" s="1"/>
  <c r="CO905" i="102" s="1"/>
  <c r="CO906" i="102" s="1"/>
  <c r="CO907" i="102" s="1"/>
  <c r="CO908" i="102" s="1"/>
  <c r="CO909" i="102" s="1"/>
  <c r="CO910" i="102" s="1"/>
  <c r="CO911" i="102" s="1"/>
  <c r="CO912" i="102" s="1"/>
  <c r="CO913" i="102" s="1"/>
  <c r="CO914" i="102" s="1"/>
  <c r="CO915" i="102" s="1"/>
  <c r="CO916" i="102" s="1"/>
  <c r="CO917" i="102" s="1"/>
  <c r="CO918" i="102" s="1"/>
  <c r="CO919" i="102" s="1"/>
  <c r="CO920" i="102" s="1"/>
  <c r="CO921" i="102" s="1"/>
  <c r="CO922" i="102" s="1"/>
  <c r="CO923" i="102" s="1"/>
  <c r="CO924" i="102" s="1"/>
  <c r="CO925" i="102" s="1"/>
  <c r="CO926" i="102" s="1"/>
  <c r="CO927" i="102" s="1"/>
  <c r="CO928" i="102" s="1"/>
  <c r="CO929" i="102" s="1"/>
  <c r="CO930" i="102" s="1"/>
  <c r="CO931" i="102" s="1"/>
  <c r="CO932" i="102" s="1"/>
  <c r="CO933" i="102" s="1"/>
  <c r="CO934" i="102" s="1"/>
  <c r="CO935" i="102" s="1"/>
  <c r="CO936" i="102" s="1"/>
  <c r="CO937" i="102" s="1"/>
  <c r="CO938" i="102" s="1"/>
  <c r="CO939" i="102" s="1"/>
  <c r="CO940" i="102" s="1"/>
  <c r="CO941" i="102" s="1"/>
  <c r="CO942" i="102" s="1"/>
  <c r="CO943" i="102" s="1"/>
  <c r="CO944" i="102" s="1"/>
  <c r="CO945" i="102" s="1"/>
  <c r="CO946" i="102" s="1"/>
  <c r="CO947" i="102" s="1"/>
  <c r="CO948" i="102" s="1"/>
  <c r="CO949" i="102" s="1"/>
  <c r="CO950" i="102" s="1"/>
  <c r="CO951" i="102" s="1"/>
  <c r="CO952" i="102" s="1"/>
  <c r="CO953" i="102" s="1"/>
  <c r="CO954" i="102" s="1"/>
  <c r="CO955" i="102" s="1"/>
  <c r="CO956" i="102" s="1"/>
  <c r="CO957" i="102" s="1"/>
  <c r="CO958" i="102" s="1"/>
  <c r="CO959" i="102" s="1"/>
  <c r="CO960" i="102" s="1"/>
  <c r="CO961" i="102" s="1"/>
  <c r="CO962" i="102" s="1"/>
  <c r="CO963" i="102" s="1"/>
  <c r="CO964" i="102" s="1"/>
  <c r="CO965" i="102" s="1"/>
  <c r="CO966" i="102" s="1"/>
  <c r="CO967" i="102" s="1"/>
  <c r="CO968" i="102" s="1"/>
  <c r="CO969" i="102" s="1"/>
  <c r="CO970" i="102" s="1"/>
  <c r="CO971" i="102" s="1"/>
  <c r="CO972" i="102" s="1"/>
  <c r="CO973" i="102" s="1"/>
  <c r="CO974" i="102" s="1"/>
  <c r="CO975" i="102" s="1"/>
  <c r="CO976" i="102" s="1"/>
  <c r="CO977" i="102" s="1"/>
  <c r="CO978" i="102" s="1"/>
  <c r="CO979" i="102" s="1"/>
  <c r="CO980" i="102" s="1"/>
  <c r="CO981" i="102" s="1"/>
  <c r="CO982" i="102" s="1"/>
  <c r="CO983" i="102" s="1"/>
  <c r="CO984" i="102" s="1"/>
  <c r="CO985" i="102" s="1"/>
  <c r="CO986" i="102" s="1"/>
  <c r="CO987" i="102" s="1"/>
  <c r="CO988" i="102" s="1"/>
  <c r="CO989" i="102" s="1"/>
  <c r="CO990" i="102" s="1"/>
  <c r="CO991" i="102" s="1"/>
  <c r="CO992" i="102" s="1"/>
  <c r="CO993" i="102" s="1"/>
  <c r="CO994" i="102" s="1"/>
  <c r="CO995" i="102" s="1"/>
  <c r="CO996" i="102" s="1"/>
  <c r="CO997" i="102" s="1"/>
  <c r="CO998" i="102" s="1"/>
  <c r="CO999" i="102" s="1"/>
  <c r="CO1000" i="102" s="1"/>
  <c r="CO1001" i="102" s="1"/>
  <c r="CO1002" i="102" s="1"/>
  <c r="CO1003" i="102" s="1"/>
  <c r="CO1004" i="102" s="1"/>
  <c r="CO1005" i="102" s="1"/>
  <c r="CO1006" i="102" s="1"/>
  <c r="CO1007" i="102" s="1"/>
  <c r="CO1008" i="102" s="1"/>
  <c r="CO1009" i="102" s="1"/>
  <c r="CO1010" i="102" s="1"/>
  <c r="CO1011" i="102" s="1"/>
  <c r="CO1012" i="102" s="1"/>
  <c r="CO1013" i="102" s="1"/>
  <c r="CO1014" i="102" s="1"/>
  <c r="CO1015" i="102" s="1"/>
  <c r="CO1016" i="102" s="1"/>
  <c r="CO1017" i="102" s="1"/>
  <c r="CO1018" i="102" s="1"/>
  <c r="CO1019" i="102" s="1"/>
  <c r="CO1020" i="102" s="1"/>
  <c r="CO1021" i="102" s="1"/>
  <c r="CO1022" i="102" s="1"/>
  <c r="CO1023" i="102" s="1"/>
  <c r="CO1024" i="102" s="1"/>
  <c r="CO1025" i="102" s="1"/>
  <c r="CO1026" i="102" s="1"/>
  <c r="CO1027" i="102" s="1"/>
  <c r="CO1028" i="102" s="1"/>
  <c r="CO1029" i="102" s="1"/>
  <c r="CO1030" i="102" s="1"/>
  <c r="CO1031" i="102" s="1"/>
  <c r="CO1032" i="102" s="1"/>
  <c r="CO1033" i="102" s="1"/>
  <c r="CO1034" i="102" s="1"/>
  <c r="CO1035" i="102" s="1"/>
  <c r="CO1036" i="102" s="1"/>
  <c r="CO1037" i="102" s="1"/>
  <c r="CO1038" i="102" s="1"/>
  <c r="CO1039" i="102" s="1"/>
  <c r="CO1040" i="102" s="1"/>
  <c r="CO1041" i="102" s="1"/>
  <c r="CO1042" i="102" s="1"/>
  <c r="CO1043" i="102" s="1"/>
  <c r="CO1044" i="102" s="1"/>
  <c r="CO1045" i="102" s="1"/>
  <c r="CO1046" i="102" s="1"/>
  <c r="CO1047" i="102" s="1"/>
  <c r="CO1048" i="102" s="1"/>
  <c r="CO1049" i="102" s="1"/>
  <c r="CO1050" i="102" s="1"/>
  <c r="CO1051" i="102" s="1"/>
  <c r="CO1052" i="102" s="1"/>
  <c r="CO1053" i="102" s="1"/>
  <c r="CO1054" i="102" s="1"/>
  <c r="CO1055" i="102" s="1"/>
  <c r="CO1056" i="102" s="1"/>
  <c r="CO1057" i="102" s="1"/>
  <c r="CO1058" i="102" s="1"/>
  <c r="CO1059" i="102" s="1"/>
  <c r="CO1060" i="102" s="1"/>
  <c r="CO1061" i="102" s="1"/>
  <c r="CO1062" i="102" s="1"/>
  <c r="CO1063" i="102" s="1"/>
  <c r="CO1064" i="102" s="1"/>
  <c r="CO1065" i="102" s="1"/>
  <c r="CO1066" i="102" s="1"/>
  <c r="CO1067" i="102" s="1"/>
  <c r="CO1068" i="102" s="1"/>
  <c r="CO1069" i="102" s="1"/>
  <c r="CO1070" i="102" s="1"/>
  <c r="CO1071" i="102" s="1"/>
  <c r="CO1072" i="102" s="1"/>
  <c r="CO1073" i="102" s="1"/>
  <c r="CO1074" i="102" s="1"/>
  <c r="CO1075" i="102" s="1"/>
  <c r="CO1076" i="102" s="1"/>
  <c r="CO1077" i="102" s="1"/>
  <c r="CO1078" i="102" s="1"/>
  <c r="CO1079" i="102" s="1"/>
  <c r="CO1080" i="102" s="1"/>
  <c r="CO1081" i="102" s="1"/>
  <c r="CO1082" i="102" s="1"/>
  <c r="CO1083" i="102" s="1"/>
  <c r="CO1084" i="102" s="1"/>
  <c r="CO1085" i="102" s="1"/>
  <c r="CO1086" i="102" s="1"/>
  <c r="CO1087" i="102" s="1"/>
  <c r="CO1088" i="102" s="1"/>
  <c r="CO1089" i="102" s="1"/>
  <c r="CO1090" i="102" s="1"/>
  <c r="CO1091" i="102" s="1"/>
  <c r="CO1092" i="102" s="1"/>
  <c r="CO1093" i="102" s="1"/>
  <c r="CO1094" i="102" s="1"/>
  <c r="CO1095" i="102" s="1"/>
  <c r="CO1096" i="102" s="1"/>
  <c r="CO1097" i="102" s="1"/>
  <c r="CO1098" i="102" s="1"/>
  <c r="CO1099" i="102" s="1"/>
  <c r="CO1100" i="102" s="1"/>
  <c r="CO1101" i="102" s="1"/>
  <c r="CO1102" i="102" s="1"/>
  <c r="CO1103" i="102" s="1"/>
  <c r="CO1104" i="102" s="1"/>
  <c r="CO1105" i="102" s="1"/>
  <c r="CO1106" i="102" s="1"/>
  <c r="CO1107" i="102" s="1"/>
  <c r="CO1108" i="102" s="1"/>
  <c r="CO1109" i="102" s="1"/>
  <c r="CO1110" i="102" s="1"/>
  <c r="CO1111" i="102" s="1"/>
  <c r="CO1112" i="102" s="1"/>
  <c r="CO1113" i="102" s="1"/>
  <c r="CO1114" i="102" s="1"/>
  <c r="CO1115" i="102" s="1"/>
  <c r="CO1116" i="102" s="1"/>
  <c r="CO1117" i="102" s="1"/>
  <c r="CO1118" i="102" s="1"/>
  <c r="CO1119" i="102" s="1"/>
  <c r="CO1120" i="102" s="1"/>
  <c r="CO1121" i="102" s="1"/>
  <c r="CO1122" i="102" s="1"/>
  <c r="CO1123" i="102" s="1"/>
  <c r="CO1124" i="102" s="1"/>
  <c r="CO1125" i="102" s="1"/>
  <c r="CO1126" i="102" s="1"/>
  <c r="CO1127" i="102" s="1"/>
  <c r="CO1128" i="102" s="1"/>
  <c r="CO1129" i="102" s="1"/>
  <c r="CO1130" i="102" s="1"/>
  <c r="CO1131" i="102" s="1"/>
  <c r="CO1132" i="102" s="1"/>
  <c r="CO1133" i="102" s="1"/>
  <c r="CO1134" i="102" s="1"/>
  <c r="CO1135" i="102" s="1"/>
  <c r="CO1136" i="102" s="1"/>
  <c r="CO1137" i="102" s="1"/>
  <c r="CO1138" i="102" s="1"/>
  <c r="CO1139" i="102" s="1"/>
  <c r="CO1140" i="102" s="1"/>
  <c r="CO1141" i="102" s="1"/>
  <c r="CO1142" i="102" s="1"/>
  <c r="CO1143" i="102" s="1"/>
  <c r="CO1144" i="102" s="1"/>
  <c r="CO1145" i="102" s="1"/>
  <c r="CO1146" i="102" s="1"/>
  <c r="CO1147" i="102" s="1"/>
  <c r="CO1148" i="102" s="1"/>
  <c r="CO1149" i="102" s="1"/>
  <c r="CO1150" i="102" s="1"/>
  <c r="CO1151" i="102" s="1"/>
  <c r="CO1152" i="102" s="1"/>
  <c r="CO1153" i="102" s="1"/>
  <c r="CO1154" i="102" s="1"/>
  <c r="CO1155" i="102" s="1"/>
  <c r="CO1156" i="102" s="1"/>
  <c r="CO1157" i="102" s="1"/>
  <c r="CO1158" i="102" s="1"/>
  <c r="CO1159" i="102" s="1"/>
  <c r="CO1160" i="102" s="1"/>
  <c r="CO1161" i="102" s="1"/>
  <c r="CO1162" i="102" s="1"/>
  <c r="CO1163" i="102" s="1"/>
  <c r="CO1164" i="102" s="1"/>
  <c r="CO1165" i="102" s="1"/>
  <c r="CO1166" i="102" s="1"/>
  <c r="CO1167" i="102" s="1"/>
  <c r="CO1168" i="102" s="1"/>
  <c r="CO1169" i="102" s="1"/>
  <c r="CO1170" i="102" s="1"/>
  <c r="CO1171" i="102" s="1"/>
  <c r="CO1172" i="102" s="1"/>
  <c r="CO1173" i="102" s="1"/>
  <c r="CO1174" i="102" s="1"/>
  <c r="CO1175" i="102" s="1"/>
  <c r="CO1176" i="102" s="1"/>
  <c r="CO1177" i="102" s="1"/>
  <c r="CO1178" i="102" s="1"/>
  <c r="CO1179" i="102" s="1"/>
  <c r="CO1180" i="102" s="1"/>
  <c r="CO1181" i="102" s="1"/>
  <c r="CO1182" i="102" s="1"/>
  <c r="CO1183" i="102" s="1"/>
  <c r="CO1184" i="102" s="1"/>
  <c r="CO1185" i="102" s="1"/>
  <c r="CO1186" i="102" s="1"/>
  <c r="CO1187" i="102" s="1"/>
  <c r="CO1188" i="102" s="1"/>
  <c r="CO1189" i="102" s="1"/>
  <c r="CO1190" i="102" s="1"/>
  <c r="CO1191" i="102" s="1"/>
  <c r="CO1192" i="102" s="1"/>
  <c r="CO1193" i="102" s="1"/>
  <c r="CO1194" i="102" s="1"/>
  <c r="CO1195" i="102" s="1"/>
  <c r="CO1196" i="102" s="1"/>
  <c r="CO1197" i="102" s="1"/>
  <c r="CO1198" i="102" s="1"/>
  <c r="CO1199" i="102" s="1"/>
  <c r="CO1200" i="102" s="1"/>
  <c r="CO1201" i="102" s="1"/>
  <c r="CO1202" i="102" s="1"/>
  <c r="CO1203" i="102" s="1"/>
  <c r="CO1204" i="102" s="1"/>
  <c r="CO1205" i="102" s="1"/>
  <c r="CO1206" i="102" s="1"/>
  <c r="CO1207" i="102" s="1"/>
  <c r="CO1208" i="102" s="1"/>
  <c r="CO1209" i="102" s="1"/>
  <c r="CO1210" i="102" s="1"/>
  <c r="CO1211" i="102" s="1"/>
  <c r="CO1212" i="102" s="1"/>
  <c r="CO1213" i="102" s="1"/>
  <c r="CO1214" i="102" s="1"/>
  <c r="CO1215" i="102" s="1"/>
  <c r="CO1216" i="102" s="1"/>
  <c r="CO1217" i="102" s="1"/>
  <c r="CO1218" i="102" s="1"/>
  <c r="CO1219" i="102" s="1"/>
  <c r="CO1220" i="102" s="1"/>
  <c r="CO1221" i="102" s="1"/>
  <c r="CO1222" i="102" s="1"/>
  <c r="CO1223" i="102" s="1"/>
  <c r="CO1224" i="102" s="1"/>
  <c r="CO1225" i="102" s="1"/>
  <c r="CO1226" i="102" s="1"/>
  <c r="CO1227" i="102" s="1"/>
  <c r="CO1228" i="102" s="1"/>
  <c r="CO1229" i="102" s="1"/>
  <c r="CO1230" i="102" s="1"/>
  <c r="CO1231" i="102" s="1"/>
  <c r="CO1232" i="102" s="1"/>
  <c r="CO1233" i="102" s="1"/>
  <c r="CO1234" i="102" s="1"/>
  <c r="CO1235" i="102" s="1"/>
  <c r="CO1236" i="102" s="1"/>
  <c r="CO1237" i="102" s="1"/>
  <c r="CO1238" i="102" s="1"/>
  <c r="CO1239" i="102" s="1"/>
  <c r="CO1240" i="102" s="1"/>
  <c r="CO1241" i="102" s="1"/>
  <c r="CO1242" i="102" s="1"/>
  <c r="CO1243" i="102" s="1"/>
  <c r="CO1244" i="102" s="1"/>
  <c r="CO1245" i="102" s="1"/>
  <c r="CO1246" i="102" s="1"/>
  <c r="CO1247" i="102" s="1"/>
  <c r="CO1248" i="102" s="1"/>
  <c r="CO1249" i="102" s="1"/>
  <c r="CO1250" i="102" s="1"/>
  <c r="CO1251" i="102" s="1"/>
  <c r="CO1252" i="102" s="1"/>
  <c r="CO1253" i="102" s="1"/>
  <c r="CO1254" i="102" s="1"/>
  <c r="CO1255" i="102" s="1"/>
  <c r="CO1256" i="102" s="1"/>
  <c r="CO1257" i="102" s="1"/>
  <c r="CO1258" i="102" s="1"/>
  <c r="CO1259" i="102" s="1"/>
  <c r="CO1260" i="102" s="1"/>
  <c r="CO1261" i="102" s="1"/>
  <c r="CO1262" i="102" s="1"/>
  <c r="CO1263" i="102" s="1"/>
  <c r="CO1264" i="102" s="1"/>
  <c r="CO1265" i="102" s="1"/>
  <c r="CO1266" i="102" s="1"/>
  <c r="CO1267" i="102" s="1"/>
  <c r="CO1268" i="102" s="1"/>
  <c r="CO1269" i="102" s="1"/>
  <c r="CO1270" i="102" s="1"/>
  <c r="CO1271" i="102" s="1"/>
  <c r="CO1272" i="102" s="1"/>
  <c r="CO1273" i="102" s="1"/>
  <c r="CO1274" i="102" s="1"/>
  <c r="CO1275" i="102" s="1"/>
  <c r="CO1276" i="102" s="1"/>
  <c r="CO1277" i="102" s="1"/>
  <c r="CO1278" i="102" s="1"/>
  <c r="CO1279" i="102" s="1"/>
  <c r="CO1280" i="102" s="1"/>
  <c r="CO1281" i="102" s="1"/>
  <c r="CO1282" i="102" s="1"/>
  <c r="CO1283" i="102" s="1"/>
  <c r="CO1284" i="102" s="1"/>
  <c r="CO1285" i="102" s="1"/>
  <c r="CO1286" i="102" s="1"/>
  <c r="CO1287" i="102" s="1"/>
  <c r="CO1288" i="102" s="1"/>
  <c r="CO1289" i="102" s="1"/>
  <c r="CO1290" i="102" s="1"/>
  <c r="CO1291" i="102" s="1"/>
  <c r="CO1292" i="102" s="1"/>
  <c r="CO1293" i="102" s="1"/>
  <c r="CO1294" i="102" s="1"/>
  <c r="CO1295" i="102" s="1"/>
  <c r="CO1296" i="102" s="1"/>
  <c r="CO1297" i="102" s="1"/>
  <c r="CO1298" i="102" s="1"/>
  <c r="CO1299" i="102" s="1"/>
  <c r="CO1300" i="102" s="1"/>
  <c r="CO1301" i="102" s="1"/>
  <c r="CO1302" i="102" s="1"/>
  <c r="CO1303" i="102" s="1"/>
  <c r="CO1304" i="102" s="1"/>
  <c r="CO1305" i="102" s="1"/>
  <c r="CO1306" i="102" s="1"/>
  <c r="CO1307" i="102" s="1"/>
  <c r="CO1308" i="102" s="1"/>
  <c r="CO1309" i="102" s="1"/>
  <c r="CO1310" i="102" s="1"/>
  <c r="CO1311" i="102" s="1"/>
  <c r="CO1312" i="102" s="1"/>
  <c r="CO1313" i="102" s="1"/>
  <c r="CO1314" i="102" s="1"/>
  <c r="CO1315" i="102" s="1"/>
  <c r="CO1316" i="102" s="1"/>
  <c r="CO1317" i="102" s="1"/>
  <c r="CO1318" i="102" s="1"/>
  <c r="CO1319" i="102" s="1"/>
  <c r="CO1320" i="102" s="1"/>
  <c r="CO1321" i="102" s="1"/>
  <c r="CO1322" i="102" s="1"/>
  <c r="CO1323" i="102" s="1"/>
  <c r="CO1324" i="102" s="1"/>
  <c r="CO1325" i="102" s="1"/>
  <c r="CO1326" i="102" s="1"/>
  <c r="CO1327" i="102" s="1"/>
  <c r="CO1328" i="102" s="1"/>
  <c r="CO1329" i="102" s="1"/>
  <c r="CO1330" i="102" s="1"/>
  <c r="CO1331" i="102" s="1"/>
  <c r="CO1332" i="102" s="1"/>
  <c r="CO1333" i="102" s="1"/>
  <c r="CO1334" i="102" s="1"/>
  <c r="CO1335" i="102" s="1"/>
  <c r="CO1336" i="102" s="1"/>
  <c r="CO1337" i="102" s="1"/>
  <c r="CO1338" i="102" s="1"/>
  <c r="CO1339" i="102" s="1"/>
  <c r="CO1340" i="102" s="1"/>
  <c r="CO1341" i="102" s="1"/>
  <c r="CO1342" i="102" s="1"/>
  <c r="CO1343" i="102" s="1"/>
  <c r="CO1344" i="102" s="1"/>
  <c r="CO1345" i="102" s="1"/>
  <c r="CO1346" i="102" s="1"/>
  <c r="CO1347" i="102" s="1"/>
  <c r="CO1348" i="102" s="1"/>
  <c r="CO1349" i="102" s="1"/>
  <c r="CO1350" i="102" s="1"/>
  <c r="CO1351" i="102" s="1"/>
  <c r="CO1352" i="102" s="1"/>
  <c r="CO1353" i="102" s="1"/>
  <c r="CO1354" i="102" s="1"/>
  <c r="CO1355" i="102" s="1"/>
  <c r="CO1356" i="102" s="1"/>
  <c r="CO1357" i="102" s="1"/>
  <c r="CO1358" i="102" s="1"/>
  <c r="CO1359" i="102" s="1"/>
  <c r="CO1360" i="102" s="1"/>
  <c r="CO1361" i="102" s="1"/>
  <c r="CO1362" i="102" s="1"/>
  <c r="CO1363" i="102" s="1"/>
  <c r="CO1364" i="102" s="1"/>
  <c r="CO1365" i="102" s="1"/>
  <c r="CO1366" i="102" s="1"/>
  <c r="CO1367" i="102" s="1"/>
  <c r="CO1368" i="102" s="1"/>
  <c r="CO1369" i="102" s="1"/>
  <c r="CO1370" i="102" s="1"/>
  <c r="CO1371" i="102" s="1"/>
  <c r="CO1372" i="102" s="1"/>
  <c r="CO1373" i="102" s="1"/>
  <c r="CO1374" i="102" s="1"/>
  <c r="CO1375" i="102" s="1"/>
  <c r="CO1376" i="102" s="1"/>
  <c r="CO1377" i="102" s="1"/>
  <c r="CO1378" i="102" s="1"/>
  <c r="CO1379" i="102" s="1"/>
  <c r="CO1380" i="102" s="1"/>
  <c r="CO1381" i="102" s="1"/>
  <c r="CO1382" i="102" s="1"/>
  <c r="CO1383" i="102" s="1"/>
  <c r="CO1384" i="102" s="1"/>
  <c r="CO1385" i="102" s="1"/>
  <c r="CO1386" i="102" s="1"/>
  <c r="CO1387" i="102" s="1"/>
  <c r="CO1388" i="102" s="1"/>
  <c r="CO1389" i="102" s="1"/>
  <c r="CO1390" i="102" s="1"/>
  <c r="CO1391" i="102" s="1"/>
  <c r="CO1392" i="102" s="1"/>
  <c r="CO1393" i="102" s="1"/>
  <c r="CO1394" i="102" s="1"/>
  <c r="CO1395" i="102" s="1"/>
  <c r="CO1396" i="102" s="1"/>
  <c r="CO1397" i="102" s="1"/>
  <c r="CO1398" i="102" s="1"/>
  <c r="CO1399" i="102" s="1"/>
  <c r="CO1400" i="102" s="1"/>
  <c r="CO1401" i="102" s="1"/>
  <c r="CO1402" i="102" s="1"/>
  <c r="CO1403" i="102" s="1"/>
  <c r="CO1404" i="102" s="1"/>
  <c r="CO1405" i="102" s="1"/>
  <c r="CO1406" i="102" s="1"/>
  <c r="CO1407" i="102" s="1"/>
  <c r="CO1408" i="102" s="1"/>
  <c r="CO1409" i="102" s="1"/>
  <c r="CO1410" i="102" s="1"/>
  <c r="CO1411" i="102" s="1"/>
  <c r="CO1412" i="102" s="1"/>
  <c r="CO1413" i="102" s="1"/>
  <c r="CO1414" i="102" s="1"/>
  <c r="CO1415" i="102" s="1"/>
  <c r="CO1416" i="102" s="1"/>
  <c r="CO1417" i="102" s="1"/>
  <c r="CO1418" i="102" s="1"/>
  <c r="CO1419" i="102" s="1"/>
  <c r="CO1420" i="102" s="1"/>
  <c r="CO1421" i="102" s="1"/>
  <c r="CO1422" i="102" s="1"/>
  <c r="CO1423" i="102" s="1"/>
  <c r="CO1424" i="102" s="1"/>
  <c r="CO1425" i="102" s="1"/>
  <c r="CO1426" i="102" s="1"/>
  <c r="CO1427" i="102" s="1"/>
  <c r="CO1428" i="102" s="1"/>
  <c r="CO1429" i="102" s="1"/>
  <c r="CO1430" i="102" s="1"/>
  <c r="CO1431" i="102" s="1"/>
  <c r="CO1432" i="102" s="1"/>
  <c r="CO1433" i="102" s="1"/>
  <c r="CO1434" i="102" s="1"/>
  <c r="CO1435" i="102" s="1"/>
  <c r="CO1436" i="102" s="1"/>
  <c r="CO1437" i="102" s="1"/>
  <c r="CO1438" i="102" s="1"/>
  <c r="CO1439" i="102" s="1"/>
  <c r="CO1440" i="102" s="1"/>
  <c r="CO1441" i="102" s="1"/>
  <c r="CO1442" i="102" s="1"/>
  <c r="CO1443" i="102" s="1"/>
  <c r="CO1444" i="102" s="1"/>
  <c r="CO1445" i="102" s="1"/>
  <c r="CO1446" i="102" s="1"/>
  <c r="CO1447" i="102" s="1"/>
  <c r="CO1448" i="102" s="1"/>
  <c r="CO1449" i="102" s="1"/>
  <c r="CO1450" i="102" s="1"/>
  <c r="CO1451" i="102" s="1"/>
  <c r="CO1452" i="102" s="1"/>
  <c r="CO1453" i="102" s="1"/>
  <c r="CN14" i="102"/>
  <c r="CM14" i="102"/>
  <c r="CL14" i="102"/>
  <c r="CK14" i="102"/>
  <c r="CK15" i="102" s="1"/>
  <c r="CK16" i="102" s="1"/>
  <c r="CK17" i="102" s="1"/>
  <c r="CK18" i="102" s="1"/>
  <c r="CK19" i="102" s="1"/>
  <c r="CK20" i="102" s="1"/>
  <c r="CK21" i="102" s="1"/>
  <c r="CK22" i="102" s="1"/>
  <c r="CK23" i="102" s="1"/>
  <c r="CK24" i="102" s="1"/>
  <c r="CK25" i="102" s="1"/>
  <c r="CK26" i="102" s="1"/>
  <c r="CK27" i="102" s="1"/>
  <c r="CK28" i="102" s="1"/>
  <c r="CK29" i="102" s="1"/>
  <c r="CK30" i="102" s="1"/>
  <c r="CK31" i="102" s="1"/>
  <c r="CK32" i="102" s="1"/>
  <c r="CK33" i="102" s="1"/>
  <c r="CK34" i="102" s="1"/>
  <c r="CK35" i="102" s="1"/>
  <c r="CK36" i="102" s="1"/>
  <c r="CK37" i="102" s="1"/>
  <c r="CK38" i="102" s="1"/>
  <c r="CK39" i="102" s="1"/>
  <c r="CK40" i="102" s="1"/>
  <c r="CK41" i="102" s="1"/>
  <c r="CK42" i="102" s="1"/>
  <c r="CK43" i="102" s="1"/>
  <c r="CK44" i="102" s="1"/>
  <c r="CK45" i="102" s="1"/>
  <c r="CK46" i="102" s="1"/>
  <c r="CK47" i="102" s="1"/>
  <c r="CK48" i="102" s="1"/>
  <c r="CK49" i="102" s="1"/>
  <c r="CK50" i="102" s="1"/>
  <c r="CK51" i="102" s="1"/>
  <c r="CK52" i="102" s="1"/>
  <c r="CK53" i="102" s="1"/>
  <c r="CK54" i="102" s="1"/>
  <c r="CK55" i="102" s="1"/>
  <c r="CK56" i="102" s="1"/>
  <c r="CK57" i="102" s="1"/>
  <c r="CK58" i="102" s="1"/>
  <c r="CK59" i="102" s="1"/>
  <c r="CK60" i="102" s="1"/>
  <c r="CK61" i="102" s="1"/>
  <c r="CK62" i="102" s="1"/>
  <c r="CK63" i="102" s="1"/>
  <c r="CK64" i="102" s="1"/>
  <c r="CK65" i="102" s="1"/>
  <c r="CK66" i="102" s="1"/>
  <c r="CK67" i="102" s="1"/>
  <c r="CK68" i="102" s="1"/>
  <c r="CK69" i="102" s="1"/>
  <c r="CK70" i="102" s="1"/>
  <c r="CK71" i="102" s="1"/>
  <c r="CK72" i="102" s="1"/>
  <c r="CK73" i="102" s="1"/>
  <c r="CK74" i="102" s="1"/>
  <c r="CK75" i="102" s="1"/>
  <c r="CK76" i="102" s="1"/>
  <c r="CK77" i="102" s="1"/>
  <c r="CK78" i="102" s="1"/>
  <c r="CK79" i="102" s="1"/>
  <c r="CK80" i="102" s="1"/>
  <c r="CK81" i="102" s="1"/>
  <c r="CK82" i="102" s="1"/>
  <c r="CK83" i="102" s="1"/>
  <c r="CK84" i="102" s="1"/>
  <c r="CK85" i="102" s="1"/>
  <c r="CK86" i="102" s="1"/>
  <c r="CK87" i="102" s="1"/>
  <c r="CK88" i="102" s="1"/>
  <c r="CK89" i="102" s="1"/>
  <c r="CK90" i="102" s="1"/>
  <c r="CK91" i="102" s="1"/>
  <c r="CK92" i="102" s="1"/>
  <c r="CK93" i="102" s="1"/>
  <c r="CK94" i="102" s="1"/>
  <c r="CK95" i="102" s="1"/>
  <c r="CK96" i="102" s="1"/>
  <c r="CK97" i="102" s="1"/>
  <c r="CK98" i="102" s="1"/>
  <c r="CK99" i="102" s="1"/>
  <c r="CK100" i="102" s="1"/>
  <c r="CK101" i="102" s="1"/>
  <c r="CK102" i="102" s="1"/>
  <c r="CK103" i="102" s="1"/>
  <c r="CK104" i="102" s="1"/>
  <c r="CK105" i="102" s="1"/>
  <c r="CK106" i="102" s="1"/>
  <c r="CK107" i="102" s="1"/>
  <c r="CK108" i="102" s="1"/>
  <c r="CK109" i="102" s="1"/>
  <c r="CK110" i="102" s="1"/>
  <c r="CK111" i="102" s="1"/>
  <c r="CK112" i="102" s="1"/>
  <c r="CK113" i="102" s="1"/>
  <c r="CK114" i="102" s="1"/>
  <c r="CK115" i="102" s="1"/>
  <c r="CK116" i="102" s="1"/>
  <c r="CK117" i="102" s="1"/>
  <c r="CK118" i="102" s="1"/>
  <c r="CK119" i="102" s="1"/>
  <c r="CK120" i="102" s="1"/>
  <c r="CK121" i="102" s="1"/>
  <c r="CK122" i="102" s="1"/>
  <c r="CK123" i="102" s="1"/>
  <c r="CK124" i="102" s="1"/>
  <c r="CK125" i="102" s="1"/>
  <c r="CK126" i="102" s="1"/>
  <c r="CK127" i="102" s="1"/>
  <c r="CK128" i="102" s="1"/>
  <c r="CK129" i="102" s="1"/>
  <c r="CK130" i="102" s="1"/>
  <c r="CK131" i="102" s="1"/>
  <c r="CK132" i="102" s="1"/>
  <c r="CK133" i="102" s="1"/>
  <c r="CK134" i="102" s="1"/>
  <c r="CK135" i="102" s="1"/>
  <c r="CK136" i="102" s="1"/>
  <c r="CK137" i="102" s="1"/>
  <c r="CK138" i="102" s="1"/>
  <c r="CK139" i="102" s="1"/>
  <c r="CK140" i="102" s="1"/>
  <c r="CK141" i="102" s="1"/>
  <c r="CK142" i="102" s="1"/>
  <c r="CK143" i="102" s="1"/>
  <c r="CK144" i="102" s="1"/>
  <c r="CK145" i="102" s="1"/>
  <c r="CK146" i="102" s="1"/>
  <c r="CK147" i="102" s="1"/>
  <c r="CK148" i="102" s="1"/>
  <c r="CK149" i="102" s="1"/>
  <c r="CK150" i="102" s="1"/>
  <c r="CK151" i="102" s="1"/>
  <c r="CK152" i="102" s="1"/>
  <c r="CK153" i="102" s="1"/>
  <c r="CK154" i="102" s="1"/>
  <c r="CK155" i="102" s="1"/>
  <c r="CK156" i="102" s="1"/>
  <c r="CK157" i="102" s="1"/>
  <c r="CK158" i="102" s="1"/>
  <c r="CK159" i="102" s="1"/>
  <c r="CK160" i="102" s="1"/>
  <c r="CK161" i="102" s="1"/>
  <c r="CK162" i="102" s="1"/>
  <c r="CK163" i="102" s="1"/>
  <c r="CK164" i="102" s="1"/>
  <c r="CK165" i="102" s="1"/>
  <c r="CK166" i="102" s="1"/>
  <c r="CK167" i="102" s="1"/>
  <c r="CK168" i="102" s="1"/>
  <c r="CK169" i="102" s="1"/>
  <c r="CK170" i="102" s="1"/>
  <c r="CK171" i="102" s="1"/>
  <c r="CK172" i="102" s="1"/>
  <c r="CK173" i="102" s="1"/>
  <c r="CK174" i="102" s="1"/>
  <c r="CK175" i="102" s="1"/>
  <c r="CK176" i="102" s="1"/>
  <c r="CK177" i="102" s="1"/>
  <c r="CK178" i="102" s="1"/>
  <c r="CK179" i="102" s="1"/>
  <c r="CK180" i="102" s="1"/>
  <c r="CK181" i="102" s="1"/>
  <c r="CK182" i="102" s="1"/>
  <c r="CK183" i="102" s="1"/>
  <c r="CK184" i="102" s="1"/>
  <c r="CK185" i="102" s="1"/>
  <c r="CK186" i="102" s="1"/>
  <c r="CK187" i="102" s="1"/>
  <c r="CK188" i="102" s="1"/>
  <c r="CK189" i="102" s="1"/>
  <c r="CK190" i="102" s="1"/>
  <c r="CK191" i="102" s="1"/>
  <c r="CK192" i="102" s="1"/>
  <c r="CK193" i="102" s="1"/>
  <c r="CK194" i="102" s="1"/>
  <c r="CK195" i="102" s="1"/>
  <c r="CK196" i="102" s="1"/>
  <c r="CK197" i="102" s="1"/>
  <c r="CK198" i="102" s="1"/>
  <c r="CK199" i="102" s="1"/>
  <c r="CK200" i="102" s="1"/>
  <c r="CK201" i="102" s="1"/>
  <c r="CK202" i="102" s="1"/>
  <c r="CK203" i="102" s="1"/>
  <c r="CK204" i="102" s="1"/>
  <c r="CK205" i="102" s="1"/>
  <c r="CK206" i="102" s="1"/>
  <c r="CK207" i="102" s="1"/>
  <c r="CK208" i="102" s="1"/>
  <c r="CK209" i="102" s="1"/>
  <c r="CK210" i="102" s="1"/>
  <c r="CK211" i="102" s="1"/>
  <c r="CK212" i="102" s="1"/>
  <c r="CK213" i="102" s="1"/>
  <c r="CK214" i="102" s="1"/>
  <c r="CK215" i="102" s="1"/>
  <c r="CK216" i="102" s="1"/>
  <c r="CK217" i="102" s="1"/>
  <c r="CK218" i="102" s="1"/>
  <c r="CK219" i="102" s="1"/>
  <c r="CK220" i="102" s="1"/>
  <c r="CK221" i="102" s="1"/>
  <c r="CK222" i="102" s="1"/>
  <c r="CK223" i="102" s="1"/>
  <c r="CK224" i="102" s="1"/>
  <c r="CK225" i="102" s="1"/>
  <c r="CK226" i="102" s="1"/>
  <c r="CK227" i="102" s="1"/>
  <c r="CK228" i="102" s="1"/>
  <c r="CK229" i="102" s="1"/>
  <c r="CK230" i="102" s="1"/>
  <c r="CK231" i="102" s="1"/>
  <c r="CK232" i="102" s="1"/>
  <c r="CK233" i="102" s="1"/>
  <c r="CK234" i="102" s="1"/>
  <c r="CK235" i="102" s="1"/>
  <c r="CK236" i="102" s="1"/>
  <c r="CK237" i="102" s="1"/>
  <c r="CK238" i="102" s="1"/>
  <c r="CK239" i="102" s="1"/>
  <c r="CK240" i="102" s="1"/>
  <c r="CK241" i="102" s="1"/>
  <c r="CK242" i="102" s="1"/>
  <c r="CK243" i="102" s="1"/>
  <c r="CK244" i="102" s="1"/>
  <c r="CK245" i="102" s="1"/>
  <c r="CK246" i="102" s="1"/>
  <c r="CK247" i="102" s="1"/>
  <c r="CK248" i="102" s="1"/>
  <c r="CK249" i="102" s="1"/>
  <c r="CK250" i="102" s="1"/>
  <c r="CK251" i="102" s="1"/>
  <c r="CK252" i="102" s="1"/>
  <c r="CK253" i="102" s="1"/>
  <c r="CK254" i="102" s="1"/>
  <c r="CK255" i="102" s="1"/>
  <c r="CK256" i="102" s="1"/>
  <c r="CK257" i="102" s="1"/>
  <c r="CK258" i="102" s="1"/>
  <c r="CK259" i="102" s="1"/>
  <c r="CK260" i="102" s="1"/>
  <c r="CK261" i="102" s="1"/>
  <c r="CK262" i="102" s="1"/>
  <c r="CK263" i="102" s="1"/>
  <c r="CK264" i="102" s="1"/>
  <c r="CK265" i="102" s="1"/>
  <c r="CK266" i="102" s="1"/>
  <c r="CK267" i="102" s="1"/>
  <c r="CK268" i="102" s="1"/>
  <c r="CK269" i="102" s="1"/>
  <c r="CK270" i="102" s="1"/>
  <c r="CK271" i="102" s="1"/>
  <c r="CK272" i="102" s="1"/>
  <c r="CK273" i="102" s="1"/>
  <c r="CK274" i="102" s="1"/>
  <c r="CK275" i="102" s="1"/>
  <c r="CK276" i="102" s="1"/>
  <c r="CK277" i="102" s="1"/>
  <c r="CK278" i="102" s="1"/>
  <c r="CK279" i="102" s="1"/>
  <c r="CK280" i="102" s="1"/>
  <c r="CK281" i="102" s="1"/>
  <c r="CK282" i="102" s="1"/>
  <c r="CK283" i="102" s="1"/>
  <c r="CK284" i="102" s="1"/>
  <c r="CK285" i="102" s="1"/>
  <c r="CK286" i="102" s="1"/>
  <c r="CK287" i="102" s="1"/>
  <c r="CK288" i="102" s="1"/>
  <c r="CK289" i="102" s="1"/>
  <c r="CK290" i="102" s="1"/>
  <c r="CK291" i="102" s="1"/>
  <c r="CK292" i="102" s="1"/>
  <c r="CK293" i="102" s="1"/>
  <c r="CK294" i="102" s="1"/>
  <c r="CK295" i="102" s="1"/>
  <c r="CK296" i="102" s="1"/>
  <c r="CK297" i="102" s="1"/>
  <c r="CK298" i="102" s="1"/>
  <c r="CK299" i="102" s="1"/>
  <c r="CK300" i="102" s="1"/>
  <c r="CK301" i="102" s="1"/>
  <c r="DM13" i="102"/>
  <c r="DM13" i="102" a="1"/>
  <c r="DL13" i="102" a="1"/>
  <c r="DL13" i="102" s="1"/>
  <c r="DM12" i="102" a="1"/>
  <c r="DM12" i="102" s="1"/>
  <c r="DL12" i="102" a="1"/>
  <c r="DL12" i="102" s="1"/>
  <c r="DM11" i="102" a="1"/>
  <c r="DM11" i="102" s="1"/>
  <c r="DL11" i="102"/>
  <c r="DL11" i="102" a="1"/>
  <c r="DM10" i="102"/>
  <c r="DM10" i="102" a="1"/>
  <c r="DL10" i="102" a="1"/>
  <c r="DL10" i="102" s="1"/>
  <c r="DM9" i="102"/>
  <c r="DM9" i="102" a="1"/>
  <c r="DL9" i="102"/>
  <c r="DL9" i="102" a="1"/>
  <c r="DM8" i="102" a="1"/>
  <c r="DM8" i="102" s="1"/>
  <c r="DL8" i="102" a="1"/>
  <c r="DL8" i="102" s="1"/>
  <c r="AE8" i="102"/>
  <c r="AC8" i="102" s="1"/>
  <c r="DM7" i="102" a="1"/>
  <c r="DM7" i="102" s="1"/>
  <c r="DL7" i="102" a="1"/>
  <c r="DL7" i="102" s="1"/>
  <c r="AE7" i="102"/>
  <c r="AC7" i="102" s="1"/>
  <c r="I7" i="102"/>
  <c r="J7" i="102" s="1"/>
  <c r="AE6" i="102"/>
  <c r="AC6" i="102" s="1"/>
  <c r="AM5" i="102"/>
  <c r="AE5" i="102"/>
  <c r="AC5" i="102" s="1"/>
  <c r="W5" i="102"/>
  <c r="E5" i="102"/>
  <c r="C5" i="102"/>
  <c r="E6" i="102" s="1"/>
  <c r="AE4" i="102"/>
  <c r="AC4" i="102"/>
  <c r="W4" i="102"/>
  <c r="O4" i="102"/>
  <c r="O5" i="102" s="1"/>
  <c r="C4" i="102"/>
  <c r="AE3" i="102"/>
  <c r="AC3" i="102"/>
  <c r="O3" i="102"/>
  <c r="DM510" i="22" a="1"/>
  <c r="DM510" i="22" s="1"/>
  <c r="DL510" i="22" a="1"/>
  <c r="DL510" i="22" s="1"/>
  <c r="DM509" i="22" a="1"/>
  <c r="DM509" i="22" s="1"/>
  <c r="DL509" i="22" a="1"/>
  <c r="DL509" i="22" s="1"/>
  <c r="DM508" i="22" a="1"/>
  <c r="DM508" i="22" s="1"/>
  <c r="DL508" i="22" a="1"/>
  <c r="DL508" i="22" s="1"/>
  <c r="DM507" i="22" a="1"/>
  <c r="DM507" i="22" s="1"/>
  <c r="DL507" i="22" a="1"/>
  <c r="DL507" i="22" s="1"/>
  <c r="DM506" i="22" a="1"/>
  <c r="DM506" i="22" s="1"/>
  <c r="DL506" i="22" a="1"/>
  <c r="DL506" i="22" s="1"/>
  <c r="DM505" i="22" a="1"/>
  <c r="DM505" i="22" s="1"/>
  <c r="DL505" i="22" a="1"/>
  <c r="DL505" i="22" s="1"/>
  <c r="DM504" i="22" a="1"/>
  <c r="DM504" i="22" s="1"/>
  <c r="DL504" i="22" a="1"/>
  <c r="DL504" i="22" s="1"/>
  <c r="DM503" i="22" a="1"/>
  <c r="DM503" i="22" s="1"/>
  <c r="DL503" i="22" a="1"/>
  <c r="DL503" i="22" s="1"/>
  <c r="DM502" i="22" a="1"/>
  <c r="DM502" i="22" s="1"/>
  <c r="DL502" i="22" a="1"/>
  <c r="DL502" i="22" s="1"/>
  <c r="DM501" i="22" a="1"/>
  <c r="DM501" i="22" s="1"/>
  <c r="DL501" i="22" a="1"/>
  <c r="DL501" i="22" s="1"/>
  <c r="DM500" i="22" a="1"/>
  <c r="DM500" i="22" s="1"/>
  <c r="DL500" i="22" a="1"/>
  <c r="DL500" i="22" s="1"/>
  <c r="DM499" i="22" a="1"/>
  <c r="DM499" i="22" s="1"/>
  <c r="DL499" i="22" a="1"/>
  <c r="DL499" i="22" s="1"/>
  <c r="DM498" i="22" a="1"/>
  <c r="DM498" i="22" s="1"/>
  <c r="DL498" i="22" a="1"/>
  <c r="DL498" i="22" s="1"/>
  <c r="DM497" i="22" a="1"/>
  <c r="DM497" i="22" s="1"/>
  <c r="DL497" i="22" a="1"/>
  <c r="DL497" i="22" s="1"/>
  <c r="DM496" i="22" a="1"/>
  <c r="DM496" i="22" s="1"/>
  <c r="DL496" i="22" a="1"/>
  <c r="DL496" i="22" s="1"/>
  <c r="DM495" i="22" a="1"/>
  <c r="DM495" i="22" s="1"/>
  <c r="DL495" i="22" a="1"/>
  <c r="DL495" i="22" s="1"/>
  <c r="DM494" i="22" a="1"/>
  <c r="DM494" i="22" s="1"/>
  <c r="DL494" i="22" a="1"/>
  <c r="DL494" i="22" s="1"/>
  <c r="DM493" i="22" a="1"/>
  <c r="DM493" i="22" s="1"/>
  <c r="DL493" i="22" a="1"/>
  <c r="DL493" i="22" s="1"/>
  <c r="DM492" i="22" a="1"/>
  <c r="DM492" i="22" s="1"/>
  <c r="DL492" i="22" a="1"/>
  <c r="DL492" i="22" s="1"/>
  <c r="DM491" i="22" a="1"/>
  <c r="DM491" i="22" s="1"/>
  <c r="DL491" i="22" a="1"/>
  <c r="DL491" i="22" s="1"/>
  <c r="DM490" i="22" a="1"/>
  <c r="DM490" i="22" s="1"/>
  <c r="DL490" i="22" a="1"/>
  <c r="DL490" i="22" s="1"/>
  <c r="DM489" i="22" a="1"/>
  <c r="DM489" i="22" s="1"/>
  <c r="DL489" i="22" a="1"/>
  <c r="DL489" i="22" s="1"/>
  <c r="DM488" i="22" a="1"/>
  <c r="DM488" i="22" s="1"/>
  <c r="DL488" i="22" a="1"/>
  <c r="DL488" i="22" s="1"/>
  <c r="DM487" i="22" a="1"/>
  <c r="DM487" i="22" s="1"/>
  <c r="DL487" i="22" a="1"/>
  <c r="DL487" i="22" s="1"/>
  <c r="DM486" i="22" a="1"/>
  <c r="DM486" i="22" s="1"/>
  <c r="DL486" i="22" a="1"/>
  <c r="DL486" i="22" s="1"/>
  <c r="DM485" i="22" a="1"/>
  <c r="DM485" i="22" s="1"/>
  <c r="DL485" i="22" a="1"/>
  <c r="DL485" i="22" s="1"/>
  <c r="DM484" i="22" a="1"/>
  <c r="DM484" i="22" s="1"/>
  <c r="DL484" i="22" a="1"/>
  <c r="DL484" i="22" s="1"/>
  <c r="DM483" i="22" a="1"/>
  <c r="DM483" i="22" s="1"/>
  <c r="DL483" i="22" a="1"/>
  <c r="DL483" i="22" s="1"/>
  <c r="DM482" i="22" a="1"/>
  <c r="DM482" i="22" s="1"/>
  <c r="DL482" i="22" a="1"/>
  <c r="DL482" i="22" s="1"/>
  <c r="DM481" i="22" a="1"/>
  <c r="DM481" i="22" s="1"/>
  <c r="DL481" i="22" a="1"/>
  <c r="DL481" i="22" s="1"/>
  <c r="DM480" i="22" a="1"/>
  <c r="DM480" i="22" s="1"/>
  <c r="DL480" i="22" a="1"/>
  <c r="DL480" i="22" s="1"/>
  <c r="DM479" i="22" a="1"/>
  <c r="DM479" i="22" s="1"/>
  <c r="DL479" i="22" a="1"/>
  <c r="DL479" i="22" s="1"/>
  <c r="DM478" i="22" a="1"/>
  <c r="DM478" i="22" s="1"/>
  <c r="DL478" i="22" a="1"/>
  <c r="DL478" i="22" s="1"/>
  <c r="DM477" i="22" a="1"/>
  <c r="DM477" i="22" s="1"/>
  <c r="DL477" i="22" a="1"/>
  <c r="DL477" i="22" s="1"/>
  <c r="DM476" i="22" a="1"/>
  <c r="DM476" i="22" s="1"/>
  <c r="DL476" i="22" a="1"/>
  <c r="DL476" i="22" s="1"/>
  <c r="DM475" i="22" a="1"/>
  <c r="DM475" i="22" s="1"/>
  <c r="DL475" i="22" a="1"/>
  <c r="DL475" i="22" s="1"/>
  <c r="DM474" i="22" a="1"/>
  <c r="DM474" i="22" s="1"/>
  <c r="DL474" i="22" a="1"/>
  <c r="DL474" i="22" s="1"/>
  <c r="DM473" i="22" a="1"/>
  <c r="DM473" i="22" s="1"/>
  <c r="DL473" i="22" a="1"/>
  <c r="DL473" i="22" s="1"/>
  <c r="DM472" i="22" a="1"/>
  <c r="DM472" i="22" s="1"/>
  <c r="DL472" i="22" a="1"/>
  <c r="DL472" i="22" s="1"/>
  <c r="DM471" i="22" a="1"/>
  <c r="DM471" i="22" s="1"/>
  <c r="DL471" i="22" a="1"/>
  <c r="DL471" i="22" s="1"/>
  <c r="DM470" i="22" a="1"/>
  <c r="DM470" i="22" s="1"/>
  <c r="DL470" i="22" a="1"/>
  <c r="DL470" i="22" s="1"/>
  <c r="DM469" i="22" a="1"/>
  <c r="DM469" i="22" s="1"/>
  <c r="DL469" i="22" a="1"/>
  <c r="DL469" i="22" s="1"/>
  <c r="DM468" i="22" a="1"/>
  <c r="DM468" i="22" s="1"/>
  <c r="DL468" i="22" a="1"/>
  <c r="DL468" i="22" s="1"/>
  <c r="DM467" i="22" a="1"/>
  <c r="DM467" i="22" s="1"/>
  <c r="DL467" i="22" a="1"/>
  <c r="DL467" i="22" s="1"/>
  <c r="DM466" i="22" a="1"/>
  <c r="DM466" i="22" s="1"/>
  <c r="DL466" i="22" a="1"/>
  <c r="DL466" i="22" s="1"/>
  <c r="DM465" i="22" a="1"/>
  <c r="DM465" i="22" s="1"/>
  <c r="DL465" i="22" a="1"/>
  <c r="DL465" i="22" s="1"/>
  <c r="DM464" i="22" a="1"/>
  <c r="DM464" i="22" s="1"/>
  <c r="DL464" i="22" a="1"/>
  <c r="DL464" i="22" s="1"/>
  <c r="DM463" i="22" a="1"/>
  <c r="DM463" i="22" s="1"/>
  <c r="DL463" i="22" a="1"/>
  <c r="DL463" i="22" s="1"/>
  <c r="DM462" i="22" a="1"/>
  <c r="DM462" i="22" s="1"/>
  <c r="DL462" i="22" a="1"/>
  <c r="DL462" i="22" s="1"/>
  <c r="DM461" i="22" a="1"/>
  <c r="DM461" i="22" s="1"/>
  <c r="DL461" i="22" a="1"/>
  <c r="DL461" i="22" s="1"/>
  <c r="DM460" i="22" a="1"/>
  <c r="DM460" i="22" s="1"/>
  <c r="DL460" i="22" a="1"/>
  <c r="DL460" i="22" s="1"/>
  <c r="DM459" i="22" a="1"/>
  <c r="DM459" i="22" s="1"/>
  <c r="DL459" i="22" a="1"/>
  <c r="DL459" i="22" s="1"/>
  <c r="DM458" i="22" a="1"/>
  <c r="DM458" i="22" s="1"/>
  <c r="DL458" i="22" a="1"/>
  <c r="DL458" i="22" s="1"/>
  <c r="DM457" i="22" a="1"/>
  <c r="DM457" i="22" s="1"/>
  <c r="DL457" i="22" a="1"/>
  <c r="DL457" i="22" s="1"/>
  <c r="DM456" i="22" a="1"/>
  <c r="DM456" i="22" s="1"/>
  <c r="DL456" i="22" a="1"/>
  <c r="DL456" i="22" s="1"/>
  <c r="DM455" i="22" a="1"/>
  <c r="DM455" i="22" s="1"/>
  <c r="DL455" i="22" a="1"/>
  <c r="DL455" i="22" s="1"/>
  <c r="DM454" i="22" a="1"/>
  <c r="DM454" i="22" s="1"/>
  <c r="DL454" i="22" a="1"/>
  <c r="DL454" i="22" s="1"/>
  <c r="DM453" i="22" a="1"/>
  <c r="DM453" i="22" s="1"/>
  <c r="DL453" i="22" a="1"/>
  <c r="DL453" i="22" s="1"/>
  <c r="DM452" i="22" a="1"/>
  <c r="DM452" i="22" s="1"/>
  <c r="DL452" i="22" a="1"/>
  <c r="DL452" i="22" s="1"/>
  <c r="DM451" i="22" a="1"/>
  <c r="DM451" i="22" s="1"/>
  <c r="DL451" i="22" a="1"/>
  <c r="DL451" i="22" s="1"/>
  <c r="DM450" i="22" a="1"/>
  <c r="DM450" i="22" s="1"/>
  <c r="DL450" i="22" a="1"/>
  <c r="DL450" i="22" s="1"/>
  <c r="DM449" i="22" a="1"/>
  <c r="DM449" i="22" s="1"/>
  <c r="DL449" i="22" a="1"/>
  <c r="DL449" i="22" s="1"/>
  <c r="DM448" i="22" a="1"/>
  <c r="DM448" i="22" s="1"/>
  <c r="DL448" i="22" a="1"/>
  <c r="DL448" i="22" s="1"/>
  <c r="DM447" i="22" a="1"/>
  <c r="DM447" i="22" s="1"/>
  <c r="DL447" i="22" a="1"/>
  <c r="DL447" i="22" s="1"/>
  <c r="DM446" i="22" a="1"/>
  <c r="DM446" i="22" s="1"/>
  <c r="DL446" i="22" a="1"/>
  <c r="DL446" i="22" s="1"/>
  <c r="DM445" i="22" a="1"/>
  <c r="DM445" i="22" s="1"/>
  <c r="DL445" i="22" a="1"/>
  <c r="DL445" i="22" s="1"/>
  <c r="DM444" i="22" a="1"/>
  <c r="DM444" i="22" s="1"/>
  <c r="DL444" i="22" a="1"/>
  <c r="DL444" i="22" s="1"/>
  <c r="DM443" i="22" a="1"/>
  <c r="DM443" i="22" s="1"/>
  <c r="DL443" i="22" a="1"/>
  <c r="DL443" i="22" s="1"/>
  <c r="DM442" i="22" a="1"/>
  <c r="DM442" i="22" s="1"/>
  <c r="DL442" i="22" a="1"/>
  <c r="DL442" i="22" s="1"/>
  <c r="DM441" i="22" a="1"/>
  <c r="DM441" i="22" s="1"/>
  <c r="DL441" i="22" a="1"/>
  <c r="DL441" i="22" s="1"/>
  <c r="DM440" i="22" a="1"/>
  <c r="DM440" i="22" s="1"/>
  <c r="DL440" i="22" a="1"/>
  <c r="DL440" i="22" s="1"/>
  <c r="DM439" i="22" a="1"/>
  <c r="DM439" i="22" s="1"/>
  <c r="DL439" i="22" a="1"/>
  <c r="DL439" i="22" s="1"/>
  <c r="DM438" i="22" a="1"/>
  <c r="DM438" i="22" s="1"/>
  <c r="DL438" i="22" a="1"/>
  <c r="DL438" i="22" s="1"/>
  <c r="DM437" i="22" a="1"/>
  <c r="DM437" i="22" s="1"/>
  <c r="DL437" i="22" a="1"/>
  <c r="DL437" i="22" s="1"/>
  <c r="DM436" i="22" a="1"/>
  <c r="DM436" i="22" s="1"/>
  <c r="DL436" i="22" a="1"/>
  <c r="DL436" i="22" s="1"/>
  <c r="DM435" i="22" a="1"/>
  <c r="DM435" i="22" s="1"/>
  <c r="DL435" i="22" a="1"/>
  <c r="DL435" i="22" s="1"/>
  <c r="DM434" i="22" a="1"/>
  <c r="DM434" i="22" s="1"/>
  <c r="DL434" i="22" a="1"/>
  <c r="DL434" i="22" s="1"/>
  <c r="DM433" i="22" a="1"/>
  <c r="DM433" i="22" s="1"/>
  <c r="DL433" i="22" a="1"/>
  <c r="DL433" i="22" s="1"/>
  <c r="DM432" i="22" a="1"/>
  <c r="DM432" i="22" s="1"/>
  <c r="DL432" i="22" a="1"/>
  <c r="DL432" i="22" s="1"/>
  <c r="DM431" i="22" a="1"/>
  <c r="DM431" i="22" s="1"/>
  <c r="DL431" i="22" a="1"/>
  <c r="DL431" i="22" s="1"/>
  <c r="DM430" i="22" a="1"/>
  <c r="DM430" i="22" s="1"/>
  <c r="DL430" i="22" a="1"/>
  <c r="DL430" i="22" s="1"/>
  <c r="DM429" i="22" a="1"/>
  <c r="DM429" i="22" s="1"/>
  <c r="DL429" i="22" a="1"/>
  <c r="DL429" i="22" s="1"/>
  <c r="DM428" i="22" a="1"/>
  <c r="DM428" i="22" s="1"/>
  <c r="DL428" i="22" a="1"/>
  <c r="DL428" i="22" s="1"/>
  <c r="DM427" i="22" a="1"/>
  <c r="DM427" i="22" s="1"/>
  <c r="DL427" i="22" a="1"/>
  <c r="DL427" i="22" s="1"/>
  <c r="DM426" i="22" a="1"/>
  <c r="DM426" i="22" s="1"/>
  <c r="DL426" i="22" a="1"/>
  <c r="DL426" i="22" s="1"/>
  <c r="DM425" i="22" a="1"/>
  <c r="DM425" i="22" s="1"/>
  <c r="DL425" i="22" a="1"/>
  <c r="DL425" i="22" s="1"/>
  <c r="DM424" i="22" a="1"/>
  <c r="DM424" i="22" s="1"/>
  <c r="DL424" i="22" a="1"/>
  <c r="DL424" i="22" s="1"/>
  <c r="DM423" i="22" a="1"/>
  <c r="DM423" i="22" s="1"/>
  <c r="DL423" i="22" a="1"/>
  <c r="DL423" i="22" s="1"/>
  <c r="DM422" i="22" a="1"/>
  <c r="DM422" i="22" s="1"/>
  <c r="DL422" i="22" a="1"/>
  <c r="DL422" i="22" s="1"/>
  <c r="DM421" i="22" a="1"/>
  <c r="DM421" i="22" s="1"/>
  <c r="DL421" i="22" a="1"/>
  <c r="DL421" i="22" s="1"/>
  <c r="DM420" i="22" a="1"/>
  <c r="DM420" i="22" s="1"/>
  <c r="DL420" i="22" a="1"/>
  <c r="DL420" i="22" s="1"/>
  <c r="DM419" i="22" a="1"/>
  <c r="DM419" i="22" s="1"/>
  <c r="DL419" i="22" a="1"/>
  <c r="DL419" i="22" s="1"/>
  <c r="DM418" i="22" a="1"/>
  <c r="DM418" i="22" s="1"/>
  <c r="DL418" i="22" a="1"/>
  <c r="DL418" i="22" s="1"/>
  <c r="DM417" i="22" a="1"/>
  <c r="DM417" i="22" s="1"/>
  <c r="DL417" i="22" a="1"/>
  <c r="DL417" i="22" s="1"/>
  <c r="DM416" i="22" a="1"/>
  <c r="DM416" i="22" s="1"/>
  <c r="DL416" i="22" a="1"/>
  <c r="DL416" i="22" s="1"/>
  <c r="DM415" i="22" a="1"/>
  <c r="DM415" i="22" s="1"/>
  <c r="DL415" i="22" a="1"/>
  <c r="DL415" i="22" s="1"/>
  <c r="DM414" i="22" a="1"/>
  <c r="DM414" i="22" s="1"/>
  <c r="DL414" i="22" a="1"/>
  <c r="DL414" i="22" s="1"/>
  <c r="DM413" i="22" a="1"/>
  <c r="DM413" i="22" s="1"/>
  <c r="DL413" i="22" a="1"/>
  <c r="DL413" i="22" s="1"/>
  <c r="DM412" i="22" a="1"/>
  <c r="DM412" i="22" s="1"/>
  <c r="DL412" i="22" a="1"/>
  <c r="DL412" i="22" s="1"/>
  <c r="DM411" i="22" a="1"/>
  <c r="DM411" i="22" s="1"/>
  <c r="DL411" i="22" a="1"/>
  <c r="DL411" i="22" s="1"/>
  <c r="DM410" i="22" a="1"/>
  <c r="DM410" i="22" s="1"/>
  <c r="DL410" i="22" a="1"/>
  <c r="DL410" i="22" s="1"/>
  <c r="DM409" i="22" a="1"/>
  <c r="DM409" i="22" s="1"/>
  <c r="DL409" i="22" a="1"/>
  <c r="DL409" i="22" s="1"/>
  <c r="DM408" i="22" a="1"/>
  <c r="DM408" i="22" s="1"/>
  <c r="DL408" i="22" a="1"/>
  <c r="DL408" i="22" s="1"/>
  <c r="DM407" i="22" a="1"/>
  <c r="DM407" i="22" s="1"/>
  <c r="DL407" i="22" a="1"/>
  <c r="DL407" i="22" s="1"/>
  <c r="DM406" i="22" a="1"/>
  <c r="DM406" i="22" s="1"/>
  <c r="DL406" i="22" a="1"/>
  <c r="DL406" i="22" s="1"/>
  <c r="DM405" i="22" a="1"/>
  <c r="DM405" i="22" s="1"/>
  <c r="DL405" i="22" a="1"/>
  <c r="DL405" i="22" s="1"/>
  <c r="DM404" i="22" a="1"/>
  <c r="DM404" i="22" s="1"/>
  <c r="DL404" i="22" a="1"/>
  <c r="DL404" i="22" s="1"/>
  <c r="DM403" i="22" a="1"/>
  <c r="DM403" i="22" s="1"/>
  <c r="DL403" i="22" a="1"/>
  <c r="DL403" i="22" s="1"/>
  <c r="DM402" i="22" a="1"/>
  <c r="DM402" i="22" s="1"/>
  <c r="DL402" i="22" a="1"/>
  <c r="DL402" i="22" s="1"/>
  <c r="DM401" i="22" a="1"/>
  <c r="DM401" i="22" s="1"/>
  <c r="DL401" i="22" a="1"/>
  <c r="DL401" i="22" s="1"/>
  <c r="DM400" i="22" a="1"/>
  <c r="DM400" i="22" s="1"/>
  <c r="DL400" i="22" a="1"/>
  <c r="DL400" i="22" s="1"/>
  <c r="DM399" i="22" a="1"/>
  <c r="DM399" i="22" s="1"/>
  <c r="DL399" i="22" a="1"/>
  <c r="DL399" i="22" s="1"/>
  <c r="DM398" i="22" a="1"/>
  <c r="DM398" i="22" s="1"/>
  <c r="DL398" i="22" a="1"/>
  <c r="DL398" i="22" s="1"/>
  <c r="DM397" i="22" a="1"/>
  <c r="DM397" i="22" s="1"/>
  <c r="DL397" i="22" a="1"/>
  <c r="DL397" i="22" s="1"/>
  <c r="DM396" i="22" a="1"/>
  <c r="DM396" i="22" s="1"/>
  <c r="DL396" i="22" a="1"/>
  <c r="DL396" i="22" s="1"/>
  <c r="DM395" i="22" a="1"/>
  <c r="DM395" i="22" s="1"/>
  <c r="DL395" i="22" a="1"/>
  <c r="DL395" i="22" s="1"/>
  <c r="DM394" i="22" a="1"/>
  <c r="DM394" i="22" s="1"/>
  <c r="DL394" i="22" a="1"/>
  <c r="DL394" i="22" s="1"/>
  <c r="DM393" i="22" a="1"/>
  <c r="DM393" i="22" s="1"/>
  <c r="DL393" i="22" a="1"/>
  <c r="DL393" i="22" s="1"/>
  <c r="DM392" i="22" a="1"/>
  <c r="DM392" i="22" s="1"/>
  <c r="DL392" i="22" a="1"/>
  <c r="DL392" i="22" s="1"/>
  <c r="DM391" i="22" a="1"/>
  <c r="DM391" i="22" s="1"/>
  <c r="DL391" i="22" a="1"/>
  <c r="DL391" i="22" s="1"/>
  <c r="DM390" i="22" a="1"/>
  <c r="DM390" i="22" s="1"/>
  <c r="DL390" i="22" a="1"/>
  <c r="DL390" i="22" s="1"/>
  <c r="DM389" i="22" a="1"/>
  <c r="DM389" i="22" s="1"/>
  <c r="DL389" i="22" a="1"/>
  <c r="DL389" i="22" s="1"/>
  <c r="DM388" i="22" a="1"/>
  <c r="DM388" i="22" s="1"/>
  <c r="DL388" i="22" a="1"/>
  <c r="DL388" i="22" s="1"/>
  <c r="DM387" i="22" a="1"/>
  <c r="DM387" i="22" s="1"/>
  <c r="DL387" i="22" a="1"/>
  <c r="DL387" i="22" s="1"/>
  <c r="DM386" i="22" a="1"/>
  <c r="DM386" i="22" s="1"/>
  <c r="DL386" i="22" a="1"/>
  <c r="DL386" i="22" s="1"/>
  <c r="DM385" i="22" a="1"/>
  <c r="DM385" i="22" s="1"/>
  <c r="DL385" i="22" a="1"/>
  <c r="DL385" i="22" s="1"/>
  <c r="DM384" i="22" a="1"/>
  <c r="DM384" i="22" s="1"/>
  <c r="DL384" i="22" a="1"/>
  <c r="DL384" i="22" s="1"/>
  <c r="DM383" i="22" a="1"/>
  <c r="DM383" i="22" s="1"/>
  <c r="DL383" i="22" a="1"/>
  <c r="DL383" i="22" s="1"/>
  <c r="DM382" i="22" a="1"/>
  <c r="DM382" i="22" s="1"/>
  <c r="DL382" i="22" a="1"/>
  <c r="DL382" i="22" s="1"/>
  <c r="DM381" i="22" a="1"/>
  <c r="DM381" i="22" s="1"/>
  <c r="DL381" i="22" a="1"/>
  <c r="DL381" i="22" s="1"/>
  <c r="DM380" i="22" a="1"/>
  <c r="DM380" i="22" s="1"/>
  <c r="DL380" i="22" a="1"/>
  <c r="DL380" i="22" s="1"/>
  <c r="DM379" i="22" a="1"/>
  <c r="DM379" i="22" s="1"/>
  <c r="DL379" i="22" a="1"/>
  <c r="DL379" i="22" s="1"/>
  <c r="DM378" i="22" a="1"/>
  <c r="DM378" i="22" s="1"/>
  <c r="DL378" i="22" a="1"/>
  <c r="DL378" i="22" s="1"/>
  <c r="DM377" i="22" a="1"/>
  <c r="DM377" i="22" s="1"/>
  <c r="DL377" i="22" a="1"/>
  <c r="DL377" i="22" s="1"/>
  <c r="DM376" i="22" a="1"/>
  <c r="DM376" i="22" s="1"/>
  <c r="DL376" i="22" a="1"/>
  <c r="DL376" i="22" s="1"/>
  <c r="DM375" i="22" a="1"/>
  <c r="DM375" i="22" s="1"/>
  <c r="DL375" i="22" a="1"/>
  <c r="DL375" i="22" s="1"/>
  <c r="DM374" i="22" a="1"/>
  <c r="DM374" i="22" s="1"/>
  <c r="DL374" i="22" a="1"/>
  <c r="DL374" i="22" s="1"/>
  <c r="DM373" i="22" a="1"/>
  <c r="DM373" i="22" s="1"/>
  <c r="DL373" i="22" a="1"/>
  <c r="DL373" i="22" s="1"/>
  <c r="DM372" i="22" a="1"/>
  <c r="DM372" i="22" s="1"/>
  <c r="DL372" i="22" a="1"/>
  <c r="DL372" i="22" s="1"/>
  <c r="DM371" i="22" a="1"/>
  <c r="DM371" i="22" s="1"/>
  <c r="DL371" i="22" a="1"/>
  <c r="DL371" i="22" s="1"/>
  <c r="DM370" i="22" a="1"/>
  <c r="DM370" i="22" s="1"/>
  <c r="DL370" i="22" a="1"/>
  <c r="DL370" i="22" s="1"/>
  <c r="DM369" i="22" a="1"/>
  <c r="DM369" i="22" s="1"/>
  <c r="DL369" i="22" a="1"/>
  <c r="DL369" i="22" s="1"/>
  <c r="DM368" i="22" a="1"/>
  <c r="DM368" i="22" s="1"/>
  <c r="DL368" i="22" a="1"/>
  <c r="DL368" i="22" s="1"/>
  <c r="DM367" i="22" a="1"/>
  <c r="DM367" i="22" s="1"/>
  <c r="DL367" i="22" a="1"/>
  <c r="DL367" i="22" s="1"/>
  <c r="DM366" i="22" a="1"/>
  <c r="DM366" i="22" s="1"/>
  <c r="DL366" i="22" a="1"/>
  <c r="DL366" i="22" s="1"/>
  <c r="DM365" i="22" a="1"/>
  <c r="DM365" i="22" s="1"/>
  <c r="DL365" i="22" a="1"/>
  <c r="DL365" i="22" s="1"/>
  <c r="DM364" i="22" a="1"/>
  <c r="DM364" i="22" s="1"/>
  <c r="DL364" i="22" a="1"/>
  <c r="DL364" i="22" s="1"/>
  <c r="DM363" i="22" a="1"/>
  <c r="DM363" i="22" s="1"/>
  <c r="DL363" i="22" a="1"/>
  <c r="DL363" i="22" s="1"/>
  <c r="DM362" i="22" a="1"/>
  <c r="DM362" i="22" s="1"/>
  <c r="DL362" i="22" a="1"/>
  <c r="DL362" i="22" s="1"/>
  <c r="DM361" i="22" a="1"/>
  <c r="DM361" i="22" s="1"/>
  <c r="DL361" i="22" a="1"/>
  <c r="DL361" i="22" s="1"/>
  <c r="DM360" i="22" a="1"/>
  <c r="DM360" i="22" s="1"/>
  <c r="DL360" i="22" a="1"/>
  <c r="DL360" i="22" s="1"/>
  <c r="DM359" i="22" a="1"/>
  <c r="DM359" i="22" s="1"/>
  <c r="DL359" i="22" a="1"/>
  <c r="DL359" i="22" s="1"/>
  <c r="DM358" i="22" a="1"/>
  <c r="DM358" i="22" s="1"/>
  <c r="DL358" i="22" a="1"/>
  <c r="DL358" i="22" s="1"/>
  <c r="DM357" i="22" a="1"/>
  <c r="DM357" i="22" s="1"/>
  <c r="DL357" i="22" a="1"/>
  <c r="DL357" i="22" s="1"/>
  <c r="DM356" i="22" a="1"/>
  <c r="DM356" i="22" s="1"/>
  <c r="DL356" i="22" a="1"/>
  <c r="DL356" i="22" s="1"/>
  <c r="DM355" i="22" a="1"/>
  <c r="DM355" i="22" s="1"/>
  <c r="DL355" i="22" a="1"/>
  <c r="DL355" i="22" s="1"/>
  <c r="DM354" i="22" a="1"/>
  <c r="DM354" i="22" s="1"/>
  <c r="DL354" i="22" a="1"/>
  <c r="DL354" i="22" s="1"/>
  <c r="DM353" i="22" a="1"/>
  <c r="DM353" i="22" s="1"/>
  <c r="DL353" i="22" a="1"/>
  <c r="DL353" i="22" s="1"/>
  <c r="DM352" i="22" a="1"/>
  <c r="DM352" i="22" s="1"/>
  <c r="DL352" i="22" a="1"/>
  <c r="DL352" i="22" s="1"/>
  <c r="DM351" i="22" a="1"/>
  <c r="DM351" i="22" s="1"/>
  <c r="DL351" i="22" a="1"/>
  <c r="DL351" i="22" s="1"/>
  <c r="DM350" i="22" a="1"/>
  <c r="DM350" i="22" s="1"/>
  <c r="DL350" i="22" a="1"/>
  <c r="DL350" i="22" s="1"/>
  <c r="DM349" i="22" a="1"/>
  <c r="DM349" i="22" s="1"/>
  <c r="DL349" i="22" a="1"/>
  <c r="DL349" i="22" s="1"/>
  <c r="DM348" i="22" a="1"/>
  <c r="DM348" i="22" s="1"/>
  <c r="DL348" i="22" a="1"/>
  <c r="DL348" i="22" s="1"/>
  <c r="DM347" i="22" a="1"/>
  <c r="DM347" i="22" s="1"/>
  <c r="DL347" i="22" a="1"/>
  <c r="DL347" i="22" s="1"/>
  <c r="DM346" i="22" a="1"/>
  <c r="DM346" i="22" s="1"/>
  <c r="DL346" i="22" a="1"/>
  <c r="DL346" i="22" s="1"/>
  <c r="DM345" i="22" a="1"/>
  <c r="DM345" i="22" s="1"/>
  <c r="DL345" i="22" a="1"/>
  <c r="DL345" i="22" s="1"/>
  <c r="DM344" i="22" a="1"/>
  <c r="DM344" i="22" s="1"/>
  <c r="DL344" i="22" a="1"/>
  <c r="DL344" i="22" s="1"/>
  <c r="DM343" i="22" a="1"/>
  <c r="DM343" i="22" s="1"/>
  <c r="DL343" i="22" a="1"/>
  <c r="DL343" i="22" s="1"/>
  <c r="DM342" i="22" a="1"/>
  <c r="DM342" i="22" s="1"/>
  <c r="DL342" i="22" a="1"/>
  <c r="DL342" i="22" s="1"/>
  <c r="DM341" i="22" a="1"/>
  <c r="DM341" i="22" s="1"/>
  <c r="DL341" i="22" a="1"/>
  <c r="DL341" i="22" s="1"/>
  <c r="DM340" i="22" a="1"/>
  <c r="DM340" i="22" s="1"/>
  <c r="DL340" i="22" a="1"/>
  <c r="DL340" i="22" s="1"/>
  <c r="DM339" i="22" a="1"/>
  <c r="DM339" i="22" s="1"/>
  <c r="DL339" i="22" a="1"/>
  <c r="DL339" i="22" s="1"/>
  <c r="DM338" i="22" a="1"/>
  <c r="DM338" i="22" s="1"/>
  <c r="DL338" i="22" a="1"/>
  <c r="DL338" i="22" s="1"/>
  <c r="DM337" i="22" a="1"/>
  <c r="DM337" i="22" s="1"/>
  <c r="DL337" i="22" a="1"/>
  <c r="DL337" i="22" s="1"/>
  <c r="DM336" i="22" a="1"/>
  <c r="DM336" i="22" s="1"/>
  <c r="DL336" i="22" a="1"/>
  <c r="DL336" i="22" s="1"/>
  <c r="DM335" i="22" a="1"/>
  <c r="DM335" i="22" s="1"/>
  <c r="DL335" i="22" a="1"/>
  <c r="DL335" i="22" s="1"/>
  <c r="DM334" i="22" a="1"/>
  <c r="DM334" i="22" s="1"/>
  <c r="DL334" i="22" a="1"/>
  <c r="DL334" i="22" s="1"/>
  <c r="DM333" i="22" a="1"/>
  <c r="DM333" i="22" s="1"/>
  <c r="DL333" i="22" a="1"/>
  <c r="DL333" i="22" s="1"/>
  <c r="DM332" i="22" a="1"/>
  <c r="DM332" i="22" s="1"/>
  <c r="DL332" i="22" a="1"/>
  <c r="DL332" i="22" s="1"/>
  <c r="DM331" i="22" a="1"/>
  <c r="DM331" i="22" s="1"/>
  <c r="DL331" i="22" a="1"/>
  <c r="DL331" i="22" s="1"/>
  <c r="DM330" i="22" a="1"/>
  <c r="DM330" i="22" s="1"/>
  <c r="DL330" i="22" a="1"/>
  <c r="DL330" i="22" s="1"/>
  <c r="DM329" i="22" a="1"/>
  <c r="DM329" i="22" s="1"/>
  <c r="DL329" i="22" a="1"/>
  <c r="DL329" i="22" s="1"/>
  <c r="DM328" i="22" a="1"/>
  <c r="DM328" i="22" s="1"/>
  <c r="DL328" i="22" a="1"/>
  <c r="DL328" i="22" s="1"/>
  <c r="DM327" i="22" a="1"/>
  <c r="DM327" i="22" s="1"/>
  <c r="DL327" i="22" a="1"/>
  <c r="DL327" i="22" s="1"/>
  <c r="DM326" i="22" a="1"/>
  <c r="DM326" i="22" s="1"/>
  <c r="DL326" i="22" a="1"/>
  <c r="DL326" i="22" s="1"/>
  <c r="DM325" i="22" a="1"/>
  <c r="DM325" i="22" s="1"/>
  <c r="DL325" i="22" a="1"/>
  <c r="DL325" i="22" s="1"/>
  <c r="DM324" i="22" a="1"/>
  <c r="DM324" i="22" s="1"/>
  <c r="DL324" i="22" a="1"/>
  <c r="DL324" i="22" s="1"/>
  <c r="DM323" i="22" a="1"/>
  <c r="DM323" i="22" s="1"/>
  <c r="DL323" i="22" a="1"/>
  <c r="DL323" i="22" s="1"/>
  <c r="DM322" i="22" a="1"/>
  <c r="DM322" i="22" s="1"/>
  <c r="DL322" i="22" a="1"/>
  <c r="DL322" i="22" s="1"/>
  <c r="DM321" i="22" a="1"/>
  <c r="DM321" i="22" s="1"/>
  <c r="DL321" i="22" a="1"/>
  <c r="DL321" i="22" s="1"/>
  <c r="DM320" i="22" a="1"/>
  <c r="DM320" i="22" s="1"/>
  <c r="DL320" i="22" a="1"/>
  <c r="DL320" i="22" s="1"/>
  <c r="DM319" i="22" a="1"/>
  <c r="DM319" i="22" s="1"/>
  <c r="DL319" i="22" a="1"/>
  <c r="DL319" i="22" s="1"/>
  <c r="DM318" i="22" a="1"/>
  <c r="DM318" i="22" s="1"/>
  <c r="DL318" i="22" a="1"/>
  <c r="DL318" i="22" s="1"/>
  <c r="DM317" i="22" a="1"/>
  <c r="DM317" i="22" s="1"/>
  <c r="DL317" i="22" a="1"/>
  <c r="DL317" i="22" s="1"/>
  <c r="DM316" i="22" a="1"/>
  <c r="DM316" i="22" s="1"/>
  <c r="DL316" i="22" a="1"/>
  <c r="DL316" i="22" s="1"/>
  <c r="DM315" i="22" a="1"/>
  <c r="DM315" i="22" s="1"/>
  <c r="DL315" i="22" a="1"/>
  <c r="DL315" i="22" s="1"/>
  <c r="DM314" i="22" a="1"/>
  <c r="DM314" i="22" s="1"/>
  <c r="DL314" i="22" a="1"/>
  <c r="DL314" i="22" s="1"/>
  <c r="DM313" i="22" a="1"/>
  <c r="DM313" i="22" s="1"/>
  <c r="DL313" i="22" a="1"/>
  <c r="DL313" i="22" s="1"/>
  <c r="DM312" i="22" a="1"/>
  <c r="DM312" i="22" s="1"/>
  <c r="DL312" i="22" a="1"/>
  <c r="DL312" i="22" s="1"/>
  <c r="DM311" i="22" a="1"/>
  <c r="DM311" i="22" s="1"/>
  <c r="DL311" i="22" a="1"/>
  <c r="DL311" i="22" s="1"/>
  <c r="DM310" i="22" a="1"/>
  <c r="DM310" i="22" s="1"/>
  <c r="DL310" i="22" a="1"/>
  <c r="DL310" i="22" s="1"/>
  <c r="DM309" i="22" a="1"/>
  <c r="DM309" i="22" s="1"/>
  <c r="DL309" i="22" a="1"/>
  <c r="DL309" i="22" s="1"/>
  <c r="DM308" i="22" a="1"/>
  <c r="DM308" i="22" s="1"/>
  <c r="DL308" i="22" a="1"/>
  <c r="DL308" i="22" s="1"/>
  <c r="DM307" i="22" a="1"/>
  <c r="DM307" i="22" s="1"/>
  <c r="DL307" i="22" a="1"/>
  <c r="DL307" i="22" s="1"/>
  <c r="DM306" i="22" a="1"/>
  <c r="DM306" i="22" s="1"/>
  <c r="DL306" i="22" a="1"/>
  <c r="DL306" i="22" s="1"/>
  <c r="DM305" i="22" a="1"/>
  <c r="DM305" i="22" s="1"/>
  <c r="DL305" i="22" a="1"/>
  <c r="DL305" i="22" s="1"/>
  <c r="DM304" i="22" a="1"/>
  <c r="DM304" i="22" s="1"/>
  <c r="DL304" i="22" a="1"/>
  <c r="DL304" i="22" s="1"/>
  <c r="DM303" i="22" a="1"/>
  <c r="DM303" i="22" s="1"/>
  <c r="DL303" i="22" a="1"/>
  <c r="DL303" i="22" s="1"/>
  <c r="DM302" i="22" a="1"/>
  <c r="DM302" i="22" s="1"/>
  <c r="DL302" i="22" a="1"/>
  <c r="DL302" i="22" s="1"/>
  <c r="DM301" i="22" a="1"/>
  <c r="DM301" i="22" s="1"/>
  <c r="DL301" i="22" a="1"/>
  <c r="DL301" i="22" s="1"/>
  <c r="DM300" i="22" a="1"/>
  <c r="DM300" i="22" s="1"/>
  <c r="DL300" i="22" a="1"/>
  <c r="DL300" i="22" s="1"/>
  <c r="DM299" i="22" a="1"/>
  <c r="DM299" i="22" s="1"/>
  <c r="DL299" i="22" a="1"/>
  <c r="DL299" i="22" s="1"/>
  <c r="DM298" i="22" a="1"/>
  <c r="DM298" i="22" s="1"/>
  <c r="DL298" i="22" a="1"/>
  <c r="DL298" i="22" s="1"/>
  <c r="DM297" i="22" a="1"/>
  <c r="DM297" i="22" s="1"/>
  <c r="DL297" i="22" a="1"/>
  <c r="DL297" i="22" s="1"/>
  <c r="DM296" i="22" a="1"/>
  <c r="DM296" i="22" s="1"/>
  <c r="DL296" i="22" a="1"/>
  <c r="DL296" i="22" s="1"/>
  <c r="DM295" i="22" a="1"/>
  <c r="DM295" i="22" s="1"/>
  <c r="DL295" i="22" a="1"/>
  <c r="DL295" i="22" s="1"/>
  <c r="DM294" i="22" a="1"/>
  <c r="DM294" i="22" s="1"/>
  <c r="DL294" i="22" a="1"/>
  <c r="DL294" i="22" s="1"/>
  <c r="DM293" i="22" a="1"/>
  <c r="DM293" i="22" s="1"/>
  <c r="DL293" i="22" a="1"/>
  <c r="DL293" i="22" s="1"/>
  <c r="DM292" i="22" a="1"/>
  <c r="DM292" i="22" s="1"/>
  <c r="DL292" i="22" a="1"/>
  <c r="DL292" i="22" s="1"/>
  <c r="DM291" i="22" a="1"/>
  <c r="DM291" i="22" s="1"/>
  <c r="DL291" i="22" a="1"/>
  <c r="DL291" i="22" s="1"/>
  <c r="DM290" i="22" a="1"/>
  <c r="DM290" i="22" s="1"/>
  <c r="DL290" i="22" a="1"/>
  <c r="DL290" i="22" s="1"/>
  <c r="DM289" i="22" a="1"/>
  <c r="DM289" i="22" s="1"/>
  <c r="DL289" i="22" a="1"/>
  <c r="DL289" i="22" s="1"/>
  <c r="DM288" i="22" a="1"/>
  <c r="DM288" i="22" s="1"/>
  <c r="DL288" i="22" a="1"/>
  <c r="DL288" i="22" s="1"/>
  <c r="DM287" i="22" a="1"/>
  <c r="DM287" i="22" s="1"/>
  <c r="DL287" i="22" a="1"/>
  <c r="DL287" i="22" s="1"/>
  <c r="DM286" i="22" a="1"/>
  <c r="DM286" i="22" s="1"/>
  <c r="DL286" i="22" a="1"/>
  <c r="DL286" i="22" s="1"/>
  <c r="DM285" i="22" a="1"/>
  <c r="DM285" i="22" s="1"/>
  <c r="DL285" i="22" a="1"/>
  <c r="DL285" i="22" s="1"/>
  <c r="DM284" i="22" a="1"/>
  <c r="DM284" i="22" s="1"/>
  <c r="DL284" i="22" a="1"/>
  <c r="DL284" i="22" s="1"/>
  <c r="DM283" i="22" a="1"/>
  <c r="DM283" i="22" s="1"/>
  <c r="DL283" i="22" a="1"/>
  <c r="DL283" i="22" s="1"/>
  <c r="DM282" i="22" a="1"/>
  <c r="DM282" i="22" s="1"/>
  <c r="DL282" i="22" a="1"/>
  <c r="DL282" i="22" s="1"/>
  <c r="DM281" i="22" a="1"/>
  <c r="DM281" i="22" s="1"/>
  <c r="DL281" i="22" a="1"/>
  <c r="DL281" i="22" s="1"/>
  <c r="DM280" i="22" a="1"/>
  <c r="DM280" i="22" s="1"/>
  <c r="DL280" i="22" a="1"/>
  <c r="DL280" i="22" s="1"/>
  <c r="DM279" i="22" a="1"/>
  <c r="DM279" i="22" s="1"/>
  <c r="DL279" i="22" a="1"/>
  <c r="DL279" i="22" s="1"/>
  <c r="DM278" i="22" a="1"/>
  <c r="DM278" i="22" s="1"/>
  <c r="DL278" i="22" a="1"/>
  <c r="DL278" i="22" s="1"/>
  <c r="DM277" i="22" a="1"/>
  <c r="DM277" i="22" s="1"/>
  <c r="DL277" i="22" a="1"/>
  <c r="DL277" i="22" s="1"/>
  <c r="DM276" i="22" a="1"/>
  <c r="DM276" i="22" s="1"/>
  <c r="DL276" i="22" a="1"/>
  <c r="DL276" i="22" s="1"/>
  <c r="DM275" i="22" a="1"/>
  <c r="DM275" i="22" s="1"/>
  <c r="DL275" i="22" a="1"/>
  <c r="DL275" i="22" s="1"/>
  <c r="DM274" i="22" a="1"/>
  <c r="DM274" i="22" s="1"/>
  <c r="DL274" i="22" a="1"/>
  <c r="DL274" i="22" s="1"/>
  <c r="DM273" i="22" a="1"/>
  <c r="DM273" i="22" s="1"/>
  <c r="DL273" i="22" a="1"/>
  <c r="DL273" i="22" s="1"/>
  <c r="DM272" i="22" a="1"/>
  <c r="DM272" i="22" s="1"/>
  <c r="DL272" i="22" a="1"/>
  <c r="DL272" i="22" s="1"/>
  <c r="DM271" i="22" a="1"/>
  <c r="DM271" i="22" s="1"/>
  <c r="DL271" i="22" a="1"/>
  <c r="DL271" i="22" s="1"/>
  <c r="DM270" i="22" a="1"/>
  <c r="DM270" i="22" s="1"/>
  <c r="DL270" i="22" a="1"/>
  <c r="DL270" i="22" s="1"/>
  <c r="DM269" i="22" a="1"/>
  <c r="DM269" i="22" s="1"/>
  <c r="DL269" i="22" a="1"/>
  <c r="DL269" i="22" s="1"/>
  <c r="DM268" i="22" a="1"/>
  <c r="DM268" i="22" s="1"/>
  <c r="DL268" i="22" a="1"/>
  <c r="DL268" i="22" s="1"/>
  <c r="DM267" i="22" a="1"/>
  <c r="DM267" i="22" s="1"/>
  <c r="DL267" i="22" a="1"/>
  <c r="DL267" i="22" s="1"/>
  <c r="DM266" i="22" a="1"/>
  <c r="DM266" i="22" s="1"/>
  <c r="DL266" i="22" a="1"/>
  <c r="DL266" i="22" s="1"/>
  <c r="DM265" i="22" a="1"/>
  <c r="DM265" i="22" s="1"/>
  <c r="DL265" i="22" a="1"/>
  <c r="DL265" i="22" s="1"/>
  <c r="DM264" i="22" a="1"/>
  <c r="DM264" i="22" s="1"/>
  <c r="DL264" i="22" a="1"/>
  <c r="DL264" i="22" s="1"/>
  <c r="DM263" i="22" a="1"/>
  <c r="DM263" i="22" s="1"/>
  <c r="DL263" i="22" a="1"/>
  <c r="DL263" i="22" s="1"/>
  <c r="DM262" i="22" a="1"/>
  <c r="DM262" i="22" s="1"/>
  <c r="DL262" i="22" a="1"/>
  <c r="DL262" i="22" s="1"/>
  <c r="DM261" i="22" a="1"/>
  <c r="DM261" i="22" s="1"/>
  <c r="DL261" i="22" a="1"/>
  <c r="DL261" i="22" s="1"/>
  <c r="DM260" i="22" a="1"/>
  <c r="DM260" i="22" s="1"/>
  <c r="DL260" i="22" a="1"/>
  <c r="DL260" i="22" s="1"/>
  <c r="DM259" i="22" a="1"/>
  <c r="DM259" i="22" s="1"/>
  <c r="DL259" i="22" a="1"/>
  <c r="DL259" i="22" s="1"/>
  <c r="DM258" i="22" a="1"/>
  <c r="DM258" i="22" s="1"/>
  <c r="DL258" i="22" a="1"/>
  <c r="DL258" i="22" s="1"/>
  <c r="DM257" i="22" a="1"/>
  <c r="DM257" i="22" s="1"/>
  <c r="DL257" i="22" a="1"/>
  <c r="DL257" i="22" s="1"/>
  <c r="DM256" i="22" a="1"/>
  <c r="DM256" i="22" s="1"/>
  <c r="DL256" i="22" a="1"/>
  <c r="DL256" i="22" s="1"/>
  <c r="DM255" i="22" a="1"/>
  <c r="DM255" i="22" s="1"/>
  <c r="DL255" i="22" a="1"/>
  <c r="DL255" i="22" s="1"/>
  <c r="DM254" i="22" a="1"/>
  <c r="DM254" i="22" s="1"/>
  <c r="DL254" i="22" a="1"/>
  <c r="DL254" i="22" s="1"/>
  <c r="DM253" i="22" a="1"/>
  <c r="DM253" i="22" s="1"/>
  <c r="DL253" i="22" a="1"/>
  <c r="DL253" i="22" s="1"/>
  <c r="DM252" i="22" a="1"/>
  <c r="DM252" i="22" s="1"/>
  <c r="DL252" i="22" a="1"/>
  <c r="DL252" i="22" s="1"/>
  <c r="DM251" i="22" a="1"/>
  <c r="DM251" i="22" s="1"/>
  <c r="DL251" i="22" a="1"/>
  <c r="DL251" i="22" s="1"/>
  <c r="DM250" i="22" a="1"/>
  <c r="DM250" i="22" s="1"/>
  <c r="DL250" i="22" a="1"/>
  <c r="DL250" i="22" s="1"/>
  <c r="DM249" i="22" a="1"/>
  <c r="DM249" i="22" s="1"/>
  <c r="DL249" i="22" a="1"/>
  <c r="DL249" i="22" s="1"/>
  <c r="DM248" i="22" a="1"/>
  <c r="DM248" i="22" s="1"/>
  <c r="DL248" i="22"/>
  <c r="DL248" i="22" a="1"/>
  <c r="DM247" i="22" a="1"/>
  <c r="DM247" i="22" s="1"/>
  <c r="DL247" i="22" a="1"/>
  <c r="DL247" i="22" s="1"/>
  <c r="DM246" i="22" a="1"/>
  <c r="DM246" i="22" s="1"/>
  <c r="DL246" i="22" a="1"/>
  <c r="DL246" i="22" s="1"/>
  <c r="DM245" i="22" a="1"/>
  <c r="DM245" i="22" s="1"/>
  <c r="DL245" i="22" a="1"/>
  <c r="DL245" i="22" s="1"/>
  <c r="DM244" i="22" a="1"/>
  <c r="DM244" i="22" s="1"/>
  <c r="DL244" i="22" a="1"/>
  <c r="DL244" i="22" s="1"/>
  <c r="DM243" i="22" a="1"/>
  <c r="DM243" i="22" s="1"/>
  <c r="DL243" i="22" a="1"/>
  <c r="DL243" i="22" s="1"/>
  <c r="DM242" i="22" a="1"/>
  <c r="DM242" i="22" s="1"/>
  <c r="DL242" i="22" a="1"/>
  <c r="DL242" i="22" s="1"/>
  <c r="DM241" i="22" a="1"/>
  <c r="DM241" i="22" s="1"/>
  <c r="DL241" i="22" a="1"/>
  <c r="DL241" i="22" s="1"/>
  <c r="DM240" i="22" a="1"/>
  <c r="DM240" i="22" s="1"/>
  <c r="DL240" i="22" a="1"/>
  <c r="DL240" i="22" s="1"/>
  <c r="DM239" i="22" a="1"/>
  <c r="DM239" i="22" s="1"/>
  <c r="DL239" i="22" a="1"/>
  <c r="DL239" i="22" s="1"/>
  <c r="DM238" i="22" a="1"/>
  <c r="DM238" i="22" s="1"/>
  <c r="DL238" i="22" a="1"/>
  <c r="DL238" i="22" s="1"/>
  <c r="DM237" i="22" a="1"/>
  <c r="DM237" i="22" s="1"/>
  <c r="DL237" i="22" a="1"/>
  <c r="DL237" i="22" s="1"/>
  <c r="DM236" i="22" a="1"/>
  <c r="DM236" i="22" s="1"/>
  <c r="DL236" i="22" a="1"/>
  <c r="DL236" i="22" s="1"/>
  <c r="DM235" i="22" a="1"/>
  <c r="DM235" i="22" s="1"/>
  <c r="DL235" i="22" a="1"/>
  <c r="DL235" i="22" s="1"/>
  <c r="DM234" i="22" a="1"/>
  <c r="DM234" i="22" s="1"/>
  <c r="DL234" i="22" a="1"/>
  <c r="DL234" i="22" s="1"/>
  <c r="DM233" i="22" a="1"/>
  <c r="DM233" i="22" s="1"/>
  <c r="DL233" i="22" a="1"/>
  <c r="DL233" i="22" s="1"/>
  <c r="DM232" i="22" a="1"/>
  <c r="DM232" i="22" s="1"/>
  <c r="DL232" i="22" a="1"/>
  <c r="DL232" i="22" s="1"/>
  <c r="DM231" i="22" a="1"/>
  <c r="DM231" i="22" s="1"/>
  <c r="DL231" i="22" a="1"/>
  <c r="DL231" i="22" s="1"/>
  <c r="DM230" i="22" a="1"/>
  <c r="DM230" i="22" s="1"/>
  <c r="DL230" i="22" a="1"/>
  <c r="DL230" i="22" s="1"/>
  <c r="DM229" i="22" a="1"/>
  <c r="DM229" i="22" s="1"/>
  <c r="DL229" i="22" a="1"/>
  <c r="DL229" i="22" s="1"/>
  <c r="DM228" i="22" a="1"/>
  <c r="DM228" i="22" s="1"/>
  <c r="DL228" i="22" a="1"/>
  <c r="DL228" i="22" s="1"/>
  <c r="DM227" i="22" a="1"/>
  <c r="DM227" i="22" s="1"/>
  <c r="DL227" i="22" a="1"/>
  <c r="DL227" i="22" s="1"/>
  <c r="DM226" i="22" a="1"/>
  <c r="DM226" i="22" s="1"/>
  <c r="DL226" i="22" a="1"/>
  <c r="DL226" i="22" s="1"/>
  <c r="DM225" i="22" a="1"/>
  <c r="DM225" i="22" s="1"/>
  <c r="DL225" i="22" a="1"/>
  <c r="DL225" i="22" s="1"/>
  <c r="DM224" i="22" a="1"/>
  <c r="DM224" i="22" s="1"/>
  <c r="DL224" i="22" a="1"/>
  <c r="DL224" i="22" s="1"/>
  <c r="DM223" i="22" a="1"/>
  <c r="DM223" i="22" s="1"/>
  <c r="DL223" i="22" a="1"/>
  <c r="DL223" i="22" s="1"/>
  <c r="DM222" i="22" a="1"/>
  <c r="DM222" i="22" s="1"/>
  <c r="DL222" i="22" a="1"/>
  <c r="DL222" i="22" s="1"/>
  <c r="DM221" i="22" a="1"/>
  <c r="DM221" i="22" s="1"/>
  <c r="DL221" i="22" a="1"/>
  <c r="DL221" i="22" s="1"/>
  <c r="DM220" i="22" a="1"/>
  <c r="DM220" i="22" s="1"/>
  <c r="DL220" i="22" a="1"/>
  <c r="DL220" i="22" s="1"/>
  <c r="DM219" i="22" a="1"/>
  <c r="DM219" i="22" s="1"/>
  <c r="DL219" i="22" a="1"/>
  <c r="DL219" i="22" s="1"/>
  <c r="DM218" i="22" a="1"/>
  <c r="DM218" i="22" s="1"/>
  <c r="DL218" i="22" a="1"/>
  <c r="DL218" i="22" s="1"/>
  <c r="DM217" i="22" a="1"/>
  <c r="DM217" i="22" s="1"/>
  <c r="DL217" i="22" a="1"/>
  <c r="DL217" i="22" s="1"/>
  <c r="DM216" i="22" a="1"/>
  <c r="DM216" i="22" s="1"/>
  <c r="DL216" i="22" a="1"/>
  <c r="DL216" i="22" s="1"/>
  <c r="DM215" i="22" a="1"/>
  <c r="DM215" i="22" s="1"/>
  <c r="DL215" i="22" a="1"/>
  <c r="DL215" i="22" s="1"/>
  <c r="DM214" i="22" a="1"/>
  <c r="DM214" i="22" s="1"/>
  <c r="DL214" i="22" a="1"/>
  <c r="DL214" i="22" s="1"/>
  <c r="DM213" i="22" a="1"/>
  <c r="DM213" i="22" s="1"/>
  <c r="DL213" i="22" a="1"/>
  <c r="DL213" i="22" s="1"/>
  <c r="DM212" i="22" a="1"/>
  <c r="DM212" i="22" s="1"/>
  <c r="DL212" i="22" a="1"/>
  <c r="DL212" i="22" s="1"/>
  <c r="DM211" i="22" a="1"/>
  <c r="DM211" i="22" s="1"/>
  <c r="DL211" i="22" a="1"/>
  <c r="DL211" i="22" s="1"/>
  <c r="DM210" i="22" a="1"/>
  <c r="DM210" i="22" s="1"/>
  <c r="DL210" i="22" a="1"/>
  <c r="DL210" i="22" s="1"/>
  <c r="DM209" i="22" a="1"/>
  <c r="DM209" i="22" s="1"/>
  <c r="DL209" i="22" a="1"/>
  <c r="DL209" i="22" s="1"/>
  <c r="DM208" i="22" a="1"/>
  <c r="DM208" i="22" s="1"/>
  <c r="DL208" i="22" a="1"/>
  <c r="DL208" i="22" s="1"/>
  <c r="DM207" i="22" a="1"/>
  <c r="DM207" i="22" s="1"/>
  <c r="DL207" i="22" a="1"/>
  <c r="DL207" i="22" s="1"/>
  <c r="DM206" i="22" a="1"/>
  <c r="DM206" i="22" s="1"/>
  <c r="DL206" i="22" a="1"/>
  <c r="DL206" i="22" s="1"/>
  <c r="DM205" i="22" a="1"/>
  <c r="DM205" i="22" s="1"/>
  <c r="DL205" i="22" a="1"/>
  <c r="DL205" i="22" s="1"/>
  <c r="DM204" i="22" a="1"/>
  <c r="DM204" i="22" s="1"/>
  <c r="DL204" i="22" a="1"/>
  <c r="DL204" i="22" s="1"/>
  <c r="DM203" i="22" a="1"/>
  <c r="DM203" i="22" s="1"/>
  <c r="DL203" i="22" a="1"/>
  <c r="DL203" i="22" s="1"/>
  <c r="DM202" i="22" a="1"/>
  <c r="DM202" i="22" s="1"/>
  <c r="DL202" i="22" a="1"/>
  <c r="DL202" i="22" s="1"/>
  <c r="DM201" i="22" a="1"/>
  <c r="DM201" i="22" s="1"/>
  <c r="DL201" i="22" a="1"/>
  <c r="DL201" i="22" s="1"/>
  <c r="DM200" i="22" a="1"/>
  <c r="DM200" i="22" s="1"/>
  <c r="DL200" i="22" a="1"/>
  <c r="DL200" i="22" s="1"/>
  <c r="DM199" i="22" a="1"/>
  <c r="DM199" i="22" s="1"/>
  <c r="DL199" i="22" a="1"/>
  <c r="DL199" i="22" s="1"/>
  <c r="DM198" i="22" a="1"/>
  <c r="DM198" i="22" s="1"/>
  <c r="DL198" i="22"/>
  <c r="DL198" i="22" a="1"/>
  <c r="DM197" i="22" a="1"/>
  <c r="DM197" i="22" s="1"/>
  <c r="DL197" i="22" a="1"/>
  <c r="DL197" i="22" s="1"/>
  <c r="DM196" i="22" a="1"/>
  <c r="DM196" i="22" s="1"/>
  <c r="DL196" i="22" a="1"/>
  <c r="DL196" i="22" s="1"/>
  <c r="DM195" i="22" a="1"/>
  <c r="DM195" i="22" s="1"/>
  <c r="DL195" i="22" a="1"/>
  <c r="DL195" i="22" s="1"/>
  <c r="DM194" i="22" a="1"/>
  <c r="DM194" i="22" s="1"/>
  <c r="DL194" i="22" a="1"/>
  <c r="DL194" i="22" s="1"/>
  <c r="DM193" i="22" a="1"/>
  <c r="DM193" i="22" s="1"/>
  <c r="DL193" i="22" a="1"/>
  <c r="DL193" i="22" s="1"/>
  <c r="DM192" i="22" a="1"/>
  <c r="DM192" i="22" s="1"/>
  <c r="DL192" i="22" a="1"/>
  <c r="DL192" i="22" s="1"/>
  <c r="DM191" i="22" a="1"/>
  <c r="DM191" i="22" s="1"/>
  <c r="DL191" i="22" a="1"/>
  <c r="DL191" i="22" s="1"/>
  <c r="DM190" i="22" a="1"/>
  <c r="DM190" i="22" s="1"/>
  <c r="DL190" i="22" a="1"/>
  <c r="DL190" i="22" s="1"/>
  <c r="DM189" i="22" a="1"/>
  <c r="DM189" i="22" s="1"/>
  <c r="DL189" i="22" a="1"/>
  <c r="DL189" i="22" s="1"/>
  <c r="DM188" i="22" a="1"/>
  <c r="DM188" i="22" s="1"/>
  <c r="DL188" i="22" a="1"/>
  <c r="DL188" i="22" s="1"/>
  <c r="DM187" i="22" a="1"/>
  <c r="DM187" i="22" s="1"/>
  <c r="DL187" i="22" a="1"/>
  <c r="DL187" i="22" s="1"/>
  <c r="DM186" i="22" a="1"/>
  <c r="DM186" i="22" s="1"/>
  <c r="DL186" i="22" a="1"/>
  <c r="DL186" i="22" s="1"/>
  <c r="DM185" i="22" a="1"/>
  <c r="DM185" i="22" s="1"/>
  <c r="DL185" i="22" a="1"/>
  <c r="DL185" i="22" s="1"/>
  <c r="DM184" i="22" a="1"/>
  <c r="DM184" i="22" s="1"/>
  <c r="DL184" i="22" a="1"/>
  <c r="DL184" i="22" s="1"/>
  <c r="DM183" i="22" a="1"/>
  <c r="DM183" i="22" s="1"/>
  <c r="DL183" i="22" a="1"/>
  <c r="DL183" i="22" s="1"/>
  <c r="DM182" i="22" a="1"/>
  <c r="DM182" i="22" s="1"/>
  <c r="DL182" i="22" a="1"/>
  <c r="DL182" i="22" s="1"/>
  <c r="DM181" i="22" a="1"/>
  <c r="DM181" i="22" s="1"/>
  <c r="DL181" i="22" a="1"/>
  <c r="DL181" i="22" s="1"/>
  <c r="DM180" i="22" a="1"/>
  <c r="DM180" i="22" s="1"/>
  <c r="DL180" i="22" a="1"/>
  <c r="DL180" i="22" s="1"/>
  <c r="DM179" i="22" a="1"/>
  <c r="DM179" i="22" s="1"/>
  <c r="DL179" i="22" a="1"/>
  <c r="DL179" i="22" s="1"/>
  <c r="DM178" i="22" a="1"/>
  <c r="DM178" i="22" s="1"/>
  <c r="DL178" i="22" a="1"/>
  <c r="DL178" i="22" s="1"/>
  <c r="DM177" i="22" a="1"/>
  <c r="DM177" i="22" s="1"/>
  <c r="DL177" i="22" a="1"/>
  <c r="DL177" i="22" s="1"/>
  <c r="DM176" i="22" a="1"/>
  <c r="DM176" i="22" s="1"/>
  <c r="DL176" i="22"/>
  <c r="DL176" i="22" a="1"/>
  <c r="DM175" i="22" a="1"/>
  <c r="DM175" i="22" s="1"/>
  <c r="DL175" i="22" a="1"/>
  <c r="DL175" i="22" s="1"/>
  <c r="DM174" i="22" a="1"/>
  <c r="DM174" i="22" s="1"/>
  <c r="DL174" i="22" a="1"/>
  <c r="DL174" i="22" s="1"/>
  <c r="DM173" i="22" a="1"/>
  <c r="DM173" i="22" s="1"/>
  <c r="DL173" i="22" a="1"/>
  <c r="DL173" i="22" s="1"/>
  <c r="DM172" i="22" a="1"/>
  <c r="DM172" i="22" s="1"/>
  <c r="DL172" i="22" a="1"/>
  <c r="DL172" i="22" s="1"/>
  <c r="DM171" i="22" a="1"/>
  <c r="DM171" i="22" s="1"/>
  <c r="DL171" i="22" a="1"/>
  <c r="DL171" i="22" s="1"/>
  <c r="DM170" i="22" a="1"/>
  <c r="DM170" i="22" s="1"/>
  <c r="DL170" i="22" a="1"/>
  <c r="DL170" i="22" s="1"/>
  <c r="DM169" i="22" a="1"/>
  <c r="DM169" i="22" s="1"/>
  <c r="DL169" i="22" a="1"/>
  <c r="DL169" i="22" s="1"/>
  <c r="DM168" i="22" a="1"/>
  <c r="DM168" i="22" s="1"/>
  <c r="DL168" i="22" a="1"/>
  <c r="DL168" i="22" s="1"/>
  <c r="DM167" i="22" a="1"/>
  <c r="DM167" i="22" s="1"/>
  <c r="DL167" i="22" a="1"/>
  <c r="DL167" i="22" s="1"/>
  <c r="DM166" i="22" a="1"/>
  <c r="DM166" i="22" s="1"/>
  <c r="DL166" i="22" a="1"/>
  <c r="DL166" i="22" s="1"/>
  <c r="DM165" i="22" a="1"/>
  <c r="DM165" i="22" s="1"/>
  <c r="DL165" i="22" a="1"/>
  <c r="DL165" i="22" s="1"/>
  <c r="DM164" i="22" a="1"/>
  <c r="DM164" i="22" s="1"/>
  <c r="DL164" i="22" a="1"/>
  <c r="DL164" i="22" s="1"/>
  <c r="DM163" i="22" a="1"/>
  <c r="DM163" i="22" s="1"/>
  <c r="DL163" i="22" a="1"/>
  <c r="DL163" i="22" s="1"/>
  <c r="DM162" i="22" a="1"/>
  <c r="DM162" i="22" s="1"/>
  <c r="DL162" i="22" a="1"/>
  <c r="DL162" i="22" s="1"/>
  <c r="DM161" i="22" a="1"/>
  <c r="DM161" i="22" s="1"/>
  <c r="DL161" i="22" a="1"/>
  <c r="DL161" i="22" s="1"/>
  <c r="DM160" i="22" a="1"/>
  <c r="DM160" i="22" s="1"/>
  <c r="DL160" i="22" a="1"/>
  <c r="DL160" i="22" s="1"/>
  <c r="DM159" i="22" a="1"/>
  <c r="DM159" i="22" s="1"/>
  <c r="DL159" i="22" a="1"/>
  <c r="DL159" i="22" s="1"/>
  <c r="DM158" i="22" a="1"/>
  <c r="DM158" i="22" s="1"/>
  <c r="DL158" i="22" a="1"/>
  <c r="DL158" i="22" s="1"/>
  <c r="DM157" i="22" a="1"/>
  <c r="DM157" i="22" s="1"/>
  <c r="DL157" i="22" a="1"/>
  <c r="DL157" i="22" s="1"/>
  <c r="DM156" i="22" a="1"/>
  <c r="DM156" i="22" s="1"/>
  <c r="DL156" i="22" a="1"/>
  <c r="DL156" i="22" s="1"/>
  <c r="DM155" i="22" a="1"/>
  <c r="DM155" i="22" s="1"/>
  <c r="DL155" i="22" a="1"/>
  <c r="DL155" i="22" s="1"/>
  <c r="DM154" i="22" a="1"/>
  <c r="DM154" i="22" s="1"/>
  <c r="DL154" i="22" a="1"/>
  <c r="DL154" i="22" s="1"/>
  <c r="DM153" i="22" a="1"/>
  <c r="DM153" i="22" s="1"/>
  <c r="DL153" i="22" a="1"/>
  <c r="DL153" i="22" s="1"/>
  <c r="DM152" i="22" a="1"/>
  <c r="DM152" i="22" s="1"/>
  <c r="DL152" i="22" a="1"/>
  <c r="DL152" i="22" s="1"/>
  <c r="DM151" i="22" a="1"/>
  <c r="DM151" i="22" s="1"/>
  <c r="DL151" i="22" a="1"/>
  <c r="DL151" i="22" s="1"/>
  <c r="DM150" i="22" a="1"/>
  <c r="DM150" i="22" s="1"/>
  <c r="DL150" i="22" a="1"/>
  <c r="DL150" i="22" s="1"/>
  <c r="DM149" i="22" a="1"/>
  <c r="DM149" i="22" s="1"/>
  <c r="DL149" i="22" a="1"/>
  <c r="DL149" i="22" s="1"/>
  <c r="DM148" i="22" a="1"/>
  <c r="DM148" i="22" s="1"/>
  <c r="DL148" i="22" a="1"/>
  <c r="DL148" i="22" s="1"/>
  <c r="DM147" i="22" a="1"/>
  <c r="DM147" i="22" s="1"/>
  <c r="DL147" i="22" a="1"/>
  <c r="DL147" i="22" s="1"/>
  <c r="DM146" i="22" a="1"/>
  <c r="DM146" i="22" s="1"/>
  <c r="DL146" i="22" a="1"/>
  <c r="DL146" i="22" s="1"/>
  <c r="DM145" i="22" a="1"/>
  <c r="DM145" i="22" s="1"/>
  <c r="DL145" i="22" a="1"/>
  <c r="DL145" i="22" s="1"/>
  <c r="DM144" i="22" a="1"/>
  <c r="DM144" i="22" s="1"/>
  <c r="DL144" i="22" a="1"/>
  <c r="DL144" i="22" s="1"/>
  <c r="DM143" i="22" a="1"/>
  <c r="DM143" i="22" s="1"/>
  <c r="DL143" i="22" a="1"/>
  <c r="DL143" i="22" s="1"/>
  <c r="DM142" i="22" a="1"/>
  <c r="DM142" i="22" s="1"/>
  <c r="DL142" i="22" a="1"/>
  <c r="DL142" i="22" s="1"/>
  <c r="DM141" i="22" a="1"/>
  <c r="DM141" i="22" s="1"/>
  <c r="DL141" i="22" a="1"/>
  <c r="DL141" i="22" s="1"/>
  <c r="DM140" i="22" a="1"/>
  <c r="DM140" i="22" s="1"/>
  <c r="DL140" i="22" a="1"/>
  <c r="DL140" i="22" s="1"/>
  <c r="DM139" i="22" a="1"/>
  <c r="DM139" i="22" s="1"/>
  <c r="DL139" i="22" a="1"/>
  <c r="DL139" i="22" s="1"/>
  <c r="DM138" i="22" a="1"/>
  <c r="DM138" i="22" s="1"/>
  <c r="DL138" i="22" a="1"/>
  <c r="DL138" i="22" s="1"/>
  <c r="DM137" i="22" a="1"/>
  <c r="DM137" i="22" s="1"/>
  <c r="DL137" i="22" a="1"/>
  <c r="DL137" i="22" s="1"/>
  <c r="DM136" i="22" a="1"/>
  <c r="DM136" i="22" s="1"/>
  <c r="DL136" i="22" a="1"/>
  <c r="DL136" i="22" s="1"/>
  <c r="DM135" i="22" a="1"/>
  <c r="DM135" i="22" s="1"/>
  <c r="DL135" i="22" a="1"/>
  <c r="DL135" i="22" s="1"/>
  <c r="DM134" i="22" a="1"/>
  <c r="DM134" i="22" s="1"/>
  <c r="DL134" i="22" a="1"/>
  <c r="DL134" i="22" s="1"/>
  <c r="DM133" i="22" a="1"/>
  <c r="DM133" i="22" s="1"/>
  <c r="DL133" i="22" a="1"/>
  <c r="DL133" i="22" s="1"/>
  <c r="DM132" i="22" a="1"/>
  <c r="DM132" i="22" s="1"/>
  <c r="DL132" i="22" a="1"/>
  <c r="DL132" i="22" s="1"/>
  <c r="DM131" i="22" a="1"/>
  <c r="DM131" i="22" s="1"/>
  <c r="DL131" i="22" a="1"/>
  <c r="DL131" i="22" s="1"/>
  <c r="DM130" i="22" a="1"/>
  <c r="DM130" i="22" s="1"/>
  <c r="DL130" i="22" a="1"/>
  <c r="DL130" i="22" s="1"/>
  <c r="DM129" i="22" a="1"/>
  <c r="DM129" i="22" s="1"/>
  <c r="DL129" i="22" a="1"/>
  <c r="DL129" i="22" s="1"/>
  <c r="DM128" i="22" a="1"/>
  <c r="DM128" i="22" s="1"/>
  <c r="DL128" i="22" a="1"/>
  <c r="DL128" i="22" s="1"/>
  <c r="DM127" i="22" a="1"/>
  <c r="DM127" i="22" s="1"/>
  <c r="DL127" i="22" a="1"/>
  <c r="DL127" i="22" s="1"/>
  <c r="DM126" i="22" a="1"/>
  <c r="DM126" i="22" s="1"/>
  <c r="DL126" i="22" a="1"/>
  <c r="DL126" i="22" s="1"/>
  <c r="DM125" i="22" a="1"/>
  <c r="DM125" i="22" s="1"/>
  <c r="DL125" i="22" a="1"/>
  <c r="DL125" i="22" s="1"/>
  <c r="DM124" i="22" a="1"/>
  <c r="DM124" i="22" s="1"/>
  <c r="DL124" i="22" a="1"/>
  <c r="DL124" i="22" s="1"/>
  <c r="DM123" i="22" a="1"/>
  <c r="DM123" i="22" s="1"/>
  <c r="DL123" i="22" a="1"/>
  <c r="DL123" i="22" s="1"/>
  <c r="DM122" i="22" a="1"/>
  <c r="DM122" i="22" s="1"/>
  <c r="DL122" i="22" a="1"/>
  <c r="DL122" i="22" s="1"/>
  <c r="DM121" i="22" a="1"/>
  <c r="DM121" i="22" s="1"/>
  <c r="DL121" i="22" a="1"/>
  <c r="DL121" i="22" s="1"/>
  <c r="DM120" i="22" a="1"/>
  <c r="DM120" i="22" s="1"/>
  <c r="DL120" i="22" a="1"/>
  <c r="DL120" i="22" s="1"/>
  <c r="DM119" i="22" a="1"/>
  <c r="DM119" i="22" s="1"/>
  <c r="DL119" i="22" a="1"/>
  <c r="DL119" i="22" s="1"/>
  <c r="DM118" i="22" a="1"/>
  <c r="DM118" i="22" s="1"/>
  <c r="DL118" i="22" a="1"/>
  <c r="DL118" i="22" s="1"/>
  <c r="DM117" i="22" a="1"/>
  <c r="DM117" i="22" s="1"/>
  <c r="DL117" i="22" a="1"/>
  <c r="DL117" i="22" s="1"/>
  <c r="DM116" i="22" a="1"/>
  <c r="DM116" i="22" s="1"/>
  <c r="DL116" i="22" a="1"/>
  <c r="DL116" i="22" s="1"/>
  <c r="DM115" i="22" a="1"/>
  <c r="DM115" i="22" s="1"/>
  <c r="DL115" i="22" a="1"/>
  <c r="DL115" i="22" s="1"/>
  <c r="DM114" i="22" a="1"/>
  <c r="DM114" i="22" s="1"/>
  <c r="DL114" i="22" a="1"/>
  <c r="DL114" i="22" s="1"/>
  <c r="DM113" i="22" a="1"/>
  <c r="DM113" i="22" s="1"/>
  <c r="DL113" i="22" a="1"/>
  <c r="DL113" i="22" s="1"/>
  <c r="DM112" i="22" a="1"/>
  <c r="DM112" i="22" s="1"/>
  <c r="DL112" i="22" a="1"/>
  <c r="DL112" i="22" s="1"/>
  <c r="DM111" i="22" a="1"/>
  <c r="DM111" i="22" s="1"/>
  <c r="DL111" i="22" a="1"/>
  <c r="DL111" i="22" s="1"/>
  <c r="DM110" i="22" a="1"/>
  <c r="DM110" i="22" s="1"/>
  <c r="DL110" i="22" a="1"/>
  <c r="DL110" i="22" s="1"/>
  <c r="DM109" i="22" a="1"/>
  <c r="DM109" i="22" s="1"/>
  <c r="DL109" i="22" a="1"/>
  <c r="DL109" i="22" s="1"/>
  <c r="DM108" i="22" a="1"/>
  <c r="DM108" i="22" s="1"/>
  <c r="DL108" i="22" a="1"/>
  <c r="DL108" i="22" s="1"/>
  <c r="DM107" i="22" a="1"/>
  <c r="DM107" i="22" s="1"/>
  <c r="DL107" i="22" a="1"/>
  <c r="DL107" i="22" s="1"/>
  <c r="DM106" i="22" a="1"/>
  <c r="DM106" i="22" s="1"/>
  <c r="DL106" i="22" a="1"/>
  <c r="DL106" i="22" s="1"/>
  <c r="DM105" i="22" a="1"/>
  <c r="DM105" i="22" s="1"/>
  <c r="DL105" i="22" a="1"/>
  <c r="DL105" i="22" s="1"/>
  <c r="DM104" i="22" a="1"/>
  <c r="DM104" i="22" s="1"/>
  <c r="DL104" i="22" a="1"/>
  <c r="DL104" i="22" s="1"/>
  <c r="DM103" i="22" a="1"/>
  <c r="DM103" i="22" s="1"/>
  <c r="DL103" i="22" a="1"/>
  <c r="DL103" i="22" s="1"/>
  <c r="DM102" i="22" a="1"/>
  <c r="DM102" i="22" s="1"/>
  <c r="DL102" i="22" a="1"/>
  <c r="DL102" i="22" s="1"/>
  <c r="DM101" i="22" a="1"/>
  <c r="DM101" i="22" s="1"/>
  <c r="DL101" i="22" a="1"/>
  <c r="DL101" i="22" s="1"/>
  <c r="DM100" i="22" a="1"/>
  <c r="DM100" i="22" s="1"/>
  <c r="DL100" i="22" a="1"/>
  <c r="DL100" i="22" s="1"/>
  <c r="DM99" i="22" a="1"/>
  <c r="DM99" i="22" s="1"/>
  <c r="DL99" i="22" a="1"/>
  <c r="DL99" i="22" s="1"/>
  <c r="DM98" i="22" a="1"/>
  <c r="DM98" i="22" s="1"/>
  <c r="DL98" i="22" a="1"/>
  <c r="DL98" i="22" s="1"/>
  <c r="DM97" i="22" a="1"/>
  <c r="DM97" i="22" s="1"/>
  <c r="DL97" i="22" a="1"/>
  <c r="DL97" i="22" s="1"/>
  <c r="DM96" i="22" a="1"/>
  <c r="DM96" i="22" s="1"/>
  <c r="DL96" i="22" a="1"/>
  <c r="DL96" i="22" s="1"/>
  <c r="DM95" i="22" a="1"/>
  <c r="DM95" i="22" s="1"/>
  <c r="DL95" i="22" a="1"/>
  <c r="DL95" i="22" s="1"/>
  <c r="DM94" i="22" a="1"/>
  <c r="DM94" i="22" s="1"/>
  <c r="DL94" i="22" a="1"/>
  <c r="DL94" i="22" s="1"/>
  <c r="DM93" i="22" a="1"/>
  <c r="DM93" i="22" s="1"/>
  <c r="DL93" i="22" a="1"/>
  <c r="DL93" i="22" s="1"/>
  <c r="DM92" i="22" a="1"/>
  <c r="DM92" i="22" s="1"/>
  <c r="DL92" i="22" a="1"/>
  <c r="DL92" i="22" s="1"/>
  <c r="DM91" i="22" a="1"/>
  <c r="DM91" i="22" s="1"/>
  <c r="DL91" i="22" a="1"/>
  <c r="DL91" i="22" s="1"/>
  <c r="DM90" i="22" a="1"/>
  <c r="DM90" i="22" s="1"/>
  <c r="DL90" i="22" a="1"/>
  <c r="DL90" i="22" s="1"/>
  <c r="DM89" i="22" a="1"/>
  <c r="DM89" i="22" s="1"/>
  <c r="DL89" i="22" a="1"/>
  <c r="DL89" i="22" s="1"/>
  <c r="DM88" i="22" a="1"/>
  <c r="DM88" i="22" s="1"/>
  <c r="DL88" i="22" a="1"/>
  <c r="DL88" i="22" s="1"/>
  <c r="DM87" i="22" a="1"/>
  <c r="DM87" i="22" s="1"/>
  <c r="DL87" i="22" a="1"/>
  <c r="DL87" i="22" s="1"/>
  <c r="DM86" i="22" a="1"/>
  <c r="DM86" i="22" s="1"/>
  <c r="DL86" i="22" a="1"/>
  <c r="DL86" i="22" s="1"/>
  <c r="DM85" i="22" a="1"/>
  <c r="DM85" i="22" s="1"/>
  <c r="DL85" i="22" a="1"/>
  <c r="DL85" i="22" s="1"/>
  <c r="DM84" i="22" a="1"/>
  <c r="DM84" i="22" s="1"/>
  <c r="DL84" i="22" a="1"/>
  <c r="DL84" i="22" s="1"/>
  <c r="DM83" i="22" a="1"/>
  <c r="DM83" i="22" s="1"/>
  <c r="DL83" i="22" a="1"/>
  <c r="DL83" i="22" s="1"/>
  <c r="DM82" i="22" a="1"/>
  <c r="DM82" i="22" s="1"/>
  <c r="DL82" i="22" a="1"/>
  <c r="DL82" i="22" s="1"/>
  <c r="DM81" i="22" a="1"/>
  <c r="DM81" i="22" s="1"/>
  <c r="DL81" i="22" a="1"/>
  <c r="DL81" i="22" s="1"/>
  <c r="DM80" i="22" a="1"/>
  <c r="DM80" i="22" s="1"/>
  <c r="DL80" i="22" a="1"/>
  <c r="DL80" i="22" s="1"/>
  <c r="DM79" i="22" a="1"/>
  <c r="DM79" i="22" s="1"/>
  <c r="DL79" i="22" a="1"/>
  <c r="DL79" i="22" s="1"/>
  <c r="DM78" i="22" a="1"/>
  <c r="DM78" i="22" s="1"/>
  <c r="DL78" i="22" a="1"/>
  <c r="DL78" i="22" s="1"/>
  <c r="DM77" i="22" a="1"/>
  <c r="DM77" i="22" s="1"/>
  <c r="DL77" i="22" a="1"/>
  <c r="DL77" i="22" s="1"/>
  <c r="DM76" i="22" a="1"/>
  <c r="DM76" i="22" s="1"/>
  <c r="DL76" i="22" a="1"/>
  <c r="DL76" i="22" s="1"/>
  <c r="DM75" i="22" a="1"/>
  <c r="DM75" i="22" s="1"/>
  <c r="DL75" i="22" a="1"/>
  <c r="DL75" i="22" s="1"/>
  <c r="DM74" i="22" a="1"/>
  <c r="DM74" i="22" s="1"/>
  <c r="DL74" i="22" a="1"/>
  <c r="DL74" i="22" s="1"/>
  <c r="DM73" i="22" a="1"/>
  <c r="DM73" i="22" s="1"/>
  <c r="DL73" i="22" a="1"/>
  <c r="DL73" i="22" s="1"/>
  <c r="DM72" i="22" a="1"/>
  <c r="DM72" i="22" s="1"/>
  <c r="DL72" i="22" a="1"/>
  <c r="DL72" i="22" s="1"/>
  <c r="DM71" i="22" a="1"/>
  <c r="DM71" i="22" s="1"/>
  <c r="DL71" i="22" a="1"/>
  <c r="DL71" i="22" s="1"/>
  <c r="DM70" i="22" a="1"/>
  <c r="DM70" i="22" s="1"/>
  <c r="DL70" i="22" a="1"/>
  <c r="DL70" i="22" s="1"/>
  <c r="DM69" i="22" a="1"/>
  <c r="DM69" i="22" s="1"/>
  <c r="DL69" i="22" a="1"/>
  <c r="DL69" i="22" s="1"/>
  <c r="DM68" i="22" a="1"/>
  <c r="DM68" i="22" s="1"/>
  <c r="DL68" i="22" a="1"/>
  <c r="DL68" i="22" s="1"/>
  <c r="DM67" i="22" a="1"/>
  <c r="DM67" i="22" s="1"/>
  <c r="DL67" i="22" a="1"/>
  <c r="DL67" i="22" s="1"/>
  <c r="DM66" i="22" a="1"/>
  <c r="DM66" i="22" s="1"/>
  <c r="DL66" i="22" a="1"/>
  <c r="DL66" i="22" s="1"/>
  <c r="DM65" i="22" a="1"/>
  <c r="DM65" i="22" s="1"/>
  <c r="DL65" i="22" a="1"/>
  <c r="DL65" i="22" s="1"/>
  <c r="DM64" i="22" a="1"/>
  <c r="DM64" i="22" s="1"/>
  <c r="DL64" i="22" a="1"/>
  <c r="DL64" i="22" s="1"/>
  <c r="DM63" i="22" a="1"/>
  <c r="DM63" i="22" s="1"/>
  <c r="DL63" i="22" a="1"/>
  <c r="DL63" i="22" s="1"/>
  <c r="DM62" i="22" a="1"/>
  <c r="DM62" i="22" s="1"/>
  <c r="DL62" i="22" a="1"/>
  <c r="DL62" i="22" s="1"/>
  <c r="DM61" i="22" a="1"/>
  <c r="DM61" i="22" s="1"/>
  <c r="DL61" i="22" a="1"/>
  <c r="DL61" i="22" s="1"/>
  <c r="DM60" i="22" a="1"/>
  <c r="DM60" i="22" s="1"/>
  <c r="DL60" i="22" a="1"/>
  <c r="DL60" i="22" s="1"/>
  <c r="DM59" i="22" a="1"/>
  <c r="DM59" i="22" s="1"/>
  <c r="DL59" i="22" a="1"/>
  <c r="DL59" i="22" s="1"/>
  <c r="DM58" i="22" a="1"/>
  <c r="DM58" i="22" s="1"/>
  <c r="DL58" i="22" a="1"/>
  <c r="DL58" i="22" s="1"/>
  <c r="DM57" i="22" a="1"/>
  <c r="DM57" i="22" s="1"/>
  <c r="DL57" i="22" a="1"/>
  <c r="DL57" i="22" s="1"/>
  <c r="DM56" i="22" a="1"/>
  <c r="DM56" i="22" s="1"/>
  <c r="DL56" i="22" a="1"/>
  <c r="DL56" i="22" s="1"/>
  <c r="DM55" i="22" a="1"/>
  <c r="DM55" i="22" s="1"/>
  <c r="DL55" i="22" a="1"/>
  <c r="DL55" i="22" s="1"/>
  <c r="DM54" i="22" a="1"/>
  <c r="DM54" i="22" s="1"/>
  <c r="DL54" i="22" a="1"/>
  <c r="DL54" i="22" s="1"/>
  <c r="DM53" i="22" a="1"/>
  <c r="DM53" i="22" s="1"/>
  <c r="DL53" i="22" a="1"/>
  <c r="DL53" i="22" s="1"/>
  <c r="DM52" i="22" a="1"/>
  <c r="DM52" i="22" s="1"/>
  <c r="DL52" i="22" a="1"/>
  <c r="DL52" i="22" s="1"/>
  <c r="DM51" i="22" a="1"/>
  <c r="DM51" i="22" s="1"/>
  <c r="DL51" i="22" a="1"/>
  <c r="DL51" i="22" s="1"/>
  <c r="DM50" i="22" a="1"/>
  <c r="DM50" i="22" s="1"/>
  <c r="DL50" i="22" a="1"/>
  <c r="DL50" i="22" s="1"/>
  <c r="DM49" i="22" a="1"/>
  <c r="DM49" i="22" s="1"/>
  <c r="DL49" i="22" a="1"/>
  <c r="DL49" i="22" s="1"/>
  <c r="DM48" i="22" a="1"/>
  <c r="DM48" i="22" s="1"/>
  <c r="DL48" i="22" a="1"/>
  <c r="DL48" i="22" s="1"/>
  <c r="DM47" i="22" a="1"/>
  <c r="DM47" i="22" s="1"/>
  <c r="DL47" i="22" a="1"/>
  <c r="DL47" i="22" s="1"/>
  <c r="DM46" i="22" a="1"/>
  <c r="DM46" i="22" s="1"/>
  <c r="DL46" i="22" a="1"/>
  <c r="DL46" i="22" s="1"/>
  <c r="DM45" i="22" a="1"/>
  <c r="DM45" i="22" s="1"/>
  <c r="DL45" i="22" a="1"/>
  <c r="DL45" i="22" s="1"/>
  <c r="DM44" i="22" a="1"/>
  <c r="DM44" i="22" s="1"/>
  <c r="DL44" i="22" a="1"/>
  <c r="DL44" i="22" s="1"/>
  <c r="DM43" i="22" a="1"/>
  <c r="DM43" i="22" s="1"/>
  <c r="DL43" i="22" a="1"/>
  <c r="DL43" i="22" s="1"/>
  <c r="DM42" i="22" a="1"/>
  <c r="DM42" i="22" s="1"/>
  <c r="DL42" i="22" a="1"/>
  <c r="DL42" i="22" s="1"/>
  <c r="DM41" i="22" a="1"/>
  <c r="DM41" i="22" s="1"/>
  <c r="DL41" i="22" a="1"/>
  <c r="DL41" i="22" s="1"/>
  <c r="DM40" i="22" a="1"/>
  <c r="DM40" i="22" s="1"/>
  <c r="DL40" i="22" a="1"/>
  <c r="DL40" i="22" s="1"/>
  <c r="DM39" i="22" a="1"/>
  <c r="DM39" i="22" s="1"/>
  <c r="DL39" i="22" a="1"/>
  <c r="DL39" i="22" s="1"/>
  <c r="DM38" i="22" a="1"/>
  <c r="DM38" i="22" s="1"/>
  <c r="DL38" i="22" a="1"/>
  <c r="DL38" i="22" s="1"/>
  <c r="DM37" i="22" a="1"/>
  <c r="DM37" i="22" s="1"/>
  <c r="DL37" i="22" a="1"/>
  <c r="DL37" i="22" s="1"/>
  <c r="DM36" i="22" a="1"/>
  <c r="DM36" i="22" s="1"/>
  <c r="DL36" i="22" a="1"/>
  <c r="DL36" i="22" s="1"/>
  <c r="DM35" i="22" a="1"/>
  <c r="DM35" i="22" s="1"/>
  <c r="DL35" i="22" a="1"/>
  <c r="DL35" i="22" s="1"/>
  <c r="DM34" i="22" a="1"/>
  <c r="DM34" i="22" s="1"/>
  <c r="DL34" i="22" a="1"/>
  <c r="DL34" i="22" s="1"/>
  <c r="DM33" i="22" a="1"/>
  <c r="DM33" i="22" s="1"/>
  <c r="DL33" i="22" a="1"/>
  <c r="DL33" i="22" s="1"/>
  <c r="DM32" i="22" a="1"/>
  <c r="DM32" i="22" s="1"/>
  <c r="DL32" i="22" a="1"/>
  <c r="DL32" i="22" s="1"/>
  <c r="DM31" i="22" a="1"/>
  <c r="DM31" i="22" s="1"/>
  <c r="DL31" i="22" a="1"/>
  <c r="DL31" i="22" s="1"/>
  <c r="DM30" i="22" a="1"/>
  <c r="DM30" i="22" s="1"/>
  <c r="DL30" i="22" a="1"/>
  <c r="DL30" i="22" s="1"/>
  <c r="DM29" i="22" a="1"/>
  <c r="DM29" i="22" s="1"/>
  <c r="DL29" i="22" a="1"/>
  <c r="DL29" i="22" s="1"/>
  <c r="DM28" i="22" a="1"/>
  <c r="DM28" i="22" s="1"/>
  <c r="DL28" i="22" a="1"/>
  <c r="DL28" i="22" s="1"/>
  <c r="DM27" i="22" a="1"/>
  <c r="DM27" i="22" s="1"/>
  <c r="DL27" i="22" a="1"/>
  <c r="DL27" i="22" s="1"/>
  <c r="DM26" i="22" a="1"/>
  <c r="DM26" i="22" s="1"/>
  <c r="DL26" i="22" a="1"/>
  <c r="DL26" i="22" s="1"/>
  <c r="DM25" i="22" a="1"/>
  <c r="DM25" i="22" s="1"/>
  <c r="DL25" i="22" a="1"/>
  <c r="DL25" i="22" s="1"/>
  <c r="DM24" i="22" a="1"/>
  <c r="DM24" i="22" s="1"/>
  <c r="DL24" i="22" a="1"/>
  <c r="DL24" i="22" s="1"/>
  <c r="DM23" i="22" a="1"/>
  <c r="DM23" i="22" s="1"/>
  <c r="DL23" i="22" a="1"/>
  <c r="DL23" i="22" s="1"/>
  <c r="DM22" i="22" a="1"/>
  <c r="DM22" i="22" s="1"/>
  <c r="DL22" i="22" a="1"/>
  <c r="DL22" i="22" s="1"/>
  <c r="DM21" i="22" a="1"/>
  <c r="DM21" i="22" s="1"/>
  <c r="DL21" i="22" a="1"/>
  <c r="DL21" i="22" s="1"/>
  <c r="DM20" i="22" a="1"/>
  <c r="DM20" i="22" s="1"/>
  <c r="DL20" i="22" a="1"/>
  <c r="DL20" i="22" s="1"/>
  <c r="DM19" i="22" a="1"/>
  <c r="DM19" i="22" s="1"/>
  <c r="DL19" i="22" a="1"/>
  <c r="DL19" i="22" s="1"/>
  <c r="DM18" i="22" a="1"/>
  <c r="DM18" i="22" s="1"/>
  <c r="DL18" i="22" a="1"/>
  <c r="DL18" i="22" s="1"/>
  <c r="DM17" i="22" a="1"/>
  <c r="DM17" i="22" s="1"/>
  <c r="DL17" i="22" a="1"/>
  <c r="DL17" i="22" s="1"/>
  <c r="DM16" i="22" a="1"/>
  <c r="DM16" i="22" s="1"/>
  <c r="DL16" i="22" a="1"/>
  <c r="DL16" i="22" s="1"/>
  <c r="DM15" i="22" a="1"/>
  <c r="DM15" i="22" s="1"/>
  <c r="DL15" i="22" a="1"/>
  <c r="DL15" i="22" s="1"/>
  <c r="DM14" i="22" a="1"/>
  <c r="DM14" i="22" s="1"/>
  <c r="DL14" i="22" a="1"/>
  <c r="DL14" i="22" s="1"/>
  <c r="DM13" i="22" a="1"/>
  <c r="DM13" i="22" s="1"/>
  <c r="DL13" i="22" a="1"/>
  <c r="DL13" i="22" s="1"/>
  <c r="DM12" i="22" a="1"/>
  <c r="DM12" i="22" s="1"/>
  <c r="DL12" i="22" a="1"/>
  <c r="DL12" i="22" s="1"/>
  <c r="DM11" i="22" a="1"/>
  <c r="DM11" i="22" s="1"/>
  <c r="DL11" i="22" a="1"/>
  <c r="DL11" i="22" s="1"/>
  <c r="DM10" i="22" a="1"/>
  <c r="DM10" i="22" s="1"/>
  <c r="DL10" i="22" a="1"/>
  <c r="DL10" i="22" s="1"/>
  <c r="DM9" i="22" a="1"/>
  <c r="DM9" i="22" s="1"/>
  <c r="DL9" i="22" a="1"/>
  <c r="DL9" i="22" s="1"/>
  <c r="DM8" i="22" a="1"/>
  <c r="DM8" i="22" s="1"/>
  <c r="DL8" i="22" a="1"/>
  <c r="DL8" i="22" s="1"/>
  <c r="DM7" i="22" a="1"/>
  <c r="DM7" i="22" s="1"/>
  <c r="DL7" i="22" a="1"/>
  <c r="DL7" i="22" s="1"/>
  <c r="DP8" i="1"/>
  <c r="DR8" i="1" s="1"/>
  <c r="DT8" i="1" s="1"/>
  <c r="DV8" i="1" s="1"/>
  <c r="DX8" i="1" s="1"/>
  <c r="DZ8" i="1" s="1"/>
  <c r="EB8" i="1" s="1"/>
  <c r="DP12" i="1"/>
  <c r="DR12" i="1" s="1"/>
  <c r="DT12" i="1" s="1"/>
  <c r="DV12" i="1" s="1"/>
  <c r="DX12" i="1" s="1"/>
  <c r="DZ12" i="1" s="1"/>
  <c r="EB12" i="1" s="1"/>
  <c r="DP16" i="1"/>
  <c r="DR16" i="1" s="1"/>
  <c r="DT16" i="1" s="1"/>
  <c r="DV16" i="1" s="1"/>
  <c r="DX16" i="1" s="1"/>
  <c r="DZ16" i="1" s="1"/>
  <c r="EB16" i="1" s="1"/>
  <c r="DP20" i="1"/>
  <c r="DR20" i="1" s="1"/>
  <c r="DT20" i="1" s="1"/>
  <c r="DV20" i="1" s="1"/>
  <c r="DX20" i="1" s="1"/>
  <c r="DZ20" i="1" s="1"/>
  <c r="EB20" i="1" s="1"/>
  <c r="DP24" i="1"/>
  <c r="DR24" i="1" s="1"/>
  <c r="DT24" i="1" s="1"/>
  <c r="DV24" i="1" s="1"/>
  <c r="DX24" i="1" s="1"/>
  <c r="DZ24" i="1" s="1"/>
  <c r="EB24" i="1" s="1"/>
  <c r="DP28" i="1"/>
  <c r="DR28" i="1" s="1"/>
  <c r="DT28" i="1" s="1"/>
  <c r="DV28" i="1" s="1"/>
  <c r="DX28" i="1" s="1"/>
  <c r="DZ28" i="1" s="1"/>
  <c r="EB28" i="1" s="1"/>
  <c r="DP32" i="1"/>
  <c r="DR32" i="1" s="1"/>
  <c r="DT32" i="1" s="1"/>
  <c r="DV32" i="1" s="1"/>
  <c r="DX32" i="1" s="1"/>
  <c r="DZ32" i="1" s="1"/>
  <c r="EB32" i="1" s="1"/>
  <c r="DP36" i="1"/>
  <c r="DR36" i="1" s="1"/>
  <c r="DT36" i="1" s="1"/>
  <c r="DV36" i="1" s="1"/>
  <c r="DX36" i="1" s="1"/>
  <c r="DZ36" i="1" s="1"/>
  <c r="EB36" i="1" s="1"/>
  <c r="DP40" i="1"/>
  <c r="DR40" i="1" s="1"/>
  <c r="DT40" i="1" s="1"/>
  <c r="DV40" i="1" s="1"/>
  <c r="DX40" i="1" s="1"/>
  <c r="DZ40" i="1" s="1"/>
  <c r="EB40" i="1" s="1"/>
  <c r="DP44" i="1"/>
  <c r="DR44" i="1" s="1"/>
  <c r="DT44" i="1" s="1"/>
  <c r="DV44" i="1" s="1"/>
  <c r="DX44" i="1" s="1"/>
  <c r="DZ44" i="1" s="1"/>
  <c r="EB44" i="1" s="1"/>
  <c r="DP48" i="1"/>
  <c r="DR48" i="1" s="1"/>
  <c r="DT48" i="1" s="1"/>
  <c r="DV48" i="1" s="1"/>
  <c r="DX48" i="1" s="1"/>
  <c r="DZ48" i="1" s="1"/>
  <c r="EB48" i="1" s="1"/>
  <c r="DP52" i="1"/>
  <c r="DR52" i="1" s="1"/>
  <c r="DT52" i="1" s="1"/>
  <c r="DV52" i="1" s="1"/>
  <c r="DX52" i="1" s="1"/>
  <c r="DZ52" i="1" s="1"/>
  <c r="EB52" i="1" s="1"/>
  <c r="DP56" i="1"/>
  <c r="DR56" i="1" s="1"/>
  <c r="DT56" i="1" s="1"/>
  <c r="DV56" i="1" s="1"/>
  <c r="DX56" i="1" s="1"/>
  <c r="DZ56" i="1" s="1"/>
  <c r="EB56" i="1" s="1"/>
  <c r="DP60" i="1"/>
  <c r="DR60" i="1" s="1"/>
  <c r="DT60" i="1" s="1"/>
  <c r="DV60" i="1" s="1"/>
  <c r="DX60" i="1" s="1"/>
  <c r="DZ60" i="1" s="1"/>
  <c r="EB60" i="1" s="1"/>
  <c r="DP64" i="1"/>
  <c r="DR64" i="1" s="1"/>
  <c r="DT64" i="1" s="1"/>
  <c r="DV64" i="1" s="1"/>
  <c r="DX64" i="1" s="1"/>
  <c r="DZ64" i="1" s="1"/>
  <c r="EB64" i="1" s="1"/>
  <c r="DP68" i="1"/>
  <c r="DR68" i="1" s="1"/>
  <c r="DT68" i="1" s="1"/>
  <c r="DV68" i="1" s="1"/>
  <c r="DX68" i="1" s="1"/>
  <c r="DZ68" i="1" s="1"/>
  <c r="EB68" i="1" s="1"/>
  <c r="DP72" i="1"/>
  <c r="DR72" i="1" s="1"/>
  <c r="DT72" i="1" s="1"/>
  <c r="DV72" i="1" s="1"/>
  <c r="DX72" i="1" s="1"/>
  <c r="DZ72" i="1" s="1"/>
  <c r="EB72" i="1" s="1"/>
  <c r="DP76" i="1"/>
  <c r="DR76" i="1" s="1"/>
  <c r="DT76" i="1" s="1"/>
  <c r="DV76" i="1" s="1"/>
  <c r="DX76" i="1" s="1"/>
  <c r="DZ76" i="1" s="1"/>
  <c r="EB76" i="1" s="1"/>
  <c r="DP80" i="1"/>
  <c r="DR80" i="1" s="1"/>
  <c r="DT80" i="1" s="1"/>
  <c r="DV80" i="1" s="1"/>
  <c r="DX80" i="1" s="1"/>
  <c r="DZ80" i="1" s="1"/>
  <c r="EB80" i="1" s="1"/>
  <c r="DP84" i="1"/>
  <c r="DR84" i="1" s="1"/>
  <c r="DT84" i="1" s="1"/>
  <c r="DV84" i="1" s="1"/>
  <c r="DX84" i="1" s="1"/>
  <c r="DZ84" i="1" s="1"/>
  <c r="EB84" i="1" s="1"/>
  <c r="DP88" i="1"/>
  <c r="DR88" i="1" s="1"/>
  <c r="DT88" i="1" s="1"/>
  <c r="DV88" i="1" s="1"/>
  <c r="DX88" i="1" s="1"/>
  <c r="DZ88" i="1" s="1"/>
  <c r="EB88" i="1" s="1"/>
  <c r="DP92" i="1"/>
  <c r="DR92" i="1" s="1"/>
  <c r="DT92" i="1" s="1"/>
  <c r="DV92" i="1" s="1"/>
  <c r="DX92" i="1" s="1"/>
  <c r="DZ92" i="1" s="1"/>
  <c r="EB92" i="1" s="1"/>
  <c r="DP96" i="1"/>
  <c r="DR96" i="1" s="1"/>
  <c r="DT96" i="1" s="1"/>
  <c r="DV96" i="1" s="1"/>
  <c r="DX96" i="1" s="1"/>
  <c r="DZ96" i="1" s="1"/>
  <c r="EB96" i="1" s="1"/>
  <c r="DP100" i="1"/>
  <c r="DR100" i="1" s="1"/>
  <c r="DT100" i="1" s="1"/>
  <c r="DV100" i="1" s="1"/>
  <c r="DX100" i="1" s="1"/>
  <c r="DZ100" i="1" s="1"/>
  <c r="EB100" i="1" s="1"/>
  <c r="DP104" i="1"/>
  <c r="DR104" i="1" s="1"/>
  <c r="DT104" i="1" s="1"/>
  <c r="DV104" i="1" s="1"/>
  <c r="DX104" i="1" s="1"/>
  <c r="DZ104" i="1" s="1"/>
  <c r="EB104" i="1" s="1"/>
  <c r="DP108" i="1"/>
  <c r="DR108" i="1" s="1"/>
  <c r="DT108" i="1" s="1"/>
  <c r="DV108" i="1" s="1"/>
  <c r="DX108" i="1" s="1"/>
  <c r="DZ108" i="1" s="1"/>
  <c r="EB108" i="1" s="1"/>
  <c r="DP112" i="1"/>
  <c r="DR112" i="1" s="1"/>
  <c r="DT112" i="1" s="1"/>
  <c r="DV112" i="1" s="1"/>
  <c r="DX112" i="1" s="1"/>
  <c r="DZ112" i="1" s="1"/>
  <c r="EB112" i="1" s="1"/>
  <c r="DP116" i="1"/>
  <c r="DR116" i="1" s="1"/>
  <c r="DT116" i="1" s="1"/>
  <c r="DV116" i="1" s="1"/>
  <c r="DX116" i="1" s="1"/>
  <c r="DZ116" i="1" s="1"/>
  <c r="EB116" i="1" s="1"/>
  <c r="DP120" i="1"/>
  <c r="DR120" i="1" s="1"/>
  <c r="DT120" i="1" s="1"/>
  <c r="DV120" i="1" s="1"/>
  <c r="DX120" i="1" s="1"/>
  <c r="DZ120" i="1" s="1"/>
  <c r="EB120" i="1" s="1"/>
  <c r="DP124" i="1"/>
  <c r="DR124" i="1" s="1"/>
  <c r="DT124" i="1" s="1"/>
  <c r="DV124" i="1" s="1"/>
  <c r="DX124" i="1" s="1"/>
  <c r="DZ124" i="1" s="1"/>
  <c r="EB124" i="1" s="1"/>
  <c r="DP128" i="1"/>
  <c r="DR128" i="1" s="1"/>
  <c r="DT128" i="1" s="1"/>
  <c r="DV128" i="1" s="1"/>
  <c r="DX128" i="1" s="1"/>
  <c r="DZ128" i="1" s="1"/>
  <c r="EB128" i="1" s="1"/>
  <c r="DP132" i="1"/>
  <c r="DR132" i="1" s="1"/>
  <c r="DT132" i="1" s="1"/>
  <c r="DV132" i="1" s="1"/>
  <c r="DX132" i="1" s="1"/>
  <c r="DZ132" i="1" s="1"/>
  <c r="EB132" i="1" s="1"/>
  <c r="DP136" i="1"/>
  <c r="DR136" i="1" s="1"/>
  <c r="DT136" i="1" s="1"/>
  <c r="DV136" i="1" s="1"/>
  <c r="DX136" i="1" s="1"/>
  <c r="DZ136" i="1" s="1"/>
  <c r="EB136" i="1" s="1"/>
  <c r="DP140" i="1"/>
  <c r="DR140" i="1" s="1"/>
  <c r="DT140" i="1" s="1"/>
  <c r="DV140" i="1" s="1"/>
  <c r="DX140" i="1" s="1"/>
  <c r="DZ140" i="1" s="1"/>
  <c r="EB140" i="1" s="1"/>
  <c r="DP144" i="1"/>
  <c r="DR144" i="1" s="1"/>
  <c r="DT144" i="1" s="1"/>
  <c r="DV144" i="1" s="1"/>
  <c r="DX144" i="1" s="1"/>
  <c r="DZ144" i="1" s="1"/>
  <c r="EB144" i="1" s="1"/>
  <c r="DP148" i="1"/>
  <c r="DR148" i="1" s="1"/>
  <c r="DT148" i="1" s="1"/>
  <c r="DV148" i="1" s="1"/>
  <c r="DX148" i="1" s="1"/>
  <c r="DZ148" i="1" s="1"/>
  <c r="EB148" i="1" s="1"/>
  <c r="DP152" i="1"/>
  <c r="DR152" i="1" s="1"/>
  <c r="DT152" i="1" s="1"/>
  <c r="DV152" i="1" s="1"/>
  <c r="DX152" i="1" s="1"/>
  <c r="DZ152" i="1" s="1"/>
  <c r="EB152" i="1" s="1"/>
  <c r="DP156" i="1"/>
  <c r="DR156" i="1" s="1"/>
  <c r="DT156" i="1" s="1"/>
  <c r="DV156" i="1" s="1"/>
  <c r="DX156" i="1" s="1"/>
  <c r="DZ156" i="1" s="1"/>
  <c r="EB156" i="1" s="1"/>
  <c r="DP160" i="1"/>
  <c r="DR160" i="1" s="1"/>
  <c r="DT160" i="1" s="1"/>
  <c r="DV160" i="1" s="1"/>
  <c r="DX160" i="1" s="1"/>
  <c r="DZ160" i="1" s="1"/>
  <c r="EB160" i="1" s="1"/>
  <c r="DP164" i="1"/>
  <c r="DR164" i="1" s="1"/>
  <c r="DT164" i="1" s="1"/>
  <c r="DV164" i="1" s="1"/>
  <c r="DX164" i="1" s="1"/>
  <c r="DZ164" i="1" s="1"/>
  <c r="EB164" i="1" s="1"/>
  <c r="DP168" i="1"/>
  <c r="DR168" i="1" s="1"/>
  <c r="DT168" i="1" s="1"/>
  <c r="DV168" i="1" s="1"/>
  <c r="DX168" i="1" s="1"/>
  <c r="DZ168" i="1" s="1"/>
  <c r="EB168" i="1" s="1"/>
  <c r="DP172" i="1"/>
  <c r="DR172" i="1" s="1"/>
  <c r="DT172" i="1" s="1"/>
  <c r="DV172" i="1" s="1"/>
  <c r="DX172" i="1" s="1"/>
  <c r="DZ172" i="1" s="1"/>
  <c r="EB172" i="1" s="1"/>
  <c r="DP176" i="1"/>
  <c r="DR176" i="1" s="1"/>
  <c r="DT176" i="1" s="1"/>
  <c r="DV176" i="1" s="1"/>
  <c r="DX176" i="1" s="1"/>
  <c r="DZ176" i="1" s="1"/>
  <c r="EB176" i="1" s="1"/>
  <c r="DP180" i="1"/>
  <c r="DR180" i="1" s="1"/>
  <c r="DT180" i="1" s="1"/>
  <c r="DV180" i="1" s="1"/>
  <c r="DX180" i="1" s="1"/>
  <c r="DZ180" i="1" s="1"/>
  <c r="EB180" i="1" s="1"/>
  <c r="DP184" i="1"/>
  <c r="DR184" i="1" s="1"/>
  <c r="DT184" i="1" s="1"/>
  <c r="DV184" i="1" s="1"/>
  <c r="DX184" i="1" s="1"/>
  <c r="DZ184" i="1" s="1"/>
  <c r="EB184" i="1" s="1"/>
  <c r="DP188" i="1"/>
  <c r="DR188" i="1" s="1"/>
  <c r="DT188" i="1" s="1"/>
  <c r="DV188" i="1" s="1"/>
  <c r="DX188" i="1" s="1"/>
  <c r="DZ188" i="1" s="1"/>
  <c r="EB188" i="1" s="1"/>
  <c r="DP192" i="1"/>
  <c r="DR192" i="1" s="1"/>
  <c r="DT192" i="1" s="1"/>
  <c r="DV192" i="1" s="1"/>
  <c r="DX192" i="1" s="1"/>
  <c r="DZ192" i="1" s="1"/>
  <c r="EB192" i="1" s="1"/>
  <c r="DP196" i="1"/>
  <c r="DR196" i="1" s="1"/>
  <c r="DT196" i="1" s="1"/>
  <c r="DV196" i="1" s="1"/>
  <c r="DX196" i="1" s="1"/>
  <c r="DZ196" i="1" s="1"/>
  <c r="EB196" i="1" s="1"/>
  <c r="DP200" i="1"/>
  <c r="DR200" i="1" s="1"/>
  <c r="DT200" i="1" s="1"/>
  <c r="DV200" i="1" s="1"/>
  <c r="DX200" i="1" s="1"/>
  <c r="DZ200" i="1" s="1"/>
  <c r="EB200" i="1" s="1"/>
  <c r="DP204" i="1"/>
  <c r="DR204" i="1" s="1"/>
  <c r="DT204" i="1" s="1"/>
  <c r="DV204" i="1" s="1"/>
  <c r="DX204" i="1" s="1"/>
  <c r="DZ204" i="1" s="1"/>
  <c r="EB204" i="1" s="1"/>
  <c r="DP208" i="1"/>
  <c r="DR208" i="1" s="1"/>
  <c r="DT208" i="1" s="1"/>
  <c r="DV208" i="1" s="1"/>
  <c r="DX208" i="1" s="1"/>
  <c r="DZ208" i="1" s="1"/>
  <c r="EB208" i="1" s="1"/>
  <c r="DQ208" i="1"/>
  <c r="DS208" i="1" s="1"/>
  <c r="DU208" i="1" s="1"/>
  <c r="DW208" i="1" s="1"/>
  <c r="DY208" i="1" s="1"/>
  <c r="EA208" i="1" s="1"/>
  <c r="EC208" i="1" s="1"/>
  <c r="DP212" i="1"/>
  <c r="DR212" i="1" s="1"/>
  <c r="DT212" i="1" s="1"/>
  <c r="DV212" i="1" s="1"/>
  <c r="DX212" i="1" s="1"/>
  <c r="DZ212" i="1" s="1"/>
  <c r="EB212" i="1" s="1"/>
  <c r="DQ212" i="1"/>
  <c r="DS212" i="1" s="1"/>
  <c r="DU212" i="1" s="1"/>
  <c r="DW212" i="1" s="1"/>
  <c r="DY212" i="1" s="1"/>
  <c r="EA212" i="1" s="1"/>
  <c r="EC212" i="1" s="1"/>
  <c r="DP216" i="1"/>
  <c r="DR216" i="1" s="1"/>
  <c r="DT216" i="1" s="1"/>
  <c r="DV216" i="1" s="1"/>
  <c r="DX216" i="1" s="1"/>
  <c r="DZ216" i="1" s="1"/>
  <c r="EB216" i="1" s="1"/>
  <c r="DQ216" i="1"/>
  <c r="DS216" i="1" s="1"/>
  <c r="DU216" i="1" s="1"/>
  <c r="DW216" i="1" s="1"/>
  <c r="DY216" i="1" s="1"/>
  <c r="EA216" i="1" s="1"/>
  <c r="EC216" i="1" s="1"/>
  <c r="DP220" i="1"/>
  <c r="DR220" i="1" s="1"/>
  <c r="DT220" i="1" s="1"/>
  <c r="DV220" i="1" s="1"/>
  <c r="DX220" i="1" s="1"/>
  <c r="DZ220" i="1" s="1"/>
  <c r="EB220" i="1" s="1"/>
  <c r="DQ220" i="1"/>
  <c r="DS220" i="1" s="1"/>
  <c r="DU220" i="1" s="1"/>
  <c r="DW220" i="1" s="1"/>
  <c r="DY220" i="1" s="1"/>
  <c r="EA220" i="1" s="1"/>
  <c r="EC220" i="1" s="1"/>
  <c r="DP224" i="1"/>
  <c r="DR224" i="1" s="1"/>
  <c r="DT224" i="1" s="1"/>
  <c r="DV224" i="1" s="1"/>
  <c r="DX224" i="1" s="1"/>
  <c r="DZ224" i="1" s="1"/>
  <c r="EB224" i="1" s="1"/>
  <c r="DQ224" i="1"/>
  <c r="DS224" i="1" s="1"/>
  <c r="DU224" i="1" s="1"/>
  <c r="DW224" i="1" s="1"/>
  <c r="DY224" i="1" s="1"/>
  <c r="EA224" i="1" s="1"/>
  <c r="EC224" i="1" s="1"/>
  <c r="DP228" i="1"/>
  <c r="DR228" i="1" s="1"/>
  <c r="DT228" i="1" s="1"/>
  <c r="DV228" i="1" s="1"/>
  <c r="DX228" i="1" s="1"/>
  <c r="DZ228" i="1" s="1"/>
  <c r="EB228" i="1" s="1"/>
  <c r="DQ228" i="1"/>
  <c r="DS228" i="1" s="1"/>
  <c r="DU228" i="1" s="1"/>
  <c r="DW228" i="1" s="1"/>
  <c r="DY228" i="1" s="1"/>
  <c r="EA228" i="1" s="1"/>
  <c r="EC228" i="1" s="1"/>
  <c r="DP232" i="1"/>
  <c r="DR232" i="1" s="1"/>
  <c r="DT232" i="1" s="1"/>
  <c r="DV232" i="1" s="1"/>
  <c r="DX232" i="1" s="1"/>
  <c r="DZ232" i="1" s="1"/>
  <c r="EB232" i="1" s="1"/>
  <c r="DQ232" i="1"/>
  <c r="DS232" i="1" s="1"/>
  <c r="DU232" i="1" s="1"/>
  <c r="DW232" i="1" s="1"/>
  <c r="DY232" i="1" s="1"/>
  <c r="EA232" i="1" s="1"/>
  <c r="EC232" i="1" s="1"/>
  <c r="DP236" i="1"/>
  <c r="DR236" i="1" s="1"/>
  <c r="DT236" i="1" s="1"/>
  <c r="DV236" i="1" s="1"/>
  <c r="DX236" i="1" s="1"/>
  <c r="DZ236" i="1" s="1"/>
  <c r="EB236" i="1" s="1"/>
  <c r="DQ236" i="1"/>
  <c r="DS236" i="1" s="1"/>
  <c r="DU236" i="1" s="1"/>
  <c r="DW236" i="1" s="1"/>
  <c r="DY236" i="1" s="1"/>
  <c r="EA236" i="1" s="1"/>
  <c r="EC236" i="1" s="1"/>
  <c r="DP240" i="1"/>
  <c r="DR240" i="1" s="1"/>
  <c r="DT240" i="1" s="1"/>
  <c r="DV240" i="1" s="1"/>
  <c r="DX240" i="1" s="1"/>
  <c r="DZ240" i="1" s="1"/>
  <c r="EB240" i="1" s="1"/>
  <c r="DQ240" i="1"/>
  <c r="DS240" i="1" s="1"/>
  <c r="DU240" i="1" s="1"/>
  <c r="DW240" i="1" s="1"/>
  <c r="DY240" i="1" s="1"/>
  <c r="EA240" i="1" s="1"/>
  <c r="EC240" i="1" s="1"/>
  <c r="DP244" i="1"/>
  <c r="DR244" i="1" s="1"/>
  <c r="DT244" i="1" s="1"/>
  <c r="DV244" i="1" s="1"/>
  <c r="DX244" i="1" s="1"/>
  <c r="DZ244" i="1" s="1"/>
  <c r="EB244" i="1" s="1"/>
  <c r="DQ244" i="1"/>
  <c r="DS244" i="1" s="1"/>
  <c r="DU244" i="1" s="1"/>
  <c r="DW244" i="1" s="1"/>
  <c r="DY244" i="1" s="1"/>
  <c r="EA244" i="1" s="1"/>
  <c r="EC244" i="1" s="1"/>
  <c r="DP248" i="1"/>
  <c r="DR248" i="1" s="1"/>
  <c r="DT248" i="1" s="1"/>
  <c r="DV248" i="1" s="1"/>
  <c r="DX248" i="1" s="1"/>
  <c r="DZ248" i="1" s="1"/>
  <c r="EB248" i="1" s="1"/>
  <c r="DQ248" i="1"/>
  <c r="DS248" i="1" s="1"/>
  <c r="DU248" i="1" s="1"/>
  <c r="DW248" i="1" s="1"/>
  <c r="DY248" i="1" s="1"/>
  <c r="EA248" i="1" s="1"/>
  <c r="EC248" i="1" s="1"/>
  <c r="DP252" i="1"/>
  <c r="DR252" i="1" s="1"/>
  <c r="DT252" i="1" s="1"/>
  <c r="DV252" i="1" s="1"/>
  <c r="DX252" i="1" s="1"/>
  <c r="DZ252" i="1" s="1"/>
  <c r="EB252" i="1" s="1"/>
  <c r="DQ252" i="1"/>
  <c r="DS252" i="1" s="1"/>
  <c r="DU252" i="1" s="1"/>
  <c r="DW252" i="1" s="1"/>
  <c r="DY252" i="1" s="1"/>
  <c r="EA252" i="1" s="1"/>
  <c r="EC252" i="1" s="1"/>
  <c r="DP256" i="1"/>
  <c r="DR256" i="1" s="1"/>
  <c r="DT256" i="1" s="1"/>
  <c r="DV256" i="1" s="1"/>
  <c r="DX256" i="1" s="1"/>
  <c r="DZ256" i="1" s="1"/>
  <c r="EB256" i="1" s="1"/>
  <c r="DQ256" i="1"/>
  <c r="DS256" i="1" s="1"/>
  <c r="DU256" i="1" s="1"/>
  <c r="DW256" i="1" s="1"/>
  <c r="DY256" i="1" s="1"/>
  <c r="EA256" i="1" s="1"/>
  <c r="EC256" i="1" s="1"/>
  <c r="DP260" i="1"/>
  <c r="DR260" i="1" s="1"/>
  <c r="DT260" i="1" s="1"/>
  <c r="DV260" i="1" s="1"/>
  <c r="DX260" i="1" s="1"/>
  <c r="DZ260" i="1" s="1"/>
  <c r="EB260" i="1" s="1"/>
  <c r="DQ260" i="1"/>
  <c r="DS260" i="1" s="1"/>
  <c r="DU260" i="1" s="1"/>
  <c r="DW260" i="1" s="1"/>
  <c r="DY260" i="1" s="1"/>
  <c r="EA260" i="1" s="1"/>
  <c r="EC260" i="1" s="1"/>
  <c r="DP264" i="1"/>
  <c r="DR264" i="1" s="1"/>
  <c r="DT264" i="1" s="1"/>
  <c r="DV264" i="1" s="1"/>
  <c r="DX264" i="1" s="1"/>
  <c r="DZ264" i="1" s="1"/>
  <c r="EB264" i="1" s="1"/>
  <c r="DQ264" i="1"/>
  <c r="DS264" i="1" s="1"/>
  <c r="DU264" i="1" s="1"/>
  <c r="DW264" i="1" s="1"/>
  <c r="DY264" i="1" s="1"/>
  <c r="EA264" i="1" s="1"/>
  <c r="EC264" i="1" s="1"/>
  <c r="DP268" i="1"/>
  <c r="DR268" i="1" s="1"/>
  <c r="DT268" i="1" s="1"/>
  <c r="DV268" i="1" s="1"/>
  <c r="DX268" i="1" s="1"/>
  <c r="DZ268" i="1" s="1"/>
  <c r="EB268" i="1" s="1"/>
  <c r="DQ268" i="1"/>
  <c r="DS268" i="1" s="1"/>
  <c r="DU268" i="1" s="1"/>
  <c r="DW268" i="1" s="1"/>
  <c r="DY268" i="1" s="1"/>
  <c r="EA268" i="1" s="1"/>
  <c r="EC268" i="1" s="1"/>
  <c r="DP272" i="1"/>
  <c r="DR272" i="1" s="1"/>
  <c r="DT272" i="1" s="1"/>
  <c r="DV272" i="1" s="1"/>
  <c r="DX272" i="1" s="1"/>
  <c r="DZ272" i="1" s="1"/>
  <c r="EB272" i="1" s="1"/>
  <c r="DQ272" i="1"/>
  <c r="DS272" i="1" s="1"/>
  <c r="DU272" i="1" s="1"/>
  <c r="DW272" i="1" s="1"/>
  <c r="DY272" i="1" s="1"/>
  <c r="EA272" i="1" s="1"/>
  <c r="EC272" i="1" s="1"/>
  <c r="DP276" i="1"/>
  <c r="DR276" i="1" s="1"/>
  <c r="DT276" i="1" s="1"/>
  <c r="DV276" i="1" s="1"/>
  <c r="DX276" i="1" s="1"/>
  <c r="DZ276" i="1" s="1"/>
  <c r="EB276" i="1" s="1"/>
  <c r="DQ276" i="1"/>
  <c r="DS276" i="1" s="1"/>
  <c r="DU276" i="1" s="1"/>
  <c r="DW276" i="1" s="1"/>
  <c r="DY276" i="1" s="1"/>
  <c r="EA276" i="1" s="1"/>
  <c r="EC276" i="1" s="1"/>
  <c r="DP280" i="1"/>
  <c r="DR280" i="1" s="1"/>
  <c r="DT280" i="1" s="1"/>
  <c r="DV280" i="1" s="1"/>
  <c r="DX280" i="1" s="1"/>
  <c r="DZ280" i="1" s="1"/>
  <c r="EB280" i="1" s="1"/>
  <c r="DQ280" i="1"/>
  <c r="DS280" i="1" s="1"/>
  <c r="DU280" i="1" s="1"/>
  <c r="DW280" i="1" s="1"/>
  <c r="DY280" i="1" s="1"/>
  <c r="EA280" i="1" s="1"/>
  <c r="EC280" i="1" s="1"/>
  <c r="DP284" i="1"/>
  <c r="DR284" i="1" s="1"/>
  <c r="DT284" i="1" s="1"/>
  <c r="DV284" i="1" s="1"/>
  <c r="DX284" i="1" s="1"/>
  <c r="DZ284" i="1" s="1"/>
  <c r="EB284" i="1" s="1"/>
  <c r="DQ284" i="1"/>
  <c r="DS284" i="1" s="1"/>
  <c r="DU284" i="1" s="1"/>
  <c r="DW284" i="1" s="1"/>
  <c r="DY284" i="1" s="1"/>
  <c r="EA284" i="1" s="1"/>
  <c r="EC284" i="1" s="1"/>
  <c r="DP288" i="1"/>
  <c r="DR288" i="1" s="1"/>
  <c r="DT288" i="1" s="1"/>
  <c r="DV288" i="1" s="1"/>
  <c r="DX288" i="1" s="1"/>
  <c r="DZ288" i="1" s="1"/>
  <c r="EB288" i="1" s="1"/>
  <c r="DQ288" i="1"/>
  <c r="DS288" i="1" s="1"/>
  <c r="DU288" i="1" s="1"/>
  <c r="DW288" i="1" s="1"/>
  <c r="DY288" i="1" s="1"/>
  <c r="EA288" i="1" s="1"/>
  <c r="EC288" i="1" s="1"/>
  <c r="DP292" i="1"/>
  <c r="DR292" i="1" s="1"/>
  <c r="DT292" i="1" s="1"/>
  <c r="DV292" i="1" s="1"/>
  <c r="DX292" i="1" s="1"/>
  <c r="DZ292" i="1" s="1"/>
  <c r="EB292" i="1" s="1"/>
  <c r="DQ292" i="1"/>
  <c r="DS292" i="1" s="1"/>
  <c r="DU292" i="1" s="1"/>
  <c r="DW292" i="1" s="1"/>
  <c r="DY292" i="1" s="1"/>
  <c r="EA292" i="1" s="1"/>
  <c r="EC292" i="1" s="1"/>
  <c r="DP296" i="1"/>
  <c r="DR296" i="1" s="1"/>
  <c r="DT296" i="1" s="1"/>
  <c r="DV296" i="1" s="1"/>
  <c r="DX296" i="1" s="1"/>
  <c r="DZ296" i="1" s="1"/>
  <c r="EB296" i="1" s="1"/>
  <c r="DQ296" i="1"/>
  <c r="DS296" i="1" s="1"/>
  <c r="DU296" i="1" s="1"/>
  <c r="DW296" i="1" s="1"/>
  <c r="DY296" i="1" s="1"/>
  <c r="EA296" i="1" s="1"/>
  <c r="EC296" i="1" s="1"/>
  <c r="DP300" i="1"/>
  <c r="DR300" i="1" s="1"/>
  <c r="DT300" i="1" s="1"/>
  <c r="DV300" i="1" s="1"/>
  <c r="DX300" i="1" s="1"/>
  <c r="DZ300" i="1" s="1"/>
  <c r="EB300" i="1" s="1"/>
  <c r="DQ300" i="1"/>
  <c r="DS300" i="1" s="1"/>
  <c r="DU300" i="1" s="1"/>
  <c r="DW300" i="1" s="1"/>
  <c r="DY300" i="1" s="1"/>
  <c r="EA300" i="1" s="1"/>
  <c r="EC300" i="1" s="1"/>
  <c r="DP304" i="1"/>
  <c r="DR304" i="1" s="1"/>
  <c r="DT304" i="1" s="1"/>
  <c r="DV304" i="1" s="1"/>
  <c r="DX304" i="1" s="1"/>
  <c r="DZ304" i="1" s="1"/>
  <c r="EB304" i="1" s="1"/>
  <c r="DQ304" i="1"/>
  <c r="DS304" i="1" s="1"/>
  <c r="DU304" i="1" s="1"/>
  <c r="DW304" i="1" s="1"/>
  <c r="DY304" i="1" s="1"/>
  <c r="EA304" i="1" s="1"/>
  <c r="EC304" i="1" s="1"/>
  <c r="DP308" i="1"/>
  <c r="DR308" i="1" s="1"/>
  <c r="DT308" i="1" s="1"/>
  <c r="DV308" i="1" s="1"/>
  <c r="DX308" i="1" s="1"/>
  <c r="DZ308" i="1" s="1"/>
  <c r="EB308" i="1" s="1"/>
  <c r="DQ308" i="1"/>
  <c r="DS308" i="1" s="1"/>
  <c r="DU308" i="1" s="1"/>
  <c r="DW308" i="1" s="1"/>
  <c r="DY308" i="1" s="1"/>
  <c r="EA308" i="1" s="1"/>
  <c r="EC308" i="1" s="1"/>
  <c r="DP312" i="1"/>
  <c r="DR312" i="1" s="1"/>
  <c r="DT312" i="1" s="1"/>
  <c r="DV312" i="1" s="1"/>
  <c r="DX312" i="1" s="1"/>
  <c r="DZ312" i="1" s="1"/>
  <c r="EB312" i="1" s="1"/>
  <c r="DQ312" i="1"/>
  <c r="DS312" i="1" s="1"/>
  <c r="DU312" i="1" s="1"/>
  <c r="DW312" i="1" s="1"/>
  <c r="DY312" i="1" s="1"/>
  <c r="EA312" i="1" s="1"/>
  <c r="EC312" i="1" s="1"/>
  <c r="DP316" i="1"/>
  <c r="DR316" i="1" s="1"/>
  <c r="DT316" i="1" s="1"/>
  <c r="DV316" i="1" s="1"/>
  <c r="DX316" i="1" s="1"/>
  <c r="DZ316" i="1" s="1"/>
  <c r="EB316" i="1" s="1"/>
  <c r="DQ316" i="1"/>
  <c r="DS316" i="1" s="1"/>
  <c r="DU316" i="1" s="1"/>
  <c r="DW316" i="1" s="1"/>
  <c r="DY316" i="1" s="1"/>
  <c r="EA316" i="1" s="1"/>
  <c r="EC316" i="1" s="1"/>
  <c r="DP320" i="1"/>
  <c r="DR320" i="1" s="1"/>
  <c r="DT320" i="1" s="1"/>
  <c r="DV320" i="1" s="1"/>
  <c r="DX320" i="1" s="1"/>
  <c r="DZ320" i="1" s="1"/>
  <c r="EB320" i="1" s="1"/>
  <c r="DQ320" i="1"/>
  <c r="DS320" i="1" s="1"/>
  <c r="DU320" i="1" s="1"/>
  <c r="DW320" i="1" s="1"/>
  <c r="DY320" i="1" s="1"/>
  <c r="EA320" i="1" s="1"/>
  <c r="EC320" i="1" s="1"/>
  <c r="DP324" i="1"/>
  <c r="DR324" i="1" s="1"/>
  <c r="DT324" i="1" s="1"/>
  <c r="DV324" i="1" s="1"/>
  <c r="DX324" i="1" s="1"/>
  <c r="DZ324" i="1" s="1"/>
  <c r="EB324" i="1" s="1"/>
  <c r="DQ324" i="1"/>
  <c r="DS324" i="1" s="1"/>
  <c r="DU324" i="1" s="1"/>
  <c r="DW324" i="1" s="1"/>
  <c r="DY324" i="1" s="1"/>
  <c r="EA324" i="1" s="1"/>
  <c r="EC324" i="1" s="1"/>
  <c r="DP328" i="1"/>
  <c r="DR328" i="1" s="1"/>
  <c r="DT328" i="1" s="1"/>
  <c r="DV328" i="1" s="1"/>
  <c r="DX328" i="1" s="1"/>
  <c r="DZ328" i="1" s="1"/>
  <c r="EB328" i="1" s="1"/>
  <c r="DQ328" i="1"/>
  <c r="DS328" i="1" s="1"/>
  <c r="DU328" i="1" s="1"/>
  <c r="DW328" i="1" s="1"/>
  <c r="DY328" i="1" s="1"/>
  <c r="EA328" i="1" s="1"/>
  <c r="EC328" i="1" s="1"/>
  <c r="DP332" i="1"/>
  <c r="DR332" i="1" s="1"/>
  <c r="DT332" i="1" s="1"/>
  <c r="DV332" i="1" s="1"/>
  <c r="DX332" i="1" s="1"/>
  <c r="DZ332" i="1" s="1"/>
  <c r="EB332" i="1" s="1"/>
  <c r="DQ332" i="1"/>
  <c r="DS332" i="1" s="1"/>
  <c r="DU332" i="1" s="1"/>
  <c r="DW332" i="1" s="1"/>
  <c r="DY332" i="1" s="1"/>
  <c r="EA332" i="1" s="1"/>
  <c r="EC332" i="1" s="1"/>
  <c r="DP336" i="1"/>
  <c r="DR336" i="1" s="1"/>
  <c r="DT336" i="1" s="1"/>
  <c r="DV336" i="1" s="1"/>
  <c r="DX336" i="1" s="1"/>
  <c r="DZ336" i="1" s="1"/>
  <c r="EB336" i="1" s="1"/>
  <c r="DQ336" i="1"/>
  <c r="DS336" i="1" s="1"/>
  <c r="DU336" i="1" s="1"/>
  <c r="DW336" i="1" s="1"/>
  <c r="DY336" i="1" s="1"/>
  <c r="EA336" i="1" s="1"/>
  <c r="EC336" i="1" s="1"/>
  <c r="DP340" i="1"/>
  <c r="DR340" i="1" s="1"/>
  <c r="DT340" i="1" s="1"/>
  <c r="DV340" i="1" s="1"/>
  <c r="DX340" i="1" s="1"/>
  <c r="DZ340" i="1" s="1"/>
  <c r="EB340" i="1" s="1"/>
  <c r="DQ340" i="1"/>
  <c r="DS340" i="1" s="1"/>
  <c r="DU340" i="1" s="1"/>
  <c r="DW340" i="1" s="1"/>
  <c r="DY340" i="1" s="1"/>
  <c r="EA340" i="1" s="1"/>
  <c r="EC340" i="1" s="1"/>
  <c r="DP344" i="1"/>
  <c r="DR344" i="1" s="1"/>
  <c r="DT344" i="1" s="1"/>
  <c r="DV344" i="1" s="1"/>
  <c r="DX344" i="1" s="1"/>
  <c r="DZ344" i="1" s="1"/>
  <c r="EB344" i="1" s="1"/>
  <c r="DQ344" i="1"/>
  <c r="DS344" i="1" s="1"/>
  <c r="DU344" i="1" s="1"/>
  <c r="DW344" i="1" s="1"/>
  <c r="DY344" i="1" s="1"/>
  <c r="EA344" i="1" s="1"/>
  <c r="EC344" i="1" s="1"/>
  <c r="DP348" i="1"/>
  <c r="DR348" i="1" s="1"/>
  <c r="DT348" i="1" s="1"/>
  <c r="DV348" i="1" s="1"/>
  <c r="DX348" i="1" s="1"/>
  <c r="DZ348" i="1" s="1"/>
  <c r="EB348" i="1" s="1"/>
  <c r="DQ348" i="1"/>
  <c r="DS348" i="1" s="1"/>
  <c r="DU348" i="1" s="1"/>
  <c r="DW348" i="1" s="1"/>
  <c r="DY348" i="1" s="1"/>
  <c r="EA348" i="1" s="1"/>
  <c r="EC348" i="1" s="1"/>
  <c r="DP352" i="1"/>
  <c r="DR352" i="1" s="1"/>
  <c r="DT352" i="1" s="1"/>
  <c r="DV352" i="1" s="1"/>
  <c r="DX352" i="1" s="1"/>
  <c r="DZ352" i="1" s="1"/>
  <c r="EB352" i="1" s="1"/>
  <c r="DQ352" i="1"/>
  <c r="DS352" i="1" s="1"/>
  <c r="DU352" i="1" s="1"/>
  <c r="DW352" i="1" s="1"/>
  <c r="DY352" i="1" s="1"/>
  <c r="EA352" i="1" s="1"/>
  <c r="EC352" i="1" s="1"/>
  <c r="DP356" i="1"/>
  <c r="DR356" i="1" s="1"/>
  <c r="DT356" i="1" s="1"/>
  <c r="DV356" i="1" s="1"/>
  <c r="DX356" i="1" s="1"/>
  <c r="DZ356" i="1" s="1"/>
  <c r="EB356" i="1" s="1"/>
  <c r="DQ356" i="1"/>
  <c r="DS356" i="1" s="1"/>
  <c r="DU356" i="1" s="1"/>
  <c r="DW356" i="1" s="1"/>
  <c r="DY356" i="1" s="1"/>
  <c r="EA356" i="1" s="1"/>
  <c r="EC356" i="1" s="1"/>
  <c r="DP360" i="1"/>
  <c r="DR360" i="1" s="1"/>
  <c r="DT360" i="1" s="1"/>
  <c r="DV360" i="1" s="1"/>
  <c r="DX360" i="1" s="1"/>
  <c r="DZ360" i="1" s="1"/>
  <c r="EB360" i="1" s="1"/>
  <c r="DQ360" i="1"/>
  <c r="DS360" i="1" s="1"/>
  <c r="DU360" i="1" s="1"/>
  <c r="DW360" i="1" s="1"/>
  <c r="DY360" i="1" s="1"/>
  <c r="EA360" i="1" s="1"/>
  <c r="EC360" i="1" s="1"/>
  <c r="DP364" i="1"/>
  <c r="DR364" i="1" s="1"/>
  <c r="DT364" i="1" s="1"/>
  <c r="DV364" i="1" s="1"/>
  <c r="DX364" i="1" s="1"/>
  <c r="DZ364" i="1" s="1"/>
  <c r="EB364" i="1" s="1"/>
  <c r="DQ364" i="1"/>
  <c r="DS364" i="1" s="1"/>
  <c r="DU364" i="1" s="1"/>
  <c r="DW364" i="1" s="1"/>
  <c r="DY364" i="1" s="1"/>
  <c r="EA364" i="1" s="1"/>
  <c r="EC364" i="1" s="1"/>
  <c r="DP368" i="1"/>
  <c r="DR368" i="1" s="1"/>
  <c r="DT368" i="1" s="1"/>
  <c r="DV368" i="1" s="1"/>
  <c r="DX368" i="1" s="1"/>
  <c r="DZ368" i="1" s="1"/>
  <c r="EB368" i="1" s="1"/>
  <c r="DQ368" i="1"/>
  <c r="DS368" i="1" s="1"/>
  <c r="DU368" i="1" s="1"/>
  <c r="DW368" i="1" s="1"/>
  <c r="DY368" i="1" s="1"/>
  <c r="EA368" i="1" s="1"/>
  <c r="EC368" i="1" s="1"/>
  <c r="DP372" i="1"/>
  <c r="DR372" i="1" s="1"/>
  <c r="DT372" i="1" s="1"/>
  <c r="DV372" i="1" s="1"/>
  <c r="DX372" i="1" s="1"/>
  <c r="DZ372" i="1" s="1"/>
  <c r="EB372" i="1" s="1"/>
  <c r="DQ372" i="1"/>
  <c r="DS372" i="1" s="1"/>
  <c r="DU372" i="1" s="1"/>
  <c r="DW372" i="1" s="1"/>
  <c r="DY372" i="1" s="1"/>
  <c r="EA372" i="1" s="1"/>
  <c r="EC372" i="1" s="1"/>
  <c r="DP376" i="1"/>
  <c r="DR376" i="1" s="1"/>
  <c r="DT376" i="1" s="1"/>
  <c r="DV376" i="1" s="1"/>
  <c r="DX376" i="1" s="1"/>
  <c r="DZ376" i="1" s="1"/>
  <c r="EB376" i="1" s="1"/>
  <c r="DQ376" i="1"/>
  <c r="DS376" i="1" s="1"/>
  <c r="DU376" i="1" s="1"/>
  <c r="DW376" i="1" s="1"/>
  <c r="DY376" i="1" s="1"/>
  <c r="EA376" i="1" s="1"/>
  <c r="EC376" i="1" s="1"/>
  <c r="DP380" i="1"/>
  <c r="DR380" i="1" s="1"/>
  <c r="DT380" i="1" s="1"/>
  <c r="DV380" i="1" s="1"/>
  <c r="DX380" i="1" s="1"/>
  <c r="DZ380" i="1" s="1"/>
  <c r="EB380" i="1" s="1"/>
  <c r="DQ380" i="1"/>
  <c r="DS380" i="1" s="1"/>
  <c r="DU380" i="1" s="1"/>
  <c r="DW380" i="1" s="1"/>
  <c r="DY380" i="1" s="1"/>
  <c r="EA380" i="1" s="1"/>
  <c r="EC380" i="1" s="1"/>
  <c r="DP384" i="1"/>
  <c r="DR384" i="1" s="1"/>
  <c r="DT384" i="1" s="1"/>
  <c r="DV384" i="1" s="1"/>
  <c r="DX384" i="1" s="1"/>
  <c r="DZ384" i="1" s="1"/>
  <c r="EB384" i="1" s="1"/>
  <c r="DQ384" i="1"/>
  <c r="DS384" i="1" s="1"/>
  <c r="DU384" i="1" s="1"/>
  <c r="DW384" i="1" s="1"/>
  <c r="DY384" i="1" s="1"/>
  <c r="EA384" i="1" s="1"/>
  <c r="EC384" i="1" s="1"/>
  <c r="DP388" i="1"/>
  <c r="DR388" i="1" s="1"/>
  <c r="DT388" i="1" s="1"/>
  <c r="DV388" i="1" s="1"/>
  <c r="DX388" i="1" s="1"/>
  <c r="DZ388" i="1" s="1"/>
  <c r="EB388" i="1" s="1"/>
  <c r="DQ388" i="1"/>
  <c r="DS388" i="1" s="1"/>
  <c r="DU388" i="1" s="1"/>
  <c r="DW388" i="1" s="1"/>
  <c r="DY388" i="1" s="1"/>
  <c r="EA388" i="1" s="1"/>
  <c r="EC388" i="1" s="1"/>
  <c r="DP392" i="1"/>
  <c r="DR392" i="1" s="1"/>
  <c r="DT392" i="1" s="1"/>
  <c r="DV392" i="1" s="1"/>
  <c r="DX392" i="1" s="1"/>
  <c r="DZ392" i="1" s="1"/>
  <c r="EB392" i="1" s="1"/>
  <c r="DQ392" i="1"/>
  <c r="DS392" i="1" s="1"/>
  <c r="DU392" i="1" s="1"/>
  <c r="DW392" i="1" s="1"/>
  <c r="DY392" i="1" s="1"/>
  <c r="EA392" i="1" s="1"/>
  <c r="EC392" i="1" s="1"/>
  <c r="DP396" i="1"/>
  <c r="DR396" i="1" s="1"/>
  <c r="DT396" i="1" s="1"/>
  <c r="DV396" i="1" s="1"/>
  <c r="DX396" i="1" s="1"/>
  <c r="DZ396" i="1" s="1"/>
  <c r="EB396" i="1" s="1"/>
  <c r="DQ396" i="1"/>
  <c r="DS396" i="1" s="1"/>
  <c r="DU396" i="1" s="1"/>
  <c r="DW396" i="1" s="1"/>
  <c r="DY396" i="1" s="1"/>
  <c r="EA396" i="1" s="1"/>
  <c r="EC396" i="1" s="1"/>
  <c r="DP400" i="1"/>
  <c r="DR400" i="1" s="1"/>
  <c r="DT400" i="1" s="1"/>
  <c r="DV400" i="1" s="1"/>
  <c r="DX400" i="1" s="1"/>
  <c r="DZ400" i="1" s="1"/>
  <c r="EB400" i="1" s="1"/>
  <c r="DQ400" i="1"/>
  <c r="DS400" i="1" s="1"/>
  <c r="DU400" i="1" s="1"/>
  <c r="DW400" i="1" s="1"/>
  <c r="DY400" i="1" s="1"/>
  <c r="EA400" i="1" s="1"/>
  <c r="EC400" i="1" s="1"/>
  <c r="DP404" i="1"/>
  <c r="DR404" i="1" s="1"/>
  <c r="DT404" i="1" s="1"/>
  <c r="DV404" i="1" s="1"/>
  <c r="DX404" i="1" s="1"/>
  <c r="DZ404" i="1" s="1"/>
  <c r="EB404" i="1" s="1"/>
  <c r="DQ404" i="1"/>
  <c r="DS404" i="1" s="1"/>
  <c r="DU404" i="1" s="1"/>
  <c r="DW404" i="1" s="1"/>
  <c r="DY404" i="1" s="1"/>
  <c r="EA404" i="1" s="1"/>
  <c r="EC404" i="1" s="1"/>
  <c r="DP408" i="1"/>
  <c r="DR408" i="1" s="1"/>
  <c r="DT408" i="1" s="1"/>
  <c r="DV408" i="1" s="1"/>
  <c r="DX408" i="1" s="1"/>
  <c r="DZ408" i="1" s="1"/>
  <c r="EB408" i="1" s="1"/>
  <c r="DQ408" i="1"/>
  <c r="DS408" i="1" s="1"/>
  <c r="DU408" i="1" s="1"/>
  <c r="DW408" i="1" s="1"/>
  <c r="DY408" i="1" s="1"/>
  <c r="EA408" i="1" s="1"/>
  <c r="EC408" i="1" s="1"/>
  <c r="DP412" i="1"/>
  <c r="DR412" i="1" s="1"/>
  <c r="DT412" i="1" s="1"/>
  <c r="DV412" i="1" s="1"/>
  <c r="DX412" i="1" s="1"/>
  <c r="DZ412" i="1" s="1"/>
  <c r="EB412" i="1" s="1"/>
  <c r="DQ412" i="1"/>
  <c r="DS412" i="1" s="1"/>
  <c r="DU412" i="1" s="1"/>
  <c r="DW412" i="1" s="1"/>
  <c r="DY412" i="1" s="1"/>
  <c r="EA412" i="1" s="1"/>
  <c r="EC412" i="1" s="1"/>
  <c r="DP416" i="1"/>
  <c r="DR416" i="1" s="1"/>
  <c r="DT416" i="1" s="1"/>
  <c r="DV416" i="1" s="1"/>
  <c r="DX416" i="1" s="1"/>
  <c r="DZ416" i="1" s="1"/>
  <c r="EB416" i="1" s="1"/>
  <c r="DQ416" i="1"/>
  <c r="DS416" i="1" s="1"/>
  <c r="DU416" i="1" s="1"/>
  <c r="DW416" i="1" s="1"/>
  <c r="DY416" i="1" s="1"/>
  <c r="EA416" i="1" s="1"/>
  <c r="EC416" i="1" s="1"/>
  <c r="DP420" i="1"/>
  <c r="DR420" i="1" s="1"/>
  <c r="DT420" i="1" s="1"/>
  <c r="DV420" i="1" s="1"/>
  <c r="DX420" i="1" s="1"/>
  <c r="DZ420" i="1" s="1"/>
  <c r="EB420" i="1" s="1"/>
  <c r="DQ420" i="1"/>
  <c r="DS420" i="1" s="1"/>
  <c r="DU420" i="1" s="1"/>
  <c r="DW420" i="1" s="1"/>
  <c r="DY420" i="1" s="1"/>
  <c r="EA420" i="1" s="1"/>
  <c r="EC420" i="1" s="1"/>
  <c r="DP424" i="1"/>
  <c r="DR424" i="1" s="1"/>
  <c r="DT424" i="1" s="1"/>
  <c r="DV424" i="1" s="1"/>
  <c r="DX424" i="1" s="1"/>
  <c r="DZ424" i="1" s="1"/>
  <c r="EB424" i="1" s="1"/>
  <c r="DQ424" i="1"/>
  <c r="DS424" i="1" s="1"/>
  <c r="DU424" i="1" s="1"/>
  <c r="DW424" i="1" s="1"/>
  <c r="DY424" i="1" s="1"/>
  <c r="EA424" i="1" s="1"/>
  <c r="EC424" i="1" s="1"/>
  <c r="DP428" i="1"/>
  <c r="DR428" i="1" s="1"/>
  <c r="DT428" i="1" s="1"/>
  <c r="DV428" i="1" s="1"/>
  <c r="DX428" i="1" s="1"/>
  <c r="DZ428" i="1" s="1"/>
  <c r="EB428" i="1" s="1"/>
  <c r="DQ428" i="1"/>
  <c r="DS428" i="1" s="1"/>
  <c r="DU428" i="1" s="1"/>
  <c r="DW428" i="1" s="1"/>
  <c r="DY428" i="1" s="1"/>
  <c r="EA428" i="1" s="1"/>
  <c r="EC428" i="1" s="1"/>
  <c r="DP432" i="1"/>
  <c r="DR432" i="1" s="1"/>
  <c r="DT432" i="1" s="1"/>
  <c r="DV432" i="1" s="1"/>
  <c r="DX432" i="1" s="1"/>
  <c r="DZ432" i="1" s="1"/>
  <c r="EB432" i="1" s="1"/>
  <c r="DQ432" i="1"/>
  <c r="DS432" i="1" s="1"/>
  <c r="DU432" i="1" s="1"/>
  <c r="DW432" i="1" s="1"/>
  <c r="DY432" i="1" s="1"/>
  <c r="EA432" i="1" s="1"/>
  <c r="EC432" i="1" s="1"/>
  <c r="DP436" i="1"/>
  <c r="DR436" i="1" s="1"/>
  <c r="DT436" i="1" s="1"/>
  <c r="DV436" i="1" s="1"/>
  <c r="DX436" i="1" s="1"/>
  <c r="DZ436" i="1" s="1"/>
  <c r="EB436" i="1" s="1"/>
  <c r="DQ436" i="1"/>
  <c r="DS436" i="1" s="1"/>
  <c r="DU436" i="1" s="1"/>
  <c r="DW436" i="1" s="1"/>
  <c r="DY436" i="1" s="1"/>
  <c r="EA436" i="1" s="1"/>
  <c r="EC436" i="1" s="1"/>
  <c r="DP440" i="1"/>
  <c r="DR440" i="1" s="1"/>
  <c r="DT440" i="1" s="1"/>
  <c r="DV440" i="1" s="1"/>
  <c r="DX440" i="1" s="1"/>
  <c r="DZ440" i="1" s="1"/>
  <c r="EB440" i="1" s="1"/>
  <c r="DQ440" i="1"/>
  <c r="DS440" i="1" s="1"/>
  <c r="DU440" i="1" s="1"/>
  <c r="DW440" i="1" s="1"/>
  <c r="DY440" i="1" s="1"/>
  <c r="EA440" i="1" s="1"/>
  <c r="EC440" i="1" s="1"/>
  <c r="DP444" i="1"/>
  <c r="DR444" i="1" s="1"/>
  <c r="DT444" i="1" s="1"/>
  <c r="DV444" i="1" s="1"/>
  <c r="DX444" i="1" s="1"/>
  <c r="DZ444" i="1" s="1"/>
  <c r="EB444" i="1" s="1"/>
  <c r="DQ444" i="1"/>
  <c r="DS444" i="1" s="1"/>
  <c r="DU444" i="1" s="1"/>
  <c r="DW444" i="1" s="1"/>
  <c r="DY444" i="1" s="1"/>
  <c r="EA444" i="1" s="1"/>
  <c r="EC444" i="1" s="1"/>
  <c r="DP448" i="1"/>
  <c r="DR448" i="1" s="1"/>
  <c r="DT448" i="1" s="1"/>
  <c r="DV448" i="1" s="1"/>
  <c r="DX448" i="1" s="1"/>
  <c r="DZ448" i="1" s="1"/>
  <c r="EB448" i="1" s="1"/>
  <c r="DQ448" i="1"/>
  <c r="DS448" i="1" s="1"/>
  <c r="DU448" i="1" s="1"/>
  <c r="DW448" i="1" s="1"/>
  <c r="DY448" i="1" s="1"/>
  <c r="EA448" i="1" s="1"/>
  <c r="EC448" i="1" s="1"/>
  <c r="DP452" i="1"/>
  <c r="DR452" i="1" s="1"/>
  <c r="DT452" i="1" s="1"/>
  <c r="DV452" i="1" s="1"/>
  <c r="DX452" i="1" s="1"/>
  <c r="DZ452" i="1" s="1"/>
  <c r="EB452" i="1" s="1"/>
  <c r="DQ452" i="1"/>
  <c r="DS452" i="1" s="1"/>
  <c r="DU452" i="1" s="1"/>
  <c r="DW452" i="1" s="1"/>
  <c r="DY452" i="1" s="1"/>
  <c r="EA452" i="1" s="1"/>
  <c r="EC452" i="1" s="1"/>
  <c r="DP456" i="1"/>
  <c r="DR456" i="1" s="1"/>
  <c r="DT456" i="1" s="1"/>
  <c r="DV456" i="1" s="1"/>
  <c r="DX456" i="1" s="1"/>
  <c r="DZ456" i="1" s="1"/>
  <c r="EB456" i="1" s="1"/>
  <c r="DQ456" i="1"/>
  <c r="DS456" i="1" s="1"/>
  <c r="DU456" i="1" s="1"/>
  <c r="DW456" i="1" s="1"/>
  <c r="DY456" i="1" s="1"/>
  <c r="EA456" i="1" s="1"/>
  <c r="EC456" i="1" s="1"/>
  <c r="DP460" i="1"/>
  <c r="DR460" i="1" s="1"/>
  <c r="DT460" i="1" s="1"/>
  <c r="DV460" i="1" s="1"/>
  <c r="DX460" i="1" s="1"/>
  <c r="DZ460" i="1" s="1"/>
  <c r="EB460" i="1" s="1"/>
  <c r="DQ460" i="1"/>
  <c r="DS460" i="1" s="1"/>
  <c r="DU460" i="1" s="1"/>
  <c r="DW460" i="1" s="1"/>
  <c r="DY460" i="1" s="1"/>
  <c r="EA460" i="1" s="1"/>
  <c r="EC460" i="1" s="1"/>
  <c r="DP464" i="1"/>
  <c r="DR464" i="1" s="1"/>
  <c r="DT464" i="1" s="1"/>
  <c r="DV464" i="1" s="1"/>
  <c r="DX464" i="1" s="1"/>
  <c r="DZ464" i="1" s="1"/>
  <c r="EB464" i="1" s="1"/>
  <c r="DQ464" i="1"/>
  <c r="DS464" i="1" s="1"/>
  <c r="DU464" i="1" s="1"/>
  <c r="DW464" i="1" s="1"/>
  <c r="DY464" i="1" s="1"/>
  <c r="EA464" i="1" s="1"/>
  <c r="EC464" i="1" s="1"/>
  <c r="DP468" i="1"/>
  <c r="DR468" i="1" s="1"/>
  <c r="DT468" i="1" s="1"/>
  <c r="DV468" i="1" s="1"/>
  <c r="DX468" i="1" s="1"/>
  <c r="DZ468" i="1" s="1"/>
  <c r="EB468" i="1" s="1"/>
  <c r="DQ468" i="1"/>
  <c r="DS468" i="1" s="1"/>
  <c r="DU468" i="1" s="1"/>
  <c r="DW468" i="1" s="1"/>
  <c r="DY468" i="1" s="1"/>
  <c r="EA468" i="1" s="1"/>
  <c r="EC468" i="1" s="1"/>
  <c r="DP472" i="1"/>
  <c r="DR472" i="1" s="1"/>
  <c r="DT472" i="1" s="1"/>
  <c r="DV472" i="1" s="1"/>
  <c r="DX472" i="1" s="1"/>
  <c r="DZ472" i="1" s="1"/>
  <c r="EB472" i="1" s="1"/>
  <c r="DQ472" i="1"/>
  <c r="DS472" i="1" s="1"/>
  <c r="DU472" i="1" s="1"/>
  <c r="DW472" i="1" s="1"/>
  <c r="DY472" i="1" s="1"/>
  <c r="EA472" i="1" s="1"/>
  <c r="EC472" i="1" s="1"/>
  <c r="DP476" i="1"/>
  <c r="DR476" i="1" s="1"/>
  <c r="DT476" i="1" s="1"/>
  <c r="DV476" i="1" s="1"/>
  <c r="DX476" i="1" s="1"/>
  <c r="DZ476" i="1" s="1"/>
  <c r="EB476" i="1" s="1"/>
  <c r="DQ476" i="1"/>
  <c r="DS476" i="1" s="1"/>
  <c r="DU476" i="1" s="1"/>
  <c r="DW476" i="1" s="1"/>
  <c r="DY476" i="1" s="1"/>
  <c r="EA476" i="1" s="1"/>
  <c r="EC476" i="1" s="1"/>
  <c r="DP480" i="1"/>
  <c r="DR480" i="1" s="1"/>
  <c r="DT480" i="1" s="1"/>
  <c r="DV480" i="1" s="1"/>
  <c r="DX480" i="1" s="1"/>
  <c r="DZ480" i="1" s="1"/>
  <c r="EB480" i="1" s="1"/>
  <c r="DQ480" i="1"/>
  <c r="DS480" i="1" s="1"/>
  <c r="DU480" i="1" s="1"/>
  <c r="DW480" i="1" s="1"/>
  <c r="DY480" i="1" s="1"/>
  <c r="EA480" i="1" s="1"/>
  <c r="EC480" i="1" s="1"/>
  <c r="DP484" i="1"/>
  <c r="DR484" i="1" s="1"/>
  <c r="DT484" i="1" s="1"/>
  <c r="DV484" i="1" s="1"/>
  <c r="DX484" i="1" s="1"/>
  <c r="DZ484" i="1" s="1"/>
  <c r="EB484" i="1" s="1"/>
  <c r="DQ484" i="1"/>
  <c r="DS484" i="1" s="1"/>
  <c r="DU484" i="1" s="1"/>
  <c r="DW484" i="1" s="1"/>
  <c r="DY484" i="1" s="1"/>
  <c r="EA484" i="1" s="1"/>
  <c r="EC484" i="1" s="1"/>
  <c r="DP488" i="1"/>
  <c r="DR488" i="1" s="1"/>
  <c r="DT488" i="1" s="1"/>
  <c r="DV488" i="1" s="1"/>
  <c r="DX488" i="1" s="1"/>
  <c r="DZ488" i="1" s="1"/>
  <c r="EB488" i="1" s="1"/>
  <c r="DQ488" i="1"/>
  <c r="DS488" i="1" s="1"/>
  <c r="DU488" i="1" s="1"/>
  <c r="DW488" i="1" s="1"/>
  <c r="DY488" i="1" s="1"/>
  <c r="EA488" i="1" s="1"/>
  <c r="EC488" i="1" s="1"/>
  <c r="DP492" i="1"/>
  <c r="DR492" i="1" s="1"/>
  <c r="DT492" i="1" s="1"/>
  <c r="DV492" i="1" s="1"/>
  <c r="DX492" i="1" s="1"/>
  <c r="DZ492" i="1" s="1"/>
  <c r="EB492" i="1" s="1"/>
  <c r="DQ492" i="1"/>
  <c r="DS492" i="1" s="1"/>
  <c r="DU492" i="1" s="1"/>
  <c r="DW492" i="1" s="1"/>
  <c r="DY492" i="1" s="1"/>
  <c r="EA492" i="1" s="1"/>
  <c r="EC492" i="1" s="1"/>
  <c r="DP496" i="1"/>
  <c r="DR496" i="1" s="1"/>
  <c r="DT496" i="1" s="1"/>
  <c r="DV496" i="1" s="1"/>
  <c r="DX496" i="1" s="1"/>
  <c r="DZ496" i="1" s="1"/>
  <c r="EB496" i="1" s="1"/>
  <c r="DQ496" i="1"/>
  <c r="DS496" i="1" s="1"/>
  <c r="DU496" i="1" s="1"/>
  <c r="DW496" i="1" s="1"/>
  <c r="DY496" i="1" s="1"/>
  <c r="EA496" i="1" s="1"/>
  <c r="EC496" i="1" s="1"/>
  <c r="DP500" i="1"/>
  <c r="DR500" i="1" s="1"/>
  <c r="DT500" i="1" s="1"/>
  <c r="DV500" i="1" s="1"/>
  <c r="DX500" i="1" s="1"/>
  <c r="DZ500" i="1" s="1"/>
  <c r="EB500" i="1" s="1"/>
  <c r="DQ500" i="1"/>
  <c r="DS500" i="1" s="1"/>
  <c r="DU500" i="1" s="1"/>
  <c r="DW500" i="1" s="1"/>
  <c r="DY500" i="1" s="1"/>
  <c r="EA500" i="1" s="1"/>
  <c r="EC500" i="1" s="1"/>
  <c r="DP504" i="1"/>
  <c r="DR504" i="1" s="1"/>
  <c r="DT504" i="1" s="1"/>
  <c r="DV504" i="1" s="1"/>
  <c r="DX504" i="1" s="1"/>
  <c r="DZ504" i="1" s="1"/>
  <c r="EB504" i="1" s="1"/>
  <c r="DQ504" i="1"/>
  <c r="DS504" i="1" s="1"/>
  <c r="DU504" i="1" s="1"/>
  <c r="DW504" i="1" s="1"/>
  <c r="DY504" i="1" s="1"/>
  <c r="EA504" i="1" s="1"/>
  <c r="EC504" i="1" s="1"/>
  <c r="DP508" i="1"/>
  <c r="DR508" i="1" s="1"/>
  <c r="DT508" i="1" s="1"/>
  <c r="DV508" i="1" s="1"/>
  <c r="DX508" i="1" s="1"/>
  <c r="DZ508" i="1" s="1"/>
  <c r="EB508" i="1" s="1"/>
  <c r="DQ508" i="1"/>
  <c r="DS508" i="1" s="1"/>
  <c r="DU508" i="1" s="1"/>
  <c r="DW508" i="1" s="1"/>
  <c r="DY508" i="1" s="1"/>
  <c r="EA508" i="1" s="1"/>
  <c r="EC508" i="1" s="1"/>
  <c r="DR491" i="1"/>
  <c r="DT491" i="1" s="1"/>
  <c r="DV491" i="1" s="1"/>
  <c r="DX491" i="1" s="1"/>
  <c r="DZ491" i="1" s="1"/>
  <c r="EB491" i="1" s="1"/>
  <c r="DS486" i="1"/>
  <c r="DU486" i="1" s="1"/>
  <c r="DW486" i="1" s="1"/>
  <c r="DY486" i="1" s="1"/>
  <c r="EA486" i="1" s="1"/>
  <c r="EC486" i="1" s="1"/>
  <c r="DQ507" i="1"/>
  <c r="DS507" i="1" s="1"/>
  <c r="DU507" i="1" s="1"/>
  <c r="DW507" i="1" s="1"/>
  <c r="DY507" i="1" s="1"/>
  <c r="EA507" i="1" s="1"/>
  <c r="EC507" i="1" s="1"/>
  <c r="DP507" i="1"/>
  <c r="DR507" i="1" s="1"/>
  <c r="DT507" i="1" s="1"/>
  <c r="DV507" i="1" s="1"/>
  <c r="DX507" i="1" s="1"/>
  <c r="DZ507" i="1" s="1"/>
  <c r="EB507" i="1" s="1"/>
  <c r="DQ506" i="1"/>
  <c r="DS506" i="1" s="1"/>
  <c r="DU506" i="1" s="1"/>
  <c r="DW506" i="1" s="1"/>
  <c r="DY506" i="1" s="1"/>
  <c r="EA506" i="1" s="1"/>
  <c r="EC506" i="1" s="1"/>
  <c r="DP506" i="1"/>
  <c r="DR506" i="1" s="1"/>
  <c r="DT506" i="1" s="1"/>
  <c r="DV506" i="1" s="1"/>
  <c r="DX506" i="1" s="1"/>
  <c r="DZ506" i="1" s="1"/>
  <c r="EB506" i="1" s="1"/>
  <c r="DQ505" i="1"/>
  <c r="DS505" i="1" s="1"/>
  <c r="DU505" i="1" s="1"/>
  <c r="DW505" i="1" s="1"/>
  <c r="DY505" i="1" s="1"/>
  <c r="EA505" i="1" s="1"/>
  <c r="EC505" i="1" s="1"/>
  <c r="DP505" i="1"/>
  <c r="DR505" i="1" s="1"/>
  <c r="DT505" i="1" s="1"/>
  <c r="DV505" i="1" s="1"/>
  <c r="DX505" i="1" s="1"/>
  <c r="DZ505" i="1" s="1"/>
  <c r="EB505" i="1" s="1"/>
  <c r="DQ503" i="1"/>
  <c r="DS503" i="1" s="1"/>
  <c r="DU503" i="1" s="1"/>
  <c r="DW503" i="1" s="1"/>
  <c r="DY503" i="1" s="1"/>
  <c r="EA503" i="1" s="1"/>
  <c r="EC503" i="1" s="1"/>
  <c r="DP503" i="1"/>
  <c r="DR503" i="1" s="1"/>
  <c r="DT503" i="1" s="1"/>
  <c r="DV503" i="1" s="1"/>
  <c r="DX503" i="1" s="1"/>
  <c r="DZ503" i="1" s="1"/>
  <c r="EB503" i="1" s="1"/>
  <c r="DQ502" i="1"/>
  <c r="DS502" i="1" s="1"/>
  <c r="DU502" i="1" s="1"/>
  <c r="DW502" i="1" s="1"/>
  <c r="DY502" i="1" s="1"/>
  <c r="EA502" i="1" s="1"/>
  <c r="EC502" i="1" s="1"/>
  <c r="DP502" i="1"/>
  <c r="DR502" i="1" s="1"/>
  <c r="DT502" i="1" s="1"/>
  <c r="DV502" i="1" s="1"/>
  <c r="DX502" i="1" s="1"/>
  <c r="DZ502" i="1" s="1"/>
  <c r="EB502" i="1" s="1"/>
  <c r="DQ501" i="1"/>
  <c r="DS501" i="1" s="1"/>
  <c r="DU501" i="1" s="1"/>
  <c r="DW501" i="1" s="1"/>
  <c r="DY501" i="1" s="1"/>
  <c r="EA501" i="1" s="1"/>
  <c r="EC501" i="1" s="1"/>
  <c r="DP501" i="1"/>
  <c r="DR501" i="1" s="1"/>
  <c r="DT501" i="1" s="1"/>
  <c r="DV501" i="1" s="1"/>
  <c r="DX501" i="1" s="1"/>
  <c r="DZ501" i="1" s="1"/>
  <c r="EB501" i="1" s="1"/>
  <c r="DQ499" i="1"/>
  <c r="DS499" i="1" s="1"/>
  <c r="DU499" i="1" s="1"/>
  <c r="DW499" i="1" s="1"/>
  <c r="DY499" i="1" s="1"/>
  <c r="EA499" i="1" s="1"/>
  <c r="EC499" i="1" s="1"/>
  <c r="DP499" i="1"/>
  <c r="DR499" i="1" s="1"/>
  <c r="DT499" i="1" s="1"/>
  <c r="DV499" i="1" s="1"/>
  <c r="DX499" i="1" s="1"/>
  <c r="DZ499" i="1" s="1"/>
  <c r="EB499" i="1" s="1"/>
  <c r="DQ498" i="1"/>
  <c r="DS498" i="1" s="1"/>
  <c r="DU498" i="1" s="1"/>
  <c r="DW498" i="1" s="1"/>
  <c r="DY498" i="1" s="1"/>
  <c r="EA498" i="1" s="1"/>
  <c r="EC498" i="1" s="1"/>
  <c r="DP498" i="1"/>
  <c r="DR498" i="1" s="1"/>
  <c r="DT498" i="1" s="1"/>
  <c r="DV498" i="1" s="1"/>
  <c r="DX498" i="1" s="1"/>
  <c r="DZ498" i="1" s="1"/>
  <c r="EB498" i="1" s="1"/>
  <c r="DQ497" i="1"/>
  <c r="DS497" i="1" s="1"/>
  <c r="DU497" i="1" s="1"/>
  <c r="DW497" i="1" s="1"/>
  <c r="DY497" i="1" s="1"/>
  <c r="EA497" i="1" s="1"/>
  <c r="EC497" i="1" s="1"/>
  <c r="DP497" i="1"/>
  <c r="DR497" i="1" s="1"/>
  <c r="DT497" i="1" s="1"/>
  <c r="DV497" i="1" s="1"/>
  <c r="DX497" i="1" s="1"/>
  <c r="DZ497" i="1" s="1"/>
  <c r="EB497" i="1" s="1"/>
  <c r="DQ495" i="1"/>
  <c r="DS495" i="1" s="1"/>
  <c r="DU495" i="1" s="1"/>
  <c r="DW495" i="1" s="1"/>
  <c r="DY495" i="1" s="1"/>
  <c r="EA495" i="1" s="1"/>
  <c r="EC495" i="1" s="1"/>
  <c r="DP495" i="1"/>
  <c r="DR495" i="1" s="1"/>
  <c r="DT495" i="1" s="1"/>
  <c r="DV495" i="1" s="1"/>
  <c r="DX495" i="1" s="1"/>
  <c r="DZ495" i="1" s="1"/>
  <c r="EB495" i="1" s="1"/>
  <c r="DQ494" i="1"/>
  <c r="DS494" i="1" s="1"/>
  <c r="DU494" i="1" s="1"/>
  <c r="DW494" i="1" s="1"/>
  <c r="DY494" i="1" s="1"/>
  <c r="EA494" i="1" s="1"/>
  <c r="EC494" i="1" s="1"/>
  <c r="DP494" i="1"/>
  <c r="DR494" i="1" s="1"/>
  <c r="DT494" i="1" s="1"/>
  <c r="DV494" i="1" s="1"/>
  <c r="DX494" i="1" s="1"/>
  <c r="DZ494" i="1" s="1"/>
  <c r="EB494" i="1" s="1"/>
  <c r="DQ493" i="1"/>
  <c r="DS493" i="1" s="1"/>
  <c r="DU493" i="1" s="1"/>
  <c r="DW493" i="1" s="1"/>
  <c r="DY493" i="1" s="1"/>
  <c r="EA493" i="1" s="1"/>
  <c r="EC493" i="1" s="1"/>
  <c r="DP493" i="1"/>
  <c r="DR493" i="1" s="1"/>
  <c r="DT493" i="1" s="1"/>
  <c r="DV493" i="1" s="1"/>
  <c r="DX493" i="1" s="1"/>
  <c r="DZ493" i="1" s="1"/>
  <c r="EB493" i="1" s="1"/>
  <c r="DQ491" i="1"/>
  <c r="DS491" i="1" s="1"/>
  <c r="DU491" i="1" s="1"/>
  <c r="DW491" i="1" s="1"/>
  <c r="DY491" i="1" s="1"/>
  <c r="EA491" i="1" s="1"/>
  <c r="EC491" i="1" s="1"/>
  <c r="DP491" i="1"/>
  <c r="DQ490" i="1"/>
  <c r="DS490" i="1" s="1"/>
  <c r="DU490" i="1" s="1"/>
  <c r="DW490" i="1" s="1"/>
  <c r="DY490" i="1" s="1"/>
  <c r="EA490" i="1" s="1"/>
  <c r="EC490" i="1" s="1"/>
  <c r="DP490" i="1"/>
  <c r="DR490" i="1" s="1"/>
  <c r="DT490" i="1" s="1"/>
  <c r="DV490" i="1" s="1"/>
  <c r="DX490" i="1" s="1"/>
  <c r="DZ490" i="1" s="1"/>
  <c r="EB490" i="1" s="1"/>
  <c r="DQ489" i="1"/>
  <c r="DS489" i="1" s="1"/>
  <c r="DU489" i="1" s="1"/>
  <c r="DW489" i="1" s="1"/>
  <c r="DY489" i="1" s="1"/>
  <c r="EA489" i="1" s="1"/>
  <c r="EC489" i="1" s="1"/>
  <c r="DP489" i="1"/>
  <c r="DR489" i="1" s="1"/>
  <c r="DT489" i="1" s="1"/>
  <c r="DV489" i="1" s="1"/>
  <c r="DX489" i="1" s="1"/>
  <c r="DZ489" i="1" s="1"/>
  <c r="EB489" i="1" s="1"/>
  <c r="DQ487" i="1"/>
  <c r="DS487" i="1" s="1"/>
  <c r="DU487" i="1" s="1"/>
  <c r="DW487" i="1" s="1"/>
  <c r="DY487" i="1" s="1"/>
  <c r="EA487" i="1" s="1"/>
  <c r="EC487" i="1" s="1"/>
  <c r="DP487" i="1"/>
  <c r="DR487" i="1" s="1"/>
  <c r="DT487" i="1" s="1"/>
  <c r="DV487" i="1" s="1"/>
  <c r="DX487" i="1" s="1"/>
  <c r="DZ487" i="1" s="1"/>
  <c r="EB487" i="1" s="1"/>
  <c r="DQ486" i="1"/>
  <c r="DP486" i="1"/>
  <c r="DR486" i="1" s="1"/>
  <c r="DT486" i="1" s="1"/>
  <c r="DV486" i="1" s="1"/>
  <c r="DX486" i="1" s="1"/>
  <c r="DZ486" i="1" s="1"/>
  <c r="EB486" i="1" s="1"/>
  <c r="DQ485" i="1"/>
  <c r="DS485" i="1" s="1"/>
  <c r="DU485" i="1" s="1"/>
  <c r="DW485" i="1" s="1"/>
  <c r="DY485" i="1" s="1"/>
  <c r="EA485" i="1" s="1"/>
  <c r="EC485" i="1" s="1"/>
  <c r="DP485" i="1"/>
  <c r="DR485" i="1" s="1"/>
  <c r="DT485" i="1" s="1"/>
  <c r="DV485" i="1" s="1"/>
  <c r="DX485" i="1" s="1"/>
  <c r="DZ485" i="1" s="1"/>
  <c r="EB485" i="1" s="1"/>
  <c r="DQ483" i="1"/>
  <c r="DS483" i="1" s="1"/>
  <c r="DU483" i="1" s="1"/>
  <c r="DW483" i="1" s="1"/>
  <c r="DY483" i="1" s="1"/>
  <c r="EA483" i="1" s="1"/>
  <c r="EC483" i="1" s="1"/>
  <c r="DP483" i="1"/>
  <c r="DR483" i="1" s="1"/>
  <c r="DT483" i="1" s="1"/>
  <c r="DV483" i="1" s="1"/>
  <c r="DX483" i="1" s="1"/>
  <c r="DZ483" i="1" s="1"/>
  <c r="EB483" i="1" s="1"/>
  <c r="DQ482" i="1"/>
  <c r="DS482" i="1" s="1"/>
  <c r="DU482" i="1" s="1"/>
  <c r="DW482" i="1" s="1"/>
  <c r="DY482" i="1" s="1"/>
  <c r="EA482" i="1" s="1"/>
  <c r="EC482" i="1" s="1"/>
  <c r="DP482" i="1"/>
  <c r="DR482" i="1" s="1"/>
  <c r="DT482" i="1" s="1"/>
  <c r="DV482" i="1" s="1"/>
  <c r="DX482" i="1" s="1"/>
  <c r="DZ482" i="1" s="1"/>
  <c r="EB482" i="1" s="1"/>
  <c r="DQ481" i="1"/>
  <c r="DS481" i="1" s="1"/>
  <c r="DU481" i="1" s="1"/>
  <c r="DW481" i="1" s="1"/>
  <c r="DY481" i="1" s="1"/>
  <c r="EA481" i="1" s="1"/>
  <c r="EC481" i="1" s="1"/>
  <c r="DP481" i="1"/>
  <c r="DR481" i="1" s="1"/>
  <c r="DT481" i="1" s="1"/>
  <c r="DV481" i="1" s="1"/>
  <c r="DX481" i="1" s="1"/>
  <c r="DZ481" i="1" s="1"/>
  <c r="EB481" i="1" s="1"/>
  <c r="DQ479" i="1"/>
  <c r="DS479" i="1" s="1"/>
  <c r="DU479" i="1" s="1"/>
  <c r="DW479" i="1" s="1"/>
  <c r="DY479" i="1" s="1"/>
  <c r="EA479" i="1" s="1"/>
  <c r="EC479" i="1" s="1"/>
  <c r="DP479" i="1"/>
  <c r="DR479" i="1" s="1"/>
  <c r="DT479" i="1" s="1"/>
  <c r="DV479" i="1" s="1"/>
  <c r="DX479" i="1" s="1"/>
  <c r="DZ479" i="1" s="1"/>
  <c r="EB479" i="1" s="1"/>
  <c r="DQ478" i="1"/>
  <c r="DS478" i="1" s="1"/>
  <c r="DU478" i="1" s="1"/>
  <c r="DW478" i="1" s="1"/>
  <c r="DY478" i="1" s="1"/>
  <c r="EA478" i="1" s="1"/>
  <c r="EC478" i="1" s="1"/>
  <c r="DP478" i="1"/>
  <c r="DR478" i="1" s="1"/>
  <c r="DT478" i="1" s="1"/>
  <c r="DV478" i="1" s="1"/>
  <c r="DX478" i="1" s="1"/>
  <c r="DZ478" i="1" s="1"/>
  <c r="EB478" i="1" s="1"/>
  <c r="DQ477" i="1"/>
  <c r="DS477" i="1" s="1"/>
  <c r="DU477" i="1" s="1"/>
  <c r="DW477" i="1" s="1"/>
  <c r="DY477" i="1" s="1"/>
  <c r="EA477" i="1" s="1"/>
  <c r="EC477" i="1" s="1"/>
  <c r="DP477" i="1"/>
  <c r="DR477" i="1" s="1"/>
  <c r="DT477" i="1" s="1"/>
  <c r="DV477" i="1" s="1"/>
  <c r="DX477" i="1" s="1"/>
  <c r="DZ477" i="1" s="1"/>
  <c r="EB477" i="1" s="1"/>
  <c r="DQ475" i="1"/>
  <c r="DS475" i="1" s="1"/>
  <c r="DU475" i="1" s="1"/>
  <c r="DW475" i="1" s="1"/>
  <c r="DY475" i="1" s="1"/>
  <c r="EA475" i="1" s="1"/>
  <c r="EC475" i="1" s="1"/>
  <c r="DP475" i="1"/>
  <c r="DR475" i="1" s="1"/>
  <c r="DT475" i="1" s="1"/>
  <c r="DV475" i="1" s="1"/>
  <c r="DX475" i="1" s="1"/>
  <c r="DZ475" i="1" s="1"/>
  <c r="EB475" i="1" s="1"/>
  <c r="DQ474" i="1"/>
  <c r="DS474" i="1" s="1"/>
  <c r="DU474" i="1" s="1"/>
  <c r="DW474" i="1" s="1"/>
  <c r="DY474" i="1" s="1"/>
  <c r="EA474" i="1" s="1"/>
  <c r="EC474" i="1" s="1"/>
  <c r="DP474" i="1"/>
  <c r="DR474" i="1" s="1"/>
  <c r="DT474" i="1" s="1"/>
  <c r="DV474" i="1" s="1"/>
  <c r="DX474" i="1" s="1"/>
  <c r="DZ474" i="1" s="1"/>
  <c r="EB474" i="1" s="1"/>
  <c r="DQ473" i="1"/>
  <c r="DS473" i="1" s="1"/>
  <c r="DU473" i="1" s="1"/>
  <c r="DW473" i="1" s="1"/>
  <c r="DY473" i="1" s="1"/>
  <c r="EA473" i="1" s="1"/>
  <c r="EC473" i="1" s="1"/>
  <c r="DP473" i="1"/>
  <c r="DR473" i="1" s="1"/>
  <c r="DT473" i="1" s="1"/>
  <c r="DV473" i="1" s="1"/>
  <c r="DX473" i="1" s="1"/>
  <c r="DZ473" i="1" s="1"/>
  <c r="EB473" i="1" s="1"/>
  <c r="DQ471" i="1"/>
  <c r="DS471" i="1" s="1"/>
  <c r="DU471" i="1" s="1"/>
  <c r="DW471" i="1" s="1"/>
  <c r="DY471" i="1" s="1"/>
  <c r="EA471" i="1" s="1"/>
  <c r="EC471" i="1" s="1"/>
  <c r="DP471" i="1"/>
  <c r="DR471" i="1" s="1"/>
  <c r="DT471" i="1" s="1"/>
  <c r="DV471" i="1" s="1"/>
  <c r="DX471" i="1" s="1"/>
  <c r="DZ471" i="1" s="1"/>
  <c r="EB471" i="1" s="1"/>
  <c r="DQ470" i="1"/>
  <c r="DS470" i="1" s="1"/>
  <c r="DU470" i="1" s="1"/>
  <c r="DW470" i="1" s="1"/>
  <c r="DY470" i="1" s="1"/>
  <c r="EA470" i="1" s="1"/>
  <c r="EC470" i="1" s="1"/>
  <c r="DP470" i="1"/>
  <c r="DR470" i="1" s="1"/>
  <c r="DT470" i="1" s="1"/>
  <c r="DV470" i="1" s="1"/>
  <c r="DX470" i="1" s="1"/>
  <c r="DZ470" i="1" s="1"/>
  <c r="EB470" i="1" s="1"/>
  <c r="DQ469" i="1"/>
  <c r="DS469" i="1" s="1"/>
  <c r="DU469" i="1" s="1"/>
  <c r="DW469" i="1" s="1"/>
  <c r="DY469" i="1" s="1"/>
  <c r="EA469" i="1" s="1"/>
  <c r="EC469" i="1" s="1"/>
  <c r="DP469" i="1"/>
  <c r="DR469" i="1" s="1"/>
  <c r="DT469" i="1" s="1"/>
  <c r="DV469" i="1" s="1"/>
  <c r="DX469" i="1" s="1"/>
  <c r="DZ469" i="1" s="1"/>
  <c r="EB469" i="1" s="1"/>
  <c r="DQ467" i="1"/>
  <c r="DS467" i="1" s="1"/>
  <c r="DU467" i="1" s="1"/>
  <c r="DW467" i="1" s="1"/>
  <c r="DY467" i="1" s="1"/>
  <c r="EA467" i="1" s="1"/>
  <c r="EC467" i="1" s="1"/>
  <c r="DP467" i="1"/>
  <c r="DR467" i="1" s="1"/>
  <c r="DT467" i="1" s="1"/>
  <c r="DV467" i="1" s="1"/>
  <c r="DX467" i="1" s="1"/>
  <c r="DZ467" i="1" s="1"/>
  <c r="EB467" i="1" s="1"/>
  <c r="DQ466" i="1"/>
  <c r="DS466" i="1" s="1"/>
  <c r="DU466" i="1" s="1"/>
  <c r="DW466" i="1" s="1"/>
  <c r="DY466" i="1" s="1"/>
  <c r="EA466" i="1" s="1"/>
  <c r="EC466" i="1" s="1"/>
  <c r="DP466" i="1"/>
  <c r="DR466" i="1" s="1"/>
  <c r="DT466" i="1" s="1"/>
  <c r="DV466" i="1" s="1"/>
  <c r="DX466" i="1" s="1"/>
  <c r="DZ466" i="1" s="1"/>
  <c r="EB466" i="1" s="1"/>
  <c r="DQ465" i="1"/>
  <c r="DS465" i="1" s="1"/>
  <c r="DU465" i="1" s="1"/>
  <c r="DW465" i="1" s="1"/>
  <c r="DY465" i="1" s="1"/>
  <c r="EA465" i="1" s="1"/>
  <c r="EC465" i="1" s="1"/>
  <c r="DP465" i="1"/>
  <c r="DR465" i="1" s="1"/>
  <c r="DT465" i="1" s="1"/>
  <c r="DV465" i="1" s="1"/>
  <c r="DX465" i="1" s="1"/>
  <c r="DZ465" i="1" s="1"/>
  <c r="EB465" i="1" s="1"/>
  <c r="DQ463" i="1"/>
  <c r="DS463" i="1" s="1"/>
  <c r="DU463" i="1" s="1"/>
  <c r="DW463" i="1" s="1"/>
  <c r="DY463" i="1" s="1"/>
  <c r="EA463" i="1" s="1"/>
  <c r="EC463" i="1" s="1"/>
  <c r="DP463" i="1"/>
  <c r="DR463" i="1" s="1"/>
  <c r="DT463" i="1" s="1"/>
  <c r="DV463" i="1" s="1"/>
  <c r="DX463" i="1" s="1"/>
  <c r="DZ463" i="1" s="1"/>
  <c r="EB463" i="1" s="1"/>
  <c r="DQ462" i="1"/>
  <c r="DS462" i="1" s="1"/>
  <c r="DU462" i="1" s="1"/>
  <c r="DW462" i="1" s="1"/>
  <c r="DY462" i="1" s="1"/>
  <c r="EA462" i="1" s="1"/>
  <c r="EC462" i="1" s="1"/>
  <c r="DP462" i="1"/>
  <c r="DR462" i="1" s="1"/>
  <c r="DT462" i="1" s="1"/>
  <c r="DV462" i="1" s="1"/>
  <c r="DX462" i="1" s="1"/>
  <c r="DZ462" i="1" s="1"/>
  <c r="EB462" i="1" s="1"/>
  <c r="DQ461" i="1"/>
  <c r="DS461" i="1" s="1"/>
  <c r="DU461" i="1" s="1"/>
  <c r="DW461" i="1" s="1"/>
  <c r="DY461" i="1" s="1"/>
  <c r="EA461" i="1" s="1"/>
  <c r="EC461" i="1" s="1"/>
  <c r="DP461" i="1"/>
  <c r="DR461" i="1" s="1"/>
  <c r="DT461" i="1" s="1"/>
  <c r="DV461" i="1" s="1"/>
  <c r="DX461" i="1" s="1"/>
  <c r="DZ461" i="1" s="1"/>
  <c r="EB461" i="1" s="1"/>
  <c r="DQ459" i="1"/>
  <c r="DS459" i="1" s="1"/>
  <c r="DU459" i="1" s="1"/>
  <c r="DW459" i="1" s="1"/>
  <c r="DY459" i="1" s="1"/>
  <c r="EA459" i="1" s="1"/>
  <c r="EC459" i="1" s="1"/>
  <c r="DP459" i="1"/>
  <c r="DR459" i="1" s="1"/>
  <c r="DT459" i="1" s="1"/>
  <c r="DV459" i="1" s="1"/>
  <c r="DX459" i="1" s="1"/>
  <c r="DZ459" i="1" s="1"/>
  <c r="EB459" i="1" s="1"/>
  <c r="DQ458" i="1"/>
  <c r="DS458" i="1" s="1"/>
  <c r="DU458" i="1" s="1"/>
  <c r="DW458" i="1" s="1"/>
  <c r="DY458" i="1" s="1"/>
  <c r="EA458" i="1" s="1"/>
  <c r="EC458" i="1" s="1"/>
  <c r="DP458" i="1"/>
  <c r="DR458" i="1" s="1"/>
  <c r="DT458" i="1" s="1"/>
  <c r="DV458" i="1" s="1"/>
  <c r="DX458" i="1" s="1"/>
  <c r="DZ458" i="1" s="1"/>
  <c r="EB458" i="1" s="1"/>
  <c r="DQ457" i="1"/>
  <c r="DS457" i="1" s="1"/>
  <c r="DU457" i="1" s="1"/>
  <c r="DW457" i="1" s="1"/>
  <c r="DY457" i="1" s="1"/>
  <c r="EA457" i="1" s="1"/>
  <c r="EC457" i="1" s="1"/>
  <c r="DP457" i="1"/>
  <c r="DR457" i="1" s="1"/>
  <c r="DT457" i="1" s="1"/>
  <c r="DV457" i="1" s="1"/>
  <c r="DX457" i="1" s="1"/>
  <c r="DZ457" i="1" s="1"/>
  <c r="EB457" i="1" s="1"/>
  <c r="DQ455" i="1"/>
  <c r="DS455" i="1" s="1"/>
  <c r="DU455" i="1" s="1"/>
  <c r="DW455" i="1" s="1"/>
  <c r="DY455" i="1" s="1"/>
  <c r="EA455" i="1" s="1"/>
  <c r="EC455" i="1" s="1"/>
  <c r="DP455" i="1"/>
  <c r="DR455" i="1" s="1"/>
  <c r="DT455" i="1" s="1"/>
  <c r="DV455" i="1" s="1"/>
  <c r="DX455" i="1" s="1"/>
  <c r="DZ455" i="1" s="1"/>
  <c r="EB455" i="1" s="1"/>
  <c r="DQ454" i="1"/>
  <c r="DS454" i="1" s="1"/>
  <c r="DU454" i="1" s="1"/>
  <c r="DW454" i="1" s="1"/>
  <c r="DY454" i="1" s="1"/>
  <c r="EA454" i="1" s="1"/>
  <c r="EC454" i="1" s="1"/>
  <c r="DP454" i="1"/>
  <c r="DR454" i="1" s="1"/>
  <c r="DT454" i="1" s="1"/>
  <c r="DV454" i="1" s="1"/>
  <c r="DX454" i="1" s="1"/>
  <c r="DZ454" i="1" s="1"/>
  <c r="EB454" i="1" s="1"/>
  <c r="DQ453" i="1"/>
  <c r="DS453" i="1" s="1"/>
  <c r="DU453" i="1" s="1"/>
  <c r="DW453" i="1" s="1"/>
  <c r="DY453" i="1" s="1"/>
  <c r="EA453" i="1" s="1"/>
  <c r="EC453" i="1" s="1"/>
  <c r="DP453" i="1"/>
  <c r="DR453" i="1" s="1"/>
  <c r="DT453" i="1" s="1"/>
  <c r="DV453" i="1" s="1"/>
  <c r="DX453" i="1" s="1"/>
  <c r="DZ453" i="1" s="1"/>
  <c r="EB453" i="1" s="1"/>
  <c r="DQ451" i="1"/>
  <c r="DS451" i="1" s="1"/>
  <c r="DU451" i="1" s="1"/>
  <c r="DW451" i="1" s="1"/>
  <c r="DY451" i="1" s="1"/>
  <c r="EA451" i="1" s="1"/>
  <c r="EC451" i="1" s="1"/>
  <c r="DP451" i="1"/>
  <c r="DR451" i="1" s="1"/>
  <c r="DT451" i="1" s="1"/>
  <c r="DV451" i="1" s="1"/>
  <c r="DX451" i="1" s="1"/>
  <c r="DZ451" i="1" s="1"/>
  <c r="EB451" i="1" s="1"/>
  <c r="DQ450" i="1"/>
  <c r="DS450" i="1" s="1"/>
  <c r="DU450" i="1" s="1"/>
  <c r="DW450" i="1" s="1"/>
  <c r="DY450" i="1" s="1"/>
  <c r="EA450" i="1" s="1"/>
  <c r="EC450" i="1" s="1"/>
  <c r="DP450" i="1"/>
  <c r="DR450" i="1" s="1"/>
  <c r="DT450" i="1" s="1"/>
  <c r="DV450" i="1" s="1"/>
  <c r="DX450" i="1" s="1"/>
  <c r="DZ450" i="1" s="1"/>
  <c r="EB450" i="1" s="1"/>
  <c r="DQ449" i="1"/>
  <c r="DS449" i="1" s="1"/>
  <c r="DU449" i="1" s="1"/>
  <c r="DW449" i="1" s="1"/>
  <c r="DY449" i="1" s="1"/>
  <c r="EA449" i="1" s="1"/>
  <c r="EC449" i="1" s="1"/>
  <c r="DP449" i="1"/>
  <c r="DR449" i="1" s="1"/>
  <c r="DT449" i="1" s="1"/>
  <c r="DV449" i="1" s="1"/>
  <c r="DX449" i="1" s="1"/>
  <c r="DZ449" i="1" s="1"/>
  <c r="EB449" i="1" s="1"/>
  <c r="DQ447" i="1"/>
  <c r="DS447" i="1" s="1"/>
  <c r="DU447" i="1" s="1"/>
  <c r="DW447" i="1" s="1"/>
  <c r="DY447" i="1" s="1"/>
  <c r="EA447" i="1" s="1"/>
  <c r="EC447" i="1" s="1"/>
  <c r="DP447" i="1"/>
  <c r="DR447" i="1" s="1"/>
  <c r="DT447" i="1" s="1"/>
  <c r="DV447" i="1" s="1"/>
  <c r="DX447" i="1" s="1"/>
  <c r="DZ447" i="1" s="1"/>
  <c r="EB447" i="1" s="1"/>
  <c r="DQ446" i="1"/>
  <c r="DS446" i="1" s="1"/>
  <c r="DU446" i="1" s="1"/>
  <c r="DW446" i="1" s="1"/>
  <c r="DY446" i="1" s="1"/>
  <c r="EA446" i="1" s="1"/>
  <c r="EC446" i="1" s="1"/>
  <c r="DP446" i="1"/>
  <c r="DR446" i="1" s="1"/>
  <c r="DT446" i="1" s="1"/>
  <c r="DV446" i="1" s="1"/>
  <c r="DX446" i="1" s="1"/>
  <c r="DZ446" i="1" s="1"/>
  <c r="EB446" i="1" s="1"/>
  <c r="DQ445" i="1"/>
  <c r="DS445" i="1" s="1"/>
  <c r="DU445" i="1" s="1"/>
  <c r="DW445" i="1" s="1"/>
  <c r="DY445" i="1" s="1"/>
  <c r="EA445" i="1" s="1"/>
  <c r="EC445" i="1" s="1"/>
  <c r="DP445" i="1"/>
  <c r="DR445" i="1" s="1"/>
  <c r="DT445" i="1" s="1"/>
  <c r="DV445" i="1" s="1"/>
  <c r="DX445" i="1" s="1"/>
  <c r="DZ445" i="1" s="1"/>
  <c r="EB445" i="1" s="1"/>
  <c r="DQ443" i="1"/>
  <c r="DS443" i="1" s="1"/>
  <c r="DU443" i="1" s="1"/>
  <c r="DW443" i="1" s="1"/>
  <c r="DY443" i="1" s="1"/>
  <c r="EA443" i="1" s="1"/>
  <c r="EC443" i="1" s="1"/>
  <c r="DP443" i="1"/>
  <c r="DR443" i="1" s="1"/>
  <c r="DT443" i="1" s="1"/>
  <c r="DV443" i="1" s="1"/>
  <c r="DX443" i="1" s="1"/>
  <c r="DZ443" i="1" s="1"/>
  <c r="EB443" i="1" s="1"/>
  <c r="DQ442" i="1"/>
  <c r="DS442" i="1" s="1"/>
  <c r="DU442" i="1" s="1"/>
  <c r="DW442" i="1" s="1"/>
  <c r="DY442" i="1" s="1"/>
  <c r="EA442" i="1" s="1"/>
  <c r="EC442" i="1" s="1"/>
  <c r="DP442" i="1"/>
  <c r="DR442" i="1" s="1"/>
  <c r="DT442" i="1" s="1"/>
  <c r="DV442" i="1" s="1"/>
  <c r="DX442" i="1" s="1"/>
  <c r="DZ442" i="1" s="1"/>
  <c r="EB442" i="1" s="1"/>
  <c r="DQ441" i="1"/>
  <c r="DS441" i="1" s="1"/>
  <c r="DU441" i="1" s="1"/>
  <c r="DW441" i="1" s="1"/>
  <c r="DY441" i="1" s="1"/>
  <c r="EA441" i="1" s="1"/>
  <c r="EC441" i="1" s="1"/>
  <c r="DP441" i="1"/>
  <c r="DR441" i="1" s="1"/>
  <c r="DT441" i="1" s="1"/>
  <c r="DV441" i="1" s="1"/>
  <c r="DX441" i="1" s="1"/>
  <c r="DZ441" i="1" s="1"/>
  <c r="EB441" i="1" s="1"/>
  <c r="DQ439" i="1"/>
  <c r="DS439" i="1" s="1"/>
  <c r="DU439" i="1" s="1"/>
  <c r="DW439" i="1" s="1"/>
  <c r="DY439" i="1" s="1"/>
  <c r="EA439" i="1" s="1"/>
  <c r="EC439" i="1" s="1"/>
  <c r="DP439" i="1"/>
  <c r="DR439" i="1" s="1"/>
  <c r="DT439" i="1" s="1"/>
  <c r="DV439" i="1" s="1"/>
  <c r="DX439" i="1" s="1"/>
  <c r="DZ439" i="1" s="1"/>
  <c r="EB439" i="1" s="1"/>
  <c r="DQ438" i="1"/>
  <c r="DS438" i="1" s="1"/>
  <c r="DU438" i="1" s="1"/>
  <c r="DW438" i="1" s="1"/>
  <c r="DY438" i="1" s="1"/>
  <c r="EA438" i="1" s="1"/>
  <c r="EC438" i="1" s="1"/>
  <c r="DP438" i="1"/>
  <c r="DR438" i="1" s="1"/>
  <c r="DT438" i="1" s="1"/>
  <c r="DV438" i="1" s="1"/>
  <c r="DX438" i="1" s="1"/>
  <c r="DZ438" i="1" s="1"/>
  <c r="EB438" i="1" s="1"/>
  <c r="DQ437" i="1"/>
  <c r="DS437" i="1" s="1"/>
  <c r="DU437" i="1" s="1"/>
  <c r="DW437" i="1" s="1"/>
  <c r="DY437" i="1" s="1"/>
  <c r="EA437" i="1" s="1"/>
  <c r="EC437" i="1" s="1"/>
  <c r="DP437" i="1"/>
  <c r="DR437" i="1" s="1"/>
  <c r="DT437" i="1" s="1"/>
  <c r="DV437" i="1" s="1"/>
  <c r="DX437" i="1" s="1"/>
  <c r="DZ437" i="1" s="1"/>
  <c r="EB437" i="1" s="1"/>
  <c r="DQ435" i="1"/>
  <c r="DS435" i="1" s="1"/>
  <c r="DU435" i="1" s="1"/>
  <c r="DW435" i="1" s="1"/>
  <c r="DY435" i="1" s="1"/>
  <c r="EA435" i="1" s="1"/>
  <c r="EC435" i="1" s="1"/>
  <c r="DP435" i="1"/>
  <c r="DR435" i="1" s="1"/>
  <c r="DT435" i="1" s="1"/>
  <c r="DV435" i="1" s="1"/>
  <c r="DX435" i="1" s="1"/>
  <c r="DZ435" i="1" s="1"/>
  <c r="EB435" i="1" s="1"/>
  <c r="DQ434" i="1"/>
  <c r="DS434" i="1" s="1"/>
  <c r="DU434" i="1" s="1"/>
  <c r="DW434" i="1" s="1"/>
  <c r="DY434" i="1" s="1"/>
  <c r="EA434" i="1" s="1"/>
  <c r="EC434" i="1" s="1"/>
  <c r="DP434" i="1"/>
  <c r="DR434" i="1" s="1"/>
  <c r="DT434" i="1" s="1"/>
  <c r="DV434" i="1" s="1"/>
  <c r="DX434" i="1" s="1"/>
  <c r="DZ434" i="1" s="1"/>
  <c r="EB434" i="1" s="1"/>
  <c r="DQ433" i="1"/>
  <c r="DS433" i="1" s="1"/>
  <c r="DU433" i="1" s="1"/>
  <c r="DW433" i="1" s="1"/>
  <c r="DY433" i="1" s="1"/>
  <c r="EA433" i="1" s="1"/>
  <c r="EC433" i="1" s="1"/>
  <c r="DP433" i="1"/>
  <c r="DR433" i="1" s="1"/>
  <c r="DT433" i="1" s="1"/>
  <c r="DV433" i="1" s="1"/>
  <c r="DX433" i="1" s="1"/>
  <c r="DZ433" i="1" s="1"/>
  <c r="EB433" i="1" s="1"/>
  <c r="DQ431" i="1"/>
  <c r="DS431" i="1" s="1"/>
  <c r="DU431" i="1" s="1"/>
  <c r="DW431" i="1" s="1"/>
  <c r="DY431" i="1" s="1"/>
  <c r="EA431" i="1" s="1"/>
  <c r="EC431" i="1" s="1"/>
  <c r="DP431" i="1"/>
  <c r="DR431" i="1" s="1"/>
  <c r="DT431" i="1" s="1"/>
  <c r="DV431" i="1" s="1"/>
  <c r="DX431" i="1" s="1"/>
  <c r="DZ431" i="1" s="1"/>
  <c r="EB431" i="1" s="1"/>
  <c r="DQ430" i="1"/>
  <c r="DS430" i="1" s="1"/>
  <c r="DU430" i="1" s="1"/>
  <c r="DW430" i="1" s="1"/>
  <c r="DY430" i="1" s="1"/>
  <c r="EA430" i="1" s="1"/>
  <c r="EC430" i="1" s="1"/>
  <c r="DP430" i="1"/>
  <c r="DR430" i="1" s="1"/>
  <c r="DT430" i="1" s="1"/>
  <c r="DV430" i="1" s="1"/>
  <c r="DX430" i="1" s="1"/>
  <c r="DZ430" i="1" s="1"/>
  <c r="EB430" i="1" s="1"/>
  <c r="DQ429" i="1"/>
  <c r="DS429" i="1" s="1"/>
  <c r="DU429" i="1" s="1"/>
  <c r="DW429" i="1" s="1"/>
  <c r="DY429" i="1" s="1"/>
  <c r="EA429" i="1" s="1"/>
  <c r="EC429" i="1" s="1"/>
  <c r="DP429" i="1"/>
  <c r="DR429" i="1" s="1"/>
  <c r="DT429" i="1" s="1"/>
  <c r="DV429" i="1" s="1"/>
  <c r="DX429" i="1" s="1"/>
  <c r="DZ429" i="1" s="1"/>
  <c r="EB429" i="1" s="1"/>
  <c r="DQ427" i="1"/>
  <c r="DS427" i="1" s="1"/>
  <c r="DU427" i="1" s="1"/>
  <c r="DW427" i="1" s="1"/>
  <c r="DY427" i="1" s="1"/>
  <c r="EA427" i="1" s="1"/>
  <c r="EC427" i="1" s="1"/>
  <c r="DP427" i="1"/>
  <c r="DR427" i="1" s="1"/>
  <c r="DT427" i="1" s="1"/>
  <c r="DV427" i="1" s="1"/>
  <c r="DX427" i="1" s="1"/>
  <c r="DZ427" i="1" s="1"/>
  <c r="EB427" i="1" s="1"/>
  <c r="DQ426" i="1"/>
  <c r="DS426" i="1" s="1"/>
  <c r="DU426" i="1" s="1"/>
  <c r="DW426" i="1" s="1"/>
  <c r="DY426" i="1" s="1"/>
  <c r="EA426" i="1" s="1"/>
  <c r="EC426" i="1" s="1"/>
  <c r="DP426" i="1"/>
  <c r="DR426" i="1" s="1"/>
  <c r="DT426" i="1" s="1"/>
  <c r="DV426" i="1" s="1"/>
  <c r="DX426" i="1" s="1"/>
  <c r="DZ426" i="1" s="1"/>
  <c r="EB426" i="1" s="1"/>
  <c r="DQ425" i="1"/>
  <c r="DS425" i="1" s="1"/>
  <c r="DU425" i="1" s="1"/>
  <c r="DW425" i="1" s="1"/>
  <c r="DY425" i="1" s="1"/>
  <c r="EA425" i="1" s="1"/>
  <c r="EC425" i="1" s="1"/>
  <c r="DP425" i="1"/>
  <c r="DR425" i="1" s="1"/>
  <c r="DT425" i="1" s="1"/>
  <c r="DV425" i="1" s="1"/>
  <c r="DX425" i="1" s="1"/>
  <c r="DZ425" i="1" s="1"/>
  <c r="EB425" i="1" s="1"/>
  <c r="DQ423" i="1"/>
  <c r="DS423" i="1" s="1"/>
  <c r="DU423" i="1" s="1"/>
  <c r="DW423" i="1" s="1"/>
  <c r="DY423" i="1" s="1"/>
  <c r="EA423" i="1" s="1"/>
  <c r="EC423" i="1" s="1"/>
  <c r="DP423" i="1"/>
  <c r="DR423" i="1" s="1"/>
  <c r="DT423" i="1" s="1"/>
  <c r="DV423" i="1" s="1"/>
  <c r="DX423" i="1" s="1"/>
  <c r="DZ423" i="1" s="1"/>
  <c r="EB423" i="1" s="1"/>
  <c r="DQ422" i="1"/>
  <c r="DS422" i="1" s="1"/>
  <c r="DU422" i="1" s="1"/>
  <c r="DW422" i="1" s="1"/>
  <c r="DY422" i="1" s="1"/>
  <c r="EA422" i="1" s="1"/>
  <c r="EC422" i="1" s="1"/>
  <c r="DP422" i="1"/>
  <c r="DR422" i="1" s="1"/>
  <c r="DT422" i="1" s="1"/>
  <c r="DV422" i="1" s="1"/>
  <c r="DX422" i="1" s="1"/>
  <c r="DZ422" i="1" s="1"/>
  <c r="EB422" i="1" s="1"/>
  <c r="DQ421" i="1"/>
  <c r="DS421" i="1" s="1"/>
  <c r="DU421" i="1" s="1"/>
  <c r="DW421" i="1" s="1"/>
  <c r="DY421" i="1" s="1"/>
  <c r="EA421" i="1" s="1"/>
  <c r="EC421" i="1" s="1"/>
  <c r="DP421" i="1"/>
  <c r="DR421" i="1" s="1"/>
  <c r="DT421" i="1" s="1"/>
  <c r="DV421" i="1" s="1"/>
  <c r="DX421" i="1" s="1"/>
  <c r="DZ421" i="1" s="1"/>
  <c r="EB421" i="1" s="1"/>
  <c r="DQ419" i="1"/>
  <c r="DS419" i="1" s="1"/>
  <c r="DU419" i="1" s="1"/>
  <c r="DW419" i="1" s="1"/>
  <c r="DY419" i="1" s="1"/>
  <c r="EA419" i="1" s="1"/>
  <c r="EC419" i="1" s="1"/>
  <c r="DP419" i="1"/>
  <c r="DR419" i="1" s="1"/>
  <c r="DT419" i="1" s="1"/>
  <c r="DV419" i="1" s="1"/>
  <c r="DX419" i="1" s="1"/>
  <c r="DZ419" i="1" s="1"/>
  <c r="EB419" i="1" s="1"/>
  <c r="DQ418" i="1"/>
  <c r="DS418" i="1" s="1"/>
  <c r="DU418" i="1" s="1"/>
  <c r="DW418" i="1" s="1"/>
  <c r="DY418" i="1" s="1"/>
  <c r="EA418" i="1" s="1"/>
  <c r="EC418" i="1" s="1"/>
  <c r="DP418" i="1"/>
  <c r="DR418" i="1" s="1"/>
  <c r="DT418" i="1" s="1"/>
  <c r="DV418" i="1" s="1"/>
  <c r="DX418" i="1" s="1"/>
  <c r="DZ418" i="1" s="1"/>
  <c r="EB418" i="1" s="1"/>
  <c r="DQ417" i="1"/>
  <c r="DS417" i="1" s="1"/>
  <c r="DU417" i="1" s="1"/>
  <c r="DW417" i="1" s="1"/>
  <c r="DY417" i="1" s="1"/>
  <c r="EA417" i="1" s="1"/>
  <c r="EC417" i="1" s="1"/>
  <c r="DP417" i="1"/>
  <c r="DR417" i="1" s="1"/>
  <c r="DT417" i="1" s="1"/>
  <c r="DV417" i="1" s="1"/>
  <c r="DX417" i="1" s="1"/>
  <c r="DZ417" i="1" s="1"/>
  <c r="EB417" i="1" s="1"/>
  <c r="DQ415" i="1"/>
  <c r="DS415" i="1" s="1"/>
  <c r="DU415" i="1" s="1"/>
  <c r="DW415" i="1" s="1"/>
  <c r="DY415" i="1" s="1"/>
  <c r="EA415" i="1" s="1"/>
  <c r="EC415" i="1" s="1"/>
  <c r="DP415" i="1"/>
  <c r="DR415" i="1" s="1"/>
  <c r="DT415" i="1" s="1"/>
  <c r="DV415" i="1" s="1"/>
  <c r="DX415" i="1" s="1"/>
  <c r="DZ415" i="1" s="1"/>
  <c r="EB415" i="1" s="1"/>
  <c r="DQ414" i="1"/>
  <c r="DS414" i="1" s="1"/>
  <c r="DU414" i="1" s="1"/>
  <c r="DW414" i="1" s="1"/>
  <c r="DY414" i="1" s="1"/>
  <c r="EA414" i="1" s="1"/>
  <c r="EC414" i="1" s="1"/>
  <c r="DP414" i="1"/>
  <c r="DR414" i="1" s="1"/>
  <c r="DT414" i="1" s="1"/>
  <c r="DV414" i="1" s="1"/>
  <c r="DX414" i="1" s="1"/>
  <c r="DZ414" i="1" s="1"/>
  <c r="EB414" i="1" s="1"/>
  <c r="DQ413" i="1"/>
  <c r="DS413" i="1" s="1"/>
  <c r="DU413" i="1" s="1"/>
  <c r="DW413" i="1" s="1"/>
  <c r="DY413" i="1" s="1"/>
  <c r="EA413" i="1" s="1"/>
  <c r="EC413" i="1" s="1"/>
  <c r="DP413" i="1"/>
  <c r="DR413" i="1" s="1"/>
  <c r="DT413" i="1" s="1"/>
  <c r="DV413" i="1" s="1"/>
  <c r="DX413" i="1" s="1"/>
  <c r="DZ413" i="1" s="1"/>
  <c r="EB413" i="1" s="1"/>
  <c r="DQ411" i="1"/>
  <c r="DS411" i="1" s="1"/>
  <c r="DU411" i="1" s="1"/>
  <c r="DW411" i="1" s="1"/>
  <c r="DY411" i="1" s="1"/>
  <c r="EA411" i="1" s="1"/>
  <c r="EC411" i="1" s="1"/>
  <c r="DP411" i="1"/>
  <c r="DR411" i="1" s="1"/>
  <c r="DT411" i="1" s="1"/>
  <c r="DV411" i="1" s="1"/>
  <c r="DX411" i="1" s="1"/>
  <c r="DZ411" i="1" s="1"/>
  <c r="EB411" i="1" s="1"/>
  <c r="DQ410" i="1"/>
  <c r="DS410" i="1" s="1"/>
  <c r="DU410" i="1" s="1"/>
  <c r="DW410" i="1" s="1"/>
  <c r="DY410" i="1" s="1"/>
  <c r="EA410" i="1" s="1"/>
  <c r="EC410" i="1" s="1"/>
  <c r="DP410" i="1"/>
  <c r="DR410" i="1" s="1"/>
  <c r="DT410" i="1" s="1"/>
  <c r="DV410" i="1" s="1"/>
  <c r="DX410" i="1" s="1"/>
  <c r="DZ410" i="1" s="1"/>
  <c r="EB410" i="1" s="1"/>
  <c r="DQ409" i="1"/>
  <c r="DS409" i="1" s="1"/>
  <c r="DU409" i="1" s="1"/>
  <c r="DW409" i="1" s="1"/>
  <c r="DY409" i="1" s="1"/>
  <c r="EA409" i="1" s="1"/>
  <c r="EC409" i="1" s="1"/>
  <c r="DP409" i="1"/>
  <c r="DR409" i="1" s="1"/>
  <c r="DT409" i="1" s="1"/>
  <c r="DV409" i="1" s="1"/>
  <c r="DX409" i="1" s="1"/>
  <c r="DZ409" i="1" s="1"/>
  <c r="EB409" i="1" s="1"/>
  <c r="DQ407" i="1"/>
  <c r="DS407" i="1" s="1"/>
  <c r="DU407" i="1" s="1"/>
  <c r="DW407" i="1" s="1"/>
  <c r="DY407" i="1" s="1"/>
  <c r="EA407" i="1" s="1"/>
  <c r="EC407" i="1" s="1"/>
  <c r="DP407" i="1"/>
  <c r="DR407" i="1" s="1"/>
  <c r="DT407" i="1" s="1"/>
  <c r="DV407" i="1" s="1"/>
  <c r="DX407" i="1" s="1"/>
  <c r="DZ407" i="1" s="1"/>
  <c r="EB407" i="1" s="1"/>
  <c r="DQ406" i="1"/>
  <c r="DS406" i="1" s="1"/>
  <c r="DU406" i="1" s="1"/>
  <c r="DW406" i="1" s="1"/>
  <c r="DY406" i="1" s="1"/>
  <c r="EA406" i="1" s="1"/>
  <c r="EC406" i="1" s="1"/>
  <c r="DP406" i="1"/>
  <c r="DR406" i="1" s="1"/>
  <c r="DT406" i="1" s="1"/>
  <c r="DV406" i="1" s="1"/>
  <c r="DX406" i="1" s="1"/>
  <c r="DZ406" i="1" s="1"/>
  <c r="EB406" i="1" s="1"/>
  <c r="DQ405" i="1"/>
  <c r="DS405" i="1" s="1"/>
  <c r="DU405" i="1" s="1"/>
  <c r="DW405" i="1" s="1"/>
  <c r="DY405" i="1" s="1"/>
  <c r="EA405" i="1" s="1"/>
  <c r="EC405" i="1" s="1"/>
  <c r="DP405" i="1"/>
  <c r="DR405" i="1" s="1"/>
  <c r="DT405" i="1" s="1"/>
  <c r="DV405" i="1" s="1"/>
  <c r="DX405" i="1" s="1"/>
  <c r="DZ405" i="1" s="1"/>
  <c r="EB405" i="1" s="1"/>
  <c r="DQ403" i="1"/>
  <c r="DS403" i="1" s="1"/>
  <c r="DU403" i="1" s="1"/>
  <c r="DW403" i="1" s="1"/>
  <c r="DY403" i="1" s="1"/>
  <c r="EA403" i="1" s="1"/>
  <c r="EC403" i="1" s="1"/>
  <c r="DP403" i="1"/>
  <c r="DR403" i="1" s="1"/>
  <c r="DT403" i="1" s="1"/>
  <c r="DV403" i="1" s="1"/>
  <c r="DX403" i="1" s="1"/>
  <c r="DZ403" i="1" s="1"/>
  <c r="EB403" i="1" s="1"/>
  <c r="DQ402" i="1"/>
  <c r="DS402" i="1" s="1"/>
  <c r="DU402" i="1" s="1"/>
  <c r="DW402" i="1" s="1"/>
  <c r="DY402" i="1" s="1"/>
  <c r="EA402" i="1" s="1"/>
  <c r="EC402" i="1" s="1"/>
  <c r="DP402" i="1"/>
  <c r="DR402" i="1" s="1"/>
  <c r="DT402" i="1" s="1"/>
  <c r="DV402" i="1" s="1"/>
  <c r="DX402" i="1" s="1"/>
  <c r="DZ402" i="1" s="1"/>
  <c r="EB402" i="1" s="1"/>
  <c r="DQ401" i="1"/>
  <c r="DS401" i="1" s="1"/>
  <c r="DU401" i="1" s="1"/>
  <c r="DW401" i="1" s="1"/>
  <c r="DY401" i="1" s="1"/>
  <c r="EA401" i="1" s="1"/>
  <c r="EC401" i="1" s="1"/>
  <c r="DP401" i="1"/>
  <c r="DR401" i="1" s="1"/>
  <c r="DT401" i="1" s="1"/>
  <c r="DV401" i="1" s="1"/>
  <c r="DX401" i="1" s="1"/>
  <c r="DZ401" i="1" s="1"/>
  <c r="EB401" i="1" s="1"/>
  <c r="DQ399" i="1"/>
  <c r="DS399" i="1" s="1"/>
  <c r="DU399" i="1" s="1"/>
  <c r="DW399" i="1" s="1"/>
  <c r="DY399" i="1" s="1"/>
  <c r="EA399" i="1" s="1"/>
  <c r="EC399" i="1" s="1"/>
  <c r="DP399" i="1"/>
  <c r="DR399" i="1" s="1"/>
  <c r="DT399" i="1" s="1"/>
  <c r="DV399" i="1" s="1"/>
  <c r="DX399" i="1" s="1"/>
  <c r="DZ399" i="1" s="1"/>
  <c r="EB399" i="1" s="1"/>
  <c r="DQ398" i="1"/>
  <c r="DS398" i="1" s="1"/>
  <c r="DU398" i="1" s="1"/>
  <c r="DW398" i="1" s="1"/>
  <c r="DY398" i="1" s="1"/>
  <c r="EA398" i="1" s="1"/>
  <c r="EC398" i="1" s="1"/>
  <c r="DP398" i="1"/>
  <c r="DR398" i="1" s="1"/>
  <c r="DT398" i="1" s="1"/>
  <c r="DV398" i="1" s="1"/>
  <c r="DX398" i="1" s="1"/>
  <c r="DZ398" i="1" s="1"/>
  <c r="EB398" i="1" s="1"/>
  <c r="DQ397" i="1"/>
  <c r="DS397" i="1" s="1"/>
  <c r="DU397" i="1" s="1"/>
  <c r="DW397" i="1" s="1"/>
  <c r="DY397" i="1" s="1"/>
  <c r="EA397" i="1" s="1"/>
  <c r="EC397" i="1" s="1"/>
  <c r="DP397" i="1"/>
  <c r="DR397" i="1" s="1"/>
  <c r="DT397" i="1" s="1"/>
  <c r="DV397" i="1" s="1"/>
  <c r="DX397" i="1" s="1"/>
  <c r="DZ397" i="1" s="1"/>
  <c r="EB397" i="1" s="1"/>
  <c r="DQ395" i="1"/>
  <c r="DS395" i="1" s="1"/>
  <c r="DU395" i="1" s="1"/>
  <c r="DW395" i="1" s="1"/>
  <c r="DY395" i="1" s="1"/>
  <c r="EA395" i="1" s="1"/>
  <c r="EC395" i="1" s="1"/>
  <c r="DP395" i="1"/>
  <c r="DR395" i="1" s="1"/>
  <c r="DT395" i="1" s="1"/>
  <c r="DV395" i="1" s="1"/>
  <c r="DX395" i="1" s="1"/>
  <c r="DZ395" i="1" s="1"/>
  <c r="EB395" i="1" s="1"/>
  <c r="DQ394" i="1"/>
  <c r="DS394" i="1" s="1"/>
  <c r="DU394" i="1" s="1"/>
  <c r="DW394" i="1" s="1"/>
  <c r="DY394" i="1" s="1"/>
  <c r="EA394" i="1" s="1"/>
  <c r="EC394" i="1" s="1"/>
  <c r="DP394" i="1"/>
  <c r="DR394" i="1" s="1"/>
  <c r="DT394" i="1" s="1"/>
  <c r="DV394" i="1" s="1"/>
  <c r="DX394" i="1" s="1"/>
  <c r="DZ394" i="1" s="1"/>
  <c r="EB394" i="1" s="1"/>
  <c r="DQ393" i="1"/>
  <c r="DS393" i="1" s="1"/>
  <c r="DU393" i="1" s="1"/>
  <c r="DW393" i="1" s="1"/>
  <c r="DY393" i="1" s="1"/>
  <c r="EA393" i="1" s="1"/>
  <c r="EC393" i="1" s="1"/>
  <c r="DP393" i="1"/>
  <c r="DR393" i="1" s="1"/>
  <c r="DT393" i="1" s="1"/>
  <c r="DV393" i="1" s="1"/>
  <c r="DX393" i="1" s="1"/>
  <c r="DZ393" i="1" s="1"/>
  <c r="EB393" i="1" s="1"/>
  <c r="DQ391" i="1"/>
  <c r="DS391" i="1" s="1"/>
  <c r="DU391" i="1" s="1"/>
  <c r="DW391" i="1" s="1"/>
  <c r="DY391" i="1" s="1"/>
  <c r="EA391" i="1" s="1"/>
  <c r="EC391" i="1" s="1"/>
  <c r="DP391" i="1"/>
  <c r="DR391" i="1" s="1"/>
  <c r="DT391" i="1" s="1"/>
  <c r="DV391" i="1" s="1"/>
  <c r="DX391" i="1" s="1"/>
  <c r="DZ391" i="1" s="1"/>
  <c r="EB391" i="1" s="1"/>
  <c r="DQ390" i="1"/>
  <c r="DS390" i="1" s="1"/>
  <c r="DU390" i="1" s="1"/>
  <c r="DW390" i="1" s="1"/>
  <c r="DY390" i="1" s="1"/>
  <c r="EA390" i="1" s="1"/>
  <c r="EC390" i="1" s="1"/>
  <c r="DP390" i="1"/>
  <c r="DR390" i="1" s="1"/>
  <c r="DT390" i="1" s="1"/>
  <c r="DV390" i="1" s="1"/>
  <c r="DX390" i="1" s="1"/>
  <c r="DZ390" i="1" s="1"/>
  <c r="EB390" i="1" s="1"/>
  <c r="DQ389" i="1"/>
  <c r="DS389" i="1" s="1"/>
  <c r="DU389" i="1" s="1"/>
  <c r="DW389" i="1" s="1"/>
  <c r="DY389" i="1" s="1"/>
  <c r="EA389" i="1" s="1"/>
  <c r="EC389" i="1" s="1"/>
  <c r="DP389" i="1"/>
  <c r="DR389" i="1" s="1"/>
  <c r="DT389" i="1" s="1"/>
  <c r="DV389" i="1" s="1"/>
  <c r="DX389" i="1" s="1"/>
  <c r="DZ389" i="1" s="1"/>
  <c r="EB389" i="1" s="1"/>
  <c r="DQ387" i="1"/>
  <c r="DS387" i="1" s="1"/>
  <c r="DU387" i="1" s="1"/>
  <c r="DW387" i="1" s="1"/>
  <c r="DY387" i="1" s="1"/>
  <c r="EA387" i="1" s="1"/>
  <c r="EC387" i="1" s="1"/>
  <c r="DP387" i="1"/>
  <c r="DR387" i="1" s="1"/>
  <c r="DT387" i="1" s="1"/>
  <c r="DV387" i="1" s="1"/>
  <c r="DX387" i="1" s="1"/>
  <c r="DZ387" i="1" s="1"/>
  <c r="EB387" i="1" s="1"/>
  <c r="DQ386" i="1"/>
  <c r="DS386" i="1" s="1"/>
  <c r="DU386" i="1" s="1"/>
  <c r="DW386" i="1" s="1"/>
  <c r="DY386" i="1" s="1"/>
  <c r="EA386" i="1" s="1"/>
  <c r="EC386" i="1" s="1"/>
  <c r="DP386" i="1"/>
  <c r="DR386" i="1" s="1"/>
  <c r="DT386" i="1" s="1"/>
  <c r="DV386" i="1" s="1"/>
  <c r="DX386" i="1" s="1"/>
  <c r="DZ386" i="1" s="1"/>
  <c r="EB386" i="1" s="1"/>
  <c r="DQ385" i="1"/>
  <c r="DS385" i="1" s="1"/>
  <c r="DU385" i="1" s="1"/>
  <c r="DW385" i="1" s="1"/>
  <c r="DY385" i="1" s="1"/>
  <c r="EA385" i="1" s="1"/>
  <c r="EC385" i="1" s="1"/>
  <c r="DP385" i="1"/>
  <c r="DR385" i="1" s="1"/>
  <c r="DT385" i="1" s="1"/>
  <c r="DV385" i="1" s="1"/>
  <c r="DX385" i="1" s="1"/>
  <c r="DZ385" i="1" s="1"/>
  <c r="EB385" i="1" s="1"/>
  <c r="DQ383" i="1"/>
  <c r="DS383" i="1" s="1"/>
  <c r="DU383" i="1" s="1"/>
  <c r="DW383" i="1" s="1"/>
  <c r="DY383" i="1" s="1"/>
  <c r="EA383" i="1" s="1"/>
  <c r="EC383" i="1" s="1"/>
  <c r="DP383" i="1"/>
  <c r="DR383" i="1" s="1"/>
  <c r="DT383" i="1" s="1"/>
  <c r="DV383" i="1" s="1"/>
  <c r="DX383" i="1" s="1"/>
  <c r="DZ383" i="1" s="1"/>
  <c r="EB383" i="1" s="1"/>
  <c r="DQ382" i="1"/>
  <c r="DS382" i="1" s="1"/>
  <c r="DU382" i="1" s="1"/>
  <c r="DW382" i="1" s="1"/>
  <c r="DY382" i="1" s="1"/>
  <c r="EA382" i="1" s="1"/>
  <c r="EC382" i="1" s="1"/>
  <c r="DP382" i="1"/>
  <c r="DR382" i="1" s="1"/>
  <c r="DT382" i="1" s="1"/>
  <c r="DV382" i="1" s="1"/>
  <c r="DX382" i="1" s="1"/>
  <c r="DZ382" i="1" s="1"/>
  <c r="EB382" i="1" s="1"/>
  <c r="DQ381" i="1"/>
  <c r="DS381" i="1" s="1"/>
  <c r="DU381" i="1" s="1"/>
  <c r="DW381" i="1" s="1"/>
  <c r="DY381" i="1" s="1"/>
  <c r="EA381" i="1" s="1"/>
  <c r="EC381" i="1" s="1"/>
  <c r="DP381" i="1"/>
  <c r="DR381" i="1" s="1"/>
  <c r="DT381" i="1" s="1"/>
  <c r="DV381" i="1" s="1"/>
  <c r="DX381" i="1" s="1"/>
  <c r="DZ381" i="1" s="1"/>
  <c r="EB381" i="1" s="1"/>
  <c r="DQ379" i="1"/>
  <c r="DS379" i="1" s="1"/>
  <c r="DU379" i="1" s="1"/>
  <c r="DW379" i="1" s="1"/>
  <c r="DY379" i="1" s="1"/>
  <c r="EA379" i="1" s="1"/>
  <c r="EC379" i="1" s="1"/>
  <c r="DP379" i="1"/>
  <c r="DR379" i="1" s="1"/>
  <c r="DT379" i="1" s="1"/>
  <c r="DV379" i="1" s="1"/>
  <c r="DX379" i="1" s="1"/>
  <c r="DZ379" i="1" s="1"/>
  <c r="EB379" i="1" s="1"/>
  <c r="DQ378" i="1"/>
  <c r="DS378" i="1" s="1"/>
  <c r="DU378" i="1" s="1"/>
  <c r="DW378" i="1" s="1"/>
  <c r="DY378" i="1" s="1"/>
  <c r="EA378" i="1" s="1"/>
  <c r="EC378" i="1" s="1"/>
  <c r="DP378" i="1"/>
  <c r="DR378" i="1" s="1"/>
  <c r="DT378" i="1" s="1"/>
  <c r="DV378" i="1" s="1"/>
  <c r="DX378" i="1" s="1"/>
  <c r="DZ378" i="1" s="1"/>
  <c r="EB378" i="1" s="1"/>
  <c r="DQ377" i="1"/>
  <c r="DS377" i="1" s="1"/>
  <c r="DU377" i="1" s="1"/>
  <c r="DW377" i="1" s="1"/>
  <c r="DY377" i="1" s="1"/>
  <c r="EA377" i="1" s="1"/>
  <c r="EC377" i="1" s="1"/>
  <c r="DP377" i="1"/>
  <c r="DR377" i="1" s="1"/>
  <c r="DT377" i="1" s="1"/>
  <c r="DV377" i="1" s="1"/>
  <c r="DX377" i="1" s="1"/>
  <c r="DZ377" i="1" s="1"/>
  <c r="EB377" i="1" s="1"/>
  <c r="DQ375" i="1"/>
  <c r="DS375" i="1" s="1"/>
  <c r="DU375" i="1" s="1"/>
  <c r="DW375" i="1" s="1"/>
  <c r="DY375" i="1" s="1"/>
  <c r="EA375" i="1" s="1"/>
  <c r="EC375" i="1" s="1"/>
  <c r="DP375" i="1"/>
  <c r="DR375" i="1" s="1"/>
  <c r="DT375" i="1" s="1"/>
  <c r="DV375" i="1" s="1"/>
  <c r="DX375" i="1" s="1"/>
  <c r="DZ375" i="1" s="1"/>
  <c r="EB375" i="1" s="1"/>
  <c r="DQ374" i="1"/>
  <c r="DS374" i="1" s="1"/>
  <c r="DU374" i="1" s="1"/>
  <c r="DW374" i="1" s="1"/>
  <c r="DY374" i="1" s="1"/>
  <c r="EA374" i="1" s="1"/>
  <c r="EC374" i="1" s="1"/>
  <c r="DP374" i="1"/>
  <c r="DR374" i="1" s="1"/>
  <c r="DT374" i="1" s="1"/>
  <c r="DV374" i="1" s="1"/>
  <c r="DX374" i="1" s="1"/>
  <c r="DZ374" i="1" s="1"/>
  <c r="EB374" i="1" s="1"/>
  <c r="DQ373" i="1"/>
  <c r="DS373" i="1" s="1"/>
  <c r="DU373" i="1" s="1"/>
  <c r="DW373" i="1" s="1"/>
  <c r="DY373" i="1" s="1"/>
  <c r="EA373" i="1" s="1"/>
  <c r="EC373" i="1" s="1"/>
  <c r="DP373" i="1"/>
  <c r="DR373" i="1" s="1"/>
  <c r="DT373" i="1" s="1"/>
  <c r="DV373" i="1" s="1"/>
  <c r="DX373" i="1" s="1"/>
  <c r="DZ373" i="1" s="1"/>
  <c r="EB373" i="1" s="1"/>
  <c r="DQ371" i="1"/>
  <c r="DS371" i="1" s="1"/>
  <c r="DU371" i="1" s="1"/>
  <c r="DW371" i="1" s="1"/>
  <c r="DY371" i="1" s="1"/>
  <c r="EA371" i="1" s="1"/>
  <c r="EC371" i="1" s="1"/>
  <c r="DP371" i="1"/>
  <c r="DR371" i="1" s="1"/>
  <c r="DT371" i="1" s="1"/>
  <c r="DV371" i="1" s="1"/>
  <c r="DX371" i="1" s="1"/>
  <c r="DZ371" i="1" s="1"/>
  <c r="EB371" i="1" s="1"/>
  <c r="DQ370" i="1"/>
  <c r="DS370" i="1" s="1"/>
  <c r="DU370" i="1" s="1"/>
  <c r="DW370" i="1" s="1"/>
  <c r="DY370" i="1" s="1"/>
  <c r="EA370" i="1" s="1"/>
  <c r="EC370" i="1" s="1"/>
  <c r="DP370" i="1"/>
  <c r="DR370" i="1" s="1"/>
  <c r="DT370" i="1" s="1"/>
  <c r="DV370" i="1" s="1"/>
  <c r="DX370" i="1" s="1"/>
  <c r="DZ370" i="1" s="1"/>
  <c r="EB370" i="1" s="1"/>
  <c r="DQ369" i="1"/>
  <c r="DS369" i="1" s="1"/>
  <c r="DU369" i="1" s="1"/>
  <c r="DW369" i="1" s="1"/>
  <c r="DY369" i="1" s="1"/>
  <c r="EA369" i="1" s="1"/>
  <c r="EC369" i="1" s="1"/>
  <c r="DP369" i="1"/>
  <c r="DR369" i="1" s="1"/>
  <c r="DT369" i="1" s="1"/>
  <c r="DV369" i="1" s="1"/>
  <c r="DX369" i="1" s="1"/>
  <c r="DZ369" i="1" s="1"/>
  <c r="EB369" i="1" s="1"/>
  <c r="DQ367" i="1"/>
  <c r="DS367" i="1" s="1"/>
  <c r="DU367" i="1" s="1"/>
  <c r="DW367" i="1" s="1"/>
  <c r="DY367" i="1" s="1"/>
  <c r="EA367" i="1" s="1"/>
  <c r="EC367" i="1" s="1"/>
  <c r="DP367" i="1"/>
  <c r="DR367" i="1" s="1"/>
  <c r="DT367" i="1" s="1"/>
  <c r="DV367" i="1" s="1"/>
  <c r="DX367" i="1" s="1"/>
  <c r="DZ367" i="1" s="1"/>
  <c r="EB367" i="1" s="1"/>
  <c r="DQ366" i="1"/>
  <c r="DS366" i="1" s="1"/>
  <c r="DU366" i="1" s="1"/>
  <c r="DW366" i="1" s="1"/>
  <c r="DY366" i="1" s="1"/>
  <c r="EA366" i="1" s="1"/>
  <c r="EC366" i="1" s="1"/>
  <c r="DP366" i="1"/>
  <c r="DR366" i="1" s="1"/>
  <c r="DT366" i="1" s="1"/>
  <c r="DV366" i="1" s="1"/>
  <c r="DX366" i="1" s="1"/>
  <c r="DZ366" i="1" s="1"/>
  <c r="EB366" i="1" s="1"/>
  <c r="DQ365" i="1"/>
  <c r="DS365" i="1" s="1"/>
  <c r="DU365" i="1" s="1"/>
  <c r="DW365" i="1" s="1"/>
  <c r="DY365" i="1" s="1"/>
  <c r="EA365" i="1" s="1"/>
  <c r="EC365" i="1" s="1"/>
  <c r="DP365" i="1"/>
  <c r="DR365" i="1" s="1"/>
  <c r="DT365" i="1" s="1"/>
  <c r="DV365" i="1" s="1"/>
  <c r="DX365" i="1" s="1"/>
  <c r="DZ365" i="1" s="1"/>
  <c r="EB365" i="1" s="1"/>
  <c r="DQ363" i="1"/>
  <c r="DS363" i="1" s="1"/>
  <c r="DU363" i="1" s="1"/>
  <c r="DW363" i="1" s="1"/>
  <c r="DY363" i="1" s="1"/>
  <c r="EA363" i="1" s="1"/>
  <c r="EC363" i="1" s="1"/>
  <c r="DP363" i="1"/>
  <c r="DR363" i="1" s="1"/>
  <c r="DT363" i="1" s="1"/>
  <c r="DV363" i="1" s="1"/>
  <c r="DX363" i="1" s="1"/>
  <c r="DZ363" i="1" s="1"/>
  <c r="EB363" i="1" s="1"/>
  <c r="DQ362" i="1"/>
  <c r="DS362" i="1" s="1"/>
  <c r="DU362" i="1" s="1"/>
  <c r="DW362" i="1" s="1"/>
  <c r="DY362" i="1" s="1"/>
  <c r="EA362" i="1" s="1"/>
  <c r="EC362" i="1" s="1"/>
  <c r="DP362" i="1"/>
  <c r="DR362" i="1" s="1"/>
  <c r="DT362" i="1" s="1"/>
  <c r="DV362" i="1" s="1"/>
  <c r="DX362" i="1" s="1"/>
  <c r="DZ362" i="1" s="1"/>
  <c r="EB362" i="1" s="1"/>
  <c r="DQ361" i="1"/>
  <c r="DS361" i="1" s="1"/>
  <c r="DU361" i="1" s="1"/>
  <c r="DW361" i="1" s="1"/>
  <c r="DY361" i="1" s="1"/>
  <c r="EA361" i="1" s="1"/>
  <c r="EC361" i="1" s="1"/>
  <c r="DP361" i="1"/>
  <c r="DR361" i="1" s="1"/>
  <c r="DT361" i="1" s="1"/>
  <c r="DV361" i="1" s="1"/>
  <c r="DX361" i="1" s="1"/>
  <c r="DZ361" i="1" s="1"/>
  <c r="EB361" i="1" s="1"/>
  <c r="DQ359" i="1"/>
  <c r="DS359" i="1" s="1"/>
  <c r="DU359" i="1" s="1"/>
  <c r="DW359" i="1" s="1"/>
  <c r="DY359" i="1" s="1"/>
  <c r="EA359" i="1" s="1"/>
  <c r="EC359" i="1" s="1"/>
  <c r="DP359" i="1"/>
  <c r="DR359" i="1" s="1"/>
  <c r="DT359" i="1" s="1"/>
  <c r="DV359" i="1" s="1"/>
  <c r="DX359" i="1" s="1"/>
  <c r="DZ359" i="1" s="1"/>
  <c r="EB359" i="1" s="1"/>
  <c r="DQ358" i="1"/>
  <c r="DS358" i="1" s="1"/>
  <c r="DU358" i="1" s="1"/>
  <c r="DW358" i="1" s="1"/>
  <c r="DY358" i="1" s="1"/>
  <c r="EA358" i="1" s="1"/>
  <c r="EC358" i="1" s="1"/>
  <c r="DP358" i="1"/>
  <c r="DR358" i="1" s="1"/>
  <c r="DT358" i="1" s="1"/>
  <c r="DV358" i="1" s="1"/>
  <c r="DX358" i="1" s="1"/>
  <c r="DZ358" i="1" s="1"/>
  <c r="EB358" i="1" s="1"/>
  <c r="DQ357" i="1"/>
  <c r="DS357" i="1" s="1"/>
  <c r="DU357" i="1" s="1"/>
  <c r="DW357" i="1" s="1"/>
  <c r="DY357" i="1" s="1"/>
  <c r="EA357" i="1" s="1"/>
  <c r="EC357" i="1" s="1"/>
  <c r="DP357" i="1"/>
  <c r="DR357" i="1" s="1"/>
  <c r="DT357" i="1" s="1"/>
  <c r="DV357" i="1" s="1"/>
  <c r="DX357" i="1" s="1"/>
  <c r="DZ357" i="1" s="1"/>
  <c r="EB357" i="1" s="1"/>
  <c r="DQ355" i="1"/>
  <c r="DS355" i="1" s="1"/>
  <c r="DU355" i="1" s="1"/>
  <c r="DW355" i="1" s="1"/>
  <c r="DY355" i="1" s="1"/>
  <c r="EA355" i="1" s="1"/>
  <c r="EC355" i="1" s="1"/>
  <c r="DP355" i="1"/>
  <c r="DR355" i="1" s="1"/>
  <c r="DT355" i="1" s="1"/>
  <c r="DV355" i="1" s="1"/>
  <c r="DX355" i="1" s="1"/>
  <c r="DZ355" i="1" s="1"/>
  <c r="EB355" i="1" s="1"/>
  <c r="DQ354" i="1"/>
  <c r="DS354" i="1" s="1"/>
  <c r="DU354" i="1" s="1"/>
  <c r="DW354" i="1" s="1"/>
  <c r="DY354" i="1" s="1"/>
  <c r="EA354" i="1" s="1"/>
  <c r="EC354" i="1" s="1"/>
  <c r="DP354" i="1"/>
  <c r="DR354" i="1" s="1"/>
  <c r="DT354" i="1" s="1"/>
  <c r="DV354" i="1" s="1"/>
  <c r="DX354" i="1" s="1"/>
  <c r="DZ354" i="1" s="1"/>
  <c r="EB354" i="1" s="1"/>
  <c r="DQ353" i="1"/>
  <c r="DS353" i="1" s="1"/>
  <c r="DU353" i="1" s="1"/>
  <c r="DW353" i="1" s="1"/>
  <c r="DY353" i="1" s="1"/>
  <c r="EA353" i="1" s="1"/>
  <c r="EC353" i="1" s="1"/>
  <c r="DP353" i="1"/>
  <c r="DR353" i="1" s="1"/>
  <c r="DT353" i="1" s="1"/>
  <c r="DV353" i="1" s="1"/>
  <c r="DX353" i="1" s="1"/>
  <c r="DZ353" i="1" s="1"/>
  <c r="EB353" i="1" s="1"/>
  <c r="DQ351" i="1"/>
  <c r="DS351" i="1" s="1"/>
  <c r="DU351" i="1" s="1"/>
  <c r="DW351" i="1" s="1"/>
  <c r="DY351" i="1" s="1"/>
  <c r="EA351" i="1" s="1"/>
  <c r="EC351" i="1" s="1"/>
  <c r="DP351" i="1"/>
  <c r="DR351" i="1" s="1"/>
  <c r="DT351" i="1" s="1"/>
  <c r="DV351" i="1" s="1"/>
  <c r="DX351" i="1" s="1"/>
  <c r="DZ351" i="1" s="1"/>
  <c r="EB351" i="1" s="1"/>
  <c r="DQ350" i="1"/>
  <c r="DS350" i="1" s="1"/>
  <c r="DU350" i="1" s="1"/>
  <c r="DW350" i="1" s="1"/>
  <c r="DY350" i="1" s="1"/>
  <c r="EA350" i="1" s="1"/>
  <c r="EC350" i="1" s="1"/>
  <c r="DP350" i="1"/>
  <c r="DR350" i="1" s="1"/>
  <c r="DT350" i="1" s="1"/>
  <c r="DV350" i="1" s="1"/>
  <c r="DX350" i="1" s="1"/>
  <c r="DZ350" i="1" s="1"/>
  <c r="EB350" i="1" s="1"/>
  <c r="DQ349" i="1"/>
  <c r="DS349" i="1" s="1"/>
  <c r="DU349" i="1" s="1"/>
  <c r="DW349" i="1" s="1"/>
  <c r="DY349" i="1" s="1"/>
  <c r="EA349" i="1" s="1"/>
  <c r="EC349" i="1" s="1"/>
  <c r="DP349" i="1"/>
  <c r="DR349" i="1" s="1"/>
  <c r="DT349" i="1" s="1"/>
  <c r="DV349" i="1" s="1"/>
  <c r="DX349" i="1" s="1"/>
  <c r="DZ349" i="1" s="1"/>
  <c r="EB349" i="1" s="1"/>
  <c r="DQ347" i="1"/>
  <c r="DS347" i="1" s="1"/>
  <c r="DU347" i="1" s="1"/>
  <c r="DW347" i="1" s="1"/>
  <c r="DY347" i="1" s="1"/>
  <c r="EA347" i="1" s="1"/>
  <c r="EC347" i="1" s="1"/>
  <c r="DP347" i="1"/>
  <c r="DR347" i="1" s="1"/>
  <c r="DT347" i="1" s="1"/>
  <c r="DV347" i="1" s="1"/>
  <c r="DX347" i="1" s="1"/>
  <c r="DZ347" i="1" s="1"/>
  <c r="EB347" i="1" s="1"/>
  <c r="DQ346" i="1"/>
  <c r="DS346" i="1" s="1"/>
  <c r="DU346" i="1" s="1"/>
  <c r="DW346" i="1" s="1"/>
  <c r="DY346" i="1" s="1"/>
  <c r="EA346" i="1" s="1"/>
  <c r="EC346" i="1" s="1"/>
  <c r="DP346" i="1"/>
  <c r="DR346" i="1" s="1"/>
  <c r="DT346" i="1" s="1"/>
  <c r="DV346" i="1" s="1"/>
  <c r="DX346" i="1" s="1"/>
  <c r="DZ346" i="1" s="1"/>
  <c r="EB346" i="1" s="1"/>
  <c r="DQ345" i="1"/>
  <c r="DS345" i="1" s="1"/>
  <c r="DU345" i="1" s="1"/>
  <c r="DW345" i="1" s="1"/>
  <c r="DY345" i="1" s="1"/>
  <c r="EA345" i="1" s="1"/>
  <c r="EC345" i="1" s="1"/>
  <c r="DP345" i="1"/>
  <c r="DR345" i="1" s="1"/>
  <c r="DT345" i="1" s="1"/>
  <c r="DV345" i="1" s="1"/>
  <c r="DX345" i="1" s="1"/>
  <c r="DZ345" i="1" s="1"/>
  <c r="EB345" i="1" s="1"/>
  <c r="DQ343" i="1"/>
  <c r="DS343" i="1" s="1"/>
  <c r="DU343" i="1" s="1"/>
  <c r="DW343" i="1" s="1"/>
  <c r="DY343" i="1" s="1"/>
  <c r="EA343" i="1" s="1"/>
  <c r="EC343" i="1" s="1"/>
  <c r="DP343" i="1"/>
  <c r="DR343" i="1" s="1"/>
  <c r="DT343" i="1" s="1"/>
  <c r="DV343" i="1" s="1"/>
  <c r="DX343" i="1" s="1"/>
  <c r="DZ343" i="1" s="1"/>
  <c r="EB343" i="1" s="1"/>
  <c r="DQ342" i="1"/>
  <c r="DS342" i="1" s="1"/>
  <c r="DU342" i="1" s="1"/>
  <c r="DW342" i="1" s="1"/>
  <c r="DY342" i="1" s="1"/>
  <c r="EA342" i="1" s="1"/>
  <c r="EC342" i="1" s="1"/>
  <c r="DP342" i="1"/>
  <c r="DR342" i="1" s="1"/>
  <c r="DT342" i="1" s="1"/>
  <c r="DV342" i="1" s="1"/>
  <c r="DX342" i="1" s="1"/>
  <c r="DZ342" i="1" s="1"/>
  <c r="EB342" i="1" s="1"/>
  <c r="DQ341" i="1"/>
  <c r="DS341" i="1" s="1"/>
  <c r="DU341" i="1" s="1"/>
  <c r="DW341" i="1" s="1"/>
  <c r="DY341" i="1" s="1"/>
  <c r="EA341" i="1" s="1"/>
  <c r="EC341" i="1" s="1"/>
  <c r="DP341" i="1"/>
  <c r="DR341" i="1" s="1"/>
  <c r="DT341" i="1" s="1"/>
  <c r="DV341" i="1" s="1"/>
  <c r="DX341" i="1" s="1"/>
  <c r="DZ341" i="1" s="1"/>
  <c r="EB341" i="1" s="1"/>
  <c r="DQ339" i="1"/>
  <c r="DS339" i="1" s="1"/>
  <c r="DU339" i="1" s="1"/>
  <c r="DW339" i="1" s="1"/>
  <c r="DY339" i="1" s="1"/>
  <c r="EA339" i="1" s="1"/>
  <c r="EC339" i="1" s="1"/>
  <c r="DP339" i="1"/>
  <c r="DR339" i="1" s="1"/>
  <c r="DT339" i="1" s="1"/>
  <c r="DV339" i="1" s="1"/>
  <c r="DX339" i="1" s="1"/>
  <c r="DZ339" i="1" s="1"/>
  <c r="EB339" i="1" s="1"/>
  <c r="DQ338" i="1"/>
  <c r="DS338" i="1" s="1"/>
  <c r="DU338" i="1" s="1"/>
  <c r="DW338" i="1" s="1"/>
  <c r="DY338" i="1" s="1"/>
  <c r="EA338" i="1" s="1"/>
  <c r="EC338" i="1" s="1"/>
  <c r="DP338" i="1"/>
  <c r="DR338" i="1" s="1"/>
  <c r="DT338" i="1" s="1"/>
  <c r="DV338" i="1" s="1"/>
  <c r="DX338" i="1" s="1"/>
  <c r="DZ338" i="1" s="1"/>
  <c r="EB338" i="1" s="1"/>
  <c r="DQ337" i="1"/>
  <c r="DS337" i="1" s="1"/>
  <c r="DU337" i="1" s="1"/>
  <c r="DW337" i="1" s="1"/>
  <c r="DY337" i="1" s="1"/>
  <c r="EA337" i="1" s="1"/>
  <c r="EC337" i="1" s="1"/>
  <c r="DP337" i="1"/>
  <c r="DR337" i="1" s="1"/>
  <c r="DT337" i="1" s="1"/>
  <c r="DV337" i="1" s="1"/>
  <c r="DX337" i="1" s="1"/>
  <c r="DZ337" i="1" s="1"/>
  <c r="EB337" i="1" s="1"/>
  <c r="DQ335" i="1"/>
  <c r="DS335" i="1" s="1"/>
  <c r="DU335" i="1" s="1"/>
  <c r="DW335" i="1" s="1"/>
  <c r="DY335" i="1" s="1"/>
  <c r="EA335" i="1" s="1"/>
  <c r="EC335" i="1" s="1"/>
  <c r="DP335" i="1"/>
  <c r="DR335" i="1" s="1"/>
  <c r="DT335" i="1" s="1"/>
  <c r="DV335" i="1" s="1"/>
  <c r="DX335" i="1" s="1"/>
  <c r="DZ335" i="1" s="1"/>
  <c r="EB335" i="1" s="1"/>
  <c r="DQ334" i="1"/>
  <c r="DS334" i="1" s="1"/>
  <c r="DU334" i="1" s="1"/>
  <c r="DW334" i="1" s="1"/>
  <c r="DY334" i="1" s="1"/>
  <c r="EA334" i="1" s="1"/>
  <c r="EC334" i="1" s="1"/>
  <c r="DP334" i="1"/>
  <c r="DR334" i="1" s="1"/>
  <c r="DT334" i="1" s="1"/>
  <c r="DV334" i="1" s="1"/>
  <c r="DX334" i="1" s="1"/>
  <c r="DZ334" i="1" s="1"/>
  <c r="EB334" i="1" s="1"/>
  <c r="DQ333" i="1"/>
  <c r="DS333" i="1" s="1"/>
  <c r="DU333" i="1" s="1"/>
  <c r="DW333" i="1" s="1"/>
  <c r="DY333" i="1" s="1"/>
  <c r="EA333" i="1" s="1"/>
  <c r="EC333" i="1" s="1"/>
  <c r="DP333" i="1"/>
  <c r="DR333" i="1" s="1"/>
  <c r="DT333" i="1" s="1"/>
  <c r="DV333" i="1" s="1"/>
  <c r="DX333" i="1" s="1"/>
  <c r="DZ333" i="1" s="1"/>
  <c r="EB333" i="1" s="1"/>
  <c r="DQ331" i="1"/>
  <c r="DS331" i="1" s="1"/>
  <c r="DU331" i="1" s="1"/>
  <c r="DW331" i="1" s="1"/>
  <c r="DY331" i="1" s="1"/>
  <c r="EA331" i="1" s="1"/>
  <c r="EC331" i="1" s="1"/>
  <c r="DP331" i="1"/>
  <c r="DR331" i="1" s="1"/>
  <c r="DT331" i="1" s="1"/>
  <c r="DV331" i="1" s="1"/>
  <c r="DX331" i="1" s="1"/>
  <c r="DZ331" i="1" s="1"/>
  <c r="EB331" i="1" s="1"/>
  <c r="DQ330" i="1"/>
  <c r="DS330" i="1" s="1"/>
  <c r="DU330" i="1" s="1"/>
  <c r="DW330" i="1" s="1"/>
  <c r="DY330" i="1" s="1"/>
  <c r="EA330" i="1" s="1"/>
  <c r="EC330" i="1" s="1"/>
  <c r="DP330" i="1"/>
  <c r="DR330" i="1" s="1"/>
  <c r="DT330" i="1" s="1"/>
  <c r="DV330" i="1" s="1"/>
  <c r="DX330" i="1" s="1"/>
  <c r="DZ330" i="1" s="1"/>
  <c r="EB330" i="1" s="1"/>
  <c r="DQ329" i="1"/>
  <c r="DS329" i="1" s="1"/>
  <c r="DU329" i="1" s="1"/>
  <c r="DW329" i="1" s="1"/>
  <c r="DY329" i="1" s="1"/>
  <c r="EA329" i="1" s="1"/>
  <c r="EC329" i="1" s="1"/>
  <c r="DP329" i="1"/>
  <c r="DR329" i="1" s="1"/>
  <c r="DT329" i="1" s="1"/>
  <c r="DV329" i="1" s="1"/>
  <c r="DX329" i="1" s="1"/>
  <c r="DZ329" i="1" s="1"/>
  <c r="EB329" i="1" s="1"/>
  <c r="DQ327" i="1"/>
  <c r="DS327" i="1" s="1"/>
  <c r="DU327" i="1" s="1"/>
  <c r="DW327" i="1" s="1"/>
  <c r="DY327" i="1" s="1"/>
  <c r="EA327" i="1" s="1"/>
  <c r="EC327" i="1" s="1"/>
  <c r="DP327" i="1"/>
  <c r="DR327" i="1" s="1"/>
  <c r="DT327" i="1" s="1"/>
  <c r="DV327" i="1" s="1"/>
  <c r="DX327" i="1" s="1"/>
  <c r="DZ327" i="1" s="1"/>
  <c r="EB327" i="1" s="1"/>
  <c r="DQ326" i="1"/>
  <c r="DS326" i="1" s="1"/>
  <c r="DU326" i="1" s="1"/>
  <c r="DW326" i="1" s="1"/>
  <c r="DY326" i="1" s="1"/>
  <c r="EA326" i="1" s="1"/>
  <c r="EC326" i="1" s="1"/>
  <c r="DP326" i="1"/>
  <c r="DR326" i="1" s="1"/>
  <c r="DT326" i="1" s="1"/>
  <c r="DV326" i="1" s="1"/>
  <c r="DX326" i="1" s="1"/>
  <c r="DZ326" i="1" s="1"/>
  <c r="EB326" i="1" s="1"/>
  <c r="DQ325" i="1"/>
  <c r="DS325" i="1" s="1"/>
  <c r="DU325" i="1" s="1"/>
  <c r="DW325" i="1" s="1"/>
  <c r="DY325" i="1" s="1"/>
  <c r="EA325" i="1" s="1"/>
  <c r="EC325" i="1" s="1"/>
  <c r="DP325" i="1"/>
  <c r="DR325" i="1" s="1"/>
  <c r="DT325" i="1" s="1"/>
  <c r="DV325" i="1" s="1"/>
  <c r="DX325" i="1" s="1"/>
  <c r="DZ325" i="1" s="1"/>
  <c r="EB325" i="1" s="1"/>
  <c r="DQ323" i="1"/>
  <c r="DS323" i="1" s="1"/>
  <c r="DU323" i="1" s="1"/>
  <c r="DW323" i="1" s="1"/>
  <c r="DY323" i="1" s="1"/>
  <c r="EA323" i="1" s="1"/>
  <c r="EC323" i="1" s="1"/>
  <c r="DP323" i="1"/>
  <c r="DR323" i="1" s="1"/>
  <c r="DT323" i="1" s="1"/>
  <c r="DV323" i="1" s="1"/>
  <c r="DX323" i="1" s="1"/>
  <c r="DZ323" i="1" s="1"/>
  <c r="EB323" i="1" s="1"/>
  <c r="DQ322" i="1"/>
  <c r="DS322" i="1" s="1"/>
  <c r="DU322" i="1" s="1"/>
  <c r="DW322" i="1" s="1"/>
  <c r="DY322" i="1" s="1"/>
  <c r="EA322" i="1" s="1"/>
  <c r="EC322" i="1" s="1"/>
  <c r="DP322" i="1"/>
  <c r="DR322" i="1" s="1"/>
  <c r="DT322" i="1" s="1"/>
  <c r="DV322" i="1" s="1"/>
  <c r="DX322" i="1" s="1"/>
  <c r="DZ322" i="1" s="1"/>
  <c r="EB322" i="1" s="1"/>
  <c r="DQ321" i="1"/>
  <c r="DS321" i="1" s="1"/>
  <c r="DU321" i="1" s="1"/>
  <c r="DW321" i="1" s="1"/>
  <c r="DY321" i="1" s="1"/>
  <c r="EA321" i="1" s="1"/>
  <c r="EC321" i="1" s="1"/>
  <c r="DP321" i="1"/>
  <c r="DR321" i="1" s="1"/>
  <c r="DT321" i="1" s="1"/>
  <c r="DV321" i="1" s="1"/>
  <c r="DX321" i="1" s="1"/>
  <c r="DZ321" i="1" s="1"/>
  <c r="EB321" i="1" s="1"/>
  <c r="DQ319" i="1"/>
  <c r="DS319" i="1" s="1"/>
  <c r="DU319" i="1" s="1"/>
  <c r="DW319" i="1" s="1"/>
  <c r="DY319" i="1" s="1"/>
  <c r="EA319" i="1" s="1"/>
  <c r="EC319" i="1" s="1"/>
  <c r="DP319" i="1"/>
  <c r="DR319" i="1" s="1"/>
  <c r="DT319" i="1" s="1"/>
  <c r="DV319" i="1" s="1"/>
  <c r="DX319" i="1" s="1"/>
  <c r="DZ319" i="1" s="1"/>
  <c r="EB319" i="1" s="1"/>
  <c r="DQ318" i="1"/>
  <c r="DS318" i="1" s="1"/>
  <c r="DU318" i="1" s="1"/>
  <c r="DW318" i="1" s="1"/>
  <c r="DY318" i="1" s="1"/>
  <c r="EA318" i="1" s="1"/>
  <c r="EC318" i="1" s="1"/>
  <c r="DP318" i="1"/>
  <c r="DR318" i="1" s="1"/>
  <c r="DT318" i="1" s="1"/>
  <c r="DV318" i="1" s="1"/>
  <c r="DX318" i="1" s="1"/>
  <c r="DZ318" i="1" s="1"/>
  <c r="EB318" i="1" s="1"/>
  <c r="DQ317" i="1"/>
  <c r="DS317" i="1" s="1"/>
  <c r="DU317" i="1" s="1"/>
  <c r="DW317" i="1" s="1"/>
  <c r="DY317" i="1" s="1"/>
  <c r="EA317" i="1" s="1"/>
  <c r="EC317" i="1" s="1"/>
  <c r="DP317" i="1"/>
  <c r="DR317" i="1" s="1"/>
  <c r="DT317" i="1" s="1"/>
  <c r="DV317" i="1" s="1"/>
  <c r="DX317" i="1" s="1"/>
  <c r="DZ317" i="1" s="1"/>
  <c r="EB317" i="1" s="1"/>
  <c r="DQ315" i="1"/>
  <c r="DS315" i="1" s="1"/>
  <c r="DU315" i="1" s="1"/>
  <c r="DW315" i="1" s="1"/>
  <c r="DY315" i="1" s="1"/>
  <c r="EA315" i="1" s="1"/>
  <c r="EC315" i="1" s="1"/>
  <c r="DP315" i="1"/>
  <c r="DR315" i="1" s="1"/>
  <c r="DT315" i="1" s="1"/>
  <c r="DV315" i="1" s="1"/>
  <c r="DX315" i="1" s="1"/>
  <c r="DZ315" i="1" s="1"/>
  <c r="EB315" i="1" s="1"/>
  <c r="DQ314" i="1"/>
  <c r="DS314" i="1" s="1"/>
  <c r="DU314" i="1" s="1"/>
  <c r="DW314" i="1" s="1"/>
  <c r="DY314" i="1" s="1"/>
  <c r="EA314" i="1" s="1"/>
  <c r="EC314" i="1" s="1"/>
  <c r="DP314" i="1"/>
  <c r="DR314" i="1" s="1"/>
  <c r="DT314" i="1" s="1"/>
  <c r="DV314" i="1" s="1"/>
  <c r="DX314" i="1" s="1"/>
  <c r="DZ314" i="1" s="1"/>
  <c r="EB314" i="1" s="1"/>
  <c r="DQ313" i="1"/>
  <c r="DS313" i="1" s="1"/>
  <c r="DU313" i="1" s="1"/>
  <c r="DW313" i="1" s="1"/>
  <c r="DY313" i="1" s="1"/>
  <c r="EA313" i="1" s="1"/>
  <c r="EC313" i="1" s="1"/>
  <c r="DP313" i="1"/>
  <c r="DR313" i="1" s="1"/>
  <c r="DT313" i="1" s="1"/>
  <c r="DV313" i="1" s="1"/>
  <c r="DX313" i="1" s="1"/>
  <c r="DZ313" i="1" s="1"/>
  <c r="EB313" i="1" s="1"/>
  <c r="DQ311" i="1"/>
  <c r="DS311" i="1" s="1"/>
  <c r="DU311" i="1" s="1"/>
  <c r="DW311" i="1" s="1"/>
  <c r="DY311" i="1" s="1"/>
  <c r="EA311" i="1" s="1"/>
  <c r="EC311" i="1" s="1"/>
  <c r="DP311" i="1"/>
  <c r="DR311" i="1" s="1"/>
  <c r="DT311" i="1" s="1"/>
  <c r="DV311" i="1" s="1"/>
  <c r="DX311" i="1" s="1"/>
  <c r="DZ311" i="1" s="1"/>
  <c r="EB311" i="1" s="1"/>
  <c r="DQ310" i="1"/>
  <c r="DS310" i="1" s="1"/>
  <c r="DU310" i="1" s="1"/>
  <c r="DW310" i="1" s="1"/>
  <c r="DY310" i="1" s="1"/>
  <c r="EA310" i="1" s="1"/>
  <c r="EC310" i="1" s="1"/>
  <c r="DP310" i="1"/>
  <c r="DR310" i="1" s="1"/>
  <c r="DT310" i="1" s="1"/>
  <c r="DV310" i="1" s="1"/>
  <c r="DX310" i="1" s="1"/>
  <c r="DZ310" i="1" s="1"/>
  <c r="EB310" i="1" s="1"/>
  <c r="DQ309" i="1"/>
  <c r="DS309" i="1" s="1"/>
  <c r="DU309" i="1" s="1"/>
  <c r="DW309" i="1" s="1"/>
  <c r="DY309" i="1" s="1"/>
  <c r="EA309" i="1" s="1"/>
  <c r="EC309" i="1" s="1"/>
  <c r="DP309" i="1"/>
  <c r="DR309" i="1" s="1"/>
  <c r="DT309" i="1" s="1"/>
  <c r="DV309" i="1" s="1"/>
  <c r="DX309" i="1" s="1"/>
  <c r="DZ309" i="1" s="1"/>
  <c r="EB309" i="1" s="1"/>
  <c r="DQ307" i="1"/>
  <c r="DS307" i="1" s="1"/>
  <c r="DU307" i="1" s="1"/>
  <c r="DW307" i="1" s="1"/>
  <c r="DY307" i="1" s="1"/>
  <c r="EA307" i="1" s="1"/>
  <c r="EC307" i="1" s="1"/>
  <c r="DP307" i="1"/>
  <c r="DR307" i="1" s="1"/>
  <c r="DT307" i="1" s="1"/>
  <c r="DV307" i="1" s="1"/>
  <c r="DX307" i="1" s="1"/>
  <c r="DZ307" i="1" s="1"/>
  <c r="EB307" i="1" s="1"/>
  <c r="DQ306" i="1"/>
  <c r="DS306" i="1" s="1"/>
  <c r="DU306" i="1" s="1"/>
  <c r="DW306" i="1" s="1"/>
  <c r="DY306" i="1" s="1"/>
  <c r="EA306" i="1" s="1"/>
  <c r="EC306" i="1" s="1"/>
  <c r="DP306" i="1"/>
  <c r="DR306" i="1" s="1"/>
  <c r="DT306" i="1" s="1"/>
  <c r="DV306" i="1" s="1"/>
  <c r="DX306" i="1" s="1"/>
  <c r="DZ306" i="1" s="1"/>
  <c r="EB306" i="1" s="1"/>
  <c r="DQ305" i="1"/>
  <c r="DS305" i="1" s="1"/>
  <c r="DU305" i="1" s="1"/>
  <c r="DW305" i="1" s="1"/>
  <c r="DY305" i="1" s="1"/>
  <c r="EA305" i="1" s="1"/>
  <c r="EC305" i="1" s="1"/>
  <c r="DP305" i="1"/>
  <c r="DR305" i="1" s="1"/>
  <c r="DT305" i="1" s="1"/>
  <c r="DV305" i="1" s="1"/>
  <c r="DX305" i="1" s="1"/>
  <c r="DZ305" i="1" s="1"/>
  <c r="EB305" i="1" s="1"/>
  <c r="DQ303" i="1"/>
  <c r="DS303" i="1" s="1"/>
  <c r="DU303" i="1" s="1"/>
  <c r="DW303" i="1" s="1"/>
  <c r="DY303" i="1" s="1"/>
  <c r="EA303" i="1" s="1"/>
  <c r="EC303" i="1" s="1"/>
  <c r="DP303" i="1"/>
  <c r="DR303" i="1" s="1"/>
  <c r="DT303" i="1" s="1"/>
  <c r="DV303" i="1" s="1"/>
  <c r="DX303" i="1" s="1"/>
  <c r="DZ303" i="1" s="1"/>
  <c r="EB303" i="1" s="1"/>
  <c r="DQ302" i="1"/>
  <c r="DS302" i="1" s="1"/>
  <c r="DU302" i="1" s="1"/>
  <c r="DW302" i="1" s="1"/>
  <c r="DY302" i="1" s="1"/>
  <c r="EA302" i="1" s="1"/>
  <c r="EC302" i="1" s="1"/>
  <c r="DP302" i="1"/>
  <c r="DR302" i="1" s="1"/>
  <c r="DT302" i="1" s="1"/>
  <c r="DV302" i="1" s="1"/>
  <c r="DX302" i="1" s="1"/>
  <c r="DZ302" i="1" s="1"/>
  <c r="EB302" i="1" s="1"/>
  <c r="DQ301" i="1"/>
  <c r="DS301" i="1" s="1"/>
  <c r="DU301" i="1" s="1"/>
  <c r="DW301" i="1" s="1"/>
  <c r="DY301" i="1" s="1"/>
  <c r="EA301" i="1" s="1"/>
  <c r="EC301" i="1" s="1"/>
  <c r="DP301" i="1"/>
  <c r="DR301" i="1" s="1"/>
  <c r="DT301" i="1" s="1"/>
  <c r="DV301" i="1" s="1"/>
  <c r="DX301" i="1" s="1"/>
  <c r="DZ301" i="1" s="1"/>
  <c r="EB301" i="1" s="1"/>
  <c r="DQ299" i="1"/>
  <c r="DS299" i="1" s="1"/>
  <c r="DU299" i="1" s="1"/>
  <c r="DW299" i="1" s="1"/>
  <c r="DY299" i="1" s="1"/>
  <c r="EA299" i="1" s="1"/>
  <c r="EC299" i="1" s="1"/>
  <c r="DP299" i="1"/>
  <c r="DR299" i="1" s="1"/>
  <c r="DT299" i="1" s="1"/>
  <c r="DV299" i="1" s="1"/>
  <c r="DX299" i="1" s="1"/>
  <c r="DZ299" i="1" s="1"/>
  <c r="EB299" i="1" s="1"/>
  <c r="DQ298" i="1"/>
  <c r="DS298" i="1" s="1"/>
  <c r="DU298" i="1" s="1"/>
  <c r="DW298" i="1" s="1"/>
  <c r="DY298" i="1" s="1"/>
  <c r="EA298" i="1" s="1"/>
  <c r="EC298" i="1" s="1"/>
  <c r="DP298" i="1"/>
  <c r="DR298" i="1" s="1"/>
  <c r="DT298" i="1" s="1"/>
  <c r="DV298" i="1" s="1"/>
  <c r="DX298" i="1" s="1"/>
  <c r="DZ298" i="1" s="1"/>
  <c r="EB298" i="1" s="1"/>
  <c r="DQ297" i="1"/>
  <c r="DS297" i="1" s="1"/>
  <c r="DU297" i="1" s="1"/>
  <c r="DW297" i="1" s="1"/>
  <c r="DY297" i="1" s="1"/>
  <c r="EA297" i="1" s="1"/>
  <c r="EC297" i="1" s="1"/>
  <c r="DP297" i="1"/>
  <c r="DR297" i="1" s="1"/>
  <c r="DT297" i="1" s="1"/>
  <c r="DV297" i="1" s="1"/>
  <c r="DX297" i="1" s="1"/>
  <c r="DZ297" i="1" s="1"/>
  <c r="EB297" i="1" s="1"/>
  <c r="DQ295" i="1"/>
  <c r="DS295" i="1" s="1"/>
  <c r="DU295" i="1" s="1"/>
  <c r="DW295" i="1" s="1"/>
  <c r="DY295" i="1" s="1"/>
  <c r="EA295" i="1" s="1"/>
  <c r="EC295" i="1" s="1"/>
  <c r="DP295" i="1"/>
  <c r="DR295" i="1" s="1"/>
  <c r="DT295" i="1" s="1"/>
  <c r="DV295" i="1" s="1"/>
  <c r="DX295" i="1" s="1"/>
  <c r="DZ295" i="1" s="1"/>
  <c r="EB295" i="1" s="1"/>
  <c r="DQ294" i="1"/>
  <c r="DS294" i="1" s="1"/>
  <c r="DU294" i="1" s="1"/>
  <c r="DW294" i="1" s="1"/>
  <c r="DY294" i="1" s="1"/>
  <c r="EA294" i="1" s="1"/>
  <c r="EC294" i="1" s="1"/>
  <c r="DP294" i="1"/>
  <c r="DR294" i="1" s="1"/>
  <c r="DT294" i="1" s="1"/>
  <c r="DV294" i="1" s="1"/>
  <c r="DX294" i="1" s="1"/>
  <c r="DZ294" i="1" s="1"/>
  <c r="EB294" i="1" s="1"/>
  <c r="DQ293" i="1"/>
  <c r="DS293" i="1" s="1"/>
  <c r="DU293" i="1" s="1"/>
  <c r="DW293" i="1" s="1"/>
  <c r="DY293" i="1" s="1"/>
  <c r="EA293" i="1" s="1"/>
  <c r="EC293" i="1" s="1"/>
  <c r="DP293" i="1"/>
  <c r="DR293" i="1" s="1"/>
  <c r="DT293" i="1" s="1"/>
  <c r="DV293" i="1" s="1"/>
  <c r="DX293" i="1" s="1"/>
  <c r="DZ293" i="1" s="1"/>
  <c r="EB293" i="1" s="1"/>
  <c r="DQ291" i="1"/>
  <c r="DS291" i="1" s="1"/>
  <c r="DU291" i="1" s="1"/>
  <c r="DW291" i="1" s="1"/>
  <c r="DY291" i="1" s="1"/>
  <c r="EA291" i="1" s="1"/>
  <c r="EC291" i="1" s="1"/>
  <c r="DP291" i="1"/>
  <c r="DR291" i="1" s="1"/>
  <c r="DT291" i="1" s="1"/>
  <c r="DV291" i="1" s="1"/>
  <c r="DX291" i="1" s="1"/>
  <c r="DZ291" i="1" s="1"/>
  <c r="EB291" i="1" s="1"/>
  <c r="DQ290" i="1"/>
  <c r="DS290" i="1" s="1"/>
  <c r="DU290" i="1" s="1"/>
  <c r="DW290" i="1" s="1"/>
  <c r="DY290" i="1" s="1"/>
  <c r="EA290" i="1" s="1"/>
  <c r="EC290" i="1" s="1"/>
  <c r="DP290" i="1"/>
  <c r="DR290" i="1" s="1"/>
  <c r="DT290" i="1" s="1"/>
  <c r="DV290" i="1" s="1"/>
  <c r="DX290" i="1" s="1"/>
  <c r="DZ290" i="1" s="1"/>
  <c r="EB290" i="1" s="1"/>
  <c r="DQ289" i="1"/>
  <c r="DS289" i="1" s="1"/>
  <c r="DU289" i="1" s="1"/>
  <c r="DW289" i="1" s="1"/>
  <c r="DY289" i="1" s="1"/>
  <c r="EA289" i="1" s="1"/>
  <c r="EC289" i="1" s="1"/>
  <c r="DP289" i="1"/>
  <c r="DR289" i="1" s="1"/>
  <c r="DT289" i="1" s="1"/>
  <c r="DV289" i="1" s="1"/>
  <c r="DX289" i="1" s="1"/>
  <c r="DZ289" i="1" s="1"/>
  <c r="EB289" i="1" s="1"/>
  <c r="DQ287" i="1"/>
  <c r="DS287" i="1" s="1"/>
  <c r="DU287" i="1" s="1"/>
  <c r="DW287" i="1" s="1"/>
  <c r="DY287" i="1" s="1"/>
  <c r="EA287" i="1" s="1"/>
  <c r="EC287" i="1" s="1"/>
  <c r="DP287" i="1"/>
  <c r="DR287" i="1" s="1"/>
  <c r="DT287" i="1" s="1"/>
  <c r="DV287" i="1" s="1"/>
  <c r="DX287" i="1" s="1"/>
  <c r="DZ287" i="1" s="1"/>
  <c r="EB287" i="1" s="1"/>
  <c r="DQ286" i="1"/>
  <c r="DS286" i="1" s="1"/>
  <c r="DU286" i="1" s="1"/>
  <c r="DW286" i="1" s="1"/>
  <c r="DY286" i="1" s="1"/>
  <c r="EA286" i="1" s="1"/>
  <c r="EC286" i="1" s="1"/>
  <c r="DP286" i="1"/>
  <c r="DR286" i="1" s="1"/>
  <c r="DT286" i="1" s="1"/>
  <c r="DV286" i="1" s="1"/>
  <c r="DX286" i="1" s="1"/>
  <c r="DZ286" i="1" s="1"/>
  <c r="EB286" i="1" s="1"/>
  <c r="DQ285" i="1"/>
  <c r="DS285" i="1" s="1"/>
  <c r="DU285" i="1" s="1"/>
  <c r="DW285" i="1" s="1"/>
  <c r="DY285" i="1" s="1"/>
  <c r="EA285" i="1" s="1"/>
  <c r="EC285" i="1" s="1"/>
  <c r="DP285" i="1"/>
  <c r="DR285" i="1" s="1"/>
  <c r="DT285" i="1" s="1"/>
  <c r="DV285" i="1" s="1"/>
  <c r="DX285" i="1" s="1"/>
  <c r="DZ285" i="1" s="1"/>
  <c r="EB285" i="1" s="1"/>
  <c r="DQ283" i="1"/>
  <c r="DS283" i="1" s="1"/>
  <c r="DU283" i="1" s="1"/>
  <c r="DW283" i="1" s="1"/>
  <c r="DY283" i="1" s="1"/>
  <c r="EA283" i="1" s="1"/>
  <c r="EC283" i="1" s="1"/>
  <c r="DP283" i="1"/>
  <c r="DR283" i="1" s="1"/>
  <c r="DT283" i="1" s="1"/>
  <c r="DV283" i="1" s="1"/>
  <c r="DX283" i="1" s="1"/>
  <c r="DZ283" i="1" s="1"/>
  <c r="EB283" i="1" s="1"/>
  <c r="DQ282" i="1"/>
  <c r="DS282" i="1" s="1"/>
  <c r="DU282" i="1" s="1"/>
  <c r="DW282" i="1" s="1"/>
  <c r="DY282" i="1" s="1"/>
  <c r="EA282" i="1" s="1"/>
  <c r="EC282" i="1" s="1"/>
  <c r="DP282" i="1"/>
  <c r="DR282" i="1" s="1"/>
  <c r="DT282" i="1" s="1"/>
  <c r="DV282" i="1" s="1"/>
  <c r="DX282" i="1" s="1"/>
  <c r="DZ282" i="1" s="1"/>
  <c r="EB282" i="1" s="1"/>
  <c r="DQ281" i="1"/>
  <c r="DS281" i="1" s="1"/>
  <c r="DU281" i="1" s="1"/>
  <c r="DW281" i="1" s="1"/>
  <c r="DY281" i="1" s="1"/>
  <c r="EA281" i="1" s="1"/>
  <c r="EC281" i="1" s="1"/>
  <c r="DP281" i="1"/>
  <c r="DR281" i="1" s="1"/>
  <c r="DT281" i="1" s="1"/>
  <c r="DV281" i="1" s="1"/>
  <c r="DX281" i="1" s="1"/>
  <c r="DZ281" i="1" s="1"/>
  <c r="EB281" i="1" s="1"/>
  <c r="DQ279" i="1"/>
  <c r="DS279" i="1" s="1"/>
  <c r="DU279" i="1" s="1"/>
  <c r="DW279" i="1" s="1"/>
  <c r="DY279" i="1" s="1"/>
  <c r="EA279" i="1" s="1"/>
  <c r="EC279" i="1" s="1"/>
  <c r="DP279" i="1"/>
  <c r="DR279" i="1" s="1"/>
  <c r="DT279" i="1" s="1"/>
  <c r="DV279" i="1" s="1"/>
  <c r="DX279" i="1" s="1"/>
  <c r="DZ279" i="1" s="1"/>
  <c r="EB279" i="1" s="1"/>
  <c r="DQ278" i="1"/>
  <c r="DS278" i="1" s="1"/>
  <c r="DU278" i="1" s="1"/>
  <c r="DW278" i="1" s="1"/>
  <c r="DY278" i="1" s="1"/>
  <c r="EA278" i="1" s="1"/>
  <c r="EC278" i="1" s="1"/>
  <c r="DP278" i="1"/>
  <c r="DR278" i="1" s="1"/>
  <c r="DT278" i="1" s="1"/>
  <c r="DV278" i="1" s="1"/>
  <c r="DX278" i="1" s="1"/>
  <c r="DZ278" i="1" s="1"/>
  <c r="EB278" i="1" s="1"/>
  <c r="DQ277" i="1"/>
  <c r="DS277" i="1" s="1"/>
  <c r="DU277" i="1" s="1"/>
  <c r="DW277" i="1" s="1"/>
  <c r="DY277" i="1" s="1"/>
  <c r="EA277" i="1" s="1"/>
  <c r="EC277" i="1" s="1"/>
  <c r="DP277" i="1"/>
  <c r="DR277" i="1" s="1"/>
  <c r="DT277" i="1" s="1"/>
  <c r="DV277" i="1" s="1"/>
  <c r="DX277" i="1" s="1"/>
  <c r="DZ277" i="1" s="1"/>
  <c r="EB277" i="1" s="1"/>
  <c r="DQ275" i="1"/>
  <c r="DS275" i="1" s="1"/>
  <c r="DU275" i="1" s="1"/>
  <c r="DW275" i="1" s="1"/>
  <c r="DY275" i="1" s="1"/>
  <c r="EA275" i="1" s="1"/>
  <c r="EC275" i="1" s="1"/>
  <c r="DP275" i="1"/>
  <c r="DR275" i="1" s="1"/>
  <c r="DT275" i="1" s="1"/>
  <c r="DV275" i="1" s="1"/>
  <c r="DX275" i="1" s="1"/>
  <c r="DZ275" i="1" s="1"/>
  <c r="EB275" i="1" s="1"/>
  <c r="DQ274" i="1"/>
  <c r="DS274" i="1" s="1"/>
  <c r="DU274" i="1" s="1"/>
  <c r="DW274" i="1" s="1"/>
  <c r="DY274" i="1" s="1"/>
  <c r="EA274" i="1" s="1"/>
  <c r="EC274" i="1" s="1"/>
  <c r="DP274" i="1"/>
  <c r="DR274" i="1" s="1"/>
  <c r="DT274" i="1" s="1"/>
  <c r="DV274" i="1" s="1"/>
  <c r="DX274" i="1" s="1"/>
  <c r="DZ274" i="1" s="1"/>
  <c r="EB274" i="1" s="1"/>
  <c r="DQ273" i="1"/>
  <c r="DS273" i="1" s="1"/>
  <c r="DU273" i="1" s="1"/>
  <c r="DW273" i="1" s="1"/>
  <c r="DY273" i="1" s="1"/>
  <c r="EA273" i="1" s="1"/>
  <c r="EC273" i="1" s="1"/>
  <c r="DP273" i="1"/>
  <c r="DR273" i="1" s="1"/>
  <c r="DT273" i="1" s="1"/>
  <c r="DV273" i="1" s="1"/>
  <c r="DX273" i="1" s="1"/>
  <c r="DZ273" i="1" s="1"/>
  <c r="EB273" i="1" s="1"/>
  <c r="DQ271" i="1"/>
  <c r="DS271" i="1" s="1"/>
  <c r="DU271" i="1" s="1"/>
  <c r="DW271" i="1" s="1"/>
  <c r="DY271" i="1" s="1"/>
  <c r="EA271" i="1" s="1"/>
  <c r="EC271" i="1" s="1"/>
  <c r="DP271" i="1"/>
  <c r="DR271" i="1" s="1"/>
  <c r="DT271" i="1" s="1"/>
  <c r="DV271" i="1" s="1"/>
  <c r="DX271" i="1" s="1"/>
  <c r="DZ271" i="1" s="1"/>
  <c r="EB271" i="1" s="1"/>
  <c r="DQ270" i="1"/>
  <c r="DS270" i="1" s="1"/>
  <c r="DU270" i="1" s="1"/>
  <c r="DW270" i="1" s="1"/>
  <c r="DY270" i="1" s="1"/>
  <c r="EA270" i="1" s="1"/>
  <c r="EC270" i="1" s="1"/>
  <c r="DP270" i="1"/>
  <c r="DR270" i="1" s="1"/>
  <c r="DT270" i="1" s="1"/>
  <c r="DV270" i="1" s="1"/>
  <c r="DX270" i="1" s="1"/>
  <c r="DZ270" i="1" s="1"/>
  <c r="EB270" i="1" s="1"/>
  <c r="DQ269" i="1"/>
  <c r="DS269" i="1" s="1"/>
  <c r="DU269" i="1" s="1"/>
  <c r="DW269" i="1" s="1"/>
  <c r="DY269" i="1" s="1"/>
  <c r="EA269" i="1" s="1"/>
  <c r="EC269" i="1" s="1"/>
  <c r="DP269" i="1"/>
  <c r="DR269" i="1" s="1"/>
  <c r="DT269" i="1" s="1"/>
  <c r="DV269" i="1" s="1"/>
  <c r="DX269" i="1" s="1"/>
  <c r="DZ269" i="1" s="1"/>
  <c r="EB269" i="1" s="1"/>
  <c r="DQ267" i="1"/>
  <c r="DS267" i="1" s="1"/>
  <c r="DU267" i="1" s="1"/>
  <c r="DW267" i="1" s="1"/>
  <c r="DY267" i="1" s="1"/>
  <c r="EA267" i="1" s="1"/>
  <c r="EC267" i="1" s="1"/>
  <c r="DP267" i="1"/>
  <c r="DR267" i="1" s="1"/>
  <c r="DT267" i="1" s="1"/>
  <c r="DV267" i="1" s="1"/>
  <c r="DX267" i="1" s="1"/>
  <c r="DZ267" i="1" s="1"/>
  <c r="EB267" i="1" s="1"/>
  <c r="DQ266" i="1"/>
  <c r="DS266" i="1" s="1"/>
  <c r="DU266" i="1" s="1"/>
  <c r="DW266" i="1" s="1"/>
  <c r="DY266" i="1" s="1"/>
  <c r="EA266" i="1" s="1"/>
  <c r="EC266" i="1" s="1"/>
  <c r="DP266" i="1"/>
  <c r="DR266" i="1" s="1"/>
  <c r="DT266" i="1" s="1"/>
  <c r="DV266" i="1" s="1"/>
  <c r="DX266" i="1" s="1"/>
  <c r="DZ266" i="1" s="1"/>
  <c r="EB266" i="1" s="1"/>
  <c r="DQ265" i="1"/>
  <c r="DS265" i="1" s="1"/>
  <c r="DU265" i="1" s="1"/>
  <c r="DW265" i="1" s="1"/>
  <c r="DY265" i="1" s="1"/>
  <c r="EA265" i="1" s="1"/>
  <c r="EC265" i="1" s="1"/>
  <c r="DP265" i="1"/>
  <c r="DR265" i="1" s="1"/>
  <c r="DT265" i="1" s="1"/>
  <c r="DV265" i="1" s="1"/>
  <c r="DX265" i="1" s="1"/>
  <c r="DZ265" i="1" s="1"/>
  <c r="EB265" i="1" s="1"/>
  <c r="DQ263" i="1"/>
  <c r="DS263" i="1" s="1"/>
  <c r="DU263" i="1" s="1"/>
  <c r="DW263" i="1" s="1"/>
  <c r="DY263" i="1" s="1"/>
  <c r="EA263" i="1" s="1"/>
  <c r="EC263" i="1" s="1"/>
  <c r="DP263" i="1"/>
  <c r="DR263" i="1" s="1"/>
  <c r="DT263" i="1" s="1"/>
  <c r="DV263" i="1" s="1"/>
  <c r="DX263" i="1" s="1"/>
  <c r="DZ263" i="1" s="1"/>
  <c r="EB263" i="1" s="1"/>
  <c r="DQ262" i="1"/>
  <c r="DS262" i="1" s="1"/>
  <c r="DU262" i="1" s="1"/>
  <c r="DW262" i="1" s="1"/>
  <c r="DY262" i="1" s="1"/>
  <c r="EA262" i="1" s="1"/>
  <c r="EC262" i="1" s="1"/>
  <c r="DP262" i="1"/>
  <c r="DR262" i="1" s="1"/>
  <c r="DT262" i="1" s="1"/>
  <c r="DV262" i="1" s="1"/>
  <c r="DX262" i="1" s="1"/>
  <c r="DZ262" i="1" s="1"/>
  <c r="EB262" i="1" s="1"/>
  <c r="DQ261" i="1"/>
  <c r="DS261" i="1" s="1"/>
  <c r="DU261" i="1" s="1"/>
  <c r="DW261" i="1" s="1"/>
  <c r="DY261" i="1" s="1"/>
  <c r="EA261" i="1" s="1"/>
  <c r="EC261" i="1" s="1"/>
  <c r="DP261" i="1"/>
  <c r="DR261" i="1" s="1"/>
  <c r="DT261" i="1" s="1"/>
  <c r="DV261" i="1" s="1"/>
  <c r="DX261" i="1" s="1"/>
  <c r="DZ261" i="1" s="1"/>
  <c r="EB261" i="1" s="1"/>
  <c r="DQ259" i="1"/>
  <c r="DS259" i="1" s="1"/>
  <c r="DU259" i="1" s="1"/>
  <c r="DW259" i="1" s="1"/>
  <c r="DY259" i="1" s="1"/>
  <c r="EA259" i="1" s="1"/>
  <c r="EC259" i="1" s="1"/>
  <c r="DP259" i="1"/>
  <c r="DR259" i="1" s="1"/>
  <c r="DT259" i="1" s="1"/>
  <c r="DV259" i="1" s="1"/>
  <c r="DX259" i="1" s="1"/>
  <c r="DZ259" i="1" s="1"/>
  <c r="EB259" i="1" s="1"/>
  <c r="DQ258" i="1"/>
  <c r="DS258" i="1" s="1"/>
  <c r="DU258" i="1" s="1"/>
  <c r="DW258" i="1" s="1"/>
  <c r="DY258" i="1" s="1"/>
  <c r="EA258" i="1" s="1"/>
  <c r="EC258" i="1" s="1"/>
  <c r="DP258" i="1"/>
  <c r="DR258" i="1" s="1"/>
  <c r="DT258" i="1" s="1"/>
  <c r="DV258" i="1" s="1"/>
  <c r="DX258" i="1" s="1"/>
  <c r="DZ258" i="1" s="1"/>
  <c r="EB258" i="1" s="1"/>
  <c r="DQ257" i="1"/>
  <c r="DS257" i="1" s="1"/>
  <c r="DU257" i="1" s="1"/>
  <c r="DW257" i="1" s="1"/>
  <c r="DY257" i="1" s="1"/>
  <c r="EA257" i="1" s="1"/>
  <c r="EC257" i="1" s="1"/>
  <c r="DP257" i="1"/>
  <c r="DR257" i="1" s="1"/>
  <c r="DT257" i="1" s="1"/>
  <c r="DV257" i="1" s="1"/>
  <c r="DX257" i="1" s="1"/>
  <c r="DZ257" i="1" s="1"/>
  <c r="EB257" i="1" s="1"/>
  <c r="DQ255" i="1"/>
  <c r="DS255" i="1" s="1"/>
  <c r="DU255" i="1" s="1"/>
  <c r="DW255" i="1" s="1"/>
  <c r="DY255" i="1" s="1"/>
  <c r="EA255" i="1" s="1"/>
  <c r="EC255" i="1" s="1"/>
  <c r="DP255" i="1"/>
  <c r="DR255" i="1" s="1"/>
  <c r="DT255" i="1" s="1"/>
  <c r="DV255" i="1" s="1"/>
  <c r="DX255" i="1" s="1"/>
  <c r="DZ255" i="1" s="1"/>
  <c r="EB255" i="1" s="1"/>
  <c r="DQ254" i="1"/>
  <c r="DS254" i="1" s="1"/>
  <c r="DU254" i="1" s="1"/>
  <c r="DW254" i="1" s="1"/>
  <c r="DY254" i="1" s="1"/>
  <c r="EA254" i="1" s="1"/>
  <c r="EC254" i="1" s="1"/>
  <c r="DP254" i="1"/>
  <c r="DR254" i="1" s="1"/>
  <c r="DT254" i="1" s="1"/>
  <c r="DV254" i="1" s="1"/>
  <c r="DX254" i="1" s="1"/>
  <c r="DZ254" i="1" s="1"/>
  <c r="EB254" i="1" s="1"/>
  <c r="DQ253" i="1"/>
  <c r="DS253" i="1" s="1"/>
  <c r="DU253" i="1" s="1"/>
  <c r="DW253" i="1" s="1"/>
  <c r="DY253" i="1" s="1"/>
  <c r="EA253" i="1" s="1"/>
  <c r="EC253" i="1" s="1"/>
  <c r="DP253" i="1"/>
  <c r="DR253" i="1" s="1"/>
  <c r="DT253" i="1" s="1"/>
  <c r="DV253" i="1" s="1"/>
  <c r="DX253" i="1" s="1"/>
  <c r="DZ253" i="1" s="1"/>
  <c r="EB253" i="1" s="1"/>
  <c r="DQ251" i="1"/>
  <c r="DS251" i="1" s="1"/>
  <c r="DU251" i="1" s="1"/>
  <c r="DW251" i="1" s="1"/>
  <c r="DY251" i="1" s="1"/>
  <c r="EA251" i="1" s="1"/>
  <c r="EC251" i="1" s="1"/>
  <c r="DP251" i="1"/>
  <c r="DR251" i="1" s="1"/>
  <c r="DT251" i="1" s="1"/>
  <c r="DV251" i="1" s="1"/>
  <c r="DX251" i="1" s="1"/>
  <c r="DZ251" i="1" s="1"/>
  <c r="EB251" i="1" s="1"/>
  <c r="DQ250" i="1"/>
  <c r="DS250" i="1" s="1"/>
  <c r="DU250" i="1" s="1"/>
  <c r="DW250" i="1" s="1"/>
  <c r="DY250" i="1" s="1"/>
  <c r="EA250" i="1" s="1"/>
  <c r="EC250" i="1" s="1"/>
  <c r="DP250" i="1"/>
  <c r="DR250" i="1" s="1"/>
  <c r="DT250" i="1" s="1"/>
  <c r="DV250" i="1" s="1"/>
  <c r="DX250" i="1" s="1"/>
  <c r="DZ250" i="1" s="1"/>
  <c r="EB250" i="1" s="1"/>
  <c r="DQ249" i="1"/>
  <c r="DS249" i="1" s="1"/>
  <c r="DU249" i="1" s="1"/>
  <c r="DW249" i="1" s="1"/>
  <c r="DY249" i="1" s="1"/>
  <c r="EA249" i="1" s="1"/>
  <c r="EC249" i="1" s="1"/>
  <c r="DP249" i="1"/>
  <c r="DR249" i="1" s="1"/>
  <c r="DT249" i="1" s="1"/>
  <c r="DV249" i="1" s="1"/>
  <c r="DX249" i="1" s="1"/>
  <c r="DZ249" i="1" s="1"/>
  <c r="EB249" i="1" s="1"/>
  <c r="DQ247" i="1"/>
  <c r="DS247" i="1" s="1"/>
  <c r="DU247" i="1" s="1"/>
  <c r="DW247" i="1" s="1"/>
  <c r="DY247" i="1" s="1"/>
  <c r="EA247" i="1" s="1"/>
  <c r="EC247" i="1" s="1"/>
  <c r="DP247" i="1"/>
  <c r="DR247" i="1" s="1"/>
  <c r="DT247" i="1" s="1"/>
  <c r="DV247" i="1" s="1"/>
  <c r="DX247" i="1" s="1"/>
  <c r="DZ247" i="1" s="1"/>
  <c r="EB247" i="1" s="1"/>
  <c r="DQ246" i="1"/>
  <c r="DS246" i="1" s="1"/>
  <c r="DU246" i="1" s="1"/>
  <c r="DW246" i="1" s="1"/>
  <c r="DY246" i="1" s="1"/>
  <c r="EA246" i="1" s="1"/>
  <c r="EC246" i="1" s="1"/>
  <c r="DP246" i="1"/>
  <c r="DR246" i="1" s="1"/>
  <c r="DT246" i="1" s="1"/>
  <c r="DV246" i="1" s="1"/>
  <c r="DX246" i="1" s="1"/>
  <c r="DZ246" i="1" s="1"/>
  <c r="EB246" i="1" s="1"/>
  <c r="DQ245" i="1"/>
  <c r="DS245" i="1" s="1"/>
  <c r="DU245" i="1" s="1"/>
  <c r="DW245" i="1" s="1"/>
  <c r="DY245" i="1" s="1"/>
  <c r="EA245" i="1" s="1"/>
  <c r="EC245" i="1" s="1"/>
  <c r="DP245" i="1"/>
  <c r="DR245" i="1" s="1"/>
  <c r="DT245" i="1" s="1"/>
  <c r="DV245" i="1" s="1"/>
  <c r="DX245" i="1" s="1"/>
  <c r="DZ245" i="1" s="1"/>
  <c r="EB245" i="1" s="1"/>
  <c r="DQ243" i="1"/>
  <c r="DS243" i="1" s="1"/>
  <c r="DU243" i="1" s="1"/>
  <c r="DW243" i="1" s="1"/>
  <c r="DY243" i="1" s="1"/>
  <c r="EA243" i="1" s="1"/>
  <c r="EC243" i="1" s="1"/>
  <c r="DP243" i="1"/>
  <c r="DR243" i="1" s="1"/>
  <c r="DT243" i="1" s="1"/>
  <c r="DV243" i="1" s="1"/>
  <c r="DX243" i="1" s="1"/>
  <c r="DZ243" i="1" s="1"/>
  <c r="EB243" i="1" s="1"/>
  <c r="DQ242" i="1"/>
  <c r="DS242" i="1" s="1"/>
  <c r="DU242" i="1" s="1"/>
  <c r="DW242" i="1" s="1"/>
  <c r="DY242" i="1" s="1"/>
  <c r="EA242" i="1" s="1"/>
  <c r="EC242" i="1" s="1"/>
  <c r="DP242" i="1"/>
  <c r="DR242" i="1" s="1"/>
  <c r="DT242" i="1" s="1"/>
  <c r="DV242" i="1" s="1"/>
  <c r="DX242" i="1" s="1"/>
  <c r="DZ242" i="1" s="1"/>
  <c r="EB242" i="1" s="1"/>
  <c r="DQ241" i="1"/>
  <c r="DS241" i="1" s="1"/>
  <c r="DU241" i="1" s="1"/>
  <c r="DW241" i="1" s="1"/>
  <c r="DY241" i="1" s="1"/>
  <c r="EA241" i="1" s="1"/>
  <c r="EC241" i="1" s="1"/>
  <c r="DP241" i="1"/>
  <c r="DR241" i="1" s="1"/>
  <c r="DT241" i="1" s="1"/>
  <c r="DV241" i="1" s="1"/>
  <c r="DX241" i="1" s="1"/>
  <c r="DZ241" i="1" s="1"/>
  <c r="EB241" i="1" s="1"/>
  <c r="DQ239" i="1"/>
  <c r="DS239" i="1" s="1"/>
  <c r="DU239" i="1" s="1"/>
  <c r="DW239" i="1" s="1"/>
  <c r="DY239" i="1" s="1"/>
  <c r="EA239" i="1" s="1"/>
  <c r="EC239" i="1" s="1"/>
  <c r="DP239" i="1"/>
  <c r="DR239" i="1" s="1"/>
  <c r="DT239" i="1" s="1"/>
  <c r="DV239" i="1" s="1"/>
  <c r="DX239" i="1" s="1"/>
  <c r="DZ239" i="1" s="1"/>
  <c r="EB239" i="1" s="1"/>
  <c r="DQ238" i="1"/>
  <c r="DS238" i="1" s="1"/>
  <c r="DU238" i="1" s="1"/>
  <c r="DW238" i="1" s="1"/>
  <c r="DY238" i="1" s="1"/>
  <c r="EA238" i="1" s="1"/>
  <c r="EC238" i="1" s="1"/>
  <c r="DP238" i="1"/>
  <c r="DR238" i="1" s="1"/>
  <c r="DT238" i="1" s="1"/>
  <c r="DV238" i="1" s="1"/>
  <c r="DX238" i="1" s="1"/>
  <c r="DZ238" i="1" s="1"/>
  <c r="EB238" i="1" s="1"/>
  <c r="DQ237" i="1"/>
  <c r="DS237" i="1" s="1"/>
  <c r="DU237" i="1" s="1"/>
  <c r="DW237" i="1" s="1"/>
  <c r="DY237" i="1" s="1"/>
  <c r="EA237" i="1" s="1"/>
  <c r="EC237" i="1" s="1"/>
  <c r="DP237" i="1"/>
  <c r="DR237" i="1" s="1"/>
  <c r="DT237" i="1" s="1"/>
  <c r="DV237" i="1" s="1"/>
  <c r="DX237" i="1" s="1"/>
  <c r="DZ237" i="1" s="1"/>
  <c r="EB237" i="1" s="1"/>
  <c r="DQ235" i="1"/>
  <c r="DS235" i="1" s="1"/>
  <c r="DU235" i="1" s="1"/>
  <c r="DW235" i="1" s="1"/>
  <c r="DY235" i="1" s="1"/>
  <c r="EA235" i="1" s="1"/>
  <c r="EC235" i="1" s="1"/>
  <c r="DP235" i="1"/>
  <c r="DR235" i="1" s="1"/>
  <c r="DT235" i="1" s="1"/>
  <c r="DV235" i="1" s="1"/>
  <c r="DX235" i="1" s="1"/>
  <c r="DZ235" i="1" s="1"/>
  <c r="EB235" i="1" s="1"/>
  <c r="DQ234" i="1"/>
  <c r="DS234" i="1" s="1"/>
  <c r="DU234" i="1" s="1"/>
  <c r="DW234" i="1" s="1"/>
  <c r="DY234" i="1" s="1"/>
  <c r="EA234" i="1" s="1"/>
  <c r="EC234" i="1" s="1"/>
  <c r="DP234" i="1"/>
  <c r="DR234" i="1" s="1"/>
  <c r="DT234" i="1" s="1"/>
  <c r="DV234" i="1" s="1"/>
  <c r="DX234" i="1" s="1"/>
  <c r="DZ234" i="1" s="1"/>
  <c r="EB234" i="1" s="1"/>
  <c r="DQ233" i="1"/>
  <c r="DS233" i="1" s="1"/>
  <c r="DU233" i="1" s="1"/>
  <c r="DW233" i="1" s="1"/>
  <c r="DY233" i="1" s="1"/>
  <c r="EA233" i="1" s="1"/>
  <c r="EC233" i="1" s="1"/>
  <c r="DP233" i="1"/>
  <c r="DR233" i="1" s="1"/>
  <c r="DT233" i="1" s="1"/>
  <c r="DV233" i="1" s="1"/>
  <c r="DX233" i="1" s="1"/>
  <c r="DZ233" i="1" s="1"/>
  <c r="EB233" i="1" s="1"/>
  <c r="DQ231" i="1"/>
  <c r="DS231" i="1" s="1"/>
  <c r="DU231" i="1" s="1"/>
  <c r="DW231" i="1" s="1"/>
  <c r="DY231" i="1" s="1"/>
  <c r="EA231" i="1" s="1"/>
  <c r="EC231" i="1" s="1"/>
  <c r="DP231" i="1"/>
  <c r="DR231" i="1" s="1"/>
  <c r="DT231" i="1" s="1"/>
  <c r="DV231" i="1" s="1"/>
  <c r="DX231" i="1" s="1"/>
  <c r="DZ231" i="1" s="1"/>
  <c r="EB231" i="1" s="1"/>
  <c r="DQ230" i="1"/>
  <c r="DS230" i="1" s="1"/>
  <c r="DU230" i="1" s="1"/>
  <c r="DW230" i="1" s="1"/>
  <c r="DY230" i="1" s="1"/>
  <c r="EA230" i="1" s="1"/>
  <c r="EC230" i="1" s="1"/>
  <c r="DP230" i="1"/>
  <c r="DR230" i="1" s="1"/>
  <c r="DT230" i="1" s="1"/>
  <c r="DV230" i="1" s="1"/>
  <c r="DX230" i="1" s="1"/>
  <c r="DZ230" i="1" s="1"/>
  <c r="EB230" i="1" s="1"/>
  <c r="DQ229" i="1"/>
  <c r="DS229" i="1" s="1"/>
  <c r="DU229" i="1" s="1"/>
  <c r="DW229" i="1" s="1"/>
  <c r="DY229" i="1" s="1"/>
  <c r="EA229" i="1" s="1"/>
  <c r="EC229" i="1" s="1"/>
  <c r="DP229" i="1"/>
  <c r="DR229" i="1" s="1"/>
  <c r="DT229" i="1" s="1"/>
  <c r="DV229" i="1" s="1"/>
  <c r="DX229" i="1" s="1"/>
  <c r="DZ229" i="1" s="1"/>
  <c r="EB229" i="1" s="1"/>
  <c r="DQ227" i="1"/>
  <c r="DS227" i="1" s="1"/>
  <c r="DU227" i="1" s="1"/>
  <c r="DW227" i="1" s="1"/>
  <c r="DY227" i="1" s="1"/>
  <c r="EA227" i="1" s="1"/>
  <c r="EC227" i="1" s="1"/>
  <c r="DP227" i="1"/>
  <c r="DR227" i="1" s="1"/>
  <c r="DT227" i="1" s="1"/>
  <c r="DV227" i="1" s="1"/>
  <c r="DX227" i="1" s="1"/>
  <c r="DZ227" i="1" s="1"/>
  <c r="EB227" i="1" s="1"/>
  <c r="DQ226" i="1"/>
  <c r="DS226" i="1" s="1"/>
  <c r="DU226" i="1" s="1"/>
  <c r="DW226" i="1" s="1"/>
  <c r="DY226" i="1" s="1"/>
  <c r="EA226" i="1" s="1"/>
  <c r="EC226" i="1" s="1"/>
  <c r="DP226" i="1"/>
  <c r="DR226" i="1" s="1"/>
  <c r="DT226" i="1" s="1"/>
  <c r="DV226" i="1" s="1"/>
  <c r="DX226" i="1" s="1"/>
  <c r="DZ226" i="1" s="1"/>
  <c r="EB226" i="1" s="1"/>
  <c r="DQ225" i="1"/>
  <c r="DS225" i="1" s="1"/>
  <c r="DU225" i="1" s="1"/>
  <c r="DW225" i="1" s="1"/>
  <c r="DY225" i="1" s="1"/>
  <c r="EA225" i="1" s="1"/>
  <c r="EC225" i="1" s="1"/>
  <c r="DP225" i="1"/>
  <c r="DR225" i="1" s="1"/>
  <c r="DT225" i="1" s="1"/>
  <c r="DV225" i="1" s="1"/>
  <c r="DX225" i="1" s="1"/>
  <c r="DZ225" i="1" s="1"/>
  <c r="EB225" i="1" s="1"/>
  <c r="DQ223" i="1"/>
  <c r="DS223" i="1" s="1"/>
  <c r="DU223" i="1" s="1"/>
  <c r="DW223" i="1" s="1"/>
  <c r="DY223" i="1" s="1"/>
  <c r="EA223" i="1" s="1"/>
  <c r="EC223" i="1" s="1"/>
  <c r="DP223" i="1"/>
  <c r="DR223" i="1" s="1"/>
  <c r="DT223" i="1" s="1"/>
  <c r="DV223" i="1" s="1"/>
  <c r="DX223" i="1" s="1"/>
  <c r="DZ223" i="1" s="1"/>
  <c r="EB223" i="1" s="1"/>
  <c r="DQ222" i="1"/>
  <c r="DS222" i="1" s="1"/>
  <c r="DU222" i="1" s="1"/>
  <c r="DW222" i="1" s="1"/>
  <c r="DY222" i="1" s="1"/>
  <c r="EA222" i="1" s="1"/>
  <c r="EC222" i="1" s="1"/>
  <c r="DP222" i="1"/>
  <c r="DR222" i="1" s="1"/>
  <c r="DT222" i="1" s="1"/>
  <c r="DV222" i="1" s="1"/>
  <c r="DX222" i="1" s="1"/>
  <c r="DZ222" i="1" s="1"/>
  <c r="EB222" i="1" s="1"/>
  <c r="DQ221" i="1"/>
  <c r="DS221" i="1" s="1"/>
  <c r="DU221" i="1" s="1"/>
  <c r="DW221" i="1" s="1"/>
  <c r="DY221" i="1" s="1"/>
  <c r="EA221" i="1" s="1"/>
  <c r="EC221" i="1" s="1"/>
  <c r="DP221" i="1"/>
  <c r="DR221" i="1" s="1"/>
  <c r="DT221" i="1" s="1"/>
  <c r="DV221" i="1" s="1"/>
  <c r="DX221" i="1" s="1"/>
  <c r="DZ221" i="1" s="1"/>
  <c r="EB221" i="1" s="1"/>
  <c r="DQ219" i="1"/>
  <c r="DS219" i="1" s="1"/>
  <c r="DU219" i="1" s="1"/>
  <c r="DW219" i="1" s="1"/>
  <c r="DY219" i="1" s="1"/>
  <c r="EA219" i="1" s="1"/>
  <c r="EC219" i="1" s="1"/>
  <c r="DP219" i="1"/>
  <c r="DR219" i="1" s="1"/>
  <c r="DT219" i="1" s="1"/>
  <c r="DV219" i="1" s="1"/>
  <c r="DX219" i="1" s="1"/>
  <c r="DZ219" i="1" s="1"/>
  <c r="EB219" i="1" s="1"/>
  <c r="DQ218" i="1"/>
  <c r="DS218" i="1" s="1"/>
  <c r="DU218" i="1" s="1"/>
  <c r="DW218" i="1" s="1"/>
  <c r="DY218" i="1" s="1"/>
  <c r="EA218" i="1" s="1"/>
  <c r="EC218" i="1" s="1"/>
  <c r="DP218" i="1"/>
  <c r="DR218" i="1" s="1"/>
  <c r="DT218" i="1" s="1"/>
  <c r="DV218" i="1" s="1"/>
  <c r="DX218" i="1" s="1"/>
  <c r="DZ218" i="1" s="1"/>
  <c r="EB218" i="1" s="1"/>
  <c r="DQ217" i="1"/>
  <c r="DS217" i="1" s="1"/>
  <c r="DU217" i="1" s="1"/>
  <c r="DW217" i="1" s="1"/>
  <c r="DY217" i="1" s="1"/>
  <c r="EA217" i="1" s="1"/>
  <c r="EC217" i="1" s="1"/>
  <c r="DP217" i="1"/>
  <c r="DR217" i="1" s="1"/>
  <c r="DT217" i="1" s="1"/>
  <c r="DV217" i="1" s="1"/>
  <c r="DX217" i="1" s="1"/>
  <c r="DZ217" i="1" s="1"/>
  <c r="EB217" i="1" s="1"/>
  <c r="DQ215" i="1"/>
  <c r="DS215" i="1" s="1"/>
  <c r="DU215" i="1" s="1"/>
  <c r="DW215" i="1" s="1"/>
  <c r="DY215" i="1" s="1"/>
  <c r="EA215" i="1" s="1"/>
  <c r="EC215" i="1" s="1"/>
  <c r="DP215" i="1"/>
  <c r="DR215" i="1" s="1"/>
  <c r="DT215" i="1" s="1"/>
  <c r="DV215" i="1" s="1"/>
  <c r="DX215" i="1" s="1"/>
  <c r="DZ215" i="1" s="1"/>
  <c r="EB215" i="1" s="1"/>
  <c r="DQ214" i="1"/>
  <c r="DS214" i="1" s="1"/>
  <c r="DU214" i="1" s="1"/>
  <c r="DW214" i="1" s="1"/>
  <c r="DY214" i="1" s="1"/>
  <c r="EA214" i="1" s="1"/>
  <c r="EC214" i="1" s="1"/>
  <c r="DP214" i="1"/>
  <c r="DR214" i="1" s="1"/>
  <c r="DT214" i="1" s="1"/>
  <c r="DV214" i="1" s="1"/>
  <c r="DX214" i="1" s="1"/>
  <c r="DZ214" i="1" s="1"/>
  <c r="EB214" i="1" s="1"/>
  <c r="DQ213" i="1"/>
  <c r="DS213" i="1" s="1"/>
  <c r="DU213" i="1" s="1"/>
  <c r="DW213" i="1" s="1"/>
  <c r="DY213" i="1" s="1"/>
  <c r="EA213" i="1" s="1"/>
  <c r="EC213" i="1" s="1"/>
  <c r="DP213" i="1"/>
  <c r="DR213" i="1" s="1"/>
  <c r="DT213" i="1" s="1"/>
  <c r="DV213" i="1" s="1"/>
  <c r="DX213" i="1" s="1"/>
  <c r="DZ213" i="1" s="1"/>
  <c r="EB213" i="1" s="1"/>
  <c r="DQ211" i="1"/>
  <c r="DS211" i="1" s="1"/>
  <c r="DU211" i="1" s="1"/>
  <c r="DW211" i="1" s="1"/>
  <c r="DY211" i="1" s="1"/>
  <c r="EA211" i="1" s="1"/>
  <c r="EC211" i="1" s="1"/>
  <c r="DP211" i="1"/>
  <c r="DR211" i="1" s="1"/>
  <c r="DT211" i="1" s="1"/>
  <c r="DV211" i="1" s="1"/>
  <c r="DX211" i="1" s="1"/>
  <c r="DZ211" i="1" s="1"/>
  <c r="EB211" i="1" s="1"/>
  <c r="DQ210" i="1"/>
  <c r="DS210" i="1" s="1"/>
  <c r="DU210" i="1" s="1"/>
  <c r="DW210" i="1" s="1"/>
  <c r="DY210" i="1" s="1"/>
  <c r="EA210" i="1" s="1"/>
  <c r="EC210" i="1" s="1"/>
  <c r="DP210" i="1"/>
  <c r="DR210" i="1" s="1"/>
  <c r="DT210" i="1" s="1"/>
  <c r="DV210" i="1" s="1"/>
  <c r="DX210" i="1" s="1"/>
  <c r="DZ210" i="1" s="1"/>
  <c r="EB210" i="1" s="1"/>
  <c r="DQ209" i="1"/>
  <c r="DS209" i="1" s="1"/>
  <c r="DU209" i="1" s="1"/>
  <c r="DW209" i="1" s="1"/>
  <c r="DY209" i="1" s="1"/>
  <c r="EA209" i="1" s="1"/>
  <c r="EC209" i="1" s="1"/>
  <c r="DP209" i="1"/>
  <c r="DR209" i="1" s="1"/>
  <c r="DT209" i="1" s="1"/>
  <c r="DV209" i="1" s="1"/>
  <c r="DX209" i="1" s="1"/>
  <c r="DZ209" i="1" s="1"/>
  <c r="EB209" i="1" s="1"/>
  <c r="DQ207" i="1"/>
  <c r="DS207" i="1" s="1"/>
  <c r="DU207" i="1" s="1"/>
  <c r="DW207" i="1" s="1"/>
  <c r="DY207" i="1" s="1"/>
  <c r="EA207" i="1" s="1"/>
  <c r="EC207" i="1" s="1"/>
  <c r="DP207" i="1"/>
  <c r="DR207" i="1" s="1"/>
  <c r="DT207" i="1" s="1"/>
  <c r="DV207" i="1" s="1"/>
  <c r="DX207" i="1" s="1"/>
  <c r="DZ207" i="1" s="1"/>
  <c r="EB207" i="1" s="1"/>
  <c r="DQ206" i="1"/>
  <c r="DS206" i="1" s="1"/>
  <c r="DU206" i="1" s="1"/>
  <c r="DW206" i="1" s="1"/>
  <c r="DY206" i="1" s="1"/>
  <c r="EA206" i="1" s="1"/>
  <c r="EC206" i="1" s="1"/>
  <c r="DP206" i="1"/>
  <c r="DR206" i="1" s="1"/>
  <c r="DT206" i="1" s="1"/>
  <c r="DV206" i="1" s="1"/>
  <c r="DX206" i="1" s="1"/>
  <c r="DZ206" i="1" s="1"/>
  <c r="EB206" i="1" s="1"/>
  <c r="DQ205" i="1"/>
  <c r="DS205" i="1" s="1"/>
  <c r="DU205" i="1" s="1"/>
  <c r="DW205" i="1" s="1"/>
  <c r="DY205" i="1" s="1"/>
  <c r="EA205" i="1" s="1"/>
  <c r="EC205" i="1" s="1"/>
  <c r="DP205" i="1"/>
  <c r="DR205" i="1" s="1"/>
  <c r="DT205" i="1" s="1"/>
  <c r="DV205" i="1" s="1"/>
  <c r="DX205" i="1" s="1"/>
  <c r="DZ205" i="1" s="1"/>
  <c r="EB205" i="1" s="1"/>
  <c r="DQ204" i="1"/>
  <c r="DS204" i="1" s="1"/>
  <c r="DU204" i="1" s="1"/>
  <c r="DW204" i="1" s="1"/>
  <c r="DY204" i="1" s="1"/>
  <c r="EA204" i="1" s="1"/>
  <c r="EC204" i="1" s="1"/>
  <c r="DQ203" i="1"/>
  <c r="DS203" i="1" s="1"/>
  <c r="DU203" i="1" s="1"/>
  <c r="DW203" i="1" s="1"/>
  <c r="DY203" i="1" s="1"/>
  <c r="EA203" i="1" s="1"/>
  <c r="EC203" i="1" s="1"/>
  <c r="DP203" i="1"/>
  <c r="DR203" i="1" s="1"/>
  <c r="DT203" i="1" s="1"/>
  <c r="DV203" i="1" s="1"/>
  <c r="DX203" i="1" s="1"/>
  <c r="DZ203" i="1" s="1"/>
  <c r="EB203" i="1" s="1"/>
  <c r="DQ202" i="1"/>
  <c r="DS202" i="1" s="1"/>
  <c r="DU202" i="1" s="1"/>
  <c r="DW202" i="1" s="1"/>
  <c r="DY202" i="1" s="1"/>
  <c r="EA202" i="1" s="1"/>
  <c r="EC202" i="1" s="1"/>
  <c r="DP202" i="1"/>
  <c r="DR202" i="1" s="1"/>
  <c r="DT202" i="1" s="1"/>
  <c r="DV202" i="1" s="1"/>
  <c r="DX202" i="1" s="1"/>
  <c r="DZ202" i="1" s="1"/>
  <c r="EB202" i="1" s="1"/>
  <c r="DQ201" i="1"/>
  <c r="DS201" i="1" s="1"/>
  <c r="DU201" i="1" s="1"/>
  <c r="DW201" i="1" s="1"/>
  <c r="DY201" i="1" s="1"/>
  <c r="EA201" i="1" s="1"/>
  <c r="EC201" i="1" s="1"/>
  <c r="DP201" i="1"/>
  <c r="DR201" i="1" s="1"/>
  <c r="DT201" i="1" s="1"/>
  <c r="DV201" i="1" s="1"/>
  <c r="DX201" i="1" s="1"/>
  <c r="DZ201" i="1" s="1"/>
  <c r="EB201" i="1" s="1"/>
  <c r="DQ200" i="1"/>
  <c r="DS200" i="1" s="1"/>
  <c r="DU200" i="1" s="1"/>
  <c r="DW200" i="1" s="1"/>
  <c r="DY200" i="1" s="1"/>
  <c r="EA200" i="1" s="1"/>
  <c r="EC200" i="1" s="1"/>
  <c r="DQ199" i="1"/>
  <c r="DS199" i="1" s="1"/>
  <c r="DU199" i="1" s="1"/>
  <c r="DW199" i="1" s="1"/>
  <c r="DY199" i="1" s="1"/>
  <c r="EA199" i="1" s="1"/>
  <c r="EC199" i="1" s="1"/>
  <c r="DP199" i="1"/>
  <c r="DR199" i="1" s="1"/>
  <c r="DT199" i="1" s="1"/>
  <c r="DV199" i="1" s="1"/>
  <c r="DX199" i="1" s="1"/>
  <c r="DZ199" i="1" s="1"/>
  <c r="EB199" i="1" s="1"/>
  <c r="DQ198" i="1"/>
  <c r="DS198" i="1" s="1"/>
  <c r="DU198" i="1" s="1"/>
  <c r="DW198" i="1" s="1"/>
  <c r="DY198" i="1" s="1"/>
  <c r="EA198" i="1" s="1"/>
  <c r="EC198" i="1" s="1"/>
  <c r="DP198" i="1"/>
  <c r="DR198" i="1" s="1"/>
  <c r="DT198" i="1" s="1"/>
  <c r="DV198" i="1" s="1"/>
  <c r="DX198" i="1" s="1"/>
  <c r="DZ198" i="1" s="1"/>
  <c r="EB198" i="1" s="1"/>
  <c r="DQ197" i="1"/>
  <c r="DS197" i="1" s="1"/>
  <c r="DU197" i="1" s="1"/>
  <c r="DW197" i="1" s="1"/>
  <c r="DY197" i="1" s="1"/>
  <c r="EA197" i="1" s="1"/>
  <c r="EC197" i="1" s="1"/>
  <c r="DP197" i="1"/>
  <c r="DR197" i="1" s="1"/>
  <c r="DT197" i="1" s="1"/>
  <c r="DV197" i="1" s="1"/>
  <c r="DX197" i="1" s="1"/>
  <c r="DZ197" i="1" s="1"/>
  <c r="EB197" i="1" s="1"/>
  <c r="DQ196" i="1"/>
  <c r="DS196" i="1" s="1"/>
  <c r="DU196" i="1" s="1"/>
  <c r="DW196" i="1" s="1"/>
  <c r="DY196" i="1" s="1"/>
  <c r="EA196" i="1" s="1"/>
  <c r="EC196" i="1" s="1"/>
  <c r="DQ195" i="1"/>
  <c r="DS195" i="1" s="1"/>
  <c r="DU195" i="1" s="1"/>
  <c r="DW195" i="1" s="1"/>
  <c r="DY195" i="1" s="1"/>
  <c r="EA195" i="1" s="1"/>
  <c r="EC195" i="1" s="1"/>
  <c r="DP195" i="1"/>
  <c r="DR195" i="1" s="1"/>
  <c r="DT195" i="1" s="1"/>
  <c r="DV195" i="1" s="1"/>
  <c r="DX195" i="1" s="1"/>
  <c r="DZ195" i="1" s="1"/>
  <c r="EB195" i="1" s="1"/>
  <c r="DQ194" i="1"/>
  <c r="DS194" i="1" s="1"/>
  <c r="DU194" i="1" s="1"/>
  <c r="DW194" i="1" s="1"/>
  <c r="DY194" i="1" s="1"/>
  <c r="EA194" i="1" s="1"/>
  <c r="EC194" i="1" s="1"/>
  <c r="DP194" i="1"/>
  <c r="DR194" i="1" s="1"/>
  <c r="DT194" i="1" s="1"/>
  <c r="DV194" i="1" s="1"/>
  <c r="DX194" i="1" s="1"/>
  <c r="DZ194" i="1" s="1"/>
  <c r="EB194" i="1" s="1"/>
  <c r="DQ193" i="1"/>
  <c r="DS193" i="1" s="1"/>
  <c r="DU193" i="1" s="1"/>
  <c r="DW193" i="1" s="1"/>
  <c r="DY193" i="1" s="1"/>
  <c r="EA193" i="1" s="1"/>
  <c r="EC193" i="1" s="1"/>
  <c r="DP193" i="1"/>
  <c r="DR193" i="1" s="1"/>
  <c r="DT193" i="1" s="1"/>
  <c r="DV193" i="1" s="1"/>
  <c r="DX193" i="1" s="1"/>
  <c r="DZ193" i="1" s="1"/>
  <c r="EB193" i="1" s="1"/>
  <c r="DQ192" i="1"/>
  <c r="DS192" i="1" s="1"/>
  <c r="DU192" i="1" s="1"/>
  <c r="DW192" i="1" s="1"/>
  <c r="DY192" i="1" s="1"/>
  <c r="EA192" i="1" s="1"/>
  <c r="EC192" i="1" s="1"/>
  <c r="DQ191" i="1"/>
  <c r="DS191" i="1" s="1"/>
  <c r="DU191" i="1" s="1"/>
  <c r="DW191" i="1" s="1"/>
  <c r="DY191" i="1" s="1"/>
  <c r="EA191" i="1" s="1"/>
  <c r="EC191" i="1" s="1"/>
  <c r="DP191" i="1"/>
  <c r="DR191" i="1" s="1"/>
  <c r="DT191" i="1" s="1"/>
  <c r="DV191" i="1" s="1"/>
  <c r="DX191" i="1" s="1"/>
  <c r="DZ191" i="1" s="1"/>
  <c r="EB191" i="1" s="1"/>
  <c r="DQ190" i="1"/>
  <c r="DS190" i="1" s="1"/>
  <c r="DU190" i="1" s="1"/>
  <c r="DW190" i="1" s="1"/>
  <c r="DY190" i="1" s="1"/>
  <c r="EA190" i="1" s="1"/>
  <c r="EC190" i="1" s="1"/>
  <c r="DP190" i="1"/>
  <c r="DR190" i="1" s="1"/>
  <c r="DT190" i="1" s="1"/>
  <c r="DV190" i="1" s="1"/>
  <c r="DX190" i="1" s="1"/>
  <c r="DZ190" i="1" s="1"/>
  <c r="EB190" i="1" s="1"/>
  <c r="DQ189" i="1"/>
  <c r="DS189" i="1" s="1"/>
  <c r="DU189" i="1" s="1"/>
  <c r="DW189" i="1" s="1"/>
  <c r="DY189" i="1" s="1"/>
  <c r="EA189" i="1" s="1"/>
  <c r="EC189" i="1" s="1"/>
  <c r="DP189" i="1"/>
  <c r="DR189" i="1" s="1"/>
  <c r="DT189" i="1" s="1"/>
  <c r="DV189" i="1" s="1"/>
  <c r="DX189" i="1" s="1"/>
  <c r="DZ189" i="1" s="1"/>
  <c r="EB189" i="1" s="1"/>
  <c r="DQ188" i="1"/>
  <c r="DS188" i="1" s="1"/>
  <c r="DU188" i="1" s="1"/>
  <c r="DW188" i="1" s="1"/>
  <c r="DY188" i="1" s="1"/>
  <c r="EA188" i="1" s="1"/>
  <c r="EC188" i="1" s="1"/>
  <c r="DQ187" i="1"/>
  <c r="DS187" i="1" s="1"/>
  <c r="DU187" i="1" s="1"/>
  <c r="DW187" i="1" s="1"/>
  <c r="DY187" i="1" s="1"/>
  <c r="EA187" i="1" s="1"/>
  <c r="EC187" i="1" s="1"/>
  <c r="DP187" i="1"/>
  <c r="DR187" i="1" s="1"/>
  <c r="DT187" i="1" s="1"/>
  <c r="DV187" i="1" s="1"/>
  <c r="DX187" i="1" s="1"/>
  <c r="DZ187" i="1" s="1"/>
  <c r="EB187" i="1" s="1"/>
  <c r="DQ186" i="1"/>
  <c r="DS186" i="1" s="1"/>
  <c r="DU186" i="1" s="1"/>
  <c r="DW186" i="1" s="1"/>
  <c r="DY186" i="1" s="1"/>
  <c r="EA186" i="1" s="1"/>
  <c r="EC186" i="1" s="1"/>
  <c r="DP186" i="1"/>
  <c r="DR186" i="1" s="1"/>
  <c r="DT186" i="1" s="1"/>
  <c r="DV186" i="1" s="1"/>
  <c r="DX186" i="1" s="1"/>
  <c r="DZ186" i="1" s="1"/>
  <c r="EB186" i="1" s="1"/>
  <c r="DQ185" i="1"/>
  <c r="DS185" i="1" s="1"/>
  <c r="DU185" i="1" s="1"/>
  <c r="DW185" i="1" s="1"/>
  <c r="DY185" i="1" s="1"/>
  <c r="EA185" i="1" s="1"/>
  <c r="EC185" i="1" s="1"/>
  <c r="DP185" i="1"/>
  <c r="DR185" i="1" s="1"/>
  <c r="DT185" i="1" s="1"/>
  <c r="DV185" i="1" s="1"/>
  <c r="DX185" i="1" s="1"/>
  <c r="DZ185" i="1" s="1"/>
  <c r="EB185" i="1" s="1"/>
  <c r="DQ184" i="1"/>
  <c r="DS184" i="1" s="1"/>
  <c r="DU184" i="1" s="1"/>
  <c r="DW184" i="1" s="1"/>
  <c r="DY184" i="1" s="1"/>
  <c r="EA184" i="1" s="1"/>
  <c r="EC184" i="1" s="1"/>
  <c r="DQ183" i="1"/>
  <c r="DS183" i="1" s="1"/>
  <c r="DU183" i="1" s="1"/>
  <c r="DW183" i="1" s="1"/>
  <c r="DY183" i="1" s="1"/>
  <c r="EA183" i="1" s="1"/>
  <c r="EC183" i="1" s="1"/>
  <c r="DP183" i="1"/>
  <c r="DR183" i="1" s="1"/>
  <c r="DT183" i="1" s="1"/>
  <c r="DV183" i="1" s="1"/>
  <c r="DX183" i="1" s="1"/>
  <c r="DZ183" i="1" s="1"/>
  <c r="EB183" i="1" s="1"/>
  <c r="DQ182" i="1"/>
  <c r="DS182" i="1" s="1"/>
  <c r="DU182" i="1" s="1"/>
  <c r="DW182" i="1" s="1"/>
  <c r="DY182" i="1" s="1"/>
  <c r="EA182" i="1" s="1"/>
  <c r="EC182" i="1" s="1"/>
  <c r="DP182" i="1"/>
  <c r="DR182" i="1" s="1"/>
  <c r="DT182" i="1" s="1"/>
  <c r="DV182" i="1" s="1"/>
  <c r="DX182" i="1" s="1"/>
  <c r="DZ182" i="1" s="1"/>
  <c r="EB182" i="1" s="1"/>
  <c r="DQ181" i="1"/>
  <c r="DS181" i="1" s="1"/>
  <c r="DU181" i="1" s="1"/>
  <c r="DW181" i="1" s="1"/>
  <c r="DY181" i="1" s="1"/>
  <c r="EA181" i="1" s="1"/>
  <c r="EC181" i="1" s="1"/>
  <c r="DP181" i="1"/>
  <c r="DR181" i="1" s="1"/>
  <c r="DT181" i="1" s="1"/>
  <c r="DV181" i="1" s="1"/>
  <c r="DX181" i="1" s="1"/>
  <c r="DZ181" i="1" s="1"/>
  <c r="EB181" i="1" s="1"/>
  <c r="DQ180" i="1"/>
  <c r="DS180" i="1" s="1"/>
  <c r="DU180" i="1" s="1"/>
  <c r="DW180" i="1" s="1"/>
  <c r="DY180" i="1" s="1"/>
  <c r="EA180" i="1" s="1"/>
  <c r="EC180" i="1" s="1"/>
  <c r="DQ179" i="1"/>
  <c r="DS179" i="1" s="1"/>
  <c r="DU179" i="1" s="1"/>
  <c r="DW179" i="1" s="1"/>
  <c r="DY179" i="1" s="1"/>
  <c r="EA179" i="1" s="1"/>
  <c r="EC179" i="1" s="1"/>
  <c r="DP179" i="1"/>
  <c r="DR179" i="1" s="1"/>
  <c r="DT179" i="1" s="1"/>
  <c r="DV179" i="1" s="1"/>
  <c r="DX179" i="1" s="1"/>
  <c r="DZ179" i="1" s="1"/>
  <c r="EB179" i="1" s="1"/>
  <c r="DQ178" i="1"/>
  <c r="DS178" i="1" s="1"/>
  <c r="DU178" i="1" s="1"/>
  <c r="DW178" i="1" s="1"/>
  <c r="DY178" i="1" s="1"/>
  <c r="EA178" i="1" s="1"/>
  <c r="EC178" i="1" s="1"/>
  <c r="DP178" i="1"/>
  <c r="DR178" i="1" s="1"/>
  <c r="DT178" i="1" s="1"/>
  <c r="DV178" i="1" s="1"/>
  <c r="DX178" i="1" s="1"/>
  <c r="DZ178" i="1" s="1"/>
  <c r="EB178" i="1" s="1"/>
  <c r="DQ177" i="1"/>
  <c r="DS177" i="1" s="1"/>
  <c r="DU177" i="1" s="1"/>
  <c r="DW177" i="1" s="1"/>
  <c r="DY177" i="1" s="1"/>
  <c r="EA177" i="1" s="1"/>
  <c r="EC177" i="1" s="1"/>
  <c r="DP177" i="1"/>
  <c r="DR177" i="1" s="1"/>
  <c r="DT177" i="1" s="1"/>
  <c r="DV177" i="1" s="1"/>
  <c r="DX177" i="1" s="1"/>
  <c r="DZ177" i="1" s="1"/>
  <c r="EB177" i="1" s="1"/>
  <c r="DQ176" i="1"/>
  <c r="DS176" i="1" s="1"/>
  <c r="DU176" i="1" s="1"/>
  <c r="DW176" i="1" s="1"/>
  <c r="DY176" i="1" s="1"/>
  <c r="EA176" i="1" s="1"/>
  <c r="EC176" i="1" s="1"/>
  <c r="DQ175" i="1"/>
  <c r="DS175" i="1" s="1"/>
  <c r="DU175" i="1" s="1"/>
  <c r="DW175" i="1" s="1"/>
  <c r="DY175" i="1" s="1"/>
  <c r="EA175" i="1" s="1"/>
  <c r="EC175" i="1" s="1"/>
  <c r="DP175" i="1"/>
  <c r="DR175" i="1" s="1"/>
  <c r="DT175" i="1" s="1"/>
  <c r="DV175" i="1" s="1"/>
  <c r="DX175" i="1" s="1"/>
  <c r="DZ175" i="1" s="1"/>
  <c r="EB175" i="1" s="1"/>
  <c r="DQ174" i="1"/>
  <c r="DS174" i="1" s="1"/>
  <c r="DU174" i="1" s="1"/>
  <c r="DW174" i="1" s="1"/>
  <c r="DY174" i="1" s="1"/>
  <c r="EA174" i="1" s="1"/>
  <c r="EC174" i="1" s="1"/>
  <c r="DP174" i="1"/>
  <c r="DR174" i="1" s="1"/>
  <c r="DT174" i="1" s="1"/>
  <c r="DV174" i="1" s="1"/>
  <c r="DX174" i="1" s="1"/>
  <c r="DZ174" i="1" s="1"/>
  <c r="EB174" i="1" s="1"/>
  <c r="DQ173" i="1"/>
  <c r="DS173" i="1" s="1"/>
  <c r="DU173" i="1" s="1"/>
  <c r="DW173" i="1" s="1"/>
  <c r="DY173" i="1" s="1"/>
  <c r="EA173" i="1" s="1"/>
  <c r="EC173" i="1" s="1"/>
  <c r="DP173" i="1"/>
  <c r="DR173" i="1" s="1"/>
  <c r="DT173" i="1" s="1"/>
  <c r="DV173" i="1" s="1"/>
  <c r="DX173" i="1" s="1"/>
  <c r="DZ173" i="1" s="1"/>
  <c r="EB173" i="1" s="1"/>
  <c r="DQ172" i="1"/>
  <c r="DS172" i="1" s="1"/>
  <c r="DU172" i="1" s="1"/>
  <c r="DW172" i="1" s="1"/>
  <c r="DY172" i="1" s="1"/>
  <c r="EA172" i="1" s="1"/>
  <c r="EC172" i="1" s="1"/>
  <c r="DQ171" i="1"/>
  <c r="DS171" i="1" s="1"/>
  <c r="DU171" i="1" s="1"/>
  <c r="DW171" i="1" s="1"/>
  <c r="DY171" i="1" s="1"/>
  <c r="EA171" i="1" s="1"/>
  <c r="EC171" i="1" s="1"/>
  <c r="DP171" i="1"/>
  <c r="DR171" i="1" s="1"/>
  <c r="DT171" i="1" s="1"/>
  <c r="DV171" i="1" s="1"/>
  <c r="DX171" i="1" s="1"/>
  <c r="DZ171" i="1" s="1"/>
  <c r="EB171" i="1" s="1"/>
  <c r="DQ170" i="1"/>
  <c r="DS170" i="1" s="1"/>
  <c r="DU170" i="1" s="1"/>
  <c r="DW170" i="1" s="1"/>
  <c r="DY170" i="1" s="1"/>
  <c r="EA170" i="1" s="1"/>
  <c r="EC170" i="1" s="1"/>
  <c r="DP170" i="1"/>
  <c r="DR170" i="1" s="1"/>
  <c r="DT170" i="1" s="1"/>
  <c r="DV170" i="1" s="1"/>
  <c r="DX170" i="1" s="1"/>
  <c r="DZ170" i="1" s="1"/>
  <c r="EB170" i="1" s="1"/>
  <c r="DQ169" i="1"/>
  <c r="DS169" i="1" s="1"/>
  <c r="DU169" i="1" s="1"/>
  <c r="DW169" i="1" s="1"/>
  <c r="DY169" i="1" s="1"/>
  <c r="EA169" i="1" s="1"/>
  <c r="EC169" i="1" s="1"/>
  <c r="DP169" i="1"/>
  <c r="DR169" i="1" s="1"/>
  <c r="DT169" i="1" s="1"/>
  <c r="DV169" i="1" s="1"/>
  <c r="DX169" i="1" s="1"/>
  <c r="DZ169" i="1" s="1"/>
  <c r="EB169" i="1" s="1"/>
  <c r="DQ168" i="1"/>
  <c r="DS168" i="1" s="1"/>
  <c r="DU168" i="1" s="1"/>
  <c r="DW168" i="1" s="1"/>
  <c r="DY168" i="1" s="1"/>
  <c r="EA168" i="1" s="1"/>
  <c r="EC168" i="1" s="1"/>
  <c r="DQ167" i="1"/>
  <c r="DS167" i="1" s="1"/>
  <c r="DU167" i="1" s="1"/>
  <c r="DW167" i="1" s="1"/>
  <c r="DY167" i="1" s="1"/>
  <c r="EA167" i="1" s="1"/>
  <c r="EC167" i="1" s="1"/>
  <c r="DP167" i="1"/>
  <c r="DR167" i="1" s="1"/>
  <c r="DT167" i="1" s="1"/>
  <c r="DV167" i="1" s="1"/>
  <c r="DX167" i="1" s="1"/>
  <c r="DZ167" i="1" s="1"/>
  <c r="EB167" i="1" s="1"/>
  <c r="DQ166" i="1"/>
  <c r="DS166" i="1" s="1"/>
  <c r="DU166" i="1" s="1"/>
  <c r="DW166" i="1" s="1"/>
  <c r="DY166" i="1" s="1"/>
  <c r="EA166" i="1" s="1"/>
  <c r="EC166" i="1" s="1"/>
  <c r="DP166" i="1"/>
  <c r="DR166" i="1" s="1"/>
  <c r="DT166" i="1" s="1"/>
  <c r="DV166" i="1" s="1"/>
  <c r="DX166" i="1" s="1"/>
  <c r="DZ166" i="1" s="1"/>
  <c r="EB166" i="1" s="1"/>
  <c r="DQ165" i="1"/>
  <c r="DS165" i="1" s="1"/>
  <c r="DU165" i="1" s="1"/>
  <c r="DW165" i="1" s="1"/>
  <c r="DY165" i="1" s="1"/>
  <c r="EA165" i="1" s="1"/>
  <c r="EC165" i="1" s="1"/>
  <c r="DP165" i="1"/>
  <c r="DR165" i="1" s="1"/>
  <c r="DT165" i="1" s="1"/>
  <c r="DV165" i="1" s="1"/>
  <c r="DX165" i="1" s="1"/>
  <c r="DZ165" i="1" s="1"/>
  <c r="EB165" i="1" s="1"/>
  <c r="DQ164" i="1"/>
  <c r="DS164" i="1" s="1"/>
  <c r="DU164" i="1" s="1"/>
  <c r="DW164" i="1" s="1"/>
  <c r="DY164" i="1" s="1"/>
  <c r="EA164" i="1" s="1"/>
  <c r="EC164" i="1" s="1"/>
  <c r="DQ163" i="1"/>
  <c r="DS163" i="1" s="1"/>
  <c r="DU163" i="1" s="1"/>
  <c r="DW163" i="1" s="1"/>
  <c r="DY163" i="1" s="1"/>
  <c r="EA163" i="1" s="1"/>
  <c r="EC163" i="1" s="1"/>
  <c r="DP163" i="1"/>
  <c r="DR163" i="1" s="1"/>
  <c r="DT163" i="1" s="1"/>
  <c r="DV163" i="1" s="1"/>
  <c r="DX163" i="1" s="1"/>
  <c r="DZ163" i="1" s="1"/>
  <c r="EB163" i="1" s="1"/>
  <c r="DQ162" i="1"/>
  <c r="DS162" i="1" s="1"/>
  <c r="DU162" i="1" s="1"/>
  <c r="DW162" i="1" s="1"/>
  <c r="DY162" i="1" s="1"/>
  <c r="EA162" i="1" s="1"/>
  <c r="EC162" i="1" s="1"/>
  <c r="DP162" i="1"/>
  <c r="DR162" i="1" s="1"/>
  <c r="DT162" i="1" s="1"/>
  <c r="DV162" i="1" s="1"/>
  <c r="DX162" i="1" s="1"/>
  <c r="DZ162" i="1" s="1"/>
  <c r="EB162" i="1" s="1"/>
  <c r="DQ161" i="1"/>
  <c r="DS161" i="1" s="1"/>
  <c r="DU161" i="1" s="1"/>
  <c r="DW161" i="1" s="1"/>
  <c r="DY161" i="1" s="1"/>
  <c r="EA161" i="1" s="1"/>
  <c r="EC161" i="1" s="1"/>
  <c r="DP161" i="1"/>
  <c r="DR161" i="1" s="1"/>
  <c r="DT161" i="1" s="1"/>
  <c r="DV161" i="1" s="1"/>
  <c r="DX161" i="1" s="1"/>
  <c r="DZ161" i="1" s="1"/>
  <c r="EB161" i="1" s="1"/>
  <c r="DQ160" i="1"/>
  <c r="DS160" i="1" s="1"/>
  <c r="DU160" i="1" s="1"/>
  <c r="DW160" i="1" s="1"/>
  <c r="DY160" i="1" s="1"/>
  <c r="EA160" i="1" s="1"/>
  <c r="EC160" i="1" s="1"/>
  <c r="DQ159" i="1"/>
  <c r="DS159" i="1" s="1"/>
  <c r="DU159" i="1" s="1"/>
  <c r="DW159" i="1" s="1"/>
  <c r="DY159" i="1" s="1"/>
  <c r="EA159" i="1" s="1"/>
  <c r="EC159" i="1" s="1"/>
  <c r="DP159" i="1"/>
  <c r="DR159" i="1" s="1"/>
  <c r="DT159" i="1" s="1"/>
  <c r="DV159" i="1" s="1"/>
  <c r="DX159" i="1" s="1"/>
  <c r="DZ159" i="1" s="1"/>
  <c r="EB159" i="1" s="1"/>
  <c r="DQ158" i="1"/>
  <c r="DS158" i="1" s="1"/>
  <c r="DU158" i="1" s="1"/>
  <c r="DW158" i="1" s="1"/>
  <c r="DY158" i="1" s="1"/>
  <c r="EA158" i="1" s="1"/>
  <c r="EC158" i="1" s="1"/>
  <c r="DP158" i="1"/>
  <c r="DR158" i="1" s="1"/>
  <c r="DT158" i="1" s="1"/>
  <c r="DV158" i="1" s="1"/>
  <c r="DX158" i="1" s="1"/>
  <c r="DZ158" i="1" s="1"/>
  <c r="EB158" i="1" s="1"/>
  <c r="DQ157" i="1"/>
  <c r="DS157" i="1" s="1"/>
  <c r="DU157" i="1" s="1"/>
  <c r="DW157" i="1" s="1"/>
  <c r="DY157" i="1" s="1"/>
  <c r="EA157" i="1" s="1"/>
  <c r="EC157" i="1" s="1"/>
  <c r="DP157" i="1"/>
  <c r="DR157" i="1" s="1"/>
  <c r="DT157" i="1" s="1"/>
  <c r="DV157" i="1" s="1"/>
  <c r="DX157" i="1" s="1"/>
  <c r="DZ157" i="1" s="1"/>
  <c r="EB157" i="1" s="1"/>
  <c r="DQ156" i="1"/>
  <c r="DS156" i="1" s="1"/>
  <c r="DU156" i="1" s="1"/>
  <c r="DW156" i="1" s="1"/>
  <c r="DY156" i="1" s="1"/>
  <c r="EA156" i="1" s="1"/>
  <c r="EC156" i="1" s="1"/>
  <c r="DQ155" i="1"/>
  <c r="DS155" i="1" s="1"/>
  <c r="DU155" i="1" s="1"/>
  <c r="DW155" i="1" s="1"/>
  <c r="DY155" i="1" s="1"/>
  <c r="EA155" i="1" s="1"/>
  <c r="EC155" i="1" s="1"/>
  <c r="DP155" i="1"/>
  <c r="DR155" i="1" s="1"/>
  <c r="DT155" i="1" s="1"/>
  <c r="DV155" i="1" s="1"/>
  <c r="DX155" i="1" s="1"/>
  <c r="DZ155" i="1" s="1"/>
  <c r="EB155" i="1" s="1"/>
  <c r="DQ154" i="1"/>
  <c r="DS154" i="1" s="1"/>
  <c r="DU154" i="1" s="1"/>
  <c r="DW154" i="1" s="1"/>
  <c r="DY154" i="1" s="1"/>
  <c r="EA154" i="1" s="1"/>
  <c r="EC154" i="1" s="1"/>
  <c r="DP154" i="1"/>
  <c r="DR154" i="1" s="1"/>
  <c r="DT154" i="1" s="1"/>
  <c r="DV154" i="1" s="1"/>
  <c r="DX154" i="1" s="1"/>
  <c r="DZ154" i="1" s="1"/>
  <c r="EB154" i="1" s="1"/>
  <c r="DQ153" i="1"/>
  <c r="DS153" i="1" s="1"/>
  <c r="DU153" i="1" s="1"/>
  <c r="DW153" i="1" s="1"/>
  <c r="DY153" i="1" s="1"/>
  <c r="EA153" i="1" s="1"/>
  <c r="EC153" i="1" s="1"/>
  <c r="DP153" i="1"/>
  <c r="DR153" i="1" s="1"/>
  <c r="DT153" i="1" s="1"/>
  <c r="DV153" i="1" s="1"/>
  <c r="DX153" i="1" s="1"/>
  <c r="DZ153" i="1" s="1"/>
  <c r="EB153" i="1" s="1"/>
  <c r="DQ152" i="1"/>
  <c r="DS152" i="1" s="1"/>
  <c r="DU152" i="1" s="1"/>
  <c r="DW152" i="1" s="1"/>
  <c r="DY152" i="1" s="1"/>
  <c r="EA152" i="1" s="1"/>
  <c r="EC152" i="1" s="1"/>
  <c r="DQ151" i="1"/>
  <c r="DS151" i="1" s="1"/>
  <c r="DU151" i="1" s="1"/>
  <c r="DW151" i="1" s="1"/>
  <c r="DY151" i="1" s="1"/>
  <c r="EA151" i="1" s="1"/>
  <c r="EC151" i="1" s="1"/>
  <c r="DP151" i="1"/>
  <c r="DR151" i="1" s="1"/>
  <c r="DT151" i="1" s="1"/>
  <c r="DV151" i="1" s="1"/>
  <c r="DX151" i="1" s="1"/>
  <c r="DZ151" i="1" s="1"/>
  <c r="EB151" i="1" s="1"/>
  <c r="DQ150" i="1"/>
  <c r="DS150" i="1" s="1"/>
  <c r="DU150" i="1" s="1"/>
  <c r="DW150" i="1" s="1"/>
  <c r="DY150" i="1" s="1"/>
  <c r="EA150" i="1" s="1"/>
  <c r="EC150" i="1" s="1"/>
  <c r="DP150" i="1"/>
  <c r="DR150" i="1" s="1"/>
  <c r="DT150" i="1" s="1"/>
  <c r="DV150" i="1" s="1"/>
  <c r="DX150" i="1" s="1"/>
  <c r="DZ150" i="1" s="1"/>
  <c r="EB150" i="1" s="1"/>
  <c r="DQ149" i="1"/>
  <c r="DS149" i="1" s="1"/>
  <c r="DU149" i="1" s="1"/>
  <c r="DW149" i="1" s="1"/>
  <c r="DY149" i="1" s="1"/>
  <c r="EA149" i="1" s="1"/>
  <c r="EC149" i="1" s="1"/>
  <c r="DP149" i="1"/>
  <c r="DR149" i="1" s="1"/>
  <c r="DT149" i="1" s="1"/>
  <c r="DV149" i="1" s="1"/>
  <c r="DX149" i="1" s="1"/>
  <c r="DZ149" i="1" s="1"/>
  <c r="EB149" i="1" s="1"/>
  <c r="DQ148" i="1"/>
  <c r="DS148" i="1" s="1"/>
  <c r="DU148" i="1" s="1"/>
  <c r="DW148" i="1" s="1"/>
  <c r="DY148" i="1" s="1"/>
  <c r="EA148" i="1" s="1"/>
  <c r="EC148" i="1" s="1"/>
  <c r="DQ147" i="1"/>
  <c r="DS147" i="1" s="1"/>
  <c r="DU147" i="1" s="1"/>
  <c r="DW147" i="1" s="1"/>
  <c r="DY147" i="1" s="1"/>
  <c r="EA147" i="1" s="1"/>
  <c r="EC147" i="1" s="1"/>
  <c r="DP147" i="1"/>
  <c r="DR147" i="1" s="1"/>
  <c r="DT147" i="1" s="1"/>
  <c r="DV147" i="1" s="1"/>
  <c r="DX147" i="1" s="1"/>
  <c r="DZ147" i="1" s="1"/>
  <c r="EB147" i="1" s="1"/>
  <c r="DQ146" i="1"/>
  <c r="DS146" i="1" s="1"/>
  <c r="DU146" i="1" s="1"/>
  <c r="DW146" i="1" s="1"/>
  <c r="DY146" i="1" s="1"/>
  <c r="EA146" i="1" s="1"/>
  <c r="EC146" i="1" s="1"/>
  <c r="DP146" i="1"/>
  <c r="DR146" i="1" s="1"/>
  <c r="DT146" i="1" s="1"/>
  <c r="DV146" i="1" s="1"/>
  <c r="DX146" i="1" s="1"/>
  <c r="DZ146" i="1" s="1"/>
  <c r="EB146" i="1" s="1"/>
  <c r="DQ145" i="1"/>
  <c r="DS145" i="1" s="1"/>
  <c r="DU145" i="1" s="1"/>
  <c r="DW145" i="1" s="1"/>
  <c r="DY145" i="1" s="1"/>
  <c r="EA145" i="1" s="1"/>
  <c r="EC145" i="1" s="1"/>
  <c r="DP145" i="1"/>
  <c r="DR145" i="1" s="1"/>
  <c r="DT145" i="1" s="1"/>
  <c r="DV145" i="1" s="1"/>
  <c r="DX145" i="1" s="1"/>
  <c r="DZ145" i="1" s="1"/>
  <c r="EB145" i="1" s="1"/>
  <c r="DQ144" i="1"/>
  <c r="DS144" i="1" s="1"/>
  <c r="DU144" i="1" s="1"/>
  <c r="DW144" i="1" s="1"/>
  <c r="DY144" i="1" s="1"/>
  <c r="EA144" i="1" s="1"/>
  <c r="EC144" i="1" s="1"/>
  <c r="DQ143" i="1"/>
  <c r="DS143" i="1" s="1"/>
  <c r="DU143" i="1" s="1"/>
  <c r="DW143" i="1" s="1"/>
  <c r="DY143" i="1" s="1"/>
  <c r="EA143" i="1" s="1"/>
  <c r="EC143" i="1" s="1"/>
  <c r="DP143" i="1"/>
  <c r="DR143" i="1" s="1"/>
  <c r="DT143" i="1" s="1"/>
  <c r="DV143" i="1" s="1"/>
  <c r="DX143" i="1" s="1"/>
  <c r="DZ143" i="1" s="1"/>
  <c r="EB143" i="1" s="1"/>
  <c r="DQ142" i="1"/>
  <c r="DS142" i="1" s="1"/>
  <c r="DU142" i="1" s="1"/>
  <c r="DW142" i="1" s="1"/>
  <c r="DY142" i="1" s="1"/>
  <c r="EA142" i="1" s="1"/>
  <c r="EC142" i="1" s="1"/>
  <c r="DP142" i="1"/>
  <c r="DR142" i="1" s="1"/>
  <c r="DT142" i="1" s="1"/>
  <c r="DV142" i="1" s="1"/>
  <c r="DX142" i="1" s="1"/>
  <c r="DZ142" i="1" s="1"/>
  <c r="EB142" i="1" s="1"/>
  <c r="DQ141" i="1"/>
  <c r="DS141" i="1" s="1"/>
  <c r="DU141" i="1" s="1"/>
  <c r="DW141" i="1" s="1"/>
  <c r="DY141" i="1" s="1"/>
  <c r="EA141" i="1" s="1"/>
  <c r="EC141" i="1" s="1"/>
  <c r="DP141" i="1"/>
  <c r="DR141" i="1" s="1"/>
  <c r="DT141" i="1" s="1"/>
  <c r="DV141" i="1" s="1"/>
  <c r="DX141" i="1" s="1"/>
  <c r="DZ141" i="1" s="1"/>
  <c r="EB141" i="1" s="1"/>
  <c r="DQ140" i="1"/>
  <c r="DS140" i="1" s="1"/>
  <c r="DU140" i="1" s="1"/>
  <c r="DW140" i="1" s="1"/>
  <c r="DY140" i="1" s="1"/>
  <c r="EA140" i="1" s="1"/>
  <c r="EC140" i="1" s="1"/>
  <c r="DQ139" i="1"/>
  <c r="DS139" i="1" s="1"/>
  <c r="DU139" i="1" s="1"/>
  <c r="DW139" i="1" s="1"/>
  <c r="DY139" i="1" s="1"/>
  <c r="EA139" i="1" s="1"/>
  <c r="EC139" i="1" s="1"/>
  <c r="DP139" i="1"/>
  <c r="DR139" i="1" s="1"/>
  <c r="DT139" i="1" s="1"/>
  <c r="DV139" i="1" s="1"/>
  <c r="DX139" i="1" s="1"/>
  <c r="DZ139" i="1" s="1"/>
  <c r="EB139" i="1" s="1"/>
  <c r="DQ138" i="1"/>
  <c r="DS138" i="1" s="1"/>
  <c r="DU138" i="1" s="1"/>
  <c r="DW138" i="1" s="1"/>
  <c r="DY138" i="1" s="1"/>
  <c r="EA138" i="1" s="1"/>
  <c r="EC138" i="1" s="1"/>
  <c r="DP138" i="1"/>
  <c r="DR138" i="1" s="1"/>
  <c r="DT138" i="1" s="1"/>
  <c r="DV138" i="1" s="1"/>
  <c r="DX138" i="1" s="1"/>
  <c r="DZ138" i="1" s="1"/>
  <c r="EB138" i="1" s="1"/>
  <c r="DQ137" i="1"/>
  <c r="DS137" i="1" s="1"/>
  <c r="DU137" i="1" s="1"/>
  <c r="DW137" i="1" s="1"/>
  <c r="DY137" i="1" s="1"/>
  <c r="EA137" i="1" s="1"/>
  <c r="EC137" i="1" s="1"/>
  <c r="DP137" i="1"/>
  <c r="DR137" i="1" s="1"/>
  <c r="DT137" i="1" s="1"/>
  <c r="DV137" i="1" s="1"/>
  <c r="DX137" i="1" s="1"/>
  <c r="DZ137" i="1" s="1"/>
  <c r="EB137" i="1" s="1"/>
  <c r="DQ136" i="1"/>
  <c r="DS136" i="1" s="1"/>
  <c r="DU136" i="1" s="1"/>
  <c r="DW136" i="1" s="1"/>
  <c r="DY136" i="1" s="1"/>
  <c r="EA136" i="1" s="1"/>
  <c r="EC136" i="1" s="1"/>
  <c r="DQ135" i="1"/>
  <c r="DS135" i="1" s="1"/>
  <c r="DU135" i="1" s="1"/>
  <c r="DW135" i="1" s="1"/>
  <c r="DY135" i="1" s="1"/>
  <c r="EA135" i="1" s="1"/>
  <c r="EC135" i="1" s="1"/>
  <c r="DP135" i="1"/>
  <c r="DR135" i="1" s="1"/>
  <c r="DT135" i="1" s="1"/>
  <c r="DV135" i="1" s="1"/>
  <c r="DX135" i="1" s="1"/>
  <c r="DZ135" i="1" s="1"/>
  <c r="EB135" i="1" s="1"/>
  <c r="DQ134" i="1"/>
  <c r="DS134" i="1" s="1"/>
  <c r="DU134" i="1" s="1"/>
  <c r="DW134" i="1" s="1"/>
  <c r="DY134" i="1" s="1"/>
  <c r="EA134" i="1" s="1"/>
  <c r="EC134" i="1" s="1"/>
  <c r="DP134" i="1"/>
  <c r="DR134" i="1" s="1"/>
  <c r="DT134" i="1" s="1"/>
  <c r="DV134" i="1" s="1"/>
  <c r="DX134" i="1" s="1"/>
  <c r="DZ134" i="1" s="1"/>
  <c r="EB134" i="1" s="1"/>
  <c r="DQ133" i="1"/>
  <c r="DS133" i="1" s="1"/>
  <c r="DU133" i="1" s="1"/>
  <c r="DW133" i="1" s="1"/>
  <c r="DY133" i="1" s="1"/>
  <c r="EA133" i="1" s="1"/>
  <c r="EC133" i="1" s="1"/>
  <c r="DP133" i="1"/>
  <c r="DR133" i="1" s="1"/>
  <c r="DT133" i="1" s="1"/>
  <c r="DV133" i="1" s="1"/>
  <c r="DX133" i="1" s="1"/>
  <c r="DZ133" i="1" s="1"/>
  <c r="EB133" i="1" s="1"/>
  <c r="DQ132" i="1"/>
  <c r="DS132" i="1" s="1"/>
  <c r="DU132" i="1" s="1"/>
  <c r="DW132" i="1" s="1"/>
  <c r="DY132" i="1" s="1"/>
  <c r="EA132" i="1" s="1"/>
  <c r="EC132" i="1" s="1"/>
  <c r="DQ131" i="1"/>
  <c r="DS131" i="1" s="1"/>
  <c r="DU131" i="1" s="1"/>
  <c r="DW131" i="1" s="1"/>
  <c r="DY131" i="1" s="1"/>
  <c r="EA131" i="1" s="1"/>
  <c r="EC131" i="1" s="1"/>
  <c r="DP131" i="1"/>
  <c r="DR131" i="1" s="1"/>
  <c r="DT131" i="1" s="1"/>
  <c r="DV131" i="1" s="1"/>
  <c r="DX131" i="1" s="1"/>
  <c r="DZ131" i="1" s="1"/>
  <c r="EB131" i="1" s="1"/>
  <c r="DQ130" i="1"/>
  <c r="DS130" i="1" s="1"/>
  <c r="DU130" i="1" s="1"/>
  <c r="DW130" i="1" s="1"/>
  <c r="DY130" i="1" s="1"/>
  <c r="EA130" i="1" s="1"/>
  <c r="EC130" i="1" s="1"/>
  <c r="DP130" i="1"/>
  <c r="DR130" i="1" s="1"/>
  <c r="DT130" i="1" s="1"/>
  <c r="DV130" i="1" s="1"/>
  <c r="DX130" i="1" s="1"/>
  <c r="DZ130" i="1" s="1"/>
  <c r="EB130" i="1" s="1"/>
  <c r="DQ129" i="1"/>
  <c r="DS129" i="1" s="1"/>
  <c r="DU129" i="1" s="1"/>
  <c r="DW129" i="1" s="1"/>
  <c r="DY129" i="1" s="1"/>
  <c r="EA129" i="1" s="1"/>
  <c r="EC129" i="1" s="1"/>
  <c r="DP129" i="1"/>
  <c r="DR129" i="1" s="1"/>
  <c r="DT129" i="1" s="1"/>
  <c r="DV129" i="1" s="1"/>
  <c r="DX129" i="1" s="1"/>
  <c r="DZ129" i="1" s="1"/>
  <c r="EB129" i="1" s="1"/>
  <c r="DQ128" i="1"/>
  <c r="DS128" i="1" s="1"/>
  <c r="DU128" i="1" s="1"/>
  <c r="DW128" i="1" s="1"/>
  <c r="DY128" i="1" s="1"/>
  <c r="EA128" i="1" s="1"/>
  <c r="EC128" i="1" s="1"/>
  <c r="DQ127" i="1"/>
  <c r="DS127" i="1" s="1"/>
  <c r="DU127" i="1" s="1"/>
  <c r="DW127" i="1" s="1"/>
  <c r="DY127" i="1" s="1"/>
  <c r="EA127" i="1" s="1"/>
  <c r="EC127" i="1" s="1"/>
  <c r="DP127" i="1"/>
  <c r="DR127" i="1" s="1"/>
  <c r="DT127" i="1" s="1"/>
  <c r="DV127" i="1" s="1"/>
  <c r="DX127" i="1" s="1"/>
  <c r="DZ127" i="1" s="1"/>
  <c r="EB127" i="1" s="1"/>
  <c r="DQ126" i="1"/>
  <c r="DS126" i="1" s="1"/>
  <c r="DU126" i="1" s="1"/>
  <c r="DW126" i="1" s="1"/>
  <c r="DY126" i="1" s="1"/>
  <c r="EA126" i="1" s="1"/>
  <c r="EC126" i="1" s="1"/>
  <c r="DP126" i="1"/>
  <c r="DR126" i="1" s="1"/>
  <c r="DT126" i="1" s="1"/>
  <c r="DV126" i="1" s="1"/>
  <c r="DX126" i="1" s="1"/>
  <c r="DZ126" i="1" s="1"/>
  <c r="EB126" i="1" s="1"/>
  <c r="DQ125" i="1"/>
  <c r="DS125" i="1" s="1"/>
  <c r="DU125" i="1" s="1"/>
  <c r="DW125" i="1" s="1"/>
  <c r="DY125" i="1" s="1"/>
  <c r="EA125" i="1" s="1"/>
  <c r="EC125" i="1" s="1"/>
  <c r="DP125" i="1"/>
  <c r="DR125" i="1" s="1"/>
  <c r="DT125" i="1" s="1"/>
  <c r="DV125" i="1" s="1"/>
  <c r="DX125" i="1" s="1"/>
  <c r="DZ125" i="1" s="1"/>
  <c r="EB125" i="1" s="1"/>
  <c r="DQ124" i="1"/>
  <c r="DS124" i="1" s="1"/>
  <c r="DU124" i="1" s="1"/>
  <c r="DW124" i="1" s="1"/>
  <c r="DY124" i="1" s="1"/>
  <c r="EA124" i="1" s="1"/>
  <c r="EC124" i="1" s="1"/>
  <c r="DQ123" i="1"/>
  <c r="DS123" i="1" s="1"/>
  <c r="DU123" i="1" s="1"/>
  <c r="DW123" i="1" s="1"/>
  <c r="DY123" i="1" s="1"/>
  <c r="EA123" i="1" s="1"/>
  <c r="EC123" i="1" s="1"/>
  <c r="DP123" i="1"/>
  <c r="DR123" i="1" s="1"/>
  <c r="DT123" i="1" s="1"/>
  <c r="DV123" i="1" s="1"/>
  <c r="DX123" i="1" s="1"/>
  <c r="DZ123" i="1" s="1"/>
  <c r="EB123" i="1" s="1"/>
  <c r="DQ122" i="1"/>
  <c r="DS122" i="1" s="1"/>
  <c r="DU122" i="1" s="1"/>
  <c r="DW122" i="1" s="1"/>
  <c r="DY122" i="1" s="1"/>
  <c r="EA122" i="1" s="1"/>
  <c r="EC122" i="1" s="1"/>
  <c r="DP122" i="1"/>
  <c r="DR122" i="1" s="1"/>
  <c r="DT122" i="1" s="1"/>
  <c r="DV122" i="1" s="1"/>
  <c r="DX122" i="1" s="1"/>
  <c r="DZ122" i="1" s="1"/>
  <c r="EB122" i="1" s="1"/>
  <c r="DQ121" i="1"/>
  <c r="DS121" i="1" s="1"/>
  <c r="DU121" i="1" s="1"/>
  <c r="DW121" i="1" s="1"/>
  <c r="DY121" i="1" s="1"/>
  <c r="EA121" i="1" s="1"/>
  <c r="EC121" i="1" s="1"/>
  <c r="DP121" i="1"/>
  <c r="DR121" i="1" s="1"/>
  <c r="DT121" i="1" s="1"/>
  <c r="DV121" i="1" s="1"/>
  <c r="DX121" i="1" s="1"/>
  <c r="DZ121" i="1" s="1"/>
  <c r="EB121" i="1" s="1"/>
  <c r="DQ120" i="1"/>
  <c r="DS120" i="1" s="1"/>
  <c r="DU120" i="1" s="1"/>
  <c r="DW120" i="1" s="1"/>
  <c r="DY120" i="1" s="1"/>
  <c r="EA120" i="1" s="1"/>
  <c r="EC120" i="1" s="1"/>
  <c r="DQ119" i="1"/>
  <c r="DS119" i="1" s="1"/>
  <c r="DU119" i="1" s="1"/>
  <c r="DW119" i="1" s="1"/>
  <c r="DY119" i="1" s="1"/>
  <c r="EA119" i="1" s="1"/>
  <c r="EC119" i="1" s="1"/>
  <c r="DP119" i="1"/>
  <c r="DR119" i="1" s="1"/>
  <c r="DT119" i="1" s="1"/>
  <c r="DV119" i="1" s="1"/>
  <c r="DX119" i="1" s="1"/>
  <c r="DZ119" i="1" s="1"/>
  <c r="EB119" i="1" s="1"/>
  <c r="DQ118" i="1"/>
  <c r="DS118" i="1" s="1"/>
  <c r="DU118" i="1" s="1"/>
  <c r="DW118" i="1" s="1"/>
  <c r="DY118" i="1" s="1"/>
  <c r="EA118" i="1" s="1"/>
  <c r="EC118" i="1" s="1"/>
  <c r="DP118" i="1"/>
  <c r="DR118" i="1" s="1"/>
  <c r="DT118" i="1" s="1"/>
  <c r="DV118" i="1" s="1"/>
  <c r="DX118" i="1" s="1"/>
  <c r="DZ118" i="1" s="1"/>
  <c r="EB118" i="1" s="1"/>
  <c r="DQ117" i="1"/>
  <c r="DS117" i="1" s="1"/>
  <c r="DU117" i="1" s="1"/>
  <c r="DW117" i="1" s="1"/>
  <c r="DY117" i="1" s="1"/>
  <c r="EA117" i="1" s="1"/>
  <c r="EC117" i="1" s="1"/>
  <c r="DP117" i="1"/>
  <c r="DR117" i="1" s="1"/>
  <c r="DT117" i="1" s="1"/>
  <c r="DV117" i="1" s="1"/>
  <c r="DX117" i="1" s="1"/>
  <c r="DZ117" i="1" s="1"/>
  <c r="EB117" i="1" s="1"/>
  <c r="DQ116" i="1"/>
  <c r="DS116" i="1" s="1"/>
  <c r="DU116" i="1" s="1"/>
  <c r="DW116" i="1" s="1"/>
  <c r="DY116" i="1" s="1"/>
  <c r="EA116" i="1" s="1"/>
  <c r="EC116" i="1" s="1"/>
  <c r="DQ115" i="1"/>
  <c r="DS115" i="1" s="1"/>
  <c r="DU115" i="1" s="1"/>
  <c r="DW115" i="1" s="1"/>
  <c r="DY115" i="1" s="1"/>
  <c r="EA115" i="1" s="1"/>
  <c r="EC115" i="1" s="1"/>
  <c r="DP115" i="1"/>
  <c r="DR115" i="1" s="1"/>
  <c r="DT115" i="1" s="1"/>
  <c r="DV115" i="1" s="1"/>
  <c r="DX115" i="1" s="1"/>
  <c r="DZ115" i="1" s="1"/>
  <c r="EB115" i="1" s="1"/>
  <c r="DQ114" i="1"/>
  <c r="DS114" i="1" s="1"/>
  <c r="DU114" i="1" s="1"/>
  <c r="DW114" i="1" s="1"/>
  <c r="DY114" i="1" s="1"/>
  <c r="EA114" i="1" s="1"/>
  <c r="EC114" i="1" s="1"/>
  <c r="DP114" i="1"/>
  <c r="DR114" i="1" s="1"/>
  <c r="DT114" i="1" s="1"/>
  <c r="DV114" i="1" s="1"/>
  <c r="DX114" i="1" s="1"/>
  <c r="DZ114" i="1" s="1"/>
  <c r="EB114" i="1" s="1"/>
  <c r="DQ113" i="1"/>
  <c r="DS113" i="1" s="1"/>
  <c r="DU113" i="1" s="1"/>
  <c r="DW113" i="1" s="1"/>
  <c r="DY113" i="1" s="1"/>
  <c r="EA113" i="1" s="1"/>
  <c r="EC113" i="1" s="1"/>
  <c r="DP113" i="1"/>
  <c r="DR113" i="1" s="1"/>
  <c r="DT113" i="1" s="1"/>
  <c r="DV113" i="1" s="1"/>
  <c r="DX113" i="1" s="1"/>
  <c r="DZ113" i="1" s="1"/>
  <c r="EB113" i="1" s="1"/>
  <c r="DQ112" i="1"/>
  <c r="DS112" i="1" s="1"/>
  <c r="DU112" i="1" s="1"/>
  <c r="DW112" i="1" s="1"/>
  <c r="DY112" i="1" s="1"/>
  <c r="EA112" i="1" s="1"/>
  <c r="EC112" i="1" s="1"/>
  <c r="DQ111" i="1"/>
  <c r="DS111" i="1" s="1"/>
  <c r="DU111" i="1" s="1"/>
  <c r="DW111" i="1" s="1"/>
  <c r="DY111" i="1" s="1"/>
  <c r="EA111" i="1" s="1"/>
  <c r="EC111" i="1" s="1"/>
  <c r="DP111" i="1"/>
  <c r="DR111" i="1" s="1"/>
  <c r="DT111" i="1" s="1"/>
  <c r="DV111" i="1" s="1"/>
  <c r="DX111" i="1" s="1"/>
  <c r="DZ111" i="1" s="1"/>
  <c r="EB111" i="1" s="1"/>
  <c r="DQ110" i="1"/>
  <c r="DS110" i="1" s="1"/>
  <c r="DU110" i="1" s="1"/>
  <c r="DW110" i="1" s="1"/>
  <c r="DY110" i="1" s="1"/>
  <c r="EA110" i="1" s="1"/>
  <c r="EC110" i="1" s="1"/>
  <c r="DP110" i="1"/>
  <c r="DR110" i="1" s="1"/>
  <c r="DT110" i="1" s="1"/>
  <c r="DV110" i="1" s="1"/>
  <c r="DX110" i="1" s="1"/>
  <c r="DZ110" i="1" s="1"/>
  <c r="EB110" i="1" s="1"/>
  <c r="DQ109" i="1"/>
  <c r="DS109" i="1" s="1"/>
  <c r="DU109" i="1" s="1"/>
  <c r="DW109" i="1" s="1"/>
  <c r="DY109" i="1" s="1"/>
  <c r="EA109" i="1" s="1"/>
  <c r="EC109" i="1" s="1"/>
  <c r="DP109" i="1"/>
  <c r="DR109" i="1" s="1"/>
  <c r="DT109" i="1" s="1"/>
  <c r="DV109" i="1" s="1"/>
  <c r="DX109" i="1" s="1"/>
  <c r="DZ109" i="1" s="1"/>
  <c r="EB109" i="1" s="1"/>
  <c r="DQ108" i="1"/>
  <c r="DS108" i="1" s="1"/>
  <c r="DU108" i="1" s="1"/>
  <c r="DW108" i="1" s="1"/>
  <c r="DY108" i="1" s="1"/>
  <c r="EA108" i="1" s="1"/>
  <c r="EC108" i="1" s="1"/>
  <c r="DQ107" i="1"/>
  <c r="DS107" i="1" s="1"/>
  <c r="DU107" i="1" s="1"/>
  <c r="DW107" i="1" s="1"/>
  <c r="DY107" i="1" s="1"/>
  <c r="EA107" i="1" s="1"/>
  <c r="EC107" i="1" s="1"/>
  <c r="DP107" i="1"/>
  <c r="DR107" i="1" s="1"/>
  <c r="DT107" i="1" s="1"/>
  <c r="DV107" i="1" s="1"/>
  <c r="DX107" i="1" s="1"/>
  <c r="DZ107" i="1" s="1"/>
  <c r="EB107" i="1" s="1"/>
  <c r="DQ106" i="1"/>
  <c r="DS106" i="1" s="1"/>
  <c r="DU106" i="1" s="1"/>
  <c r="DW106" i="1" s="1"/>
  <c r="DY106" i="1" s="1"/>
  <c r="EA106" i="1" s="1"/>
  <c r="EC106" i="1" s="1"/>
  <c r="DP106" i="1"/>
  <c r="DR106" i="1" s="1"/>
  <c r="DT106" i="1" s="1"/>
  <c r="DV106" i="1" s="1"/>
  <c r="DX106" i="1" s="1"/>
  <c r="DZ106" i="1" s="1"/>
  <c r="EB106" i="1" s="1"/>
  <c r="DQ105" i="1"/>
  <c r="DS105" i="1" s="1"/>
  <c r="DU105" i="1" s="1"/>
  <c r="DW105" i="1" s="1"/>
  <c r="DY105" i="1" s="1"/>
  <c r="EA105" i="1" s="1"/>
  <c r="EC105" i="1" s="1"/>
  <c r="DP105" i="1"/>
  <c r="DR105" i="1" s="1"/>
  <c r="DT105" i="1" s="1"/>
  <c r="DV105" i="1" s="1"/>
  <c r="DX105" i="1" s="1"/>
  <c r="DZ105" i="1" s="1"/>
  <c r="EB105" i="1" s="1"/>
  <c r="DQ104" i="1"/>
  <c r="DS104" i="1" s="1"/>
  <c r="DU104" i="1" s="1"/>
  <c r="DW104" i="1" s="1"/>
  <c r="DY104" i="1" s="1"/>
  <c r="EA104" i="1" s="1"/>
  <c r="EC104" i="1" s="1"/>
  <c r="DQ103" i="1"/>
  <c r="DS103" i="1" s="1"/>
  <c r="DU103" i="1" s="1"/>
  <c r="DW103" i="1" s="1"/>
  <c r="DY103" i="1" s="1"/>
  <c r="EA103" i="1" s="1"/>
  <c r="EC103" i="1" s="1"/>
  <c r="DP103" i="1"/>
  <c r="DR103" i="1" s="1"/>
  <c r="DT103" i="1" s="1"/>
  <c r="DV103" i="1" s="1"/>
  <c r="DX103" i="1" s="1"/>
  <c r="DZ103" i="1" s="1"/>
  <c r="EB103" i="1" s="1"/>
  <c r="DQ102" i="1"/>
  <c r="DS102" i="1" s="1"/>
  <c r="DU102" i="1" s="1"/>
  <c r="DW102" i="1" s="1"/>
  <c r="DY102" i="1" s="1"/>
  <c r="EA102" i="1" s="1"/>
  <c r="EC102" i="1" s="1"/>
  <c r="DP102" i="1"/>
  <c r="DR102" i="1" s="1"/>
  <c r="DT102" i="1" s="1"/>
  <c r="DV102" i="1" s="1"/>
  <c r="DX102" i="1" s="1"/>
  <c r="DZ102" i="1" s="1"/>
  <c r="EB102" i="1" s="1"/>
  <c r="DQ101" i="1"/>
  <c r="DS101" i="1" s="1"/>
  <c r="DU101" i="1" s="1"/>
  <c r="DW101" i="1" s="1"/>
  <c r="DY101" i="1" s="1"/>
  <c r="EA101" i="1" s="1"/>
  <c r="EC101" i="1" s="1"/>
  <c r="DP101" i="1"/>
  <c r="DR101" i="1" s="1"/>
  <c r="DT101" i="1" s="1"/>
  <c r="DV101" i="1" s="1"/>
  <c r="DX101" i="1" s="1"/>
  <c r="DZ101" i="1" s="1"/>
  <c r="EB101" i="1" s="1"/>
  <c r="DQ100" i="1"/>
  <c r="DS100" i="1" s="1"/>
  <c r="DU100" i="1" s="1"/>
  <c r="DW100" i="1" s="1"/>
  <c r="DY100" i="1" s="1"/>
  <c r="EA100" i="1" s="1"/>
  <c r="EC100" i="1" s="1"/>
  <c r="DQ99" i="1"/>
  <c r="DS99" i="1" s="1"/>
  <c r="DU99" i="1" s="1"/>
  <c r="DW99" i="1" s="1"/>
  <c r="DY99" i="1" s="1"/>
  <c r="EA99" i="1" s="1"/>
  <c r="EC99" i="1" s="1"/>
  <c r="DP99" i="1"/>
  <c r="DR99" i="1" s="1"/>
  <c r="DT99" i="1" s="1"/>
  <c r="DV99" i="1" s="1"/>
  <c r="DX99" i="1" s="1"/>
  <c r="DZ99" i="1" s="1"/>
  <c r="EB99" i="1" s="1"/>
  <c r="DQ98" i="1"/>
  <c r="DS98" i="1" s="1"/>
  <c r="DU98" i="1" s="1"/>
  <c r="DW98" i="1" s="1"/>
  <c r="DY98" i="1" s="1"/>
  <c r="EA98" i="1" s="1"/>
  <c r="EC98" i="1" s="1"/>
  <c r="DP98" i="1"/>
  <c r="DR98" i="1" s="1"/>
  <c r="DT98" i="1" s="1"/>
  <c r="DV98" i="1" s="1"/>
  <c r="DX98" i="1" s="1"/>
  <c r="DZ98" i="1" s="1"/>
  <c r="EB98" i="1" s="1"/>
  <c r="DQ97" i="1"/>
  <c r="DS97" i="1" s="1"/>
  <c r="DU97" i="1" s="1"/>
  <c r="DW97" i="1" s="1"/>
  <c r="DY97" i="1" s="1"/>
  <c r="EA97" i="1" s="1"/>
  <c r="EC97" i="1" s="1"/>
  <c r="DP97" i="1"/>
  <c r="DR97" i="1" s="1"/>
  <c r="DT97" i="1" s="1"/>
  <c r="DV97" i="1" s="1"/>
  <c r="DX97" i="1" s="1"/>
  <c r="DZ97" i="1" s="1"/>
  <c r="EB97" i="1" s="1"/>
  <c r="DQ96" i="1"/>
  <c r="DS96" i="1" s="1"/>
  <c r="DU96" i="1" s="1"/>
  <c r="DW96" i="1" s="1"/>
  <c r="DY96" i="1" s="1"/>
  <c r="EA96" i="1" s="1"/>
  <c r="EC96" i="1" s="1"/>
  <c r="DQ95" i="1"/>
  <c r="DS95" i="1" s="1"/>
  <c r="DU95" i="1" s="1"/>
  <c r="DW95" i="1" s="1"/>
  <c r="DY95" i="1" s="1"/>
  <c r="EA95" i="1" s="1"/>
  <c r="EC95" i="1" s="1"/>
  <c r="DP95" i="1"/>
  <c r="DR95" i="1" s="1"/>
  <c r="DT95" i="1" s="1"/>
  <c r="DV95" i="1" s="1"/>
  <c r="DX95" i="1" s="1"/>
  <c r="DZ95" i="1" s="1"/>
  <c r="EB95" i="1" s="1"/>
  <c r="DQ94" i="1"/>
  <c r="DS94" i="1" s="1"/>
  <c r="DU94" i="1" s="1"/>
  <c r="DW94" i="1" s="1"/>
  <c r="DY94" i="1" s="1"/>
  <c r="EA94" i="1" s="1"/>
  <c r="EC94" i="1" s="1"/>
  <c r="DP94" i="1"/>
  <c r="DR94" i="1" s="1"/>
  <c r="DT94" i="1" s="1"/>
  <c r="DV94" i="1" s="1"/>
  <c r="DX94" i="1" s="1"/>
  <c r="DZ94" i="1" s="1"/>
  <c r="EB94" i="1" s="1"/>
  <c r="DQ93" i="1"/>
  <c r="DS93" i="1" s="1"/>
  <c r="DU93" i="1" s="1"/>
  <c r="DW93" i="1" s="1"/>
  <c r="DY93" i="1" s="1"/>
  <c r="EA93" i="1" s="1"/>
  <c r="EC93" i="1" s="1"/>
  <c r="DP93" i="1"/>
  <c r="DR93" i="1" s="1"/>
  <c r="DT93" i="1" s="1"/>
  <c r="DV93" i="1" s="1"/>
  <c r="DX93" i="1" s="1"/>
  <c r="DZ93" i="1" s="1"/>
  <c r="EB93" i="1" s="1"/>
  <c r="DQ92" i="1"/>
  <c r="DS92" i="1" s="1"/>
  <c r="DU92" i="1" s="1"/>
  <c r="DW92" i="1" s="1"/>
  <c r="DY92" i="1" s="1"/>
  <c r="EA92" i="1" s="1"/>
  <c r="EC92" i="1" s="1"/>
  <c r="DQ91" i="1"/>
  <c r="DS91" i="1" s="1"/>
  <c r="DU91" i="1" s="1"/>
  <c r="DW91" i="1" s="1"/>
  <c r="DY91" i="1" s="1"/>
  <c r="EA91" i="1" s="1"/>
  <c r="EC91" i="1" s="1"/>
  <c r="DP91" i="1"/>
  <c r="DR91" i="1" s="1"/>
  <c r="DT91" i="1" s="1"/>
  <c r="DV91" i="1" s="1"/>
  <c r="DX91" i="1" s="1"/>
  <c r="DZ91" i="1" s="1"/>
  <c r="EB91" i="1" s="1"/>
  <c r="DQ90" i="1"/>
  <c r="DS90" i="1" s="1"/>
  <c r="DU90" i="1" s="1"/>
  <c r="DW90" i="1" s="1"/>
  <c r="DY90" i="1" s="1"/>
  <c r="EA90" i="1" s="1"/>
  <c r="EC90" i="1" s="1"/>
  <c r="DP90" i="1"/>
  <c r="DR90" i="1" s="1"/>
  <c r="DT90" i="1" s="1"/>
  <c r="DV90" i="1" s="1"/>
  <c r="DX90" i="1" s="1"/>
  <c r="DZ90" i="1" s="1"/>
  <c r="EB90" i="1" s="1"/>
  <c r="DQ89" i="1"/>
  <c r="DS89" i="1" s="1"/>
  <c r="DU89" i="1" s="1"/>
  <c r="DW89" i="1" s="1"/>
  <c r="DY89" i="1" s="1"/>
  <c r="EA89" i="1" s="1"/>
  <c r="EC89" i="1" s="1"/>
  <c r="DP89" i="1"/>
  <c r="DR89" i="1" s="1"/>
  <c r="DT89" i="1" s="1"/>
  <c r="DV89" i="1" s="1"/>
  <c r="DX89" i="1" s="1"/>
  <c r="DZ89" i="1" s="1"/>
  <c r="EB89" i="1" s="1"/>
  <c r="DQ88" i="1"/>
  <c r="DS88" i="1" s="1"/>
  <c r="DU88" i="1" s="1"/>
  <c r="DW88" i="1" s="1"/>
  <c r="DY88" i="1" s="1"/>
  <c r="EA88" i="1" s="1"/>
  <c r="EC88" i="1" s="1"/>
  <c r="DQ87" i="1"/>
  <c r="DS87" i="1" s="1"/>
  <c r="DU87" i="1" s="1"/>
  <c r="DW87" i="1" s="1"/>
  <c r="DY87" i="1" s="1"/>
  <c r="EA87" i="1" s="1"/>
  <c r="EC87" i="1" s="1"/>
  <c r="DP87" i="1"/>
  <c r="DR87" i="1" s="1"/>
  <c r="DT87" i="1" s="1"/>
  <c r="DV87" i="1" s="1"/>
  <c r="DX87" i="1" s="1"/>
  <c r="DZ87" i="1" s="1"/>
  <c r="EB87" i="1" s="1"/>
  <c r="DQ86" i="1"/>
  <c r="DS86" i="1" s="1"/>
  <c r="DU86" i="1" s="1"/>
  <c r="DW86" i="1" s="1"/>
  <c r="DY86" i="1" s="1"/>
  <c r="EA86" i="1" s="1"/>
  <c r="EC86" i="1" s="1"/>
  <c r="DP86" i="1"/>
  <c r="DR86" i="1" s="1"/>
  <c r="DT86" i="1" s="1"/>
  <c r="DV86" i="1" s="1"/>
  <c r="DX86" i="1" s="1"/>
  <c r="DZ86" i="1" s="1"/>
  <c r="EB86" i="1" s="1"/>
  <c r="DQ85" i="1"/>
  <c r="DS85" i="1" s="1"/>
  <c r="DU85" i="1" s="1"/>
  <c r="DW85" i="1" s="1"/>
  <c r="DY85" i="1" s="1"/>
  <c r="EA85" i="1" s="1"/>
  <c r="EC85" i="1" s="1"/>
  <c r="DP85" i="1"/>
  <c r="DR85" i="1" s="1"/>
  <c r="DT85" i="1" s="1"/>
  <c r="DV85" i="1" s="1"/>
  <c r="DX85" i="1" s="1"/>
  <c r="DZ85" i="1" s="1"/>
  <c r="EB85" i="1" s="1"/>
  <c r="DQ84" i="1"/>
  <c r="DS84" i="1" s="1"/>
  <c r="DU84" i="1" s="1"/>
  <c r="DW84" i="1" s="1"/>
  <c r="DY84" i="1" s="1"/>
  <c r="EA84" i="1" s="1"/>
  <c r="EC84" i="1" s="1"/>
  <c r="DQ83" i="1"/>
  <c r="DS83" i="1" s="1"/>
  <c r="DU83" i="1" s="1"/>
  <c r="DW83" i="1" s="1"/>
  <c r="DY83" i="1" s="1"/>
  <c r="EA83" i="1" s="1"/>
  <c r="EC83" i="1" s="1"/>
  <c r="DP83" i="1"/>
  <c r="DR83" i="1" s="1"/>
  <c r="DT83" i="1" s="1"/>
  <c r="DV83" i="1" s="1"/>
  <c r="DX83" i="1" s="1"/>
  <c r="DZ83" i="1" s="1"/>
  <c r="EB83" i="1" s="1"/>
  <c r="DQ82" i="1"/>
  <c r="DS82" i="1" s="1"/>
  <c r="DU82" i="1" s="1"/>
  <c r="DW82" i="1" s="1"/>
  <c r="DY82" i="1" s="1"/>
  <c r="EA82" i="1" s="1"/>
  <c r="EC82" i="1" s="1"/>
  <c r="DP82" i="1"/>
  <c r="DR82" i="1" s="1"/>
  <c r="DT82" i="1" s="1"/>
  <c r="DV82" i="1" s="1"/>
  <c r="DX82" i="1" s="1"/>
  <c r="DZ82" i="1" s="1"/>
  <c r="EB82" i="1" s="1"/>
  <c r="DQ81" i="1"/>
  <c r="DS81" i="1" s="1"/>
  <c r="DU81" i="1" s="1"/>
  <c r="DW81" i="1" s="1"/>
  <c r="DY81" i="1" s="1"/>
  <c r="EA81" i="1" s="1"/>
  <c r="EC81" i="1" s="1"/>
  <c r="DP81" i="1"/>
  <c r="DR81" i="1" s="1"/>
  <c r="DT81" i="1" s="1"/>
  <c r="DV81" i="1" s="1"/>
  <c r="DX81" i="1" s="1"/>
  <c r="DZ81" i="1" s="1"/>
  <c r="EB81" i="1" s="1"/>
  <c r="DQ80" i="1"/>
  <c r="DS80" i="1" s="1"/>
  <c r="DU80" i="1" s="1"/>
  <c r="DW80" i="1" s="1"/>
  <c r="DY80" i="1" s="1"/>
  <c r="EA80" i="1" s="1"/>
  <c r="EC80" i="1" s="1"/>
  <c r="DQ79" i="1"/>
  <c r="DS79" i="1" s="1"/>
  <c r="DU79" i="1" s="1"/>
  <c r="DW79" i="1" s="1"/>
  <c r="DY79" i="1" s="1"/>
  <c r="EA79" i="1" s="1"/>
  <c r="EC79" i="1" s="1"/>
  <c r="DP79" i="1"/>
  <c r="DR79" i="1" s="1"/>
  <c r="DT79" i="1" s="1"/>
  <c r="DV79" i="1" s="1"/>
  <c r="DX79" i="1" s="1"/>
  <c r="DZ79" i="1" s="1"/>
  <c r="EB79" i="1" s="1"/>
  <c r="DQ78" i="1"/>
  <c r="DS78" i="1" s="1"/>
  <c r="DU78" i="1" s="1"/>
  <c r="DW78" i="1" s="1"/>
  <c r="DY78" i="1" s="1"/>
  <c r="EA78" i="1" s="1"/>
  <c r="EC78" i="1" s="1"/>
  <c r="DP78" i="1"/>
  <c r="DR78" i="1" s="1"/>
  <c r="DT78" i="1" s="1"/>
  <c r="DV78" i="1" s="1"/>
  <c r="DX78" i="1" s="1"/>
  <c r="DZ78" i="1" s="1"/>
  <c r="EB78" i="1" s="1"/>
  <c r="DQ77" i="1"/>
  <c r="DS77" i="1" s="1"/>
  <c r="DU77" i="1" s="1"/>
  <c r="DW77" i="1" s="1"/>
  <c r="DY77" i="1" s="1"/>
  <c r="EA77" i="1" s="1"/>
  <c r="EC77" i="1" s="1"/>
  <c r="DP77" i="1"/>
  <c r="DR77" i="1" s="1"/>
  <c r="DT77" i="1" s="1"/>
  <c r="DV77" i="1" s="1"/>
  <c r="DX77" i="1" s="1"/>
  <c r="DZ77" i="1" s="1"/>
  <c r="EB77" i="1" s="1"/>
  <c r="DQ76" i="1"/>
  <c r="DS76" i="1" s="1"/>
  <c r="DU76" i="1" s="1"/>
  <c r="DW76" i="1" s="1"/>
  <c r="DY76" i="1" s="1"/>
  <c r="EA76" i="1" s="1"/>
  <c r="EC76" i="1" s="1"/>
  <c r="DQ75" i="1"/>
  <c r="DS75" i="1" s="1"/>
  <c r="DU75" i="1" s="1"/>
  <c r="DW75" i="1" s="1"/>
  <c r="DY75" i="1" s="1"/>
  <c r="EA75" i="1" s="1"/>
  <c r="EC75" i="1" s="1"/>
  <c r="DP75" i="1"/>
  <c r="DR75" i="1" s="1"/>
  <c r="DT75" i="1" s="1"/>
  <c r="DV75" i="1" s="1"/>
  <c r="DX75" i="1" s="1"/>
  <c r="DZ75" i="1" s="1"/>
  <c r="EB75" i="1" s="1"/>
  <c r="DQ74" i="1"/>
  <c r="DS74" i="1" s="1"/>
  <c r="DU74" i="1" s="1"/>
  <c r="DW74" i="1" s="1"/>
  <c r="DY74" i="1" s="1"/>
  <c r="EA74" i="1" s="1"/>
  <c r="EC74" i="1" s="1"/>
  <c r="DP74" i="1"/>
  <c r="DR74" i="1" s="1"/>
  <c r="DT74" i="1" s="1"/>
  <c r="DV74" i="1" s="1"/>
  <c r="DX74" i="1" s="1"/>
  <c r="DZ74" i="1" s="1"/>
  <c r="EB74" i="1" s="1"/>
  <c r="DQ73" i="1"/>
  <c r="DS73" i="1" s="1"/>
  <c r="DU73" i="1" s="1"/>
  <c r="DW73" i="1" s="1"/>
  <c r="DY73" i="1" s="1"/>
  <c r="EA73" i="1" s="1"/>
  <c r="EC73" i="1" s="1"/>
  <c r="DP73" i="1"/>
  <c r="DR73" i="1" s="1"/>
  <c r="DT73" i="1" s="1"/>
  <c r="DV73" i="1" s="1"/>
  <c r="DX73" i="1" s="1"/>
  <c r="DZ73" i="1" s="1"/>
  <c r="EB73" i="1" s="1"/>
  <c r="DQ72" i="1"/>
  <c r="DS72" i="1" s="1"/>
  <c r="DU72" i="1" s="1"/>
  <c r="DW72" i="1" s="1"/>
  <c r="DY72" i="1" s="1"/>
  <c r="EA72" i="1" s="1"/>
  <c r="EC72" i="1" s="1"/>
  <c r="DQ71" i="1"/>
  <c r="DS71" i="1" s="1"/>
  <c r="DU71" i="1" s="1"/>
  <c r="DW71" i="1" s="1"/>
  <c r="DY71" i="1" s="1"/>
  <c r="EA71" i="1" s="1"/>
  <c r="EC71" i="1" s="1"/>
  <c r="DP71" i="1"/>
  <c r="DR71" i="1" s="1"/>
  <c r="DT71" i="1" s="1"/>
  <c r="DV71" i="1" s="1"/>
  <c r="DX71" i="1" s="1"/>
  <c r="DZ71" i="1" s="1"/>
  <c r="EB71" i="1" s="1"/>
  <c r="DQ70" i="1"/>
  <c r="DS70" i="1" s="1"/>
  <c r="DU70" i="1" s="1"/>
  <c r="DW70" i="1" s="1"/>
  <c r="DY70" i="1" s="1"/>
  <c r="EA70" i="1" s="1"/>
  <c r="EC70" i="1" s="1"/>
  <c r="DP70" i="1"/>
  <c r="DR70" i="1" s="1"/>
  <c r="DT70" i="1" s="1"/>
  <c r="DV70" i="1" s="1"/>
  <c r="DX70" i="1" s="1"/>
  <c r="DZ70" i="1" s="1"/>
  <c r="EB70" i="1" s="1"/>
  <c r="DQ69" i="1"/>
  <c r="DS69" i="1" s="1"/>
  <c r="DU69" i="1" s="1"/>
  <c r="DW69" i="1" s="1"/>
  <c r="DY69" i="1" s="1"/>
  <c r="EA69" i="1" s="1"/>
  <c r="EC69" i="1" s="1"/>
  <c r="DP69" i="1"/>
  <c r="DR69" i="1" s="1"/>
  <c r="DT69" i="1" s="1"/>
  <c r="DV69" i="1" s="1"/>
  <c r="DX69" i="1" s="1"/>
  <c r="DZ69" i="1" s="1"/>
  <c r="EB69" i="1" s="1"/>
  <c r="DQ68" i="1"/>
  <c r="DS68" i="1" s="1"/>
  <c r="DU68" i="1" s="1"/>
  <c r="DW68" i="1" s="1"/>
  <c r="DY68" i="1" s="1"/>
  <c r="EA68" i="1" s="1"/>
  <c r="EC68" i="1" s="1"/>
  <c r="DQ67" i="1"/>
  <c r="DS67" i="1" s="1"/>
  <c r="DU67" i="1" s="1"/>
  <c r="DW67" i="1" s="1"/>
  <c r="DY67" i="1" s="1"/>
  <c r="EA67" i="1" s="1"/>
  <c r="EC67" i="1" s="1"/>
  <c r="DP67" i="1"/>
  <c r="DR67" i="1" s="1"/>
  <c r="DT67" i="1" s="1"/>
  <c r="DV67" i="1" s="1"/>
  <c r="DX67" i="1" s="1"/>
  <c r="DZ67" i="1" s="1"/>
  <c r="EB67" i="1" s="1"/>
  <c r="DQ66" i="1"/>
  <c r="DS66" i="1" s="1"/>
  <c r="DU66" i="1" s="1"/>
  <c r="DW66" i="1" s="1"/>
  <c r="DY66" i="1" s="1"/>
  <c r="EA66" i="1" s="1"/>
  <c r="EC66" i="1" s="1"/>
  <c r="DP66" i="1"/>
  <c r="DR66" i="1" s="1"/>
  <c r="DT66" i="1" s="1"/>
  <c r="DV66" i="1" s="1"/>
  <c r="DX66" i="1" s="1"/>
  <c r="DZ66" i="1" s="1"/>
  <c r="EB66" i="1" s="1"/>
  <c r="DQ65" i="1"/>
  <c r="DS65" i="1" s="1"/>
  <c r="DU65" i="1" s="1"/>
  <c r="DW65" i="1" s="1"/>
  <c r="DY65" i="1" s="1"/>
  <c r="EA65" i="1" s="1"/>
  <c r="EC65" i="1" s="1"/>
  <c r="DP65" i="1"/>
  <c r="DR65" i="1" s="1"/>
  <c r="DT65" i="1" s="1"/>
  <c r="DV65" i="1" s="1"/>
  <c r="DX65" i="1" s="1"/>
  <c r="DZ65" i="1" s="1"/>
  <c r="EB65" i="1" s="1"/>
  <c r="DQ64" i="1"/>
  <c r="DS64" i="1" s="1"/>
  <c r="DU64" i="1" s="1"/>
  <c r="DW64" i="1" s="1"/>
  <c r="DY64" i="1" s="1"/>
  <c r="EA64" i="1" s="1"/>
  <c r="EC64" i="1" s="1"/>
  <c r="DQ63" i="1"/>
  <c r="DS63" i="1" s="1"/>
  <c r="DU63" i="1" s="1"/>
  <c r="DW63" i="1" s="1"/>
  <c r="DY63" i="1" s="1"/>
  <c r="EA63" i="1" s="1"/>
  <c r="EC63" i="1" s="1"/>
  <c r="DP63" i="1"/>
  <c r="DR63" i="1" s="1"/>
  <c r="DT63" i="1" s="1"/>
  <c r="DV63" i="1" s="1"/>
  <c r="DX63" i="1" s="1"/>
  <c r="DZ63" i="1" s="1"/>
  <c r="EB63" i="1" s="1"/>
  <c r="DQ62" i="1"/>
  <c r="DS62" i="1" s="1"/>
  <c r="DU62" i="1" s="1"/>
  <c r="DW62" i="1" s="1"/>
  <c r="DY62" i="1" s="1"/>
  <c r="EA62" i="1" s="1"/>
  <c r="EC62" i="1" s="1"/>
  <c r="DP62" i="1"/>
  <c r="DR62" i="1" s="1"/>
  <c r="DT62" i="1" s="1"/>
  <c r="DV62" i="1" s="1"/>
  <c r="DX62" i="1" s="1"/>
  <c r="DZ62" i="1" s="1"/>
  <c r="EB62" i="1" s="1"/>
  <c r="DQ61" i="1"/>
  <c r="DS61" i="1" s="1"/>
  <c r="DU61" i="1" s="1"/>
  <c r="DW61" i="1" s="1"/>
  <c r="DY61" i="1" s="1"/>
  <c r="EA61" i="1" s="1"/>
  <c r="EC61" i="1" s="1"/>
  <c r="DP61" i="1"/>
  <c r="DR61" i="1" s="1"/>
  <c r="DT61" i="1" s="1"/>
  <c r="DV61" i="1" s="1"/>
  <c r="DX61" i="1" s="1"/>
  <c r="DZ61" i="1" s="1"/>
  <c r="EB61" i="1" s="1"/>
  <c r="DQ60" i="1"/>
  <c r="DS60" i="1" s="1"/>
  <c r="DU60" i="1" s="1"/>
  <c r="DW60" i="1" s="1"/>
  <c r="DY60" i="1" s="1"/>
  <c r="EA60" i="1" s="1"/>
  <c r="EC60" i="1" s="1"/>
  <c r="DQ59" i="1"/>
  <c r="DS59" i="1" s="1"/>
  <c r="DU59" i="1" s="1"/>
  <c r="DW59" i="1" s="1"/>
  <c r="DY59" i="1" s="1"/>
  <c r="EA59" i="1" s="1"/>
  <c r="EC59" i="1" s="1"/>
  <c r="DP59" i="1"/>
  <c r="DR59" i="1" s="1"/>
  <c r="DT59" i="1" s="1"/>
  <c r="DV59" i="1" s="1"/>
  <c r="DX59" i="1" s="1"/>
  <c r="DZ59" i="1" s="1"/>
  <c r="EB59" i="1" s="1"/>
  <c r="DQ58" i="1"/>
  <c r="DS58" i="1" s="1"/>
  <c r="DU58" i="1" s="1"/>
  <c r="DW58" i="1" s="1"/>
  <c r="DY58" i="1" s="1"/>
  <c r="EA58" i="1" s="1"/>
  <c r="EC58" i="1" s="1"/>
  <c r="DP58" i="1"/>
  <c r="DR58" i="1" s="1"/>
  <c r="DT58" i="1" s="1"/>
  <c r="DV58" i="1" s="1"/>
  <c r="DX58" i="1" s="1"/>
  <c r="DZ58" i="1" s="1"/>
  <c r="EB58" i="1" s="1"/>
  <c r="DQ57" i="1"/>
  <c r="DS57" i="1" s="1"/>
  <c r="DU57" i="1" s="1"/>
  <c r="DW57" i="1" s="1"/>
  <c r="DY57" i="1" s="1"/>
  <c r="EA57" i="1" s="1"/>
  <c r="EC57" i="1" s="1"/>
  <c r="DP57" i="1"/>
  <c r="DR57" i="1" s="1"/>
  <c r="DT57" i="1" s="1"/>
  <c r="DV57" i="1" s="1"/>
  <c r="DX57" i="1" s="1"/>
  <c r="DZ57" i="1" s="1"/>
  <c r="EB57" i="1" s="1"/>
  <c r="DQ56" i="1"/>
  <c r="DS56" i="1" s="1"/>
  <c r="DU56" i="1" s="1"/>
  <c r="DW56" i="1" s="1"/>
  <c r="DY56" i="1" s="1"/>
  <c r="EA56" i="1" s="1"/>
  <c r="EC56" i="1" s="1"/>
  <c r="DQ55" i="1"/>
  <c r="DS55" i="1" s="1"/>
  <c r="DU55" i="1" s="1"/>
  <c r="DW55" i="1" s="1"/>
  <c r="DY55" i="1" s="1"/>
  <c r="EA55" i="1" s="1"/>
  <c r="EC55" i="1" s="1"/>
  <c r="DP55" i="1"/>
  <c r="DR55" i="1" s="1"/>
  <c r="DT55" i="1" s="1"/>
  <c r="DV55" i="1" s="1"/>
  <c r="DX55" i="1" s="1"/>
  <c r="DZ55" i="1" s="1"/>
  <c r="EB55" i="1" s="1"/>
  <c r="DQ54" i="1"/>
  <c r="DS54" i="1" s="1"/>
  <c r="DU54" i="1" s="1"/>
  <c r="DW54" i="1" s="1"/>
  <c r="DY54" i="1" s="1"/>
  <c r="EA54" i="1" s="1"/>
  <c r="EC54" i="1" s="1"/>
  <c r="DP54" i="1"/>
  <c r="DR54" i="1" s="1"/>
  <c r="DT54" i="1" s="1"/>
  <c r="DV54" i="1" s="1"/>
  <c r="DX54" i="1" s="1"/>
  <c r="DZ54" i="1" s="1"/>
  <c r="EB54" i="1" s="1"/>
  <c r="DQ53" i="1"/>
  <c r="DS53" i="1" s="1"/>
  <c r="DU53" i="1" s="1"/>
  <c r="DW53" i="1" s="1"/>
  <c r="DY53" i="1" s="1"/>
  <c r="EA53" i="1" s="1"/>
  <c r="EC53" i="1" s="1"/>
  <c r="DP53" i="1"/>
  <c r="DR53" i="1" s="1"/>
  <c r="DT53" i="1" s="1"/>
  <c r="DV53" i="1" s="1"/>
  <c r="DX53" i="1" s="1"/>
  <c r="DZ53" i="1" s="1"/>
  <c r="EB53" i="1" s="1"/>
  <c r="DQ52" i="1"/>
  <c r="DS52" i="1" s="1"/>
  <c r="DU52" i="1" s="1"/>
  <c r="DW52" i="1" s="1"/>
  <c r="DY52" i="1" s="1"/>
  <c r="EA52" i="1" s="1"/>
  <c r="EC52" i="1" s="1"/>
  <c r="DQ51" i="1"/>
  <c r="DS51" i="1" s="1"/>
  <c r="DU51" i="1" s="1"/>
  <c r="DW51" i="1" s="1"/>
  <c r="DY51" i="1" s="1"/>
  <c r="EA51" i="1" s="1"/>
  <c r="EC51" i="1" s="1"/>
  <c r="DP51" i="1"/>
  <c r="DR51" i="1" s="1"/>
  <c r="DT51" i="1" s="1"/>
  <c r="DV51" i="1" s="1"/>
  <c r="DX51" i="1" s="1"/>
  <c r="DZ51" i="1" s="1"/>
  <c r="EB51" i="1" s="1"/>
  <c r="DQ50" i="1"/>
  <c r="DS50" i="1" s="1"/>
  <c r="DU50" i="1" s="1"/>
  <c r="DW50" i="1" s="1"/>
  <c r="DY50" i="1" s="1"/>
  <c r="EA50" i="1" s="1"/>
  <c r="EC50" i="1" s="1"/>
  <c r="DP50" i="1"/>
  <c r="DR50" i="1" s="1"/>
  <c r="DT50" i="1" s="1"/>
  <c r="DV50" i="1" s="1"/>
  <c r="DX50" i="1" s="1"/>
  <c r="DZ50" i="1" s="1"/>
  <c r="EB50" i="1" s="1"/>
  <c r="DQ49" i="1"/>
  <c r="DS49" i="1" s="1"/>
  <c r="DU49" i="1" s="1"/>
  <c r="DW49" i="1" s="1"/>
  <c r="DY49" i="1" s="1"/>
  <c r="EA49" i="1" s="1"/>
  <c r="EC49" i="1" s="1"/>
  <c r="DP49" i="1"/>
  <c r="DR49" i="1" s="1"/>
  <c r="DT49" i="1" s="1"/>
  <c r="DV49" i="1" s="1"/>
  <c r="DX49" i="1" s="1"/>
  <c r="DZ49" i="1" s="1"/>
  <c r="EB49" i="1" s="1"/>
  <c r="DQ48" i="1"/>
  <c r="DS48" i="1" s="1"/>
  <c r="DU48" i="1" s="1"/>
  <c r="DW48" i="1" s="1"/>
  <c r="DY48" i="1" s="1"/>
  <c r="EA48" i="1" s="1"/>
  <c r="EC48" i="1" s="1"/>
  <c r="DQ47" i="1"/>
  <c r="DS47" i="1" s="1"/>
  <c r="DU47" i="1" s="1"/>
  <c r="DW47" i="1" s="1"/>
  <c r="DY47" i="1" s="1"/>
  <c r="EA47" i="1" s="1"/>
  <c r="EC47" i="1" s="1"/>
  <c r="DP47" i="1"/>
  <c r="DR47" i="1" s="1"/>
  <c r="DT47" i="1" s="1"/>
  <c r="DV47" i="1" s="1"/>
  <c r="DX47" i="1" s="1"/>
  <c r="DZ47" i="1" s="1"/>
  <c r="EB47" i="1" s="1"/>
  <c r="DQ46" i="1"/>
  <c r="DS46" i="1" s="1"/>
  <c r="DU46" i="1" s="1"/>
  <c r="DW46" i="1" s="1"/>
  <c r="DY46" i="1" s="1"/>
  <c r="EA46" i="1" s="1"/>
  <c r="EC46" i="1" s="1"/>
  <c r="DP46" i="1"/>
  <c r="DR46" i="1" s="1"/>
  <c r="DT46" i="1" s="1"/>
  <c r="DV46" i="1" s="1"/>
  <c r="DX46" i="1" s="1"/>
  <c r="DZ46" i="1" s="1"/>
  <c r="EB46" i="1" s="1"/>
  <c r="DQ45" i="1"/>
  <c r="DS45" i="1" s="1"/>
  <c r="DU45" i="1" s="1"/>
  <c r="DW45" i="1" s="1"/>
  <c r="DY45" i="1" s="1"/>
  <c r="EA45" i="1" s="1"/>
  <c r="EC45" i="1" s="1"/>
  <c r="DP45" i="1"/>
  <c r="DR45" i="1" s="1"/>
  <c r="DT45" i="1" s="1"/>
  <c r="DV45" i="1" s="1"/>
  <c r="DX45" i="1" s="1"/>
  <c r="DZ45" i="1" s="1"/>
  <c r="EB45" i="1" s="1"/>
  <c r="DQ44" i="1"/>
  <c r="DS44" i="1" s="1"/>
  <c r="DU44" i="1" s="1"/>
  <c r="DW44" i="1" s="1"/>
  <c r="DY44" i="1" s="1"/>
  <c r="EA44" i="1" s="1"/>
  <c r="EC44" i="1" s="1"/>
  <c r="DQ43" i="1"/>
  <c r="DS43" i="1" s="1"/>
  <c r="DU43" i="1" s="1"/>
  <c r="DW43" i="1" s="1"/>
  <c r="DY43" i="1" s="1"/>
  <c r="EA43" i="1" s="1"/>
  <c r="EC43" i="1" s="1"/>
  <c r="DP43" i="1"/>
  <c r="DR43" i="1" s="1"/>
  <c r="DT43" i="1" s="1"/>
  <c r="DV43" i="1" s="1"/>
  <c r="DX43" i="1" s="1"/>
  <c r="DZ43" i="1" s="1"/>
  <c r="EB43" i="1" s="1"/>
  <c r="DQ42" i="1"/>
  <c r="DS42" i="1" s="1"/>
  <c r="DU42" i="1" s="1"/>
  <c r="DW42" i="1" s="1"/>
  <c r="DY42" i="1" s="1"/>
  <c r="EA42" i="1" s="1"/>
  <c r="EC42" i="1" s="1"/>
  <c r="DP42" i="1"/>
  <c r="DR42" i="1" s="1"/>
  <c r="DT42" i="1" s="1"/>
  <c r="DV42" i="1" s="1"/>
  <c r="DX42" i="1" s="1"/>
  <c r="DZ42" i="1" s="1"/>
  <c r="EB42" i="1" s="1"/>
  <c r="DQ41" i="1"/>
  <c r="DS41" i="1" s="1"/>
  <c r="DU41" i="1" s="1"/>
  <c r="DW41" i="1" s="1"/>
  <c r="DY41" i="1" s="1"/>
  <c r="EA41" i="1" s="1"/>
  <c r="EC41" i="1" s="1"/>
  <c r="DP41" i="1"/>
  <c r="DR41" i="1" s="1"/>
  <c r="DT41" i="1" s="1"/>
  <c r="DV41" i="1" s="1"/>
  <c r="DX41" i="1" s="1"/>
  <c r="DZ41" i="1" s="1"/>
  <c r="EB41" i="1" s="1"/>
  <c r="DQ40" i="1"/>
  <c r="DS40" i="1" s="1"/>
  <c r="DU40" i="1" s="1"/>
  <c r="DW40" i="1" s="1"/>
  <c r="DY40" i="1" s="1"/>
  <c r="EA40" i="1" s="1"/>
  <c r="EC40" i="1" s="1"/>
  <c r="DQ39" i="1"/>
  <c r="DS39" i="1" s="1"/>
  <c r="DU39" i="1" s="1"/>
  <c r="DW39" i="1" s="1"/>
  <c r="DY39" i="1" s="1"/>
  <c r="EA39" i="1" s="1"/>
  <c r="EC39" i="1" s="1"/>
  <c r="DP39" i="1"/>
  <c r="DR39" i="1" s="1"/>
  <c r="DT39" i="1" s="1"/>
  <c r="DV39" i="1" s="1"/>
  <c r="DX39" i="1" s="1"/>
  <c r="DZ39" i="1" s="1"/>
  <c r="EB39" i="1" s="1"/>
  <c r="DQ38" i="1"/>
  <c r="DS38" i="1" s="1"/>
  <c r="DU38" i="1" s="1"/>
  <c r="DW38" i="1" s="1"/>
  <c r="DY38" i="1" s="1"/>
  <c r="EA38" i="1" s="1"/>
  <c r="EC38" i="1" s="1"/>
  <c r="DP38" i="1"/>
  <c r="DR38" i="1" s="1"/>
  <c r="DT38" i="1" s="1"/>
  <c r="DV38" i="1" s="1"/>
  <c r="DX38" i="1" s="1"/>
  <c r="DZ38" i="1" s="1"/>
  <c r="EB38" i="1" s="1"/>
  <c r="DQ37" i="1"/>
  <c r="DS37" i="1" s="1"/>
  <c r="DU37" i="1" s="1"/>
  <c r="DW37" i="1" s="1"/>
  <c r="DY37" i="1" s="1"/>
  <c r="EA37" i="1" s="1"/>
  <c r="EC37" i="1" s="1"/>
  <c r="DP37" i="1"/>
  <c r="DR37" i="1" s="1"/>
  <c r="DT37" i="1" s="1"/>
  <c r="DV37" i="1" s="1"/>
  <c r="DX37" i="1" s="1"/>
  <c r="DZ37" i="1" s="1"/>
  <c r="EB37" i="1" s="1"/>
  <c r="DQ36" i="1"/>
  <c r="DS36" i="1" s="1"/>
  <c r="DU36" i="1" s="1"/>
  <c r="DW36" i="1" s="1"/>
  <c r="DY36" i="1" s="1"/>
  <c r="EA36" i="1" s="1"/>
  <c r="EC36" i="1" s="1"/>
  <c r="DQ35" i="1"/>
  <c r="DS35" i="1" s="1"/>
  <c r="DU35" i="1" s="1"/>
  <c r="DW35" i="1" s="1"/>
  <c r="DY35" i="1" s="1"/>
  <c r="EA35" i="1" s="1"/>
  <c r="EC35" i="1" s="1"/>
  <c r="DP35" i="1"/>
  <c r="DR35" i="1" s="1"/>
  <c r="DT35" i="1" s="1"/>
  <c r="DV35" i="1" s="1"/>
  <c r="DX35" i="1" s="1"/>
  <c r="DZ35" i="1" s="1"/>
  <c r="EB35" i="1" s="1"/>
  <c r="DQ34" i="1"/>
  <c r="DS34" i="1" s="1"/>
  <c r="DU34" i="1" s="1"/>
  <c r="DW34" i="1" s="1"/>
  <c r="DY34" i="1" s="1"/>
  <c r="EA34" i="1" s="1"/>
  <c r="EC34" i="1" s="1"/>
  <c r="DP34" i="1"/>
  <c r="DR34" i="1" s="1"/>
  <c r="DT34" i="1" s="1"/>
  <c r="DV34" i="1" s="1"/>
  <c r="DX34" i="1" s="1"/>
  <c r="DZ34" i="1" s="1"/>
  <c r="EB34" i="1" s="1"/>
  <c r="DQ33" i="1"/>
  <c r="DS33" i="1" s="1"/>
  <c r="DU33" i="1" s="1"/>
  <c r="DW33" i="1" s="1"/>
  <c r="DY33" i="1" s="1"/>
  <c r="EA33" i="1" s="1"/>
  <c r="EC33" i="1" s="1"/>
  <c r="DP33" i="1"/>
  <c r="DR33" i="1" s="1"/>
  <c r="DT33" i="1" s="1"/>
  <c r="DV33" i="1" s="1"/>
  <c r="DX33" i="1" s="1"/>
  <c r="DZ33" i="1" s="1"/>
  <c r="EB33" i="1" s="1"/>
  <c r="DQ32" i="1"/>
  <c r="DS32" i="1" s="1"/>
  <c r="DU32" i="1" s="1"/>
  <c r="DW32" i="1" s="1"/>
  <c r="DY32" i="1" s="1"/>
  <c r="EA32" i="1" s="1"/>
  <c r="EC32" i="1" s="1"/>
  <c r="DQ31" i="1"/>
  <c r="DS31" i="1" s="1"/>
  <c r="DU31" i="1" s="1"/>
  <c r="DW31" i="1" s="1"/>
  <c r="DY31" i="1" s="1"/>
  <c r="EA31" i="1" s="1"/>
  <c r="EC31" i="1" s="1"/>
  <c r="DP31" i="1"/>
  <c r="DR31" i="1" s="1"/>
  <c r="DT31" i="1" s="1"/>
  <c r="DV31" i="1" s="1"/>
  <c r="DX31" i="1" s="1"/>
  <c r="DZ31" i="1" s="1"/>
  <c r="EB31" i="1" s="1"/>
  <c r="DQ30" i="1"/>
  <c r="DS30" i="1" s="1"/>
  <c r="DU30" i="1" s="1"/>
  <c r="DW30" i="1" s="1"/>
  <c r="DY30" i="1" s="1"/>
  <c r="EA30" i="1" s="1"/>
  <c r="EC30" i="1" s="1"/>
  <c r="DP30" i="1"/>
  <c r="DR30" i="1" s="1"/>
  <c r="DT30" i="1" s="1"/>
  <c r="DV30" i="1" s="1"/>
  <c r="DX30" i="1" s="1"/>
  <c r="DZ30" i="1" s="1"/>
  <c r="EB30" i="1" s="1"/>
  <c r="DQ29" i="1"/>
  <c r="DS29" i="1" s="1"/>
  <c r="DU29" i="1" s="1"/>
  <c r="DW29" i="1" s="1"/>
  <c r="DY29" i="1" s="1"/>
  <c r="EA29" i="1" s="1"/>
  <c r="EC29" i="1" s="1"/>
  <c r="DP29" i="1"/>
  <c r="DR29" i="1" s="1"/>
  <c r="DT29" i="1" s="1"/>
  <c r="DV29" i="1" s="1"/>
  <c r="DX29" i="1" s="1"/>
  <c r="DZ29" i="1" s="1"/>
  <c r="EB29" i="1" s="1"/>
  <c r="DQ28" i="1"/>
  <c r="DS28" i="1" s="1"/>
  <c r="DU28" i="1" s="1"/>
  <c r="DW28" i="1" s="1"/>
  <c r="DY28" i="1" s="1"/>
  <c r="EA28" i="1" s="1"/>
  <c r="EC28" i="1" s="1"/>
  <c r="DQ27" i="1"/>
  <c r="DS27" i="1" s="1"/>
  <c r="DU27" i="1" s="1"/>
  <c r="DW27" i="1" s="1"/>
  <c r="DY27" i="1" s="1"/>
  <c r="EA27" i="1" s="1"/>
  <c r="EC27" i="1" s="1"/>
  <c r="DP27" i="1"/>
  <c r="DR27" i="1" s="1"/>
  <c r="DT27" i="1" s="1"/>
  <c r="DV27" i="1" s="1"/>
  <c r="DX27" i="1" s="1"/>
  <c r="DZ27" i="1" s="1"/>
  <c r="EB27" i="1" s="1"/>
  <c r="DQ26" i="1"/>
  <c r="DS26" i="1" s="1"/>
  <c r="DU26" i="1" s="1"/>
  <c r="DW26" i="1" s="1"/>
  <c r="DY26" i="1" s="1"/>
  <c r="EA26" i="1" s="1"/>
  <c r="EC26" i="1" s="1"/>
  <c r="DP26" i="1"/>
  <c r="DR26" i="1" s="1"/>
  <c r="DT26" i="1" s="1"/>
  <c r="DV26" i="1" s="1"/>
  <c r="DX26" i="1" s="1"/>
  <c r="DZ26" i="1" s="1"/>
  <c r="EB26" i="1" s="1"/>
  <c r="DQ25" i="1"/>
  <c r="DS25" i="1" s="1"/>
  <c r="DU25" i="1" s="1"/>
  <c r="DW25" i="1" s="1"/>
  <c r="DY25" i="1" s="1"/>
  <c r="EA25" i="1" s="1"/>
  <c r="EC25" i="1" s="1"/>
  <c r="DP25" i="1"/>
  <c r="DR25" i="1" s="1"/>
  <c r="DT25" i="1" s="1"/>
  <c r="DV25" i="1" s="1"/>
  <c r="DX25" i="1" s="1"/>
  <c r="DZ25" i="1" s="1"/>
  <c r="EB25" i="1" s="1"/>
  <c r="DQ24" i="1"/>
  <c r="DS24" i="1" s="1"/>
  <c r="DU24" i="1" s="1"/>
  <c r="DW24" i="1" s="1"/>
  <c r="DY24" i="1" s="1"/>
  <c r="EA24" i="1" s="1"/>
  <c r="EC24" i="1" s="1"/>
  <c r="DQ23" i="1"/>
  <c r="DS23" i="1" s="1"/>
  <c r="DU23" i="1" s="1"/>
  <c r="DW23" i="1" s="1"/>
  <c r="DY23" i="1" s="1"/>
  <c r="EA23" i="1" s="1"/>
  <c r="EC23" i="1" s="1"/>
  <c r="DP23" i="1"/>
  <c r="DR23" i="1" s="1"/>
  <c r="DT23" i="1" s="1"/>
  <c r="DV23" i="1" s="1"/>
  <c r="DX23" i="1" s="1"/>
  <c r="DZ23" i="1" s="1"/>
  <c r="EB23" i="1" s="1"/>
  <c r="DQ22" i="1"/>
  <c r="DS22" i="1" s="1"/>
  <c r="DU22" i="1" s="1"/>
  <c r="DW22" i="1" s="1"/>
  <c r="DY22" i="1" s="1"/>
  <c r="EA22" i="1" s="1"/>
  <c r="EC22" i="1" s="1"/>
  <c r="DP22" i="1"/>
  <c r="DR22" i="1" s="1"/>
  <c r="DT22" i="1" s="1"/>
  <c r="DV22" i="1" s="1"/>
  <c r="DX22" i="1" s="1"/>
  <c r="DZ22" i="1" s="1"/>
  <c r="EB22" i="1" s="1"/>
  <c r="DQ21" i="1"/>
  <c r="DS21" i="1" s="1"/>
  <c r="DU21" i="1" s="1"/>
  <c r="DW21" i="1" s="1"/>
  <c r="DY21" i="1" s="1"/>
  <c r="EA21" i="1" s="1"/>
  <c r="EC21" i="1" s="1"/>
  <c r="DP21" i="1"/>
  <c r="DR21" i="1" s="1"/>
  <c r="DT21" i="1" s="1"/>
  <c r="DV21" i="1" s="1"/>
  <c r="DX21" i="1" s="1"/>
  <c r="DZ21" i="1" s="1"/>
  <c r="EB21" i="1" s="1"/>
  <c r="DQ20" i="1"/>
  <c r="DS20" i="1" s="1"/>
  <c r="DU20" i="1" s="1"/>
  <c r="DW20" i="1" s="1"/>
  <c r="DY20" i="1" s="1"/>
  <c r="EA20" i="1" s="1"/>
  <c r="EC20" i="1" s="1"/>
  <c r="DQ19" i="1"/>
  <c r="DS19" i="1" s="1"/>
  <c r="DU19" i="1" s="1"/>
  <c r="DW19" i="1" s="1"/>
  <c r="DY19" i="1" s="1"/>
  <c r="EA19" i="1" s="1"/>
  <c r="EC19" i="1" s="1"/>
  <c r="DP19" i="1"/>
  <c r="DR19" i="1" s="1"/>
  <c r="DT19" i="1" s="1"/>
  <c r="DV19" i="1" s="1"/>
  <c r="DX19" i="1" s="1"/>
  <c r="DZ19" i="1" s="1"/>
  <c r="EB19" i="1" s="1"/>
  <c r="DQ18" i="1"/>
  <c r="DS18" i="1" s="1"/>
  <c r="DU18" i="1" s="1"/>
  <c r="DW18" i="1" s="1"/>
  <c r="DY18" i="1" s="1"/>
  <c r="EA18" i="1" s="1"/>
  <c r="EC18" i="1" s="1"/>
  <c r="DP18" i="1"/>
  <c r="DR18" i="1" s="1"/>
  <c r="DT18" i="1" s="1"/>
  <c r="DV18" i="1" s="1"/>
  <c r="DX18" i="1" s="1"/>
  <c r="DZ18" i="1" s="1"/>
  <c r="EB18" i="1" s="1"/>
  <c r="DQ17" i="1"/>
  <c r="DS17" i="1" s="1"/>
  <c r="DU17" i="1" s="1"/>
  <c r="DW17" i="1" s="1"/>
  <c r="DY17" i="1" s="1"/>
  <c r="EA17" i="1" s="1"/>
  <c r="EC17" i="1" s="1"/>
  <c r="DP17" i="1"/>
  <c r="DR17" i="1" s="1"/>
  <c r="DT17" i="1" s="1"/>
  <c r="DV17" i="1" s="1"/>
  <c r="DX17" i="1" s="1"/>
  <c r="DZ17" i="1" s="1"/>
  <c r="EB17" i="1" s="1"/>
  <c r="DQ16" i="1"/>
  <c r="DS16" i="1" s="1"/>
  <c r="DU16" i="1" s="1"/>
  <c r="DW16" i="1" s="1"/>
  <c r="DY16" i="1" s="1"/>
  <c r="EA16" i="1" s="1"/>
  <c r="EC16" i="1" s="1"/>
  <c r="DQ15" i="1"/>
  <c r="DS15" i="1" s="1"/>
  <c r="DU15" i="1" s="1"/>
  <c r="DW15" i="1" s="1"/>
  <c r="DY15" i="1" s="1"/>
  <c r="EA15" i="1" s="1"/>
  <c r="EC15" i="1" s="1"/>
  <c r="DP15" i="1"/>
  <c r="DR15" i="1" s="1"/>
  <c r="DT15" i="1" s="1"/>
  <c r="DV15" i="1" s="1"/>
  <c r="DX15" i="1" s="1"/>
  <c r="DZ15" i="1" s="1"/>
  <c r="EB15" i="1" s="1"/>
  <c r="DQ14" i="1"/>
  <c r="DS14" i="1" s="1"/>
  <c r="DU14" i="1" s="1"/>
  <c r="DW14" i="1" s="1"/>
  <c r="DY14" i="1" s="1"/>
  <c r="EA14" i="1" s="1"/>
  <c r="EC14" i="1" s="1"/>
  <c r="DP14" i="1"/>
  <c r="DR14" i="1" s="1"/>
  <c r="DT14" i="1" s="1"/>
  <c r="DV14" i="1" s="1"/>
  <c r="DX14" i="1" s="1"/>
  <c r="DZ14" i="1" s="1"/>
  <c r="EB14" i="1" s="1"/>
  <c r="DQ13" i="1"/>
  <c r="DS13" i="1" s="1"/>
  <c r="DU13" i="1" s="1"/>
  <c r="DW13" i="1" s="1"/>
  <c r="DY13" i="1" s="1"/>
  <c r="EA13" i="1" s="1"/>
  <c r="EC13" i="1" s="1"/>
  <c r="DP13" i="1"/>
  <c r="DR13" i="1" s="1"/>
  <c r="DT13" i="1" s="1"/>
  <c r="DV13" i="1" s="1"/>
  <c r="DX13" i="1" s="1"/>
  <c r="DZ13" i="1" s="1"/>
  <c r="EB13" i="1" s="1"/>
  <c r="DQ12" i="1"/>
  <c r="DS12" i="1" s="1"/>
  <c r="DU12" i="1" s="1"/>
  <c r="DW12" i="1" s="1"/>
  <c r="DY12" i="1" s="1"/>
  <c r="EA12" i="1" s="1"/>
  <c r="EC12" i="1" s="1"/>
  <c r="DQ11" i="1"/>
  <c r="DS11" i="1" s="1"/>
  <c r="DU11" i="1" s="1"/>
  <c r="DW11" i="1" s="1"/>
  <c r="DY11" i="1" s="1"/>
  <c r="EA11" i="1" s="1"/>
  <c r="EC11" i="1" s="1"/>
  <c r="DP11" i="1"/>
  <c r="DR11" i="1" s="1"/>
  <c r="DT11" i="1" s="1"/>
  <c r="DV11" i="1" s="1"/>
  <c r="DX11" i="1" s="1"/>
  <c r="DZ11" i="1" s="1"/>
  <c r="EB11" i="1" s="1"/>
  <c r="DQ10" i="1"/>
  <c r="DS10" i="1" s="1"/>
  <c r="DU10" i="1" s="1"/>
  <c r="DW10" i="1" s="1"/>
  <c r="DY10" i="1" s="1"/>
  <c r="EA10" i="1" s="1"/>
  <c r="EC10" i="1" s="1"/>
  <c r="DP10" i="1"/>
  <c r="DR10" i="1" s="1"/>
  <c r="DT10" i="1" s="1"/>
  <c r="DV10" i="1" s="1"/>
  <c r="DX10" i="1" s="1"/>
  <c r="DZ10" i="1" s="1"/>
  <c r="EB10" i="1" s="1"/>
  <c r="DQ9" i="1"/>
  <c r="DS9" i="1" s="1"/>
  <c r="DU9" i="1" s="1"/>
  <c r="DW9" i="1" s="1"/>
  <c r="DY9" i="1" s="1"/>
  <c r="EA9" i="1" s="1"/>
  <c r="EC9" i="1" s="1"/>
  <c r="DP9" i="1"/>
  <c r="DR9" i="1" s="1"/>
  <c r="DT9" i="1" s="1"/>
  <c r="DV9" i="1" s="1"/>
  <c r="DX9" i="1" s="1"/>
  <c r="DZ9" i="1" s="1"/>
  <c r="EB9" i="1" s="1"/>
  <c r="DQ8" i="1"/>
  <c r="DS8" i="1" s="1"/>
  <c r="DU8" i="1" s="1"/>
  <c r="DW8" i="1" s="1"/>
  <c r="DY8" i="1" s="1"/>
  <c r="EA8" i="1" s="1"/>
  <c r="EC8" i="1" s="1"/>
  <c r="DQ7" i="1"/>
  <c r="DS7" i="1" s="1"/>
  <c r="DU7" i="1" s="1"/>
  <c r="DW7" i="1" s="1"/>
  <c r="DY7" i="1" s="1"/>
  <c r="EA7" i="1" s="1"/>
  <c r="EC7" i="1" s="1"/>
  <c r="DP7" i="1"/>
  <c r="DR7" i="1" s="1"/>
  <c r="DT7" i="1" s="1"/>
  <c r="DV7" i="1" s="1"/>
  <c r="DX7" i="1" s="1"/>
  <c r="DZ7" i="1" s="1"/>
  <c r="EB7" i="1" s="1"/>
  <c r="DQ6" i="1"/>
  <c r="DS6" i="1" s="1"/>
  <c r="DU6" i="1" s="1"/>
  <c r="DW6" i="1" s="1"/>
  <c r="DY6" i="1" s="1"/>
  <c r="EA6" i="1" s="1"/>
  <c r="EC6" i="1" s="1"/>
  <c r="DP6" i="1"/>
  <c r="DR6" i="1" s="1"/>
  <c r="DT6" i="1" s="1"/>
  <c r="DV6" i="1" s="1"/>
  <c r="DX6" i="1" s="1"/>
  <c r="DZ6" i="1" s="1"/>
  <c r="EB6" i="1" s="1"/>
  <c r="DQ5" i="1"/>
  <c r="DS5" i="1" s="1"/>
  <c r="DU5" i="1" s="1"/>
  <c r="DW5" i="1" s="1"/>
  <c r="DY5" i="1" s="1"/>
  <c r="EA5" i="1" s="1"/>
  <c r="EC5" i="1" s="1"/>
  <c r="DP5" i="1"/>
  <c r="DR5" i="1" s="1"/>
  <c r="DT5" i="1" s="1"/>
  <c r="DV5" i="1" s="1"/>
  <c r="DX5" i="1" s="1"/>
  <c r="DZ5" i="1" s="1"/>
  <c r="EB5" i="1" s="1"/>
  <c r="EB2" i="1"/>
  <c r="DZ2" i="1"/>
  <c r="DX2" i="1"/>
  <c r="DV2" i="1"/>
  <c r="DT2" i="1"/>
  <c r="DR2" i="1"/>
  <c r="DP2" i="1"/>
  <c r="C35" i="1"/>
  <c r="D35" i="1" s="1"/>
  <c r="C36" i="1" s="1"/>
  <c r="D36" i="1" s="1"/>
  <c r="C37" i="1" s="1"/>
  <c r="D37" i="1" s="1"/>
  <c r="C38" i="1" s="1"/>
  <c r="D38" i="1" s="1"/>
  <c r="C39" i="1" s="1"/>
  <c r="D39" i="1" s="1"/>
  <c r="C40" i="1" s="1"/>
  <c r="D40" i="1" s="1"/>
  <c r="C41" i="1" s="1"/>
  <c r="D41" i="1" s="1"/>
  <c r="C42" i="1" s="1"/>
  <c r="D42" i="1" s="1"/>
  <c r="C43" i="1" s="1"/>
  <c r="D43" i="1" s="1"/>
  <c r="C44" i="1" s="1"/>
  <c r="D44" i="1" s="1"/>
  <c r="C45" i="1" s="1"/>
  <c r="D45" i="1" s="1"/>
  <c r="C46" i="1" s="1"/>
  <c r="D46" i="1" s="1"/>
  <c r="C47" i="1" s="1"/>
  <c r="D47" i="1" s="1"/>
  <c r="C48" i="1" s="1"/>
  <c r="D48" i="1" s="1"/>
  <c r="C49" i="1" s="1"/>
  <c r="D49" i="1" s="1"/>
  <c r="DN2" i="1"/>
  <c r="E15" i="22"/>
  <c r="F15" i="22"/>
  <c r="E16"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DB166" i="1"/>
  <c r="DC166" i="1"/>
  <c r="DB167" i="1"/>
  <c r="DC167" i="1"/>
  <c r="DB168" i="1"/>
  <c r="DC168" i="1"/>
  <c r="DB169" i="1"/>
  <c r="DC169" i="1"/>
  <c r="DB170" i="1"/>
  <c r="DC170" i="1"/>
  <c r="DB171" i="1"/>
  <c r="DC171" i="1"/>
  <c r="DB172" i="1"/>
  <c r="DC172" i="1"/>
  <c r="DB173" i="1"/>
  <c r="DC173" i="1"/>
  <c r="DB174" i="1"/>
  <c r="DC174" i="1"/>
  <c r="DB175" i="1"/>
  <c r="DC175" i="1"/>
  <c r="DB176" i="1"/>
  <c r="DC176" i="1"/>
  <c r="DB177" i="1"/>
  <c r="DC177" i="1"/>
  <c r="DB178" i="1"/>
  <c r="DC178" i="1"/>
  <c r="DB179" i="1"/>
  <c r="DC179" i="1"/>
  <c r="DB180" i="1"/>
  <c r="DC180" i="1"/>
  <c r="DB181" i="1"/>
  <c r="DC181" i="1"/>
  <c r="DB182" i="1"/>
  <c r="DC182" i="1"/>
  <c r="DB183" i="1"/>
  <c r="DC183" i="1"/>
  <c r="DB184" i="1"/>
  <c r="DC184" i="1"/>
  <c r="DB185" i="1"/>
  <c r="DC185" i="1"/>
  <c r="DB186" i="1"/>
  <c r="DC186" i="1"/>
  <c r="DB187" i="1"/>
  <c r="DC187" i="1"/>
  <c r="DB188" i="1"/>
  <c r="DC188" i="1"/>
  <c r="DB189" i="1"/>
  <c r="DC189" i="1"/>
  <c r="DB190" i="1"/>
  <c r="DC190" i="1"/>
  <c r="DB191" i="1"/>
  <c r="DC191" i="1"/>
  <c r="DB192" i="1"/>
  <c r="DC192" i="1"/>
  <c r="DB193" i="1"/>
  <c r="DC193" i="1"/>
  <c r="DB194" i="1"/>
  <c r="DC194" i="1"/>
  <c r="DB195" i="1"/>
  <c r="DC195" i="1"/>
  <c r="DB196" i="1"/>
  <c r="DC196" i="1"/>
  <c r="DB197" i="1"/>
  <c r="DC197" i="1"/>
  <c r="DB198" i="1"/>
  <c r="DC198" i="1"/>
  <c r="DB199" i="1"/>
  <c r="DC199" i="1"/>
  <c r="DB200" i="1"/>
  <c r="DC200" i="1"/>
  <c r="DB201" i="1"/>
  <c r="DC201" i="1"/>
  <c r="DB202" i="1"/>
  <c r="DC202" i="1"/>
  <c r="DB203" i="1"/>
  <c r="DC203" i="1"/>
  <c r="DB204" i="1"/>
  <c r="DC204" i="1"/>
  <c r="DB205" i="1"/>
  <c r="DC205" i="1"/>
  <c r="DB206" i="1"/>
  <c r="DC206" i="1"/>
  <c r="DB207" i="1"/>
  <c r="DC207" i="1"/>
  <c r="DB208" i="1"/>
  <c r="DC208" i="1"/>
  <c r="DB209" i="1"/>
  <c r="DC209" i="1"/>
  <c r="DB210" i="1"/>
  <c r="DC210" i="1"/>
  <c r="DB211" i="1"/>
  <c r="DC211" i="1"/>
  <c r="DB212" i="1"/>
  <c r="DC212" i="1"/>
  <c r="DB213" i="1"/>
  <c r="DC213" i="1"/>
  <c r="DB214" i="1"/>
  <c r="DC214" i="1"/>
  <c r="DB215" i="1"/>
  <c r="DC215" i="1"/>
  <c r="DB216" i="1"/>
  <c r="DC216" i="1"/>
  <c r="DB217" i="1"/>
  <c r="DC217" i="1"/>
  <c r="DB218" i="1"/>
  <c r="DC218" i="1"/>
  <c r="DB219" i="1"/>
  <c r="DC219" i="1"/>
  <c r="DB220" i="1"/>
  <c r="DC220" i="1"/>
  <c r="DB221" i="1"/>
  <c r="DC221" i="1"/>
  <c r="DB222" i="1"/>
  <c r="DC222" i="1"/>
  <c r="DB223" i="1"/>
  <c r="DC223" i="1"/>
  <c r="DB224" i="1"/>
  <c r="DC224" i="1"/>
  <c r="DB225" i="1"/>
  <c r="DC225" i="1"/>
  <c r="DB226" i="1"/>
  <c r="DC226" i="1"/>
  <c r="DB227" i="1"/>
  <c r="DC227" i="1"/>
  <c r="DB228" i="1"/>
  <c r="DC228" i="1"/>
  <c r="DB229" i="1"/>
  <c r="DC229" i="1"/>
  <c r="DB230" i="1"/>
  <c r="DC230" i="1"/>
  <c r="DB231" i="1"/>
  <c r="DC231" i="1"/>
  <c r="DB232" i="1"/>
  <c r="DC232" i="1"/>
  <c r="DB233" i="1"/>
  <c r="DC233" i="1"/>
  <c r="DB234" i="1"/>
  <c r="DC234" i="1"/>
  <c r="DB235" i="1"/>
  <c r="DC235" i="1"/>
  <c r="DB236" i="1"/>
  <c r="DC236" i="1"/>
  <c r="DB237" i="1"/>
  <c r="DC237" i="1"/>
  <c r="DB238" i="1"/>
  <c r="DC238" i="1"/>
  <c r="DB239" i="1"/>
  <c r="DC239" i="1"/>
  <c r="DB240" i="1"/>
  <c r="DC240" i="1"/>
  <c r="DB241" i="1"/>
  <c r="DC241" i="1"/>
  <c r="DB242" i="1"/>
  <c r="DC242" i="1"/>
  <c r="DB243" i="1"/>
  <c r="DC243" i="1"/>
  <c r="DB244" i="1"/>
  <c r="DC244" i="1"/>
  <c r="DB245" i="1"/>
  <c r="DC245" i="1"/>
  <c r="DB246" i="1"/>
  <c r="DC246" i="1"/>
  <c r="DB247" i="1"/>
  <c r="DC247" i="1"/>
  <c r="DB248" i="1"/>
  <c r="DC248" i="1"/>
  <c r="DB249" i="1"/>
  <c r="DC249" i="1"/>
  <c r="DB250" i="1"/>
  <c r="DC250" i="1"/>
  <c r="DB251" i="1"/>
  <c r="DC251" i="1"/>
  <c r="DB252" i="1"/>
  <c r="DC252" i="1"/>
  <c r="DB253" i="1"/>
  <c r="DC253" i="1"/>
  <c r="DB254" i="1"/>
  <c r="DC254" i="1"/>
  <c r="DB255" i="1"/>
  <c r="DC255" i="1"/>
  <c r="DB256" i="1"/>
  <c r="DC256" i="1"/>
  <c r="DB257" i="1"/>
  <c r="DC257" i="1"/>
  <c r="DB258" i="1"/>
  <c r="DC258" i="1"/>
  <c r="DB259" i="1"/>
  <c r="DC259" i="1"/>
  <c r="DB260" i="1"/>
  <c r="DC260" i="1"/>
  <c r="DB261" i="1"/>
  <c r="DC261" i="1"/>
  <c r="DB262" i="1"/>
  <c r="DC262" i="1"/>
  <c r="DB263" i="1"/>
  <c r="DC263" i="1"/>
  <c r="DB264" i="1"/>
  <c r="DC264" i="1"/>
  <c r="DB265" i="1"/>
  <c r="DC265" i="1"/>
  <c r="DB266" i="1"/>
  <c r="DC266" i="1"/>
  <c r="DB267" i="1"/>
  <c r="DC267" i="1"/>
  <c r="DB268" i="1"/>
  <c r="DC268" i="1"/>
  <c r="DB269" i="1"/>
  <c r="DC269" i="1"/>
  <c r="DB270" i="1"/>
  <c r="DC270" i="1"/>
  <c r="DB271" i="1"/>
  <c r="DC271" i="1"/>
  <c r="DB272" i="1"/>
  <c r="DC272" i="1"/>
  <c r="DB273" i="1"/>
  <c r="DC273" i="1"/>
  <c r="DB274" i="1"/>
  <c r="DC274" i="1"/>
  <c r="DB275" i="1"/>
  <c r="DC275" i="1"/>
  <c r="DB276" i="1"/>
  <c r="DC276" i="1"/>
  <c r="DB277" i="1"/>
  <c r="DC277" i="1"/>
  <c r="DB278" i="1"/>
  <c r="DC278" i="1"/>
  <c r="DB279" i="1"/>
  <c r="DC279" i="1"/>
  <c r="DB280" i="1"/>
  <c r="DC280" i="1"/>
  <c r="DB281" i="1"/>
  <c r="DC281" i="1"/>
  <c r="DB282" i="1"/>
  <c r="DC282" i="1"/>
  <c r="DB283" i="1"/>
  <c r="DC283" i="1"/>
  <c r="DB284" i="1"/>
  <c r="DC284" i="1"/>
  <c r="DB285" i="1"/>
  <c r="DC285" i="1"/>
  <c r="DB286" i="1"/>
  <c r="DC286" i="1"/>
  <c r="DB287" i="1"/>
  <c r="DC287" i="1"/>
  <c r="DB288" i="1"/>
  <c r="DC288" i="1"/>
  <c r="DB289" i="1"/>
  <c r="DC289" i="1"/>
  <c r="DB290" i="1"/>
  <c r="DC290" i="1"/>
  <c r="DB291" i="1"/>
  <c r="DC291" i="1"/>
  <c r="DB292" i="1"/>
  <c r="DC292" i="1"/>
  <c r="DB293" i="1"/>
  <c r="DC293" i="1"/>
  <c r="DB294" i="1"/>
  <c r="DC294" i="1"/>
  <c r="DB295" i="1"/>
  <c r="DC295" i="1"/>
  <c r="DB296" i="1"/>
  <c r="DC296" i="1"/>
  <c r="DB297" i="1"/>
  <c r="DC297" i="1"/>
  <c r="DB298" i="1"/>
  <c r="DC298" i="1"/>
  <c r="DB299" i="1"/>
  <c r="DC299" i="1"/>
  <c r="DB300" i="1"/>
  <c r="DC300" i="1"/>
  <c r="DB301" i="1"/>
  <c r="DC301" i="1"/>
  <c r="DB302" i="1"/>
  <c r="DC302" i="1"/>
  <c r="DB303" i="1"/>
  <c r="DC303" i="1"/>
  <c r="DB304" i="1"/>
  <c r="DC304" i="1"/>
  <c r="DB305" i="1"/>
  <c r="DC305" i="1"/>
  <c r="DB306" i="1"/>
  <c r="DC306" i="1"/>
  <c r="DB307" i="1"/>
  <c r="DC307" i="1"/>
  <c r="DB308" i="1"/>
  <c r="DC308" i="1"/>
  <c r="DB309" i="1"/>
  <c r="DC309" i="1"/>
  <c r="DB310" i="1"/>
  <c r="DC310" i="1"/>
  <c r="DB311" i="1"/>
  <c r="DC311" i="1"/>
  <c r="DB312" i="1"/>
  <c r="DC312" i="1"/>
  <c r="DB313" i="1"/>
  <c r="DC313" i="1"/>
  <c r="DB314" i="1"/>
  <c r="DC314" i="1"/>
  <c r="DB315" i="1"/>
  <c r="DC315" i="1"/>
  <c r="DB316" i="1"/>
  <c r="DC316" i="1"/>
  <c r="DB317" i="1"/>
  <c r="DC317" i="1"/>
  <c r="DB318" i="1"/>
  <c r="DC318" i="1"/>
  <c r="DB319" i="1"/>
  <c r="DC319" i="1"/>
  <c r="DB320" i="1"/>
  <c r="DC320" i="1"/>
  <c r="DB321" i="1"/>
  <c r="DC321" i="1"/>
  <c r="DB322" i="1"/>
  <c r="DC322" i="1"/>
  <c r="DB323" i="1"/>
  <c r="DC323" i="1"/>
  <c r="DB324" i="1"/>
  <c r="DC324" i="1"/>
  <c r="DB325" i="1"/>
  <c r="DC325" i="1"/>
  <c r="DB326" i="1"/>
  <c r="DC326" i="1"/>
  <c r="DB327" i="1"/>
  <c r="DC327" i="1"/>
  <c r="DB328" i="1"/>
  <c r="DC328" i="1"/>
  <c r="DB329" i="1"/>
  <c r="DC329" i="1"/>
  <c r="DB330" i="1"/>
  <c r="DC330" i="1"/>
  <c r="DB331" i="1"/>
  <c r="DC331" i="1"/>
  <c r="DB332" i="1"/>
  <c r="DC332" i="1"/>
  <c r="DB333" i="1"/>
  <c r="DC333" i="1"/>
  <c r="DB334" i="1"/>
  <c r="DC334" i="1"/>
  <c r="DB335" i="1"/>
  <c r="DC335" i="1"/>
  <c r="DB336" i="1"/>
  <c r="DC336" i="1"/>
  <c r="DB337" i="1"/>
  <c r="DC337" i="1"/>
  <c r="DB338" i="1"/>
  <c r="DC338" i="1"/>
  <c r="DB339" i="1"/>
  <c r="DC339" i="1"/>
  <c r="DB340" i="1"/>
  <c r="DC340" i="1"/>
  <c r="DB341" i="1"/>
  <c r="DC341" i="1"/>
  <c r="DB342" i="1"/>
  <c r="DC342" i="1"/>
  <c r="DB343" i="1"/>
  <c r="DC343" i="1"/>
  <c r="DB344" i="1"/>
  <c r="DC344" i="1"/>
  <c r="DB345" i="1"/>
  <c r="DC345" i="1"/>
  <c r="DB346" i="1"/>
  <c r="DC346" i="1"/>
  <c r="DB347" i="1"/>
  <c r="DC347" i="1"/>
  <c r="DB348" i="1"/>
  <c r="DC348" i="1"/>
  <c r="DB349" i="1"/>
  <c r="DC349" i="1"/>
  <c r="DB350" i="1"/>
  <c r="DC350" i="1"/>
  <c r="DB351" i="1"/>
  <c r="DC351" i="1"/>
  <c r="DB352" i="1"/>
  <c r="DC352" i="1"/>
  <c r="DB353" i="1"/>
  <c r="DC353" i="1"/>
  <c r="DB354" i="1"/>
  <c r="DC354" i="1"/>
  <c r="DB355" i="1"/>
  <c r="DC355" i="1"/>
  <c r="DB356" i="1"/>
  <c r="DC356" i="1"/>
  <c r="DB357" i="1"/>
  <c r="DC357" i="1"/>
  <c r="DB358" i="1"/>
  <c r="DC358" i="1"/>
  <c r="DB359" i="1"/>
  <c r="DC359" i="1"/>
  <c r="DB360" i="1"/>
  <c r="DC360" i="1"/>
  <c r="DB361" i="1"/>
  <c r="DC361" i="1"/>
  <c r="DB362" i="1"/>
  <c r="DC362" i="1"/>
  <c r="DB363" i="1"/>
  <c r="DC363" i="1"/>
  <c r="DB364" i="1"/>
  <c r="DC364" i="1"/>
  <c r="DB365" i="1"/>
  <c r="DC365" i="1"/>
  <c r="DB366" i="1"/>
  <c r="DC366" i="1"/>
  <c r="DB367" i="1"/>
  <c r="DC367" i="1"/>
  <c r="DB368" i="1"/>
  <c r="DC368" i="1"/>
  <c r="DB369" i="1"/>
  <c r="DC369" i="1"/>
  <c r="DB370" i="1"/>
  <c r="DC370" i="1"/>
  <c r="DB371" i="1"/>
  <c r="DC371" i="1"/>
  <c r="DB372" i="1"/>
  <c r="DC372" i="1"/>
  <c r="DB373" i="1"/>
  <c r="DC373" i="1"/>
  <c r="DB374" i="1"/>
  <c r="DC374" i="1"/>
  <c r="DB375" i="1"/>
  <c r="DC375" i="1"/>
  <c r="DB376" i="1"/>
  <c r="DC376" i="1"/>
  <c r="DB377" i="1"/>
  <c r="DC377" i="1"/>
  <c r="DB378" i="1"/>
  <c r="DC378" i="1"/>
  <c r="DB379" i="1"/>
  <c r="DC379" i="1"/>
  <c r="DB380" i="1"/>
  <c r="DC380" i="1"/>
  <c r="DB381" i="1"/>
  <c r="DC381" i="1"/>
  <c r="DB382" i="1"/>
  <c r="DC382" i="1"/>
  <c r="DB383" i="1"/>
  <c r="DC383" i="1"/>
  <c r="DB384" i="1"/>
  <c r="DC384" i="1"/>
  <c r="DB385" i="1"/>
  <c r="DC385" i="1"/>
  <c r="DB386" i="1"/>
  <c r="DC386" i="1"/>
  <c r="DB387" i="1"/>
  <c r="DC387" i="1"/>
  <c r="DB388" i="1"/>
  <c r="DC388" i="1"/>
  <c r="DB389" i="1"/>
  <c r="DC389" i="1"/>
  <c r="DB390" i="1"/>
  <c r="DC390" i="1"/>
  <c r="DB391" i="1"/>
  <c r="DC391" i="1"/>
  <c r="DB392" i="1"/>
  <c r="DC392" i="1"/>
  <c r="DB393" i="1"/>
  <c r="DC393" i="1"/>
  <c r="DB394" i="1"/>
  <c r="DC394" i="1"/>
  <c r="DB395" i="1"/>
  <c r="DC395" i="1"/>
  <c r="DB396" i="1"/>
  <c r="DC396" i="1"/>
  <c r="DB397" i="1"/>
  <c r="DC397" i="1"/>
  <c r="DB398" i="1"/>
  <c r="DC398" i="1"/>
  <c r="DB399" i="1"/>
  <c r="DC399" i="1"/>
  <c r="DB400" i="1"/>
  <c r="DC400" i="1"/>
  <c r="DB401" i="1"/>
  <c r="DC401" i="1"/>
  <c r="DB402" i="1"/>
  <c r="DC402" i="1"/>
  <c r="DB403" i="1"/>
  <c r="DC403" i="1"/>
  <c r="DB404" i="1"/>
  <c r="DC404" i="1"/>
  <c r="DB405" i="1"/>
  <c r="DC405" i="1"/>
  <c r="DB406" i="1"/>
  <c r="DC406" i="1"/>
  <c r="DB407" i="1"/>
  <c r="DC407" i="1"/>
  <c r="DB408" i="1"/>
  <c r="DC408" i="1"/>
  <c r="DB409" i="1"/>
  <c r="DC409" i="1"/>
  <c r="DB410" i="1"/>
  <c r="DC410" i="1"/>
  <c r="DB411" i="1"/>
  <c r="DC411" i="1"/>
  <c r="DB412" i="1"/>
  <c r="DC412" i="1"/>
  <c r="DB413" i="1"/>
  <c r="DC413" i="1"/>
  <c r="DB414" i="1"/>
  <c r="DC414" i="1"/>
  <c r="DB415" i="1"/>
  <c r="DC415" i="1"/>
  <c r="DB416" i="1"/>
  <c r="DC416" i="1"/>
  <c r="DB417" i="1"/>
  <c r="DC417" i="1"/>
  <c r="DB418" i="1"/>
  <c r="DC418" i="1"/>
  <c r="DB419" i="1"/>
  <c r="DC419" i="1"/>
  <c r="DB420" i="1"/>
  <c r="DC420" i="1"/>
  <c r="DB421" i="1"/>
  <c r="DC421" i="1"/>
  <c r="DB422" i="1"/>
  <c r="DC422" i="1"/>
  <c r="DB423" i="1"/>
  <c r="DC423" i="1"/>
  <c r="DB424" i="1"/>
  <c r="DC424" i="1"/>
  <c r="DB425" i="1"/>
  <c r="DC425" i="1"/>
  <c r="DB426" i="1"/>
  <c r="DC426" i="1"/>
  <c r="DB427" i="1"/>
  <c r="DC427" i="1"/>
  <c r="DB428" i="1"/>
  <c r="DC428" i="1"/>
  <c r="DB429" i="1"/>
  <c r="DC429" i="1"/>
  <c r="DB430" i="1"/>
  <c r="DC430" i="1"/>
  <c r="DB431" i="1"/>
  <c r="DC431" i="1"/>
  <c r="DB432" i="1"/>
  <c r="DC432" i="1"/>
  <c r="DB433" i="1"/>
  <c r="DC433" i="1"/>
  <c r="DB434" i="1"/>
  <c r="DC434" i="1"/>
  <c r="DB435" i="1"/>
  <c r="DC435" i="1"/>
  <c r="DB436" i="1"/>
  <c r="DC436" i="1"/>
  <c r="DB437" i="1"/>
  <c r="DC437" i="1"/>
  <c r="DB438" i="1"/>
  <c r="DC438" i="1"/>
  <c r="DB439" i="1"/>
  <c r="DC439" i="1"/>
  <c r="DB440" i="1"/>
  <c r="DC440" i="1"/>
  <c r="DB441" i="1"/>
  <c r="DC441" i="1"/>
  <c r="DB442" i="1"/>
  <c r="DC442" i="1"/>
  <c r="DB443" i="1"/>
  <c r="DC443" i="1"/>
  <c r="DB444" i="1"/>
  <c r="DC444" i="1"/>
  <c r="DB445" i="1"/>
  <c r="DC445" i="1"/>
  <c r="DB446" i="1"/>
  <c r="DC446" i="1"/>
  <c r="DB447" i="1"/>
  <c r="DC447" i="1"/>
  <c r="DB448" i="1"/>
  <c r="DC448" i="1"/>
  <c r="DB449" i="1"/>
  <c r="DC449" i="1"/>
  <c r="DB450" i="1"/>
  <c r="DC450" i="1"/>
  <c r="DB451" i="1"/>
  <c r="DC451" i="1"/>
  <c r="DB452" i="1"/>
  <c r="DC452" i="1"/>
  <c r="DB453" i="1"/>
  <c r="DC453" i="1"/>
  <c r="DB454" i="1"/>
  <c r="DC454" i="1"/>
  <c r="DB455" i="1"/>
  <c r="DC455" i="1"/>
  <c r="DB456" i="1"/>
  <c r="DC456" i="1"/>
  <c r="DB457" i="1"/>
  <c r="DC457" i="1"/>
  <c r="DB458" i="1"/>
  <c r="DC458" i="1"/>
  <c r="DB459" i="1"/>
  <c r="DC459" i="1"/>
  <c r="DB460" i="1"/>
  <c r="DC460" i="1"/>
  <c r="DB461" i="1"/>
  <c r="DC461" i="1"/>
  <c r="DB462" i="1"/>
  <c r="DC462" i="1"/>
  <c r="DB463" i="1"/>
  <c r="DC463" i="1"/>
  <c r="DB464" i="1"/>
  <c r="DC464" i="1"/>
  <c r="DB465" i="1"/>
  <c r="DC465" i="1"/>
  <c r="DB466" i="1"/>
  <c r="DC466" i="1"/>
  <c r="DB467" i="1"/>
  <c r="DC467" i="1"/>
  <c r="DB468" i="1"/>
  <c r="DC468" i="1"/>
  <c r="DB469" i="1"/>
  <c r="DC469" i="1"/>
  <c r="DB470" i="1"/>
  <c r="DC470" i="1"/>
  <c r="DB471" i="1"/>
  <c r="DC471" i="1"/>
  <c r="DB472" i="1"/>
  <c r="DC472" i="1"/>
  <c r="DB473" i="1"/>
  <c r="DC473" i="1"/>
  <c r="DB474" i="1"/>
  <c r="DC474" i="1"/>
  <c r="DB475" i="1"/>
  <c r="DC475" i="1"/>
  <c r="DB476" i="1"/>
  <c r="DC476" i="1"/>
  <c r="DB477" i="1"/>
  <c r="DC477" i="1"/>
  <c r="DB478" i="1"/>
  <c r="DC478" i="1"/>
  <c r="DB479" i="1"/>
  <c r="DC479" i="1"/>
  <c r="DB480" i="1"/>
  <c r="DC480" i="1"/>
  <c r="DB481" i="1"/>
  <c r="DC481" i="1"/>
  <c r="DB482" i="1"/>
  <c r="DC482" i="1"/>
  <c r="DB483" i="1"/>
  <c r="DC483" i="1"/>
  <c r="DB484" i="1"/>
  <c r="DC484" i="1"/>
  <c r="DB485" i="1"/>
  <c r="DC485" i="1"/>
  <c r="DB486" i="1"/>
  <c r="DC486" i="1"/>
  <c r="DB487" i="1"/>
  <c r="DC487" i="1"/>
  <c r="DB488" i="1"/>
  <c r="DC488" i="1"/>
  <c r="DB489" i="1"/>
  <c r="DC489" i="1"/>
  <c r="DB490" i="1"/>
  <c r="DC490" i="1"/>
  <c r="DB491" i="1"/>
  <c r="DC491" i="1"/>
  <c r="DB492" i="1"/>
  <c r="DC492" i="1"/>
  <c r="DB493" i="1"/>
  <c r="DC493" i="1"/>
  <c r="DB494" i="1"/>
  <c r="DC494" i="1"/>
  <c r="DB495" i="1"/>
  <c r="DC495" i="1"/>
  <c r="DB496" i="1"/>
  <c r="DC496" i="1"/>
  <c r="DB497" i="1"/>
  <c r="DC497" i="1"/>
  <c r="DB498" i="1"/>
  <c r="DC498" i="1"/>
  <c r="DB499" i="1"/>
  <c r="DC499" i="1"/>
  <c r="DB500" i="1"/>
  <c r="DC500" i="1"/>
  <c r="DB501" i="1"/>
  <c r="DC501" i="1"/>
  <c r="DB502" i="1"/>
  <c r="DC502" i="1"/>
  <c r="DB503" i="1"/>
  <c r="DC503" i="1"/>
  <c r="DB504" i="1"/>
  <c r="DC504" i="1"/>
  <c r="DB505" i="1"/>
  <c r="DC505" i="1"/>
  <c r="DB506" i="1"/>
  <c r="DC506" i="1"/>
  <c r="DB507" i="1"/>
  <c r="DC507" i="1"/>
  <c r="DB508" i="1"/>
  <c r="DC508" i="1"/>
  <c r="DL2" i="1"/>
  <c r="DJ2" i="1"/>
  <c r="DH2" i="1"/>
  <c r="DF2" i="1"/>
  <c r="DD2" i="1"/>
  <c r="DB2" i="1"/>
  <c r="AV37" i="102" l="1"/>
  <c r="AV39" i="102"/>
  <c r="AV41" i="102"/>
  <c r="AV35" i="102"/>
  <c r="AV42" i="102"/>
  <c r="AV40" i="102"/>
  <c r="AV38" i="102"/>
  <c r="AV36" i="102"/>
  <c r="AV34" i="102"/>
  <c r="BI34" i="102" s="1"/>
  <c r="AV30" i="102"/>
  <c r="AV22" i="102"/>
  <c r="AV15" i="102"/>
  <c r="AV31" i="102"/>
  <c r="AV23" i="102"/>
  <c r="AV32" i="102"/>
  <c r="AV24" i="102"/>
  <c r="AV16" i="102"/>
  <c r="BI16" i="102" s="1"/>
  <c r="AV33" i="102"/>
  <c r="AV25" i="102"/>
  <c r="AV26" i="102"/>
  <c r="AV18" i="102"/>
  <c r="AV27" i="102"/>
  <c r="AV19" i="102"/>
  <c r="AV28" i="102"/>
  <c r="AV20" i="102"/>
  <c r="AV29" i="102"/>
  <c r="AV21" i="102"/>
  <c r="AV17" i="102"/>
  <c r="BL15" i="102"/>
  <c r="B17" i="102"/>
  <c r="BB16" i="102"/>
  <c r="AS43" i="102"/>
  <c r="I6" i="102" s="1"/>
  <c r="J6" i="102" s="1"/>
  <c r="AW38" i="102"/>
  <c r="AW40" i="102"/>
  <c r="AW42" i="102"/>
  <c r="AW34" i="102"/>
  <c r="AW36" i="102"/>
  <c r="AW31" i="102"/>
  <c r="AW23" i="102"/>
  <c r="AW32" i="102"/>
  <c r="AW24" i="102"/>
  <c r="AW16" i="102"/>
  <c r="AW33" i="102"/>
  <c r="AW25" i="102"/>
  <c r="AW26" i="102"/>
  <c r="AW18" i="102"/>
  <c r="AW41" i="102"/>
  <c r="AW39" i="102"/>
  <c r="AW37" i="102"/>
  <c r="AW35" i="102"/>
  <c r="AW27" i="102"/>
  <c r="AW19" i="102"/>
  <c r="AW28" i="102"/>
  <c r="AW20" i="102"/>
  <c r="AW29" i="102"/>
  <c r="AW21" i="102"/>
  <c r="AW17" i="102"/>
  <c r="AW30" i="102"/>
  <c r="AW22" i="102"/>
  <c r="AW15" i="102"/>
  <c r="BI19" i="102"/>
  <c r="AT35" i="102"/>
  <c r="AT37" i="102"/>
  <c r="AX37" i="102" s="1"/>
  <c r="AY37" i="102" s="1"/>
  <c r="AT39" i="102"/>
  <c r="AT41" i="102"/>
  <c r="AT28" i="102"/>
  <c r="AT20" i="102"/>
  <c r="BI20" i="102" s="1"/>
  <c r="AT42" i="102"/>
  <c r="BI42" i="102" s="1"/>
  <c r="AT40" i="102"/>
  <c r="BI40" i="102" s="1"/>
  <c r="AT38" i="102"/>
  <c r="AT36" i="102"/>
  <c r="BI36" i="102" s="1"/>
  <c r="AT34" i="102"/>
  <c r="AT29" i="102"/>
  <c r="BI29" i="102" s="1"/>
  <c r="AT21" i="102"/>
  <c r="BI21" i="102" s="1"/>
  <c r="AT17" i="102"/>
  <c r="BI17" i="102" s="1"/>
  <c r="AT30" i="102"/>
  <c r="BI30" i="102" s="1"/>
  <c r="AT22" i="102"/>
  <c r="BI22" i="102" s="1"/>
  <c r="AT15" i="102"/>
  <c r="AT31" i="102"/>
  <c r="AX31" i="102" s="1"/>
  <c r="AY31" i="102" s="1"/>
  <c r="AT23" i="102"/>
  <c r="BI23" i="102" s="1"/>
  <c r="AT12" i="102"/>
  <c r="AT32" i="102"/>
  <c r="AX32" i="102" s="1"/>
  <c r="AY32" i="102" s="1"/>
  <c r="AT24" i="102"/>
  <c r="BI24" i="102" s="1"/>
  <c r="AT16" i="102"/>
  <c r="AM10" i="102"/>
  <c r="AT33" i="102"/>
  <c r="AX33" i="102" s="1"/>
  <c r="AY33" i="102" s="1"/>
  <c r="AT25" i="102"/>
  <c r="BI25" i="102" s="1"/>
  <c r="M10" i="102"/>
  <c r="AT26" i="102"/>
  <c r="BI26" i="102" s="1"/>
  <c r="AT18" i="102"/>
  <c r="BI18" i="102" s="1"/>
  <c r="AT27" i="102"/>
  <c r="BI27" i="102" s="1"/>
  <c r="AT19" i="102"/>
  <c r="AX19" i="102" s="1"/>
  <c r="AY19" i="102" s="1"/>
  <c r="Q45" i="102"/>
  <c r="AQ44" i="102"/>
  <c r="AQ45" i="102" s="1"/>
  <c r="BI28" i="102"/>
  <c r="AX30" i="102"/>
  <c r="AY30" i="102" s="1"/>
  <c r="BM45" i="102"/>
  <c r="BL45" i="102" s="1"/>
  <c r="AX22" i="102"/>
  <c r="AY22" i="102" s="1"/>
  <c r="BM23" i="102"/>
  <c r="BL23" i="102" s="1"/>
  <c r="BI38" i="102"/>
  <c r="AX23" i="102"/>
  <c r="AY23" i="102" s="1"/>
  <c r="BI33" i="102"/>
  <c r="AX38" i="102"/>
  <c r="AY38" i="102" s="1"/>
  <c r="AX40" i="102"/>
  <c r="AY40" i="102" s="1"/>
  <c r="AX42" i="102"/>
  <c r="AY42" i="102" s="1"/>
  <c r="H53" i="102"/>
  <c r="N53" i="102"/>
  <c r="BM69" i="102"/>
  <c r="BL69" i="102" s="1"/>
  <c r="AL44" i="102"/>
  <c r="AX15" i="102"/>
  <c r="BM34" i="102"/>
  <c r="BL34" i="102" s="1"/>
  <c r="BM42" i="102"/>
  <c r="BL42" i="102" s="1"/>
  <c r="P56" i="102"/>
  <c r="Q60" i="102"/>
  <c r="O60" i="102"/>
  <c r="P60" i="102" s="1"/>
  <c r="BM85" i="102"/>
  <c r="BL85" i="102" s="1"/>
  <c r="BM97" i="102"/>
  <c r="BL97" i="102" s="1"/>
  <c r="BM99" i="102"/>
  <c r="BL99" i="102" s="1"/>
  <c r="B78" i="102"/>
  <c r="BR45" i="102"/>
  <c r="BR46" i="102" s="1"/>
  <c r="BR47" i="102" s="1"/>
  <c r="BR48" i="102" s="1"/>
  <c r="BR49" i="102" s="1"/>
  <c r="BR50" i="102" s="1"/>
  <c r="BR51" i="102" s="1"/>
  <c r="BR52" i="102" s="1"/>
  <c r="BR53" i="102" s="1"/>
  <c r="BR54" i="102" s="1"/>
  <c r="BR55" i="102" s="1"/>
  <c r="BR56" i="102" s="1"/>
  <c r="BR57" i="102" s="1"/>
  <c r="BR58" i="102" s="1"/>
  <c r="BR59" i="102" s="1"/>
  <c r="BR60" i="102" s="1"/>
  <c r="BR61" i="102" s="1"/>
  <c r="BR62" i="102" s="1"/>
  <c r="BR63" i="102" s="1"/>
  <c r="BR64" i="102" s="1"/>
  <c r="BR65" i="102" s="1"/>
  <c r="BR66" i="102" s="1"/>
  <c r="BR67" i="102" s="1"/>
  <c r="BR68" i="102" s="1"/>
  <c r="BR69" i="102" s="1"/>
  <c r="BR70" i="102" s="1"/>
  <c r="BR71" i="102" s="1"/>
  <c r="BR72" i="102" s="1"/>
  <c r="BR73" i="102" s="1"/>
  <c r="BR74" i="102" s="1"/>
  <c r="BR75" i="102" s="1"/>
  <c r="BR76" i="102" s="1"/>
  <c r="BR77" i="102" s="1"/>
  <c r="BR78" i="102" s="1"/>
  <c r="BR79" i="102" s="1"/>
  <c r="B66" i="102"/>
  <c r="BT45" i="102"/>
  <c r="BT46" i="102" s="1"/>
  <c r="BT47" i="102" s="1"/>
  <c r="BT48" i="102" s="1"/>
  <c r="BT49" i="102" s="1"/>
  <c r="BT50" i="102" s="1"/>
  <c r="BT51" i="102" s="1"/>
  <c r="BT52" i="102" s="1"/>
  <c r="BT53" i="102" s="1"/>
  <c r="BT54" i="102" s="1"/>
  <c r="BT55" i="102" s="1"/>
  <c r="BT56" i="102" s="1"/>
  <c r="BT57" i="102" s="1"/>
  <c r="BT58" i="102" s="1"/>
  <c r="BT59" i="102" s="1"/>
  <c r="BT60" i="102" s="1"/>
  <c r="BT61" i="102" s="1"/>
  <c r="BT62" i="102" s="1"/>
  <c r="BT63" i="102" s="1"/>
  <c r="BT64" i="102" s="1"/>
  <c r="BT65" i="102" s="1"/>
  <c r="BT66" i="102" s="1"/>
  <c r="BT67" i="102" s="1"/>
  <c r="BT68" i="102" s="1"/>
  <c r="BT69" i="102" s="1"/>
  <c r="BT70" i="102" s="1"/>
  <c r="BT71" i="102" s="1"/>
  <c r="BT72" i="102" s="1"/>
  <c r="BT73" i="102" s="1"/>
  <c r="BT74" i="102" s="1"/>
  <c r="BT75" i="102" s="1"/>
  <c r="BT76" i="102" s="1"/>
  <c r="BT77" i="102" s="1"/>
  <c r="BT78" i="102" s="1"/>
  <c r="BT79" i="102" s="1"/>
  <c r="AX21" i="102"/>
  <c r="AY21" i="102" s="1"/>
  <c r="AX29" i="102"/>
  <c r="AY29" i="102" s="1"/>
  <c r="BI35" i="102"/>
  <c r="BI39" i="102"/>
  <c r="BI41" i="102"/>
  <c r="P3" i="102"/>
  <c r="P4" i="102" s="1"/>
  <c r="BI15" i="102"/>
  <c r="AX28" i="102"/>
  <c r="AY28" i="102" s="1"/>
  <c r="AX39" i="102"/>
  <c r="AY39" i="102" s="1"/>
  <c r="BS45" i="102"/>
  <c r="BS46" i="102" s="1"/>
  <c r="BS47" i="102" s="1"/>
  <c r="BS48" i="102" s="1"/>
  <c r="BS49" i="102" s="1"/>
  <c r="BS50" i="102" s="1"/>
  <c r="BS51" i="102" s="1"/>
  <c r="BS52" i="102" s="1"/>
  <c r="BS53" i="102" s="1"/>
  <c r="BS54" i="102" s="1"/>
  <c r="BS55" i="102" s="1"/>
  <c r="BS56" i="102" s="1"/>
  <c r="BS57" i="102" s="1"/>
  <c r="BS58" i="102" s="1"/>
  <c r="BS59" i="102" s="1"/>
  <c r="BS60" i="102" s="1"/>
  <c r="BS61" i="102" s="1"/>
  <c r="BS62" i="102" s="1"/>
  <c r="BS63" i="102" s="1"/>
  <c r="BS64" i="102" s="1"/>
  <c r="BS65" i="102" s="1"/>
  <c r="BS66" i="102" s="1"/>
  <c r="BS67" i="102" s="1"/>
  <c r="BS68" i="102" s="1"/>
  <c r="BS69" i="102" s="1"/>
  <c r="BS70" i="102" s="1"/>
  <c r="BS71" i="102" s="1"/>
  <c r="BS72" i="102" s="1"/>
  <c r="BM52" i="102"/>
  <c r="BL52" i="102" s="1"/>
  <c r="P55" i="102"/>
  <c r="O55" i="102"/>
  <c r="Q69" i="102"/>
  <c r="BM65" i="102"/>
  <c r="BL65" i="102" s="1"/>
  <c r="AO44" i="102"/>
  <c r="AO45" i="102" s="1"/>
  <c r="BM51" i="102"/>
  <c r="BL51" i="102" s="1"/>
  <c r="BM80" i="102"/>
  <c r="BL80" i="102" s="1"/>
  <c r="O52" i="102"/>
  <c r="Q52" i="102"/>
  <c r="P52" i="102"/>
  <c r="P58" i="102"/>
  <c r="O58" i="102"/>
  <c r="BM64" i="102"/>
  <c r="BL64" i="102" s="1"/>
  <c r="BM70" i="102"/>
  <c r="BL70" i="102" s="1"/>
  <c r="Q56" i="102"/>
  <c r="Q57" i="102"/>
  <c r="BM82" i="102"/>
  <c r="BL82" i="102" s="1"/>
  <c r="BM84" i="102"/>
  <c r="BL84" i="102" s="1"/>
  <c r="BM90" i="102"/>
  <c r="BL90" i="102" s="1"/>
  <c r="BM92" i="102"/>
  <c r="BL92" i="102" s="1"/>
  <c r="BM96" i="102"/>
  <c r="BL96" i="102" s="1"/>
  <c r="AJ44" i="102"/>
  <c r="BM44" i="102"/>
  <c r="BL44" i="102" s="1"/>
  <c r="BM86" i="102"/>
  <c r="BL86" i="102" s="1"/>
  <c r="BM59" i="102"/>
  <c r="BL59" i="102" s="1"/>
  <c r="BM54" i="102"/>
  <c r="BL54" i="102" s="1"/>
  <c r="BM63" i="102"/>
  <c r="BL63" i="102" s="1"/>
  <c r="BM46" i="102"/>
  <c r="BL46" i="102" s="1"/>
  <c r="BM95" i="102"/>
  <c r="BL95" i="102" s="1"/>
  <c r="BM87" i="102"/>
  <c r="BL87" i="102" s="1"/>
  <c r="BM76" i="102"/>
  <c r="BL76" i="102" s="1"/>
  <c r="BM72" i="102"/>
  <c r="BL72" i="102" s="1"/>
  <c r="BM71" i="102"/>
  <c r="BL71" i="102" s="1"/>
  <c r="BM57" i="102"/>
  <c r="BL57" i="102" s="1"/>
  <c r="Q50" i="102"/>
  <c r="P50" i="102"/>
  <c r="O50" i="102"/>
  <c r="BM53" i="102" s="1"/>
  <c r="BL53" i="102" s="1"/>
  <c r="O51" i="102"/>
  <c r="P51" i="102" s="1"/>
  <c r="P54" i="102"/>
  <c r="O54" i="102"/>
  <c r="Q54" i="102"/>
  <c r="Q55" i="102"/>
  <c r="BM58" i="102"/>
  <c r="BL58" i="102" s="1"/>
  <c r="AZ39" i="102"/>
  <c r="AZ43" i="102" s="1"/>
  <c r="V3" i="102" s="1" a="1"/>
  <c r="V3" i="102" s="1"/>
  <c r="M79" i="102"/>
  <c r="M81" i="102"/>
  <c r="Q81" i="102" s="1"/>
  <c r="AX35" i="102"/>
  <c r="AY35" i="102" s="1"/>
  <c r="Q79" i="102"/>
  <c r="AX41" i="102"/>
  <c r="AY41" i="102" s="1"/>
  <c r="AP44" i="102"/>
  <c r="AP45" i="102" s="1"/>
  <c r="O57" i="102"/>
  <c r="P57" i="102" s="1"/>
  <c r="M58" i="102"/>
  <c r="Q58" i="102" s="1"/>
  <c r="M69" i="102"/>
  <c r="M68" i="102"/>
  <c r="Q68" i="102" s="1"/>
  <c r="DC165" i="1"/>
  <c r="DB165" i="1"/>
  <c r="CN6" i="1"/>
  <c r="CO6" i="1"/>
  <c r="CN7" i="1"/>
  <c r="CO7" i="1"/>
  <c r="CN8" i="1"/>
  <c r="CO8" i="1"/>
  <c r="CN9" i="1"/>
  <c r="CO9" i="1"/>
  <c r="CN10" i="1"/>
  <c r="CO10" i="1"/>
  <c r="CN11" i="1"/>
  <c r="CO11" i="1"/>
  <c r="CN12" i="1"/>
  <c r="CO12" i="1"/>
  <c r="CN13" i="1"/>
  <c r="CO13" i="1"/>
  <c r="CN14" i="1"/>
  <c r="CO14" i="1"/>
  <c r="CN15" i="1"/>
  <c r="CO15" i="1"/>
  <c r="CN16" i="1"/>
  <c r="CO16" i="1"/>
  <c r="CN17" i="1"/>
  <c r="CO17" i="1"/>
  <c r="CN18" i="1"/>
  <c r="CO18" i="1"/>
  <c r="CN19" i="1"/>
  <c r="CO19" i="1"/>
  <c r="CN20" i="1"/>
  <c r="CO20" i="1"/>
  <c r="CN21" i="1"/>
  <c r="CO21" i="1"/>
  <c r="CN22" i="1"/>
  <c r="CO22" i="1"/>
  <c r="CN23" i="1"/>
  <c r="CO23" i="1"/>
  <c r="CN24" i="1"/>
  <c r="CO24" i="1"/>
  <c r="CN25" i="1"/>
  <c r="CO25" i="1"/>
  <c r="CN26" i="1"/>
  <c r="CO26" i="1"/>
  <c r="CN27" i="1"/>
  <c r="CO27" i="1"/>
  <c r="CN28" i="1"/>
  <c r="CO28" i="1"/>
  <c r="CN29" i="1"/>
  <c r="CO29" i="1"/>
  <c r="CN30" i="1"/>
  <c r="CO30" i="1"/>
  <c r="CN31" i="1"/>
  <c r="CO31" i="1"/>
  <c r="CN32" i="1"/>
  <c r="CO32" i="1"/>
  <c r="CN33" i="1"/>
  <c r="CO33" i="1"/>
  <c r="CN34" i="1"/>
  <c r="CO34" i="1"/>
  <c r="CN35" i="1"/>
  <c r="CO35" i="1"/>
  <c r="CN36" i="1"/>
  <c r="CO36" i="1"/>
  <c r="CN37" i="1"/>
  <c r="CO37" i="1"/>
  <c r="CN38" i="1"/>
  <c r="CO38" i="1"/>
  <c r="CN39" i="1"/>
  <c r="CO39" i="1"/>
  <c r="CN40" i="1"/>
  <c r="CO40" i="1"/>
  <c r="CN41" i="1"/>
  <c r="CO41" i="1"/>
  <c r="CN42" i="1"/>
  <c r="CO42" i="1"/>
  <c r="CN43" i="1"/>
  <c r="CO43" i="1"/>
  <c r="CN44" i="1"/>
  <c r="CO44" i="1"/>
  <c r="CN45" i="1"/>
  <c r="CO45" i="1"/>
  <c r="CN46" i="1"/>
  <c r="CO46" i="1"/>
  <c r="CN47" i="1"/>
  <c r="CO47" i="1"/>
  <c r="CN48" i="1"/>
  <c r="CO48" i="1"/>
  <c r="CN49" i="1"/>
  <c r="CO49" i="1"/>
  <c r="CN50" i="1"/>
  <c r="CO50" i="1"/>
  <c r="CN51" i="1"/>
  <c r="CO51" i="1"/>
  <c r="CN52" i="1"/>
  <c r="CO52" i="1"/>
  <c r="CN53" i="1"/>
  <c r="CO53" i="1"/>
  <c r="CN54" i="1"/>
  <c r="CO54" i="1"/>
  <c r="CN55" i="1"/>
  <c r="CO55" i="1"/>
  <c r="CN56" i="1"/>
  <c r="CO56" i="1"/>
  <c r="CN57" i="1"/>
  <c r="CO57" i="1"/>
  <c r="CN58" i="1"/>
  <c r="CO58" i="1"/>
  <c r="CN59" i="1"/>
  <c r="CO59" i="1"/>
  <c r="CN60" i="1"/>
  <c r="CO60" i="1"/>
  <c r="CN61" i="1"/>
  <c r="CO61" i="1"/>
  <c r="CN62" i="1"/>
  <c r="CO62" i="1"/>
  <c r="CN63" i="1"/>
  <c r="CO63" i="1"/>
  <c r="CN64" i="1"/>
  <c r="CO64" i="1"/>
  <c r="CN65" i="1"/>
  <c r="CO65" i="1"/>
  <c r="CN66" i="1"/>
  <c r="CO66" i="1"/>
  <c r="CN67" i="1"/>
  <c r="CO67" i="1"/>
  <c r="CN68" i="1"/>
  <c r="CO68" i="1"/>
  <c r="CN69" i="1"/>
  <c r="CO69" i="1"/>
  <c r="CN70" i="1"/>
  <c r="CO70" i="1"/>
  <c r="CN71" i="1"/>
  <c r="CO71" i="1"/>
  <c r="CN72" i="1"/>
  <c r="CO72" i="1"/>
  <c r="CN73" i="1"/>
  <c r="CO73" i="1"/>
  <c r="CN74" i="1"/>
  <c r="CO74" i="1"/>
  <c r="CN75" i="1"/>
  <c r="CO75" i="1"/>
  <c r="CN76" i="1"/>
  <c r="CO76" i="1"/>
  <c r="CN77" i="1"/>
  <c r="CO77" i="1"/>
  <c r="CN78" i="1"/>
  <c r="CO78" i="1"/>
  <c r="CN79" i="1"/>
  <c r="CO79" i="1"/>
  <c r="CN80" i="1"/>
  <c r="CO80" i="1"/>
  <c r="CN81" i="1"/>
  <c r="CO81" i="1"/>
  <c r="CN82" i="1"/>
  <c r="CO82" i="1"/>
  <c r="CN83" i="1"/>
  <c r="CO83" i="1"/>
  <c r="CN84" i="1"/>
  <c r="CO84" i="1"/>
  <c r="CN85" i="1"/>
  <c r="CO85" i="1"/>
  <c r="CN86" i="1"/>
  <c r="CO86" i="1"/>
  <c r="CN87" i="1"/>
  <c r="CO87" i="1"/>
  <c r="CN88" i="1"/>
  <c r="CO88" i="1"/>
  <c r="CN89" i="1"/>
  <c r="CO89" i="1"/>
  <c r="CN90" i="1"/>
  <c r="CO90" i="1"/>
  <c r="CN91" i="1"/>
  <c r="CO91" i="1"/>
  <c r="CN92" i="1"/>
  <c r="CO92" i="1"/>
  <c r="CN93" i="1"/>
  <c r="CO93" i="1"/>
  <c r="CN94" i="1"/>
  <c r="CO94" i="1"/>
  <c r="CN95" i="1"/>
  <c r="CO95" i="1"/>
  <c r="CN96" i="1"/>
  <c r="CO96" i="1"/>
  <c r="CN97" i="1"/>
  <c r="CO97" i="1"/>
  <c r="CN98" i="1"/>
  <c r="CO98" i="1"/>
  <c r="CN99" i="1"/>
  <c r="CO99" i="1"/>
  <c r="CN100" i="1"/>
  <c r="CO100" i="1"/>
  <c r="CN101" i="1"/>
  <c r="CO101" i="1"/>
  <c r="CN102" i="1"/>
  <c r="CO102" i="1"/>
  <c r="CN103" i="1"/>
  <c r="CO103" i="1"/>
  <c r="CN104" i="1"/>
  <c r="CO104" i="1"/>
  <c r="CN105" i="1"/>
  <c r="CO105" i="1"/>
  <c r="CN106" i="1"/>
  <c r="CO106" i="1"/>
  <c r="CN107" i="1"/>
  <c r="CO107" i="1"/>
  <c r="CN108" i="1"/>
  <c r="CO108" i="1"/>
  <c r="CN109" i="1"/>
  <c r="CO109" i="1"/>
  <c r="CN110" i="1"/>
  <c r="CO110" i="1"/>
  <c r="CN111" i="1"/>
  <c r="CO111" i="1"/>
  <c r="CN112" i="1"/>
  <c r="CO112" i="1"/>
  <c r="CN113" i="1"/>
  <c r="CO113" i="1"/>
  <c r="CN114" i="1"/>
  <c r="CO114" i="1"/>
  <c r="CN115" i="1"/>
  <c r="CO115" i="1"/>
  <c r="CN116" i="1"/>
  <c r="CO116" i="1"/>
  <c r="CN117" i="1"/>
  <c r="CO117" i="1"/>
  <c r="CN118" i="1"/>
  <c r="CO118" i="1"/>
  <c r="CN119" i="1"/>
  <c r="CO119" i="1"/>
  <c r="CN120" i="1"/>
  <c r="CO120" i="1"/>
  <c r="CN121" i="1"/>
  <c r="CO121" i="1"/>
  <c r="CN122" i="1"/>
  <c r="CO122" i="1"/>
  <c r="CN123" i="1"/>
  <c r="CO123" i="1"/>
  <c r="CN124" i="1"/>
  <c r="CO124" i="1"/>
  <c r="CN125" i="1"/>
  <c r="CO125" i="1"/>
  <c r="CN126" i="1"/>
  <c r="CO126" i="1"/>
  <c r="CN127" i="1"/>
  <c r="CO127" i="1"/>
  <c r="CN128" i="1"/>
  <c r="CO128" i="1"/>
  <c r="CN129" i="1"/>
  <c r="CO129" i="1"/>
  <c r="CN130" i="1"/>
  <c r="CO130" i="1"/>
  <c r="CN131" i="1"/>
  <c r="CO131" i="1"/>
  <c r="CN132" i="1"/>
  <c r="CO132" i="1"/>
  <c r="CN133" i="1"/>
  <c r="CO133" i="1"/>
  <c r="CN134" i="1"/>
  <c r="CO134" i="1"/>
  <c r="CN135" i="1"/>
  <c r="CO135" i="1"/>
  <c r="CN136" i="1"/>
  <c r="CO136" i="1"/>
  <c r="CN137" i="1"/>
  <c r="CO137" i="1"/>
  <c r="CN138" i="1"/>
  <c r="CO138" i="1"/>
  <c r="CN139" i="1"/>
  <c r="CO139" i="1"/>
  <c r="CN140" i="1"/>
  <c r="CO140" i="1"/>
  <c r="CN141" i="1"/>
  <c r="CO141" i="1"/>
  <c r="CN142" i="1"/>
  <c r="CO142" i="1"/>
  <c r="CN143" i="1"/>
  <c r="CO143" i="1"/>
  <c r="CN144" i="1"/>
  <c r="CO144" i="1"/>
  <c r="CN145" i="1"/>
  <c r="CO145" i="1"/>
  <c r="CN146" i="1"/>
  <c r="CO146" i="1"/>
  <c r="CN147" i="1"/>
  <c r="CO147" i="1"/>
  <c r="CN148" i="1"/>
  <c r="CO148" i="1"/>
  <c r="CN149" i="1"/>
  <c r="CO149" i="1"/>
  <c r="CN150" i="1"/>
  <c r="CO150" i="1"/>
  <c r="CN151" i="1"/>
  <c r="CO151" i="1"/>
  <c r="CN152" i="1"/>
  <c r="CO152" i="1"/>
  <c r="CN153" i="1"/>
  <c r="CO153" i="1"/>
  <c r="CN154" i="1"/>
  <c r="CO154" i="1"/>
  <c r="CN155" i="1"/>
  <c r="CO155" i="1"/>
  <c r="CN156" i="1"/>
  <c r="CO156" i="1"/>
  <c r="CN157" i="1"/>
  <c r="CO157" i="1"/>
  <c r="CN158" i="1"/>
  <c r="CO158" i="1"/>
  <c r="CN159" i="1"/>
  <c r="CO159" i="1"/>
  <c r="CN160" i="1"/>
  <c r="CO160" i="1"/>
  <c r="CN161" i="1"/>
  <c r="CO161" i="1"/>
  <c r="CN162" i="1"/>
  <c r="CO162" i="1"/>
  <c r="CN163" i="1"/>
  <c r="CO163" i="1"/>
  <c r="CN164" i="1"/>
  <c r="CO164" i="1"/>
  <c r="CN165" i="1"/>
  <c r="CO165" i="1"/>
  <c r="CN166" i="1"/>
  <c r="CO166" i="1"/>
  <c r="CN167" i="1"/>
  <c r="CO167" i="1"/>
  <c r="CN168" i="1"/>
  <c r="CO168" i="1"/>
  <c r="CN169" i="1"/>
  <c r="CO169" i="1"/>
  <c r="CN170" i="1"/>
  <c r="CO170" i="1"/>
  <c r="CN171" i="1"/>
  <c r="CO171" i="1"/>
  <c r="CN172" i="1"/>
  <c r="CO172" i="1"/>
  <c r="CN173" i="1"/>
  <c r="CO173" i="1"/>
  <c r="CN174" i="1"/>
  <c r="CO174" i="1"/>
  <c r="CN175" i="1"/>
  <c r="CO175" i="1"/>
  <c r="CN176" i="1"/>
  <c r="CO176" i="1"/>
  <c r="CN177" i="1"/>
  <c r="CO177" i="1"/>
  <c r="CN178" i="1"/>
  <c r="CO178" i="1"/>
  <c r="CN179" i="1"/>
  <c r="CO179" i="1"/>
  <c r="CN180" i="1"/>
  <c r="CO180" i="1"/>
  <c r="CN181" i="1"/>
  <c r="CO181" i="1"/>
  <c r="CN182" i="1"/>
  <c r="CO182" i="1"/>
  <c r="CN183" i="1"/>
  <c r="CO183" i="1"/>
  <c r="CN184" i="1"/>
  <c r="CO184" i="1"/>
  <c r="CN185" i="1"/>
  <c r="CO185" i="1"/>
  <c r="CN186" i="1"/>
  <c r="CO186" i="1"/>
  <c r="CN187" i="1"/>
  <c r="CO187" i="1"/>
  <c r="CN188" i="1"/>
  <c r="CO188" i="1"/>
  <c r="CN189" i="1"/>
  <c r="CO189" i="1"/>
  <c r="CN190" i="1"/>
  <c r="CO190" i="1"/>
  <c r="CN191" i="1"/>
  <c r="CO191" i="1"/>
  <c r="CN192" i="1"/>
  <c r="CO192" i="1"/>
  <c r="CN193" i="1"/>
  <c r="CO193" i="1"/>
  <c r="CN194" i="1"/>
  <c r="CO194" i="1"/>
  <c r="CN195" i="1"/>
  <c r="CO195" i="1"/>
  <c r="CN196" i="1"/>
  <c r="CO196" i="1"/>
  <c r="CN197" i="1"/>
  <c r="CO197" i="1"/>
  <c r="CN198" i="1"/>
  <c r="CO198" i="1"/>
  <c r="CN199" i="1"/>
  <c r="CO199" i="1"/>
  <c r="CN200" i="1"/>
  <c r="CO200" i="1"/>
  <c r="CN201" i="1"/>
  <c r="CO201" i="1"/>
  <c r="CN202" i="1"/>
  <c r="CO202" i="1"/>
  <c r="CN203" i="1"/>
  <c r="CO203" i="1"/>
  <c r="CN204" i="1"/>
  <c r="CO204" i="1"/>
  <c r="CN205" i="1"/>
  <c r="CO205" i="1"/>
  <c r="CN206" i="1"/>
  <c r="CO206" i="1"/>
  <c r="CN207" i="1"/>
  <c r="CO207" i="1"/>
  <c r="CN208" i="1"/>
  <c r="CO208" i="1"/>
  <c r="CN209" i="1"/>
  <c r="CO209" i="1"/>
  <c r="CN210" i="1"/>
  <c r="CO210" i="1"/>
  <c r="CN211" i="1"/>
  <c r="CO211" i="1"/>
  <c r="CN212" i="1"/>
  <c r="CO212" i="1"/>
  <c r="CN213" i="1"/>
  <c r="CO213" i="1"/>
  <c r="CN214" i="1"/>
  <c r="CO214" i="1"/>
  <c r="CN215" i="1"/>
  <c r="CO215" i="1"/>
  <c r="CN216" i="1"/>
  <c r="CO216" i="1"/>
  <c r="CN217" i="1"/>
  <c r="CO217" i="1"/>
  <c r="CN218" i="1"/>
  <c r="CO218" i="1"/>
  <c r="CN219" i="1"/>
  <c r="CO219" i="1"/>
  <c r="CN220" i="1"/>
  <c r="CO220" i="1"/>
  <c r="CN221" i="1"/>
  <c r="CO221" i="1"/>
  <c r="CN222" i="1"/>
  <c r="CO222" i="1"/>
  <c r="CN223" i="1"/>
  <c r="CO223" i="1"/>
  <c r="CN224" i="1"/>
  <c r="CO224" i="1"/>
  <c r="CN225" i="1"/>
  <c r="CO225" i="1"/>
  <c r="CN226" i="1"/>
  <c r="CO226" i="1"/>
  <c r="CN227" i="1"/>
  <c r="CO227" i="1"/>
  <c r="CN228" i="1"/>
  <c r="CO228" i="1"/>
  <c r="CN229" i="1"/>
  <c r="CO229" i="1"/>
  <c r="CN230" i="1"/>
  <c r="CO230" i="1"/>
  <c r="CN231" i="1"/>
  <c r="CO231" i="1"/>
  <c r="CN232" i="1"/>
  <c r="CO232" i="1"/>
  <c r="CN233" i="1"/>
  <c r="CO233" i="1"/>
  <c r="CN234" i="1"/>
  <c r="CO234" i="1"/>
  <c r="CN235" i="1"/>
  <c r="CO235" i="1"/>
  <c r="CN236" i="1"/>
  <c r="CO236" i="1"/>
  <c r="CN237" i="1"/>
  <c r="CO237" i="1"/>
  <c r="CN238" i="1"/>
  <c r="CO238" i="1"/>
  <c r="CN239" i="1"/>
  <c r="CO239" i="1"/>
  <c r="CN240" i="1"/>
  <c r="CO240" i="1"/>
  <c r="CN241" i="1"/>
  <c r="CO241" i="1"/>
  <c r="CN242" i="1"/>
  <c r="CO242" i="1"/>
  <c r="CN243" i="1"/>
  <c r="CO243" i="1"/>
  <c r="CN244" i="1"/>
  <c r="CO244" i="1"/>
  <c r="CN245" i="1"/>
  <c r="CO245" i="1"/>
  <c r="CN246" i="1"/>
  <c r="CO246" i="1"/>
  <c r="CN247" i="1"/>
  <c r="CO247" i="1"/>
  <c r="CN248" i="1"/>
  <c r="CO248" i="1"/>
  <c r="CN249" i="1"/>
  <c r="CO249" i="1"/>
  <c r="CN250" i="1"/>
  <c r="CO250" i="1"/>
  <c r="CN251" i="1"/>
  <c r="CO251" i="1"/>
  <c r="CN252" i="1"/>
  <c r="CO252" i="1"/>
  <c r="CN253" i="1"/>
  <c r="CO253" i="1"/>
  <c r="CN254" i="1"/>
  <c r="CO254" i="1"/>
  <c r="CN255" i="1"/>
  <c r="CO255" i="1"/>
  <c r="CN256" i="1"/>
  <c r="CO256" i="1"/>
  <c r="CN257" i="1"/>
  <c r="CO257" i="1"/>
  <c r="CN258" i="1"/>
  <c r="CO258" i="1"/>
  <c r="CN259" i="1"/>
  <c r="CO259" i="1"/>
  <c r="CN260" i="1"/>
  <c r="CO260" i="1"/>
  <c r="CN261" i="1"/>
  <c r="CO261" i="1"/>
  <c r="CN262" i="1"/>
  <c r="CO262" i="1"/>
  <c r="CN263" i="1"/>
  <c r="CO263" i="1"/>
  <c r="CN264" i="1"/>
  <c r="CO264" i="1"/>
  <c r="CN265" i="1"/>
  <c r="CO265" i="1"/>
  <c r="CN266" i="1"/>
  <c r="CO266" i="1"/>
  <c r="CN267" i="1"/>
  <c r="CO267" i="1"/>
  <c r="CN268" i="1"/>
  <c r="CO268" i="1"/>
  <c r="CN269" i="1"/>
  <c r="CO269" i="1"/>
  <c r="CN270" i="1"/>
  <c r="CO270" i="1"/>
  <c r="CN271" i="1"/>
  <c r="CO271" i="1"/>
  <c r="CN272" i="1"/>
  <c r="CO272" i="1"/>
  <c r="CN273" i="1"/>
  <c r="CO273" i="1"/>
  <c r="CN274" i="1"/>
  <c r="CO274" i="1"/>
  <c r="CN275" i="1"/>
  <c r="CO275" i="1"/>
  <c r="CN276" i="1"/>
  <c r="CO276" i="1"/>
  <c r="CN277" i="1"/>
  <c r="CO277" i="1"/>
  <c r="CN278" i="1"/>
  <c r="CO278" i="1"/>
  <c r="CN279" i="1"/>
  <c r="CO279" i="1"/>
  <c r="CN280" i="1"/>
  <c r="CO280" i="1"/>
  <c r="CN281" i="1"/>
  <c r="CO281" i="1"/>
  <c r="CN282" i="1"/>
  <c r="CO282" i="1"/>
  <c r="CN283" i="1"/>
  <c r="CO283" i="1"/>
  <c r="CN284" i="1"/>
  <c r="CO284" i="1"/>
  <c r="CN285" i="1"/>
  <c r="CO285" i="1"/>
  <c r="CN286" i="1"/>
  <c r="CO286" i="1"/>
  <c r="CN287" i="1"/>
  <c r="CO287" i="1"/>
  <c r="CN288" i="1"/>
  <c r="CO288" i="1"/>
  <c r="CN289" i="1"/>
  <c r="CO289" i="1"/>
  <c r="CN290" i="1"/>
  <c r="CO290" i="1"/>
  <c r="CN291" i="1"/>
  <c r="CO291" i="1"/>
  <c r="CN292" i="1"/>
  <c r="CO292" i="1"/>
  <c r="CN293" i="1"/>
  <c r="CO293" i="1"/>
  <c r="CN294" i="1"/>
  <c r="CO294" i="1"/>
  <c r="CN295" i="1"/>
  <c r="CO295" i="1"/>
  <c r="CN296" i="1"/>
  <c r="CO296" i="1"/>
  <c r="CN297" i="1"/>
  <c r="CO297" i="1"/>
  <c r="CN298" i="1"/>
  <c r="CO298" i="1"/>
  <c r="CN299" i="1"/>
  <c r="CO299" i="1"/>
  <c r="CN300" i="1"/>
  <c r="CO300" i="1"/>
  <c r="CN301" i="1"/>
  <c r="CO301" i="1"/>
  <c r="CN302" i="1"/>
  <c r="CO302" i="1"/>
  <c r="CN303" i="1"/>
  <c r="CO303" i="1"/>
  <c r="CN304" i="1"/>
  <c r="CO304" i="1"/>
  <c r="CN305" i="1"/>
  <c r="CO305" i="1"/>
  <c r="CN306" i="1"/>
  <c r="CO306" i="1"/>
  <c r="CN307" i="1"/>
  <c r="CO307" i="1"/>
  <c r="CN308" i="1"/>
  <c r="CO308" i="1"/>
  <c r="CN309" i="1"/>
  <c r="CO309" i="1"/>
  <c r="CN310" i="1"/>
  <c r="CO310" i="1"/>
  <c r="CN311" i="1"/>
  <c r="CO311" i="1"/>
  <c r="CN312" i="1"/>
  <c r="CO312" i="1"/>
  <c r="CN313" i="1"/>
  <c r="CO313" i="1"/>
  <c r="CN314" i="1"/>
  <c r="CO314" i="1"/>
  <c r="CN315" i="1"/>
  <c r="CO315" i="1"/>
  <c r="CN316" i="1"/>
  <c r="CO316" i="1"/>
  <c r="CN317" i="1"/>
  <c r="CO317" i="1"/>
  <c r="CN318" i="1"/>
  <c r="CO318" i="1"/>
  <c r="CN319" i="1"/>
  <c r="CO319" i="1"/>
  <c r="CN320" i="1"/>
  <c r="CO320" i="1"/>
  <c r="CN321" i="1"/>
  <c r="CO321" i="1"/>
  <c r="CN322" i="1"/>
  <c r="CO322" i="1"/>
  <c r="CN323" i="1"/>
  <c r="CO323" i="1"/>
  <c r="CN324" i="1"/>
  <c r="CO324" i="1"/>
  <c r="CN325" i="1"/>
  <c r="CO325" i="1"/>
  <c r="CN326" i="1"/>
  <c r="CO326" i="1"/>
  <c r="CN327" i="1"/>
  <c r="CO327" i="1"/>
  <c r="CN328" i="1"/>
  <c r="CO328" i="1"/>
  <c r="CN329" i="1"/>
  <c r="CO329" i="1"/>
  <c r="CN330" i="1"/>
  <c r="CO330" i="1"/>
  <c r="CN331" i="1"/>
  <c r="CO331" i="1"/>
  <c r="CN332" i="1"/>
  <c r="CO332" i="1"/>
  <c r="CN333" i="1"/>
  <c r="CO333" i="1"/>
  <c r="CN334" i="1"/>
  <c r="CO334" i="1"/>
  <c r="CN335" i="1"/>
  <c r="CO335" i="1"/>
  <c r="CN336" i="1"/>
  <c r="CO336" i="1"/>
  <c r="CN337" i="1"/>
  <c r="CO337" i="1"/>
  <c r="CN338" i="1"/>
  <c r="CO338" i="1"/>
  <c r="CN339" i="1"/>
  <c r="CO339" i="1"/>
  <c r="CN340" i="1"/>
  <c r="CO340" i="1"/>
  <c r="CN341" i="1"/>
  <c r="CO341" i="1"/>
  <c r="CN342" i="1"/>
  <c r="CO342" i="1"/>
  <c r="CN343" i="1"/>
  <c r="CO343" i="1"/>
  <c r="CN344" i="1"/>
  <c r="CO344" i="1"/>
  <c r="CN345" i="1"/>
  <c r="CO345" i="1"/>
  <c r="CN346" i="1"/>
  <c r="CO346" i="1"/>
  <c r="CN347" i="1"/>
  <c r="CO347" i="1"/>
  <c r="CN348" i="1"/>
  <c r="CO348" i="1"/>
  <c r="CN349" i="1"/>
  <c r="CO349" i="1"/>
  <c r="CN350" i="1"/>
  <c r="CO350" i="1"/>
  <c r="CN351" i="1"/>
  <c r="CO351" i="1"/>
  <c r="CN352" i="1"/>
  <c r="CO352" i="1"/>
  <c r="CN353" i="1"/>
  <c r="CO353" i="1"/>
  <c r="CN354" i="1"/>
  <c r="CO354" i="1"/>
  <c r="CN355" i="1"/>
  <c r="CO355" i="1"/>
  <c r="CN356" i="1"/>
  <c r="CO356" i="1"/>
  <c r="CN357" i="1"/>
  <c r="CO357" i="1"/>
  <c r="CN358" i="1"/>
  <c r="CO358" i="1"/>
  <c r="CN359" i="1"/>
  <c r="CO359" i="1"/>
  <c r="CN360" i="1"/>
  <c r="CO360" i="1"/>
  <c r="CN361" i="1"/>
  <c r="CO361" i="1"/>
  <c r="CN362" i="1"/>
  <c r="CO362" i="1"/>
  <c r="CN363" i="1"/>
  <c r="CO363" i="1"/>
  <c r="CN364" i="1"/>
  <c r="CO364" i="1"/>
  <c r="CN365" i="1"/>
  <c r="CO365" i="1"/>
  <c r="CN366" i="1"/>
  <c r="CO366" i="1"/>
  <c r="CN367" i="1"/>
  <c r="CO367" i="1"/>
  <c r="CN368" i="1"/>
  <c r="CO368" i="1"/>
  <c r="CN369" i="1"/>
  <c r="CO369" i="1"/>
  <c r="CN370" i="1"/>
  <c r="CO370" i="1"/>
  <c r="CN371" i="1"/>
  <c r="CO371" i="1"/>
  <c r="CN372" i="1"/>
  <c r="CO372" i="1"/>
  <c r="CN373" i="1"/>
  <c r="CO373" i="1"/>
  <c r="CN374" i="1"/>
  <c r="CO374" i="1"/>
  <c r="CN375" i="1"/>
  <c r="CO375" i="1"/>
  <c r="CN376" i="1"/>
  <c r="CO376" i="1"/>
  <c r="CN377" i="1"/>
  <c r="CO377" i="1"/>
  <c r="CN378" i="1"/>
  <c r="CO378" i="1"/>
  <c r="CN379" i="1"/>
  <c r="CO379" i="1"/>
  <c r="CN380" i="1"/>
  <c r="CO380" i="1"/>
  <c r="CN381" i="1"/>
  <c r="CO381" i="1"/>
  <c r="CN382" i="1"/>
  <c r="CO382" i="1"/>
  <c r="CN383" i="1"/>
  <c r="CO383" i="1"/>
  <c r="CN384" i="1"/>
  <c r="CO384" i="1"/>
  <c r="CN385" i="1"/>
  <c r="CO385" i="1"/>
  <c r="CN386" i="1"/>
  <c r="CO386" i="1"/>
  <c r="CN387" i="1"/>
  <c r="CO387" i="1"/>
  <c r="CN388" i="1"/>
  <c r="CO388" i="1"/>
  <c r="CN389" i="1"/>
  <c r="CO389" i="1"/>
  <c r="CN390" i="1"/>
  <c r="CO390" i="1"/>
  <c r="CN391" i="1"/>
  <c r="CO391" i="1"/>
  <c r="CN392" i="1"/>
  <c r="CO392" i="1"/>
  <c r="CN393" i="1"/>
  <c r="CO393" i="1"/>
  <c r="CN394" i="1"/>
  <c r="CO394" i="1"/>
  <c r="CN395" i="1"/>
  <c r="CO395" i="1"/>
  <c r="CN396" i="1"/>
  <c r="CO396" i="1"/>
  <c r="CN397" i="1"/>
  <c r="CO397" i="1"/>
  <c r="CN398" i="1"/>
  <c r="CO398" i="1"/>
  <c r="CN399" i="1"/>
  <c r="CO399" i="1"/>
  <c r="CN400" i="1"/>
  <c r="CO400" i="1"/>
  <c r="CN401" i="1"/>
  <c r="CO401" i="1"/>
  <c r="CN402" i="1"/>
  <c r="CO402" i="1"/>
  <c r="CN403" i="1"/>
  <c r="CO403" i="1"/>
  <c r="CN404" i="1"/>
  <c r="CO404" i="1"/>
  <c r="CN405" i="1"/>
  <c r="CO405" i="1"/>
  <c r="CN406" i="1"/>
  <c r="CO406" i="1"/>
  <c r="CN407" i="1"/>
  <c r="CO407" i="1"/>
  <c r="CN408" i="1"/>
  <c r="CO408" i="1"/>
  <c r="CN409" i="1"/>
  <c r="CO409" i="1"/>
  <c r="CN410" i="1"/>
  <c r="CO410" i="1"/>
  <c r="CN411" i="1"/>
  <c r="CO411" i="1"/>
  <c r="CN412" i="1"/>
  <c r="CO412" i="1"/>
  <c r="CN413" i="1"/>
  <c r="CO413" i="1"/>
  <c r="CN414" i="1"/>
  <c r="CO414" i="1"/>
  <c r="CN415" i="1"/>
  <c r="CO415" i="1"/>
  <c r="CN416" i="1"/>
  <c r="CO416" i="1"/>
  <c r="CN417" i="1"/>
  <c r="CO417" i="1"/>
  <c r="CN418" i="1"/>
  <c r="CO418" i="1"/>
  <c r="CN419" i="1"/>
  <c r="CO419" i="1"/>
  <c r="CN420" i="1"/>
  <c r="CO420" i="1"/>
  <c r="CN421" i="1"/>
  <c r="CO421" i="1"/>
  <c r="CN422" i="1"/>
  <c r="CO422" i="1"/>
  <c r="CN423" i="1"/>
  <c r="CO423" i="1"/>
  <c r="CN424" i="1"/>
  <c r="CO424" i="1"/>
  <c r="CN425" i="1"/>
  <c r="CO425" i="1"/>
  <c r="CN426" i="1"/>
  <c r="CO426" i="1"/>
  <c r="CN427" i="1"/>
  <c r="CO427" i="1"/>
  <c r="CN428" i="1"/>
  <c r="CO428" i="1"/>
  <c r="CN429" i="1"/>
  <c r="CO429" i="1"/>
  <c r="CN430" i="1"/>
  <c r="CO430" i="1"/>
  <c r="CN431" i="1"/>
  <c r="CO431" i="1"/>
  <c r="CN432" i="1"/>
  <c r="CO432" i="1"/>
  <c r="CN433" i="1"/>
  <c r="CO433" i="1"/>
  <c r="CN434" i="1"/>
  <c r="CO434" i="1"/>
  <c r="CN435" i="1"/>
  <c r="CO435" i="1"/>
  <c r="CN436" i="1"/>
  <c r="CO436" i="1"/>
  <c r="CN437" i="1"/>
  <c r="CO437" i="1"/>
  <c r="CN438" i="1"/>
  <c r="CO438" i="1"/>
  <c r="CN439" i="1"/>
  <c r="CO439" i="1"/>
  <c r="CN440" i="1"/>
  <c r="CO440" i="1"/>
  <c r="CN441" i="1"/>
  <c r="CO441" i="1"/>
  <c r="CN442" i="1"/>
  <c r="CO442" i="1"/>
  <c r="CN443" i="1"/>
  <c r="CO443" i="1"/>
  <c r="CN444" i="1"/>
  <c r="CO444" i="1"/>
  <c r="CN445" i="1"/>
  <c r="CO445" i="1"/>
  <c r="CN446" i="1"/>
  <c r="CO446" i="1"/>
  <c r="CN447" i="1"/>
  <c r="CO447" i="1"/>
  <c r="CN448" i="1"/>
  <c r="CO448" i="1"/>
  <c r="CN449" i="1"/>
  <c r="CO449" i="1"/>
  <c r="CN450" i="1"/>
  <c r="CO450" i="1"/>
  <c r="CN451" i="1"/>
  <c r="CO451" i="1"/>
  <c r="CN452" i="1"/>
  <c r="CO452" i="1"/>
  <c r="CN453" i="1"/>
  <c r="CO453" i="1"/>
  <c r="CN454" i="1"/>
  <c r="CO454" i="1"/>
  <c r="CN455" i="1"/>
  <c r="CO455" i="1"/>
  <c r="CN456" i="1"/>
  <c r="CO456" i="1"/>
  <c r="CN457" i="1"/>
  <c r="CO457" i="1"/>
  <c r="CN458" i="1"/>
  <c r="CO458" i="1"/>
  <c r="CN459" i="1"/>
  <c r="CO459" i="1"/>
  <c r="CN460" i="1"/>
  <c r="CO460" i="1"/>
  <c r="CN461" i="1"/>
  <c r="CO461" i="1"/>
  <c r="CN462" i="1"/>
  <c r="CO462" i="1"/>
  <c r="CN463" i="1"/>
  <c r="CO463" i="1"/>
  <c r="CN464" i="1"/>
  <c r="CO464" i="1"/>
  <c r="CN465" i="1"/>
  <c r="CO465" i="1"/>
  <c r="CN466" i="1"/>
  <c r="CO466" i="1"/>
  <c r="CN467" i="1"/>
  <c r="CO467" i="1"/>
  <c r="CN468" i="1"/>
  <c r="CO468" i="1"/>
  <c r="CN469" i="1"/>
  <c r="CO469" i="1"/>
  <c r="CN470" i="1"/>
  <c r="CO470" i="1"/>
  <c r="CN471" i="1"/>
  <c r="CO471" i="1"/>
  <c r="CN472" i="1"/>
  <c r="CO472" i="1"/>
  <c r="CN473" i="1"/>
  <c r="CO473" i="1"/>
  <c r="CN474" i="1"/>
  <c r="CO474" i="1"/>
  <c r="CN475" i="1"/>
  <c r="CO475" i="1"/>
  <c r="CN476" i="1"/>
  <c r="CO476" i="1"/>
  <c r="CN477" i="1"/>
  <c r="CO477" i="1"/>
  <c r="CN478" i="1"/>
  <c r="CO478" i="1"/>
  <c r="CN479" i="1"/>
  <c r="CO479" i="1"/>
  <c r="CN480" i="1"/>
  <c r="CO480" i="1"/>
  <c r="CN481" i="1"/>
  <c r="CO481" i="1"/>
  <c r="CN482" i="1"/>
  <c r="CO482" i="1"/>
  <c r="CN483" i="1"/>
  <c r="CO483" i="1"/>
  <c r="CN484" i="1"/>
  <c r="CO484" i="1"/>
  <c r="CN485" i="1"/>
  <c r="CO485" i="1"/>
  <c r="CN486" i="1"/>
  <c r="CO486" i="1"/>
  <c r="CN487" i="1"/>
  <c r="CO487" i="1"/>
  <c r="CN488" i="1"/>
  <c r="CO488" i="1"/>
  <c r="CN489" i="1"/>
  <c r="CO489" i="1"/>
  <c r="CN490" i="1"/>
  <c r="CO490" i="1"/>
  <c r="CN491" i="1"/>
  <c r="CO491" i="1"/>
  <c r="CN492" i="1"/>
  <c r="CO492" i="1"/>
  <c r="CN493" i="1"/>
  <c r="CO493" i="1"/>
  <c r="CN494" i="1"/>
  <c r="CO494" i="1"/>
  <c r="CN495" i="1"/>
  <c r="CO495" i="1"/>
  <c r="CN496" i="1"/>
  <c r="CO496" i="1"/>
  <c r="CN497" i="1"/>
  <c r="CO497" i="1"/>
  <c r="CN498" i="1"/>
  <c r="CO498" i="1"/>
  <c r="CN499" i="1"/>
  <c r="CO499" i="1"/>
  <c r="CN500" i="1"/>
  <c r="CO500" i="1"/>
  <c r="CN501" i="1"/>
  <c r="CO501" i="1"/>
  <c r="CN502" i="1"/>
  <c r="CO502" i="1"/>
  <c r="CN503" i="1"/>
  <c r="CO503" i="1"/>
  <c r="CN504" i="1"/>
  <c r="CO504" i="1"/>
  <c r="CN505" i="1"/>
  <c r="CO505" i="1"/>
  <c r="CN506" i="1"/>
  <c r="CO506" i="1"/>
  <c r="CN507" i="1"/>
  <c r="CO507" i="1"/>
  <c r="CN508" i="1"/>
  <c r="CO508" i="1"/>
  <c r="CO5" i="1"/>
  <c r="CN5" i="1"/>
  <c r="V7" i="102" l="1"/>
  <c r="W3" i="102"/>
  <c r="W7" i="102" s="1"/>
  <c r="AU44" i="102"/>
  <c r="I3" i="102" s="1"/>
  <c r="J3" i="102" s="1"/>
  <c r="BM61" i="102"/>
  <c r="BL61" i="102" s="1"/>
  <c r="BI37" i="102"/>
  <c r="BM83" i="102"/>
  <c r="BL83" i="102" s="1"/>
  <c r="BM40" i="102"/>
  <c r="BL40" i="102" s="1"/>
  <c r="BM56" i="102"/>
  <c r="BL56" i="102" s="1"/>
  <c r="BM41" i="102"/>
  <c r="BL41" i="102" s="1"/>
  <c r="BM19" i="102"/>
  <c r="BL19" i="102" s="1"/>
  <c r="AX24" i="102"/>
  <c r="AY24" i="102" s="1"/>
  <c r="BI32" i="102"/>
  <c r="BM68" i="102"/>
  <c r="BL68" i="102" s="1"/>
  <c r="BM38" i="102"/>
  <c r="BL38" i="102" s="1"/>
  <c r="BM94" i="102"/>
  <c r="BL94" i="102" s="1"/>
  <c r="BM88" i="102"/>
  <c r="BL88" i="102" s="1"/>
  <c r="BM78" i="102"/>
  <c r="BL78" i="102" s="1"/>
  <c r="AX20" i="102"/>
  <c r="AY20" i="102" s="1"/>
  <c r="BM81" i="102"/>
  <c r="BL81" i="102" s="1"/>
  <c r="BM36" i="102"/>
  <c r="BL36" i="102" s="1"/>
  <c r="AX36" i="102"/>
  <c r="AY36" i="102" s="1"/>
  <c r="BI31" i="102"/>
  <c r="BB43" i="102" s="1"/>
  <c r="AX16" i="102"/>
  <c r="AY16" i="102" s="1"/>
  <c r="AW43" i="102"/>
  <c r="Q53" i="102"/>
  <c r="O53" i="102"/>
  <c r="BN15" i="102" a="1"/>
  <c r="P53" i="102"/>
  <c r="AX34" i="102"/>
  <c r="AY34" i="102" s="1"/>
  <c r="AX25" i="102"/>
  <c r="AY25" i="102" s="1"/>
  <c r="AX18" i="102"/>
  <c r="AY18" i="102" s="1"/>
  <c r="AX26" i="102"/>
  <c r="AY26" i="102" s="1"/>
  <c r="BM49" i="102"/>
  <c r="BL49" i="102" s="1"/>
  <c r="BM29" i="102"/>
  <c r="BL29" i="102" s="1"/>
  <c r="BM21" i="102"/>
  <c r="BL21" i="102" s="1"/>
  <c r="BM30" i="102"/>
  <c r="BL30" i="102" s="1"/>
  <c r="BM22" i="102"/>
  <c r="BL22" i="102" s="1"/>
  <c r="BM39" i="102"/>
  <c r="BL39" i="102" s="1"/>
  <c r="BM37" i="102"/>
  <c r="BL37" i="102" s="1"/>
  <c r="BM35" i="102"/>
  <c r="BL35" i="102" s="1"/>
  <c r="BM32" i="102"/>
  <c r="BL32" i="102" s="1"/>
  <c r="BM24" i="102"/>
  <c r="BL24" i="102" s="1"/>
  <c r="BM33" i="102"/>
  <c r="BL33" i="102" s="1"/>
  <c r="BM25" i="102"/>
  <c r="BL25" i="102" s="1"/>
  <c r="BM18" i="102"/>
  <c r="BL18" i="102" s="1"/>
  <c r="BM74" i="102"/>
  <c r="BL74" i="102" s="1"/>
  <c r="BM73" i="102"/>
  <c r="BL73" i="102" s="1"/>
  <c r="BM100" i="102"/>
  <c r="BL100" i="102" s="1"/>
  <c r="BM77" i="102"/>
  <c r="BL77" i="102" s="1"/>
  <c r="BM79" i="102"/>
  <c r="BL79" i="102" s="1"/>
  <c r="AX17" i="102"/>
  <c r="AY17" i="102" s="1"/>
  <c r="BM93" i="102"/>
  <c r="BL93" i="102" s="1"/>
  <c r="AY15" i="102"/>
  <c r="BM20" i="102"/>
  <c r="BL20" i="102" s="1"/>
  <c r="BM31" i="102"/>
  <c r="BL31" i="102" s="1"/>
  <c r="AT43" i="102"/>
  <c r="I5" i="102" s="1"/>
  <c r="J5" i="102" s="1"/>
  <c r="AV43" i="102"/>
  <c r="BM62" i="102"/>
  <c r="BL62" i="102" s="1"/>
  <c r="BM50" i="102"/>
  <c r="BL50" i="102" s="1"/>
  <c r="BM75" i="102"/>
  <c r="BL75" i="102" s="1"/>
  <c r="BM67" i="102"/>
  <c r="BL67" i="102" s="1"/>
  <c r="BM98" i="102"/>
  <c r="BL98" i="102" s="1"/>
  <c r="BM60" i="102"/>
  <c r="BL60" i="102" s="1"/>
  <c r="BM66" i="102"/>
  <c r="BL66" i="102" s="1"/>
  <c r="BM48" i="102"/>
  <c r="BL48" i="102" s="1"/>
  <c r="BM55" i="102"/>
  <c r="BL55" i="102" s="1"/>
  <c r="BM91" i="102"/>
  <c r="BL91" i="102" s="1"/>
  <c r="BM43" i="102"/>
  <c r="BL43" i="102" s="1"/>
  <c r="P5" i="102"/>
  <c r="BM26" i="102"/>
  <c r="BL26" i="102" s="1"/>
  <c r="B18" i="102"/>
  <c r="BB17" i="102"/>
  <c r="AX27" i="102"/>
  <c r="AY27" i="102" s="1"/>
  <c r="BM89" i="102"/>
  <c r="BL89" i="102" s="1"/>
  <c r="BM47" i="102"/>
  <c r="BL47" i="102" s="1"/>
  <c r="BM28" i="102"/>
  <c r="BL28" i="102" s="1"/>
  <c r="BM27" i="102"/>
  <c r="BL27" i="102" s="1"/>
  <c r="BK100" i="101"/>
  <c r="BK99" i="101"/>
  <c r="BK98" i="101"/>
  <c r="BK97" i="101"/>
  <c r="BK96" i="101"/>
  <c r="BK95" i="101"/>
  <c r="BK94" i="101"/>
  <c r="BK93" i="101"/>
  <c r="BK92" i="101"/>
  <c r="BK91" i="101"/>
  <c r="BK90" i="101"/>
  <c r="BK89" i="101"/>
  <c r="BK88" i="101"/>
  <c r="BK87" i="101"/>
  <c r="BK86" i="101"/>
  <c r="BK85" i="101"/>
  <c r="BK84" i="101"/>
  <c r="BK83" i="101"/>
  <c r="BK82" i="101"/>
  <c r="BK81" i="101"/>
  <c r="L81" i="101"/>
  <c r="H81" i="101"/>
  <c r="I81" i="101" s="1"/>
  <c r="BK80" i="101"/>
  <c r="L80" i="101"/>
  <c r="M80" i="101" s="1"/>
  <c r="H80" i="101"/>
  <c r="BK79" i="101"/>
  <c r="L79" i="101"/>
  <c r="H79" i="101"/>
  <c r="I79" i="101" s="1"/>
  <c r="BK78" i="101"/>
  <c r="L78" i="101"/>
  <c r="M78" i="101" s="1"/>
  <c r="H78" i="101"/>
  <c r="I78" i="101" s="1"/>
  <c r="BK77" i="101"/>
  <c r="BK76" i="101"/>
  <c r="N76" i="101"/>
  <c r="BK75" i="101"/>
  <c r="AT75" i="101"/>
  <c r="BK74" i="101"/>
  <c r="BK73" i="101"/>
  <c r="AT73" i="101"/>
  <c r="BK72" i="101"/>
  <c r="BK71" i="101"/>
  <c r="AT71" i="101"/>
  <c r="BK70" i="101"/>
  <c r="BK69" i="101"/>
  <c r="AT69" i="101"/>
  <c r="L69" i="101"/>
  <c r="H69" i="101"/>
  <c r="I69" i="101" s="1"/>
  <c r="BK68" i="101"/>
  <c r="L68" i="101"/>
  <c r="H68" i="101"/>
  <c r="I68" i="101" s="1"/>
  <c r="BK67" i="101"/>
  <c r="AT67" i="101"/>
  <c r="L67" i="101"/>
  <c r="M67" i="101" s="1"/>
  <c r="H67" i="101"/>
  <c r="I67" i="101" s="1"/>
  <c r="BK66" i="101"/>
  <c r="L66" i="101"/>
  <c r="M66" i="101" s="1"/>
  <c r="H66" i="101"/>
  <c r="I66" i="101" s="1"/>
  <c r="BK65" i="101"/>
  <c r="AT65" i="101"/>
  <c r="BK64" i="101"/>
  <c r="V64" i="101"/>
  <c r="N64" i="101"/>
  <c r="BK63" i="101"/>
  <c r="AT63" i="101"/>
  <c r="U63" i="101"/>
  <c r="BK62" i="101"/>
  <c r="U62" i="101"/>
  <c r="BK61" i="101"/>
  <c r="AT61" i="101"/>
  <c r="U61" i="101"/>
  <c r="BK60" i="101"/>
  <c r="U60" i="101"/>
  <c r="Q60" i="101"/>
  <c r="M60" i="101"/>
  <c r="L60" i="101"/>
  <c r="H60" i="101"/>
  <c r="G60" i="101"/>
  <c r="N60" i="101" s="1"/>
  <c r="BK59" i="101"/>
  <c r="AT59" i="101"/>
  <c r="U59" i="101"/>
  <c r="M59" i="101"/>
  <c r="L59" i="101"/>
  <c r="H59" i="101"/>
  <c r="G59" i="101"/>
  <c r="N59" i="101" s="1"/>
  <c r="BK58" i="101"/>
  <c r="U58" i="101"/>
  <c r="L58" i="101"/>
  <c r="G58" i="101"/>
  <c r="H58" i="101" s="1"/>
  <c r="BK57" i="101"/>
  <c r="AT57" i="101"/>
  <c r="U57" i="101"/>
  <c r="N57" i="101"/>
  <c r="L57" i="101"/>
  <c r="M57" i="101" s="1"/>
  <c r="G57" i="101"/>
  <c r="H57" i="101" s="1"/>
  <c r="BK56" i="101"/>
  <c r="U56" i="101"/>
  <c r="O56" i="101"/>
  <c r="N56" i="101"/>
  <c r="M56" i="101"/>
  <c r="L56" i="101"/>
  <c r="H56" i="101"/>
  <c r="Q56" i="101" s="1"/>
  <c r="G56" i="101"/>
  <c r="BK55" i="101"/>
  <c r="AT55" i="101"/>
  <c r="U55" i="101"/>
  <c r="O55" i="101"/>
  <c r="N55" i="101"/>
  <c r="M55" i="101"/>
  <c r="L55" i="101"/>
  <c r="H55" i="101"/>
  <c r="P55" i="101" s="1"/>
  <c r="G55" i="101"/>
  <c r="BK54" i="101"/>
  <c r="AF54" i="101"/>
  <c r="AD54" i="101"/>
  <c r="U54" i="101"/>
  <c r="L54" i="101"/>
  <c r="G54" i="101"/>
  <c r="H54" i="101" s="1"/>
  <c r="BK53" i="101"/>
  <c r="AT53" i="101"/>
  <c r="AF53" i="101"/>
  <c r="AD53" i="101"/>
  <c r="U53" i="101"/>
  <c r="L53" i="101"/>
  <c r="M53" i="101" s="1"/>
  <c r="G53" i="101"/>
  <c r="BK52" i="101"/>
  <c r="AD52" i="101"/>
  <c r="AF52" i="101" s="1"/>
  <c r="U52" i="101"/>
  <c r="L52" i="101"/>
  <c r="M52" i="101" s="1"/>
  <c r="G52" i="101"/>
  <c r="BK51" i="101"/>
  <c r="AT51" i="101"/>
  <c r="AD51" i="101"/>
  <c r="AF51" i="101" s="1"/>
  <c r="U51" i="101"/>
  <c r="M51" i="101"/>
  <c r="L51" i="101"/>
  <c r="G51" i="101"/>
  <c r="BK50" i="101"/>
  <c r="AD50" i="101"/>
  <c r="AF50" i="101" s="1"/>
  <c r="U50" i="101"/>
  <c r="L50" i="101"/>
  <c r="M50" i="101" s="1"/>
  <c r="G50" i="101"/>
  <c r="BK49" i="101"/>
  <c r="BK48" i="101"/>
  <c r="BK47" i="101"/>
  <c r="BK45" i="101"/>
  <c r="BK44" i="101"/>
  <c r="T44" i="101"/>
  <c r="S44" i="101"/>
  <c r="BK43" i="101"/>
  <c r="AP43" i="101"/>
  <c r="AO43" i="101"/>
  <c r="O44" i="101" s="1"/>
  <c r="O45" i="101" s="1"/>
  <c r="P43" i="101"/>
  <c r="O43" i="101"/>
  <c r="AO44" i="101" s="1"/>
  <c r="L43" i="101"/>
  <c r="J43" i="101"/>
  <c r="CI42" i="101"/>
  <c r="CH42" i="101"/>
  <c r="CG42" i="101"/>
  <c r="CF42" i="101"/>
  <c r="CE42" i="101"/>
  <c r="CD42" i="101"/>
  <c r="CC42" i="101"/>
  <c r="CB42" i="101"/>
  <c r="CA42" i="101"/>
  <c r="BZ42" i="101"/>
  <c r="BY42" i="101"/>
  <c r="BX42" i="101"/>
  <c r="BW42" i="101"/>
  <c r="BV42" i="101"/>
  <c r="BT42" i="101"/>
  <c r="BK42" i="101"/>
  <c r="BH42" i="101"/>
  <c r="BG42" i="101"/>
  <c r="BF42" i="101"/>
  <c r="BE42" i="101"/>
  <c r="BD42" i="101"/>
  <c r="BC42" i="101"/>
  <c r="AQ42" i="101"/>
  <c r="AL42" i="101"/>
  <c r="AU42" i="101" s="1"/>
  <c r="AK42" i="101"/>
  <c r="AJ42" i="101"/>
  <c r="Q42" i="101"/>
  <c r="G42" i="101"/>
  <c r="AZ42" i="101" s="1"/>
  <c r="CI41" i="101"/>
  <c r="CH41" i="101"/>
  <c r="CG41" i="101"/>
  <c r="CF41" i="101"/>
  <c r="CE41" i="101"/>
  <c r="CD41" i="101"/>
  <c r="CC41" i="101"/>
  <c r="CB41" i="101"/>
  <c r="CA41" i="101"/>
  <c r="BZ41" i="101"/>
  <c r="BY41" i="101"/>
  <c r="BX41" i="101"/>
  <c r="BS41" i="101"/>
  <c r="BR41" i="101"/>
  <c r="BK41" i="101"/>
  <c r="BG41" i="101"/>
  <c r="BF41" i="101"/>
  <c r="BE41" i="101"/>
  <c r="BD41" i="101"/>
  <c r="BC41" i="101"/>
  <c r="AQ41" i="101"/>
  <c r="AL41" i="101"/>
  <c r="AU41" i="101" s="1"/>
  <c r="AK41" i="101"/>
  <c r="AJ41" i="101"/>
  <c r="BH41" i="101" s="1"/>
  <c r="Q41" i="101"/>
  <c r="G41" i="101"/>
  <c r="AZ41" i="101" s="1"/>
  <c r="CI40" i="101"/>
  <c r="CH40" i="101"/>
  <c r="CG40" i="101"/>
  <c r="CF40" i="101"/>
  <c r="CE40" i="101"/>
  <c r="CD40" i="101"/>
  <c r="CC40" i="101"/>
  <c r="CB40" i="101"/>
  <c r="CA40" i="101"/>
  <c r="BZ40" i="101"/>
  <c r="BY40" i="101"/>
  <c r="BX40" i="101"/>
  <c r="BW40" i="101"/>
  <c r="BV40" i="101"/>
  <c r="BS40" i="101"/>
  <c r="BR40" i="101"/>
  <c r="BK40" i="101"/>
  <c r="BH40" i="101"/>
  <c r="BG40" i="101"/>
  <c r="BF40" i="101"/>
  <c r="BE40" i="101"/>
  <c r="BD40" i="101"/>
  <c r="BC40" i="101"/>
  <c r="AQ40" i="101"/>
  <c r="AL40" i="101"/>
  <c r="AU40" i="101" s="1"/>
  <c r="AK40" i="101"/>
  <c r="AJ40" i="101"/>
  <c r="Q40" i="101"/>
  <c r="G40" i="101"/>
  <c r="AZ40" i="101" s="1"/>
  <c r="CI39" i="101"/>
  <c r="CH39" i="101"/>
  <c r="CG39" i="101"/>
  <c r="CF39" i="101"/>
  <c r="CE39" i="101"/>
  <c r="CD39" i="101"/>
  <c r="CC39" i="101"/>
  <c r="CB39" i="101"/>
  <c r="CA39" i="101"/>
  <c r="BZ39" i="101"/>
  <c r="BY39" i="101"/>
  <c r="BX39" i="101"/>
  <c r="BW39" i="101"/>
  <c r="BV39" i="101"/>
  <c r="BS39" i="101"/>
  <c r="BR39" i="101"/>
  <c r="BK39" i="101"/>
  <c r="BH39" i="101"/>
  <c r="BG39" i="101"/>
  <c r="BF39" i="101"/>
  <c r="BE39" i="101"/>
  <c r="BD39" i="101"/>
  <c r="BC39" i="101"/>
  <c r="AU39" i="101"/>
  <c r="AQ39" i="101"/>
  <c r="AL39" i="101"/>
  <c r="AK39" i="101"/>
  <c r="AJ39" i="101"/>
  <c r="Q39" i="101"/>
  <c r="G39" i="101"/>
  <c r="AZ39" i="101" s="1"/>
  <c r="CI38" i="101"/>
  <c r="CH38" i="101"/>
  <c r="CG38" i="101"/>
  <c r="CF38" i="101"/>
  <c r="CE38" i="101"/>
  <c r="CD38" i="101"/>
  <c r="CC38" i="101"/>
  <c r="CB38" i="101"/>
  <c r="CA38" i="101"/>
  <c r="BZ38" i="101"/>
  <c r="BY38" i="101"/>
  <c r="BS38" i="101"/>
  <c r="BR38" i="101"/>
  <c r="BK38" i="101"/>
  <c r="BH38" i="101"/>
  <c r="BG38" i="101"/>
  <c r="BF38" i="101"/>
  <c r="BE38" i="101"/>
  <c r="BC38" i="101"/>
  <c r="AQ38" i="101"/>
  <c r="AL38" i="101"/>
  <c r="AU38" i="101" s="1"/>
  <c r="AK38" i="101"/>
  <c r="AJ38" i="101"/>
  <c r="Q38" i="101"/>
  <c r="G38" i="101"/>
  <c r="AZ38" i="101" s="1"/>
  <c r="CI37" i="101"/>
  <c r="CH37" i="101"/>
  <c r="CG37" i="101"/>
  <c r="CF37" i="101"/>
  <c r="CE37" i="101"/>
  <c r="CD37" i="101"/>
  <c r="CC37" i="101"/>
  <c r="CB37" i="101"/>
  <c r="CA37" i="101"/>
  <c r="BZ37" i="101"/>
  <c r="BY37" i="101"/>
  <c r="BX37" i="101"/>
  <c r="BW37" i="101"/>
  <c r="BV37" i="101"/>
  <c r="BS37" i="101"/>
  <c r="BR37" i="101"/>
  <c r="BK37" i="101"/>
  <c r="BH37" i="101"/>
  <c r="BG37" i="101"/>
  <c r="BF37" i="101"/>
  <c r="BE37" i="101"/>
  <c r="BC37" i="101"/>
  <c r="AU37" i="101"/>
  <c r="AQ37" i="101"/>
  <c r="AL37" i="101"/>
  <c r="AK37" i="101"/>
  <c r="AJ37" i="101"/>
  <c r="Q37" i="101"/>
  <c r="G37" i="101"/>
  <c r="AZ37" i="101" s="1"/>
  <c r="CI36" i="101"/>
  <c r="CH36" i="101"/>
  <c r="CG36" i="101"/>
  <c r="CF36" i="101"/>
  <c r="CE36" i="101"/>
  <c r="CD36" i="101"/>
  <c r="CC36" i="101"/>
  <c r="CB36" i="101"/>
  <c r="CA36" i="101"/>
  <c r="BZ36" i="101"/>
  <c r="BY36" i="101"/>
  <c r="BX36" i="101"/>
  <c r="BS36" i="101"/>
  <c r="BR36" i="101"/>
  <c r="BK36" i="101"/>
  <c r="BG36" i="101"/>
  <c r="BF36" i="101"/>
  <c r="BE36" i="101"/>
  <c r="BC36" i="101"/>
  <c r="AQ36" i="101"/>
  <c r="AL36" i="101"/>
  <c r="AU36" i="101" s="1"/>
  <c r="AK36" i="101"/>
  <c r="AJ36" i="101"/>
  <c r="BH36" i="101" s="1"/>
  <c r="Q36" i="101"/>
  <c r="G36" i="101"/>
  <c r="CI35" i="101"/>
  <c r="CH35" i="101"/>
  <c r="CG35" i="101"/>
  <c r="CF35" i="101"/>
  <c r="CE35" i="101"/>
  <c r="CD35" i="101"/>
  <c r="CC35" i="101"/>
  <c r="CB35" i="101"/>
  <c r="CA35" i="101"/>
  <c r="BZ35" i="101"/>
  <c r="BY35" i="101"/>
  <c r="BX35" i="101"/>
  <c r="BS35" i="101"/>
  <c r="BR35" i="101"/>
  <c r="BK35" i="101"/>
  <c r="BG35" i="101"/>
  <c r="BF35" i="101"/>
  <c r="BE35" i="101"/>
  <c r="BC35" i="101"/>
  <c r="AU35" i="101"/>
  <c r="AQ35" i="101"/>
  <c r="AL35" i="101"/>
  <c r="AK35" i="101"/>
  <c r="AJ35" i="101"/>
  <c r="BH35" i="101" s="1"/>
  <c r="Q35" i="101"/>
  <c r="G35" i="101"/>
  <c r="CI34" i="101"/>
  <c r="CH34" i="101"/>
  <c r="CG34" i="101"/>
  <c r="CF34" i="101"/>
  <c r="CE34" i="101"/>
  <c r="CD34" i="101"/>
  <c r="CC34" i="101"/>
  <c r="CB34" i="101"/>
  <c r="CA34" i="101"/>
  <c r="BZ34" i="101"/>
  <c r="BY34" i="101"/>
  <c r="BX34" i="101"/>
  <c r="BS34" i="101"/>
  <c r="BR34" i="101"/>
  <c r="BK34" i="101"/>
  <c r="BH34" i="101"/>
  <c r="BG34" i="101"/>
  <c r="BF34" i="101"/>
  <c r="BE34" i="101"/>
  <c r="BC34" i="101"/>
  <c r="AQ34" i="101"/>
  <c r="AL34" i="101"/>
  <c r="AU34" i="101" s="1"/>
  <c r="AK34" i="101"/>
  <c r="AJ34" i="101"/>
  <c r="Q34" i="101"/>
  <c r="G34" i="101"/>
  <c r="AZ34" i="101" s="1"/>
  <c r="CI33" i="101"/>
  <c r="CH33" i="101"/>
  <c r="CG33" i="101"/>
  <c r="CF33" i="101"/>
  <c r="CE33" i="101"/>
  <c r="CD33" i="101"/>
  <c r="CC33" i="101"/>
  <c r="CB33" i="101"/>
  <c r="CA33" i="101"/>
  <c r="BZ33" i="101"/>
  <c r="BY33" i="101"/>
  <c r="BX33" i="101"/>
  <c r="BW33" i="101"/>
  <c r="BV33" i="101"/>
  <c r="BS33" i="101"/>
  <c r="BR33" i="101"/>
  <c r="BH33" i="101"/>
  <c r="BG33" i="101"/>
  <c r="BF33" i="101"/>
  <c r="BE33" i="101"/>
  <c r="BD33" i="101"/>
  <c r="BC33" i="101"/>
  <c r="AU33" i="101"/>
  <c r="AQ33" i="101"/>
  <c r="AL33" i="101"/>
  <c r="AK33" i="101"/>
  <c r="AJ33" i="101"/>
  <c r="Q33" i="101"/>
  <c r="G33" i="101"/>
  <c r="AZ33" i="101" s="1"/>
  <c r="CI32" i="101"/>
  <c r="CH32" i="101"/>
  <c r="CG32" i="101"/>
  <c r="CF32" i="101"/>
  <c r="CE32" i="101"/>
  <c r="CD32" i="101"/>
  <c r="CC32" i="101"/>
  <c r="CB32" i="101"/>
  <c r="CA32" i="101"/>
  <c r="BZ32" i="101"/>
  <c r="BY32" i="101"/>
  <c r="BX32" i="101"/>
  <c r="BW32" i="101"/>
  <c r="BV32" i="101"/>
  <c r="BS32" i="101"/>
  <c r="BR32" i="101"/>
  <c r="BH32" i="101"/>
  <c r="BG32" i="101"/>
  <c r="BF32" i="101"/>
  <c r="BE32" i="101"/>
  <c r="BD32" i="101"/>
  <c r="BC32" i="101"/>
  <c r="AQ32" i="101"/>
  <c r="AL32" i="101"/>
  <c r="AU32" i="101" s="1"/>
  <c r="AK32" i="101"/>
  <c r="AJ32" i="101"/>
  <c r="Q32" i="101"/>
  <c r="G32" i="101"/>
  <c r="AZ32" i="101" s="1"/>
  <c r="CI31" i="101"/>
  <c r="CH31" i="101"/>
  <c r="CG31" i="101"/>
  <c r="CF31" i="101"/>
  <c r="CE31" i="101"/>
  <c r="CD31" i="101"/>
  <c r="CC31" i="101"/>
  <c r="CB31" i="101"/>
  <c r="CA31" i="101"/>
  <c r="BZ31" i="101"/>
  <c r="BY31" i="101"/>
  <c r="BX31" i="101"/>
  <c r="BW31" i="101"/>
  <c r="BV31" i="101"/>
  <c r="BS31" i="101"/>
  <c r="BR31" i="101"/>
  <c r="BH31" i="101"/>
  <c r="BG31" i="101"/>
  <c r="BF31" i="101"/>
  <c r="BE31" i="101"/>
  <c r="BD31" i="101"/>
  <c r="BC31" i="101"/>
  <c r="AQ31" i="101"/>
  <c r="AL31" i="101"/>
  <c r="AU31" i="101" s="1"/>
  <c r="AK31" i="101"/>
  <c r="AJ31" i="101"/>
  <c r="Q31" i="101"/>
  <c r="G31" i="101"/>
  <c r="AZ31" i="101" s="1"/>
  <c r="CI30" i="101"/>
  <c r="CG30" i="101"/>
  <c r="CF30" i="101"/>
  <c r="CE30" i="101"/>
  <c r="CD30" i="101"/>
  <c r="CC30" i="101"/>
  <c r="CB30" i="101"/>
  <c r="CA30" i="101"/>
  <c r="BZ30" i="101"/>
  <c r="BY30" i="101"/>
  <c r="BX30" i="101"/>
  <c r="BS30" i="101"/>
  <c r="BR30" i="101"/>
  <c r="BG30" i="101"/>
  <c r="BF30" i="101"/>
  <c r="BE30" i="101"/>
  <c r="BD30" i="101"/>
  <c r="BC30" i="101"/>
  <c r="AQ30" i="101"/>
  <c r="AL30" i="101"/>
  <c r="AU30" i="101" s="1"/>
  <c r="AK30" i="101"/>
  <c r="AJ30" i="101"/>
  <c r="BH30" i="101" s="1"/>
  <c r="Q30" i="101"/>
  <c r="G30" i="101"/>
  <c r="AZ30" i="101" s="1"/>
  <c r="CI29" i="101"/>
  <c r="CH29" i="101"/>
  <c r="CG29" i="101"/>
  <c r="CF29" i="101"/>
  <c r="CE29" i="101"/>
  <c r="CD29" i="101"/>
  <c r="CC29" i="101"/>
  <c r="CB29" i="101"/>
  <c r="CA29" i="101"/>
  <c r="BZ29" i="101"/>
  <c r="BY29" i="101"/>
  <c r="BX29" i="101"/>
  <c r="BS29" i="101"/>
  <c r="BG29" i="101"/>
  <c r="BF29" i="101"/>
  <c r="BE29" i="101"/>
  <c r="BD29" i="101"/>
  <c r="BC29" i="101"/>
  <c r="AQ29" i="101"/>
  <c r="AL29" i="101"/>
  <c r="AU29" i="101" s="1"/>
  <c r="AK29" i="101"/>
  <c r="AJ29" i="101"/>
  <c r="BH29" i="101" s="1"/>
  <c r="Q29" i="101"/>
  <c r="G29" i="101"/>
  <c r="CI28" i="101"/>
  <c r="CH28" i="101"/>
  <c r="CG28" i="101"/>
  <c r="CF28" i="101"/>
  <c r="CE28" i="101"/>
  <c r="CD28" i="101"/>
  <c r="CC28" i="101"/>
  <c r="CB28" i="101"/>
  <c r="CA28" i="101"/>
  <c r="BZ28" i="101"/>
  <c r="BY28" i="101"/>
  <c r="BX28" i="101"/>
  <c r="BW28" i="101"/>
  <c r="BV28" i="101"/>
  <c r="BS28" i="101"/>
  <c r="BR28" i="101"/>
  <c r="BH28" i="101"/>
  <c r="BG28" i="101"/>
  <c r="BF28" i="101"/>
  <c r="BE28" i="101"/>
  <c r="BD28" i="101"/>
  <c r="BC28" i="101"/>
  <c r="AQ28" i="101"/>
  <c r="AL28" i="101"/>
  <c r="AU28" i="101" s="1"/>
  <c r="AK28" i="101"/>
  <c r="AJ28" i="101"/>
  <c r="Q28" i="101"/>
  <c r="G28" i="101"/>
  <c r="AZ28" i="101" s="1"/>
  <c r="CI27" i="101"/>
  <c r="CH27" i="101"/>
  <c r="CG27" i="101"/>
  <c r="CF27" i="101"/>
  <c r="CE27" i="101"/>
  <c r="CD27" i="101"/>
  <c r="CC27" i="101"/>
  <c r="CB27" i="101"/>
  <c r="CA27" i="101"/>
  <c r="BZ27" i="101"/>
  <c r="BY27" i="101"/>
  <c r="BX27" i="101"/>
  <c r="BW27" i="101"/>
  <c r="BV27" i="101"/>
  <c r="BS27" i="101"/>
  <c r="BR27" i="101"/>
  <c r="BH27" i="101"/>
  <c r="BG27" i="101"/>
  <c r="BF27" i="101"/>
  <c r="BE27" i="101"/>
  <c r="BD27" i="101"/>
  <c r="BC27" i="101"/>
  <c r="AQ27" i="101"/>
  <c r="AL27" i="101"/>
  <c r="AU27" i="101" s="1"/>
  <c r="AK27" i="101"/>
  <c r="AJ27" i="101"/>
  <c r="Q27" i="101"/>
  <c r="G27" i="101"/>
  <c r="AZ27" i="101" s="1"/>
  <c r="CI26" i="101"/>
  <c r="CH26" i="101"/>
  <c r="CG26" i="101"/>
  <c r="CF26" i="101"/>
  <c r="CE26" i="101"/>
  <c r="CD26" i="101"/>
  <c r="CC26" i="101"/>
  <c r="CB26" i="101"/>
  <c r="CA26" i="101"/>
  <c r="BZ26" i="101"/>
  <c r="BY26" i="101"/>
  <c r="BS26" i="101"/>
  <c r="BR26" i="101"/>
  <c r="BG26" i="101"/>
  <c r="BF26" i="101"/>
  <c r="BE26" i="101"/>
  <c r="BD26" i="101"/>
  <c r="BC26" i="101"/>
  <c r="AU26" i="101"/>
  <c r="AQ26" i="101"/>
  <c r="AL26" i="101"/>
  <c r="BH26" i="101" s="1"/>
  <c r="AK26" i="101"/>
  <c r="AJ26" i="101"/>
  <c r="Q26" i="101"/>
  <c r="G26" i="101"/>
  <c r="AZ26" i="101" s="1"/>
  <c r="CI25" i="101"/>
  <c r="CG25" i="101"/>
  <c r="CF25" i="101"/>
  <c r="CE25" i="101"/>
  <c r="CD25" i="101"/>
  <c r="CC25" i="101"/>
  <c r="CB25" i="101"/>
  <c r="CA25" i="101"/>
  <c r="BZ25" i="101"/>
  <c r="BY25" i="101"/>
  <c r="BX25" i="101"/>
  <c r="BS25" i="101"/>
  <c r="BR25" i="101"/>
  <c r="BG25" i="101"/>
  <c r="BF25" i="101"/>
  <c r="BE25" i="101"/>
  <c r="BD25" i="101"/>
  <c r="BC25" i="101"/>
  <c r="AU25" i="101"/>
  <c r="AQ25" i="101"/>
  <c r="AL25" i="101"/>
  <c r="BH25" i="101" s="1"/>
  <c r="AK25" i="101"/>
  <c r="AJ25" i="101"/>
  <c r="Q25" i="101"/>
  <c r="G25" i="101"/>
  <c r="CI24" i="101"/>
  <c r="CH24" i="101"/>
  <c r="CG24" i="101"/>
  <c r="CF24" i="101"/>
  <c r="CE24" i="101"/>
  <c r="CD24" i="101"/>
  <c r="CC24" i="101"/>
  <c r="CB24" i="101"/>
  <c r="CA24" i="101"/>
  <c r="BZ24" i="101"/>
  <c r="BY24" i="101"/>
  <c r="BX24" i="101"/>
  <c r="BW24" i="101"/>
  <c r="BV24" i="101"/>
  <c r="BS24" i="101"/>
  <c r="BR24" i="101"/>
  <c r="BH24" i="101"/>
  <c r="BG24" i="101"/>
  <c r="BF24" i="101"/>
  <c r="BE24" i="101"/>
  <c r="BD24" i="101"/>
  <c r="BC24" i="101"/>
  <c r="AU24" i="101"/>
  <c r="AQ24" i="101"/>
  <c r="AL24" i="101"/>
  <c r="AK24" i="101"/>
  <c r="AJ24" i="101"/>
  <c r="Q24" i="101"/>
  <c r="G24" i="101"/>
  <c r="AZ24" i="101" s="1"/>
  <c r="CI23" i="101"/>
  <c r="CH23" i="101"/>
  <c r="CG23" i="101"/>
  <c r="CF23" i="101"/>
  <c r="CE23" i="101"/>
  <c r="CD23" i="101"/>
  <c r="CC23" i="101"/>
  <c r="CB23" i="101"/>
  <c r="CA23" i="101"/>
  <c r="BZ23" i="101"/>
  <c r="BY23" i="101"/>
  <c r="BX23" i="101"/>
  <c r="BW23" i="101"/>
  <c r="BV23" i="101"/>
  <c r="BS23" i="101"/>
  <c r="BR23" i="101"/>
  <c r="BH23" i="101"/>
  <c r="BG23" i="101"/>
  <c r="BF23" i="101"/>
  <c r="BE23" i="101"/>
  <c r="BD23" i="101"/>
  <c r="BC23" i="101"/>
  <c r="AQ23" i="101"/>
  <c r="AL23" i="101"/>
  <c r="AU23" i="101" s="1"/>
  <c r="AK23" i="101"/>
  <c r="AJ23" i="101"/>
  <c r="Q23" i="101"/>
  <c r="G23" i="101"/>
  <c r="AZ23" i="101" s="1"/>
  <c r="CI22" i="101"/>
  <c r="CH22" i="101"/>
  <c r="CG22" i="101"/>
  <c r="CF22" i="101"/>
  <c r="CE22" i="101"/>
  <c r="CD22" i="101"/>
  <c r="CC22" i="101"/>
  <c r="CB22" i="101"/>
  <c r="CA22" i="101"/>
  <c r="BY22" i="101"/>
  <c r="BS22" i="101"/>
  <c r="BR22" i="101"/>
  <c r="BH22" i="101"/>
  <c r="BG22" i="101"/>
  <c r="BF22" i="101"/>
  <c r="BE22" i="101"/>
  <c r="BD22" i="101"/>
  <c r="BC22" i="101"/>
  <c r="AQ22" i="101"/>
  <c r="AL22" i="101"/>
  <c r="AU22" i="101" s="1"/>
  <c r="AK22" i="101"/>
  <c r="AJ22" i="101"/>
  <c r="Q22" i="101"/>
  <c r="G22" i="101"/>
  <c r="AZ22" i="101" s="1"/>
  <c r="CI21" i="101"/>
  <c r="CH21" i="101"/>
  <c r="CG21" i="101"/>
  <c r="CF21" i="101"/>
  <c r="CE21" i="101"/>
  <c r="CD21" i="101"/>
  <c r="CC21" i="101"/>
  <c r="CB21" i="101"/>
  <c r="CA21" i="101"/>
  <c r="BY21" i="101"/>
  <c r="BS21" i="101"/>
  <c r="BR21" i="101"/>
  <c r="BG21" i="101"/>
  <c r="BF21" i="101"/>
  <c r="BE21" i="101"/>
  <c r="BD21" i="101"/>
  <c r="BC21" i="101"/>
  <c r="AQ21" i="101"/>
  <c r="AL21" i="101"/>
  <c r="AU21" i="101" s="1"/>
  <c r="AK21" i="101"/>
  <c r="AJ21" i="101"/>
  <c r="BH21" i="101" s="1"/>
  <c r="Q21" i="101"/>
  <c r="G21" i="101"/>
  <c r="AZ21" i="101" s="1"/>
  <c r="CI20" i="101"/>
  <c r="CG20" i="101"/>
  <c r="CF20" i="101"/>
  <c r="CE20" i="101"/>
  <c r="CD20" i="101"/>
  <c r="CC20" i="101"/>
  <c r="CB20" i="101"/>
  <c r="CA20" i="101"/>
  <c r="BZ20" i="101"/>
  <c r="BY20" i="101"/>
  <c r="BX20" i="101"/>
  <c r="BW20" i="101"/>
  <c r="BV20" i="101"/>
  <c r="BS20" i="101"/>
  <c r="BR20" i="101"/>
  <c r="BH20" i="101"/>
  <c r="BG20" i="101"/>
  <c r="BF20" i="101"/>
  <c r="BE20" i="101"/>
  <c r="BD20" i="101"/>
  <c r="BC20" i="101"/>
  <c r="AQ20" i="101"/>
  <c r="AL20" i="101"/>
  <c r="AU20" i="101" s="1"/>
  <c r="AK20" i="101"/>
  <c r="AJ20" i="101"/>
  <c r="Q20" i="101"/>
  <c r="G20" i="101"/>
  <c r="AZ20" i="101" s="1"/>
  <c r="CI19" i="101"/>
  <c r="CH19" i="101"/>
  <c r="CG19" i="101"/>
  <c r="CF19" i="101"/>
  <c r="CE19" i="101"/>
  <c r="CD19" i="101"/>
  <c r="CC19" i="101"/>
  <c r="CB19" i="101"/>
  <c r="CA19" i="101"/>
  <c r="BZ19" i="101"/>
  <c r="BY19" i="101"/>
  <c r="BX19" i="101"/>
  <c r="BW19" i="101"/>
  <c r="BV19" i="101"/>
  <c r="BS19" i="101"/>
  <c r="BH19" i="101"/>
  <c r="BG19" i="101"/>
  <c r="BF19" i="101"/>
  <c r="BE19" i="101"/>
  <c r="BD19" i="101"/>
  <c r="BC19" i="101"/>
  <c r="AQ19" i="101"/>
  <c r="AL19" i="101"/>
  <c r="AU19" i="101" s="1"/>
  <c r="AK19" i="101"/>
  <c r="AJ19" i="101"/>
  <c r="Q19" i="101"/>
  <c r="G19" i="101"/>
  <c r="AZ19" i="101" s="1"/>
  <c r="CI18" i="101"/>
  <c r="CH18" i="101"/>
  <c r="CG18" i="101"/>
  <c r="CF18" i="101"/>
  <c r="CE18" i="101"/>
  <c r="CD18" i="101"/>
  <c r="CC18" i="101"/>
  <c r="CB18" i="101"/>
  <c r="CA18" i="101"/>
  <c r="BZ18" i="101"/>
  <c r="BY18" i="101"/>
  <c r="BX18" i="101"/>
  <c r="BW18" i="101"/>
  <c r="BV18" i="101"/>
  <c r="BS18" i="101"/>
  <c r="BR18" i="101"/>
  <c r="BH18" i="101"/>
  <c r="BG18" i="101"/>
  <c r="BF18" i="101"/>
  <c r="BE18" i="101"/>
  <c r="BD18" i="101"/>
  <c r="BC18" i="101"/>
  <c r="AU18" i="101"/>
  <c r="AQ18" i="101"/>
  <c r="AL18" i="101"/>
  <c r="AK18" i="101"/>
  <c r="AJ18" i="101"/>
  <c r="Q18" i="101"/>
  <c r="G18" i="101"/>
  <c r="CT17" i="101" a="1"/>
  <c r="CT17" i="101" s="1"/>
  <c r="CL17" i="101" a="1"/>
  <c r="CL17" i="101" s="1"/>
  <c r="CI17" i="101"/>
  <c r="CH17" i="101"/>
  <c r="CG17" i="101"/>
  <c r="CF17" i="101"/>
  <c r="CE17" i="101"/>
  <c r="CD17" i="101"/>
  <c r="CC17" i="101"/>
  <c r="CB17" i="101"/>
  <c r="CA17" i="101"/>
  <c r="BZ17" i="101"/>
  <c r="BY17" i="101"/>
  <c r="BX17" i="101"/>
  <c r="BW17" i="101"/>
  <c r="BV17" i="101"/>
  <c r="BS17" i="101"/>
  <c r="BR17" i="101"/>
  <c r="BH17" i="101"/>
  <c r="BG17" i="101"/>
  <c r="BF17" i="101"/>
  <c r="BE17" i="101"/>
  <c r="BD17" i="101"/>
  <c r="BC17" i="101"/>
  <c r="AQ17" i="101"/>
  <c r="AL17" i="101"/>
  <c r="AU17" i="101" s="1"/>
  <c r="AK17" i="101"/>
  <c r="AJ17" i="101"/>
  <c r="Q17" i="101"/>
  <c r="G17" i="101"/>
  <c r="AZ17" i="101" s="1"/>
  <c r="CY16" i="101" a="1"/>
  <c r="CY16" i="101" s="1"/>
  <c r="CX16" i="101" a="1"/>
  <c r="CX16" i="101" s="1"/>
  <c r="CU16" i="101" a="1"/>
  <c r="CU16" i="101" s="1"/>
  <c r="CQ16" i="101" a="1"/>
  <c r="CQ16" i="101" s="1"/>
  <c r="CP16" i="101" a="1"/>
  <c r="CP16" i="101" s="1"/>
  <c r="CM16" i="101" a="1"/>
  <c r="CM16" i="101" s="1"/>
  <c r="CI16" i="101"/>
  <c r="CH16" i="101"/>
  <c r="CG16" i="101"/>
  <c r="CF16" i="101"/>
  <c r="CE16" i="101"/>
  <c r="CD16" i="101"/>
  <c r="CC16" i="101"/>
  <c r="CB16" i="101"/>
  <c r="CA16" i="101"/>
  <c r="BZ16" i="101"/>
  <c r="BY16" i="101"/>
  <c r="BX16" i="101"/>
  <c r="BW16" i="101"/>
  <c r="BV16" i="101"/>
  <c r="BS16" i="101"/>
  <c r="BH16" i="101"/>
  <c r="BG16" i="101"/>
  <c r="BF16" i="101"/>
  <c r="BE16" i="101"/>
  <c r="BD16" i="101"/>
  <c r="BC16" i="101"/>
  <c r="AQ16" i="101"/>
  <c r="AL16" i="101"/>
  <c r="AU16" i="101" s="1"/>
  <c r="AK16" i="101"/>
  <c r="AJ16" i="101"/>
  <c r="Q16" i="101"/>
  <c r="G16" i="101"/>
  <c r="AZ16" i="101" s="1"/>
  <c r="CT15" i="101" a="1"/>
  <c r="CT15" i="101" s="1"/>
  <c r="CO15" i="101"/>
  <c r="CO16" i="101" s="1"/>
  <c r="CO17" i="101" s="1"/>
  <c r="CO18" i="101" s="1"/>
  <c r="CO19" i="101" s="1"/>
  <c r="CO20" i="101" s="1"/>
  <c r="CO21" i="101" s="1"/>
  <c r="CO22" i="101" s="1"/>
  <c r="CO23" i="101" s="1"/>
  <c r="CO24" i="101" s="1"/>
  <c r="CO25" i="101" s="1"/>
  <c r="CO26" i="101" s="1"/>
  <c r="CO27" i="101" s="1"/>
  <c r="CO28" i="101" s="1"/>
  <c r="CO29" i="101" s="1"/>
  <c r="CO30" i="101" s="1"/>
  <c r="CO31" i="101" s="1"/>
  <c r="CO32" i="101" s="1"/>
  <c r="CO33" i="101" s="1"/>
  <c r="CO34" i="101" s="1"/>
  <c r="CO35" i="101" s="1"/>
  <c r="CO36" i="101" s="1"/>
  <c r="CO37" i="101" s="1"/>
  <c r="CO38" i="101" s="1"/>
  <c r="CO39" i="101" s="1"/>
  <c r="CO40" i="101" s="1"/>
  <c r="CO41" i="101" s="1"/>
  <c r="CO42" i="101" s="1"/>
  <c r="CO43" i="101" s="1"/>
  <c r="CO44" i="101" s="1"/>
  <c r="CO45" i="101" s="1"/>
  <c r="CO46" i="101" s="1"/>
  <c r="CO47" i="101" s="1"/>
  <c r="CO48" i="101" s="1"/>
  <c r="CO49" i="101" s="1"/>
  <c r="CO50" i="101" s="1"/>
  <c r="CO51" i="101" s="1"/>
  <c r="CO52" i="101" s="1"/>
  <c r="CO53" i="101" s="1"/>
  <c r="CO54" i="101" s="1"/>
  <c r="CO55" i="101" s="1"/>
  <c r="CO56" i="101" s="1"/>
  <c r="CO57" i="101" s="1"/>
  <c r="CO58" i="101" s="1"/>
  <c r="CO59" i="101" s="1"/>
  <c r="CO60" i="101" s="1"/>
  <c r="CO61" i="101" s="1"/>
  <c r="CO62" i="101" s="1"/>
  <c r="CO63" i="101" s="1"/>
  <c r="CO64" i="101" s="1"/>
  <c r="CO65" i="101" s="1"/>
  <c r="CO66" i="101" s="1"/>
  <c r="CO67" i="101" s="1"/>
  <c r="CO68" i="101" s="1"/>
  <c r="CO69" i="101" s="1"/>
  <c r="CO70" i="101" s="1"/>
  <c r="CO71" i="101" s="1"/>
  <c r="CO72" i="101" s="1"/>
  <c r="CO73" i="101" s="1"/>
  <c r="CO74" i="101" s="1"/>
  <c r="CO75" i="101" s="1"/>
  <c r="CO76" i="101" s="1"/>
  <c r="CO77" i="101" s="1"/>
  <c r="CO78" i="101" s="1"/>
  <c r="CO79" i="101" s="1"/>
  <c r="CO80" i="101" s="1"/>
  <c r="CO81" i="101" s="1"/>
  <c r="CO82" i="101" s="1"/>
  <c r="CO83" i="101" s="1"/>
  <c r="CO84" i="101" s="1"/>
  <c r="CO85" i="101" s="1"/>
  <c r="CO86" i="101" s="1"/>
  <c r="CO87" i="101" s="1"/>
  <c r="CO88" i="101" s="1"/>
  <c r="CO89" i="101" s="1"/>
  <c r="CO90" i="101" s="1"/>
  <c r="CO91" i="101" s="1"/>
  <c r="CO92" i="101" s="1"/>
  <c r="CO93" i="101" s="1"/>
  <c r="CO94" i="101" s="1"/>
  <c r="CO95" i="101" s="1"/>
  <c r="CO96" i="101" s="1"/>
  <c r="CO97" i="101" s="1"/>
  <c r="CO98" i="101" s="1"/>
  <c r="CO99" i="101" s="1"/>
  <c r="CO100" i="101" s="1"/>
  <c r="CO101" i="101" s="1"/>
  <c r="CO102" i="101" s="1"/>
  <c r="CO103" i="101" s="1"/>
  <c r="CO104" i="101" s="1"/>
  <c r="CO105" i="101" s="1"/>
  <c r="CO106" i="101" s="1"/>
  <c r="CO107" i="101" s="1"/>
  <c r="CO108" i="101" s="1"/>
  <c r="CO109" i="101" s="1"/>
  <c r="CO110" i="101" s="1"/>
  <c r="CO111" i="101" s="1"/>
  <c r="CO112" i="101" s="1"/>
  <c r="CO113" i="101" s="1"/>
  <c r="CO114" i="101" s="1"/>
  <c r="CO115" i="101" s="1"/>
  <c r="CO116" i="101" s="1"/>
  <c r="CO117" i="101" s="1"/>
  <c r="CO118" i="101" s="1"/>
  <c r="CO119" i="101" s="1"/>
  <c r="CO120" i="101" s="1"/>
  <c r="CO121" i="101" s="1"/>
  <c r="CO122" i="101" s="1"/>
  <c r="CO123" i="101" s="1"/>
  <c r="CO124" i="101" s="1"/>
  <c r="CO125" i="101" s="1"/>
  <c r="CO126" i="101" s="1"/>
  <c r="CO127" i="101" s="1"/>
  <c r="CO128" i="101" s="1"/>
  <c r="CO129" i="101" s="1"/>
  <c r="CO130" i="101" s="1"/>
  <c r="CO131" i="101" s="1"/>
  <c r="CO132" i="101" s="1"/>
  <c r="CO133" i="101" s="1"/>
  <c r="CO134" i="101" s="1"/>
  <c r="CO135" i="101" s="1"/>
  <c r="CO136" i="101" s="1"/>
  <c r="CO137" i="101" s="1"/>
  <c r="CO138" i="101" s="1"/>
  <c r="CO139" i="101" s="1"/>
  <c r="CO140" i="101" s="1"/>
  <c r="CO141" i="101" s="1"/>
  <c r="CO142" i="101" s="1"/>
  <c r="CO143" i="101" s="1"/>
  <c r="CO144" i="101" s="1"/>
  <c r="CO145" i="101" s="1"/>
  <c r="CO146" i="101" s="1"/>
  <c r="CO147" i="101" s="1"/>
  <c r="CO148" i="101" s="1"/>
  <c r="CO149" i="101" s="1"/>
  <c r="CO150" i="101" s="1"/>
  <c r="CO151" i="101" s="1"/>
  <c r="CO152" i="101" s="1"/>
  <c r="CO153" i="101" s="1"/>
  <c r="CO154" i="101" s="1"/>
  <c r="CO155" i="101" s="1"/>
  <c r="CO156" i="101" s="1"/>
  <c r="CO157" i="101" s="1"/>
  <c r="CO158" i="101" s="1"/>
  <c r="CO159" i="101" s="1"/>
  <c r="CO160" i="101" s="1"/>
  <c r="CO161" i="101" s="1"/>
  <c r="CO162" i="101" s="1"/>
  <c r="CO163" i="101" s="1"/>
  <c r="CO164" i="101" s="1"/>
  <c r="CO165" i="101" s="1"/>
  <c r="CO166" i="101" s="1"/>
  <c r="CO167" i="101" s="1"/>
  <c r="CO168" i="101" s="1"/>
  <c r="CO169" i="101" s="1"/>
  <c r="CO170" i="101" s="1"/>
  <c r="CO171" i="101" s="1"/>
  <c r="CO172" i="101" s="1"/>
  <c r="CO173" i="101" s="1"/>
  <c r="CO174" i="101" s="1"/>
  <c r="CO175" i="101" s="1"/>
  <c r="CO176" i="101" s="1"/>
  <c r="CO177" i="101" s="1"/>
  <c r="CO178" i="101" s="1"/>
  <c r="CO179" i="101" s="1"/>
  <c r="CO180" i="101" s="1"/>
  <c r="CO181" i="101" s="1"/>
  <c r="CO182" i="101" s="1"/>
  <c r="CO183" i="101" s="1"/>
  <c r="CO184" i="101" s="1"/>
  <c r="CO185" i="101" s="1"/>
  <c r="CO186" i="101" s="1"/>
  <c r="CO187" i="101" s="1"/>
  <c r="CO188" i="101" s="1"/>
  <c r="CO189" i="101" s="1"/>
  <c r="CO190" i="101" s="1"/>
  <c r="CO191" i="101" s="1"/>
  <c r="CO192" i="101" s="1"/>
  <c r="CO193" i="101" s="1"/>
  <c r="CO194" i="101" s="1"/>
  <c r="CO195" i="101" s="1"/>
  <c r="CO196" i="101" s="1"/>
  <c r="CO197" i="101" s="1"/>
  <c r="CO198" i="101" s="1"/>
  <c r="CO199" i="101" s="1"/>
  <c r="CO200" i="101" s="1"/>
  <c r="CO201" i="101" s="1"/>
  <c r="CO202" i="101" s="1"/>
  <c r="CO203" i="101" s="1"/>
  <c r="CO204" i="101" s="1"/>
  <c r="CO205" i="101" s="1"/>
  <c r="CO206" i="101" s="1"/>
  <c r="CO207" i="101" s="1"/>
  <c r="CO208" i="101" s="1"/>
  <c r="CO209" i="101" s="1"/>
  <c r="CO210" i="101" s="1"/>
  <c r="CO211" i="101" s="1"/>
  <c r="CO212" i="101" s="1"/>
  <c r="CO213" i="101" s="1"/>
  <c r="CO214" i="101" s="1"/>
  <c r="CO215" i="101" s="1"/>
  <c r="CO216" i="101" s="1"/>
  <c r="CO217" i="101" s="1"/>
  <c r="CO218" i="101" s="1"/>
  <c r="CO219" i="101" s="1"/>
  <c r="CO220" i="101" s="1"/>
  <c r="CO221" i="101" s="1"/>
  <c r="CO222" i="101" s="1"/>
  <c r="CO223" i="101" s="1"/>
  <c r="CO224" i="101" s="1"/>
  <c r="CO225" i="101" s="1"/>
  <c r="CO226" i="101" s="1"/>
  <c r="CO227" i="101" s="1"/>
  <c r="CO228" i="101" s="1"/>
  <c r="CO229" i="101" s="1"/>
  <c r="CO230" i="101" s="1"/>
  <c r="CO231" i="101" s="1"/>
  <c r="CO232" i="101" s="1"/>
  <c r="CO233" i="101" s="1"/>
  <c r="CO234" i="101" s="1"/>
  <c r="CO235" i="101" s="1"/>
  <c r="CO236" i="101" s="1"/>
  <c r="CO237" i="101" s="1"/>
  <c r="CO238" i="101" s="1"/>
  <c r="CO239" i="101" s="1"/>
  <c r="CO240" i="101" s="1"/>
  <c r="CO241" i="101" s="1"/>
  <c r="CO242" i="101" s="1"/>
  <c r="CO243" i="101" s="1"/>
  <c r="CO244" i="101" s="1"/>
  <c r="CO245" i="101" s="1"/>
  <c r="CO246" i="101" s="1"/>
  <c r="CO247" i="101" s="1"/>
  <c r="CO248" i="101" s="1"/>
  <c r="CO249" i="101" s="1"/>
  <c r="CO250" i="101" s="1"/>
  <c r="CO251" i="101" s="1"/>
  <c r="CO252" i="101" s="1"/>
  <c r="CO253" i="101" s="1"/>
  <c r="CO254" i="101" s="1"/>
  <c r="CO255" i="101" s="1"/>
  <c r="CO256" i="101" s="1"/>
  <c r="CO257" i="101" s="1"/>
  <c r="CO258" i="101" s="1"/>
  <c r="CO259" i="101" s="1"/>
  <c r="CO260" i="101" s="1"/>
  <c r="CO261" i="101" s="1"/>
  <c r="CO262" i="101" s="1"/>
  <c r="CO263" i="101" s="1"/>
  <c r="CO264" i="101" s="1"/>
  <c r="CO265" i="101" s="1"/>
  <c r="CO266" i="101" s="1"/>
  <c r="CO267" i="101" s="1"/>
  <c r="CO268" i="101" s="1"/>
  <c r="CO269" i="101" s="1"/>
  <c r="CO270" i="101" s="1"/>
  <c r="CO271" i="101" s="1"/>
  <c r="CO272" i="101" s="1"/>
  <c r="CO273" i="101" s="1"/>
  <c r="CO274" i="101" s="1"/>
  <c r="CO275" i="101" s="1"/>
  <c r="CO276" i="101" s="1"/>
  <c r="CO277" i="101" s="1"/>
  <c r="CO278" i="101" s="1"/>
  <c r="CO279" i="101" s="1"/>
  <c r="CO280" i="101" s="1"/>
  <c r="CO281" i="101" s="1"/>
  <c r="CO282" i="101" s="1"/>
  <c r="CO283" i="101" s="1"/>
  <c r="CO284" i="101" s="1"/>
  <c r="CO285" i="101" s="1"/>
  <c r="CO286" i="101" s="1"/>
  <c r="CO287" i="101" s="1"/>
  <c r="CO288" i="101" s="1"/>
  <c r="CO289" i="101" s="1"/>
  <c r="CO290" i="101" s="1"/>
  <c r="CO291" i="101" s="1"/>
  <c r="CO292" i="101" s="1"/>
  <c r="CO293" i="101" s="1"/>
  <c r="CO294" i="101" s="1"/>
  <c r="CO295" i="101" s="1"/>
  <c r="CO296" i="101" s="1"/>
  <c r="CO297" i="101" s="1"/>
  <c r="CO298" i="101" s="1"/>
  <c r="CO299" i="101" s="1"/>
  <c r="CO300" i="101" s="1"/>
  <c r="CO301" i="101" s="1"/>
  <c r="CO302" i="101" s="1"/>
  <c r="CO303" i="101" s="1"/>
  <c r="CO304" i="101" s="1"/>
  <c r="CO305" i="101" s="1"/>
  <c r="CO306" i="101" s="1"/>
  <c r="CO307" i="101" s="1"/>
  <c r="CO308" i="101" s="1"/>
  <c r="CO309" i="101" s="1"/>
  <c r="CO310" i="101" s="1"/>
  <c r="CO311" i="101" s="1"/>
  <c r="CO312" i="101" s="1"/>
  <c r="CO313" i="101" s="1"/>
  <c r="CO314" i="101" s="1"/>
  <c r="CO315" i="101" s="1"/>
  <c r="CO316" i="101" s="1"/>
  <c r="CO317" i="101" s="1"/>
  <c r="CO318" i="101" s="1"/>
  <c r="CO319" i="101" s="1"/>
  <c r="CO320" i="101" s="1"/>
  <c r="CO321" i="101" s="1"/>
  <c r="CO322" i="101" s="1"/>
  <c r="CO323" i="101" s="1"/>
  <c r="CO324" i="101" s="1"/>
  <c r="CO325" i="101" s="1"/>
  <c r="CO326" i="101" s="1"/>
  <c r="CO327" i="101" s="1"/>
  <c r="CO328" i="101" s="1"/>
  <c r="CO329" i="101" s="1"/>
  <c r="CO330" i="101" s="1"/>
  <c r="CO331" i="101" s="1"/>
  <c r="CO332" i="101" s="1"/>
  <c r="CO333" i="101" s="1"/>
  <c r="CO334" i="101" s="1"/>
  <c r="CO335" i="101" s="1"/>
  <c r="CO336" i="101" s="1"/>
  <c r="CO337" i="101" s="1"/>
  <c r="CO338" i="101" s="1"/>
  <c r="CO339" i="101" s="1"/>
  <c r="CO340" i="101" s="1"/>
  <c r="CO341" i="101" s="1"/>
  <c r="CO342" i="101" s="1"/>
  <c r="CO343" i="101" s="1"/>
  <c r="CO344" i="101" s="1"/>
  <c r="CO345" i="101" s="1"/>
  <c r="CO346" i="101" s="1"/>
  <c r="CO347" i="101" s="1"/>
  <c r="CO348" i="101" s="1"/>
  <c r="CO349" i="101" s="1"/>
  <c r="CO350" i="101" s="1"/>
  <c r="CO351" i="101" s="1"/>
  <c r="CO352" i="101" s="1"/>
  <c r="CO353" i="101" s="1"/>
  <c r="CO354" i="101" s="1"/>
  <c r="CO355" i="101" s="1"/>
  <c r="CO356" i="101" s="1"/>
  <c r="CO357" i="101" s="1"/>
  <c r="CO358" i="101" s="1"/>
  <c r="CO359" i="101" s="1"/>
  <c r="CO360" i="101" s="1"/>
  <c r="CO361" i="101" s="1"/>
  <c r="CO362" i="101" s="1"/>
  <c r="CO363" i="101" s="1"/>
  <c r="CO364" i="101" s="1"/>
  <c r="CO365" i="101" s="1"/>
  <c r="CO366" i="101" s="1"/>
  <c r="CO367" i="101" s="1"/>
  <c r="CO368" i="101" s="1"/>
  <c r="CO369" i="101" s="1"/>
  <c r="CO370" i="101" s="1"/>
  <c r="CO371" i="101" s="1"/>
  <c r="CO372" i="101" s="1"/>
  <c r="CO373" i="101" s="1"/>
  <c r="CO374" i="101" s="1"/>
  <c r="CO375" i="101" s="1"/>
  <c r="CO376" i="101" s="1"/>
  <c r="CO377" i="101" s="1"/>
  <c r="CO378" i="101" s="1"/>
  <c r="CO379" i="101" s="1"/>
  <c r="CO380" i="101" s="1"/>
  <c r="CO381" i="101" s="1"/>
  <c r="CO382" i="101" s="1"/>
  <c r="CO383" i="101" s="1"/>
  <c r="CO384" i="101" s="1"/>
  <c r="CO385" i="101" s="1"/>
  <c r="CO386" i="101" s="1"/>
  <c r="CO387" i="101" s="1"/>
  <c r="CO388" i="101" s="1"/>
  <c r="CO389" i="101" s="1"/>
  <c r="CO390" i="101" s="1"/>
  <c r="CO391" i="101" s="1"/>
  <c r="CO392" i="101" s="1"/>
  <c r="CO393" i="101" s="1"/>
  <c r="CO394" i="101" s="1"/>
  <c r="CO395" i="101" s="1"/>
  <c r="CO396" i="101" s="1"/>
  <c r="CO397" i="101" s="1"/>
  <c r="CO398" i="101" s="1"/>
  <c r="CO399" i="101" s="1"/>
  <c r="CO400" i="101" s="1"/>
  <c r="CO401" i="101" s="1"/>
  <c r="CO402" i="101" s="1"/>
  <c r="CO403" i="101" s="1"/>
  <c r="CO404" i="101" s="1"/>
  <c r="CO405" i="101" s="1"/>
  <c r="CO406" i="101" s="1"/>
  <c r="CO407" i="101" s="1"/>
  <c r="CO408" i="101" s="1"/>
  <c r="CO409" i="101" s="1"/>
  <c r="CO410" i="101" s="1"/>
  <c r="CO411" i="101" s="1"/>
  <c r="CO412" i="101" s="1"/>
  <c r="CO413" i="101" s="1"/>
  <c r="CO414" i="101" s="1"/>
  <c r="CO415" i="101" s="1"/>
  <c r="CO416" i="101" s="1"/>
  <c r="CO417" i="101" s="1"/>
  <c r="CO418" i="101" s="1"/>
  <c r="CO419" i="101" s="1"/>
  <c r="CO420" i="101" s="1"/>
  <c r="CO421" i="101" s="1"/>
  <c r="CO422" i="101" s="1"/>
  <c r="CO423" i="101" s="1"/>
  <c r="CO424" i="101" s="1"/>
  <c r="CO425" i="101" s="1"/>
  <c r="CO426" i="101" s="1"/>
  <c r="CO427" i="101" s="1"/>
  <c r="CO428" i="101" s="1"/>
  <c r="CO429" i="101" s="1"/>
  <c r="CO430" i="101" s="1"/>
  <c r="CO431" i="101" s="1"/>
  <c r="CO432" i="101" s="1"/>
  <c r="CO433" i="101" s="1"/>
  <c r="CO434" i="101" s="1"/>
  <c r="CO435" i="101" s="1"/>
  <c r="CO436" i="101" s="1"/>
  <c r="CO437" i="101" s="1"/>
  <c r="CO438" i="101" s="1"/>
  <c r="CO439" i="101" s="1"/>
  <c r="CO440" i="101" s="1"/>
  <c r="CO441" i="101" s="1"/>
  <c r="CO442" i="101" s="1"/>
  <c r="CO443" i="101" s="1"/>
  <c r="CO444" i="101" s="1"/>
  <c r="CO445" i="101" s="1"/>
  <c r="CO446" i="101" s="1"/>
  <c r="CO447" i="101" s="1"/>
  <c r="CO448" i="101" s="1"/>
  <c r="CO449" i="101" s="1"/>
  <c r="CO450" i="101" s="1"/>
  <c r="CO451" i="101" s="1"/>
  <c r="CO452" i="101" s="1"/>
  <c r="CO453" i="101" s="1"/>
  <c r="CO454" i="101" s="1"/>
  <c r="CO455" i="101" s="1"/>
  <c r="CO456" i="101" s="1"/>
  <c r="CO457" i="101" s="1"/>
  <c r="CO458" i="101" s="1"/>
  <c r="CO459" i="101" s="1"/>
  <c r="CO460" i="101" s="1"/>
  <c r="CO461" i="101" s="1"/>
  <c r="CO462" i="101" s="1"/>
  <c r="CO463" i="101" s="1"/>
  <c r="CO464" i="101" s="1"/>
  <c r="CO465" i="101" s="1"/>
  <c r="CO466" i="101" s="1"/>
  <c r="CO467" i="101" s="1"/>
  <c r="CO468" i="101" s="1"/>
  <c r="CO469" i="101" s="1"/>
  <c r="CO470" i="101" s="1"/>
  <c r="CO471" i="101" s="1"/>
  <c r="CO472" i="101" s="1"/>
  <c r="CO473" i="101" s="1"/>
  <c r="CO474" i="101" s="1"/>
  <c r="CO475" i="101" s="1"/>
  <c r="CO476" i="101" s="1"/>
  <c r="CO477" i="101" s="1"/>
  <c r="CO478" i="101" s="1"/>
  <c r="CO479" i="101" s="1"/>
  <c r="CO480" i="101" s="1"/>
  <c r="CO481" i="101" s="1"/>
  <c r="CO482" i="101" s="1"/>
  <c r="CO483" i="101" s="1"/>
  <c r="CO484" i="101" s="1"/>
  <c r="CO485" i="101" s="1"/>
  <c r="CO486" i="101" s="1"/>
  <c r="CO487" i="101" s="1"/>
  <c r="CO488" i="101" s="1"/>
  <c r="CO489" i="101" s="1"/>
  <c r="CO490" i="101" s="1"/>
  <c r="CO491" i="101" s="1"/>
  <c r="CO492" i="101" s="1"/>
  <c r="CO493" i="101" s="1"/>
  <c r="CO494" i="101" s="1"/>
  <c r="CO495" i="101" s="1"/>
  <c r="CO496" i="101" s="1"/>
  <c r="CO497" i="101" s="1"/>
  <c r="CO498" i="101" s="1"/>
  <c r="CO499" i="101" s="1"/>
  <c r="CO500" i="101" s="1"/>
  <c r="CO501" i="101" s="1"/>
  <c r="CO502" i="101" s="1"/>
  <c r="CO503" i="101" s="1"/>
  <c r="CO504" i="101" s="1"/>
  <c r="CO505" i="101" s="1"/>
  <c r="CO506" i="101" s="1"/>
  <c r="CO507" i="101" s="1"/>
  <c r="CO508" i="101" s="1"/>
  <c r="CO509" i="101" s="1"/>
  <c r="CO510" i="101" s="1"/>
  <c r="CO511" i="101" s="1"/>
  <c r="CO512" i="101" s="1"/>
  <c r="CO513" i="101" s="1"/>
  <c r="CO514" i="101" s="1"/>
  <c r="CO515" i="101" s="1"/>
  <c r="CO516" i="101" s="1"/>
  <c r="CO517" i="101" s="1"/>
  <c r="CO518" i="101" s="1"/>
  <c r="CO519" i="101" s="1"/>
  <c r="CO520" i="101" s="1"/>
  <c r="CO521" i="101" s="1"/>
  <c r="CO522" i="101" s="1"/>
  <c r="CO523" i="101" s="1"/>
  <c r="CO524" i="101" s="1"/>
  <c r="CO525" i="101" s="1"/>
  <c r="CO526" i="101" s="1"/>
  <c r="CO527" i="101" s="1"/>
  <c r="CO528" i="101" s="1"/>
  <c r="CO529" i="101" s="1"/>
  <c r="CO530" i="101" s="1"/>
  <c r="CO531" i="101" s="1"/>
  <c r="CO532" i="101" s="1"/>
  <c r="CO533" i="101" s="1"/>
  <c r="CO534" i="101" s="1"/>
  <c r="CO535" i="101" s="1"/>
  <c r="CO536" i="101" s="1"/>
  <c r="CO537" i="101" s="1"/>
  <c r="CO538" i="101" s="1"/>
  <c r="CO539" i="101" s="1"/>
  <c r="CO540" i="101" s="1"/>
  <c r="CO541" i="101" s="1"/>
  <c r="CO542" i="101" s="1"/>
  <c r="CO543" i="101" s="1"/>
  <c r="CO544" i="101" s="1"/>
  <c r="CO545" i="101" s="1"/>
  <c r="CO546" i="101" s="1"/>
  <c r="CO547" i="101" s="1"/>
  <c r="CO548" i="101" s="1"/>
  <c r="CO549" i="101" s="1"/>
  <c r="CO550" i="101" s="1"/>
  <c r="CO551" i="101" s="1"/>
  <c r="CO552" i="101" s="1"/>
  <c r="CO553" i="101" s="1"/>
  <c r="CO554" i="101" s="1"/>
  <c r="CO555" i="101" s="1"/>
  <c r="CO556" i="101" s="1"/>
  <c r="CO557" i="101" s="1"/>
  <c r="CO558" i="101" s="1"/>
  <c r="CO559" i="101" s="1"/>
  <c r="CO560" i="101" s="1"/>
  <c r="CO561" i="101" s="1"/>
  <c r="CO562" i="101" s="1"/>
  <c r="CO563" i="101" s="1"/>
  <c r="CO564" i="101" s="1"/>
  <c r="CO565" i="101" s="1"/>
  <c r="CO566" i="101" s="1"/>
  <c r="CO567" i="101" s="1"/>
  <c r="CO568" i="101" s="1"/>
  <c r="CO569" i="101" s="1"/>
  <c r="CO570" i="101" s="1"/>
  <c r="CO571" i="101" s="1"/>
  <c r="CO572" i="101" s="1"/>
  <c r="CO573" i="101" s="1"/>
  <c r="CO574" i="101" s="1"/>
  <c r="CO575" i="101" s="1"/>
  <c r="CO576" i="101" s="1"/>
  <c r="CO577" i="101" s="1"/>
  <c r="CO578" i="101" s="1"/>
  <c r="CO579" i="101" s="1"/>
  <c r="CO580" i="101" s="1"/>
  <c r="CO581" i="101" s="1"/>
  <c r="CO582" i="101" s="1"/>
  <c r="CO583" i="101" s="1"/>
  <c r="CO584" i="101" s="1"/>
  <c r="CO585" i="101" s="1"/>
  <c r="CO586" i="101" s="1"/>
  <c r="CO587" i="101" s="1"/>
  <c r="CO588" i="101" s="1"/>
  <c r="CO589" i="101" s="1"/>
  <c r="CO590" i="101" s="1"/>
  <c r="CO591" i="101" s="1"/>
  <c r="CO592" i="101" s="1"/>
  <c r="CO593" i="101" s="1"/>
  <c r="CO594" i="101" s="1"/>
  <c r="CO595" i="101" s="1"/>
  <c r="CO596" i="101" s="1"/>
  <c r="CO597" i="101" s="1"/>
  <c r="CO598" i="101" s="1"/>
  <c r="CO599" i="101" s="1"/>
  <c r="CO600" i="101" s="1"/>
  <c r="CO601" i="101" s="1"/>
  <c r="CO602" i="101" s="1"/>
  <c r="CO603" i="101" s="1"/>
  <c r="CO604" i="101" s="1"/>
  <c r="CO605" i="101" s="1"/>
  <c r="CO606" i="101" s="1"/>
  <c r="CO607" i="101" s="1"/>
  <c r="CO608" i="101" s="1"/>
  <c r="CO609" i="101" s="1"/>
  <c r="CO610" i="101" s="1"/>
  <c r="CO611" i="101" s="1"/>
  <c r="CO612" i="101" s="1"/>
  <c r="CO613" i="101" s="1"/>
  <c r="CO614" i="101" s="1"/>
  <c r="CO615" i="101" s="1"/>
  <c r="CO616" i="101" s="1"/>
  <c r="CO617" i="101" s="1"/>
  <c r="CO618" i="101" s="1"/>
  <c r="CO619" i="101" s="1"/>
  <c r="CO620" i="101" s="1"/>
  <c r="CO621" i="101" s="1"/>
  <c r="CO622" i="101" s="1"/>
  <c r="CO623" i="101" s="1"/>
  <c r="CO624" i="101" s="1"/>
  <c r="CO625" i="101" s="1"/>
  <c r="CO626" i="101" s="1"/>
  <c r="CO627" i="101" s="1"/>
  <c r="CO628" i="101" s="1"/>
  <c r="CO629" i="101" s="1"/>
  <c r="CO630" i="101" s="1"/>
  <c r="CO631" i="101" s="1"/>
  <c r="CO632" i="101" s="1"/>
  <c r="CO633" i="101" s="1"/>
  <c r="CO634" i="101" s="1"/>
  <c r="CO635" i="101" s="1"/>
  <c r="CO636" i="101" s="1"/>
  <c r="CO637" i="101" s="1"/>
  <c r="CO638" i="101" s="1"/>
  <c r="CO639" i="101" s="1"/>
  <c r="CO640" i="101" s="1"/>
  <c r="CO641" i="101" s="1"/>
  <c r="CO642" i="101" s="1"/>
  <c r="CO643" i="101" s="1"/>
  <c r="CO644" i="101" s="1"/>
  <c r="CO645" i="101" s="1"/>
  <c r="CO646" i="101" s="1"/>
  <c r="CO647" i="101" s="1"/>
  <c r="CO648" i="101" s="1"/>
  <c r="CO649" i="101" s="1"/>
  <c r="CO650" i="101" s="1"/>
  <c r="CO651" i="101" s="1"/>
  <c r="CO652" i="101" s="1"/>
  <c r="CO653" i="101" s="1"/>
  <c r="CO654" i="101" s="1"/>
  <c r="CO655" i="101" s="1"/>
  <c r="CO656" i="101" s="1"/>
  <c r="CO657" i="101" s="1"/>
  <c r="CO658" i="101" s="1"/>
  <c r="CO659" i="101" s="1"/>
  <c r="CO660" i="101" s="1"/>
  <c r="CO661" i="101" s="1"/>
  <c r="CO662" i="101" s="1"/>
  <c r="CO663" i="101" s="1"/>
  <c r="CO664" i="101" s="1"/>
  <c r="CO665" i="101" s="1"/>
  <c r="CO666" i="101" s="1"/>
  <c r="CO667" i="101" s="1"/>
  <c r="CO668" i="101" s="1"/>
  <c r="CO669" i="101" s="1"/>
  <c r="CO670" i="101" s="1"/>
  <c r="CO671" i="101" s="1"/>
  <c r="CO672" i="101" s="1"/>
  <c r="CO673" i="101" s="1"/>
  <c r="CO674" i="101" s="1"/>
  <c r="CO675" i="101" s="1"/>
  <c r="CO676" i="101" s="1"/>
  <c r="CO677" i="101" s="1"/>
  <c r="CO678" i="101" s="1"/>
  <c r="CO679" i="101" s="1"/>
  <c r="CO680" i="101" s="1"/>
  <c r="CO681" i="101" s="1"/>
  <c r="CO682" i="101" s="1"/>
  <c r="CO683" i="101" s="1"/>
  <c r="CO684" i="101" s="1"/>
  <c r="CO685" i="101" s="1"/>
  <c r="CO686" i="101" s="1"/>
  <c r="CO687" i="101" s="1"/>
  <c r="CO688" i="101" s="1"/>
  <c r="CO689" i="101" s="1"/>
  <c r="CO690" i="101" s="1"/>
  <c r="CO691" i="101" s="1"/>
  <c r="CO692" i="101" s="1"/>
  <c r="CO693" i="101" s="1"/>
  <c r="CO694" i="101" s="1"/>
  <c r="CO695" i="101" s="1"/>
  <c r="CO696" i="101" s="1"/>
  <c r="CO697" i="101" s="1"/>
  <c r="CO698" i="101" s="1"/>
  <c r="CO699" i="101" s="1"/>
  <c r="CO700" i="101" s="1"/>
  <c r="CO701" i="101" s="1"/>
  <c r="CO702" i="101" s="1"/>
  <c r="CO703" i="101" s="1"/>
  <c r="CO704" i="101" s="1"/>
  <c r="CO705" i="101" s="1"/>
  <c r="CO706" i="101" s="1"/>
  <c r="CO707" i="101" s="1"/>
  <c r="CO708" i="101" s="1"/>
  <c r="CO709" i="101" s="1"/>
  <c r="CO710" i="101" s="1"/>
  <c r="CO711" i="101" s="1"/>
  <c r="CO712" i="101" s="1"/>
  <c r="CO713" i="101" s="1"/>
  <c r="CO714" i="101" s="1"/>
  <c r="CO715" i="101" s="1"/>
  <c r="CO716" i="101" s="1"/>
  <c r="CO717" i="101" s="1"/>
  <c r="CO718" i="101" s="1"/>
  <c r="CO719" i="101" s="1"/>
  <c r="CO720" i="101" s="1"/>
  <c r="CO721" i="101" s="1"/>
  <c r="CO722" i="101" s="1"/>
  <c r="CO723" i="101" s="1"/>
  <c r="CO724" i="101" s="1"/>
  <c r="CO725" i="101" s="1"/>
  <c r="CO726" i="101" s="1"/>
  <c r="CO727" i="101" s="1"/>
  <c r="CO728" i="101" s="1"/>
  <c r="CO729" i="101" s="1"/>
  <c r="CO730" i="101" s="1"/>
  <c r="CO731" i="101" s="1"/>
  <c r="CO732" i="101" s="1"/>
  <c r="CO733" i="101" s="1"/>
  <c r="CO734" i="101" s="1"/>
  <c r="CO735" i="101" s="1"/>
  <c r="CO736" i="101" s="1"/>
  <c r="CO737" i="101" s="1"/>
  <c r="CO738" i="101" s="1"/>
  <c r="CO739" i="101" s="1"/>
  <c r="CO740" i="101" s="1"/>
  <c r="CO741" i="101" s="1"/>
  <c r="CO742" i="101" s="1"/>
  <c r="CO743" i="101" s="1"/>
  <c r="CO744" i="101" s="1"/>
  <c r="CO745" i="101" s="1"/>
  <c r="CO746" i="101" s="1"/>
  <c r="CO747" i="101" s="1"/>
  <c r="CO748" i="101" s="1"/>
  <c r="CO749" i="101" s="1"/>
  <c r="CO750" i="101" s="1"/>
  <c r="CO751" i="101" s="1"/>
  <c r="CO752" i="101" s="1"/>
  <c r="CO753" i="101" s="1"/>
  <c r="CO754" i="101" s="1"/>
  <c r="CO755" i="101" s="1"/>
  <c r="CO756" i="101" s="1"/>
  <c r="CO757" i="101" s="1"/>
  <c r="CO758" i="101" s="1"/>
  <c r="CO759" i="101" s="1"/>
  <c r="CO760" i="101" s="1"/>
  <c r="CO761" i="101" s="1"/>
  <c r="CO762" i="101" s="1"/>
  <c r="CO763" i="101" s="1"/>
  <c r="CO764" i="101" s="1"/>
  <c r="CO765" i="101" s="1"/>
  <c r="CO766" i="101" s="1"/>
  <c r="CO767" i="101" s="1"/>
  <c r="CO768" i="101" s="1"/>
  <c r="CO769" i="101" s="1"/>
  <c r="CO770" i="101" s="1"/>
  <c r="CO771" i="101" s="1"/>
  <c r="CO772" i="101" s="1"/>
  <c r="CO773" i="101" s="1"/>
  <c r="CO774" i="101" s="1"/>
  <c r="CO775" i="101" s="1"/>
  <c r="CO776" i="101" s="1"/>
  <c r="CO777" i="101" s="1"/>
  <c r="CO778" i="101" s="1"/>
  <c r="CO779" i="101" s="1"/>
  <c r="CO780" i="101" s="1"/>
  <c r="CO781" i="101" s="1"/>
  <c r="CO782" i="101" s="1"/>
  <c r="CO783" i="101" s="1"/>
  <c r="CO784" i="101" s="1"/>
  <c r="CO785" i="101" s="1"/>
  <c r="CO786" i="101" s="1"/>
  <c r="CO787" i="101" s="1"/>
  <c r="CO788" i="101" s="1"/>
  <c r="CO789" i="101" s="1"/>
  <c r="CO790" i="101" s="1"/>
  <c r="CO791" i="101" s="1"/>
  <c r="CO792" i="101" s="1"/>
  <c r="CO793" i="101" s="1"/>
  <c r="CO794" i="101" s="1"/>
  <c r="CO795" i="101" s="1"/>
  <c r="CO796" i="101" s="1"/>
  <c r="CO797" i="101" s="1"/>
  <c r="CO798" i="101" s="1"/>
  <c r="CO799" i="101" s="1"/>
  <c r="CO800" i="101" s="1"/>
  <c r="CO801" i="101" s="1"/>
  <c r="CO802" i="101" s="1"/>
  <c r="CO803" i="101" s="1"/>
  <c r="CO804" i="101" s="1"/>
  <c r="CO805" i="101" s="1"/>
  <c r="CO806" i="101" s="1"/>
  <c r="CO807" i="101" s="1"/>
  <c r="CO808" i="101" s="1"/>
  <c r="CO809" i="101" s="1"/>
  <c r="CO810" i="101" s="1"/>
  <c r="CO811" i="101" s="1"/>
  <c r="CO812" i="101" s="1"/>
  <c r="CO813" i="101" s="1"/>
  <c r="CO814" i="101" s="1"/>
  <c r="CO815" i="101" s="1"/>
  <c r="CO816" i="101" s="1"/>
  <c r="CO817" i="101" s="1"/>
  <c r="CO818" i="101" s="1"/>
  <c r="CO819" i="101" s="1"/>
  <c r="CO820" i="101" s="1"/>
  <c r="CO821" i="101" s="1"/>
  <c r="CO822" i="101" s="1"/>
  <c r="CO823" i="101" s="1"/>
  <c r="CO824" i="101" s="1"/>
  <c r="CO825" i="101" s="1"/>
  <c r="CO826" i="101" s="1"/>
  <c r="CO827" i="101" s="1"/>
  <c r="CO828" i="101" s="1"/>
  <c r="CO829" i="101" s="1"/>
  <c r="CO830" i="101" s="1"/>
  <c r="CO831" i="101" s="1"/>
  <c r="CO832" i="101" s="1"/>
  <c r="CO833" i="101" s="1"/>
  <c r="CO834" i="101" s="1"/>
  <c r="CO835" i="101" s="1"/>
  <c r="CO836" i="101" s="1"/>
  <c r="CO837" i="101" s="1"/>
  <c r="CO838" i="101" s="1"/>
  <c r="CO839" i="101" s="1"/>
  <c r="CO840" i="101" s="1"/>
  <c r="CO841" i="101" s="1"/>
  <c r="CO842" i="101" s="1"/>
  <c r="CO843" i="101" s="1"/>
  <c r="CO844" i="101" s="1"/>
  <c r="CO845" i="101" s="1"/>
  <c r="CO846" i="101" s="1"/>
  <c r="CO847" i="101" s="1"/>
  <c r="CO848" i="101" s="1"/>
  <c r="CO849" i="101" s="1"/>
  <c r="CO850" i="101" s="1"/>
  <c r="CO851" i="101" s="1"/>
  <c r="CO852" i="101" s="1"/>
  <c r="CO853" i="101" s="1"/>
  <c r="CO854" i="101" s="1"/>
  <c r="CO855" i="101" s="1"/>
  <c r="CO856" i="101" s="1"/>
  <c r="CO857" i="101" s="1"/>
  <c r="CO858" i="101" s="1"/>
  <c r="CO859" i="101" s="1"/>
  <c r="CO860" i="101" s="1"/>
  <c r="CO861" i="101" s="1"/>
  <c r="CO862" i="101" s="1"/>
  <c r="CO863" i="101" s="1"/>
  <c r="CO864" i="101" s="1"/>
  <c r="CO865" i="101" s="1"/>
  <c r="CO866" i="101" s="1"/>
  <c r="CO867" i="101" s="1"/>
  <c r="CO868" i="101" s="1"/>
  <c r="CO869" i="101" s="1"/>
  <c r="CO870" i="101" s="1"/>
  <c r="CO871" i="101" s="1"/>
  <c r="CO872" i="101" s="1"/>
  <c r="CO873" i="101" s="1"/>
  <c r="CO874" i="101" s="1"/>
  <c r="CO875" i="101" s="1"/>
  <c r="CO876" i="101" s="1"/>
  <c r="CO877" i="101" s="1"/>
  <c r="CO878" i="101" s="1"/>
  <c r="CO879" i="101" s="1"/>
  <c r="CO880" i="101" s="1"/>
  <c r="CO881" i="101" s="1"/>
  <c r="CO882" i="101" s="1"/>
  <c r="CO883" i="101" s="1"/>
  <c r="CO884" i="101" s="1"/>
  <c r="CO885" i="101" s="1"/>
  <c r="CO886" i="101" s="1"/>
  <c r="CO887" i="101" s="1"/>
  <c r="CO888" i="101" s="1"/>
  <c r="CO889" i="101" s="1"/>
  <c r="CO890" i="101" s="1"/>
  <c r="CO891" i="101" s="1"/>
  <c r="CO892" i="101" s="1"/>
  <c r="CO893" i="101" s="1"/>
  <c r="CO894" i="101" s="1"/>
  <c r="CO895" i="101" s="1"/>
  <c r="CO896" i="101" s="1"/>
  <c r="CO897" i="101" s="1"/>
  <c r="CO898" i="101" s="1"/>
  <c r="CO899" i="101" s="1"/>
  <c r="CO900" i="101" s="1"/>
  <c r="CO901" i="101" s="1"/>
  <c r="CO902" i="101" s="1"/>
  <c r="CO903" i="101" s="1"/>
  <c r="CO904" i="101" s="1"/>
  <c r="CO905" i="101" s="1"/>
  <c r="CO906" i="101" s="1"/>
  <c r="CO907" i="101" s="1"/>
  <c r="CO908" i="101" s="1"/>
  <c r="CO909" i="101" s="1"/>
  <c r="CO910" i="101" s="1"/>
  <c r="CO911" i="101" s="1"/>
  <c r="CO912" i="101" s="1"/>
  <c r="CO913" i="101" s="1"/>
  <c r="CO914" i="101" s="1"/>
  <c r="CO915" i="101" s="1"/>
  <c r="CO916" i="101" s="1"/>
  <c r="CO917" i="101" s="1"/>
  <c r="CO918" i="101" s="1"/>
  <c r="CO919" i="101" s="1"/>
  <c r="CO920" i="101" s="1"/>
  <c r="CO921" i="101" s="1"/>
  <c r="CO922" i="101" s="1"/>
  <c r="CO923" i="101" s="1"/>
  <c r="CO924" i="101" s="1"/>
  <c r="CO925" i="101" s="1"/>
  <c r="CO926" i="101" s="1"/>
  <c r="CO927" i="101" s="1"/>
  <c r="CO928" i="101" s="1"/>
  <c r="CO929" i="101" s="1"/>
  <c r="CO930" i="101" s="1"/>
  <c r="CO931" i="101" s="1"/>
  <c r="CO932" i="101" s="1"/>
  <c r="CO933" i="101" s="1"/>
  <c r="CO934" i="101" s="1"/>
  <c r="CO935" i="101" s="1"/>
  <c r="CO936" i="101" s="1"/>
  <c r="CO937" i="101" s="1"/>
  <c r="CO938" i="101" s="1"/>
  <c r="CO939" i="101" s="1"/>
  <c r="CO940" i="101" s="1"/>
  <c r="CO941" i="101" s="1"/>
  <c r="CO942" i="101" s="1"/>
  <c r="CO943" i="101" s="1"/>
  <c r="CO944" i="101" s="1"/>
  <c r="CO945" i="101" s="1"/>
  <c r="CO946" i="101" s="1"/>
  <c r="CO947" i="101" s="1"/>
  <c r="CO948" i="101" s="1"/>
  <c r="CO949" i="101" s="1"/>
  <c r="CO950" i="101" s="1"/>
  <c r="CO951" i="101" s="1"/>
  <c r="CO952" i="101" s="1"/>
  <c r="CO953" i="101" s="1"/>
  <c r="CO954" i="101" s="1"/>
  <c r="CO955" i="101" s="1"/>
  <c r="CO956" i="101" s="1"/>
  <c r="CO957" i="101" s="1"/>
  <c r="CO958" i="101" s="1"/>
  <c r="CO959" i="101" s="1"/>
  <c r="CO960" i="101" s="1"/>
  <c r="CO961" i="101" s="1"/>
  <c r="CO962" i="101" s="1"/>
  <c r="CO963" i="101" s="1"/>
  <c r="CO964" i="101" s="1"/>
  <c r="CO965" i="101" s="1"/>
  <c r="CO966" i="101" s="1"/>
  <c r="CO967" i="101" s="1"/>
  <c r="CO968" i="101" s="1"/>
  <c r="CO969" i="101" s="1"/>
  <c r="CO970" i="101" s="1"/>
  <c r="CO971" i="101" s="1"/>
  <c r="CO972" i="101" s="1"/>
  <c r="CO973" i="101" s="1"/>
  <c r="CO974" i="101" s="1"/>
  <c r="CO975" i="101" s="1"/>
  <c r="CO976" i="101" s="1"/>
  <c r="CO977" i="101" s="1"/>
  <c r="CO978" i="101" s="1"/>
  <c r="CO979" i="101" s="1"/>
  <c r="CO980" i="101" s="1"/>
  <c r="CO981" i="101" s="1"/>
  <c r="CO982" i="101" s="1"/>
  <c r="CO983" i="101" s="1"/>
  <c r="CO984" i="101" s="1"/>
  <c r="CO985" i="101" s="1"/>
  <c r="CO986" i="101" s="1"/>
  <c r="CO987" i="101" s="1"/>
  <c r="CO988" i="101" s="1"/>
  <c r="CO989" i="101" s="1"/>
  <c r="CO990" i="101" s="1"/>
  <c r="CO991" i="101" s="1"/>
  <c r="CO992" i="101" s="1"/>
  <c r="CO993" i="101" s="1"/>
  <c r="CO994" i="101" s="1"/>
  <c r="CO995" i="101" s="1"/>
  <c r="CO996" i="101" s="1"/>
  <c r="CO997" i="101" s="1"/>
  <c r="CO998" i="101" s="1"/>
  <c r="CO999" i="101" s="1"/>
  <c r="CO1000" i="101" s="1"/>
  <c r="CO1001" i="101" s="1"/>
  <c r="CO1002" i="101" s="1"/>
  <c r="CO1003" i="101" s="1"/>
  <c r="CO1004" i="101" s="1"/>
  <c r="CO1005" i="101" s="1"/>
  <c r="CO1006" i="101" s="1"/>
  <c r="CO1007" i="101" s="1"/>
  <c r="CO1008" i="101" s="1"/>
  <c r="CO1009" i="101" s="1"/>
  <c r="CO1010" i="101" s="1"/>
  <c r="CO1011" i="101" s="1"/>
  <c r="CO1012" i="101" s="1"/>
  <c r="CO1013" i="101" s="1"/>
  <c r="CO1014" i="101" s="1"/>
  <c r="CO1015" i="101" s="1"/>
  <c r="CO1016" i="101" s="1"/>
  <c r="CO1017" i="101" s="1"/>
  <c r="CO1018" i="101" s="1"/>
  <c r="CO1019" i="101" s="1"/>
  <c r="CO1020" i="101" s="1"/>
  <c r="CO1021" i="101" s="1"/>
  <c r="CO1022" i="101" s="1"/>
  <c r="CO1023" i="101" s="1"/>
  <c r="CO1024" i="101" s="1"/>
  <c r="CO1025" i="101" s="1"/>
  <c r="CO1026" i="101" s="1"/>
  <c r="CO1027" i="101" s="1"/>
  <c r="CO1028" i="101" s="1"/>
  <c r="CO1029" i="101" s="1"/>
  <c r="CO1030" i="101" s="1"/>
  <c r="CO1031" i="101" s="1"/>
  <c r="CO1032" i="101" s="1"/>
  <c r="CO1033" i="101" s="1"/>
  <c r="CO1034" i="101" s="1"/>
  <c r="CO1035" i="101" s="1"/>
  <c r="CO1036" i="101" s="1"/>
  <c r="CO1037" i="101" s="1"/>
  <c r="CO1038" i="101" s="1"/>
  <c r="CO1039" i="101" s="1"/>
  <c r="CO1040" i="101" s="1"/>
  <c r="CO1041" i="101" s="1"/>
  <c r="CO1042" i="101" s="1"/>
  <c r="CO1043" i="101" s="1"/>
  <c r="CO1044" i="101" s="1"/>
  <c r="CO1045" i="101" s="1"/>
  <c r="CO1046" i="101" s="1"/>
  <c r="CO1047" i="101" s="1"/>
  <c r="CO1048" i="101" s="1"/>
  <c r="CO1049" i="101" s="1"/>
  <c r="CO1050" i="101" s="1"/>
  <c r="CO1051" i="101" s="1"/>
  <c r="CO1052" i="101" s="1"/>
  <c r="CO1053" i="101" s="1"/>
  <c r="CO1054" i="101" s="1"/>
  <c r="CO1055" i="101" s="1"/>
  <c r="CO1056" i="101" s="1"/>
  <c r="CO1057" i="101" s="1"/>
  <c r="CO1058" i="101" s="1"/>
  <c r="CO1059" i="101" s="1"/>
  <c r="CO1060" i="101" s="1"/>
  <c r="CO1061" i="101" s="1"/>
  <c r="CO1062" i="101" s="1"/>
  <c r="CO1063" i="101" s="1"/>
  <c r="CO1064" i="101" s="1"/>
  <c r="CO1065" i="101" s="1"/>
  <c r="CO1066" i="101" s="1"/>
  <c r="CO1067" i="101" s="1"/>
  <c r="CO1068" i="101" s="1"/>
  <c r="CO1069" i="101" s="1"/>
  <c r="CO1070" i="101" s="1"/>
  <c r="CO1071" i="101" s="1"/>
  <c r="CO1072" i="101" s="1"/>
  <c r="CO1073" i="101" s="1"/>
  <c r="CO1074" i="101" s="1"/>
  <c r="CO1075" i="101" s="1"/>
  <c r="CO1076" i="101" s="1"/>
  <c r="CO1077" i="101" s="1"/>
  <c r="CO1078" i="101" s="1"/>
  <c r="CO1079" i="101" s="1"/>
  <c r="CO1080" i="101" s="1"/>
  <c r="CO1081" i="101" s="1"/>
  <c r="CO1082" i="101" s="1"/>
  <c r="CO1083" i="101" s="1"/>
  <c r="CO1084" i="101" s="1"/>
  <c r="CO1085" i="101" s="1"/>
  <c r="CO1086" i="101" s="1"/>
  <c r="CO1087" i="101" s="1"/>
  <c r="CO1088" i="101" s="1"/>
  <c r="CO1089" i="101" s="1"/>
  <c r="CO1090" i="101" s="1"/>
  <c r="CO1091" i="101" s="1"/>
  <c r="CO1092" i="101" s="1"/>
  <c r="CO1093" i="101" s="1"/>
  <c r="CO1094" i="101" s="1"/>
  <c r="CO1095" i="101" s="1"/>
  <c r="CO1096" i="101" s="1"/>
  <c r="CO1097" i="101" s="1"/>
  <c r="CO1098" i="101" s="1"/>
  <c r="CO1099" i="101" s="1"/>
  <c r="CO1100" i="101" s="1"/>
  <c r="CO1101" i="101" s="1"/>
  <c r="CO1102" i="101" s="1"/>
  <c r="CO1103" i="101" s="1"/>
  <c r="CO1104" i="101" s="1"/>
  <c r="CO1105" i="101" s="1"/>
  <c r="CO1106" i="101" s="1"/>
  <c r="CO1107" i="101" s="1"/>
  <c r="CO1108" i="101" s="1"/>
  <c r="CO1109" i="101" s="1"/>
  <c r="CO1110" i="101" s="1"/>
  <c r="CO1111" i="101" s="1"/>
  <c r="CO1112" i="101" s="1"/>
  <c r="CO1113" i="101" s="1"/>
  <c r="CO1114" i="101" s="1"/>
  <c r="CO1115" i="101" s="1"/>
  <c r="CO1116" i="101" s="1"/>
  <c r="CO1117" i="101" s="1"/>
  <c r="CO1118" i="101" s="1"/>
  <c r="CO1119" i="101" s="1"/>
  <c r="CO1120" i="101" s="1"/>
  <c r="CO1121" i="101" s="1"/>
  <c r="CO1122" i="101" s="1"/>
  <c r="CO1123" i="101" s="1"/>
  <c r="CO1124" i="101" s="1"/>
  <c r="CO1125" i="101" s="1"/>
  <c r="CO1126" i="101" s="1"/>
  <c r="CO1127" i="101" s="1"/>
  <c r="CO1128" i="101" s="1"/>
  <c r="CO1129" i="101" s="1"/>
  <c r="CO1130" i="101" s="1"/>
  <c r="CO1131" i="101" s="1"/>
  <c r="CO1132" i="101" s="1"/>
  <c r="CO1133" i="101" s="1"/>
  <c r="CO1134" i="101" s="1"/>
  <c r="CO1135" i="101" s="1"/>
  <c r="CO1136" i="101" s="1"/>
  <c r="CO1137" i="101" s="1"/>
  <c r="CO1138" i="101" s="1"/>
  <c r="CO1139" i="101" s="1"/>
  <c r="CO1140" i="101" s="1"/>
  <c r="CO1141" i="101" s="1"/>
  <c r="CO1142" i="101" s="1"/>
  <c r="CO1143" i="101" s="1"/>
  <c r="CO1144" i="101" s="1"/>
  <c r="CO1145" i="101" s="1"/>
  <c r="CO1146" i="101" s="1"/>
  <c r="CO1147" i="101" s="1"/>
  <c r="CO1148" i="101" s="1"/>
  <c r="CO1149" i="101" s="1"/>
  <c r="CO1150" i="101" s="1"/>
  <c r="CO1151" i="101" s="1"/>
  <c r="CO1152" i="101" s="1"/>
  <c r="CO1153" i="101" s="1"/>
  <c r="CO1154" i="101" s="1"/>
  <c r="CO1155" i="101" s="1"/>
  <c r="CO1156" i="101" s="1"/>
  <c r="CO1157" i="101" s="1"/>
  <c r="CO1158" i="101" s="1"/>
  <c r="CO1159" i="101" s="1"/>
  <c r="CO1160" i="101" s="1"/>
  <c r="CO1161" i="101" s="1"/>
  <c r="CO1162" i="101" s="1"/>
  <c r="CO1163" i="101" s="1"/>
  <c r="CO1164" i="101" s="1"/>
  <c r="CO1165" i="101" s="1"/>
  <c r="CO1166" i="101" s="1"/>
  <c r="CO1167" i="101" s="1"/>
  <c r="CO1168" i="101" s="1"/>
  <c r="CO1169" i="101" s="1"/>
  <c r="CO1170" i="101" s="1"/>
  <c r="CO1171" i="101" s="1"/>
  <c r="CO1172" i="101" s="1"/>
  <c r="CO1173" i="101" s="1"/>
  <c r="CO1174" i="101" s="1"/>
  <c r="CO1175" i="101" s="1"/>
  <c r="CO1176" i="101" s="1"/>
  <c r="CO1177" i="101" s="1"/>
  <c r="CO1178" i="101" s="1"/>
  <c r="CO1179" i="101" s="1"/>
  <c r="CO1180" i="101" s="1"/>
  <c r="CO1181" i="101" s="1"/>
  <c r="CO1182" i="101" s="1"/>
  <c r="CO1183" i="101" s="1"/>
  <c r="CO1184" i="101" s="1"/>
  <c r="CO1185" i="101" s="1"/>
  <c r="CO1186" i="101" s="1"/>
  <c r="CO1187" i="101" s="1"/>
  <c r="CO1188" i="101" s="1"/>
  <c r="CO1189" i="101" s="1"/>
  <c r="CO1190" i="101" s="1"/>
  <c r="CO1191" i="101" s="1"/>
  <c r="CO1192" i="101" s="1"/>
  <c r="CO1193" i="101" s="1"/>
  <c r="CO1194" i="101" s="1"/>
  <c r="CO1195" i="101" s="1"/>
  <c r="CO1196" i="101" s="1"/>
  <c r="CO1197" i="101" s="1"/>
  <c r="CO1198" i="101" s="1"/>
  <c r="CO1199" i="101" s="1"/>
  <c r="CO1200" i="101" s="1"/>
  <c r="CO1201" i="101" s="1"/>
  <c r="CO1202" i="101" s="1"/>
  <c r="CO1203" i="101" s="1"/>
  <c r="CO1204" i="101" s="1"/>
  <c r="CO1205" i="101" s="1"/>
  <c r="CO1206" i="101" s="1"/>
  <c r="CO1207" i="101" s="1"/>
  <c r="CO1208" i="101" s="1"/>
  <c r="CO1209" i="101" s="1"/>
  <c r="CO1210" i="101" s="1"/>
  <c r="CO1211" i="101" s="1"/>
  <c r="CO1212" i="101" s="1"/>
  <c r="CO1213" i="101" s="1"/>
  <c r="CO1214" i="101" s="1"/>
  <c r="CO1215" i="101" s="1"/>
  <c r="CO1216" i="101" s="1"/>
  <c r="CO1217" i="101" s="1"/>
  <c r="CO1218" i="101" s="1"/>
  <c r="CO1219" i="101" s="1"/>
  <c r="CO1220" i="101" s="1"/>
  <c r="CO1221" i="101" s="1"/>
  <c r="CO1222" i="101" s="1"/>
  <c r="CO1223" i="101" s="1"/>
  <c r="CO1224" i="101" s="1"/>
  <c r="CO1225" i="101" s="1"/>
  <c r="CO1226" i="101" s="1"/>
  <c r="CO1227" i="101" s="1"/>
  <c r="CO1228" i="101" s="1"/>
  <c r="CO1229" i="101" s="1"/>
  <c r="CO1230" i="101" s="1"/>
  <c r="CO1231" i="101" s="1"/>
  <c r="CO1232" i="101" s="1"/>
  <c r="CO1233" i="101" s="1"/>
  <c r="CO1234" i="101" s="1"/>
  <c r="CO1235" i="101" s="1"/>
  <c r="CO1236" i="101" s="1"/>
  <c r="CO1237" i="101" s="1"/>
  <c r="CO1238" i="101" s="1"/>
  <c r="CO1239" i="101" s="1"/>
  <c r="CO1240" i="101" s="1"/>
  <c r="CO1241" i="101" s="1"/>
  <c r="CO1242" i="101" s="1"/>
  <c r="CO1243" i="101" s="1"/>
  <c r="CO1244" i="101" s="1"/>
  <c r="CO1245" i="101" s="1"/>
  <c r="CO1246" i="101" s="1"/>
  <c r="CO1247" i="101" s="1"/>
  <c r="CO1248" i="101" s="1"/>
  <c r="CO1249" i="101" s="1"/>
  <c r="CO1250" i="101" s="1"/>
  <c r="CO1251" i="101" s="1"/>
  <c r="CO1252" i="101" s="1"/>
  <c r="CO1253" i="101" s="1"/>
  <c r="CO1254" i="101" s="1"/>
  <c r="CO1255" i="101" s="1"/>
  <c r="CO1256" i="101" s="1"/>
  <c r="CO1257" i="101" s="1"/>
  <c r="CO1258" i="101" s="1"/>
  <c r="CO1259" i="101" s="1"/>
  <c r="CO1260" i="101" s="1"/>
  <c r="CO1261" i="101" s="1"/>
  <c r="CO1262" i="101" s="1"/>
  <c r="CO1263" i="101" s="1"/>
  <c r="CO1264" i="101" s="1"/>
  <c r="CO1265" i="101" s="1"/>
  <c r="CO1266" i="101" s="1"/>
  <c r="CO1267" i="101" s="1"/>
  <c r="CO1268" i="101" s="1"/>
  <c r="CO1269" i="101" s="1"/>
  <c r="CO1270" i="101" s="1"/>
  <c r="CO1271" i="101" s="1"/>
  <c r="CO1272" i="101" s="1"/>
  <c r="CO1273" i="101" s="1"/>
  <c r="CO1274" i="101" s="1"/>
  <c r="CO1275" i="101" s="1"/>
  <c r="CO1276" i="101" s="1"/>
  <c r="CO1277" i="101" s="1"/>
  <c r="CO1278" i="101" s="1"/>
  <c r="CO1279" i="101" s="1"/>
  <c r="CO1280" i="101" s="1"/>
  <c r="CO1281" i="101" s="1"/>
  <c r="CO1282" i="101" s="1"/>
  <c r="CO1283" i="101" s="1"/>
  <c r="CO1284" i="101" s="1"/>
  <c r="CO1285" i="101" s="1"/>
  <c r="CO1286" i="101" s="1"/>
  <c r="CO1287" i="101" s="1"/>
  <c r="CO1288" i="101" s="1"/>
  <c r="CO1289" i="101" s="1"/>
  <c r="CO1290" i="101" s="1"/>
  <c r="CO1291" i="101" s="1"/>
  <c r="CO1292" i="101" s="1"/>
  <c r="CO1293" i="101" s="1"/>
  <c r="CO1294" i="101" s="1"/>
  <c r="CO1295" i="101" s="1"/>
  <c r="CO1296" i="101" s="1"/>
  <c r="CO1297" i="101" s="1"/>
  <c r="CO1298" i="101" s="1"/>
  <c r="CO1299" i="101" s="1"/>
  <c r="CO1300" i="101" s="1"/>
  <c r="CO1301" i="101" s="1"/>
  <c r="CO1302" i="101" s="1"/>
  <c r="CO1303" i="101" s="1"/>
  <c r="CO1304" i="101" s="1"/>
  <c r="CO1305" i="101" s="1"/>
  <c r="CO1306" i="101" s="1"/>
  <c r="CO1307" i="101" s="1"/>
  <c r="CO1308" i="101" s="1"/>
  <c r="CO1309" i="101" s="1"/>
  <c r="CO1310" i="101" s="1"/>
  <c r="CO1311" i="101" s="1"/>
  <c r="CO1312" i="101" s="1"/>
  <c r="CO1313" i="101" s="1"/>
  <c r="CO1314" i="101" s="1"/>
  <c r="CO1315" i="101" s="1"/>
  <c r="CO1316" i="101" s="1"/>
  <c r="CO1317" i="101" s="1"/>
  <c r="CO1318" i="101" s="1"/>
  <c r="CO1319" i="101" s="1"/>
  <c r="CO1320" i="101" s="1"/>
  <c r="CO1321" i="101" s="1"/>
  <c r="CO1322" i="101" s="1"/>
  <c r="CO1323" i="101" s="1"/>
  <c r="CO1324" i="101" s="1"/>
  <c r="CO1325" i="101" s="1"/>
  <c r="CO1326" i="101" s="1"/>
  <c r="CO1327" i="101" s="1"/>
  <c r="CO1328" i="101" s="1"/>
  <c r="CO1329" i="101" s="1"/>
  <c r="CO1330" i="101" s="1"/>
  <c r="CO1331" i="101" s="1"/>
  <c r="CO1332" i="101" s="1"/>
  <c r="CO1333" i="101" s="1"/>
  <c r="CO1334" i="101" s="1"/>
  <c r="CO1335" i="101" s="1"/>
  <c r="CO1336" i="101" s="1"/>
  <c r="CO1337" i="101" s="1"/>
  <c r="CO1338" i="101" s="1"/>
  <c r="CO1339" i="101" s="1"/>
  <c r="CO1340" i="101" s="1"/>
  <c r="CO1341" i="101" s="1"/>
  <c r="CO1342" i="101" s="1"/>
  <c r="CO1343" i="101" s="1"/>
  <c r="CO1344" i="101" s="1"/>
  <c r="CO1345" i="101" s="1"/>
  <c r="CO1346" i="101" s="1"/>
  <c r="CO1347" i="101" s="1"/>
  <c r="CO1348" i="101" s="1"/>
  <c r="CO1349" i="101" s="1"/>
  <c r="CO1350" i="101" s="1"/>
  <c r="CO1351" i="101" s="1"/>
  <c r="CO1352" i="101" s="1"/>
  <c r="CO1353" i="101" s="1"/>
  <c r="CO1354" i="101" s="1"/>
  <c r="CO1355" i="101" s="1"/>
  <c r="CO1356" i="101" s="1"/>
  <c r="CO1357" i="101" s="1"/>
  <c r="CO1358" i="101" s="1"/>
  <c r="CO1359" i="101" s="1"/>
  <c r="CO1360" i="101" s="1"/>
  <c r="CO1361" i="101" s="1"/>
  <c r="CO1362" i="101" s="1"/>
  <c r="CO1363" i="101" s="1"/>
  <c r="CO1364" i="101" s="1"/>
  <c r="CO1365" i="101" s="1"/>
  <c r="CO1366" i="101" s="1"/>
  <c r="CO1367" i="101" s="1"/>
  <c r="CO1368" i="101" s="1"/>
  <c r="CO1369" i="101" s="1"/>
  <c r="CO1370" i="101" s="1"/>
  <c r="CO1371" i="101" s="1"/>
  <c r="CO1372" i="101" s="1"/>
  <c r="CO1373" i="101" s="1"/>
  <c r="CO1374" i="101" s="1"/>
  <c r="CO1375" i="101" s="1"/>
  <c r="CO1376" i="101" s="1"/>
  <c r="CO1377" i="101" s="1"/>
  <c r="CO1378" i="101" s="1"/>
  <c r="CO1379" i="101" s="1"/>
  <c r="CO1380" i="101" s="1"/>
  <c r="CO1381" i="101" s="1"/>
  <c r="CO1382" i="101" s="1"/>
  <c r="CO1383" i="101" s="1"/>
  <c r="CO1384" i="101" s="1"/>
  <c r="CO1385" i="101" s="1"/>
  <c r="CO1386" i="101" s="1"/>
  <c r="CO1387" i="101" s="1"/>
  <c r="CO1388" i="101" s="1"/>
  <c r="CO1389" i="101" s="1"/>
  <c r="CO1390" i="101" s="1"/>
  <c r="CO1391" i="101" s="1"/>
  <c r="CO1392" i="101" s="1"/>
  <c r="CO1393" i="101" s="1"/>
  <c r="CO1394" i="101" s="1"/>
  <c r="CO1395" i="101" s="1"/>
  <c r="CO1396" i="101" s="1"/>
  <c r="CO1397" i="101" s="1"/>
  <c r="CO1398" i="101" s="1"/>
  <c r="CO1399" i="101" s="1"/>
  <c r="CO1400" i="101" s="1"/>
  <c r="CO1401" i="101" s="1"/>
  <c r="CO1402" i="101" s="1"/>
  <c r="CO1403" i="101" s="1"/>
  <c r="CO1404" i="101" s="1"/>
  <c r="CO1405" i="101" s="1"/>
  <c r="CO1406" i="101" s="1"/>
  <c r="CO1407" i="101" s="1"/>
  <c r="CO1408" i="101" s="1"/>
  <c r="CO1409" i="101" s="1"/>
  <c r="CO1410" i="101" s="1"/>
  <c r="CO1411" i="101" s="1"/>
  <c r="CO1412" i="101" s="1"/>
  <c r="CO1413" i="101" s="1"/>
  <c r="CO1414" i="101" s="1"/>
  <c r="CO1415" i="101" s="1"/>
  <c r="CO1416" i="101" s="1"/>
  <c r="CO1417" i="101" s="1"/>
  <c r="CO1418" i="101" s="1"/>
  <c r="CO1419" i="101" s="1"/>
  <c r="CO1420" i="101" s="1"/>
  <c r="CO1421" i="101" s="1"/>
  <c r="CO1422" i="101" s="1"/>
  <c r="CO1423" i="101" s="1"/>
  <c r="CO1424" i="101" s="1"/>
  <c r="CO1425" i="101" s="1"/>
  <c r="CO1426" i="101" s="1"/>
  <c r="CO1427" i="101" s="1"/>
  <c r="CO1428" i="101" s="1"/>
  <c r="CO1429" i="101" s="1"/>
  <c r="CO1430" i="101" s="1"/>
  <c r="CO1431" i="101" s="1"/>
  <c r="CO1432" i="101" s="1"/>
  <c r="CO1433" i="101" s="1"/>
  <c r="CO1434" i="101" s="1"/>
  <c r="CO1435" i="101" s="1"/>
  <c r="CO1436" i="101" s="1"/>
  <c r="CO1437" i="101" s="1"/>
  <c r="CO1438" i="101" s="1"/>
  <c r="CO1439" i="101" s="1"/>
  <c r="CO1440" i="101" s="1"/>
  <c r="CO1441" i="101" s="1"/>
  <c r="CO1442" i="101" s="1"/>
  <c r="CO1443" i="101" s="1"/>
  <c r="CO1444" i="101" s="1"/>
  <c r="CO1445" i="101" s="1"/>
  <c r="CO1446" i="101" s="1"/>
  <c r="CO1447" i="101" s="1"/>
  <c r="CO1448" i="101" s="1"/>
  <c r="CO1449" i="101" s="1"/>
  <c r="CO1450" i="101" s="1"/>
  <c r="CO1451" i="101" s="1"/>
  <c r="CO1452" i="101" s="1"/>
  <c r="CO1453" i="101" s="1"/>
  <c r="CL15" i="101"/>
  <c r="CI15" i="101"/>
  <c r="CH15" i="101"/>
  <c r="CG15" i="101"/>
  <c r="CF15" i="101"/>
  <c r="CE15" i="101"/>
  <c r="CD15" i="101"/>
  <c r="CC15" i="101"/>
  <c r="CB15" i="101"/>
  <c r="CA15" i="101"/>
  <c r="BZ15" i="101"/>
  <c r="BY15" i="101"/>
  <c r="BX15" i="101"/>
  <c r="BS15" i="101"/>
  <c r="BR15" i="101"/>
  <c r="BG15" i="101"/>
  <c r="BF15" i="101"/>
  <c r="BE15" i="101"/>
  <c r="BD15" i="101"/>
  <c r="BC15" i="101"/>
  <c r="AQ15" i="101"/>
  <c r="AL15" i="101"/>
  <c r="AU15" i="101" s="1"/>
  <c r="AK15" i="101"/>
  <c r="AJ15" i="101"/>
  <c r="BH15" i="101" s="1"/>
  <c r="Q15" i="101"/>
  <c r="G15" i="101"/>
  <c r="AZ15" i="101" s="1"/>
  <c r="CY14" i="101" a="1"/>
  <c r="CY14" i="101" s="1"/>
  <c r="CX14" i="101" a="1"/>
  <c r="CX14" i="101" s="1"/>
  <c r="CW14" i="101" a="1"/>
  <c r="CW14" i="101" s="1"/>
  <c r="CW15" i="101" s="1"/>
  <c r="CW16" i="101" s="1"/>
  <c r="CW17" i="101" s="1"/>
  <c r="CW18" i="101" s="1"/>
  <c r="CW19" i="101" s="1"/>
  <c r="CW20" i="101" s="1"/>
  <c r="CW21" i="101" s="1"/>
  <c r="CW22" i="101" s="1"/>
  <c r="CW23" i="101" s="1"/>
  <c r="CW24" i="101" s="1"/>
  <c r="CW25" i="101" s="1"/>
  <c r="CW26" i="101" s="1"/>
  <c r="CW27" i="101" s="1"/>
  <c r="CW28" i="101" s="1"/>
  <c r="CW29" i="101" s="1"/>
  <c r="CW30" i="101" s="1"/>
  <c r="CW31" i="101" s="1"/>
  <c r="CW32" i="101" s="1"/>
  <c r="CW33" i="101" s="1"/>
  <c r="CW34" i="101" s="1"/>
  <c r="CW35" i="101" s="1"/>
  <c r="CW36" i="101" s="1"/>
  <c r="CW37" i="101" s="1"/>
  <c r="CW38" i="101" s="1"/>
  <c r="CW39" i="101" s="1"/>
  <c r="CW40" i="101" s="1"/>
  <c r="CW41" i="101" s="1"/>
  <c r="CW42" i="101" s="1"/>
  <c r="CW43" i="101" s="1"/>
  <c r="CW44" i="101" s="1"/>
  <c r="CW45" i="101" s="1"/>
  <c r="CW46" i="101" s="1"/>
  <c r="CW47" i="101" s="1"/>
  <c r="CW48" i="101" s="1"/>
  <c r="CW49" i="101" s="1"/>
  <c r="CW50" i="101" s="1"/>
  <c r="CW51" i="101" s="1"/>
  <c r="CW52" i="101" s="1"/>
  <c r="CW53" i="101" s="1"/>
  <c r="CW54" i="101" s="1"/>
  <c r="CW55" i="101" s="1"/>
  <c r="CW56" i="101" s="1"/>
  <c r="CW57" i="101" s="1"/>
  <c r="CW58" i="101" s="1"/>
  <c r="CW59" i="101" s="1"/>
  <c r="CW60" i="101" s="1"/>
  <c r="CW61" i="101" s="1"/>
  <c r="CW62" i="101" s="1"/>
  <c r="CW63" i="101" s="1"/>
  <c r="CW64" i="101" s="1"/>
  <c r="CW65" i="101" s="1"/>
  <c r="CW66" i="101" s="1"/>
  <c r="CW67" i="101" s="1"/>
  <c r="CW68" i="101" s="1"/>
  <c r="CW69" i="101" s="1"/>
  <c r="CW70" i="101" s="1"/>
  <c r="CW71" i="101" s="1"/>
  <c r="CW72" i="101" s="1"/>
  <c r="CW73" i="101" s="1"/>
  <c r="CW74" i="101" s="1"/>
  <c r="CW75" i="101" s="1"/>
  <c r="CW76" i="101" s="1"/>
  <c r="CW77" i="101" s="1"/>
  <c r="CW78" i="101" s="1"/>
  <c r="CW79" i="101" s="1"/>
  <c r="CW80" i="101" s="1"/>
  <c r="CW81" i="101" s="1"/>
  <c r="CW82" i="101" s="1"/>
  <c r="CW83" i="101" s="1"/>
  <c r="CW84" i="101" s="1"/>
  <c r="CW85" i="101" s="1"/>
  <c r="CW86" i="101" s="1"/>
  <c r="CW87" i="101" s="1"/>
  <c r="CW88" i="101" s="1"/>
  <c r="CW89" i="101" s="1"/>
  <c r="CW90" i="101" s="1"/>
  <c r="CW91" i="101" s="1"/>
  <c r="CW92" i="101" s="1"/>
  <c r="CW93" i="101" s="1"/>
  <c r="CW94" i="101" s="1"/>
  <c r="CW95" i="101" s="1"/>
  <c r="CW96" i="101" s="1"/>
  <c r="CW97" i="101" s="1"/>
  <c r="CW98" i="101" s="1"/>
  <c r="CW99" i="101" s="1"/>
  <c r="CW100" i="101" s="1"/>
  <c r="CW101" i="101" s="1"/>
  <c r="CW102" i="101" s="1"/>
  <c r="CW103" i="101" s="1"/>
  <c r="CW104" i="101" s="1"/>
  <c r="CW105" i="101" s="1"/>
  <c r="CW106" i="101" s="1"/>
  <c r="CW107" i="101" s="1"/>
  <c r="CW108" i="101" s="1"/>
  <c r="CW109" i="101" s="1"/>
  <c r="CW110" i="101" s="1"/>
  <c r="CW111" i="101" s="1"/>
  <c r="CW112" i="101" s="1"/>
  <c r="CW113" i="101" s="1"/>
  <c r="CW114" i="101" s="1"/>
  <c r="CW115" i="101" s="1"/>
  <c r="CW116" i="101" s="1"/>
  <c r="CW117" i="101" s="1"/>
  <c r="CW118" i="101" s="1"/>
  <c r="CW119" i="101" s="1"/>
  <c r="CW120" i="101" s="1"/>
  <c r="CW121" i="101" s="1"/>
  <c r="CW122" i="101" s="1"/>
  <c r="CW123" i="101" s="1"/>
  <c r="CW124" i="101" s="1"/>
  <c r="CW125" i="101" s="1"/>
  <c r="CW126" i="101" s="1"/>
  <c r="CW127" i="101" s="1"/>
  <c r="CW128" i="101" s="1"/>
  <c r="CW129" i="101" s="1"/>
  <c r="CW130" i="101" s="1"/>
  <c r="CW131" i="101" s="1"/>
  <c r="CW132" i="101" s="1"/>
  <c r="CW133" i="101" s="1"/>
  <c r="CW134" i="101" s="1"/>
  <c r="CW135" i="101" s="1"/>
  <c r="CW136" i="101" s="1"/>
  <c r="CW137" i="101" s="1"/>
  <c r="CW138" i="101" s="1"/>
  <c r="CW139" i="101" s="1"/>
  <c r="CW140" i="101" s="1"/>
  <c r="CW141" i="101" s="1"/>
  <c r="CW142" i="101" s="1"/>
  <c r="CW143" i="101" s="1"/>
  <c r="CW144" i="101" s="1"/>
  <c r="CW145" i="101" s="1"/>
  <c r="CW146" i="101" s="1"/>
  <c r="CW147" i="101" s="1"/>
  <c r="CW148" i="101" s="1"/>
  <c r="CW149" i="101" s="1"/>
  <c r="CW150" i="101" s="1"/>
  <c r="CW151" i="101" s="1"/>
  <c r="CW152" i="101" s="1"/>
  <c r="CW153" i="101" s="1"/>
  <c r="CW154" i="101" s="1"/>
  <c r="CW155" i="101" s="1"/>
  <c r="CW156" i="101" s="1"/>
  <c r="CW157" i="101" s="1"/>
  <c r="CW158" i="101" s="1"/>
  <c r="CW159" i="101" s="1"/>
  <c r="CW160" i="101" s="1"/>
  <c r="CW161" i="101" s="1"/>
  <c r="CW162" i="101" s="1"/>
  <c r="CW163" i="101" s="1"/>
  <c r="CW164" i="101" s="1"/>
  <c r="CW165" i="101" s="1"/>
  <c r="CW166" i="101" s="1"/>
  <c r="CW167" i="101" s="1"/>
  <c r="CW168" i="101" s="1"/>
  <c r="CW169" i="101" s="1"/>
  <c r="CW170" i="101" s="1"/>
  <c r="CW171" i="101" s="1"/>
  <c r="CW172" i="101" s="1"/>
  <c r="CW173" i="101" s="1"/>
  <c r="CW174" i="101" s="1"/>
  <c r="CW175" i="101" s="1"/>
  <c r="CW176" i="101" s="1"/>
  <c r="CW177" i="101" s="1"/>
  <c r="CW178" i="101" s="1"/>
  <c r="CW179" i="101" s="1"/>
  <c r="CW180" i="101" s="1"/>
  <c r="CW181" i="101" s="1"/>
  <c r="CW182" i="101" s="1"/>
  <c r="CW183" i="101" s="1"/>
  <c r="CW184" i="101" s="1"/>
  <c r="CW185" i="101" s="1"/>
  <c r="CW186" i="101" s="1"/>
  <c r="CW187" i="101" s="1"/>
  <c r="CW188" i="101" s="1"/>
  <c r="CW189" i="101" s="1"/>
  <c r="CW190" i="101" s="1"/>
  <c r="CW191" i="101" s="1"/>
  <c r="CW192" i="101" s="1"/>
  <c r="CW193" i="101" s="1"/>
  <c r="CW194" i="101" s="1"/>
  <c r="CW195" i="101" s="1"/>
  <c r="CW196" i="101" s="1"/>
  <c r="CW197" i="101" s="1"/>
  <c r="CW198" i="101" s="1"/>
  <c r="CW199" i="101" s="1"/>
  <c r="CW200" i="101" s="1"/>
  <c r="CW201" i="101" s="1"/>
  <c r="CW202" i="101" s="1"/>
  <c r="CW203" i="101" s="1"/>
  <c r="CW204" i="101" s="1"/>
  <c r="CW205" i="101" s="1"/>
  <c r="CW206" i="101" s="1"/>
  <c r="CW207" i="101" s="1"/>
  <c r="CW208" i="101" s="1"/>
  <c r="CW209" i="101" s="1"/>
  <c r="CW210" i="101" s="1"/>
  <c r="CW211" i="101" s="1"/>
  <c r="CW212" i="101" s="1"/>
  <c r="CW213" i="101" s="1"/>
  <c r="CW214" i="101" s="1"/>
  <c r="CW215" i="101" s="1"/>
  <c r="CW216" i="101" s="1"/>
  <c r="CW217" i="101" s="1"/>
  <c r="CW218" i="101" s="1"/>
  <c r="CW219" i="101" s="1"/>
  <c r="CW220" i="101" s="1"/>
  <c r="CW221" i="101" s="1"/>
  <c r="CW222" i="101" s="1"/>
  <c r="CW223" i="101" s="1"/>
  <c r="CW224" i="101" s="1"/>
  <c r="CW225" i="101" s="1"/>
  <c r="CW226" i="101" s="1"/>
  <c r="CW227" i="101" s="1"/>
  <c r="CW228" i="101" s="1"/>
  <c r="CW229" i="101" s="1"/>
  <c r="CW230" i="101" s="1"/>
  <c r="CW231" i="101" s="1"/>
  <c r="CW232" i="101" s="1"/>
  <c r="CW233" i="101" s="1"/>
  <c r="CW234" i="101" s="1"/>
  <c r="CW235" i="101" s="1"/>
  <c r="CW236" i="101" s="1"/>
  <c r="CW237" i="101" s="1"/>
  <c r="CW238" i="101" s="1"/>
  <c r="CW239" i="101" s="1"/>
  <c r="CW240" i="101" s="1"/>
  <c r="CW241" i="101" s="1"/>
  <c r="CW242" i="101" s="1"/>
  <c r="CW243" i="101" s="1"/>
  <c r="CW244" i="101" s="1"/>
  <c r="CW245" i="101" s="1"/>
  <c r="CW246" i="101" s="1"/>
  <c r="CW247" i="101" s="1"/>
  <c r="CW248" i="101" s="1"/>
  <c r="CW249" i="101" s="1"/>
  <c r="CW250" i="101" s="1"/>
  <c r="CW251" i="101" s="1"/>
  <c r="CW252" i="101" s="1"/>
  <c r="CW253" i="101" s="1"/>
  <c r="CW254" i="101" s="1"/>
  <c r="CW255" i="101" s="1"/>
  <c r="CW256" i="101" s="1"/>
  <c r="CW257" i="101" s="1"/>
  <c r="CW258" i="101" s="1"/>
  <c r="CW259" i="101" s="1"/>
  <c r="CW260" i="101" s="1"/>
  <c r="CW261" i="101" s="1"/>
  <c r="CW262" i="101" s="1"/>
  <c r="CW263" i="101" s="1"/>
  <c r="CW264" i="101" s="1"/>
  <c r="CW265" i="101" s="1"/>
  <c r="CW266" i="101" s="1"/>
  <c r="CW267" i="101" s="1"/>
  <c r="CW268" i="101" s="1"/>
  <c r="CW269" i="101" s="1"/>
  <c r="CW270" i="101" s="1"/>
  <c r="CW271" i="101" s="1"/>
  <c r="CW272" i="101" s="1"/>
  <c r="CW273" i="101" s="1"/>
  <c r="CW274" i="101" s="1"/>
  <c r="CW275" i="101" s="1"/>
  <c r="CW276" i="101" s="1"/>
  <c r="CW277" i="101" s="1"/>
  <c r="CW278" i="101" s="1"/>
  <c r="CW279" i="101" s="1"/>
  <c r="CW280" i="101" s="1"/>
  <c r="CW281" i="101" s="1"/>
  <c r="CW282" i="101" s="1"/>
  <c r="CW283" i="101" s="1"/>
  <c r="CW284" i="101" s="1"/>
  <c r="CW285" i="101" s="1"/>
  <c r="CW286" i="101" s="1"/>
  <c r="CW287" i="101" s="1"/>
  <c r="CW288" i="101" s="1"/>
  <c r="CW289" i="101" s="1"/>
  <c r="CW290" i="101" s="1"/>
  <c r="CW291" i="101" s="1"/>
  <c r="CW292" i="101" s="1"/>
  <c r="CW293" i="101" s="1"/>
  <c r="CW294" i="101" s="1"/>
  <c r="CW295" i="101" s="1"/>
  <c r="CW296" i="101" s="1"/>
  <c r="CW297" i="101" s="1"/>
  <c r="CW298" i="101" s="1"/>
  <c r="CW299" i="101" s="1"/>
  <c r="CW300" i="101" s="1"/>
  <c r="CW301" i="101" s="1"/>
  <c r="CW302" i="101" s="1"/>
  <c r="CW303" i="101" s="1"/>
  <c r="CW304" i="101" s="1"/>
  <c r="CW305" i="101" s="1"/>
  <c r="CW306" i="101" s="1"/>
  <c r="CW307" i="101" s="1"/>
  <c r="CW308" i="101" s="1"/>
  <c r="CW309" i="101" s="1"/>
  <c r="CW310" i="101" s="1"/>
  <c r="CW311" i="101" s="1"/>
  <c r="CW312" i="101" s="1"/>
  <c r="CW313" i="101" s="1"/>
  <c r="CW314" i="101" s="1"/>
  <c r="CW315" i="101" s="1"/>
  <c r="CW316" i="101" s="1"/>
  <c r="CW317" i="101" s="1"/>
  <c r="CW318" i="101" s="1"/>
  <c r="CW319" i="101" s="1"/>
  <c r="CW320" i="101" s="1"/>
  <c r="CW321" i="101" s="1"/>
  <c r="CW322" i="101" s="1"/>
  <c r="CW323" i="101" s="1"/>
  <c r="CW324" i="101" s="1"/>
  <c r="CW325" i="101" s="1"/>
  <c r="CW326" i="101" s="1"/>
  <c r="CW327" i="101" s="1"/>
  <c r="CW328" i="101" s="1"/>
  <c r="CW329" i="101" s="1"/>
  <c r="CW330" i="101" s="1"/>
  <c r="CW331" i="101" s="1"/>
  <c r="CW332" i="101" s="1"/>
  <c r="CW333" i="101" s="1"/>
  <c r="CW334" i="101" s="1"/>
  <c r="CW335" i="101" s="1"/>
  <c r="CW336" i="101" s="1"/>
  <c r="CW337" i="101" s="1"/>
  <c r="CW338" i="101" s="1"/>
  <c r="CW339" i="101" s="1"/>
  <c r="CW340" i="101" s="1"/>
  <c r="CW341" i="101" s="1"/>
  <c r="CW342" i="101" s="1"/>
  <c r="CW343" i="101" s="1"/>
  <c r="CW344" i="101" s="1"/>
  <c r="CW345" i="101" s="1"/>
  <c r="CW346" i="101" s="1"/>
  <c r="CW347" i="101" s="1"/>
  <c r="CW348" i="101" s="1"/>
  <c r="CW349" i="101" s="1"/>
  <c r="CW350" i="101" s="1"/>
  <c r="CW351" i="101" s="1"/>
  <c r="CW352" i="101" s="1"/>
  <c r="CW353" i="101" s="1"/>
  <c r="CW354" i="101" s="1"/>
  <c r="CW355" i="101" s="1"/>
  <c r="CW356" i="101" s="1"/>
  <c r="CW357" i="101" s="1"/>
  <c r="CW358" i="101" s="1"/>
  <c r="CW359" i="101" s="1"/>
  <c r="CW360" i="101" s="1"/>
  <c r="CW361" i="101" s="1"/>
  <c r="CW362" i="101" s="1"/>
  <c r="CW363" i="101" s="1"/>
  <c r="CW364" i="101" s="1"/>
  <c r="CW365" i="101" s="1"/>
  <c r="CW366" i="101" s="1"/>
  <c r="CW367" i="101" s="1"/>
  <c r="CW368" i="101" s="1"/>
  <c r="CW369" i="101" s="1"/>
  <c r="CW370" i="101" s="1"/>
  <c r="CW371" i="101" s="1"/>
  <c r="CW372" i="101" s="1"/>
  <c r="CW373" i="101" s="1"/>
  <c r="CW374" i="101" s="1"/>
  <c r="CW375" i="101" s="1"/>
  <c r="CW376" i="101" s="1"/>
  <c r="CW377" i="101" s="1"/>
  <c r="CW378" i="101" s="1"/>
  <c r="CW379" i="101" s="1"/>
  <c r="CW380" i="101" s="1"/>
  <c r="CW381" i="101" s="1"/>
  <c r="CW382" i="101" s="1"/>
  <c r="CW383" i="101" s="1"/>
  <c r="CW384" i="101" s="1"/>
  <c r="CW385" i="101" s="1"/>
  <c r="CW386" i="101" s="1"/>
  <c r="CW387" i="101" s="1"/>
  <c r="CW388" i="101" s="1"/>
  <c r="CW389" i="101" s="1"/>
  <c r="CW390" i="101" s="1"/>
  <c r="CW391" i="101" s="1"/>
  <c r="CW392" i="101" s="1"/>
  <c r="CW393" i="101" s="1"/>
  <c r="CW394" i="101" s="1"/>
  <c r="CW395" i="101" s="1"/>
  <c r="CW396" i="101" s="1"/>
  <c r="CW397" i="101" s="1"/>
  <c r="CW398" i="101" s="1"/>
  <c r="CW399" i="101" s="1"/>
  <c r="CW400" i="101" s="1"/>
  <c r="CW401" i="101" s="1"/>
  <c r="CW402" i="101" s="1"/>
  <c r="CW403" i="101" s="1"/>
  <c r="CW404" i="101" s="1"/>
  <c r="CW405" i="101" s="1"/>
  <c r="CW406" i="101" s="1"/>
  <c r="CW407" i="101" s="1"/>
  <c r="CW408" i="101" s="1"/>
  <c r="CW409" i="101" s="1"/>
  <c r="CW410" i="101" s="1"/>
  <c r="CW411" i="101" s="1"/>
  <c r="CW412" i="101" s="1"/>
  <c r="CW413" i="101" s="1"/>
  <c r="CW414" i="101" s="1"/>
  <c r="CW415" i="101" s="1"/>
  <c r="CW416" i="101" s="1"/>
  <c r="CW417" i="101" s="1"/>
  <c r="CW418" i="101" s="1"/>
  <c r="CW419" i="101" s="1"/>
  <c r="CW420" i="101" s="1"/>
  <c r="CW421" i="101" s="1"/>
  <c r="CW422" i="101" s="1"/>
  <c r="CW423" i="101" s="1"/>
  <c r="CW424" i="101" s="1"/>
  <c r="CW425" i="101" s="1"/>
  <c r="CW426" i="101" s="1"/>
  <c r="CW427" i="101" s="1"/>
  <c r="CW428" i="101" s="1"/>
  <c r="CW429" i="101" s="1"/>
  <c r="CW430" i="101" s="1"/>
  <c r="CW431" i="101" s="1"/>
  <c r="CW432" i="101" s="1"/>
  <c r="CW433" i="101" s="1"/>
  <c r="CW434" i="101" s="1"/>
  <c r="CW435" i="101" s="1"/>
  <c r="CW436" i="101" s="1"/>
  <c r="CW437" i="101" s="1"/>
  <c r="CW438" i="101" s="1"/>
  <c r="CW439" i="101" s="1"/>
  <c r="CW440" i="101" s="1"/>
  <c r="CW441" i="101" s="1"/>
  <c r="CW442" i="101" s="1"/>
  <c r="CW443" i="101" s="1"/>
  <c r="CW444" i="101" s="1"/>
  <c r="CW445" i="101" s="1"/>
  <c r="CW446" i="101" s="1"/>
  <c r="CW447" i="101" s="1"/>
  <c r="CW448" i="101" s="1"/>
  <c r="CW449" i="101" s="1"/>
  <c r="CW450" i="101" s="1"/>
  <c r="CW451" i="101" s="1"/>
  <c r="CW452" i="101" s="1"/>
  <c r="CW453" i="101" s="1"/>
  <c r="CW454" i="101" s="1"/>
  <c r="CW455" i="101" s="1"/>
  <c r="CW456" i="101" s="1"/>
  <c r="CW457" i="101" s="1"/>
  <c r="CW458" i="101" s="1"/>
  <c r="CW459" i="101" s="1"/>
  <c r="CW460" i="101" s="1"/>
  <c r="CW461" i="101" s="1"/>
  <c r="CW462" i="101" s="1"/>
  <c r="CW463" i="101" s="1"/>
  <c r="CW464" i="101" s="1"/>
  <c r="CW465" i="101" s="1"/>
  <c r="CW466" i="101" s="1"/>
  <c r="CW467" i="101" s="1"/>
  <c r="CW468" i="101" s="1"/>
  <c r="CW469" i="101" s="1"/>
  <c r="CW470" i="101" s="1"/>
  <c r="CW471" i="101" s="1"/>
  <c r="CW472" i="101" s="1"/>
  <c r="CW473" i="101" s="1"/>
  <c r="CW474" i="101" s="1"/>
  <c r="CW475" i="101" s="1"/>
  <c r="CW476" i="101" s="1"/>
  <c r="CW477" i="101" s="1"/>
  <c r="CW478" i="101" s="1"/>
  <c r="CW479" i="101" s="1"/>
  <c r="CW480" i="101" s="1"/>
  <c r="CW481" i="101" s="1"/>
  <c r="CW482" i="101" s="1"/>
  <c r="CW483" i="101" s="1"/>
  <c r="CW484" i="101" s="1"/>
  <c r="CW485" i="101" s="1"/>
  <c r="CW486" i="101" s="1"/>
  <c r="CW487" i="101" s="1"/>
  <c r="CW488" i="101" s="1"/>
  <c r="CW489" i="101" s="1"/>
  <c r="CW490" i="101" s="1"/>
  <c r="CW491" i="101" s="1"/>
  <c r="CW492" i="101" s="1"/>
  <c r="CW493" i="101" s="1"/>
  <c r="CW494" i="101" s="1"/>
  <c r="CW495" i="101" s="1"/>
  <c r="CW496" i="101" s="1"/>
  <c r="CW497" i="101" s="1"/>
  <c r="CW498" i="101" s="1"/>
  <c r="CW499" i="101" s="1"/>
  <c r="CW500" i="101" s="1"/>
  <c r="CW501" i="101" s="1"/>
  <c r="CW502" i="101" s="1"/>
  <c r="CW503" i="101" s="1"/>
  <c r="CW504" i="101" s="1"/>
  <c r="CW505" i="101" s="1"/>
  <c r="CW506" i="101" s="1"/>
  <c r="CW507" i="101" s="1"/>
  <c r="CW508" i="101" s="1"/>
  <c r="CW509" i="101" s="1"/>
  <c r="CW510" i="101" s="1"/>
  <c r="CW511" i="101" s="1"/>
  <c r="CW512" i="101" s="1"/>
  <c r="CW513" i="101" s="1"/>
  <c r="CW514" i="101" s="1"/>
  <c r="CW515" i="101" s="1"/>
  <c r="CW516" i="101" s="1"/>
  <c r="CW517" i="101" s="1"/>
  <c r="CW518" i="101" s="1"/>
  <c r="CW519" i="101" s="1"/>
  <c r="CW520" i="101" s="1"/>
  <c r="CW521" i="101" s="1"/>
  <c r="CW522" i="101" s="1"/>
  <c r="CW523" i="101" s="1"/>
  <c r="CW524" i="101" s="1"/>
  <c r="CW525" i="101" s="1"/>
  <c r="CW526" i="101" s="1"/>
  <c r="CW527" i="101" s="1"/>
  <c r="CW528" i="101" s="1"/>
  <c r="CW529" i="101" s="1"/>
  <c r="CW530" i="101" s="1"/>
  <c r="CW531" i="101" s="1"/>
  <c r="CW532" i="101" s="1"/>
  <c r="CW533" i="101" s="1"/>
  <c r="CW534" i="101" s="1"/>
  <c r="CW535" i="101" s="1"/>
  <c r="CW536" i="101" s="1"/>
  <c r="CW537" i="101" s="1"/>
  <c r="CW538" i="101" s="1"/>
  <c r="CW539" i="101" s="1"/>
  <c r="CW540" i="101" s="1"/>
  <c r="CW541" i="101" s="1"/>
  <c r="CW542" i="101" s="1"/>
  <c r="CW543" i="101" s="1"/>
  <c r="CW544" i="101" s="1"/>
  <c r="CW545" i="101" s="1"/>
  <c r="CW546" i="101" s="1"/>
  <c r="CW547" i="101" s="1"/>
  <c r="CW548" i="101" s="1"/>
  <c r="CW549" i="101" s="1"/>
  <c r="CW550" i="101" s="1"/>
  <c r="CW551" i="101" s="1"/>
  <c r="CW552" i="101" s="1"/>
  <c r="CW553" i="101" s="1"/>
  <c r="CW554" i="101" s="1"/>
  <c r="CW555" i="101" s="1"/>
  <c r="CW556" i="101" s="1"/>
  <c r="CW557" i="101" s="1"/>
  <c r="CW558" i="101" s="1"/>
  <c r="CW559" i="101" s="1"/>
  <c r="CW560" i="101" s="1"/>
  <c r="CW561" i="101" s="1"/>
  <c r="CW562" i="101" s="1"/>
  <c r="CW563" i="101" s="1"/>
  <c r="CW564" i="101" s="1"/>
  <c r="CW565" i="101" s="1"/>
  <c r="CW566" i="101" s="1"/>
  <c r="CW567" i="101" s="1"/>
  <c r="CW568" i="101" s="1"/>
  <c r="CW569" i="101" s="1"/>
  <c r="CW570" i="101" s="1"/>
  <c r="CW571" i="101" s="1"/>
  <c r="CW572" i="101" s="1"/>
  <c r="CW573" i="101" s="1"/>
  <c r="CW574" i="101" s="1"/>
  <c r="CW575" i="101" s="1"/>
  <c r="CW576" i="101" s="1"/>
  <c r="CW577" i="101" s="1"/>
  <c r="CW578" i="101" s="1"/>
  <c r="CW579" i="101" s="1"/>
  <c r="CW580" i="101" s="1"/>
  <c r="CW581" i="101" s="1"/>
  <c r="CW582" i="101" s="1"/>
  <c r="CW583" i="101" s="1"/>
  <c r="CW584" i="101" s="1"/>
  <c r="CW585" i="101" s="1"/>
  <c r="CW586" i="101" s="1"/>
  <c r="CW587" i="101" s="1"/>
  <c r="CW588" i="101" s="1"/>
  <c r="CW589" i="101" s="1"/>
  <c r="CW590" i="101" s="1"/>
  <c r="CW591" i="101" s="1"/>
  <c r="CW592" i="101" s="1"/>
  <c r="CW593" i="101" s="1"/>
  <c r="CW594" i="101" s="1"/>
  <c r="CW595" i="101" s="1"/>
  <c r="CW596" i="101" s="1"/>
  <c r="CW597" i="101" s="1"/>
  <c r="CW598" i="101" s="1"/>
  <c r="CW599" i="101" s="1"/>
  <c r="CW600" i="101" s="1"/>
  <c r="CW601" i="101" s="1"/>
  <c r="CW602" i="101" s="1"/>
  <c r="CW603" i="101" s="1"/>
  <c r="CW604" i="101" s="1"/>
  <c r="CW605" i="101" s="1"/>
  <c r="CW606" i="101" s="1"/>
  <c r="CW607" i="101" s="1"/>
  <c r="CW608" i="101" s="1"/>
  <c r="CW609" i="101" s="1"/>
  <c r="CW610" i="101" s="1"/>
  <c r="CW611" i="101" s="1"/>
  <c r="CW612" i="101" s="1"/>
  <c r="CW613" i="101" s="1"/>
  <c r="CW614" i="101" s="1"/>
  <c r="CW615" i="101" s="1"/>
  <c r="CW616" i="101" s="1"/>
  <c r="CW617" i="101" s="1"/>
  <c r="CW618" i="101" s="1"/>
  <c r="CW619" i="101" s="1"/>
  <c r="CW620" i="101" s="1"/>
  <c r="CW621" i="101" s="1"/>
  <c r="CW622" i="101" s="1"/>
  <c r="CW623" i="101" s="1"/>
  <c r="CW624" i="101" s="1"/>
  <c r="CW625" i="101" s="1"/>
  <c r="CW626" i="101" s="1"/>
  <c r="CW627" i="101" s="1"/>
  <c r="CW628" i="101" s="1"/>
  <c r="CW629" i="101" s="1"/>
  <c r="CW630" i="101" s="1"/>
  <c r="CW631" i="101" s="1"/>
  <c r="CW632" i="101" s="1"/>
  <c r="CW633" i="101" s="1"/>
  <c r="CW634" i="101" s="1"/>
  <c r="CW635" i="101" s="1"/>
  <c r="CW636" i="101" s="1"/>
  <c r="CW637" i="101" s="1"/>
  <c r="CW638" i="101" s="1"/>
  <c r="CW639" i="101" s="1"/>
  <c r="CW640" i="101" s="1"/>
  <c r="CW641" i="101" s="1"/>
  <c r="CW642" i="101" s="1"/>
  <c r="CW643" i="101" s="1"/>
  <c r="CW644" i="101" s="1"/>
  <c r="CW645" i="101" s="1"/>
  <c r="CW646" i="101" s="1"/>
  <c r="CW647" i="101" s="1"/>
  <c r="CW648" i="101" s="1"/>
  <c r="CW649" i="101" s="1"/>
  <c r="CW650" i="101" s="1"/>
  <c r="CW651" i="101" s="1"/>
  <c r="CW652" i="101" s="1"/>
  <c r="CW653" i="101" s="1"/>
  <c r="CW654" i="101" s="1"/>
  <c r="CW655" i="101" s="1"/>
  <c r="CW656" i="101" s="1"/>
  <c r="CW657" i="101" s="1"/>
  <c r="CW658" i="101" s="1"/>
  <c r="CW659" i="101" s="1"/>
  <c r="CW660" i="101" s="1"/>
  <c r="CW661" i="101" s="1"/>
  <c r="CW662" i="101" s="1"/>
  <c r="CW663" i="101" s="1"/>
  <c r="CW664" i="101" s="1"/>
  <c r="CW665" i="101" s="1"/>
  <c r="CW666" i="101" s="1"/>
  <c r="CW667" i="101" s="1"/>
  <c r="CW668" i="101" s="1"/>
  <c r="CW669" i="101" s="1"/>
  <c r="CW670" i="101" s="1"/>
  <c r="CW671" i="101" s="1"/>
  <c r="CW672" i="101" s="1"/>
  <c r="CW673" i="101" s="1"/>
  <c r="CW674" i="101" s="1"/>
  <c r="CW675" i="101" s="1"/>
  <c r="CW676" i="101" s="1"/>
  <c r="CW677" i="101" s="1"/>
  <c r="CW678" i="101" s="1"/>
  <c r="CW679" i="101" s="1"/>
  <c r="CW680" i="101" s="1"/>
  <c r="CW681" i="101" s="1"/>
  <c r="CW682" i="101" s="1"/>
  <c r="CW683" i="101" s="1"/>
  <c r="CW684" i="101" s="1"/>
  <c r="CW685" i="101" s="1"/>
  <c r="CW686" i="101" s="1"/>
  <c r="CW687" i="101" s="1"/>
  <c r="CW688" i="101" s="1"/>
  <c r="CW689" i="101" s="1"/>
  <c r="CW690" i="101" s="1"/>
  <c r="CW691" i="101" s="1"/>
  <c r="CW692" i="101" s="1"/>
  <c r="CW693" i="101" s="1"/>
  <c r="CW694" i="101" s="1"/>
  <c r="CW695" i="101" s="1"/>
  <c r="CW696" i="101" s="1"/>
  <c r="CW697" i="101" s="1"/>
  <c r="CW698" i="101" s="1"/>
  <c r="CW699" i="101" s="1"/>
  <c r="CW700" i="101" s="1"/>
  <c r="CW701" i="101" s="1"/>
  <c r="CW702" i="101" s="1"/>
  <c r="CW703" i="101" s="1"/>
  <c r="CW704" i="101" s="1"/>
  <c r="CW705" i="101" s="1"/>
  <c r="CW706" i="101" s="1"/>
  <c r="CW707" i="101" s="1"/>
  <c r="CW708" i="101" s="1"/>
  <c r="CW709" i="101" s="1"/>
  <c r="CW710" i="101" s="1"/>
  <c r="CW711" i="101" s="1"/>
  <c r="CW712" i="101" s="1"/>
  <c r="CW713" i="101" s="1"/>
  <c r="CW714" i="101" s="1"/>
  <c r="CW715" i="101" s="1"/>
  <c r="CW716" i="101" s="1"/>
  <c r="CW717" i="101" s="1"/>
  <c r="CW718" i="101" s="1"/>
  <c r="CW719" i="101" s="1"/>
  <c r="CW720" i="101" s="1"/>
  <c r="CW721" i="101" s="1"/>
  <c r="CW722" i="101" s="1"/>
  <c r="CW723" i="101" s="1"/>
  <c r="CW724" i="101" s="1"/>
  <c r="CW725" i="101" s="1"/>
  <c r="CW726" i="101" s="1"/>
  <c r="CW727" i="101" s="1"/>
  <c r="CW728" i="101" s="1"/>
  <c r="CW729" i="101" s="1"/>
  <c r="CW730" i="101" s="1"/>
  <c r="CW731" i="101" s="1"/>
  <c r="CW732" i="101" s="1"/>
  <c r="CW733" i="101" s="1"/>
  <c r="CW734" i="101" s="1"/>
  <c r="CW735" i="101" s="1"/>
  <c r="CW736" i="101" s="1"/>
  <c r="CW737" i="101" s="1"/>
  <c r="CW738" i="101" s="1"/>
  <c r="CW739" i="101" s="1"/>
  <c r="CW740" i="101" s="1"/>
  <c r="CW741" i="101" s="1"/>
  <c r="CW742" i="101" s="1"/>
  <c r="CW743" i="101" s="1"/>
  <c r="CW744" i="101" s="1"/>
  <c r="CW745" i="101" s="1"/>
  <c r="CW746" i="101" s="1"/>
  <c r="CW747" i="101" s="1"/>
  <c r="CW748" i="101" s="1"/>
  <c r="CW749" i="101" s="1"/>
  <c r="CW750" i="101" s="1"/>
  <c r="CW751" i="101" s="1"/>
  <c r="CW752" i="101" s="1"/>
  <c r="CW753" i="101" s="1"/>
  <c r="CW754" i="101" s="1"/>
  <c r="CW755" i="101" s="1"/>
  <c r="CW756" i="101" s="1"/>
  <c r="CW757" i="101" s="1"/>
  <c r="CW758" i="101" s="1"/>
  <c r="CW759" i="101" s="1"/>
  <c r="CW760" i="101" s="1"/>
  <c r="CW761" i="101" s="1"/>
  <c r="CW762" i="101" s="1"/>
  <c r="CW763" i="101" s="1"/>
  <c r="CW764" i="101" s="1"/>
  <c r="CW765" i="101" s="1"/>
  <c r="CW766" i="101" s="1"/>
  <c r="CW767" i="101" s="1"/>
  <c r="CW768" i="101" s="1"/>
  <c r="CW769" i="101" s="1"/>
  <c r="CW770" i="101" s="1"/>
  <c r="CW771" i="101" s="1"/>
  <c r="CW772" i="101" s="1"/>
  <c r="CW773" i="101" s="1"/>
  <c r="CW774" i="101" s="1"/>
  <c r="CW775" i="101" s="1"/>
  <c r="CW776" i="101" s="1"/>
  <c r="CW777" i="101" s="1"/>
  <c r="CW778" i="101" s="1"/>
  <c r="CW779" i="101" s="1"/>
  <c r="CW780" i="101" s="1"/>
  <c r="CW781" i="101" s="1"/>
  <c r="CW782" i="101" s="1"/>
  <c r="CW783" i="101" s="1"/>
  <c r="CW784" i="101" s="1"/>
  <c r="CW785" i="101" s="1"/>
  <c r="CW786" i="101" s="1"/>
  <c r="CW787" i="101" s="1"/>
  <c r="CW788" i="101" s="1"/>
  <c r="CW789" i="101" s="1"/>
  <c r="CW790" i="101" s="1"/>
  <c r="CW791" i="101" s="1"/>
  <c r="CW792" i="101" s="1"/>
  <c r="CW793" i="101" s="1"/>
  <c r="CW794" i="101" s="1"/>
  <c r="CW795" i="101" s="1"/>
  <c r="CW796" i="101" s="1"/>
  <c r="CW797" i="101" s="1"/>
  <c r="CW798" i="101" s="1"/>
  <c r="CW799" i="101" s="1"/>
  <c r="CW800" i="101" s="1"/>
  <c r="CW801" i="101" s="1"/>
  <c r="CW802" i="101" s="1"/>
  <c r="CW803" i="101" s="1"/>
  <c r="CW804" i="101" s="1"/>
  <c r="CW805" i="101" s="1"/>
  <c r="CW806" i="101" s="1"/>
  <c r="CW807" i="101" s="1"/>
  <c r="CW808" i="101" s="1"/>
  <c r="CW809" i="101" s="1"/>
  <c r="CW810" i="101" s="1"/>
  <c r="CW811" i="101" s="1"/>
  <c r="CW812" i="101" s="1"/>
  <c r="CW813" i="101" s="1"/>
  <c r="CW814" i="101" s="1"/>
  <c r="CW815" i="101" s="1"/>
  <c r="CW816" i="101" s="1"/>
  <c r="CW817" i="101" s="1"/>
  <c r="CW818" i="101" s="1"/>
  <c r="CW819" i="101" s="1"/>
  <c r="CW820" i="101" s="1"/>
  <c r="CW821" i="101" s="1"/>
  <c r="CW822" i="101" s="1"/>
  <c r="CW823" i="101" s="1"/>
  <c r="CW824" i="101" s="1"/>
  <c r="CW825" i="101" s="1"/>
  <c r="CW826" i="101" s="1"/>
  <c r="CW827" i="101" s="1"/>
  <c r="CW828" i="101" s="1"/>
  <c r="CW829" i="101" s="1"/>
  <c r="CW830" i="101" s="1"/>
  <c r="CW831" i="101" s="1"/>
  <c r="CW832" i="101" s="1"/>
  <c r="CW833" i="101" s="1"/>
  <c r="CW834" i="101" s="1"/>
  <c r="CW835" i="101" s="1"/>
  <c r="CW836" i="101" s="1"/>
  <c r="CW837" i="101" s="1"/>
  <c r="CW838" i="101" s="1"/>
  <c r="CW839" i="101" s="1"/>
  <c r="CW840" i="101" s="1"/>
  <c r="CW841" i="101" s="1"/>
  <c r="CW842" i="101" s="1"/>
  <c r="CW843" i="101" s="1"/>
  <c r="CW844" i="101" s="1"/>
  <c r="CW845" i="101" s="1"/>
  <c r="CW846" i="101" s="1"/>
  <c r="CW847" i="101" s="1"/>
  <c r="CW848" i="101" s="1"/>
  <c r="CW849" i="101" s="1"/>
  <c r="CW850" i="101" s="1"/>
  <c r="CW851" i="101" s="1"/>
  <c r="CW852" i="101" s="1"/>
  <c r="CW853" i="101" s="1"/>
  <c r="CW854" i="101" s="1"/>
  <c r="CW855" i="101" s="1"/>
  <c r="CW856" i="101" s="1"/>
  <c r="CW857" i="101" s="1"/>
  <c r="CW858" i="101" s="1"/>
  <c r="CW859" i="101" s="1"/>
  <c r="CW860" i="101" s="1"/>
  <c r="CW861" i="101" s="1"/>
  <c r="CW862" i="101" s="1"/>
  <c r="CW863" i="101" s="1"/>
  <c r="CW864" i="101" s="1"/>
  <c r="CW865" i="101" s="1"/>
  <c r="CW866" i="101" s="1"/>
  <c r="CW867" i="101" s="1"/>
  <c r="CW868" i="101" s="1"/>
  <c r="CW869" i="101" s="1"/>
  <c r="CW870" i="101" s="1"/>
  <c r="CW871" i="101" s="1"/>
  <c r="CW872" i="101" s="1"/>
  <c r="CW873" i="101" s="1"/>
  <c r="CW874" i="101" s="1"/>
  <c r="CW875" i="101" s="1"/>
  <c r="CW876" i="101" s="1"/>
  <c r="CW877" i="101" s="1"/>
  <c r="CW878" i="101" s="1"/>
  <c r="CW879" i="101" s="1"/>
  <c r="CW880" i="101" s="1"/>
  <c r="CW881" i="101" s="1"/>
  <c r="CW882" i="101" s="1"/>
  <c r="CW883" i="101" s="1"/>
  <c r="CW884" i="101" s="1"/>
  <c r="CW885" i="101" s="1"/>
  <c r="CW886" i="101" s="1"/>
  <c r="CW887" i="101" s="1"/>
  <c r="CW888" i="101" s="1"/>
  <c r="CW889" i="101" s="1"/>
  <c r="CW890" i="101" s="1"/>
  <c r="CW891" i="101" s="1"/>
  <c r="CW892" i="101" s="1"/>
  <c r="CW893" i="101" s="1"/>
  <c r="CW894" i="101" s="1"/>
  <c r="CW895" i="101" s="1"/>
  <c r="CW896" i="101" s="1"/>
  <c r="CW897" i="101" s="1"/>
  <c r="CW898" i="101" s="1"/>
  <c r="CW899" i="101" s="1"/>
  <c r="CW900" i="101" s="1"/>
  <c r="CW901" i="101" s="1"/>
  <c r="CW902" i="101" s="1"/>
  <c r="CW903" i="101" s="1"/>
  <c r="CW904" i="101" s="1"/>
  <c r="CW905" i="101" s="1"/>
  <c r="CW906" i="101" s="1"/>
  <c r="CW907" i="101" s="1"/>
  <c r="CW908" i="101" s="1"/>
  <c r="CW909" i="101" s="1"/>
  <c r="CW910" i="101" s="1"/>
  <c r="CW911" i="101" s="1"/>
  <c r="CW912" i="101" s="1"/>
  <c r="CW913" i="101" s="1"/>
  <c r="CW914" i="101" s="1"/>
  <c r="CW915" i="101" s="1"/>
  <c r="CW916" i="101" s="1"/>
  <c r="CW917" i="101" s="1"/>
  <c r="CW918" i="101" s="1"/>
  <c r="CW919" i="101" s="1"/>
  <c r="CW920" i="101" s="1"/>
  <c r="CW921" i="101" s="1"/>
  <c r="CW922" i="101" s="1"/>
  <c r="CW923" i="101" s="1"/>
  <c r="CW924" i="101" s="1"/>
  <c r="CW925" i="101" s="1"/>
  <c r="CW926" i="101" s="1"/>
  <c r="CW927" i="101" s="1"/>
  <c r="CW928" i="101" s="1"/>
  <c r="CW929" i="101" s="1"/>
  <c r="CW930" i="101" s="1"/>
  <c r="CW931" i="101" s="1"/>
  <c r="CW932" i="101" s="1"/>
  <c r="CW933" i="101" s="1"/>
  <c r="CW934" i="101" s="1"/>
  <c r="CW935" i="101" s="1"/>
  <c r="CW936" i="101" s="1"/>
  <c r="CW937" i="101" s="1"/>
  <c r="CW938" i="101" s="1"/>
  <c r="CW939" i="101" s="1"/>
  <c r="CW940" i="101" s="1"/>
  <c r="CW941" i="101" s="1"/>
  <c r="CW942" i="101" s="1"/>
  <c r="CW943" i="101" s="1"/>
  <c r="CW944" i="101" s="1"/>
  <c r="CW945" i="101" s="1"/>
  <c r="CW946" i="101" s="1"/>
  <c r="CW947" i="101" s="1"/>
  <c r="CW948" i="101" s="1"/>
  <c r="CW949" i="101" s="1"/>
  <c r="CW950" i="101" s="1"/>
  <c r="CW951" i="101" s="1"/>
  <c r="CW952" i="101" s="1"/>
  <c r="CW953" i="101" s="1"/>
  <c r="CW954" i="101" s="1"/>
  <c r="CW955" i="101" s="1"/>
  <c r="CW956" i="101" s="1"/>
  <c r="CW957" i="101" s="1"/>
  <c r="CW958" i="101" s="1"/>
  <c r="CW959" i="101" s="1"/>
  <c r="CW960" i="101" s="1"/>
  <c r="CW961" i="101" s="1"/>
  <c r="CW962" i="101" s="1"/>
  <c r="CW963" i="101" s="1"/>
  <c r="CW964" i="101" s="1"/>
  <c r="CW965" i="101" s="1"/>
  <c r="CW966" i="101" s="1"/>
  <c r="CW967" i="101" s="1"/>
  <c r="CW968" i="101" s="1"/>
  <c r="CW969" i="101" s="1"/>
  <c r="CW970" i="101" s="1"/>
  <c r="CW971" i="101" s="1"/>
  <c r="CW972" i="101" s="1"/>
  <c r="CW973" i="101" s="1"/>
  <c r="CW974" i="101" s="1"/>
  <c r="CW975" i="101" s="1"/>
  <c r="CW976" i="101" s="1"/>
  <c r="CW977" i="101" s="1"/>
  <c r="CW978" i="101" s="1"/>
  <c r="CW979" i="101" s="1"/>
  <c r="CW980" i="101" s="1"/>
  <c r="CW981" i="101" s="1"/>
  <c r="CW982" i="101" s="1"/>
  <c r="CW983" i="101" s="1"/>
  <c r="CW984" i="101" s="1"/>
  <c r="CW985" i="101" s="1"/>
  <c r="CW986" i="101" s="1"/>
  <c r="CW987" i="101" s="1"/>
  <c r="CW988" i="101" s="1"/>
  <c r="CW989" i="101" s="1"/>
  <c r="CW990" i="101" s="1"/>
  <c r="CW991" i="101" s="1"/>
  <c r="CW992" i="101" s="1"/>
  <c r="CW993" i="101" s="1"/>
  <c r="CW994" i="101" s="1"/>
  <c r="CW995" i="101" s="1"/>
  <c r="CW996" i="101" s="1"/>
  <c r="CW997" i="101" s="1"/>
  <c r="CW998" i="101" s="1"/>
  <c r="CW999" i="101" s="1"/>
  <c r="CW1000" i="101" s="1"/>
  <c r="CW1001" i="101" s="1"/>
  <c r="CW1002" i="101" s="1"/>
  <c r="CW1003" i="101" s="1"/>
  <c r="CW1004" i="101" s="1"/>
  <c r="CW1005" i="101" s="1"/>
  <c r="CW1006" i="101" s="1"/>
  <c r="CW1007" i="101" s="1"/>
  <c r="CW1008" i="101" s="1"/>
  <c r="CW1009" i="101" s="1"/>
  <c r="CW1010" i="101" s="1"/>
  <c r="CW1011" i="101" s="1"/>
  <c r="CW1012" i="101" s="1"/>
  <c r="CW1013" i="101" s="1"/>
  <c r="CW1014" i="101" s="1"/>
  <c r="CW1015" i="101" s="1"/>
  <c r="CW1016" i="101" s="1"/>
  <c r="CW1017" i="101" s="1"/>
  <c r="CW1018" i="101" s="1"/>
  <c r="CW1019" i="101" s="1"/>
  <c r="CW1020" i="101" s="1"/>
  <c r="CW1021" i="101" s="1"/>
  <c r="CW1022" i="101" s="1"/>
  <c r="CW1023" i="101" s="1"/>
  <c r="CW1024" i="101" s="1"/>
  <c r="CW1025" i="101" s="1"/>
  <c r="CW1026" i="101" s="1"/>
  <c r="CW1027" i="101" s="1"/>
  <c r="CW1028" i="101" s="1"/>
  <c r="CW1029" i="101" s="1"/>
  <c r="CW1030" i="101" s="1"/>
  <c r="CW1031" i="101" s="1"/>
  <c r="CW1032" i="101" s="1"/>
  <c r="CW1033" i="101" s="1"/>
  <c r="CW1034" i="101" s="1"/>
  <c r="CW1035" i="101" s="1"/>
  <c r="CW1036" i="101" s="1"/>
  <c r="CW1037" i="101" s="1"/>
  <c r="CW1038" i="101" s="1"/>
  <c r="CW1039" i="101" s="1"/>
  <c r="CW1040" i="101" s="1"/>
  <c r="CW1041" i="101" s="1"/>
  <c r="CW1042" i="101" s="1"/>
  <c r="CW1043" i="101" s="1"/>
  <c r="CW1044" i="101" s="1"/>
  <c r="CW1045" i="101" s="1"/>
  <c r="CW1046" i="101" s="1"/>
  <c r="CW1047" i="101" s="1"/>
  <c r="CW1048" i="101" s="1"/>
  <c r="CW1049" i="101" s="1"/>
  <c r="CW1050" i="101" s="1"/>
  <c r="CW1051" i="101" s="1"/>
  <c r="CW1052" i="101" s="1"/>
  <c r="CW1053" i="101" s="1"/>
  <c r="CW1054" i="101" s="1"/>
  <c r="CW1055" i="101" s="1"/>
  <c r="CW1056" i="101" s="1"/>
  <c r="CW1057" i="101" s="1"/>
  <c r="CW1058" i="101" s="1"/>
  <c r="CW1059" i="101" s="1"/>
  <c r="CW1060" i="101" s="1"/>
  <c r="CW1061" i="101" s="1"/>
  <c r="CW1062" i="101" s="1"/>
  <c r="CW1063" i="101" s="1"/>
  <c r="CW1064" i="101" s="1"/>
  <c r="CW1065" i="101" s="1"/>
  <c r="CW1066" i="101" s="1"/>
  <c r="CW1067" i="101" s="1"/>
  <c r="CW1068" i="101" s="1"/>
  <c r="CW1069" i="101" s="1"/>
  <c r="CW1070" i="101" s="1"/>
  <c r="CW1071" i="101" s="1"/>
  <c r="CW1072" i="101" s="1"/>
  <c r="CW1073" i="101" s="1"/>
  <c r="CW1074" i="101" s="1"/>
  <c r="CW1075" i="101" s="1"/>
  <c r="CW1076" i="101" s="1"/>
  <c r="CW1077" i="101" s="1"/>
  <c r="CW1078" i="101" s="1"/>
  <c r="CW1079" i="101" s="1"/>
  <c r="CW1080" i="101" s="1"/>
  <c r="CW1081" i="101" s="1"/>
  <c r="CW1082" i="101" s="1"/>
  <c r="CW1083" i="101" s="1"/>
  <c r="CW1084" i="101" s="1"/>
  <c r="CW1085" i="101" s="1"/>
  <c r="CW1086" i="101" s="1"/>
  <c r="CW1087" i="101" s="1"/>
  <c r="CW1088" i="101" s="1"/>
  <c r="CW1089" i="101" s="1"/>
  <c r="CW1090" i="101" s="1"/>
  <c r="CW1091" i="101" s="1"/>
  <c r="CW1092" i="101" s="1"/>
  <c r="CW1093" i="101" s="1"/>
  <c r="CW1094" i="101" s="1"/>
  <c r="CW1095" i="101" s="1"/>
  <c r="CW1096" i="101" s="1"/>
  <c r="CW1097" i="101" s="1"/>
  <c r="CW1098" i="101" s="1"/>
  <c r="CW1099" i="101" s="1"/>
  <c r="CW1100" i="101" s="1"/>
  <c r="CW1101" i="101" s="1"/>
  <c r="CW1102" i="101" s="1"/>
  <c r="CW1103" i="101" s="1"/>
  <c r="CW1104" i="101" s="1"/>
  <c r="CW1105" i="101" s="1"/>
  <c r="CW1106" i="101" s="1"/>
  <c r="CW1107" i="101" s="1"/>
  <c r="CW1108" i="101" s="1"/>
  <c r="CW1109" i="101" s="1"/>
  <c r="CW1110" i="101" s="1"/>
  <c r="CW1111" i="101" s="1"/>
  <c r="CW1112" i="101" s="1"/>
  <c r="CW1113" i="101" s="1"/>
  <c r="CW1114" i="101" s="1"/>
  <c r="CW1115" i="101" s="1"/>
  <c r="CW1116" i="101" s="1"/>
  <c r="CW1117" i="101" s="1"/>
  <c r="CW1118" i="101" s="1"/>
  <c r="CW1119" i="101" s="1"/>
  <c r="CW1120" i="101" s="1"/>
  <c r="CW1121" i="101" s="1"/>
  <c r="CW1122" i="101" s="1"/>
  <c r="CW1123" i="101" s="1"/>
  <c r="CW1124" i="101" s="1"/>
  <c r="CW1125" i="101" s="1"/>
  <c r="CW1126" i="101" s="1"/>
  <c r="CW1127" i="101" s="1"/>
  <c r="CW1128" i="101" s="1"/>
  <c r="CW1129" i="101" s="1"/>
  <c r="CW1130" i="101" s="1"/>
  <c r="CW1131" i="101" s="1"/>
  <c r="CW1132" i="101" s="1"/>
  <c r="CW1133" i="101" s="1"/>
  <c r="CW1134" i="101" s="1"/>
  <c r="CW1135" i="101" s="1"/>
  <c r="CW1136" i="101" s="1"/>
  <c r="CW1137" i="101" s="1"/>
  <c r="CW1138" i="101" s="1"/>
  <c r="CW1139" i="101" s="1"/>
  <c r="CW1140" i="101" s="1"/>
  <c r="CW1141" i="101" s="1"/>
  <c r="CW1142" i="101" s="1"/>
  <c r="CW1143" i="101" s="1"/>
  <c r="CW1144" i="101" s="1"/>
  <c r="CW1145" i="101" s="1"/>
  <c r="CW1146" i="101" s="1"/>
  <c r="CW1147" i="101" s="1"/>
  <c r="CW1148" i="101" s="1"/>
  <c r="CW1149" i="101" s="1"/>
  <c r="CW1150" i="101" s="1"/>
  <c r="CW1151" i="101" s="1"/>
  <c r="CW1152" i="101" s="1"/>
  <c r="CW1153" i="101" s="1"/>
  <c r="CW1154" i="101" s="1"/>
  <c r="CW1155" i="101" s="1"/>
  <c r="CW1156" i="101" s="1"/>
  <c r="CW1157" i="101" s="1"/>
  <c r="CW1158" i="101" s="1"/>
  <c r="CW1159" i="101" s="1"/>
  <c r="CW1160" i="101" s="1"/>
  <c r="CW1161" i="101" s="1"/>
  <c r="CW1162" i="101" s="1"/>
  <c r="CW1163" i="101" s="1"/>
  <c r="CW1164" i="101" s="1"/>
  <c r="CW1165" i="101" s="1"/>
  <c r="CW1166" i="101" s="1"/>
  <c r="CW1167" i="101" s="1"/>
  <c r="CW1168" i="101" s="1"/>
  <c r="CW1169" i="101" s="1"/>
  <c r="CW1170" i="101" s="1"/>
  <c r="CW1171" i="101" s="1"/>
  <c r="CW1172" i="101" s="1"/>
  <c r="CW1173" i="101" s="1"/>
  <c r="CW1174" i="101" s="1"/>
  <c r="CW1175" i="101" s="1"/>
  <c r="CW1176" i="101" s="1"/>
  <c r="CW1177" i="101" s="1"/>
  <c r="CW1178" i="101" s="1"/>
  <c r="CW1179" i="101" s="1"/>
  <c r="CW1180" i="101" s="1"/>
  <c r="CW1181" i="101" s="1"/>
  <c r="CW1182" i="101" s="1"/>
  <c r="CW1183" i="101" s="1"/>
  <c r="CW1184" i="101" s="1"/>
  <c r="CW1185" i="101" s="1"/>
  <c r="CW1186" i="101" s="1"/>
  <c r="CW1187" i="101" s="1"/>
  <c r="CW1188" i="101" s="1"/>
  <c r="CW1189" i="101" s="1"/>
  <c r="CW1190" i="101" s="1"/>
  <c r="CW1191" i="101" s="1"/>
  <c r="CW1192" i="101" s="1"/>
  <c r="CW1193" i="101" s="1"/>
  <c r="CW1194" i="101" s="1"/>
  <c r="CW1195" i="101" s="1"/>
  <c r="CW1196" i="101" s="1"/>
  <c r="CW1197" i="101" s="1"/>
  <c r="CW1198" i="101" s="1"/>
  <c r="CW1199" i="101" s="1"/>
  <c r="CW1200" i="101" s="1"/>
  <c r="CW1201" i="101" s="1"/>
  <c r="CW1202" i="101" s="1"/>
  <c r="CW1203" i="101" s="1"/>
  <c r="CW1204" i="101" s="1"/>
  <c r="CW1205" i="101" s="1"/>
  <c r="CW1206" i="101" s="1"/>
  <c r="CW1207" i="101" s="1"/>
  <c r="CW1208" i="101" s="1"/>
  <c r="CW1209" i="101" s="1"/>
  <c r="CW1210" i="101" s="1"/>
  <c r="CW1211" i="101" s="1"/>
  <c r="CW1212" i="101" s="1"/>
  <c r="CW1213" i="101" s="1"/>
  <c r="CW1214" i="101" s="1"/>
  <c r="CW1215" i="101" s="1"/>
  <c r="CW1216" i="101" s="1"/>
  <c r="CW1217" i="101" s="1"/>
  <c r="CW1218" i="101" s="1"/>
  <c r="CW1219" i="101" s="1"/>
  <c r="CW1220" i="101" s="1"/>
  <c r="CW1221" i="101" s="1"/>
  <c r="CW1222" i="101" s="1"/>
  <c r="CW1223" i="101" s="1"/>
  <c r="CW1224" i="101" s="1"/>
  <c r="CW1225" i="101" s="1"/>
  <c r="CW1226" i="101" s="1"/>
  <c r="CW1227" i="101" s="1"/>
  <c r="CW1228" i="101" s="1"/>
  <c r="CW1229" i="101" s="1"/>
  <c r="CW1230" i="101" s="1"/>
  <c r="CW1231" i="101" s="1"/>
  <c r="CW1232" i="101" s="1"/>
  <c r="CW1233" i="101" s="1"/>
  <c r="CW1234" i="101" s="1"/>
  <c r="CW1235" i="101" s="1"/>
  <c r="CW1236" i="101" s="1"/>
  <c r="CW1237" i="101" s="1"/>
  <c r="CW1238" i="101" s="1"/>
  <c r="CW1239" i="101" s="1"/>
  <c r="CW1240" i="101" s="1"/>
  <c r="CW1241" i="101" s="1"/>
  <c r="CW1242" i="101" s="1"/>
  <c r="CW1243" i="101" s="1"/>
  <c r="CW1244" i="101" s="1"/>
  <c r="CW1245" i="101" s="1"/>
  <c r="CW1246" i="101" s="1"/>
  <c r="CW1247" i="101" s="1"/>
  <c r="CW1248" i="101" s="1"/>
  <c r="CW1249" i="101" s="1"/>
  <c r="CW1250" i="101" s="1"/>
  <c r="CW1251" i="101" s="1"/>
  <c r="CW1252" i="101" s="1"/>
  <c r="CW1253" i="101" s="1"/>
  <c r="CW1254" i="101" s="1"/>
  <c r="CW1255" i="101" s="1"/>
  <c r="CW1256" i="101" s="1"/>
  <c r="CW1257" i="101" s="1"/>
  <c r="CW1258" i="101" s="1"/>
  <c r="CW1259" i="101" s="1"/>
  <c r="CW1260" i="101" s="1"/>
  <c r="CW1261" i="101" s="1"/>
  <c r="CW1262" i="101" s="1"/>
  <c r="CW1263" i="101" s="1"/>
  <c r="CW1264" i="101" s="1"/>
  <c r="CW1265" i="101" s="1"/>
  <c r="CW1266" i="101" s="1"/>
  <c r="CW1267" i="101" s="1"/>
  <c r="CW1268" i="101" s="1"/>
  <c r="CW1269" i="101" s="1"/>
  <c r="CW1270" i="101" s="1"/>
  <c r="CW1271" i="101" s="1"/>
  <c r="CW1272" i="101" s="1"/>
  <c r="CW1273" i="101" s="1"/>
  <c r="CW1274" i="101" s="1"/>
  <c r="CW1275" i="101" s="1"/>
  <c r="CW1276" i="101" s="1"/>
  <c r="CW1277" i="101" s="1"/>
  <c r="CW1278" i="101" s="1"/>
  <c r="CW1279" i="101" s="1"/>
  <c r="CW1280" i="101" s="1"/>
  <c r="CW1281" i="101" s="1"/>
  <c r="CW1282" i="101" s="1"/>
  <c r="CW1283" i="101" s="1"/>
  <c r="CW1284" i="101" s="1"/>
  <c r="CW1285" i="101" s="1"/>
  <c r="CW1286" i="101" s="1"/>
  <c r="CW1287" i="101" s="1"/>
  <c r="CW1288" i="101" s="1"/>
  <c r="CW1289" i="101" s="1"/>
  <c r="CW1290" i="101" s="1"/>
  <c r="CW1291" i="101" s="1"/>
  <c r="CW1292" i="101" s="1"/>
  <c r="CW1293" i="101" s="1"/>
  <c r="CW1294" i="101" s="1"/>
  <c r="CW1295" i="101" s="1"/>
  <c r="CW1296" i="101" s="1"/>
  <c r="CW1297" i="101" s="1"/>
  <c r="CW1298" i="101" s="1"/>
  <c r="CW1299" i="101" s="1"/>
  <c r="CW1300" i="101" s="1"/>
  <c r="CW1301" i="101" s="1"/>
  <c r="CW1302" i="101" s="1"/>
  <c r="CW1303" i="101" s="1"/>
  <c r="CW1304" i="101" s="1"/>
  <c r="CW1305" i="101" s="1"/>
  <c r="CW1306" i="101" s="1"/>
  <c r="CW1307" i="101" s="1"/>
  <c r="CW1308" i="101" s="1"/>
  <c r="CW1309" i="101" s="1"/>
  <c r="CW1310" i="101" s="1"/>
  <c r="CW1311" i="101" s="1"/>
  <c r="CW1312" i="101" s="1"/>
  <c r="CW1313" i="101" s="1"/>
  <c r="CW1314" i="101" s="1"/>
  <c r="CW1315" i="101" s="1"/>
  <c r="CW1316" i="101" s="1"/>
  <c r="CW1317" i="101" s="1"/>
  <c r="CW1318" i="101" s="1"/>
  <c r="CW1319" i="101" s="1"/>
  <c r="CW1320" i="101" s="1"/>
  <c r="CW1321" i="101" s="1"/>
  <c r="CW1322" i="101" s="1"/>
  <c r="CW1323" i="101" s="1"/>
  <c r="CW1324" i="101" s="1"/>
  <c r="CW1325" i="101" s="1"/>
  <c r="CW1326" i="101" s="1"/>
  <c r="CW1327" i="101" s="1"/>
  <c r="CW1328" i="101" s="1"/>
  <c r="CW1329" i="101" s="1"/>
  <c r="CW1330" i="101" s="1"/>
  <c r="CW1331" i="101" s="1"/>
  <c r="CW1332" i="101" s="1"/>
  <c r="CW1333" i="101" s="1"/>
  <c r="CW1334" i="101" s="1"/>
  <c r="CW1335" i="101" s="1"/>
  <c r="CW1336" i="101" s="1"/>
  <c r="CW1337" i="101" s="1"/>
  <c r="CW1338" i="101" s="1"/>
  <c r="CW1339" i="101" s="1"/>
  <c r="CW1340" i="101" s="1"/>
  <c r="CW1341" i="101" s="1"/>
  <c r="CW1342" i="101" s="1"/>
  <c r="CW1343" i="101" s="1"/>
  <c r="CW1344" i="101" s="1"/>
  <c r="CW1345" i="101" s="1"/>
  <c r="CW1346" i="101" s="1"/>
  <c r="CW1347" i="101" s="1"/>
  <c r="CW1348" i="101" s="1"/>
  <c r="CW1349" i="101" s="1"/>
  <c r="CW1350" i="101" s="1"/>
  <c r="CW1351" i="101" s="1"/>
  <c r="CW1352" i="101" s="1"/>
  <c r="CW1353" i="101" s="1"/>
  <c r="CW1354" i="101" s="1"/>
  <c r="CW1355" i="101" s="1"/>
  <c r="CW1356" i="101" s="1"/>
  <c r="CW1357" i="101" s="1"/>
  <c r="CW1358" i="101" s="1"/>
  <c r="CW1359" i="101" s="1"/>
  <c r="CW1360" i="101" s="1"/>
  <c r="CW1361" i="101" s="1"/>
  <c r="CW1362" i="101" s="1"/>
  <c r="CW1363" i="101" s="1"/>
  <c r="CW1364" i="101" s="1"/>
  <c r="CW1365" i="101" s="1"/>
  <c r="CW1366" i="101" s="1"/>
  <c r="CW1367" i="101" s="1"/>
  <c r="CW1368" i="101" s="1"/>
  <c r="CW1369" i="101" s="1"/>
  <c r="CW1370" i="101" s="1"/>
  <c r="CW1371" i="101" s="1"/>
  <c r="CW1372" i="101" s="1"/>
  <c r="CW1373" i="101" s="1"/>
  <c r="CW1374" i="101" s="1"/>
  <c r="CW1375" i="101" s="1"/>
  <c r="CW1376" i="101" s="1"/>
  <c r="CW1377" i="101" s="1"/>
  <c r="CW1378" i="101" s="1"/>
  <c r="CW1379" i="101" s="1"/>
  <c r="CW1380" i="101" s="1"/>
  <c r="CW1381" i="101" s="1"/>
  <c r="CW1382" i="101" s="1"/>
  <c r="CW1383" i="101" s="1"/>
  <c r="CW1384" i="101" s="1"/>
  <c r="CW1385" i="101" s="1"/>
  <c r="CW1386" i="101" s="1"/>
  <c r="CW1387" i="101" s="1"/>
  <c r="CW1388" i="101" s="1"/>
  <c r="CW1389" i="101" s="1"/>
  <c r="CW1390" i="101" s="1"/>
  <c r="CW1391" i="101" s="1"/>
  <c r="CW1392" i="101" s="1"/>
  <c r="CW1393" i="101" s="1"/>
  <c r="CW1394" i="101" s="1"/>
  <c r="CW1395" i="101" s="1"/>
  <c r="CW1396" i="101" s="1"/>
  <c r="CW1397" i="101" s="1"/>
  <c r="CW1398" i="101" s="1"/>
  <c r="CW1399" i="101" s="1"/>
  <c r="CW1400" i="101" s="1"/>
  <c r="CW1401" i="101" s="1"/>
  <c r="CW1402" i="101" s="1"/>
  <c r="CW1403" i="101" s="1"/>
  <c r="CW1404" i="101" s="1"/>
  <c r="CW1405" i="101" s="1"/>
  <c r="CW1406" i="101" s="1"/>
  <c r="CW1407" i="101" s="1"/>
  <c r="CW1408" i="101" s="1"/>
  <c r="CW1409" i="101" s="1"/>
  <c r="CW1410" i="101" s="1"/>
  <c r="CW1411" i="101" s="1"/>
  <c r="CW1412" i="101" s="1"/>
  <c r="CW1413" i="101" s="1"/>
  <c r="CW1414" i="101" s="1"/>
  <c r="CW1415" i="101" s="1"/>
  <c r="CW1416" i="101" s="1"/>
  <c r="CW1417" i="101" s="1"/>
  <c r="CW1418" i="101" s="1"/>
  <c r="CW1419" i="101" s="1"/>
  <c r="CW1420" i="101" s="1"/>
  <c r="CW1421" i="101" s="1"/>
  <c r="CW1422" i="101" s="1"/>
  <c r="CW1423" i="101" s="1"/>
  <c r="CW1424" i="101" s="1"/>
  <c r="CW1425" i="101" s="1"/>
  <c r="CW1426" i="101" s="1"/>
  <c r="CW1427" i="101" s="1"/>
  <c r="CW1428" i="101" s="1"/>
  <c r="CW1429" i="101" s="1"/>
  <c r="CW1430" i="101" s="1"/>
  <c r="CW1431" i="101" s="1"/>
  <c r="CW1432" i="101" s="1"/>
  <c r="CW1433" i="101" s="1"/>
  <c r="CW1434" i="101" s="1"/>
  <c r="CW1435" i="101" s="1"/>
  <c r="CW1436" i="101" s="1"/>
  <c r="CW1437" i="101" s="1"/>
  <c r="CW1438" i="101" s="1"/>
  <c r="CW1439" i="101" s="1"/>
  <c r="CW1440" i="101" s="1"/>
  <c r="CW1441" i="101" s="1"/>
  <c r="CW1442" i="101" s="1"/>
  <c r="CW1443" i="101" s="1"/>
  <c r="CW1444" i="101" s="1"/>
  <c r="CW1445" i="101" s="1"/>
  <c r="CW1446" i="101" s="1"/>
  <c r="CW1447" i="101" s="1"/>
  <c r="CW1448" i="101" s="1"/>
  <c r="CW1449" i="101" s="1"/>
  <c r="CW1450" i="101" s="1"/>
  <c r="CW1451" i="101" s="1"/>
  <c r="CW1452" i="101" s="1"/>
  <c r="CW1453" i="101" s="1"/>
  <c r="CV14" i="101" a="1"/>
  <c r="CV14" i="101" s="1"/>
  <c r="CV15" i="101" s="1"/>
  <c r="CV16" i="101" s="1"/>
  <c r="CV17" i="101" s="1"/>
  <c r="CV18" i="101" s="1"/>
  <c r="CV19" i="101" s="1"/>
  <c r="CV20" i="101" s="1"/>
  <c r="CV21" i="101" s="1"/>
  <c r="CV22" i="101" s="1"/>
  <c r="CV23" i="101" s="1"/>
  <c r="CV24" i="101" s="1"/>
  <c r="CV25" i="101" s="1"/>
  <c r="CV26" i="101" s="1"/>
  <c r="CV27" i="101" s="1"/>
  <c r="CV28" i="101" s="1"/>
  <c r="CV29" i="101" s="1"/>
  <c r="CV30" i="101" s="1"/>
  <c r="CV31" i="101" s="1"/>
  <c r="CV32" i="101" s="1"/>
  <c r="CV33" i="101" s="1"/>
  <c r="CV34" i="101" s="1"/>
  <c r="CV35" i="101" s="1"/>
  <c r="CV36" i="101" s="1"/>
  <c r="CV37" i="101" s="1"/>
  <c r="CV38" i="101" s="1"/>
  <c r="CV39" i="101" s="1"/>
  <c r="CV40" i="101" s="1"/>
  <c r="CV41" i="101" s="1"/>
  <c r="CV42" i="101" s="1"/>
  <c r="CV43" i="101" s="1"/>
  <c r="CV44" i="101" s="1"/>
  <c r="CV45" i="101" s="1"/>
  <c r="CV46" i="101" s="1"/>
  <c r="CV47" i="101" s="1"/>
  <c r="CV48" i="101" s="1"/>
  <c r="CV49" i="101" s="1"/>
  <c r="CV50" i="101" s="1"/>
  <c r="CV51" i="101" s="1"/>
  <c r="CV52" i="101" s="1"/>
  <c r="CV53" i="101" s="1"/>
  <c r="CV54" i="101" s="1"/>
  <c r="CV55" i="101" s="1"/>
  <c r="CV56" i="101" s="1"/>
  <c r="CV57" i="101" s="1"/>
  <c r="CV58" i="101" s="1"/>
  <c r="CV59" i="101" s="1"/>
  <c r="CV60" i="101" s="1"/>
  <c r="CV61" i="101" s="1"/>
  <c r="CV62" i="101" s="1"/>
  <c r="CV63" i="101" s="1"/>
  <c r="CV64" i="101" s="1"/>
  <c r="CV65" i="101" s="1"/>
  <c r="CV66" i="101" s="1"/>
  <c r="CV67" i="101" s="1"/>
  <c r="CV68" i="101" s="1"/>
  <c r="CV69" i="101" s="1"/>
  <c r="CV70" i="101" s="1"/>
  <c r="CV71" i="101" s="1"/>
  <c r="CV72" i="101" s="1"/>
  <c r="CV73" i="101" s="1"/>
  <c r="CV74" i="101" s="1"/>
  <c r="CV75" i="101" s="1"/>
  <c r="CV76" i="101" s="1"/>
  <c r="CV77" i="101" s="1"/>
  <c r="CV78" i="101" s="1"/>
  <c r="CV79" i="101" s="1"/>
  <c r="CV80" i="101" s="1"/>
  <c r="CV81" i="101" s="1"/>
  <c r="CV82" i="101" s="1"/>
  <c r="CV83" i="101" s="1"/>
  <c r="CV84" i="101" s="1"/>
  <c r="CV85" i="101" s="1"/>
  <c r="CV86" i="101" s="1"/>
  <c r="CV87" i="101" s="1"/>
  <c r="CV88" i="101" s="1"/>
  <c r="CV89" i="101" s="1"/>
  <c r="CV90" i="101" s="1"/>
  <c r="CV91" i="101" s="1"/>
  <c r="CV92" i="101" s="1"/>
  <c r="CV93" i="101" s="1"/>
  <c r="CV94" i="101" s="1"/>
  <c r="CV95" i="101" s="1"/>
  <c r="CV96" i="101" s="1"/>
  <c r="CV97" i="101" s="1"/>
  <c r="CV98" i="101" s="1"/>
  <c r="CV99" i="101" s="1"/>
  <c r="CV100" i="101" s="1"/>
  <c r="CV101" i="101" s="1"/>
  <c r="CV102" i="101" s="1"/>
  <c r="CV103" i="101" s="1"/>
  <c r="CV104" i="101" s="1"/>
  <c r="CV105" i="101" s="1"/>
  <c r="CV106" i="101" s="1"/>
  <c r="CV107" i="101" s="1"/>
  <c r="CV108" i="101" s="1"/>
  <c r="CV109" i="101" s="1"/>
  <c r="CV110" i="101" s="1"/>
  <c r="CV111" i="101" s="1"/>
  <c r="CV112" i="101" s="1"/>
  <c r="CV113" i="101" s="1"/>
  <c r="CV114" i="101" s="1"/>
  <c r="CV115" i="101" s="1"/>
  <c r="CV116" i="101" s="1"/>
  <c r="CV117" i="101" s="1"/>
  <c r="CV118" i="101" s="1"/>
  <c r="CV119" i="101" s="1"/>
  <c r="CV120" i="101" s="1"/>
  <c r="CV121" i="101" s="1"/>
  <c r="CV122" i="101" s="1"/>
  <c r="CV123" i="101" s="1"/>
  <c r="CV124" i="101" s="1"/>
  <c r="CV125" i="101" s="1"/>
  <c r="CV126" i="101" s="1"/>
  <c r="CV127" i="101" s="1"/>
  <c r="CV128" i="101" s="1"/>
  <c r="CV129" i="101" s="1"/>
  <c r="CV130" i="101" s="1"/>
  <c r="CV131" i="101" s="1"/>
  <c r="CV132" i="101" s="1"/>
  <c r="CV133" i="101" s="1"/>
  <c r="CV134" i="101" s="1"/>
  <c r="CV135" i="101" s="1"/>
  <c r="CV136" i="101" s="1"/>
  <c r="CV137" i="101" s="1"/>
  <c r="CV138" i="101" s="1"/>
  <c r="CV139" i="101" s="1"/>
  <c r="CV140" i="101" s="1"/>
  <c r="CV141" i="101" s="1"/>
  <c r="CV142" i="101" s="1"/>
  <c r="CV143" i="101" s="1"/>
  <c r="CV144" i="101" s="1"/>
  <c r="CV145" i="101" s="1"/>
  <c r="CV146" i="101" s="1"/>
  <c r="CV147" i="101" s="1"/>
  <c r="CV148" i="101" s="1"/>
  <c r="CV149" i="101" s="1"/>
  <c r="CV150" i="101" s="1"/>
  <c r="CV151" i="101" s="1"/>
  <c r="CV152" i="101" s="1"/>
  <c r="CV153" i="101" s="1"/>
  <c r="CV154" i="101" s="1"/>
  <c r="CV155" i="101" s="1"/>
  <c r="CV156" i="101" s="1"/>
  <c r="CV157" i="101" s="1"/>
  <c r="CV158" i="101" s="1"/>
  <c r="CV159" i="101" s="1"/>
  <c r="CV160" i="101" s="1"/>
  <c r="CV161" i="101" s="1"/>
  <c r="CV162" i="101" s="1"/>
  <c r="CV163" i="101" s="1"/>
  <c r="CV164" i="101" s="1"/>
  <c r="CV165" i="101" s="1"/>
  <c r="CV166" i="101" s="1"/>
  <c r="CV167" i="101" s="1"/>
  <c r="CV168" i="101" s="1"/>
  <c r="CV169" i="101" s="1"/>
  <c r="CV170" i="101" s="1"/>
  <c r="CV171" i="101" s="1"/>
  <c r="CV172" i="101" s="1"/>
  <c r="CV173" i="101" s="1"/>
  <c r="CV174" i="101" s="1"/>
  <c r="CV175" i="101" s="1"/>
  <c r="CV176" i="101" s="1"/>
  <c r="CV177" i="101" s="1"/>
  <c r="CV178" i="101" s="1"/>
  <c r="CV179" i="101" s="1"/>
  <c r="CV180" i="101" s="1"/>
  <c r="CV181" i="101" s="1"/>
  <c r="CV182" i="101" s="1"/>
  <c r="CV183" i="101" s="1"/>
  <c r="CV184" i="101" s="1"/>
  <c r="CV185" i="101" s="1"/>
  <c r="CV186" i="101" s="1"/>
  <c r="CV187" i="101" s="1"/>
  <c r="CV188" i="101" s="1"/>
  <c r="CV189" i="101" s="1"/>
  <c r="CV190" i="101" s="1"/>
  <c r="CV191" i="101" s="1"/>
  <c r="CV192" i="101" s="1"/>
  <c r="CV193" i="101" s="1"/>
  <c r="CV194" i="101" s="1"/>
  <c r="CV195" i="101" s="1"/>
  <c r="CV196" i="101" s="1"/>
  <c r="CV197" i="101" s="1"/>
  <c r="CV198" i="101" s="1"/>
  <c r="CV199" i="101" s="1"/>
  <c r="CV200" i="101" s="1"/>
  <c r="CV201" i="101" s="1"/>
  <c r="CV202" i="101" s="1"/>
  <c r="CV203" i="101" s="1"/>
  <c r="CV204" i="101" s="1"/>
  <c r="CV205" i="101" s="1"/>
  <c r="CV206" i="101" s="1"/>
  <c r="CV207" i="101" s="1"/>
  <c r="CV208" i="101" s="1"/>
  <c r="CV209" i="101" s="1"/>
  <c r="CV210" i="101" s="1"/>
  <c r="CV211" i="101" s="1"/>
  <c r="CV212" i="101" s="1"/>
  <c r="CV213" i="101" s="1"/>
  <c r="CV214" i="101" s="1"/>
  <c r="CV215" i="101" s="1"/>
  <c r="CV216" i="101" s="1"/>
  <c r="CV217" i="101" s="1"/>
  <c r="CV218" i="101" s="1"/>
  <c r="CV219" i="101" s="1"/>
  <c r="CV220" i="101" s="1"/>
  <c r="CV221" i="101" s="1"/>
  <c r="CV222" i="101" s="1"/>
  <c r="CV223" i="101" s="1"/>
  <c r="CV224" i="101" s="1"/>
  <c r="CV225" i="101" s="1"/>
  <c r="CV226" i="101" s="1"/>
  <c r="CV227" i="101" s="1"/>
  <c r="CV228" i="101" s="1"/>
  <c r="CV229" i="101" s="1"/>
  <c r="CV230" i="101" s="1"/>
  <c r="CV231" i="101" s="1"/>
  <c r="CV232" i="101" s="1"/>
  <c r="CV233" i="101" s="1"/>
  <c r="CV234" i="101" s="1"/>
  <c r="CV235" i="101" s="1"/>
  <c r="CV236" i="101" s="1"/>
  <c r="CV237" i="101" s="1"/>
  <c r="CV238" i="101" s="1"/>
  <c r="CV239" i="101" s="1"/>
  <c r="CV240" i="101" s="1"/>
  <c r="CV241" i="101" s="1"/>
  <c r="CV242" i="101" s="1"/>
  <c r="CV243" i="101" s="1"/>
  <c r="CV244" i="101" s="1"/>
  <c r="CV245" i="101" s="1"/>
  <c r="CV246" i="101" s="1"/>
  <c r="CV247" i="101" s="1"/>
  <c r="CV248" i="101" s="1"/>
  <c r="CV249" i="101" s="1"/>
  <c r="CV250" i="101" s="1"/>
  <c r="CV251" i="101" s="1"/>
  <c r="CV252" i="101" s="1"/>
  <c r="CV253" i="101" s="1"/>
  <c r="CV254" i="101" s="1"/>
  <c r="CV255" i="101" s="1"/>
  <c r="CV256" i="101" s="1"/>
  <c r="CV257" i="101" s="1"/>
  <c r="CV258" i="101" s="1"/>
  <c r="CV259" i="101" s="1"/>
  <c r="CV260" i="101" s="1"/>
  <c r="CV261" i="101" s="1"/>
  <c r="CV262" i="101" s="1"/>
  <c r="CV263" i="101" s="1"/>
  <c r="CV264" i="101" s="1"/>
  <c r="CV265" i="101" s="1"/>
  <c r="CV266" i="101" s="1"/>
  <c r="CV267" i="101" s="1"/>
  <c r="CV268" i="101" s="1"/>
  <c r="CV269" i="101" s="1"/>
  <c r="CV270" i="101" s="1"/>
  <c r="CV271" i="101" s="1"/>
  <c r="CV272" i="101" s="1"/>
  <c r="CV273" i="101" s="1"/>
  <c r="CV274" i="101" s="1"/>
  <c r="CV275" i="101" s="1"/>
  <c r="CV276" i="101" s="1"/>
  <c r="CV277" i="101" s="1"/>
  <c r="CV278" i="101" s="1"/>
  <c r="CV279" i="101" s="1"/>
  <c r="CV280" i="101" s="1"/>
  <c r="CV281" i="101" s="1"/>
  <c r="CV282" i="101" s="1"/>
  <c r="CV283" i="101" s="1"/>
  <c r="CV284" i="101" s="1"/>
  <c r="CV285" i="101" s="1"/>
  <c r="CV286" i="101" s="1"/>
  <c r="CV287" i="101" s="1"/>
  <c r="CV288" i="101" s="1"/>
  <c r="CV289" i="101" s="1"/>
  <c r="CV290" i="101" s="1"/>
  <c r="CV291" i="101" s="1"/>
  <c r="CV292" i="101" s="1"/>
  <c r="CV293" i="101" s="1"/>
  <c r="CV294" i="101" s="1"/>
  <c r="CV295" i="101" s="1"/>
  <c r="CV296" i="101" s="1"/>
  <c r="CV297" i="101" s="1"/>
  <c r="CV298" i="101" s="1"/>
  <c r="CV299" i="101" s="1"/>
  <c r="CV300" i="101" s="1"/>
  <c r="CV301" i="101" s="1"/>
  <c r="CV302" i="101" s="1"/>
  <c r="CV303" i="101" s="1"/>
  <c r="CV304" i="101" s="1"/>
  <c r="CV305" i="101" s="1"/>
  <c r="CV306" i="101" s="1"/>
  <c r="CV307" i="101" s="1"/>
  <c r="CV308" i="101" s="1"/>
  <c r="CV309" i="101" s="1"/>
  <c r="CV310" i="101" s="1"/>
  <c r="CV311" i="101" s="1"/>
  <c r="CV312" i="101" s="1"/>
  <c r="CV313" i="101" s="1"/>
  <c r="CV314" i="101" s="1"/>
  <c r="CV315" i="101" s="1"/>
  <c r="CV316" i="101" s="1"/>
  <c r="CV317" i="101" s="1"/>
  <c r="CV318" i="101" s="1"/>
  <c r="CV319" i="101" s="1"/>
  <c r="CV320" i="101" s="1"/>
  <c r="CV321" i="101" s="1"/>
  <c r="CV322" i="101" s="1"/>
  <c r="CV323" i="101" s="1"/>
  <c r="CV324" i="101" s="1"/>
  <c r="CV325" i="101" s="1"/>
  <c r="CV326" i="101" s="1"/>
  <c r="CV327" i="101" s="1"/>
  <c r="CV328" i="101" s="1"/>
  <c r="CV329" i="101" s="1"/>
  <c r="CV330" i="101" s="1"/>
  <c r="CV331" i="101" s="1"/>
  <c r="CV332" i="101" s="1"/>
  <c r="CV333" i="101" s="1"/>
  <c r="CV334" i="101" s="1"/>
  <c r="CV335" i="101" s="1"/>
  <c r="CV336" i="101" s="1"/>
  <c r="CV337" i="101" s="1"/>
  <c r="CV338" i="101" s="1"/>
  <c r="CV339" i="101" s="1"/>
  <c r="CV340" i="101" s="1"/>
  <c r="CV341" i="101" s="1"/>
  <c r="CV342" i="101" s="1"/>
  <c r="CV343" i="101" s="1"/>
  <c r="CV344" i="101" s="1"/>
  <c r="CV345" i="101" s="1"/>
  <c r="CV346" i="101" s="1"/>
  <c r="CV347" i="101" s="1"/>
  <c r="CV348" i="101" s="1"/>
  <c r="CV349" i="101" s="1"/>
  <c r="CV350" i="101" s="1"/>
  <c r="CV351" i="101" s="1"/>
  <c r="CV352" i="101" s="1"/>
  <c r="CV353" i="101" s="1"/>
  <c r="CV354" i="101" s="1"/>
  <c r="CV355" i="101" s="1"/>
  <c r="CV356" i="101" s="1"/>
  <c r="CV357" i="101" s="1"/>
  <c r="CV358" i="101" s="1"/>
  <c r="CV359" i="101" s="1"/>
  <c r="CV360" i="101" s="1"/>
  <c r="CV361" i="101" s="1"/>
  <c r="CV362" i="101" s="1"/>
  <c r="CV363" i="101" s="1"/>
  <c r="CV364" i="101" s="1"/>
  <c r="CV365" i="101" s="1"/>
  <c r="CV366" i="101" s="1"/>
  <c r="CV367" i="101" s="1"/>
  <c r="CV368" i="101" s="1"/>
  <c r="CV369" i="101" s="1"/>
  <c r="CV370" i="101" s="1"/>
  <c r="CV371" i="101" s="1"/>
  <c r="CV372" i="101" s="1"/>
  <c r="CV373" i="101" s="1"/>
  <c r="CV374" i="101" s="1"/>
  <c r="CV375" i="101" s="1"/>
  <c r="CV376" i="101" s="1"/>
  <c r="CV377" i="101" s="1"/>
  <c r="CV378" i="101" s="1"/>
  <c r="CV379" i="101" s="1"/>
  <c r="CV380" i="101" s="1"/>
  <c r="CV381" i="101" s="1"/>
  <c r="CV382" i="101" s="1"/>
  <c r="CV383" i="101" s="1"/>
  <c r="CV384" i="101" s="1"/>
  <c r="CV385" i="101" s="1"/>
  <c r="CV386" i="101" s="1"/>
  <c r="CV387" i="101" s="1"/>
  <c r="CV388" i="101" s="1"/>
  <c r="CV389" i="101" s="1"/>
  <c r="CV390" i="101" s="1"/>
  <c r="CV391" i="101" s="1"/>
  <c r="CV392" i="101" s="1"/>
  <c r="CV393" i="101" s="1"/>
  <c r="CV394" i="101" s="1"/>
  <c r="CV395" i="101" s="1"/>
  <c r="CV396" i="101" s="1"/>
  <c r="CV397" i="101" s="1"/>
  <c r="CV398" i="101" s="1"/>
  <c r="CV399" i="101" s="1"/>
  <c r="CV400" i="101" s="1"/>
  <c r="CV401" i="101" s="1"/>
  <c r="CV402" i="101" s="1"/>
  <c r="CV403" i="101" s="1"/>
  <c r="CV404" i="101" s="1"/>
  <c r="CV405" i="101" s="1"/>
  <c r="CV406" i="101" s="1"/>
  <c r="CV407" i="101" s="1"/>
  <c r="CV408" i="101" s="1"/>
  <c r="CV409" i="101" s="1"/>
  <c r="CV410" i="101" s="1"/>
  <c r="CV411" i="101" s="1"/>
  <c r="CV412" i="101" s="1"/>
  <c r="CV413" i="101" s="1"/>
  <c r="CV414" i="101" s="1"/>
  <c r="CV415" i="101" s="1"/>
  <c r="CV416" i="101" s="1"/>
  <c r="CV417" i="101" s="1"/>
  <c r="CV418" i="101" s="1"/>
  <c r="CV419" i="101" s="1"/>
  <c r="CV420" i="101" s="1"/>
  <c r="CV421" i="101" s="1"/>
  <c r="CV422" i="101" s="1"/>
  <c r="CV423" i="101" s="1"/>
  <c r="CV424" i="101" s="1"/>
  <c r="CV425" i="101" s="1"/>
  <c r="CV426" i="101" s="1"/>
  <c r="CV427" i="101" s="1"/>
  <c r="CV428" i="101" s="1"/>
  <c r="CV429" i="101" s="1"/>
  <c r="CV430" i="101" s="1"/>
  <c r="CV431" i="101" s="1"/>
  <c r="CV432" i="101" s="1"/>
  <c r="CV433" i="101" s="1"/>
  <c r="CV434" i="101" s="1"/>
  <c r="CV435" i="101" s="1"/>
  <c r="CV436" i="101" s="1"/>
  <c r="CV437" i="101" s="1"/>
  <c r="CV438" i="101" s="1"/>
  <c r="CV439" i="101" s="1"/>
  <c r="CV440" i="101" s="1"/>
  <c r="CV441" i="101" s="1"/>
  <c r="CV442" i="101" s="1"/>
  <c r="CV443" i="101" s="1"/>
  <c r="CV444" i="101" s="1"/>
  <c r="CV445" i="101" s="1"/>
  <c r="CV446" i="101" s="1"/>
  <c r="CV447" i="101" s="1"/>
  <c r="CV448" i="101" s="1"/>
  <c r="CV449" i="101" s="1"/>
  <c r="CV450" i="101" s="1"/>
  <c r="CV451" i="101" s="1"/>
  <c r="CV452" i="101" s="1"/>
  <c r="CV453" i="101" s="1"/>
  <c r="CV454" i="101" s="1"/>
  <c r="CV455" i="101" s="1"/>
  <c r="CV456" i="101" s="1"/>
  <c r="CV457" i="101" s="1"/>
  <c r="CV458" i="101" s="1"/>
  <c r="CV459" i="101" s="1"/>
  <c r="CV460" i="101" s="1"/>
  <c r="CV461" i="101" s="1"/>
  <c r="CV462" i="101" s="1"/>
  <c r="CV463" i="101" s="1"/>
  <c r="CV464" i="101" s="1"/>
  <c r="CV465" i="101" s="1"/>
  <c r="CV466" i="101" s="1"/>
  <c r="CV467" i="101" s="1"/>
  <c r="CV468" i="101" s="1"/>
  <c r="CV469" i="101" s="1"/>
  <c r="CV470" i="101" s="1"/>
  <c r="CV471" i="101" s="1"/>
  <c r="CV472" i="101" s="1"/>
  <c r="CV473" i="101" s="1"/>
  <c r="CV474" i="101" s="1"/>
  <c r="CV475" i="101" s="1"/>
  <c r="CV476" i="101" s="1"/>
  <c r="CV477" i="101" s="1"/>
  <c r="CV478" i="101" s="1"/>
  <c r="CV479" i="101" s="1"/>
  <c r="CV480" i="101" s="1"/>
  <c r="CV481" i="101" s="1"/>
  <c r="CV482" i="101" s="1"/>
  <c r="CV483" i="101" s="1"/>
  <c r="CV484" i="101" s="1"/>
  <c r="CV485" i="101" s="1"/>
  <c r="CV486" i="101" s="1"/>
  <c r="CV487" i="101" s="1"/>
  <c r="CV488" i="101" s="1"/>
  <c r="CV489" i="101" s="1"/>
  <c r="CV490" i="101" s="1"/>
  <c r="CV491" i="101" s="1"/>
  <c r="CV492" i="101" s="1"/>
  <c r="CV493" i="101" s="1"/>
  <c r="CV494" i="101" s="1"/>
  <c r="CV495" i="101" s="1"/>
  <c r="CV496" i="101" s="1"/>
  <c r="CV497" i="101" s="1"/>
  <c r="CV498" i="101" s="1"/>
  <c r="CV499" i="101" s="1"/>
  <c r="CV500" i="101" s="1"/>
  <c r="CV501" i="101" s="1"/>
  <c r="CV502" i="101" s="1"/>
  <c r="CV503" i="101" s="1"/>
  <c r="CV504" i="101" s="1"/>
  <c r="CV505" i="101" s="1"/>
  <c r="CV506" i="101" s="1"/>
  <c r="CV507" i="101" s="1"/>
  <c r="CV508" i="101" s="1"/>
  <c r="CV509" i="101" s="1"/>
  <c r="CV510" i="101" s="1"/>
  <c r="CV511" i="101" s="1"/>
  <c r="CV512" i="101" s="1"/>
  <c r="CV513" i="101" s="1"/>
  <c r="CV514" i="101" s="1"/>
  <c r="CV515" i="101" s="1"/>
  <c r="CV516" i="101" s="1"/>
  <c r="CV517" i="101" s="1"/>
  <c r="CV518" i="101" s="1"/>
  <c r="CV519" i="101" s="1"/>
  <c r="CV520" i="101" s="1"/>
  <c r="CV521" i="101" s="1"/>
  <c r="CV522" i="101" s="1"/>
  <c r="CV523" i="101" s="1"/>
  <c r="CV524" i="101" s="1"/>
  <c r="CV525" i="101" s="1"/>
  <c r="CV526" i="101" s="1"/>
  <c r="CV527" i="101" s="1"/>
  <c r="CV528" i="101" s="1"/>
  <c r="CV529" i="101" s="1"/>
  <c r="CV530" i="101" s="1"/>
  <c r="CV531" i="101" s="1"/>
  <c r="CV532" i="101" s="1"/>
  <c r="CV533" i="101" s="1"/>
  <c r="CV534" i="101" s="1"/>
  <c r="CV535" i="101" s="1"/>
  <c r="CV536" i="101" s="1"/>
  <c r="CV537" i="101" s="1"/>
  <c r="CV538" i="101" s="1"/>
  <c r="CV539" i="101" s="1"/>
  <c r="CV540" i="101" s="1"/>
  <c r="CV541" i="101" s="1"/>
  <c r="CV542" i="101" s="1"/>
  <c r="CV543" i="101" s="1"/>
  <c r="CV544" i="101" s="1"/>
  <c r="CV545" i="101" s="1"/>
  <c r="CV546" i="101" s="1"/>
  <c r="CV547" i="101" s="1"/>
  <c r="CV548" i="101" s="1"/>
  <c r="CV549" i="101" s="1"/>
  <c r="CV550" i="101" s="1"/>
  <c r="CV551" i="101" s="1"/>
  <c r="CV552" i="101" s="1"/>
  <c r="CV553" i="101" s="1"/>
  <c r="CV554" i="101" s="1"/>
  <c r="CV555" i="101" s="1"/>
  <c r="CV556" i="101" s="1"/>
  <c r="CV557" i="101" s="1"/>
  <c r="CV558" i="101" s="1"/>
  <c r="CV559" i="101" s="1"/>
  <c r="CV560" i="101" s="1"/>
  <c r="CV561" i="101" s="1"/>
  <c r="CV562" i="101" s="1"/>
  <c r="CV563" i="101" s="1"/>
  <c r="CV564" i="101" s="1"/>
  <c r="CV565" i="101" s="1"/>
  <c r="CV566" i="101" s="1"/>
  <c r="CV567" i="101" s="1"/>
  <c r="CV568" i="101" s="1"/>
  <c r="CV569" i="101" s="1"/>
  <c r="CV570" i="101" s="1"/>
  <c r="CV571" i="101" s="1"/>
  <c r="CV572" i="101" s="1"/>
  <c r="CV573" i="101" s="1"/>
  <c r="CV574" i="101" s="1"/>
  <c r="CV575" i="101" s="1"/>
  <c r="CV576" i="101" s="1"/>
  <c r="CV577" i="101" s="1"/>
  <c r="CV578" i="101" s="1"/>
  <c r="CV579" i="101" s="1"/>
  <c r="CV580" i="101" s="1"/>
  <c r="CV581" i="101" s="1"/>
  <c r="CV582" i="101" s="1"/>
  <c r="CV583" i="101" s="1"/>
  <c r="CV584" i="101" s="1"/>
  <c r="CV585" i="101" s="1"/>
  <c r="CV586" i="101" s="1"/>
  <c r="CV587" i="101" s="1"/>
  <c r="CV588" i="101" s="1"/>
  <c r="CV589" i="101" s="1"/>
  <c r="CV590" i="101" s="1"/>
  <c r="CV591" i="101" s="1"/>
  <c r="CV592" i="101" s="1"/>
  <c r="CV593" i="101" s="1"/>
  <c r="CV594" i="101" s="1"/>
  <c r="CV595" i="101" s="1"/>
  <c r="CV596" i="101" s="1"/>
  <c r="CV597" i="101" s="1"/>
  <c r="CV598" i="101" s="1"/>
  <c r="CV599" i="101" s="1"/>
  <c r="CV600" i="101" s="1"/>
  <c r="CV601" i="101" s="1"/>
  <c r="CV602" i="101" s="1"/>
  <c r="CV603" i="101" s="1"/>
  <c r="CV604" i="101" s="1"/>
  <c r="CV605" i="101" s="1"/>
  <c r="CV606" i="101" s="1"/>
  <c r="CV607" i="101" s="1"/>
  <c r="CV608" i="101" s="1"/>
  <c r="CV609" i="101" s="1"/>
  <c r="CV610" i="101" s="1"/>
  <c r="CV611" i="101" s="1"/>
  <c r="CV612" i="101" s="1"/>
  <c r="CV613" i="101" s="1"/>
  <c r="CV614" i="101" s="1"/>
  <c r="CV615" i="101" s="1"/>
  <c r="CV616" i="101" s="1"/>
  <c r="CV617" i="101" s="1"/>
  <c r="CV618" i="101" s="1"/>
  <c r="CV619" i="101" s="1"/>
  <c r="CV620" i="101" s="1"/>
  <c r="CV621" i="101" s="1"/>
  <c r="CV622" i="101" s="1"/>
  <c r="CV623" i="101" s="1"/>
  <c r="CV624" i="101" s="1"/>
  <c r="CV625" i="101" s="1"/>
  <c r="CV626" i="101" s="1"/>
  <c r="CV627" i="101" s="1"/>
  <c r="CV628" i="101" s="1"/>
  <c r="CV629" i="101" s="1"/>
  <c r="CV630" i="101" s="1"/>
  <c r="CV631" i="101" s="1"/>
  <c r="CV632" i="101" s="1"/>
  <c r="CV633" i="101" s="1"/>
  <c r="CV634" i="101" s="1"/>
  <c r="CV635" i="101" s="1"/>
  <c r="CV636" i="101" s="1"/>
  <c r="CV637" i="101" s="1"/>
  <c r="CV638" i="101" s="1"/>
  <c r="CV639" i="101" s="1"/>
  <c r="CV640" i="101" s="1"/>
  <c r="CV641" i="101" s="1"/>
  <c r="CV642" i="101" s="1"/>
  <c r="CV643" i="101" s="1"/>
  <c r="CV644" i="101" s="1"/>
  <c r="CV645" i="101" s="1"/>
  <c r="CV646" i="101" s="1"/>
  <c r="CV647" i="101" s="1"/>
  <c r="CV648" i="101" s="1"/>
  <c r="CV649" i="101" s="1"/>
  <c r="CV650" i="101" s="1"/>
  <c r="CV651" i="101" s="1"/>
  <c r="CV652" i="101" s="1"/>
  <c r="CV653" i="101" s="1"/>
  <c r="CV654" i="101" s="1"/>
  <c r="CV655" i="101" s="1"/>
  <c r="CV656" i="101" s="1"/>
  <c r="CV657" i="101" s="1"/>
  <c r="CV658" i="101" s="1"/>
  <c r="CV659" i="101" s="1"/>
  <c r="CV660" i="101" s="1"/>
  <c r="CV661" i="101" s="1"/>
  <c r="CV662" i="101" s="1"/>
  <c r="CV663" i="101" s="1"/>
  <c r="CV664" i="101" s="1"/>
  <c r="CV665" i="101" s="1"/>
  <c r="CV666" i="101" s="1"/>
  <c r="CV667" i="101" s="1"/>
  <c r="CV668" i="101" s="1"/>
  <c r="CV669" i="101" s="1"/>
  <c r="CV670" i="101" s="1"/>
  <c r="CV671" i="101" s="1"/>
  <c r="CV672" i="101" s="1"/>
  <c r="CV673" i="101" s="1"/>
  <c r="CV674" i="101" s="1"/>
  <c r="CV675" i="101" s="1"/>
  <c r="CV676" i="101" s="1"/>
  <c r="CV677" i="101" s="1"/>
  <c r="CV678" i="101" s="1"/>
  <c r="CV679" i="101" s="1"/>
  <c r="CV680" i="101" s="1"/>
  <c r="CV681" i="101" s="1"/>
  <c r="CV682" i="101" s="1"/>
  <c r="CV683" i="101" s="1"/>
  <c r="CV684" i="101" s="1"/>
  <c r="CV685" i="101" s="1"/>
  <c r="CV686" i="101" s="1"/>
  <c r="CV687" i="101" s="1"/>
  <c r="CV688" i="101" s="1"/>
  <c r="CV689" i="101" s="1"/>
  <c r="CV690" i="101" s="1"/>
  <c r="CV691" i="101" s="1"/>
  <c r="CV692" i="101" s="1"/>
  <c r="CV693" i="101" s="1"/>
  <c r="CV694" i="101" s="1"/>
  <c r="CV695" i="101" s="1"/>
  <c r="CV696" i="101" s="1"/>
  <c r="CV697" i="101" s="1"/>
  <c r="CV698" i="101" s="1"/>
  <c r="CV699" i="101" s="1"/>
  <c r="CV700" i="101" s="1"/>
  <c r="CV701" i="101" s="1"/>
  <c r="CV702" i="101" s="1"/>
  <c r="CV703" i="101" s="1"/>
  <c r="CV704" i="101" s="1"/>
  <c r="CV705" i="101" s="1"/>
  <c r="CV706" i="101" s="1"/>
  <c r="CV707" i="101" s="1"/>
  <c r="CV708" i="101" s="1"/>
  <c r="CV709" i="101" s="1"/>
  <c r="CV710" i="101" s="1"/>
  <c r="CV711" i="101" s="1"/>
  <c r="CV712" i="101" s="1"/>
  <c r="CV713" i="101" s="1"/>
  <c r="CV714" i="101" s="1"/>
  <c r="CV715" i="101" s="1"/>
  <c r="CV716" i="101" s="1"/>
  <c r="CV717" i="101" s="1"/>
  <c r="CV718" i="101" s="1"/>
  <c r="CV719" i="101" s="1"/>
  <c r="CV720" i="101" s="1"/>
  <c r="CV721" i="101" s="1"/>
  <c r="CV722" i="101" s="1"/>
  <c r="CV723" i="101" s="1"/>
  <c r="CV724" i="101" s="1"/>
  <c r="CV725" i="101" s="1"/>
  <c r="CV726" i="101" s="1"/>
  <c r="CV727" i="101" s="1"/>
  <c r="CV728" i="101" s="1"/>
  <c r="CV729" i="101" s="1"/>
  <c r="CV730" i="101" s="1"/>
  <c r="CV731" i="101" s="1"/>
  <c r="CV732" i="101" s="1"/>
  <c r="CV733" i="101" s="1"/>
  <c r="CV734" i="101" s="1"/>
  <c r="CV735" i="101" s="1"/>
  <c r="CV736" i="101" s="1"/>
  <c r="CV737" i="101" s="1"/>
  <c r="CV738" i="101" s="1"/>
  <c r="CV739" i="101" s="1"/>
  <c r="CV740" i="101" s="1"/>
  <c r="CV741" i="101" s="1"/>
  <c r="CV742" i="101" s="1"/>
  <c r="CV743" i="101" s="1"/>
  <c r="CV744" i="101" s="1"/>
  <c r="CV745" i="101" s="1"/>
  <c r="CV746" i="101" s="1"/>
  <c r="CV747" i="101" s="1"/>
  <c r="CV748" i="101" s="1"/>
  <c r="CV749" i="101" s="1"/>
  <c r="CV750" i="101" s="1"/>
  <c r="CV751" i="101" s="1"/>
  <c r="CV752" i="101" s="1"/>
  <c r="CV753" i="101" s="1"/>
  <c r="CV754" i="101" s="1"/>
  <c r="CV755" i="101" s="1"/>
  <c r="CV756" i="101" s="1"/>
  <c r="CV757" i="101" s="1"/>
  <c r="CV758" i="101" s="1"/>
  <c r="CV759" i="101" s="1"/>
  <c r="CV760" i="101" s="1"/>
  <c r="CV761" i="101" s="1"/>
  <c r="CV762" i="101" s="1"/>
  <c r="CV763" i="101" s="1"/>
  <c r="CV764" i="101" s="1"/>
  <c r="CV765" i="101" s="1"/>
  <c r="CV766" i="101" s="1"/>
  <c r="CV767" i="101" s="1"/>
  <c r="CV768" i="101" s="1"/>
  <c r="CV769" i="101" s="1"/>
  <c r="CV770" i="101" s="1"/>
  <c r="CV771" i="101" s="1"/>
  <c r="CV772" i="101" s="1"/>
  <c r="CV773" i="101" s="1"/>
  <c r="CV774" i="101" s="1"/>
  <c r="CV775" i="101" s="1"/>
  <c r="CV776" i="101" s="1"/>
  <c r="CV777" i="101" s="1"/>
  <c r="CV778" i="101" s="1"/>
  <c r="CV779" i="101" s="1"/>
  <c r="CV780" i="101" s="1"/>
  <c r="CV781" i="101" s="1"/>
  <c r="CV782" i="101" s="1"/>
  <c r="CV783" i="101" s="1"/>
  <c r="CV784" i="101" s="1"/>
  <c r="CV785" i="101" s="1"/>
  <c r="CV786" i="101" s="1"/>
  <c r="CV787" i="101" s="1"/>
  <c r="CV788" i="101" s="1"/>
  <c r="CV789" i="101" s="1"/>
  <c r="CV790" i="101" s="1"/>
  <c r="CV791" i="101" s="1"/>
  <c r="CV792" i="101" s="1"/>
  <c r="CV793" i="101" s="1"/>
  <c r="CV794" i="101" s="1"/>
  <c r="CV795" i="101" s="1"/>
  <c r="CV796" i="101" s="1"/>
  <c r="CV797" i="101" s="1"/>
  <c r="CV798" i="101" s="1"/>
  <c r="CV799" i="101" s="1"/>
  <c r="CV800" i="101" s="1"/>
  <c r="CV801" i="101" s="1"/>
  <c r="CV802" i="101" s="1"/>
  <c r="CV803" i="101" s="1"/>
  <c r="CV804" i="101" s="1"/>
  <c r="CV805" i="101" s="1"/>
  <c r="CV806" i="101" s="1"/>
  <c r="CV807" i="101" s="1"/>
  <c r="CV808" i="101" s="1"/>
  <c r="CV809" i="101" s="1"/>
  <c r="CV810" i="101" s="1"/>
  <c r="CV811" i="101" s="1"/>
  <c r="CV812" i="101" s="1"/>
  <c r="CV813" i="101" s="1"/>
  <c r="CV814" i="101" s="1"/>
  <c r="CV815" i="101" s="1"/>
  <c r="CV816" i="101" s="1"/>
  <c r="CV817" i="101" s="1"/>
  <c r="CV818" i="101" s="1"/>
  <c r="CV819" i="101" s="1"/>
  <c r="CV820" i="101" s="1"/>
  <c r="CV821" i="101" s="1"/>
  <c r="CV822" i="101" s="1"/>
  <c r="CV823" i="101" s="1"/>
  <c r="CV824" i="101" s="1"/>
  <c r="CV825" i="101" s="1"/>
  <c r="CV826" i="101" s="1"/>
  <c r="CV827" i="101" s="1"/>
  <c r="CV828" i="101" s="1"/>
  <c r="CV829" i="101" s="1"/>
  <c r="CV830" i="101" s="1"/>
  <c r="CV831" i="101" s="1"/>
  <c r="CV832" i="101" s="1"/>
  <c r="CV833" i="101" s="1"/>
  <c r="CV834" i="101" s="1"/>
  <c r="CV835" i="101" s="1"/>
  <c r="CV836" i="101" s="1"/>
  <c r="CV837" i="101" s="1"/>
  <c r="CV838" i="101" s="1"/>
  <c r="CV839" i="101" s="1"/>
  <c r="CV840" i="101" s="1"/>
  <c r="CV841" i="101" s="1"/>
  <c r="CV842" i="101" s="1"/>
  <c r="CV843" i="101" s="1"/>
  <c r="CV844" i="101" s="1"/>
  <c r="CV845" i="101" s="1"/>
  <c r="CV846" i="101" s="1"/>
  <c r="CV847" i="101" s="1"/>
  <c r="CV848" i="101" s="1"/>
  <c r="CV849" i="101" s="1"/>
  <c r="CV850" i="101" s="1"/>
  <c r="CV851" i="101" s="1"/>
  <c r="CV852" i="101" s="1"/>
  <c r="CV853" i="101" s="1"/>
  <c r="CV854" i="101" s="1"/>
  <c r="CV855" i="101" s="1"/>
  <c r="CV856" i="101" s="1"/>
  <c r="CV857" i="101" s="1"/>
  <c r="CV858" i="101" s="1"/>
  <c r="CV859" i="101" s="1"/>
  <c r="CV860" i="101" s="1"/>
  <c r="CV861" i="101" s="1"/>
  <c r="CV862" i="101" s="1"/>
  <c r="CV863" i="101" s="1"/>
  <c r="CV864" i="101" s="1"/>
  <c r="CV865" i="101" s="1"/>
  <c r="CV866" i="101" s="1"/>
  <c r="CV867" i="101" s="1"/>
  <c r="CV868" i="101" s="1"/>
  <c r="CV869" i="101" s="1"/>
  <c r="CV870" i="101" s="1"/>
  <c r="CV871" i="101" s="1"/>
  <c r="CV872" i="101" s="1"/>
  <c r="CV873" i="101" s="1"/>
  <c r="CV874" i="101" s="1"/>
  <c r="CV875" i="101" s="1"/>
  <c r="CV876" i="101" s="1"/>
  <c r="CV877" i="101" s="1"/>
  <c r="CV878" i="101" s="1"/>
  <c r="CV879" i="101" s="1"/>
  <c r="CV880" i="101" s="1"/>
  <c r="CV881" i="101" s="1"/>
  <c r="CV882" i="101" s="1"/>
  <c r="CV883" i="101" s="1"/>
  <c r="CV884" i="101" s="1"/>
  <c r="CV885" i="101" s="1"/>
  <c r="CV886" i="101" s="1"/>
  <c r="CV887" i="101" s="1"/>
  <c r="CV888" i="101" s="1"/>
  <c r="CV889" i="101" s="1"/>
  <c r="CV890" i="101" s="1"/>
  <c r="CV891" i="101" s="1"/>
  <c r="CV892" i="101" s="1"/>
  <c r="CV893" i="101" s="1"/>
  <c r="CV894" i="101" s="1"/>
  <c r="CV895" i="101" s="1"/>
  <c r="CV896" i="101" s="1"/>
  <c r="CV897" i="101" s="1"/>
  <c r="CV898" i="101" s="1"/>
  <c r="CV899" i="101" s="1"/>
  <c r="CV900" i="101" s="1"/>
  <c r="CV901" i="101" s="1"/>
  <c r="CV902" i="101" s="1"/>
  <c r="CV903" i="101" s="1"/>
  <c r="CV904" i="101" s="1"/>
  <c r="CV905" i="101" s="1"/>
  <c r="CV906" i="101" s="1"/>
  <c r="CV907" i="101" s="1"/>
  <c r="CV908" i="101" s="1"/>
  <c r="CV909" i="101" s="1"/>
  <c r="CV910" i="101" s="1"/>
  <c r="CV911" i="101" s="1"/>
  <c r="CV912" i="101" s="1"/>
  <c r="CV913" i="101" s="1"/>
  <c r="CV914" i="101" s="1"/>
  <c r="CV915" i="101" s="1"/>
  <c r="CV916" i="101" s="1"/>
  <c r="CV917" i="101" s="1"/>
  <c r="CV918" i="101" s="1"/>
  <c r="CV919" i="101" s="1"/>
  <c r="CV920" i="101" s="1"/>
  <c r="CV921" i="101" s="1"/>
  <c r="CV922" i="101" s="1"/>
  <c r="CV923" i="101" s="1"/>
  <c r="CV924" i="101" s="1"/>
  <c r="CV925" i="101" s="1"/>
  <c r="CV926" i="101" s="1"/>
  <c r="CV927" i="101" s="1"/>
  <c r="CV928" i="101" s="1"/>
  <c r="CV929" i="101" s="1"/>
  <c r="CV930" i="101" s="1"/>
  <c r="CV931" i="101" s="1"/>
  <c r="CV932" i="101" s="1"/>
  <c r="CV933" i="101" s="1"/>
  <c r="CV934" i="101" s="1"/>
  <c r="CV935" i="101" s="1"/>
  <c r="CV936" i="101" s="1"/>
  <c r="CV937" i="101" s="1"/>
  <c r="CV938" i="101" s="1"/>
  <c r="CV939" i="101" s="1"/>
  <c r="CV940" i="101" s="1"/>
  <c r="CV941" i="101" s="1"/>
  <c r="CV942" i="101" s="1"/>
  <c r="CV943" i="101" s="1"/>
  <c r="CV944" i="101" s="1"/>
  <c r="CV945" i="101" s="1"/>
  <c r="CV946" i="101" s="1"/>
  <c r="CV947" i="101" s="1"/>
  <c r="CV948" i="101" s="1"/>
  <c r="CV949" i="101" s="1"/>
  <c r="CV950" i="101" s="1"/>
  <c r="CV951" i="101" s="1"/>
  <c r="CV952" i="101" s="1"/>
  <c r="CV953" i="101" s="1"/>
  <c r="CV954" i="101" s="1"/>
  <c r="CV955" i="101" s="1"/>
  <c r="CV956" i="101" s="1"/>
  <c r="CV957" i="101" s="1"/>
  <c r="CV958" i="101" s="1"/>
  <c r="CV959" i="101" s="1"/>
  <c r="CV960" i="101" s="1"/>
  <c r="CV961" i="101" s="1"/>
  <c r="CV962" i="101" s="1"/>
  <c r="CV963" i="101" s="1"/>
  <c r="CV964" i="101" s="1"/>
  <c r="CV965" i="101" s="1"/>
  <c r="CV966" i="101" s="1"/>
  <c r="CV967" i="101" s="1"/>
  <c r="CV968" i="101" s="1"/>
  <c r="CV969" i="101" s="1"/>
  <c r="CV970" i="101" s="1"/>
  <c r="CV971" i="101" s="1"/>
  <c r="CV972" i="101" s="1"/>
  <c r="CV973" i="101" s="1"/>
  <c r="CV974" i="101" s="1"/>
  <c r="CV975" i="101" s="1"/>
  <c r="CV976" i="101" s="1"/>
  <c r="CV977" i="101" s="1"/>
  <c r="CV978" i="101" s="1"/>
  <c r="CV979" i="101" s="1"/>
  <c r="CV980" i="101" s="1"/>
  <c r="CV981" i="101" s="1"/>
  <c r="CV982" i="101" s="1"/>
  <c r="CV983" i="101" s="1"/>
  <c r="CV984" i="101" s="1"/>
  <c r="CV985" i="101" s="1"/>
  <c r="CV986" i="101" s="1"/>
  <c r="CV987" i="101" s="1"/>
  <c r="CV988" i="101" s="1"/>
  <c r="CV989" i="101" s="1"/>
  <c r="CV990" i="101" s="1"/>
  <c r="CV991" i="101" s="1"/>
  <c r="CV992" i="101" s="1"/>
  <c r="CV993" i="101" s="1"/>
  <c r="CV994" i="101" s="1"/>
  <c r="CV995" i="101" s="1"/>
  <c r="CV996" i="101" s="1"/>
  <c r="CV997" i="101" s="1"/>
  <c r="CV998" i="101" s="1"/>
  <c r="CV999" i="101" s="1"/>
  <c r="CV1000" i="101" s="1"/>
  <c r="CV1001" i="101" s="1"/>
  <c r="CV1002" i="101" s="1"/>
  <c r="CV1003" i="101" s="1"/>
  <c r="CV1004" i="101" s="1"/>
  <c r="CV1005" i="101" s="1"/>
  <c r="CV1006" i="101" s="1"/>
  <c r="CV1007" i="101" s="1"/>
  <c r="CV1008" i="101" s="1"/>
  <c r="CV1009" i="101" s="1"/>
  <c r="CV1010" i="101" s="1"/>
  <c r="CV1011" i="101" s="1"/>
  <c r="CV1012" i="101" s="1"/>
  <c r="CV1013" i="101" s="1"/>
  <c r="CV1014" i="101" s="1"/>
  <c r="CV1015" i="101" s="1"/>
  <c r="CV1016" i="101" s="1"/>
  <c r="CV1017" i="101" s="1"/>
  <c r="CV1018" i="101" s="1"/>
  <c r="CV1019" i="101" s="1"/>
  <c r="CV1020" i="101" s="1"/>
  <c r="CV1021" i="101" s="1"/>
  <c r="CV1022" i="101" s="1"/>
  <c r="CV1023" i="101" s="1"/>
  <c r="CV1024" i="101" s="1"/>
  <c r="CV1025" i="101" s="1"/>
  <c r="CV1026" i="101" s="1"/>
  <c r="CV1027" i="101" s="1"/>
  <c r="CV1028" i="101" s="1"/>
  <c r="CV1029" i="101" s="1"/>
  <c r="CV1030" i="101" s="1"/>
  <c r="CV1031" i="101" s="1"/>
  <c r="CV1032" i="101" s="1"/>
  <c r="CV1033" i="101" s="1"/>
  <c r="CV1034" i="101" s="1"/>
  <c r="CV1035" i="101" s="1"/>
  <c r="CV1036" i="101" s="1"/>
  <c r="CV1037" i="101" s="1"/>
  <c r="CV1038" i="101" s="1"/>
  <c r="CV1039" i="101" s="1"/>
  <c r="CV1040" i="101" s="1"/>
  <c r="CV1041" i="101" s="1"/>
  <c r="CV1042" i="101" s="1"/>
  <c r="CV1043" i="101" s="1"/>
  <c r="CV1044" i="101" s="1"/>
  <c r="CV1045" i="101" s="1"/>
  <c r="CV1046" i="101" s="1"/>
  <c r="CV1047" i="101" s="1"/>
  <c r="CV1048" i="101" s="1"/>
  <c r="CV1049" i="101" s="1"/>
  <c r="CV1050" i="101" s="1"/>
  <c r="CV1051" i="101" s="1"/>
  <c r="CV1052" i="101" s="1"/>
  <c r="CV1053" i="101" s="1"/>
  <c r="CV1054" i="101" s="1"/>
  <c r="CV1055" i="101" s="1"/>
  <c r="CV1056" i="101" s="1"/>
  <c r="CV1057" i="101" s="1"/>
  <c r="CV1058" i="101" s="1"/>
  <c r="CV1059" i="101" s="1"/>
  <c r="CV1060" i="101" s="1"/>
  <c r="CV1061" i="101" s="1"/>
  <c r="CV1062" i="101" s="1"/>
  <c r="CV1063" i="101" s="1"/>
  <c r="CV1064" i="101" s="1"/>
  <c r="CV1065" i="101" s="1"/>
  <c r="CV1066" i="101" s="1"/>
  <c r="CV1067" i="101" s="1"/>
  <c r="CV1068" i="101" s="1"/>
  <c r="CV1069" i="101" s="1"/>
  <c r="CV1070" i="101" s="1"/>
  <c r="CV1071" i="101" s="1"/>
  <c r="CV1072" i="101" s="1"/>
  <c r="CV1073" i="101" s="1"/>
  <c r="CV1074" i="101" s="1"/>
  <c r="CV1075" i="101" s="1"/>
  <c r="CV1076" i="101" s="1"/>
  <c r="CV1077" i="101" s="1"/>
  <c r="CV1078" i="101" s="1"/>
  <c r="CV1079" i="101" s="1"/>
  <c r="CV1080" i="101" s="1"/>
  <c r="CV1081" i="101" s="1"/>
  <c r="CV1082" i="101" s="1"/>
  <c r="CV1083" i="101" s="1"/>
  <c r="CV1084" i="101" s="1"/>
  <c r="CV1085" i="101" s="1"/>
  <c r="CV1086" i="101" s="1"/>
  <c r="CV1087" i="101" s="1"/>
  <c r="CV1088" i="101" s="1"/>
  <c r="CV1089" i="101" s="1"/>
  <c r="CV1090" i="101" s="1"/>
  <c r="CV1091" i="101" s="1"/>
  <c r="CV1092" i="101" s="1"/>
  <c r="CV1093" i="101" s="1"/>
  <c r="CV1094" i="101" s="1"/>
  <c r="CV1095" i="101" s="1"/>
  <c r="CV1096" i="101" s="1"/>
  <c r="CV1097" i="101" s="1"/>
  <c r="CV1098" i="101" s="1"/>
  <c r="CV1099" i="101" s="1"/>
  <c r="CV1100" i="101" s="1"/>
  <c r="CV1101" i="101" s="1"/>
  <c r="CV1102" i="101" s="1"/>
  <c r="CV1103" i="101" s="1"/>
  <c r="CV1104" i="101" s="1"/>
  <c r="CV1105" i="101" s="1"/>
  <c r="CV1106" i="101" s="1"/>
  <c r="CV1107" i="101" s="1"/>
  <c r="CV1108" i="101" s="1"/>
  <c r="CV1109" i="101" s="1"/>
  <c r="CV1110" i="101" s="1"/>
  <c r="CV1111" i="101" s="1"/>
  <c r="CV1112" i="101" s="1"/>
  <c r="CV1113" i="101" s="1"/>
  <c r="CV1114" i="101" s="1"/>
  <c r="CV1115" i="101" s="1"/>
  <c r="CV1116" i="101" s="1"/>
  <c r="CV1117" i="101" s="1"/>
  <c r="CV1118" i="101" s="1"/>
  <c r="CV1119" i="101" s="1"/>
  <c r="CV1120" i="101" s="1"/>
  <c r="CV1121" i="101" s="1"/>
  <c r="CV1122" i="101" s="1"/>
  <c r="CV1123" i="101" s="1"/>
  <c r="CV1124" i="101" s="1"/>
  <c r="CV1125" i="101" s="1"/>
  <c r="CV1126" i="101" s="1"/>
  <c r="CV1127" i="101" s="1"/>
  <c r="CV1128" i="101" s="1"/>
  <c r="CV1129" i="101" s="1"/>
  <c r="CV1130" i="101" s="1"/>
  <c r="CV1131" i="101" s="1"/>
  <c r="CV1132" i="101" s="1"/>
  <c r="CV1133" i="101" s="1"/>
  <c r="CV1134" i="101" s="1"/>
  <c r="CV1135" i="101" s="1"/>
  <c r="CV1136" i="101" s="1"/>
  <c r="CV1137" i="101" s="1"/>
  <c r="CV1138" i="101" s="1"/>
  <c r="CV1139" i="101" s="1"/>
  <c r="CV1140" i="101" s="1"/>
  <c r="CV1141" i="101" s="1"/>
  <c r="CV1142" i="101" s="1"/>
  <c r="CV1143" i="101" s="1"/>
  <c r="CV1144" i="101" s="1"/>
  <c r="CV1145" i="101" s="1"/>
  <c r="CV1146" i="101" s="1"/>
  <c r="CV1147" i="101" s="1"/>
  <c r="CV1148" i="101" s="1"/>
  <c r="CV1149" i="101" s="1"/>
  <c r="CV1150" i="101" s="1"/>
  <c r="CV1151" i="101" s="1"/>
  <c r="CV1152" i="101" s="1"/>
  <c r="CV1153" i="101" s="1"/>
  <c r="CV1154" i="101" s="1"/>
  <c r="CV1155" i="101" s="1"/>
  <c r="CV1156" i="101" s="1"/>
  <c r="CV1157" i="101" s="1"/>
  <c r="CV1158" i="101" s="1"/>
  <c r="CV1159" i="101" s="1"/>
  <c r="CV1160" i="101" s="1"/>
  <c r="CV1161" i="101" s="1"/>
  <c r="CV1162" i="101" s="1"/>
  <c r="CV1163" i="101" s="1"/>
  <c r="CV1164" i="101" s="1"/>
  <c r="CV1165" i="101" s="1"/>
  <c r="CV1166" i="101" s="1"/>
  <c r="CV1167" i="101" s="1"/>
  <c r="CV1168" i="101" s="1"/>
  <c r="CV1169" i="101" s="1"/>
  <c r="CV1170" i="101" s="1"/>
  <c r="CV1171" i="101" s="1"/>
  <c r="CV1172" i="101" s="1"/>
  <c r="CV1173" i="101" s="1"/>
  <c r="CV1174" i="101" s="1"/>
  <c r="CV1175" i="101" s="1"/>
  <c r="CV1176" i="101" s="1"/>
  <c r="CV1177" i="101" s="1"/>
  <c r="CV1178" i="101" s="1"/>
  <c r="CV1179" i="101" s="1"/>
  <c r="CV1180" i="101" s="1"/>
  <c r="CV1181" i="101" s="1"/>
  <c r="CV1182" i="101" s="1"/>
  <c r="CV1183" i="101" s="1"/>
  <c r="CV1184" i="101" s="1"/>
  <c r="CV1185" i="101" s="1"/>
  <c r="CV1186" i="101" s="1"/>
  <c r="CV1187" i="101" s="1"/>
  <c r="CV1188" i="101" s="1"/>
  <c r="CV1189" i="101" s="1"/>
  <c r="CV1190" i="101" s="1"/>
  <c r="CV1191" i="101" s="1"/>
  <c r="CV1192" i="101" s="1"/>
  <c r="CV1193" i="101" s="1"/>
  <c r="CV1194" i="101" s="1"/>
  <c r="CV1195" i="101" s="1"/>
  <c r="CV1196" i="101" s="1"/>
  <c r="CV1197" i="101" s="1"/>
  <c r="CV1198" i="101" s="1"/>
  <c r="CV1199" i="101" s="1"/>
  <c r="CV1200" i="101" s="1"/>
  <c r="CV1201" i="101" s="1"/>
  <c r="CV1202" i="101" s="1"/>
  <c r="CV1203" i="101" s="1"/>
  <c r="CV1204" i="101" s="1"/>
  <c r="CV1205" i="101" s="1"/>
  <c r="CV1206" i="101" s="1"/>
  <c r="CV1207" i="101" s="1"/>
  <c r="CV1208" i="101" s="1"/>
  <c r="CV1209" i="101" s="1"/>
  <c r="CV1210" i="101" s="1"/>
  <c r="CV1211" i="101" s="1"/>
  <c r="CV1212" i="101" s="1"/>
  <c r="CV1213" i="101" s="1"/>
  <c r="CV1214" i="101" s="1"/>
  <c r="CV1215" i="101" s="1"/>
  <c r="CV1216" i="101" s="1"/>
  <c r="CV1217" i="101" s="1"/>
  <c r="CV1218" i="101" s="1"/>
  <c r="CV1219" i="101" s="1"/>
  <c r="CV1220" i="101" s="1"/>
  <c r="CV1221" i="101" s="1"/>
  <c r="CV1222" i="101" s="1"/>
  <c r="CV1223" i="101" s="1"/>
  <c r="CV1224" i="101" s="1"/>
  <c r="CV1225" i="101" s="1"/>
  <c r="CV1226" i="101" s="1"/>
  <c r="CV1227" i="101" s="1"/>
  <c r="CV1228" i="101" s="1"/>
  <c r="CV1229" i="101" s="1"/>
  <c r="CV1230" i="101" s="1"/>
  <c r="CV1231" i="101" s="1"/>
  <c r="CV1232" i="101" s="1"/>
  <c r="CV1233" i="101" s="1"/>
  <c r="CV1234" i="101" s="1"/>
  <c r="CV1235" i="101" s="1"/>
  <c r="CV1236" i="101" s="1"/>
  <c r="CV1237" i="101" s="1"/>
  <c r="CV1238" i="101" s="1"/>
  <c r="CV1239" i="101" s="1"/>
  <c r="CV1240" i="101" s="1"/>
  <c r="CV1241" i="101" s="1"/>
  <c r="CV1242" i="101" s="1"/>
  <c r="CV1243" i="101" s="1"/>
  <c r="CV1244" i="101" s="1"/>
  <c r="CV1245" i="101" s="1"/>
  <c r="CV1246" i="101" s="1"/>
  <c r="CV1247" i="101" s="1"/>
  <c r="CV1248" i="101" s="1"/>
  <c r="CV1249" i="101" s="1"/>
  <c r="CV1250" i="101" s="1"/>
  <c r="CV1251" i="101" s="1"/>
  <c r="CV1252" i="101" s="1"/>
  <c r="CV1253" i="101" s="1"/>
  <c r="CV1254" i="101" s="1"/>
  <c r="CV1255" i="101" s="1"/>
  <c r="CV1256" i="101" s="1"/>
  <c r="CV1257" i="101" s="1"/>
  <c r="CV1258" i="101" s="1"/>
  <c r="CV1259" i="101" s="1"/>
  <c r="CV1260" i="101" s="1"/>
  <c r="CV1261" i="101" s="1"/>
  <c r="CV1262" i="101" s="1"/>
  <c r="CV1263" i="101" s="1"/>
  <c r="CV1264" i="101" s="1"/>
  <c r="CV1265" i="101" s="1"/>
  <c r="CV1266" i="101" s="1"/>
  <c r="CV1267" i="101" s="1"/>
  <c r="CV1268" i="101" s="1"/>
  <c r="CV1269" i="101" s="1"/>
  <c r="CV1270" i="101" s="1"/>
  <c r="CV1271" i="101" s="1"/>
  <c r="CV1272" i="101" s="1"/>
  <c r="CV1273" i="101" s="1"/>
  <c r="CV1274" i="101" s="1"/>
  <c r="CV1275" i="101" s="1"/>
  <c r="CV1276" i="101" s="1"/>
  <c r="CV1277" i="101" s="1"/>
  <c r="CV1278" i="101" s="1"/>
  <c r="CV1279" i="101" s="1"/>
  <c r="CV1280" i="101" s="1"/>
  <c r="CV1281" i="101" s="1"/>
  <c r="CV1282" i="101" s="1"/>
  <c r="CV1283" i="101" s="1"/>
  <c r="CV1284" i="101" s="1"/>
  <c r="CV1285" i="101" s="1"/>
  <c r="CV1286" i="101" s="1"/>
  <c r="CV1287" i="101" s="1"/>
  <c r="CV1288" i="101" s="1"/>
  <c r="CV1289" i="101" s="1"/>
  <c r="CV1290" i="101" s="1"/>
  <c r="CV1291" i="101" s="1"/>
  <c r="CV1292" i="101" s="1"/>
  <c r="CV1293" i="101" s="1"/>
  <c r="CV1294" i="101" s="1"/>
  <c r="CV1295" i="101" s="1"/>
  <c r="CV1296" i="101" s="1"/>
  <c r="CV1297" i="101" s="1"/>
  <c r="CV1298" i="101" s="1"/>
  <c r="CV1299" i="101" s="1"/>
  <c r="CV1300" i="101" s="1"/>
  <c r="CV1301" i="101" s="1"/>
  <c r="CV1302" i="101" s="1"/>
  <c r="CV1303" i="101" s="1"/>
  <c r="CV1304" i="101" s="1"/>
  <c r="CV1305" i="101" s="1"/>
  <c r="CV1306" i="101" s="1"/>
  <c r="CV1307" i="101" s="1"/>
  <c r="CV1308" i="101" s="1"/>
  <c r="CV1309" i="101" s="1"/>
  <c r="CV1310" i="101" s="1"/>
  <c r="CV1311" i="101" s="1"/>
  <c r="CV1312" i="101" s="1"/>
  <c r="CV1313" i="101" s="1"/>
  <c r="CV1314" i="101" s="1"/>
  <c r="CV1315" i="101" s="1"/>
  <c r="CV1316" i="101" s="1"/>
  <c r="CV1317" i="101" s="1"/>
  <c r="CV1318" i="101" s="1"/>
  <c r="CV1319" i="101" s="1"/>
  <c r="CV1320" i="101" s="1"/>
  <c r="CV1321" i="101" s="1"/>
  <c r="CV1322" i="101" s="1"/>
  <c r="CV1323" i="101" s="1"/>
  <c r="CV1324" i="101" s="1"/>
  <c r="CV1325" i="101" s="1"/>
  <c r="CV1326" i="101" s="1"/>
  <c r="CV1327" i="101" s="1"/>
  <c r="CV1328" i="101" s="1"/>
  <c r="CV1329" i="101" s="1"/>
  <c r="CV1330" i="101" s="1"/>
  <c r="CV1331" i="101" s="1"/>
  <c r="CV1332" i="101" s="1"/>
  <c r="CV1333" i="101" s="1"/>
  <c r="CV1334" i="101" s="1"/>
  <c r="CV1335" i="101" s="1"/>
  <c r="CV1336" i="101" s="1"/>
  <c r="CV1337" i="101" s="1"/>
  <c r="CV1338" i="101" s="1"/>
  <c r="CV1339" i="101" s="1"/>
  <c r="CV1340" i="101" s="1"/>
  <c r="CV1341" i="101" s="1"/>
  <c r="CV1342" i="101" s="1"/>
  <c r="CV1343" i="101" s="1"/>
  <c r="CV1344" i="101" s="1"/>
  <c r="CV1345" i="101" s="1"/>
  <c r="CV1346" i="101" s="1"/>
  <c r="CV1347" i="101" s="1"/>
  <c r="CV1348" i="101" s="1"/>
  <c r="CV1349" i="101" s="1"/>
  <c r="CV1350" i="101" s="1"/>
  <c r="CV1351" i="101" s="1"/>
  <c r="CV1352" i="101" s="1"/>
  <c r="CV1353" i="101" s="1"/>
  <c r="CV1354" i="101" s="1"/>
  <c r="CV1355" i="101" s="1"/>
  <c r="CV1356" i="101" s="1"/>
  <c r="CV1357" i="101" s="1"/>
  <c r="CV1358" i="101" s="1"/>
  <c r="CV1359" i="101" s="1"/>
  <c r="CV1360" i="101" s="1"/>
  <c r="CV1361" i="101" s="1"/>
  <c r="CV1362" i="101" s="1"/>
  <c r="CV1363" i="101" s="1"/>
  <c r="CV1364" i="101" s="1"/>
  <c r="CV1365" i="101" s="1"/>
  <c r="CV1366" i="101" s="1"/>
  <c r="CV1367" i="101" s="1"/>
  <c r="CV1368" i="101" s="1"/>
  <c r="CV1369" i="101" s="1"/>
  <c r="CV1370" i="101" s="1"/>
  <c r="CV1371" i="101" s="1"/>
  <c r="CV1372" i="101" s="1"/>
  <c r="CV1373" i="101" s="1"/>
  <c r="CV1374" i="101" s="1"/>
  <c r="CV1375" i="101" s="1"/>
  <c r="CV1376" i="101" s="1"/>
  <c r="CV1377" i="101" s="1"/>
  <c r="CV1378" i="101" s="1"/>
  <c r="CV1379" i="101" s="1"/>
  <c r="CV1380" i="101" s="1"/>
  <c r="CV1381" i="101" s="1"/>
  <c r="CV1382" i="101" s="1"/>
  <c r="CV1383" i="101" s="1"/>
  <c r="CV1384" i="101" s="1"/>
  <c r="CV1385" i="101" s="1"/>
  <c r="CV1386" i="101" s="1"/>
  <c r="CV1387" i="101" s="1"/>
  <c r="CV1388" i="101" s="1"/>
  <c r="CV1389" i="101" s="1"/>
  <c r="CV1390" i="101" s="1"/>
  <c r="CV1391" i="101" s="1"/>
  <c r="CV1392" i="101" s="1"/>
  <c r="CV1393" i="101" s="1"/>
  <c r="CV1394" i="101" s="1"/>
  <c r="CV1395" i="101" s="1"/>
  <c r="CV1396" i="101" s="1"/>
  <c r="CV1397" i="101" s="1"/>
  <c r="CV1398" i="101" s="1"/>
  <c r="CV1399" i="101" s="1"/>
  <c r="CV1400" i="101" s="1"/>
  <c r="CV1401" i="101" s="1"/>
  <c r="CV1402" i="101" s="1"/>
  <c r="CV1403" i="101" s="1"/>
  <c r="CV1404" i="101" s="1"/>
  <c r="CV1405" i="101" s="1"/>
  <c r="CV1406" i="101" s="1"/>
  <c r="CV1407" i="101" s="1"/>
  <c r="CV1408" i="101" s="1"/>
  <c r="CV1409" i="101" s="1"/>
  <c r="CV1410" i="101" s="1"/>
  <c r="CV1411" i="101" s="1"/>
  <c r="CV1412" i="101" s="1"/>
  <c r="CV1413" i="101" s="1"/>
  <c r="CV1414" i="101" s="1"/>
  <c r="CV1415" i="101" s="1"/>
  <c r="CV1416" i="101" s="1"/>
  <c r="CV1417" i="101" s="1"/>
  <c r="CV1418" i="101" s="1"/>
  <c r="CV1419" i="101" s="1"/>
  <c r="CV1420" i="101" s="1"/>
  <c r="CV1421" i="101" s="1"/>
  <c r="CV1422" i="101" s="1"/>
  <c r="CV1423" i="101" s="1"/>
  <c r="CV1424" i="101" s="1"/>
  <c r="CV1425" i="101" s="1"/>
  <c r="CV1426" i="101" s="1"/>
  <c r="CV1427" i="101" s="1"/>
  <c r="CV1428" i="101" s="1"/>
  <c r="CV1429" i="101" s="1"/>
  <c r="CV1430" i="101" s="1"/>
  <c r="CV1431" i="101" s="1"/>
  <c r="CV1432" i="101" s="1"/>
  <c r="CV1433" i="101" s="1"/>
  <c r="CV1434" i="101" s="1"/>
  <c r="CV1435" i="101" s="1"/>
  <c r="CV1436" i="101" s="1"/>
  <c r="CV1437" i="101" s="1"/>
  <c r="CV1438" i="101" s="1"/>
  <c r="CV1439" i="101" s="1"/>
  <c r="CV1440" i="101" s="1"/>
  <c r="CV1441" i="101" s="1"/>
  <c r="CV1442" i="101" s="1"/>
  <c r="CV1443" i="101" s="1"/>
  <c r="CV1444" i="101" s="1"/>
  <c r="CV1445" i="101" s="1"/>
  <c r="CV1446" i="101" s="1"/>
  <c r="CV1447" i="101" s="1"/>
  <c r="CV1448" i="101" s="1"/>
  <c r="CV1449" i="101" s="1"/>
  <c r="CV1450" i="101" s="1"/>
  <c r="CV1451" i="101" s="1"/>
  <c r="CV1452" i="101" s="1"/>
  <c r="CV1453" i="101" s="1"/>
  <c r="CU14" i="101" a="1"/>
  <c r="CU14" i="101" s="1"/>
  <c r="CT14" i="101" a="1"/>
  <c r="CT14" i="101" s="1"/>
  <c r="CS14" i="101" a="1"/>
  <c r="CS14" i="101" s="1"/>
  <c r="CS15" i="101" s="1"/>
  <c r="CS16" i="101" s="1"/>
  <c r="CS17" i="101" s="1"/>
  <c r="CS18" i="101" s="1"/>
  <c r="CS19" i="101" s="1"/>
  <c r="CS20" i="101" s="1"/>
  <c r="CS21" i="101" s="1"/>
  <c r="CS22" i="101" s="1"/>
  <c r="CS23" i="101" s="1"/>
  <c r="CS24" i="101" s="1"/>
  <c r="CS25" i="101" s="1"/>
  <c r="CS26" i="101" s="1"/>
  <c r="CS27" i="101" s="1"/>
  <c r="CS28" i="101" s="1"/>
  <c r="CS29" i="101" s="1"/>
  <c r="CS30" i="101" s="1"/>
  <c r="CS31" i="101" s="1"/>
  <c r="CS32" i="101" s="1"/>
  <c r="CS33" i="101" s="1"/>
  <c r="CS34" i="101" s="1"/>
  <c r="CS35" i="101" s="1"/>
  <c r="CS36" i="101" s="1"/>
  <c r="CS37" i="101" s="1"/>
  <c r="CS38" i="101" s="1"/>
  <c r="CS39" i="101" s="1"/>
  <c r="CS40" i="101" s="1"/>
  <c r="CS41" i="101" s="1"/>
  <c r="CS42" i="101" s="1"/>
  <c r="CS43" i="101" s="1"/>
  <c r="CS44" i="101" s="1"/>
  <c r="CS45" i="101" s="1"/>
  <c r="CS46" i="101" s="1"/>
  <c r="CS47" i="101" s="1"/>
  <c r="CS48" i="101" s="1"/>
  <c r="CS49" i="101" s="1"/>
  <c r="CS50" i="101" s="1"/>
  <c r="CS51" i="101" s="1"/>
  <c r="CS52" i="101" s="1"/>
  <c r="CS53" i="101" s="1"/>
  <c r="CS54" i="101" s="1"/>
  <c r="CS55" i="101" s="1"/>
  <c r="CS56" i="101" s="1"/>
  <c r="CS57" i="101" s="1"/>
  <c r="CS58" i="101" s="1"/>
  <c r="CS59" i="101" s="1"/>
  <c r="CS60" i="101" s="1"/>
  <c r="CS61" i="101" s="1"/>
  <c r="CS62" i="101" s="1"/>
  <c r="CS63" i="101" s="1"/>
  <c r="CS64" i="101" s="1"/>
  <c r="CS65" i="101" s="1"/>
  <c r="CS66" i="101" s="1"/>
  <c r="CS67" i="101" s="1"/>
  <c r="CS68" i="101" s="1"/>
  <c r="CS69" i="101" s="1"/>
  <c r="CS70" i="101" s="1"/>
  <c r="CS71" i="101" s="1"/>
  <c r="CS72" i="101" s="1"/>
  <c r="CS73" i="101" s="1"/>
  <c r="CS74" i="101" s="1"/>
  <c r="CS75" i="101" s="1"/>
  <c r="CS76" i="101" s="1"/>
  <c r="CS77" i="101" s="1"/>
  <c r="CS78" i="101" s="1"/>
  <c r="CS79" i="101" s="1"/>
  <c r="CS80" i="101" s="1"/>
  <c r="CS81" i="101" s="1"/>
  <c r="CS82" i="101" s="1"/>
  <c r="CS83" i="101" s="1"/>
  <c r="CS84" i="101" s="1"/>
  <c r="CS85" i="101" s="1"/>
  <c r="CS86" i="101" s="1"/>
  <c r="CS87" i="101" s="1"/>
  <c r="CS88" i="101" s="1"/>
  <c r="CS89" i="101" s="1"/>
  <c r="CS90" i="101" s="1"/>
  <c r="CS91" i="101" s="1"/>
  <c r="CS92" i="101" s="1"/>
  <c r="CS93" i="101" s="1"/>
  <c r="CS94" i="101" s="1"/>
  <c r="CS95" i="101" s="1"/>
  <c r="CS96" i="101" s="1"/>
  <c r="CS97" i="101" s="1"/>
  <c r="CS98" i="101" s="1"/>
  <c r="CS99" i="101" s="1"/>
  <c r="CS100" i="101" s="1"/>
  <c r="CS101" i="101" s="1"/>
  <c r="CS102" i="101" s="1"/>
  <c r="CS103" i="101" s="1"/>
  <c r="CS104" i="101" s="1"/>
  <c r="CS105" i="101" s="1"/>
  <c r="CS106" i="101" s="1"/>
  <c r="CS107" i="101" s="1"/>
  <c r="CS108" i="101" s="1"/>
  <c r="CS109" i="101" s="1"/>
  <c r="CS110" i="101" s="1"/>
  <c r="CS111" i="101" s="1"/>
  <c r="CS112" i="101" s="1"/>
  <c r="CS113" i="101" s="1"/>
  <c r="CS114" i="101" s="1"/>
  <c r="CS115" i="101" s="1"/>
  <c r="CS116" i="101" s="1"/>
  <c r="CS117" i="101" s="1"/>
  <c r="CS118" i="101" s="1"/>
  <c r="CS119" i="101" s="1"/>
  <c r="CS120" i="101" s="1"/>
  <c r="CS121" i="101" s="1"/>
  <c r="CS122" i="101" s="1"/>
  <c r="CS123" i="101" s="1"/>
  <c r="CS124" i="101" s="1"/>
  <c r="CS125" i="101" s="1"/>
  <c r="CS126" i="101" s="1"/>
  <c r="CS127" i="101" s="1"/>
  <c r="CS128" i="101" s="1"/>
  <c r="CS129" i="101" s="1"/>
  <c r="CS130" i="101" s="1"/>
  <c r="CS131" i="101" s="1"/>
  <c r="CS132" i="101" s="1"/>
  <c r="CS133" i="101" s="1"/>
  <c r="CS134" i="101" s="1"/>
  <c r="CS135" i="101" s="1"/>
  <c r="CS136" i="101" s="1"/>
  <c r="CS137" i="101" s="1"/>
  <c r="CS138" i="101" s="1"/>
  <c r="CS139" i="101" s="1"/>
  <c r="CS140" i="101" s="1"/>
  <c r="CS141" i="101" s="1"/>
  <c r="CS142" i="101" s="1"/>
  <c r="CS143" i="101" s="1"/>
  <c r="CS144" i="101" s="1"/>
  <c r="CS145" i="101" s="1"/>
  <c r="CS146" i="101" s="1"/>
  <c r="CS147" i="101" s="1"/>
  <c r="CS148" i="101" s="1"/>
  <c r="CS149" i="101" s="1"/>
  <c r="CS150" i="101" s="1"/>
  <c r="CS151" i="101" s="1"/>
  <c r="CS152" i="101" s="1"/>
  <c r="CS153" i="101" s="1"/>
  <c r="CS154" i="101" s="1"/>
  <c r="CS155" i="101" s="1"/>
  <c r="CS156" i="101" s="1"/>
  <c r="CS157" i="101" s="1"/>
  <c r="CS158" i="101" s="1"/>
  <c r="CS159" i="101" s="1"/>
  <c r="CS160" i="101" s="1"/>
  <c r="CS161" i="101" s="1"/>
  <c r="CS162" i="101" s="1"/>
  <c r="CS163" i="101" s="1"/>
  <c r="CS164" i="101" s="1"/>
  <c r="CS165" i="101" s="1"/>
  <c r="CS166" i="101" s="1"/>
  <c r="CS167" i="101" s="1"/>
  <c r="CS168" i="101" s="1"/>
  <c r="CS169" i="101" s="1"/>
  <c r="CS170" i="101" s="1"/>
  <c r="CS171" i="101" s="1"/>
  <c r="CS172" i="101" s="1"/>
  <c r="CS173" i="101" s="1"/>
  <c r="CS174" i="101" s="1"/>
  <c r="CS175" i="101" s="1"/>
  <c r="CS176" i="101" s="1"/>
  <c r="CS177" i="101" s="1"/>
  <c r="CS178" i="101" s="1"/>
  <c r="CS179" i="101" s="1"/>
  <c r="CS180" i="101" s="1"/>
  <c r="CS181" i="101" s="1"/>
  <c r="CS182" i="101" s="1"/>
  <c r="CS183" i="101" s="1"/>
  <c r="CS184" i="101" s="1"/>
  <c r="CS185" i="101" s="1"/>
  <c r="CS186" i="101" s="1"/>
  <c r="CS187" i="101" s="1"/>
  <c r="CS188" i="101" s="1"/>
  <c r="CS189" i="101" s="1"/>
  <c r="CS190" i="101" s="1"/>
  <c r="CS191" i="101" s="1"/>
  <c r="CS192" i="101" s="1"/>
  <c r="CS193" i="101" s="1"/>
  <c r="CS194" i="101" s="1"/>
  <c r="CS195" i="101" s="1"/>
  <c r="CS196" i="101" s="1"/>
  <c r="CS197" i="101" s="1"/>
  <c r="CS198" i="101" s="1"/>
  <c r="CS199" i="101" s="1"/>
  <c r="CS200" i="101" s="1"/>
  <c r="CS201" i="101" s="1"/>
  <c r="CS202" i="101" s="1"/>
  <c r="CS203" i="101" s="1"/>
  <c r="CS204" i="101" s="1"/>
  <c r="CS205" i="101" s="1"/>
  <c r="CS206" i="101" s="1"/>
  <c r="CS207" i="101" s="1"/>
  <c r="CS208" i="101" s="1"/>
  <c r="CS209" i="101" s="1"/>
  <c r="CS210" i="101" s="1"/>
  <c r="CS211" i="101" s="1"/>
  <c r="CS212" i="101" s="1"/>
  <c r="CS213" i="101" s="1"/>
  <c r="CS214" i="101" s="1"/>
  <c r="CS215" i="101" s="1"/>
  <c r="CS216" i="101" s="1"/>
  <c r="CS217" i="101" s="1"/>
  <c r="CS218" i="101" s="1"/>
  <c r="CS219" i="101" s="1"/>
  <c r="CS220" i="101" s="1"/>
  <c r="CS221" i="101" s="1"/>
  <c r="CS222" i="101" s="1"/>
  <c r="CS223" i="101" s="1"/>
  <c r="CS224" i="101" s="1"/>
  <c r="CS225" i="101" s="1"/>
  <c r="CS226" i="101" s="1"/>
  <c r="CS227" i="101" s="1"/>
  <c r="CS228" i="101" s="1"/>
  <c r="CS229" i="101" s="1"/>
  <c r="CS230" i="101" s="1"/>
  <c r="CS231" i="101" s="1"/>
  <c r="CS232" i="101" s="1"/>
  <c r="CS233" i="101" s="1"/>
  <c r="CS234" i="101" s="1"/>
  <c r="CS235" i="101" s="1"/>
  <c r="CS236" i="101" s="1"/>
  <c r="CS237" i="101" s="1"/>
  <c r="CS238" i="101" s="1"/>
  <c r="CS239" i="101" s="1"/>
  <c r="CS240" i="101" s="1"/>
  <c r="CS241" i="101" s="1"/>
  <c r="CS242" i="101" s="1"/>
  <c r="CS243" i="101" s="1"/>
  <c r="CS244" i="101" s="1"/>
  <c r="CS245" i="101" s="1"/>
  <c r="CS246" i="101" s="1"/>
  <c r="CS247" i="101" s="1"/>
  <c r="CS248" i="101" s="1"/>
  <c r="CS249" i="101" s="1"/>
  <c r="CS250" i="101" s="1"/>
  <c r="CS251" i="101" s="1"/>
  <c r="CS252" i="101" s="1"/>
  <c r="CS253" i="101" s="1"/>
  <c r="CS254" i="101" s="1"/>
  <c r="CS255" i="101" s="1"/>
  <c r="CS256" i="101" s="1"/>
  <c r="CS257" i="101" s="1"/>
  <c r="CS258" i="101" s="1"/>
  <c r="CS259" i="101" s="1"/>
  <c r="CS260" i="101" s="1"/>
  <c r="CS261" i="101" s="1"/>
  <c r="CS262" i="101" s="1"/>
  <c r="CS263" i="101" s="1"/>
  <c r="CS264" i="101" s="1"/>
  <c r="CS265" i="101" s="1"/>
  <c r="CS266" i="101" s="1"/>
  <c r="CS267" i="101" s="1"/>
  <c r="CS268" i="101" s="1"/>
  <c r="CS269" i="101" s="1"/>
  <c r="CS270" i="101" s="1"/>
  <c r="CS271" i="101" s="1"/>
  <c r="CS272" i="101" s="1"/>
  <c r="CS273" i="101" s="1"/>
  <c r="CS274" i="101" s="1"/>
  <c r="CS275" i="101" s="1"/>
  <c r="CS276" i="101" s="1"/>
  <c r="CS277" i="101" s="1"/>
  <c r="CS278" i="101" s="1"/>
  <c r="CS279" i="101" s="1"/>
  <c r="CS280" i="101" s="1"/>
  <c r="CS281" i="101" s="1"/>
  <c r="CS282" i="101" s="1"/>
  <c r="CS283" i="101" s="1"/>
  <c r="CS284" i="101" s="1"/>
  <c r="CS285" i="101" s="1"/>
  <c r="CS286" i="101" s="1"/>
  <c r="CS287" i="101" s="1"/>
  <c r="CS288" i="101" s="1"/>
  <c r="CS289" i="101" s="1"/>
  <c r="CS290" i="101" s="1"/>
  <c r="CS291" i="101" s="1"/>
  <c r="CS292" i="101" s="1"/>
  <c r="CS293" i="101" s="1"/>
  <c r="CS294" i="101" s="1"/>
  <c r="CS295" i="101" s="1"/>
  <c r="CS296" i="101" s="1"/>
  <c r="CS297" i="101" s="1"/>
  <c r="CS298" i="101" s="1"/>
  <c r="CS299" i="101" s="1"/>
  <c r="CS300" i="101" s="1"/>
  <c r="CS301" i="101" s="1"/>
  <c r="CQ14" i="101"/>
  <c r="CP14" i="101"/>
  <c r="CO14" i="101"/>
  <c r="CN14" i="101"/>
  <c r="CN15" i="101" s="1"/>
  <c r="CN16" i="101" s="1"/>
  <c r="CN17" i="101" s="1"/>
  <c r="CN18" i="101" s="1"/>
  <c r="CN19" i="101" s="1"/>
  <c r="CN20" i="101" s="1"/>
  <c r="CN21" i="101" s="1"/>
  <c r="CN22" i="101" s="1"/>
  <c r="CN23" i="101" s="1"/>
  <c r="CN24" i="101" s="1"/>
  <c r="CN25" i="101" s="1"/>
  <c r="CN26" i="101" s="1"/>
  <c r="CN27" i="101" s="1"/>
  <c r="CN28" i="101" s="1"/>
  <c r="CN29" i="101" s="1"/>
  <c r="CN30" i="101" s="1"/>
  <c r="CN31" i="101" s="1"/>
  <c r="CN32" i="101" s="1"/>
  <c r="CN33" i="101" s="1"/>
  <c r="CN34" i="101" s="1"/>
  <c r="CN35" i="101" s="1"/>
  <c r="CN36" i="101" s="1"/>
  <c r="CN37" i="101" s="1"/>
  <c r="CN38" i="101" s="1"/>
  <c r="CN39" i="101" s="1"/>
  <c r="CN40" i="101" s="1"/>
  <c r="CN41" i="101" s="1"/>
  <c r="CN42" i="101" s="1"/>
  <c r="CN43" i="101" s="1"/>
  <c r="CN44" i="101" s="1"/>
  <c r="CN45" i="101" s="1"/>
  <c r="CN46" i="101" s="1"/>
  <c r="CN47" i="101" s="1"/>
  <c r="CN48" i="101" s="1"/>
  <c r="CN49" i="101" s="1"/>
  <c r="CN50" i="101" s="1"/>
  <c r="CN51" i="101" s="1"/>
  <c r="CN52" i="101" s="1"/>
  <c r="CN53" i="101" s="1"/>
  <c r="CN54" i="101" s="1"/>
  <c r="CN55" i="101" s="1"/>
  <c r="CN56" i="101" s="1"/>
  <c r="CN57" i="101" s="1"/>
  <c r="CN58" i="101" s="1"/>
  <c r="CN59" i="101" s="1"/>
  <c r="CN60" i="101" s="1"/>
  <c r="CN61" i="101" s="1"/>
  <c r="CN62" i="101" s="1"/>
  <c r="CN63" i="101" s="1"/>
  <c r="CN64" i="101" s="1"/>
  <c r="CN65" i="101" s="1"/>
  <c r="CN66" i="101" s="1"/>
  <c r="CN67" i="101" s="1"/>
  <c r="CN68" i="101" s="1"/>
  <c r="CN69" i="101" s="1"/>
  <c r="CN70" i="101" s="1"/>
  <c r="CN71" i="101" s="1"/>
  <c r="CN72" i="101" s="1"/>
  <c r="CN73" i="101" s="1"/>
  <c r="CN74" i="101" s="1"/>
  <c r="CN75" i="101" s="1"/>
  <c r="CN76" i="101" s="1"/>
  <c r="CN77" i="101" s="1"/>
  <c r="CN78" i="101" s="1"/>
  <c r="CN79" i="101" s="1"/>
  <c r="CN80" i="101" s="1"/>
  <c r="CN81" i="101" s="1"/>
  <c r="CN82" i="101" s="1"/>
  <c r="CN83" i="101" s="1"/>
  <c r="CN84" i="101" s="1"/>
  <c r="CN85" i="101" s="1"/>
  <c r="CN86" i="101" s="1"/>
  <c r="CN87" i="101" s="1"/>
  <c r="CN88" i="101" s="1"/>
  <c r="CN89" i="101" s="1"/>
  <c r="CN90" i="101" s="1"/>
  <c r="CN91" i="101" s="1"/>
  <c r="CN92" i="101" s="1"/>
  <c r="CN93" i="101" s="1"/>
  <c r="CN94" i="101" s="1"/>
  <c r="CN95" i="101" s="1"/>
  <c r="CN96" i="101" s="1"/>
  <c r="CN97" i="101" s="1"/>
  <c r="CN98" i="101" s="1"/>
  <c r="CN99" i="101" s="1"/>
  <c r="CN100" i="101" s="1"/>
  <c r="CN101" i="101" s="1"/>
  <c r="CN102" i="101" s="1"/>
  <c r="CN103" i="101" s="1"/>
  <c r="CN104" i="101" s="1"/>
  <c r="CN105" i="101" s="1"/>
  <c r="CN106" i="101" s="1"/>
  <c r="CN107" i="101" s="1"/>
  <c r="CN108" i="101" s="1"/>
  <c r="CN109" i="101" s="1"/>
  <c r="CN110" i="101" s="1"/>
  <c r="CN111" i="101" s="1"/>
  <c r="CN112" i="101" s="1"/>
  <c r="CN113" i="101" s="1"/>
  <c r="CN114" i="101" s="1"/>
  <c r="CN115" i="101" s="1"/>
  <c r="CN116" i="101" s="1"/>
  <c r="CN117" i="101" s="1"/>
  <c r="CN118" i="101" s="1"/>
  <c r="CN119" i="101" s="1"/>
  <c r="CN120" i="101" s="1"/>
  <c r="CN121" i="101" s="1"/>
  <c r="CN122" i="101" s="1"/>
  <c r="CN123" i="101" s="1"/>
  <c r="CN124" i="101" s="1"/>
  <c r="CN125" i="101" s="1"/>
  <c r="CN126" i="101" s="1"/>
  <c r="CN127" i="101" s="1"/>
  <c r="CN128" i="101" s="1"/>
  <c r="CN129" i="101" s="1"/>
  <c r="CN130" i="101" s="1"/>
  <c r="CN131" i="101" s="1"/>
  <c r="CN132" i="101" s="1"/>
  <c r="CN133" i="101" s="1"/>
  <c r="CN134" i="101" s="1"/>
  <c r="CN135" i="101" s="1"/>
  <c r="CN136" i="101" s="1"/>
  <c r="CN137" i="101" s="1"/>
  <c r="CN138" i="101" s="1"/>
  <c r="CN139" i="101" s="1"/>
  <c r="CN140" i="101" s="1"/>
  <c r="CN141" i="101" s="1"/>
  <c r="CN142" i="101" s="1"/>
  <c r="CN143" i="101" s="1"/>
  <c r="CN144" i="101" s="1"/>
  <c r="CN145" i="101" s="1"/>
  <c r="CN146" i="101" s="1"/>
  <c r="CN147" i="101" s="1"/>
  <c r="CN148" i="101" s="1"/>
  <c r="CN149" i="101" s="1"/>
  <c r="CN150" i="101" s="1"/>
  <c r="CN151" i="101" s="1"/>
  <c r="CN152" i="101" s="1"/>
  <c r="CN153" i="101" s="1"/>
  <c r="CN154" i="101" s="1"/>
  <c r="CN155" i="101" s="1"/>
  <c r="CN156" i="101" s="1"/>
  <c r="CN157" i="101" s="1"/>
  <c r="CN158" i="101" s="1"/>
  <c r="CN159" i="101" s="1"/>
  <c r="CN160" i="101" s="1"/>
  <c r="CN161" i="101" s="1"/>
  <c r="CN162" i="101" s="1"/>
  <c r="CN163" i="101" s="1"/>
  <c r="CN164" i="101" s="1"/>
  <c r="CN165" i="101" s="1"/>
  <c r="CN166" i="101" s="1"/>
  <c r="CN167" i="101" s="1"/>
  <c r="CN168" i="101" s="1"/>
  <c r="CN169" i="101" s="1"/>
  <c r="CN170" i="101" s="1"/>
  <c r="CN171" i="101" s="1"/>
  <c r="CN172" i="101" s="1"/>
  <c r="CN173" i="101" s="1"/>
  <c r="CN174" i="101" s="1"/>
  <c r="CN175" i="101" s="1"/>
  <c r="CN176" i="101" s="1"/>
  <c r="CN177" i="101" s="1"/>
  <c r="CN178" i="101" s="1"/>
  <c r="CN179" i="101" s="1"/>
  <c r="CN180" i="101" s="1"/>
  <c r="CN181" i="101" s="1"/>
  <c r="CN182" i="101" s="1"/>
  <c r="CN183" i="101" s="1"/>
  <c r="CN184" i="101" s="1"/>
  <c r="CN185" i="101" s="1"/>
  <c r="CN186" i="101" s="1"/>
  <c r="CN187" i="101" s="1"/>
  <c r="CN188" i="101" s="1"/>
  <c r="CN189" i="101" s="1"/>
  <c r="CN190" i="101" s="1"/>
  <c r="CN191" i="101" s="1"/>
  <c r="CN192" i="101" s="1"/>
  <c r="CN193" i="101" s="1"/>
  <c r="CN194" i="101" s="1"/>
  <c r="CN195" i="101" s="1"/>
  <c r="CN196" i="101" s="1"/>
  <c r="CN197" i="101" s="1"/>
  <c r="CN198" i="101" s="1"/>
  <c r="CN199" i="101" s="1"/>
  <c r="CN200" i="101" s="1"/>
  <c r="CN201" i="101" s="1"/>
  <c r="CN202" i="101" s="1"/>
  <c r="CN203" i="101" s="1"/>
  <c r="CN204" i="101" s="1"/>
  <c r="CN205" i="101" s="1"/>
  <c r="CN206" i="101" s="1"/>
  <c r="CN207" i="101" s="1"/>
  <c r="CN208" i="101" s="1"/>
  <c r="CN209" i="101" s="1"/>
  <c r="CN210" i="101" s="1"/>
  <c r="CN211" i="101" s="1"/>
  <c r="CN212" i="101" s="1"/>
  <c r="CN213" i="101" s="1"/>
  <c r="CN214" i="101" s="1"/>
  <c r="CN215" i="101" s="1"/>
  <c r="CN216" i="101" s="1"/>
  <c r="CN217" i="101" s="1"/>
  <c r="CN218" i="101" s="1"/>
  <c r="CN219" i="101" s="1"/>
  <c r="CN220" i="101" s="1"/>
  <c r="CN221" i="101" s="1"/>
  <c r="CN222" i="101" s="1"/>
  <c r="CN223" i="101" s="1"/>
  <c r="CN224" i="101" s="1"/>
  <c r="CN225" i="101" s="1"/>
  <c r="CN226" i="101" s="1"/>
  <c r="CN227" i="101" s="1"/>
  <c r="CN228" i="101" s="1"/>
  <c r="CN229" i="101" s="1"/>
  <c r="CN230" i="101" s="1"/>
  <c r="CN231" i="101" s="1"/>
  <c r="CN232" i="101" s="1"/>
  <c r="CN233" i="101" s="1"/>
  <c r="CN234" i="101" s="1"/>
  <c r="CN235" i="101" s="1"/>
  <c r="CN236" i="101" s="1"/>
  <c r="CN237" i="101" s="1"/>
  <c r="CN238" i="101" s="1"/>
  <c r="CN239" i="101" s="1"/>
  <c r="CN240" i="101" s="1"/>
  <c r="CN241" i="101" s="1"/>
  <c r="CN242" i="101" s="1"/>
  <c r="CN243" i="101" s="1"/>
  <c r="CN244" i="101" s="1"/>
  <c r="CN245" i="101" s="1"/>
  <c r="CN246" i="101" s="1"/>
  <c r="CN247" i="101" s="1"/>
  <c r="CN248" i="101" s="1"/>
  <c r="CN249" i="101" s="1"/>
  <c r="CN250" i="101" s="1"/>
  <c r="CN251" i="101" s="1"/>
  <c r="CN252" i="101" s="1"/>
  <c r="CN253" i="101" s="1"/>
  <c r="CN254" i="101" s="1"/>
  <c r="CN255" i="101" s="1"/>
  <c r="CN256" i="101" s="1"/>
  <c r="CN257" i="101" s="1"/>
  <c r="CN258" i="101" s="1"/>
  <c r="CN259" i="101" s="1"/>
  <c r="CN260" i="101" s="1"/>
  <c r="CN261" i="101" s="1"/>
  <c r="CN262" i="101" s="1"/>
  <c r="CN263" i="101" s="1"/>
  <c r="CN264" i="101" s="1"/>
  <c r="CN265" i="101" s="1"/>
  <c r="CN266" i="101" s="1"/>
  <c r="CN267" i="101" s="1"/>
  <c r="CN268" i="101" s="1"/>
  <c r="CN269" i="101" s="1"/>
  <c r="CN270" i="101" s="1"/>
  <c r="CN271" i="101" s="1"/>
  <c r="CN272" i="101" s="1"/>
  <c r="CN273" i="101" s="1"/>
  <c r="CN274" i="101" s="1"/>
  <c r="CN275" i="101" s="1"/>
  <c r="CN276" i="101" s="1"/>
  <c r="CN277" i="101" s="1"/>
  <c r="CN278" i="101" s="1"/>
  <c r="CN279" i="101" s="1"/>
  <c r="CN280" i="101" s="1"/>
  <c r="CN281" i="101" s="1"/>
  <c r="CN282" i="101" s="1"/>
  <c r="CN283" i="101" s="1"/>
  <c r="CN284" i="101" s="1"/>
  <c r="CN285" i="101" s="1"/>
  <c r="CN286" i="101" s="1"/>
  <c r="CN287" i="101" s="1"/>
  <c r="CN288" i="101" s="1"/>
  <c r="CN289" i="101" s="1"/>
  <c r="CN290" i="101" s="1"/>
  <c r="CN291" i="101" s="1"/>
  <c r="CN292" i="101" s="1"/>
  <c r="CN293" i="101" s="1"/>
  <c r="CN294" i="101" s="1"/>
  <c r="CN295" i="101" s="1"/>
  <c r="CN296" i="101" s="1"/>
  <c r="CN297" i="101" s="1"/>
  <c r="CN298" i="101" s="1"/>
  <c r="CN299" i="101" s="1"/>
  <c r="CN300" i="101" s="1"/>
  <c r="CN301" i="101" s="1"/>
  <c r="CN302" i="101" s="1"/>
  <c r="CN303" i="101" s="1"/>
  <c r="CN304" i="101" s="1"/>
  <c r="CN305" i="101" s="1"/>
  <c r="CN306" i="101" s="1"/>
  <c r="CN307" i="101" s="1"/>
  <c r="CN308" i="101" s="1"/>
  <c r="CN309" i="101" s="1"/>
  <c r="CN310" i="101" s="1"/>
  <c r="CN311" i="101" s="1"/>
  <c r="CN312" i="101" s="1"/>
  <c r="CN313" i="101" s="1"/>
  <c r="CN314" i="101" s="1"/>
  <c r="CN315" i="101" s="1"/>
  <c r="CN316" i="101" s="1"/>
  <c r="CN317" i="101" s="1"/>
  <c r="CN318" i="101" s="1"/>
  <c r="CN319" i="101" s="1"/>
  <c r="CN320" i="101" s="1"/>
  <c r="CN321" i="101" s="1"/>
  <c r="CN322" i="101" s="1"/>
  <c r="CN323" i="101" s="1"/>
  <c r="CN324" i="101" s="1"/>
  <c r="CN325" i="101" s="1"/>
  <c r="CN326" i="101" s="1"/>
  <c r="CN327" i="101" s="1"/>
  <c r="CN328" i="101" s="1"/>
  <c r="CN329" i="101" s="1"/>
  <c r="CN330" i="101" s="1"/>
  <c r="CN331" i="101" s="1"/>
  <c r="CN332" i="101" s="1"/>
  <c r="CN333" i="101" s="1"/>
  <c r="CN334" i="101" s="1"/>
  <c r="CN335" i="101" s="1"/>
  <c r="CN336" i="101" s="1"/>
  <c r="CN337" i="101" s="1"/>
  <c r="CN338" i="101" s="1"/>
  <c r="CN339" i="101" s="1"/>
  <c r="CN340" i="101" s="1"/>
  <c r="CN341" i="101" s="1"/>
  <c r="CN342" i="101" s="1"/>
  <c r="CN343" i="101" s="1"/>
  <c r="CN344" i="101" s="1"/>
  <c r="CN345" i="101" s="1"/>
  <c r="CN346" i="101" s="1"/>
  <c r="CN347" i="101" s="1"/>
  <c r="CN348" i="101" s="1"/>
  <c r="CN349" i="101" s="1"/>
  <c r="CN350" i="101" s="1"/>
  <c r="CN351" i="101" s="1"/>
  <c r="CN352" i="101" s="1"/>
  <c r="CN353" i="101" s="1"/>
  <c r="CN354" i="101" s="1"/>
  <c r="CN355" i="101" s="1"/>
  <c r="CN356" i="101" s="1"/>
  <c r="CN357" i="101" s="1"/>
  <c r="CN358" i="101" s="1"/>
  <c r="CN359" i="101" s="1"/>
  <c r="CN360" i="101" s="1"/>
  <c r="CN361" i="101" s="1"/>
  <c r="CN362" i="101" s="1"/>
  <c r="CN363" i="101" s="1"/>
  <c r="CN364" i="101" s="1"/>
  <c r="CN365" i="101" s="1"/>
  <c r="CN366" i="101" s="1"/>
  <c r="CN367" i="101" s="1"/>
  <c r="CN368" i="101" s="1"/>
  <c r="CN369" i="101" s="1"/>
  <c r="CN370" i="101" s="1"/>
  <c r="CN371" i="101" s="1"/>
  <c r="CN372" i="101" s="1"/>
  <c r="CN373" i="101" s="1"/>
  <c r="CN374" i="101" s="1"/>
  <c r="CN375" i="101" s="1"/>
  <c r="CN376" i="101" s="1"/>
  <c r="CN377" i="101" s="1"/>
  <c r="CN378" i="101" s="1"/>
  <c r="CN379" i="101" s="1"/>
  <c r="CN380" i="101" s="1"/>
  <c r="CN381" i="101" s="1"/>
  <c r="CN382" i="101" s="1"/>
  <c r="CN383" i="101" s="1"/>
  <c r="CN384" i="101" s="1"/>
  <c r="CN385" i="101" s="1"/>
  <c r="CN386" i="101" s="1"/>
  <c r="CN387" i="101" s="1"/>
  <c r="CN388" i="101" s="1"/>
  <c r="CN389" i="101" s="1"/>
  <c r="CN390" i="101" s="1"/>
  <c r="CN391" i="101" s="1"/>
  <c r="CN392" i="101" s="1"/>
  <c r="CN393" i="101" s="1"/>
  <c r="CN394" i="101" s="1"/>
  <c r="CN395" i="101" s="1"/>
  <c r="CN396" i="101" s="1"/>
  <c r="CN397" i="101" s="1"/>
  <c r="CN398" i="101" s="1"/>
  <c r="CN399" i="101" s="1"/>
  <c r="CN400" i="101" s="1"/>
  <c r="CN401" i="101" s="1"/>
  <c r="CN402" i="101" s="1"/>
  <c r="CN403" i="101" s="1"/>
  <c r="CN404" i="101" s="1"/>
  <c r="CN405" i="101" s="1"/>
  <c r="CN406" i="101" s="1"/>
  <c r="CN407" i="101" s="1"/>
  <c r="CN408" i="101" s="1"/>
  <c r="CN409" i="101" s="1"/>
  <c r="CN410" i="101" s="1"/>
  <c r="CN411" i="101" s="1"/>
  <c r="CN412" i="101" s="1"/>
  <c r="CN413" i="101" s="1"/>
  <c r="CN414" i="101" s="1"/>
  <c r="CN415" i="101" s="1"/>
  <c r="CN416" i="101" s="1"/>
  <c r="CN417" i="101" s="1"/>
  <c r="CN418" i="101" s="1"/>
  <c r="CN419" i="101" s="1"/>
  <c r="CN420" i="101" s="1"/>
  <c r="CN421" i="101" s="1"/>
  <c r="CN422" i="101" s="1"/>
  <c r="CN423" i="101" s="1"/>
  <c r="CN424" i="101" s="1"/>
  <c r="CN425" i="101" s="1"/>
  <c r="CN426" i="101" s="1"/>
  <c r="CN427" i="101" s="1"/>
  <c r="CN428" i="101" s="1"/>
  <c r="CN429" i="101" s="1"/>
  <c r="CN430" i="101" s="1"/>
  <c r="CN431" i="101" s="1"/>
  <c r="CN432" i="101" s="1"/>
  <c r="CN433" i="101" s="1"/>
  <c r="CN434" i="101" s="1"/>
  <c r="CN435" i="101" s="1"/>
  <c r="CN436" i="101" s="1"/>
  <c r="CN437" i="101" s="1"/>
  <c r="CN438" i="101" s="1"/>
  <c r="CN439" i="101" s="1"/>
  <c r="CN440" i="101" s="1"/>
  <c r="CN441" i="101" s="1"/>
  <c r="CN442" i="101" s="1"/>
  <c r="CN443" i="101" s="1"/>
  <c r="CN444" i="101" s="1"/>
  <c r="CN445" i="101" s="1"/>
  <c r="CN446" i="101" s="1"/>
  <c r="CN447" i="101" s="1"/>
  <c r="CN448" i="101" s="1"/>
  <c r="CN449" i="101" s="1"/>
  <c r="CN450" i="101" s="1"/>
  <c r="CN451" i="101" s="1"/>
  <c r="CN452" i="101" s="1"/>
  <c r="CN453" i="101" s="1"/>
  <c r="CN454" i="101" s="1"/>
  <c r="CN455" i="101" s="1"/>
  <c r="CN456" i="101" s="1"/>
  <c r="CN457" i="101" s="1"/>
  <c r="CN458" i="101" s="1"/>
  <c r="CN459" i="101" s="1"/>
  <c r="CN460" i="101" s="1"/>
  <c r="CN461" i="101" s="1"/>
  <c r="CN462" i="101" s="1"/>
  <c r="CN463" i="101" s="1"/>
  <c r="CN464" i="101" s="1"/>
  <c r="CN465" i="101" s="1"/>
  <c r="CN466" i="101" s="1"/>
  <c r="CN467" i="101" s="1"/>
  <c r="CN468" i="101" s="1"/>
  <c r="CN469" i="101" s="1"/>
  <c r="CN470" i="101" s="1"/>
  <c r="CN471" i="101" s="1"/>
  <c r="CN472" i="101" s="1"/>
  <c r="CN473" i="101" s="1"/>
  <c r="CN474" i="101" s="1"/>
  <c r="CN475" i="101" s="1"/>
  <c r="CN476" i="101" s="1"/>
  <c r="CN477" i="101" s="1"/>
  <c r="CN478" i="101" s="1"/>
  <c r="CN479" i="101" s="1"/>
  <c r="CN480" i="101" s="1"/>
  <c r="CN481" i="101" s="1"/>
  <c r="CN482" i="101" s="1"/>
  <c r="CN483" i="101" s="1"/>
  <c r="CN484" i="101" s="1"/>
  <c r="CN485" i="101" s="1"/>
  <c r="CN486" i="101" s="1"/>
  <c r="CN487" i="101" s="1"/>
  <c r="CN488" i="101" s="1"/>
  <c r="CN489" i="101" s="1"/>
  <c r="CN490" i="101" s="1"/>
  <c r="CN491" i="101" s="1"/>
  <c r="CN492" i="101" s="1"/>
  <c r="CN493" i="101" s="1"/>
  <c r="CN494" i="101" s="1"/>
  <c r="CN495" i="101" s="1"/>
  <c r="CN496" i="101" s="1"/>
  <c r="CN497" i="101" s="1"/>
  <c r="CN498" i="101" s="1"/>
  <c r="CN499" i="101" s="1"/>
  <c r="CN500" i="101" s="1"/>
  <c r="CN501" i="101" s="1"/>
  <c r="CN502" i="101" s="1"/>
  <c r="CN503" i="101" s="1"/>
  <c r="CN504" i="101" s="1"/>
  <c r="CN505" i="101" s="1"/>
  <c r="CN506" i="101" s="1"/>
  <c r="CN507" i="101" s="1"/>
  <c r="CN508" i="101" s="1"/>
  <c r="CN509" i="101" s="1"/>
  <c r="CN510" i="101" s="1"/>
  <c r="CN511" i="101" s="1"/>
  <c r="CN512" i="101" s="1"/>
  <c r="CN513" i="101" s="1"/>
  <c r="CN514" i="101" s="1"/>
  <c r="CN515" i="101" s="1"/>
  <c r="CN516" i="101" s="1"/>
  <c r="CN517" i="101" s="1"/>
  <c r="CN518" i="101" s="1"/>
  <c r="CN519" i="101" s="1"/>
  <c r="CN520" i="101" s="1"/>
  <c r="CN521" i="101" s="1"/>
  <c r="CN522" i="101" s="1"/>
  <c r="CN523" i="101" s="1"/>
  <c r="CN524" i="101" s="1"/>
  <c r="CN525" i="101" s="1"/>
  <c r="CN526" i="101" s="1"/>
  <c r="CN527" i="101" s="1"/>
  <c r="CN528" i="101" s="1"/>
  <c r="CN529" i="101" s="1"/>
  <c r="CN530" i="101" s="1"/>
  <c r="CN531" i="101" s="1"/>
  <c r="CN532" i="101" s="1"/>
  <c r="CN533" i="101" s="1"/>
  <c r="CN534" i="101" s="1"/>
  <c r="CN535" i="101" s="1"/>
  <c r="CN536" i="101" s="1"/>
  <c r="CN537" i="101" s="1"/>
  <c r="CN538" i="101" s="1"/>
  <c r="CN539" i="101" s="1"/>
  <c r="CN540" i="101" s="1"/>
  <c r="CN541" i="101" s="1"/>
  <c r="CN542" i="101" s="1"/>
  <c r="CN543" i="101" s="1"/>
  <c r="CN544" i="101" s="1"/>
  <c r="CN545" i="101" s="1"/>
  <c r="CN546" i="101" s="1"/>
  <c r="CN547" i="101" s="1"/>
  <c r="CN548" i="101" s="1"/>
  <c r="CN549" i="101" s="1"/>
  <c r="CN550" i="101" s="1"/>
  <c r="CN551" i="101" s="1"/>
  <c r="CN552" i="101" s="1"/>
  <c r="CN553" i="101" s="1"/>
  <c r="CN554" i="101" s="1"/>
  <c r="CN555" i="101" s="1"/>
  <c r="CN556" i="101" s="1"/>
  <c r="CN557" i="101" s="1"/>
  <c r="CN558" i="101" s="1"/>
  <c r="CN559" i="101" s="1"/>
  <c r="CN560" i="101" s="1"/>
  <c r="CN561" i="101" s="1"/>
  <c r="CN562" i="101" s="1"/>
  <c r="CN563" i="101" s="1"/>
  <c r="CN564" i="101" s="1"/>
  <c r="CN565" i="101" s="1"/>
  <c r="CN566" i="101" s="1"/>
  <c r="CN567" i="101" s="1"/>
  <c r="CN568" i="101" s="1"/>
  <c r="CN569" i="101" s="1"/>
  <c r="CN570" i="101" s="1"/>
  <c r="CN571" i="101" s="1"/>
  <c r="CN572" i="101" s="1"/>
  <c r="CN573" i="101" s="1"/>
  <c r="CN574" i="101" s="1"/>
  <c r="CN575" i="101" s="1"/>
  <c r="CN576" i="101" s="1"/>
  <c r="CN577" i="101" s="1"/>
  <c r="CN578" i="101" s="1"/>
  <c r="CN579" i="101" s="1"/>
  <c r="CN580" i="101" s="1"/>
  <c r="CN581" i="101" s="1"/>
  <c r="CN582" i="101" s="1"/>
  <c r="CN583" i="101" s="1"/>
  <c r="CN584" i="101" s="1"/>
  <c r="CN585" i="101" s="1"/>
  <c r="CN586" i="101" s="1"/>
  <c r="CN587" i="101" s="1"/>
  <c r="CN588" i="101" s="1"/>
  <c r="CN589" i="101" s="1"/>
  <c r="CN590" i="101" s="1"/>
  <c r="CN591" i="101" s="1"/>
  <c r="CN592" i="101" s="1"/>
  <c r="CN593" i="101" s="1"/>
  <c r="CN594" i="101" s="1"/>
  <c r="CN595" i="101" s="1"/>
  <c r="CN596" i="101" s="1"/>
  <c r="CN597" i="101" s="1"/>
  <c r="CN598" i="101" s="1"/>
  <c r="CN599" i="101" s="1"/>
  <c r="CN600" i="101" s="1"/>
  <c r="CN601" i="101" s="1"/>
  <c r="CN602" i="101" s="1"/>
  <c r="CN603" i="101" s="1"/>
  <c r="CN604" i="101" s="1"/>
  <c r="CN605" i="101" s="1"/>
  <c r="CN606" i="101" s="1"/>
  <c r="CN607" i="101" s="1"/>
  <c r="CN608" i="101" s="1"/>
  <c r="CN609" i="101" s="1"/>
  <c r="CN610" i="101" s="1"/>
  <c r="CN611" i="101" s="1"/>
  <c r="CN612" i="101" s="1"/>
  <c r="CN613" i="101" s="1"/>
  <c r="CN614" i="101" s="1"/>
  <c r="CN615" i="101" s="1"/>
  <c r="CN616" i="101" s="1"/>
  <c r="CN617" i="101" s="1"/>
  <c r="CN618" i="101" s="1"/>
  <c r="CN619" i="101" s="1"/>
  <c r="CN620" i="101" s="1"/>
  <c r="CN621" i="101" s="1"/>
  <c r="CN622" i="101" s="1"/>
  <c r="CN623" i="101" s="1"/>
  <c r="CN624" i="101" s="1"/>
  <c r="CN625" i="101" s="1"/>
  <c r="CN626" i="101" s="1"/>
  <c r="CN627" i="101" s="1"/>
  <c r="CN628" i="101" s="1"/>
  <c r="CN629" i="101" s="1"/>
  <c r="CN630" i="101" s="1"/>
  <c r="CN631" i="101" s="1"/>
  <c r="CN632" i="101" s="1"/>
  <c r="CN633" i="101" s="1"/>
  <c r="CN634" i="101" s="1"/>
  <c r="CN635" i="101" s="1"/>
  <c r="CN636" i="101" s="1"/>
  <c r="CN637" i="101" s="1"/>
  <c r="CN638" i="101" s="1"/>
  <c r="CN639" i="101" s="1"/>
  <c r="CN640" i="101" s="1"/>
  <c r="CN641" i="101" s="1"/>
  <c r="CN642" i="101" s="1"/>
  <c r="CN643" i="101" s="1"/>
  <c r="CN644" i="101" s="1"/>
  <c r="CN645" i="101" s="1"/>
  <c r="CN646" i="101" s="1"/>
  <c r="CN647" i="101" s="1"/>
  <c r="CN648" i="101" s="1"/>
  <c r="CN649" i="101" s="1"/>
  <c r="CN650" i="101" s="1"/>
  <c r="CN651" i="101" s="1"/>
  <c r="CN652" i="101" s="1"/>
  <c r="CN653" i="101" s="1"/>
  <c r="CN654" i="101" s="1"/>
  <c r="CN655" i="101" s="1"/>
  <c r="CN656" i="101" s="1"/>
  <c r="CN657" i="101" s="1"/>
  <c r="CN658" i="101" s="1"/>
  <c r="CN659" i="101" s="1"/>
  <c r="CN660" i="101" s="1"/>
  <c r="CN661" i="101" s="1"/>
  <c r="CN662" i="101" s="1"/>
  <c r="CN663" i="101" s="1"/>
  <c r="CN664" i="101" s="1"/>
  <c r="CN665" i="101" s="1"/>
  <c r="CN666" i="101" s="1"/>
  <c r="CN667" i="101" s="1"/>
  <c r="CN668" i="101" s="1"/>
  <c r="CN669" i="101" s="1"/>
  <c r="CN670" i="101" s="1"/>
  <c r="CN671" i="101" s="1"/>
  <c r="CN672" i="101" s="1"/>
  <c r="CN673" i="101" s="1"/>
  <c r="CN674" i="101" s="1"/>
  <c r="CN675" i="101" s="1"/>
  <c r="CN676" i="101" s="1"/>
  <c r="CN677" i="101" s="1"/>
  <c r="CN678" i="101" s="1"/>
  <c r="CN679" i="101" s="1"/>
  <c r="CN680" i="101" s="1"/>
  <c r="CN681" i="101" s="1"/>
  <c r="CN682" i="101" s="1"/>
  <c r="CN683" i="101" s="1"/>
  <c r="CN684" i="101" s="1"/>
  <c r="CN685" i="101" s="1"/>
  <c r="CN686" i="101" s="1"/>
  <c r="CN687" i="101" s="1"/>
  <c r="CN688" i="101" s="1"/>
  <c r="CN689" i="101" s="1"/>
  <c r="CN690" i="101" s="1"/>
  <c r="CN691" i="101" s="1"/>
  <c r="CN692" i="101" s="1"/>
  <c r="CN693" i="101" s="1"/>
  <c r="CN694" i="101" s="1"/>
  <c r="CN695" i="101" s="1"/>
  <c r="CN696" i="101" s="1"/>
  <c r="CN697" i="101" s="1"/>
  <c r="CN698" i="101" s="1"/>
  <c r="CN699" i="101" s="1"/>
  <c r="CN700" i="101" s="1"/>
  <c r="CN701" i="101" s="1"/>
  <c r="CN702" i="101" s="1"/>
  <c r="CN703" i="101" s="1"/>
  <c r="CN704" i="101" s="1"/>
  <c r="CN705" i="101" s="1"/>
  <c r="CN706" i="101" s="1"/>
  <c r="CN707" i="101" s="1"/>
  <c r="CN708" i="101" s="1"/>
  <c r="CN709" i="101" s="1"/>
  <c r="CN710" i="101" s="1"/>
  <c r="CN711" i="101" s="1"/>
  <c r="CN712" i="101" s="1"/>
  <c r="CN713" i="101" s="1"/>
  <c r="CN714" i="101" s="1"/>
  <c r="CN715" i="101" s="1"/>
  <c r="CN716" i="101" s="1"/>
  <c r="CN717" i="101" s="1"/>
  <c r="CN718" i="101" s="1"/>
  <c r="CN719" i="101" s="1"/>
  <c r="CN720" i="101" s="1"/>
  <c r="CN721" i="101" s="1"/>
  <c r="CN722" i="101" s="1"/>
  <c r="CN723" i="101" s="1"/>
  <c r="CN724" i="101" s="1"/>
  <c r="CN725" i="101" s="1"/>
  <c r="CN726" i="101" s="1"/>
  <c r="CN727" i="101" s="1"/>
  <c r="CN728" i="101" s="1"/>
  <c r="CN729" i="101" s="1"/>
  <c r="CN730" i="101" s="1"/>
  <c r="CN731" i="101" s="1"/>
  <c r="CN732" i="101" s="1"/>
  <c r="CN733" i="101" s="1"/>
  <c r="CN734" i="101" s="1"/>
  <c r="CN735" i="101" s="1"/>
  <c r="CN736" i="101" s="1"/>
  <c r="CN737" i="101" s="1"/>
  <c r="CN738" i="101" s="1"/>
  <c r="CN739" i="101" s="1"/>
  <c r="CN740" i="101" s="1"/>
  <c r="CN741" i="101" s="1"/>
  <c r="CN742" i="101" s="1"/>
  <c r="CN743" i="101" s="1"/>
  <c r="CN744" i="101" s="1"/>
  <c r="CN745" i="101" s="1"/>
  <c r="CN746" i="101" s="1"/>
  <c r="CN747" i="101" s="1"/>
  <c r="CN748" i="101" s="1"/>
  <c r="CN749" i="101" s="1"/>
  <c r="CN750" i="101" s="1"/>
  <c r="CN751" i="101" s="1"/>
  <c r="CN752" i="101" s="1"/>
  <c r="CN753" i="101" s="1"/>
  <c r="CN754" i="101" s="1"/>
  <c r="CN755" i="101" s="1"/>
  <c r="CN756" i="101" s="1"/>
  <c r="CN757" i="101" s="1"/>
  <c r="CN758" i="101" s="1"/>
  <c r="CN759" i="101" s="1"/>
  <c r="CN760" i="101" s="1"/>
  <c r="CN761" i="101" s="1"/>
  <c r="CN762" i="101" s="1"/>
  <c r="CN763" i="101" s="1"/>
  <c r="CN764" i="101" s="1"/>
  <c r="CN765" i="101" s="1"/>
  <c r="CN766" i="101" s="1"/>
  <c r="CN767" i="101" s="1"/>
  <c r="CN768" i="101" s="1"/>
  <c r="CN769" i="101" s="1"/>
  <c r="CN770" i="101" s="1"/>
  <c r="CN771" i="101" s="1"/>
  <c r="CN772" i="101" s="1"/>
  <c r="CN773" i="101" s="1"/>
  <c r="CN774" i="101" s="1"/>
  <c r="CN775" i="101" s="1"/>
  <c r="CN776" i="101" s="1"/>
  <c r="CN777" i="101" s="1"/>
  <c r="CN778" i="101" s="1"/>
  <c r="CN779" i="101" s="1"/>
  <c r="CN780" i="101" s="1"/>
  <c r="CN781" i="101" s="1"/>
  <c r="CN782" i="101" s="1"/>
  <c r="CN783" i="101" s="1"/>
  <c r="CN784" i="101" s="1"/>
  <c r="CN785" i="101" s="1"/>
  <c r="CN786" i="101" s="1"/>
  <c r="CN787" i="101" s="1"/>
  <c r="CN788" i="101" s="1"/>
  <c r="CN789" i="101" s="1"/>
  <c r="CN790" i="101" s="1"/>
  <c r="CN791" i="101" s="1"/>
  <c r="CN792" i="101" s="1"/>
  <c r="CN793" i="101" s="1"/>
  <c r="CN794" i="101" s="1"/>
  <c r="CN795" i="101" s="1"/>
  <c r="CN796" i="101" s="1"/>
  <c r="CN797" i="101" s="1"/>
  <c r="CN798" i="101" s="1"/>
  <c r="CN799" i="101" s="1"/>
  <c r="CN800" i="101" s="1"/>
  <c r="CN801" i="101" s="1"/>
  <c r="CN802" i="101" s="1"/>
  <c r="CN803" i="101" s="1"/>
  <c r="CN804" i="101" s="1"/>
  <c r="CN805" i="101" s="1"/>
  <c r="CN806" i="101" s="1"/>
  <c r="CN807" i="101" s="1"/>
  <c r="CN808" i="101" s="1"/>
  <c r="CN809" i="101" s="1"/>
  <c r="CN810" i="101" s="1"/>
  <c r="CN811" i="101" s="1"/>
  <c r="CN812" i="101" s="1"/>
  <c r="CN813" i="101" s="1"/>
  <c r="CN814" i="101" s="1"/>
  <c r="CN815" i="101" s="1"/>
  <c r="CN816" i="101" s="1"/>
  <c r="CN817" i="101" s="1"/>
  <c r="CN818" i="101" s="1"/>
  <c r="CN819" i="101" s="1"/>
  <c r="CN820" i="101" s="1"/>
  <c r="CN821" i="101" s="1"/>
  <c r="CN822" i="101" s="1"/>
  <c r="CN823" i="101" s="1"/>
  <c r="CN824" i="101" s="1"/>
  <c r="CN825" i="101" s="1"/>
  <c r="CN826" i="101" s="1"/>
  <c r="CN827" i="101" s="1"/>
  <c r="CN828" i="101" s="1"/>
  <c r="CN829" i="101" s="1"/>
  <c r="CN830" i="101" s="1"/>
  <c r="CN831" i="101" s="1"/>
  <c r="CN832" i="101" s="1"/>
  <c r="CN833" i="101" s="1"/>
  <c r="CN834" i="101" s="1"/>
  <c r="CN835" i="101" s="1"/>
  <c r="CN836" i="101" s="1"/>
  <c r="CN837" i="101" s="1"/>
  <c r="CN838" i="101" s="1"/>
  <c r="CN839" i="101" s="1"/>
  <c r="CN840" i="101" s="1"/>
  <c r="CN841" i="101" s="1"/>
  <c r="CN842" i="101" s="1"/>
  <c r="CN843" i="101" s="1"/>
  <c r="CN844" i="101" s="1"/>
  <c r="CN845" i="101" s="1"/>
  <c r="CN846" i="101" s="1"/>
  <c r="CN847" i="101" s="1"/>
  <c r="CN848" i="101" s="1"/>
  <c r="CN849" i="101" s="1"/>
  <c r="CN850" i="101" s="1"/>
  <c r="CN851" i="101" s="1"/>
  <c r="CN852" i="101" s="1"/>
  <c r="CN853" i="101" s="1"/>
  <c r="CN854" i="101" s="1"/>
  <c r="CN855" i="101" s="1"/>
  <c r="CN856" i="101" s="1"/>
  <c r="CN857" i="101" s="1"/>
  <c r="CN858" i="101" s="1"/>
  <c r="CN859" i="101" s="1"/>
  <c r="CN860" i="101" s="1"/>
  <c r="CN861" i="101" s="1"/>
  <c r="CN862" i="101" s="1"/>
  <c r="CN863" i="101" s="1"/>
  <c r="CN864" i="101" s="1"/>
  <c r="CN865" i="101" s="1"/>
  <c r="CN866" i="101" s="1"/>
  <c r="CN867" i="101" s="1"/>
  <c r="CN868" i="101" s="1"/>
  <c r="CN869" i="101" s="1"/>
  <c r="CN870" i="101" s="1"/>
  <c r="CN871" i="101" s="1"/>
  <c r="CN872" i="101" s="1"/>
  <c r="CN873" i="101" s="1"/>
  <c r="CN874" i="101" s="1"/>
  <c r="CN875" i="101" s="1"/>
  <c r="CN876" i="101" s="1"/>
  <c r="CN877" i="101" s="1"/>
  <c r="CN878" i="101" s="1"/>
  <c r="CN879" i="101" s="1"/>
  <c r="CN880" i="101" s="1"/>
  <c r="CN881" i="101" s="1"/>
  <c r="CN882" i="101" s="1"/>
  <c r="CN883" i="101" s="1"/>
  <c r="CN884" i="101" s="1"/>
  <c r="CN885" i="101" s="1"/>
  <c r="CN886" i="101" s="1"/>
  <c r="CN887" i="101" s="1"/>
  <c r="CN888" i="101" s="1"/>
  <c r="CN889" i="101" s="1"/>
  <c r="CN890" i="101" s="1"/>
  <c r="CN891" i="101" s="1"/>
  <c r="CN892" i="101" s="1"/>
  <c r="CN893" i="101" s="1"/>
  <c r="CN894" i="101" s="1"/>
  <c r="CN895" i="101" s="1"/>
  <c r="CN896" i="101" s="1"/>
  <c r="CN897" i="101" s="1"/>
  <c r="CN898" i="101" s="1"/>
  <c r="CN899" i="101" s="1"/>
  <c r="CN900" i="101" s="1"/>
  <c r="CN901" i="101" s="1"/>
  <c r="CN902" i="101" s="1"/>
  <c r="CN903" i="101" s="1"/>
  <c r="CN904" i="101" s="1"/>
  <c r="CN905" i="101" s="1"/>
  <c r="CN906" i="101" s="1"/>
  <c r="CN907" i="101" s="1"/>
  <c r="CN908" i="101" s="1"/>
  <c r="CN909" i="101" s="1"/>
  <c r="CN910" i="101" s="1"/>
  <c r="CN911" i="101" s="1"/>
  <c r="CN912" i="101" s="1"/>
  <c r="CN913" i="101" s="1"/>
  <c r="CN914" i="101" s="1"/>
  <c r="CN915" i="101" s="1"/>
  <c r="CN916" i="101" s="1"/>
  <c r="CN917" i="101" s="1"/>
  <c r="CN918" i="101" s="1"/>
  <c r="CN919" i="101" s="1"/>
  <c r="CN920" i="101" s="1"/>
  <c r="CN921" i="101" s="1"/>
  <c r="CN922" i="101" s="1"/>
  <c r="CN923" i="101" s="1"/>
  <c r="CN924" i="101" s="1"/>
  <c r="CN925" i="101" s="1"/>
  <c r="CN926" i="101" s="1"/>
  <c r="CN927" i="101" s="1"/>
  <c r="CN928" i="101" s="1"/>
  <c r="CN929" i="101" s="1"/>
  <c r="CN930" i="101" s="1"/>
  <c r="CN931" i="101" s="1"/>
  <c r="CN932" i="101" s="1"/>
  <c r="CN933" i="101" s="1"/>
  <c r="CN934" i="101" s="1"/>
  <c r="CN935" i="101" s="1"/>
  <c r="CN936" i="101" s="1"/>
  <c r="CN937" i="101" s="1"/>
  <c r="CN938" i="101" s="1"/>
  <c r="CN939" i="101" s="1"/>
  <c r="CN940" i="101" s="1"/>
  <c r="CN941" i="101" s="1"/>
  <c r="CN942" i="101" s="1"/>
  <c r="CN943" i="101" s="1"/>
  <c r="CN944" i="101" s="1"/>
  <c r="CN945" i="101" s="1"/>
  <c r="CN946" i="101" s="1"/>
  <c r="CN947" i="101" s="1"/>
  <c r="CN948" i="101" s="1"/>
  <c r="CN949" i="101" s="1"/>
  <c r="CN950" i="101" s="1"/>
  <c r="CN951" i="101" s="1"/>
  <c r="CN952" i="101" s="1"/>
  <c r="CN953" i="101" s="1"/>
  <c r="CN954" i="101" s="1"/>
  <c r="CN955" i="101" s="1"/>
  <c r="CN956" i="101" s="1"/>
  <c r="CN957" i="101" s="1"/>
  <c r="CN958" i="101" s="1"/>
  <c r="CN959" i="101" s="1"/>
  <c r="CN960" i="101" s="1"/>
  <c r="CN961" i="101" s="1"/>
  <c r="CN962" i="101" s="1"/>
  <c r="CN963" i="101" s="1"/>
  <c r="CN964" i="101" s="1"/>
  <c r="CN965" i="101" s="1"/>
  <c r="CN966" i="101" s="1"/>
  <c r="CN967" i="101" s="1"/>
  <c r="CN968" i="101" s="1"/>
  <c r="CN969" i="101" s="1"/>
  <c r="CN970" i="101" s="1"/>
  <c r="CN971" i="101" s="1"/>
  <c r="CN972" i="101" s="1"/>
  <c r="CN973" i="101" s="1"/>
  <c r="CN974" i="101" s="1"/>
  <c r="CN975" i="101" s="1"/>
  <c r="CN976" i="101" s="1"/>
  <c r="CN977" i="101" s="1"/>
  <c r="CN978" i="101" s="1"/>
  <c r="CN979" i="101" s="1"/>
  <c r="CN980" i="101" s="1"/>
  <c r="CN981" i="101" s="1"/>
  <c r="CN982" i="101" s="1"/>
  <c r="CN983" i="101" s="1"/>
  <c r="CN984" i="101" s="1"/>
  <c r="CN985" i="101" s="1"/>
  <c r="CN986" i="101" s="1"/>
  <c r="CN987" i="101" s="1"/>
  <c r="CN988" i="101" s="1"/>
  <c r="CN989" i="101" s="1"/>
  <c r="CN990" i="101" s="1"/>
  <c r="CN991" i="101" s="1"/>
  <c r="CN992" i="101" s="1"/>
  <c r="CN993" i="101" s="1"/>
  <c r="CN994" i="101" s="1"/>
  <c r="CN995" i="101" s="1"/>
  <c r="CN996" i="101" s="1"/>
  <c r="CN997" i="101" s="1"/>
  <c r="CN998" i="101" s="1"/>
  <c r="CN999" i="101" s="1"/>
  <c r="CN1000" i="101" s="1"/>
  <c r="CN1001" i="101" s="1"/>
  <c r="CN1002" i="101" s="1"/>
  <c r="CN1003" i="101" s="1"/>
  <c r="CN1004" i="101" s="1"/>
  <c r="CN1005" i="101" s="1"/>
  <c r="CN1006" i="101" s="1"/>
  <c r="CN1007" i="101" s="1"/>
  <c r="CN1008" i="101" s="1"/>
  <c r="CN1009" i="101" s="1"/>
  <c r="CN1010" i="101" s="1"/>
  <c r="CN1011" i="101" s="1"/>
  <c r="CN1012" i="101" s="1"/>
  <c r="CN1013" i="101" s="1"/>
  <c r="CN1014" i="101" s="1"/>
  <c r="CN1015" i="101" s="1"/>
  <c r="CN1016" i="101" s="1"/>
  <c r="CN1017" i="101" s="1"/>
  <c r="CN1018" i="101" s="1"/>
  <c r="CN1019" i="101" s="1"/>
  <c r="CN1020" i="101" s="1"/>
  <c r="CN1021" i="101" s="1"/>
  <c r="CN1022" i="101" s="1"/>
  <c r="CN1023" i="101" s="1"/>
  <c r="CN1024" i="101" s="1"/>
  <c r="CN1025" i="101" s="1"/>
  <c r="CN1026" i="101" s="1"/>
  <c r="CN1027" i="101" s="1"/>
  <c r="CN1028" i="101" s="1"/>
  <c r="CN1029" i="101" s="1"/>
  <c r="CN1030" i="101" s="1"/>
  <c r="CN1031" i="101" s="1"/>
  <c r="CN1032" i="101" s="1"/>
  <c r="CN1033" i="101" s="1"/>
  <c r="CN1034" i="101" s="1"/>
  <c r="CN1035" i="101" s="1"/>
  <c r="CN1036" i="101" s="1"/>
  <c r="CN1037" i="101" s="1"/>
  <c r="CN1038" i="101" s="1"/>
  <c r="CN1039" i="101" s="1"/>
  <c r="CN1040" i="101" s="1"/>
  <c r="CN1041" i="101" s="1"/>
  <c r="CN1042" i="101" s="1"/>
  <c r="CN1043" i="101" s="1"/>
  <c r="CN1044" i="101" s="1"/>
  <c r="CN1045" i="101" s="1"/>
  <c r="CN1046" i="101" s="1"/>
  <c r="CN1047" i="101" s="1"/>
  <c r="CN1048" i="101" s="1"/>
  <c r="CN1049" i="101" s="1"/>
  <c r="CN1050" i="101" s="1"/>
  <c r="CN1051" i="101" s="1"/>
  <c r="CN1052" i="101" s="1"/>
  <c r="CN1053" i="101" s="1"/>
  <c r="CN1054" i="101" s="1"/>
  <c r="CN1055" i="101" s="1"/>
  <c r="CN1056" i="101" s="1"/>
  <c r="CN1057" i="101" s="1"/>
  <c r="CN1058" i="101" s="1"/>
  <c r="CN1059" i="101" s="1"/>
  <c r="CN1060" i="101" s="1"/>
  <c r="CN1061" i="101" s="1"/>
  <c r="CN1062" i="101" s="1"/>
  <c r="CN1063" i="101" s="1"/>
  <c r="CN1064" i="101" s="1"/>
  <c r="CN1065" i="101" s="1"/>
  <c r="CN1066" i="101" s="1"/>
  <c r="CN1067" i="101" s="1"/>
  <c r="CN1068" i="101" s="1"/>
  <c r="CN1069" i="101" s="1"/>
  <c r="CN1070" i="101" s="1"/>
  <c r="CN1071" i="101" s="1"/>
  <c r="CN1072" i="101" s="1"/>
  <c r="CN1073" i="101" s="1"/>
  <c r="CN1074" i="101" s="1"/>
  <c r="CN1075" i="101" s="1"/>
  <c r="CN1076" i="101" s="1"/>
  <c r="CN1077" i="101" s="1"/>
  <c r="CN1078" i="101" s="1"/>
  <c r="CN1079" i="101" s="1"/>
  <c r="CN1080" i="101" s="1"/>
  <c r="CN1081" i="101" s="1"/>
  <c r="CN1082" i="101" s="1"/>
  <c r="CN1083" i="101" s="1"/>
  <c r="CN1084" i="101" s="1"/>
  <c r="CN1085" i="101" s="1"/>
  <c r="CN1086" i="101" s="1"/>
  <c r="CN1087" i="101" s="1"/>
  <c r="CN1088" i="101" s="1"/>
  <c r="CN1089" i="101" s="1"/>
  <c r="CN1090" i="101" s="1"/>
  <c r="CN1091" i="101" s="1"/>
  <c r="CN1092" i="101" s="1"/>
  <c r="CN1093" i="101" s="1"/>
  <c r="CN1094" i="101" s="1"/>
  <c r="CN1095" i="101" s="1"/>
  <c r="CN1096" i="101" s="1"/>
  <c r="CN1097" i="101" s="1"/>
  <c r="CN1098" i="101" s="1"/>
  <c r="CN1099" i="101" s="1"/>
  <c r="CN1100" i="101" s="1"/>
  <c r="CN1101" i="101" s="1"/>
  <c r="CN1102" i="101" s="1"/>
  <c r="CN1103" i="101" s="1"/>
  <c r="CN1104" i="101" s="1"/>
  <c r="CN1105" i="101" s="1"/>
  <c r="CN1106" i="101" s="1"/>
  <c r="CN1107" i="101" s="1"/>
  <c r="CN1108" i="101" s="1"/>
  <c r="CN1109" i="101" s="1"/>
  <c r="CN1110" i="101" s="1"/>
  <c r="CN1111" i="101" s="1"/>
  <c r="CN1112" i="101" s="1"/>
  <c r="CN1113" i="101" s="1"/>
  <c r="CN1114" i="101" s="1"/>
  <c r="CN1115" i="101" s="1"/>
  <c r="CN1116" i="101" s="1"/>
  <c r="CN1117" i="101" s="1"/>
  <c r="CN1118" i="101" s="1"/>
  <c r="CN1119" i="101" s="1"/>
  <c r="CN1120" i="101" s="1"/>
  <c r="CN1121" i="101" s="1"/>
  <c r="CN1122" i="101" s="1"/>
  <c r="CN1123" i="101" s="1"/>
  <c r="CN1124" i="101" s="1"/>
  <c r="CN1125" i="101" s="1"/>
  <c r="CN1126" i="101" s="1"/>
  <c r="CN1127" i="101" s="1"/>
  <c r="CN1128" i="101" s="1"/>
  <c r="CN1129" i="101" s="1"/>
  <c r="CN1130" i="101" s="1"/>
  <c r="CN1131" i="101" s="1"/>
  <c r="CN1132" i="101" s="1"/>
  <c r="CN1133" i="101" s="1"/>
  <c r="CN1134" i="101" s="1"/>
  <c r="CN1135" i="101" s="1"/>
  <c r="CN1136" i="101" s="1"/>
  <c r="CN1137" i="101" s="1"/>
  <c r="CN1138" i="101" s="1"/>
  <c r="CN1139" i="101" s="1"/>
  <c r="CN1140" i="101" s="1"/>
  <c r="CN1141" i="101" s="1"/>
  <c r="CN1142" i="101" s="1"/>
  <c r="CN1143" i="101" s="1"/>
  <c r="CN1144" i="101" s="1"/>
  <c r="CN1145" i="101" s="1"/>
  <c r="CN1146" i="101" s="1"/>
  <c r="CN1147" i="101" s="1"/>
  <c r="CN1148" i="101" s="1"/>
  <c r="CN1149" i="101" s="1"/>
  <c r="CN1150" i="101" s="1"/>
  <c r="CN1151" i="101" s="1"/>
  <c r="CN1152" i="101" s="1"/>
  <c r="CN1153" i="101" s="1"/>
  <c r="CN1154" i="101" s="1"/>
  <c r="CN1155" i="101" s="1"/>
  <c r="CN1156" i="101" s="1"/>
  <c r="CN1157" i="101" s="1"/>
  <c r="CN1158" i="101" s="1"/>
  <c r="CN1159" i="101" s="1"/>
  <c r="CN1160" i="101" s="1"/>
  <c r="CN1161" i="101" s="1"/>
  <c r="CN1162" i="101" s="1"/>
  <c r="CN1163" i="101" s="1"/>
  <c r="CN1164" i="101" s="1"/>
  <c r="CN1165" i="101" s="1"/>
  <c r="CN1166" i="101" s="1"/>
  <c r="CN1167" i="101" s="1"/>
  <c r="CN1168" i="101" s="1"/>
  <c r="CN1169" i="101" s="1"/>
  <c r="CN1170" i="101" s="1"/>
  <c r="CN1171" i="101" s="1"/>
  <c r="CN1172" i="101" s="1"/>
  <c r="CN1173" i="101" s="1"/>
  <c r="CN1174" i="101" s="1"/>
  <c r="CN1175" i="101" s="1"/>
  <c r="CN1176" i="101" s="1"/>
  <c r="CN1177" i="101" s="1"/>
  <c r="CN1178" i="101" s="1"/>
  <c r="CN1179" i="101" s="1"/>
  <c r="CN1180" i="101" s="1"/>
  <c r="CN1181" i="101" s="1"/>
  <c r="CN1182" i="101" s="1"/>
  <c r="CN1183" i="101" s="1"/>
  <c r="CN1184" i="101" s="1"/>
  <c r="CN1185" i="101" s="1"/>
  <c r="CN1186" i="101" s="1"/>
  <c r="CN1187" i="101" s="1"/>
  <c r="CN1188" i="101" s="1"/>
  <c r="CN1189" i="101" s="1"/>
  <c r="CN1190" i="101" s="1"/>
  <c r="CN1191" i="101" s="1"/>
  <c r="CN1192" i="101" s="1"/>
  <c r="CN1193" i="101" s="1"/>
  <c r="CN1194" i="101" s="1"/>
  <c r="CN1195" i="101" s="1"/>
  <c r="CN1196" i="101" s="1"/>
  <c r="CN1197" i="101" s="1"/>
  <c r="CN1198" i="101" s="1"/>
  <c r="CN1199" i="101" s="1"/>
  <c r="CN1200" i="101" s="1"/>
  <c r="CN1201" i="101" s="1"/>
  <c r="CN1202" i="101" s="1"/>
  <c r="CN1203" i="101" s="1"/>
  <c r="CN1204" i="101" s="1"/>
  <c r="CN1205" i="101" s="1"/>
  <c r="CN1206" i="101" s="1"/>
  <c r="CN1207" i="101" s="1"/>
  <c r="CN1208" i="101" s="1"/>
  <c r="CN1209" i="101" s="1"/>
  <c r="CN1210" i="101" s="1"/>
  <c r="CN1211" i="101" s="1"/>
  <c r="CN1212" i="101" s="1"/>
  <c r="CN1213" i="101" s="1"/>
  <c r="CN1214" i="101" s="1"/>
  <c r="CN1215" i="101" s="1"/>
  <c r="CN1216" i="101" s="1"/>
  <c r="CN1217" i="101" s="1"/>
  <c r="CN1218" i="101" s="1"/>
  <c r="CN1219" i="101" s="1"/>
  <c r="CN1220" i="101" s="1"/>
  <c r="CN1221" i="101" s="1"/>
  <c r="CN1222" i="101" s="1"/>
  <c r="CN1223" i="101" s="1"/>
  <c r="CN1224" i="101" s="1"/>
  <c r="CN1225" i="101" s="1"/>
  <c r="CN1226" i="101" s="1"/>
  <c r="CN1227" i="101" s="1"/>
  <c r="CN1228" i="101" s="1"/>
  <c r="CN1229" i="101" s="1"/>
  <c r="CN1230" i="101" s="1"/>
  <c r="CN1231" i="101" s="1"/>
  <c r="CN1232" i="101" s="1"/>
  <c r="CN1233" i="101" s="1"/>
  <c r="CN1234" i="101" s="1"/>
  <c r="CN1235" i="101" s="1"/>
  <c r="CN1236" i="101" s="1"/>
  <c r="CN1237" i="101" s="1"/>
  <c r="CN1238" i="101" s="1"/>
  <c r="CN1239" i="101" s="1"/>
  <c r="CN1240" i="101" s="1"/>
  <c r="CN1241" i="101" s="1"/>
  <c r="CN1242" i="101" s="1"/>
  <c r="CN1243" i="101" s="1"/>
  <c r="CN1244" i="101" s="1"/>
  <c r="CN1245" i="101" s="1"/>
  <c r="CN1246" i="101" s="1"/>
  <c r="CN1247" i="101" s="1"/>
  <c r="CN1248" i="101" s="1"/>
  <c r="CN1249" i="101" s="1"/>
  <c r="CN1250" i="101" s="1"/>
  <c r="CN1251" i="101" s="1"/>
  <c r="CN1252" i="101" s="1"/>
  <c r="CN1253" i="101" s="1"/>
  <c r="CN1254" i="101" s="1"/>
  <c r="CN1255" i="101" s="1"/>
  <c r="CN1256" i="101" s="1"/>
  <c r="CN1257" i="101" s="1"/>
  <c r="CN1258" i="101" s="1"/>
  <c r="CN1259" i="101" s="1"/>
  <c r="CN1260" i="101" s="1"/>
  <c r="CN1261" i="101" s="1"/>
  <c r="CN1262" i="101" s="1"/>
  <c r="CN1263" i="101" s="1"/>
  <c r="CN1264" i="101" s="1"/>
  <c r="CN1265" i="101" s="1"/>
  <c r="CN1266" i="101" s="1"/>
  <c r="CN1267" i="101" s="1"/>
  <c r="CN1268" i="101" s="1"/>
  <c r="CN1269" i="101" s="1"/>
  <c r="CN1270" i="101" s="1"/>
  <c r="CN1271" i="101" s="1"/>
  <c r="CN1272" i="101" s="1"/>
  <c r="CN1273" i="101" s="1"/>
  <c r="CN1274" i="101" s="1"/>
  <c r="CN1275" i="101" s="1"/>
  <c r="CN1276" i="101" s="1"/>
  <c r="CN1277" i="101" s="1"/>
  <c r="CN1278" i="101" s="1"/>
  <c r="CN1279" i="101" s="1"/>
  <c r="CN1280" i="101" s="1"/>
  <c r="CN1281" i="101" s="1"/>
  <c r="CN1282" i="101" s="1"/>
  <c r="CN1283" i="101" s="1"/>
  <c r="CN1284" i="101" s="1"/>
  <c r="CN1285" i="101" s="1"/>
  <c r="CN1286" i="101" s="1"/>
  <c r="CN1287" i="101" s="1"/>
  <c r="CN1288" i="101" s="1"/>
  <c r="CN1289" i="101" s="1"/>
  <c r="CN1290" i="101" s="1"/>
  <c r="CN1291" i="101" s="1"/>
  <c r="CN1292" i="101" s="1"/>
  <c r="CN1293" i="101" s="1"/>
  <c r="CN1294" i="101" s="1"/>
  <c r="CN1295" i="101" s="1"/>
  <c r="CN1296" i="101" s="1"/>
  <c r="CN1297" i="101" s="1"/>
  <c r="CN1298" i="101" s="1"/>
  <c r="CN1299" i="101" s="1"/>
  <c r="CN1300" i="101" s="1"/>
  <c r="CN1301" i="101" s="1"/>
  <c r="CN1302" i="101" s="1"/>
  <c r="CN1303" i="101" s="1"/>
  <c r="CN1304" i="101" s="1"/>
  <c r="CN1305" i="101" s="1"/>
  <c r="CN1306" i="101" s="1"/>
  <c r="CN1307" i="101" s="1"/>
  <c r="CN1308" i="101" s="1"/>
  <c r="CN1309" i="101" s="1"/>
  <c r="CN1310" i="101" s="1"/>
  <c r="CN1311" i="101" s="1"/>
  <c r="CN1312" i="101" s="1"/>
  <c r="CN1313" i="101" s="1"/>
  <c r="CN1314" i="101" s="1"/>
  <c r="CN1315" i="101" s="1"/>
  <c r="CN1316" i="101" s="1"/>
  <c r="CN1317" i="101" s="1"/>
  <c r="CN1318" i="101" s="1"/>
  <c r="CN1319" i="101" s="1"/>
  <c r="CN1320" i="101" s="1"/>
  <c r="CN1321" i="101" s="1"/>
  <c r="CN1322" i="101" s="1"/>
  <c r="CN1323" i="101" s="1"/>
  <c r="CN1324" i="101" s="1"/>
  <c r="CN1325" i="101" s="1"/>
  <c r="CN1326" i="101" s="1"/>
  <c r="CN1327" i="101" s="1"/>
  <c r="CN1328" i="101" s="1"/>
  <c r="CN1329" i="101" s="1"/>
  <c r="CN1330" i="101" s="1"/>
  <c r="CN1331" i="101" s="1"/>
  <c r="CN1332" i="101" s="1"/>
  <c r="CN1333" i="101" s="1"/>
  <c r="CN1334" i="101" s="1"/>
  <c r="CN1335" i="101" s="1"/>
  <c r="CN1336" i="101" s="1"/>
  <c r="CN1337" i="101" s="1"/>
  <c r="CN1338" i="101" s="1"/>
  <c r="CN1339" i="101" s="1"/>
  <c r="CN1340" i="101" s="1"/>
  <c r="CN1341" i="101" s="1"/>
  <c r="CN1342" i="101" s="1"/>
  <c r="CN1343" i="101" s="1"/>
  <c r="CN1344" i="101" s="1"/>
  <c r="CN1345" i="101" s="1"/>
  <c r="CN1346" i="101" s="1"/>
  <c r="CN1347" i="101" s="1"/>
  <c r="CN1348" i="101" s="1"/>
  <c r="CN1349" i="101" s="1"/>
  <c r="CN1350" i="101" s="1"/>
  <c r="CN1351" i="101" s="1"/>
  <c r="CN1352" i="101" s="1"/>
  <c r="CN1353" i="101" s="1"/>
  <c r="CN1354" i="101" s="1"/>
  <c r="CN1355" i="101" s="1"/>
  <c r="CN1356" i="101" s="1"/>
  <c r="CN1357" i="101" s="1"/>
  <c r="CN1358" i="101" s="1"/>
  <c r="CN1359" i="101" s="1"/>
  <c r="CN1360" i="101" s="1"/>
  <c r="CN1361" i="101" s="1"/>
  <c r="CN1362" i="101" s="1"/>
  <c r="CN1363" i="101" s="1"/>
  <c r="CN1364" i="101" s="1"/>
  <c r="CN1365" i="101" s="1"/>
  <c r="CN1366" i="101" s="1"/>
  <c r="CN1367" i="101" s="1"/>
  <c r="CN1368" i="101" s="1"/>
  <c r="CN1369" i="101" s="1"/>
  <c r="CN1370" i="101" s="1"/>
  <c r="CN1371" i="101" s="1"/>
  <c r="CN1372" i="101" s="1"/>
  <c r="CN1373" i="101" s="1"/>
  <c r="CN1374" i="101" s="1"/>
  <c r="CN1375" i="101" s="1"/>
  <c r="CN1376" i="101" s="1"/>
  <c r="CN1377" i="101" s="1"/>
  <c r="CN1378" i="101" s="1"/>
  <c r="CN1379" i="101" s="1"/>
  <c r="CN1380" i="101" s="1"/>
  <c r="CN1381" i="101" s="1"/>
  <c r="CN1382" i="101" s="1"/>
  <c r="CN1383" i="101" s="1"/>
  <c r="CN1384" i="101" s="1"/>
  <c r="CN1385" i="101" s="1"/>
  <c r="CN1386" i="101" s="1"/>
  <c r="CN1387" i="101" s="1"/>
  <c r="CN1388" i="101" s="1"/>
  <c r="CN1389" i="101" s="1"/>
  <c r="CN1390" i="101" s="1"/>
  <c r="CN1391" i="101" s="1"/>
  <c r="CN1392" i="101" s="1"/>
  <c r="CN1393" i="101" s="1"/>
  <c r="CN1394" i="101" s="1"/>
  <c r="CN1395" i="101" s="1"/>
  <c r="CN1396" i="101" s="1"/>
  <c r="CN1397" i="101" s="1"/>
  <c r="CN1398" i="101" s="1"/>
  <c r="CN1399" i="101" s="1"/>
  <c r="CN1400" i="101" s="1"/>
  <c r="CN1401" i="101" s="1"/>
  <c r="CN1402" i="101" s="1"/>
  <c r="CN1403" i="101" s="1"/>
  <c r="CN1404" i="101" s="1"/>
  <c r="CN1405" i="101" s="1"/>
  <c r="CN1406" i="101" s="1"/>
  <c r="CN1407" i="101" s="1"/>
  <c r="CN1408" i="101" s="1"/>
  <c r="CN1409" i="101" s="1"/>
  <c r="CN1410" i="101" s="1"/>
  <c r="CN1411" i="101" s="1"/>
  <c r="CN1412" i="101" s="1"/>
  <c r="CN1413" i="101" s="1"/>
  <c r="CN1414" i="101" s="1"/>
  <c r="CN1415" i="101" s="1"/>
  <c r="CN1416" i="101" s="1"/>
  <c r="CN1417" i="101" s="1"/>
  <c r="CN1418" i="101" s="1"/>
  <c r="CN1419" i="101" s="1"/>
  <c r="CN1420" i="101" s="1"/>
  <c r="CN1421" i="101" s="1"/>
  <c r="CN1422" i="101" s="1"/>
  <c r="CN1423" i="101" s="1"/>
  <c r="CN1424" i="101" s="1"/>
  <c r="CN1425" i="101" s="1"/>
  <c r="CN1426" i="101" s="1"/>
  <c r="CN1427" i="101" s="1"/>
  <c r="CN1428" i="101" s="1"/>
  <c r="CN1429" i="101" s="1"/>
  <c r="CN1430" i="101" s="1"/>
  <c r="CN1431" i="101" s="1"/>
  <c r="CN1432" i="101" s="1"/>
  <c r="CN1433" i="101" s="1"/>
  <c r="CN1434" i="101" s="1"/>
  <c r="CN1435" i="101" s="1"/>
  <c r="CN1436" i="101" s="1"/>
  <c r="CN1437" i="101" s="1"/>
  <c r="CN1438" i="101" s="1"/>
  <c r="CN1439" i="101" s="1"/>
  <c r="CN1440" i="101" s="1"/>
  <c r="CN1441" i="101" s="1"/>
  <c r="CN1442" i="101" s="1"/>
  <c r="CN1443" i="101" s="1"/>
  <c r="CN1444" i="101" s="1"/>
  <c r="CN1445" i="101" s="1"/>
  <c r="CN1446" i="101" s="1"/>
  <c r="CN1447" i="101" s="1"/>
  <c r="CN1448" i="101" s="1"/>
  <c r="CN1449" i="101" s="1"/>
  <c r="CN1450" i="101" s="1"/>
  <c r="CN1451" i="101" s="1"/>
  <c r="CN1452" i="101" s="1"/>
  <c r="CN1453" i="101" s="1"/>
  <c r="CM14" i="101"/>
  <c r="CL14" i="101"/>
  <c r="CK14" i="101"/>
  <c r="CK15" i="101" s="1"/>
  <c r="CK16" i="101" s="1"/>
  <c r="CK17" i="101" s="1"/>
  <c r="CK18" i="101" s="1"/>
  <c r="CK19" i="101" s="1"/>
  <c r="CK20" i="101" s="1"/>
  <c r="CK21" i="101" s="1"/>
  <c r="CK22" i="101" s="1"/>
  <c r="CK23" i="101" s="1"/>
  <c r="CK24" i="101" s="1"/>
  <c r="CK25" i="101" s="1"/>
  <c r="CK26" i="101" s="1"/>
  <c r="CK27" i="101" s="1"/>
  <c r="CK28" i="101" s="1"/>
  <c r="CK29" i="101" s="1"/>
  <c r="CK30" i="101" s="1"/>
  <c r="CK31" i="101" s="1"/>
  <c r="CK32" i="101" s="1"/>
  <c r="CK33" i="101" s="1"/>
  <c r="CK34" i="101" s="1"/>
  <c r="CK35" i="101" s="1"/>
  <c r="CK36" i="101" s="1"/>
  <c r="CK37" i="101" s="1"/>
  <c r="CK38" i="101" s="1"/>
  <c r="CK39" i="101" s="1"/>
  <c r="CK40" i="101" s="1"/>
  <c r="CK41" i="101" s="1"/>
  <c r="CK42" i="101" s="1"/>
  <c r="CK43" i="101" s="1"/>
  <c r="CK44" i="101" s="1"/>
  <c r="CK45" i="101" s="1"/>
  <c r="CK46" i="101" s="1"/>
  <c r="CK47" i="101" s="1"/>
  <c r="CK48" i="101" s="1"/>
  <c r="CK49" i="101" s="1"/>
  <c r="CK50" i="101" s="1"/>
  <c r="CK51" i="101" s="1"/>
  <c r="CK52" i="101" s="1"/>
  <c r="CK53" i="101" s="1"/>
  <c r="CK54" i="101" s="1"/>
  <c r="CK55" i="101" s="1"/>
  <c r="CK56" i="101" s="1"/>
  <c r="CK57" i="101" s="1"/>
  <c r="CK58" i="101" s="1"/>
  <c r="CK59" i="101" s="1"/>
  <c r="CK60" i="101" s="1"/>
  <c r="CK61" i="101" s="1"/>
  <c r="CK62" i="101" s="1"/>
  <c r="CK63" i="101" s="1"/>
  <c r="CK64" i="101" s="1"/>
  <c r="CK65" i="101" s="1"/>
  <c r="CK66" i="101" s="1"/>
  <c r="CK67" i="101" s="1"/>
  <c r="CK68" i="101" s="1"/>
  <c r="CK69" i="101" s="1"/>
  <c r="CK70" i="101" s="1"/>
  <c r="CK71" i="101" s="1"/>
  <c r="CK72" i="101" s="1"/>
  <c r="CK73" i="101" s="1"/>
  <c r="CK74" i="101" s="1"/>
  <c r="CK75" i="101" s="1"/>
  <c r="CK76" i="101" s="1"/>
  <c r="CK77" i="101" s="1"/>
  <c r="CK78" i="101" s="1"/>
  <c r="CK79" i="101" s="1"/>
  <c r="CK80" i="101" s="1"/>
  <c r="CK81" i="101" s="1"/>
  <c r="CK82" i="101" s="1"/>
  <c r="CK83" i="101" s="1"/>
  <c r="CK84" i="101" s="1"/>
  <c r="CK85" i="101" s="1"/>
  <c r="CK86" i="101" s="1"/>
  <c r="CK87" i="101" s="1"/>
  <c r="CK88" i="101" s="1"/>
  <c r="CK89" i="101" s="1"/>
  <c r="CK90" i="101" s="1"/>
  <c r="CK91" i="101" s="1"/>
  <c r="CK92" i="101" s="1"/>
  <c r="CK93" i="101" s="1"/>
  <c r="CK94" i="101" s="1"/>
  <c r="CK95" i="101" s="1"/>
  <c r="CK96" i="101" s="1"/>
  <c r="CK97" i="101" s="1"/>
  <c r="CK98" i="101" s="1"/>
  <c r="CK99" i="101" s="1"/>
  <c r="CK100" i="101" s="1"/>
  <c r="CK101" i="101" s="1"/>
  <c r="CK102" i="101" s="1"/>
  <c r="CK103" i="101" s="1"/>
  <c r="CK104" i="101" s="1"/>
  <c r="CK105" i="101" s="1"/>
  <c r="CK106" i="101" s="1"/>
  <c r="CK107" i="101" s="1"/>
  <c r="CK108" i="101" s="1"/>
  <c r="CK109" i="101" s="1"/>
  <c r="CK110" i="101" s="1"/>
  <c r="CK111" i="101" s="1"/>
  <c r="CK112" i="101" s="1"/>
  <c r="CK113" i="101" s="1"/>
  <c r="CK114" i="101" s="1"/>
  <c r="CK115" i="101" s="1"/>
  <c r="CK116" i="101" s="1"/>
  <c r="CK117" i="101" s="1"/>
  <c r="CK118" i="101" s="1"/>
  <c r="CK119" i="101" s="1"/>
  <c r="CK120" i="101" s="1"/>
  <c r="CK121" i="101" s="1"/>
  <c r="CK122" i="101" s="1"/>
  <c r="CK123" i="101" s="1"/>
  <c r="CK124" i="101" s="1"/>
  <c r="CK125" i="101" s="1"/>
  <c r="CK126" i="101" s="1"/>
  <c r="CK127" i="101" s="1"/>
  <c r="CK128" i="101" s="1"/>
  <c r="CK129" i="101" s="1"/>
  <c r="CK130" i="101" s="1"/>
  <c r="CK131" i="101" s="1"/>
  <c r="CK132" i="101" s="1"/>
  <c r="CK133" i="101" s="1"/>
  <c r="CK134" i="101" s="1"/>
  <c r="CK135" i="101" s="1"/>
  <c r="CK136" i="101" s="1"/>
  <c r="CK137" i="101" s="1"/>
  <c r="CK138" i="101" s="1"/>
  <c r="CK139" i="101" s="1"/>
  <c r="CK140" i="101" s="1"/>
  <c r="CK141" i="101" s="1"/>
  <c r="CK142" i="101" s="1"/>
  <c r="CK143" i="101" s="1"/>
  <c r="CK144" i="101" s="1"/>
  <c r="CK145" i="101" s="1"/>
  <c r="CK146" i="101" s="1"/>
  <c r="CK147" i="101" s="1"/>
  <c r="CK148" i="101" s="1"/>
  <c r="CK149" i="101" s="1"/>
  <c r="CK150" i="101" s="1"/>
  <c r="CK151" i="101" s="1"/>
  <c r="CK152" i="101" s="1"/>
  <c r="CK153" i="101" s="1"/>
  <c r="CK154" i="101" s="1"/>
  <c r="CK155" i="101" s="1"/>
  <c r="CK156" i="101" s="1"/>
  <c r="CK157" i="101" s="1"/>
  <c r="CK158" i="101" s="1"/>
  <c r="CK159" i="101" s="1"/>
  <c r="CK160" i="101" s="1"/>
  <c r="CK161" i="101" s="1"/>
  <c r="CK162" i="101" s="1"/>
  <c r="CK163" i="101" s="1"/>
  <c r="CK164" i="101" s="1"/>
  <c r="CK165" i="101" s="1"/>
  <c r="CK166" i="101" s="1"/>
  <c r="CK167" i="101" s="1"/>
  <c r="CK168" i="101" s="1"/>
  <c r="CK169" i="101" s="1"/>
  <c r="CK170" i="101" s="1"/>
  <c r="CK171" i="101" s="1"/>
  <c r="CK172" i="101" s="1"/>
  <c r="CK173" i="101" s="1"/>
  <c r="CK174" i="101" s="1"/>
  <c r="CK175" i="101" s="1"/>
  <c r="CK176" i="101" s="1"/>
  <c r="CK177" i="101" s="1"/>
  <c r="CK178" i="101" s="1"/>
  <c r="CK179" i="101" s="1"/>
  <c r="CK180" i="101" s="1"/>
  <c r="CK181" i="101" s="1"/>
  <c r="CK182" i="101" s="1"/>
  <c r="CK183" i="101" s="1"/>
  <c r="CK184" i="101" s="1"/>
  <c r="CK185" i="101" s="1"/>
  <c r="CK186" i="101" s="1"/>
  <c r="CK187" i="101" s="1"/>
  <c r="CK188" i="101" s="1"/>
  <c r="CK189" i="101" s="1"/>
  <c r="CK190" i="101" s="1"/>
  <c r="CK191" i="101" s="1"/>
  <c r="CK192" i="101" s="1"/>
  <c r="CK193" i="101" s="1"/>
  <c r="CK194" i="101" s="1"/>
  <c r="CK195" i="101" s="1"/>
  <c r="CK196" i="101" s="1"/>
  <c r="CK197" i="101" s="1"/>
  <c r="CK198" i="101" s="1"/>
  <c r="CK199" i="101" s="1"/>
  <c r="CK200" i="101" s="1"/>
  <c r="CK201" i="101" s="1"/>
  <c r="CK202" i="101" s="1"/>
  <c r="CK203" i="101" s="1"/>
  <c r="CK204" i="101" s="1"/>
  <c r="CK205" i="101" s="1"/>
  <c r="CK206" i="101" s="1"/>
  <c r="CK207" i="101" s="1"/>
  <c r="CK208" i="101" s="1"/>
  <c r="CK209" i="101" s="1"/>
  <c r="CK210" i="101" s="1"/>
  <c r="CK211" i="101" s="1"/>
  <c r="CK212" i="101" s="1"/>
  <c r="CK213" i="101" s="1"/>
  <c r="CK214" i="101" s="1"/>
  <c r="CK215" i="101" s="1"/>
  <c r="CK216" i="101" s="1"/>
  <c r="CK217" i="101" s="1"/>
  <c r="CK218" i="101" s="1"/>
  <c r="CK219" i="101" s="1"/>
  <c r="CK220" i="101" s="1"/>
  <c r="CK221" i="101" s="1"/>
  <c r="CK222" i="101" s="1"/>
  <c r="CK223" i="101" s="1"/>
  <c r="CK224" i="101" s="1"/>
  <c r="CK225" i="101" s="1"/>
  <c r="CK226" i="101" s="1"/>
  <c r="CK227" i="101" s="1"/>
  <c r="CK228" i="101" s="1"/>
  <c r="CK229" i="101" s="1"/>
  <c r="CK230" i="101" s="1"/>
  <c r="CK231" i="101" s="1"/>
  <c r="CK232" i="101" s="1"/>
  <c r="CK233" i="101" s="1"/>
  <c r="CK234" i="101" s="1"/>
  <c r="CK235" i="101" s="1"/>
  <c r="CK236" i="101" s="1"/>
  <c r="CK237" i="101" s="1"/>
  <c r="CK238" i="101" s="1"/>
  <c r="CK239" i="101" s="1"/>
  <c r="CK240" i="101" s="1"/>
  <c r="CK241" i="101" s="1"/>
  <c r="CK242" i="101" s="1"/>
  <c r="CK243" i="101" s="1"/>
  <c r="CK244" i="101" s="1"/>
  <c r="CK245" i="101" s="1"/>
  <c r="CK246" i="101" s="1"/>
  <c r="CK247" i="101" s="1"/>
  <c r="CK248" i="101" s="1"/>
  <c r="CK249" i="101" s="1"/>
  <c r="CK250" i="101" s="1"/>
  <c r="CK251" i="101" s="1"/>
  <c r="CK252" i="101" s="1"/>
  <c r="CK253" i="101" s="1"/>
  <c r="CK254" i="101" s="1"/>
  <c r="CK255" i="101" s="1"/>
  <c r="CK256" i="101" s="1"/>
  <c r="CK257" i="101" s="1"/>
  <c r="CK258" i="101" s="1"/>
  <c r="CK259" i="101" s="1"/>
  <c r="CK260" i="101" s="1"/>
  <c r="CK261" i="101" s="1"/>
  <c r="CK262" i="101" s="1"/>
  <c r="CK263" i="101" s="1"/>
  <c r="CK264" i="101" s="1"/>
  <c r="CK265" i="101" s="1"/>
  <c r="CK266" i="101" s="1"/>
  <c r="CK267" i="101" s="1"/>
  <c r="CK268" i="101" s="1"/>
  <c r="CK269" i="101" s="1"/>
  <c r="CK270" i="101" s="1"/>
  <c r="CK271" i="101" s="1"/>
  <c r="CK272" i="101" s="1"/>
  <c r="CK273" i="101" s="1"/>
  <c r="CK274" i="101" s="1"/>
  <c r="CK275" i="101" s="1"/>
  <c r="CK276" i="101" s="1"/>
  <c r="CK277" i="101" s="1"/>
  <c r="CK278" i="101" s="1"/>
  <c r="CK279" i="101" s="1"/>
  <c r="CK280" i="101" s="1"/>
  <c r="CK281" i="101" s="1"/>
  <c r="CK282" i="101" s="1"/>
  <c r="CK283" i="101" s="1"/>
  <c r="CK284" i="101" s="1"/>
  <c r="CK285" i="101" s="1"/>
  <c r="CK286" i="101" s="1"/>
  <c r="CK287" i="101" s="1"/>
  <c r="CK288" i="101" s="1"/>
  <c r="CK289" i="101" s="1"/>
  <c r="CK290" i="101" s="1"/>
  <c r="CK291" i="101" s="1"/>
  <c r="CK292" i="101" s="1"/>
  <c r="CK293" i="101" s="1"/>
  <c r="CK294" i="101" s="1"/>
  <c r="CK295" i="101" s="1"/>
  <c r="CK296" i="101" s="1"/>
  <c r="CK297" i="101" s="1"/>
  <c r="CK298" i="101" s="1"/>
  <c r="CK299" i="101" s="1"/>
  <c r="CK300" i="101" s="1"/>
  <c r="CK301" i="101" s="1"/>
  <c r="AE8" i="101"/>
  <c r="AC8" i="101" s="1"/>
  <c r="AE7" i="101"/>
  <c r="AC7" i="101" s="1"/>
  <c r="AE6" i="101"/>
  <c r="AC6" i="101" s="1"/>
  <c r="AM5" i="101"/>
  <c r="AE5" i="101"/>
  <c r="AC5" i="101" s="1"/>
  <c r="E5" i="101"/>
  <c r="AE4" i="101"/>
  <c r="AC4" i="101" s="1"/>
  <c r="E42" i="101" s="1"/>
  <c r="W4" i="101"/>
  <c r="O4" i="101"/>
  <c r="AE3" i="101"/>
  <c r="AC3" i="101" s="1"/>
  <c r="O6" i="102" l="1"/>
  <c r="P7" i="102"/>
  <c r="O7" i="102"/>
  <c r="AY43" i="102"/>
  <c r="AX43" i="102"/>
  <c r="AX44" i="102" s="1"/>
  <c r="I8" i="102" s="1"/>
  <c r="BN15" i="102"/>
  <c r="BK17" i="102"/>
  <c r="BM17" i="102" s="1"/>
  <c r="BL17" i="102" s="1"/>
  <c r="BK16" i="102"/>
  <c r="BM16" i="102" s="1"/>
  <c r="BL16" i="102" s="1"/>
  <c r="Q55" i="101"/>
  <c r="B19" i="102"/>
  <c r="BB18" i="102"/>
  <c r="I4" i="102"/>
  <c r="J4" i="102" s="1"/>
  <c r="F42" i="101"/>
  <c r="AS42" i="101" s="1"/>
  <c r="F34" i="101"/>
  <c r="AS34" i="101" s="1"/>
  <c r="F26" i="101"/>
  <c r="AS26" i="101" s="1"/>
  <c r="F18" i="101"/>
  <c r="AS18" i="101" s="1"/>
  <c r="F41" i="101"/>
  <c r="AS41" i="101" s="1"/>
  <c r="F33" i="101"/>
  <c r="AS33" i="101" s="1"/>
  <c r="F17" i="101"/>
  <c r="AS17" i="101" s="1"/>
  <c r="F35" i="101"/>
  <c r="AS35" i="101" s="1"/>
  <c r="F40" i="101"/>
  <c r="AS40" i="101" s="1"/>
  <c r="F32" i="101"/>
  <c r="AS32" i="101" s="1"/>
  <c r="F24" i="101"/>
  <c r="AS24" i="101" s="1"/>
  <c r="F16" i="101"/>
  <c r="AS16" i="101" s="1"/>
  <c r="F20" i="101"/>
  <c r="AS20" i="101" s="1"/>
  <c r="F19" i="101"/>
  <c r="AS19" i="101" s="1"/>
  <c r="F39" i="101"/>
  <c r="AS39" i="101" s="1"/>
  <c r="F15" i="101"/>
  <c r="AS15" i="101" s="1"/>
  <c r="F38" i="101"/>
  <c r="AS38" i="101" s="1"/>
  <c r="F30" i="101"/>
  <c r="AS30" i="101" s="1"/>
  <c r="F22" i="101"/>
  <c r="AS22" i="101" s="1"/>
  <c r="F28" i="101"/>
  <c r="AS28" i="101" s="1"/>
  <c r="F37" i="101"/>
  <c r="AS37" i="101" s="1"/>
  <c r="F29" i="101"/>
  <c r="AS29" i="101" s="1"/>
  <c r="F21" i="101"/>
  <c r="AS21" i="101" s="1"/>
  <c r="F36" i="101"/>
  <c r="AS36" i="101" s="1"/>
  <c r="F27" i="101"/>
  <c r="AS27" i="101" s="1"/>
  <c r="E26" i="101"/>
  <c r="E41" i="101"/>
  <c r="E16" i="101"/>
  <c r="E38" i="101"/>
  <c r="E15" i="101"/>
  <c r="E17" i="101"/>
  <c r="E37" i="101"/>
  <c r="E40" i="101"/>
  <c r="E21" i="101"/>
  <c r="E30" i="101"/>
  <c r="E18" i="101"/>
  <c r="E20" i="101"/>
  <c r="E23" i="101"/>
  <c r="E24" i="101"/>
  <c r="E36" i="101"/>
  <c r="E19" i="101"/>
  <c r="E25" i="101"/>
  <c r="E35" i="101"/>
  <c r="E22" i="101"/>
  <c r="E27" i="101"/>
  <c r="E28" i="101"/>
  <c r="E29" i="101"/>
  <c r="E31" i="101"/>
  <c r="E32" i="101"/>
  <c r="E33" i="101"/>
  <c r="E39" i="101"/>
  <c r="E34" i="101"/>
  <c r="BD38" i="101"/>
  <c r="BD35" i="101"/>
  <c r="BD34" i="101"/>
  <c r="BD37" i="101"/>
  <c r="BD36" i="101"/>
  <c r="N80" i="101"/>
  <c r="Q66" i="101"/>
  <c r="N78" i="101"/>
  <c r="N81" i="101"/>
  <c r="I80" i="101"/>
  <c r="Q80" i="101" s="1"/>
  <c r="BS42" i="101" s="1"/>
  <c r="N79" i="101"/>
  <c r="N66" i="101"/>
  <c r="Q67" i="101"/>
  <c r="BT15" i="101" s="1"/>
  <c r="N68" i="101"/>
  <c r="N67" i="101"/>
  <c r="Q78" i="101"/>
  <c r="N51" i="101"/>
  <c r="O51" i="101" s="1"/>
  <c r="N52" i="101"/>
  <c r="N53" i="101"/>
  <c r="H51" i="101"/>
  <c r="H52" i="101"/>
  <c r="AO45" i="101"/>
  <c r="AW42" i="101"/>
  <c r="AW34" i="101"/>
  <c r="AW35" i="101"/>
  <c r="AW36" i="101"/>
  <c r="AW40" i="101"/>
  <c r="AW32" i="101"/>
  <c r="AW27" i="101"/>
  <c r="AW19" i="101"/>
  <c r="AW28" i="101"/>
  <c r="AW20" i="101"/>
  <c r="AW29" i="101"/>
  <c r="AW21" i="101"/>
  <c r="AW17" i="101"/>
  <c r="AW39" i="101"/>
  <c r="AW30" i="101"/>
  <c r="AW22" i="101"/>
  <c r="AW15" i="101"/>
  <c r="AW37" i="101"/>
  <c r="AW31" i="101"/>
  <c r="AW23" i="101"/>
  <c r="AW24" i="101"/>
  <c r="AW16" i="101"/>
  <c r="AW33" i="101"/>
  <c r="AW25" i="101"/>
  <c r="AW41" i="101"/>
  <c r="AW26" i="101"/>
  <c r="AW18" i="101"/>
  <c r="AT39" i="101"/>
  <c r="AT40" i="101"/>
  <c r="AT41" i="101"/>
  <c r="AT33" i="101"/>
  <c r="AT42" i="101"/>
  <c r="AT35" i="101"/>
  <c r="AT37" i="101"/>
  <c r="AT24" i="101"/>
  <c r="AT16" i="101"/>
  <c r="AM10" i="101"/>
  <c r="AT31" i="101"/>
  <c r="AT12" i="101"/>
  <c r="AT25" i="101"/>
  <c r="M10" i="101"/>
  <c r="AT26" i="101"/>
  <c r="AT18" i="101"/>
  <c r="AT34" i="101"/>
  <c r="AT27" i="101"/>
  <c r="AT19" i="101"/>
  <c r="AT38" i="101"/>
  <c r="AT32" i="101"/>
  <c r="AT28" i="101"/>
  <c r="AT20" i="101"/>
  <c r="AT29" i="101"/>
  <c r="AT21" i="101"/>
  <c r="AT17" i="101"/>
  <c r="AT36" i="101"/>
  <c r="AT30" i="101"/>
  <c r="AT22" i="101"/>
  <c r="AT15" i="101"/>
  <c r="AT23" i="101"/>
  <c r="AV41" i="101"/>
  <c r="AV33" i="101"/>
  <c r="AV42" i="101"/>
  <c r="AV35" i="101"/>
  <c r="AV37" i="101"/>
  <c r="AV39" i="101"/>
  <c r="AV26" i="101"/>
  <c r="AV18" i="101"/>
  <c r="AV25" i="101"/>
  <c r="AV27" i="101"/>
  <c r="AV19" i="101"/>
  <c r="AV40" i="101"/>
  <c r="AV34" i="101"/>
  <c r="AV32" i="101"/>
  <c r="AV28" i="101"/>
  <c r="AV20" i="101"/>
  <c r="AV38" i="101"/>
  <c r="AV29" i="101"/>
  <c r="AV21" i="101"/>
  <c r="AV17" i="101"/>
  <c r="AV30" i="101"/>
  <c r="AV22" i="101"/>
  <c r="AV15" i="101"/>
  <c r="AV36" i="101"/>
  <c r="AV31" i="101"/>
  <c r="AV23" i="101"/>
  <c r="AV24" i="101"/>
  <c r="AV16" i="101"/>
  <c r="P44" i="101"/>
  <c r="P45" i="101" s="1"/>
  <c r="Q59" i="101"/>
  <c r="P59" i="101"/>
  <c r="O59" i="101"/>
  <c r="Q43" i="101"/>
  <c r="AU43" i="101"/>
  <c r="O53" i="101"/>
  <c r="AJ44" i="101"/>
  <c r="AZ36" i="101"/>
  <c r="AK44" i="101"/>
  <c r="N50" i="101"/>
  <c r="H50" i="101"/>
  <c r="P56" i="101"/>
  <c r="O60" i="101"/>
  <c r="P60" i="101" s="1"/>
  <c r="AL44" i="101"/>
  <c r="AQ43" i="101"/>
  <c r="Q57" i="101"/>
  <c r="O57" i="101"/>
  <c r="P57" i="101" s="1"/>
  <c r="N54" i="101"/>
  <c r="M54" i="101"/>
  <c r="N58" i="101"/>
  <c r="M58" i="101"/>
  <c r="N69" i="101"/>
  <c r="M69" i="101"/>
  <c r="Q69" i="101" s="1"/>
  <c r="BU15" i="101" s="1"/>
  <c r="AZ35" i="101"/>
  <c r="AP44" i="101"/>
  <c r="AP45" i="101" s="1"/>
  <c r="H53" i="101"/>
  <c r="Q53" i="101" s="1"/>
  <c r="M68" i="101"/>
  <c r="Q68" i="101" s="1"/>
  <c r="M79" i="101"/>
  <c r="Q79" i="101" s="1"/>
  <c r="M81" i="101"/>
  <c r="Q81" i="101" s="1"/>
  <c r="BP15" i="102" l="1" a="1"/>
  <c r="BP15" i="102" s="1"/>
  <c r="J8" i="102"/>
  <c r="P6" i="102"/>
  <c r="Q52" i="101"/>
  <c r="BB19" i="102"/>
  <c r="B20" i="102"/>
  <c r="BI42" i="101"/>
  <c r="BI25" i="101"/>
  <c r="BI27" i="101"/>
  <c r="BI38" i="101"/>
  <c r="BI41" i="101"/>
  <c r="AX41" i="101"/>
  <c r="AY41" i="101" s="1"/>
  <c r="AX32" i="101"/>
  <c r="AY32" i="101" s="1"/>
  <c r="BI33" i="101"/>
  <c r="AX36" i="101"/>
  <c r="AY36" i="101" s="1"/>
  <c r="AX19" i="101"/>
  <c r="AY19" i="101" s="1"/>
  <c r="AX28" i="101"/>
  <c r="AY28" i="101" s="1"/>
  <c r="AX39" i="101"/>
  <c r="AY39" i="101" s="1"/>
  <c r="AX24" i="101"/>
  <c r="AY24" i="101" s="1"/>
  <c r="BI28" i="101"/>
  <c r="BW36" i="101"/>
  <c r="BW35" i="101"/>
  <c r="BW34" i="101"/>
  <c r="BW22" i="101"/>
  <c r="BW15" i="101"/>
  <c r="BW30" i="101"/>
  <c r="BW25" i="101"/>
  <c r="BW29" i="101"/>
  <c r="BW26" i="101"/>
  <c r="BW41" i="101"/>
  <c r="BW38" i="101"/>
  <c r="BW21" i="101"/>
  <c r="O52" i="101"/>
  <c r="P52" i="101" s="1"/>
  <c r="P51" i="101"/>
  <c r="Q51" i="101"/>
  <c r="AX17" i="101"/>
  <c r="AY17" i="101" s="1"/>
  <c r="AX40" i="101"/>
  <c r="AY40" i="101" s="1"/>
  <c r="BI26" i="101"/>
  <c r="AX15" i="101"/>
  <c r="AY15" i="101" s="1"/>
  <c r="AX22" i="101"/>
  <c r="AY22" i="101" s="1"/>
  <c r="AU44" i="101"/>
  <c r="I3" i="101" s="1"/>
  <c r="BI31" i="101"/>
  <c r="AX38" i="101"/>
  <c r="AY38" i="101" s="1"/>
  <c r="AZ25" i="101"/>
  <c r="AX29" i="101"/>
  <c r="AY29" i="101" s="1"/>
  <c r="AZ29" i="101"/>
  <c r="BI18" i="101"/>
  <c r="AZ18" i="101"/>
  <c r="AX20" i="101"/>
  <c r="AY20" i="101" s="1"/>
  <c r="AX33" i="101"/>
  <c r="AY33" i="101" s="1"/>
  <c r="BI15" i="101"/>
  <c r="AX26" i="101"/>
  <c r="AY26" i="101" s="1"/>
  <c r="AX35" i="101"/>
  <c r="AY35" i="101" s="1"/>
  <c r="BI24" i="101"/>
  <c r="BI23" i="101"/>
  <c r="BI37" i="101"/>
  <c r="AX34" i="101"/>
  <c r="AY34" i="101" s="1"/>
  <c r="AX27" i="101"/>
  <c r="AY27" i="101" s="1"/>
  <c r="BI32" i="101"/>
  <c r="AX21" i="101"/>
  <c r="AY21" i="101" s="1"/>
  <c r="BI39" i="101"/>
  <c r="AX18" i="101"/>
  <c r="AY18" i="101" s="1"/>
  <c r="BI40" i="101"/>
  <c r="AX16" i="101"/>
  <c r="AY16" i="101" s="1"/>
  <c r="BI16" i="101"/>
  <c r="AT43" i="101"/>
  <c r="I5" i="101" s="1"/>
  <c r="BI17" i="101"/>
  <c r="BI35" i="101"/>
  <c r="BI22" i="101"/>
  <c r="BI20" i="101"/>
  <c r="BI30" i="101"/>
  <c r="AX37" i="101"/>
  <c r="AY37" i="101" s="1"/>
  <c r="P53" i="101"/>
  <c r="AQ44" i="101"/>
  <c r="AQ45" i="101" s="1"/>
  <c r="BI29" i="101"/>
  <c r="AX30" i="101"/>
  <c r="AY30" i="101" s="1"/>
  <c r="BI36" i="101"/>
  <c r="Q58" i="101"/>
  <c r="P58" i="101"/>
  <c r="O58" i="101"/>
  <c r="AX42" i="101"/>
  <c r="AY42" i="101" s="1"/>
  <c r="BI19" i="101"/>
  <c r="AV43" i="101"/>
  <c r="Q44" i="101"/>
  <c r="Q45" i="101" s="1"/>
  <c r="O50" i="101"/>
  <c r="BM46" i="101"/>
  <c r="BN15" i="101" a="1"/>
  <c r="BI21" i="101"/>
  <c r="BI34" i="101"/>
  <c r="Q54" i="101"/>
  <c r="O54" i="101"/>
  <c r="P54" i="101" s="1"/>
  <c r="BM96" i="101"/>
  <c r="BB20" i="102" l="1"/>
  <c r="B21" i="102"/>
  <c r="BM49" i="101"/>
  <c r="BM55" i="101"/>
  <c r="BM43" i="101"/>
  <c r="BM47" i="101"/>
  <c r="BM36" i="101"/>
  <c r="Q50" i="101"/>
  <c r="BM74" i="101"/>
  <c r="BM68" i="101"/>
  <c r="BM35" i="101"/>
  <c r="BM80" i="101"/>
  <c r="BM85" i="101"/>
  <c r="BM72" i="101"/>
  <c r="BM87" i="101"/>
  <c r="BK31" i="101"/>
  <c r="BM31" i="101" s="1"/>
  <c r="BL31" i="101" s="1"/>
  <c r="BK27" i="101"/>
  <c r="BM27" i="101" s="1"/>
  <c r="BL27" i="101" s="1"/>
  <c r="BK24" i="101"/>
  <c r="BM24" i="101" s="1"/>
  <c r="BL24" i="101" s="1"/>
  <c r="BK32" i="101"/>
  <c r="BM32" i="101" s="1"/>
  <c r="BK30" i="101"/>
  <c r="BM30" i="101" s="1"/>
  <c r="BL30" i="101" s="1"/>
  <c r="BK22" i="101"/>
  <c r="BM22" i="101" s="1"/>
  <c r="BL22" i="101" s="1"/>
  <c r="BK28" i="101"/>
  <c r="BM28" i="101" s="1"/>
  <c r="BL28" i="101" s="1"/>
  <c r="BK23" i="101"/>
  <c r="BM23" i="101" s="1"/>
  <c r="BL23" i="101" s="1"/>
  <c r="BK29" i="101"/>
  <c r="BM29" i="101" s="1"/>
  <c r="BL29" i="101" s="1"/>
  <c r="BK25" i="101"/>
  <c r="BM25" i="101" s="1"/>
  <c r="BL25" i="101" s="1"/>
  <c r="BK33" i="101"/>
  <c r="BM33" i="101" s="1"/>
  <c r="BK26" i="101"/>
  <c r="BM26" i="101" s="1"/>
  <c r="BL26" i="101" s="1"/>
  <c r="BK18" i="101"/>
  <c r="BM18" i="101" s="1"/>
  <c r="BL18" i="101" s="1"/>
  <c r="BK21" i="101"/>
  <c r="BM21" i="101" s="1"/>
  <c r="BL21" i="101" s="1"/>
  <c r="BK20" i="101"/>
  <c r="BM20" i="101" s="1"/>
  <c r="BL20" i="101" s="1"/>
  <c r="BK19" i="101"/>
  <c r="BM19" i="101" s="1"/>
  <c r="BL19" i="101" s="1"/>
  <c r="AZ43" i="101"/>
  <c r="V3" i="101" s="1" a="1"/>
  <c r="V3" i="101" s="1"/>
  <c r="W3" i="101" s="1"/>
  <c r="AW38" i="101"/>
  <c r="AW43" i="101" s="1"/>
  <c r="BM48" i="101"/>
  <c r="BM75" i="101"/>
  <c r="BM95" i="101"/>
  <c r="P50" i="101"/>
  <c r="BM82" i="101"/>
  <c r="BM61" i="101"/>
  <c r="BM54" i="101"/>
  <c r="BM76" i="101"/>
  <c r="BM59" i="101"/>
  <c r="BM44" i="101"/>
  <c r="BB43" i="101"/>
  <c r="BM90" i="101"/>
  <c r="BM41" i="101"/>
  <c r="BM53" i="101"/>
  <c r="BM86" i="101"/>
  <c r="BM98" i="101"/>
  <c r="BM100" i="101"/>
  <c r="BM58" i="101"/>
  <c r="BM81" i="101"/>
  <c r="BM42" i="101"/>
  <c r="BM57" i="101"/>
  <c r="BM39" i="101"/>
  <c r="BM94" i="101"/>
  <c r="BM62" i="101"/>
  <c r="BM66" i="101"/>
  <c r="BM69" i="101"/>
  <c r="BM51" i="101"/>
  <c r="BK16" i="101"/>
  <c r="BN15" i="101"/>
  <c r="BK17" i="101"/>
  <c r="BM17" i="101" s="1"/>
  <c r="BL17" i="101" s="1"/>
  <c r="BM70" i="101"/>
  <c r="BM92" i="101"/>
  <c r="BM63" i="101"/>
  <c r="BM83" i="101"/>
  <c r="BM97" i="101"/>
  <c r="BM65" i="101"/>
  <c r="BM91" i="101"/>
  <c r="BM93" i="101"/>
  <c r="BM38" i="101"/>
  <c r="BM89" i="101"/>
  <c r="BM78" i="101"/>
  <c r="BM60" i="101"/>
  <c r="BM79" i="101"/>
  <c r="BM52" i="101"/>
  <c r="BM34" i="101"/>
  <c r="BM64" i="101"/>
  <c r="BM73" i="101"/>
  <c r="BM45" i="101"/>
  <c r="BM56" i="101"/>
  <c r="BM88" i="101"/>
  <c r="BM67" i="101"/>
  <c r="BM84" i="101"/>
  <c r="BM40" i="101"/>
  <c r="BM71" i="101"/>
  <c r="BM37" i="101"/>
  <c r="BM50" i="101"/>
  <c r="BM77" i="101"/>
  <c r="BM99" i="101"/>
  <c r="BB21" i="102" l="1"/>
  <c r="B22" i="102"/>
  <c r="CH25" i="101"/>
  <c r="CH20" i="101"/>
  <c r="CH30" i="101"/>
  <c r="V7" i="101"/>
  <c r="BV21" i="101"/>
  <c r="BX38" i="101"/>
  <c r="BV35" i="101"/>
  <c r="BV30" i="101"/>
  <c r="BZ22" i="101"/>
  <c r="BV15" i="101"/>
  <c r="BV38" i="101"/>
  <c r="BV34" i="101"/>
  <c r="BV29" i="101"/>
  <c r="BX26" i="101"/>
  <c r="BX22" i="101"/>
  <c r="BZ21" i="101"/>
  <c r="BV36" i="101"/>
  <c r="BV26" i="101"/>
  <c r="BV22" i="101"/>
  <c r="BV41" i="101"/>
  <c r="BX21" i="101"/>
  <c r="BV25" i="101"/>
  <c r="BM16" i="101"/>
  <c r="BL16" i="101" s="1"/>
  <c r="BR29" i="101" s="1"/>
  <c r="BR16" i="101"/>
  <c r="BR42" i="101"/>
  <c r="BR19" i="101"/>
  <c r="I4" i="101"/>
  <c r="BB22" i="102" l="1"/>
  <c r="B23" i="102"/>
  <c r="BD42" i="22"/>
  <c r="BD41" i="22"/>
  <c r="BD40" i="22"/>
  <c r="BD39" i="22"/>
  <c r="BD33" i="22"/>
  <c r="BD32" i="22"/>
  <c r="BD26" i="22"/>
  <c r="BD25" i="22"/>
  <c r="BD24" i="22"/>
  <c r="BD23" i="22"/>
  <c r="BD22" i="22"/>
  <c r="BD21" i="22"/>
  <c r="BD19" i="22"/>
  <c r="BD18" i="22"/>
  <c r="BD17" i="22"/>
  <c r="BD16" i="22"/>
  <c r="BD15" i="22"/>
  <c r="BD20" i="22"/>
  <c r="AE6" i="22"/>
  <c r="AC6" i="22" s="1"/>
  <c r="BH42" i="22"/>
  <c r="BG42" i="22"/>
  <c r="BF42" i="22"/>
  <c r="BE42" i="22"/>
  <c r="BC42" i="22"/>
  <c r="BG41" i="22"/>
  <c r="BF41" i="22"/>
  <c r="BE41" i="22"/>
  <c r="BC41" i="22"/>
  <c r="BG40" i="22"/>
  <c r="BF40" i="22"/>
  <c r="BE40" i="22"/>
  <c r="BC40" i="22"/>
  <c r="BH39" i="22"/>
  <c r="BG39" i="22"/>
  <c r="BF39" i="22"/>
  <c r="BE39" i="22"/>
  <c r="BC39" i="22"/>
  <c r="BG38" i="22"/>
  <c r="BF38" i="22"/>
  <c r="BE38" i="22"/>
  <c r="BC38" i="22"/>
  <c r="BG37" i="22"/>
  <c r="BF37" i="22"/>
  <c r="BE37" i="22"/>
  <c r="BC37" i="22"/>
  <c r="BG36" i="22"/>
  <c r="BF36" i="22"/>
  <c r="BE36" i="22"/>
  <c r="BC36" i="22"/>
  <c r="BG35" i="22"/>
  <c r="BF35" i="22"/>
  <c r="BE35" i="22"/>
  <c r="BC35" i="22"/>
  <c r="BG34" i="22"/>
  <c r="BF34" i="22"/>
  <c r="BE34" i="22"/>
  <c r="BC34" i="22"/>
  <c r="BG33" i="22"/>
  <c r="BF33" i="22"/>
  <c r="BE33" i="22"/>
  <c r="BC33" i="22"/>
  <c r="BG32" i="22"/>
  <c r="BF32" i="22"/>
  <c r="BE32" i="22"/>
  <c r="BC32" i="22"/>
  <c r="BG31" i="22"/>
  <c r="BF31" i="22"/>
  <c r="BE31" i="22"/>
  <c r="BC31" i="22"/>
  <c r="BG30" i="22"/>
  <c r="BF30" i="22"/>
  <c r="BE30" i="22"/>
  <c r="BC30" i="22"/>
  <c r="BG29" i="22"/>
  <c r="BF29" i="22"/>
  <c r="BE29" i="22"/>
  <c r="BC29" i="22"/>
  <c r="BG28" i="22"/>
  <c r="BF28" i="22"/>
  <c r="BE28" i="22"/>
  <c r="BC28" i="22"/>
  <c r="BG27" i="22"/>
  <c r="BF27" i="22"/>
  <c r="BE27" i="22"/>
  <c r="BC27" i="22"/>
  <c r="BG26" i="22"/>
  <c r="BF26" i="22"/>
  <c r="BE26" i="22"/>
  <c r="BC26" i="22"/>
  <c r="BG25" i="22"/>
  <c r="BF25" i="22"/>
  <c r="BE25" i="22"/>
  <c r="BC25" i="22"/>
  <c r="BG24" i="22"/>
  <c r="BF24" i="22"/>
  <c r="BE24" i="22"/>
  <c r="BC24" i="22"/>
  <c r="BG23" i="22"/>
  <c r="BF23" i="22"/>
  <c r="BE23" i="22"/>
  <c r="BC23" i="22"/>
  <c r="BG22" i="22"/>
  <c r="BF22" i="22"/>
  <c r="BE22" i="22"/>
  <c r="BC22" i="22"/>
  <c r="BG21" i="22"/>
  <c r="BF21" i="22"/>
  <c r="BE21" i="22"/>
  <c r="BC21" i="22"/>
  <c r="BH20" i="22"/>
  <c r="BG20" i="22"/>
  <c r="BF20" i="22"/>
  <c r="BE20" i="22"/>
  <c r="BC20" i="22"/>
  <c r="BG19" i="22"/>
  <c r="BF19" i="22"/>
  <c r="BE19" i="22"/>
  <c r="BC19" i="22"/>
  <c r="BH18" i="22"/>
  <c r="BG18" i="22"/>
  <c r="BF18" i="22"/>
  <c r="BE18" i="22"/>
  <c r="BC18" i="22"/>
  <c r="BG17" i="22"/>
  <c r="BF17" i="22"/>
  <c r="BE17" i="22"/>
  <c r="BC17" i="22"/>
  <c r="BG16" i="22"/>
  <c r="BF16" i="22"/>
  <c r="BE16" i="22"/>
  <c r="BC16" i="22"/>
  <c r="CZ2" i="1"/>
  <c r="CX2" i="1"/>
  <c r="CV2" i="1"/>
  <c r="CT2" i="1"/>
  <c r="CR2" i="1"/>
  <c r="CP2" i="1"/>
  <c r="CN2" i="1"/>
  <c r="BJ2" i="1"/>
  <c r="BL2" i="1"/>
  <c r="BN2" i="1"/>
  <c r="BP2" i="1"/>
  <c r="BR2" i="1"/>
  <c r="BT2" i="1"/>
  <c r="BV2" i="1"/>
  <c r="BX2" i="1"/>
  <c r="BZ2" i="1"/>
  <c r="CB2" i="1"/>
  <c r="CD2" i="1"/>
  <c r="CF2" i="1"/>
  <c r="CH2" i="1"/>
  <c r="CJ2" i="1"/>
  <c r="CL2" i="1"/>
  <c r="BH2" i="1"/>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AQ42" i="22"/>
  <c r="AQ41" i="22"/>
  <c r="AQ40" i="22"/>
  <c r="AQ39" i="22"/>
  <c r="AQ38" i="22"/>
  <c r="AQ37" i="22"/>
  <c r="AQ36" i="22"/>
  <c r="AQ35" i="22"/>
  <c r="AQ34" i="22"/>
  <c r="AQ33" i="22"/>
  <c r="AQ32" i="22"/>
  <c r="AQ31" i="22"/>
  <c r="AQ30" i="22"/>
  <c r="AQ29" i="22"/>
  <c r="AQ28" i="22"/>
  <c r="AQ27" i="22"/>
  <c r="AQ26" i="22"/>
  <c r="AQ25" i="22"/>
  <c r="AQ24" i="22"/>
  <c r="AQ23" i="22"/>
  <c r="AQ22" i="22"/>
  <c r="AQ21" i="22"/>
  <c r="AQ20" i="22"/>
  <c r="AQ19" i="22"/>
  <c r="AQ18" i="22"/>
  <c r="AQ17" i="22"/>
  <c r="AQ16"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BB23" i="102" l="1"/>
  <c r="B24" i="102"/>
  <c r="DM163" i="101" a="1"/>
  <c r="DM163" i="101" s="1"/>
  <c r="DM159" i="101" a="1"/>
  <c r="DM159" i="101" s="1"/>
  <c r="DM155" i="101" a="1"/>
  <c r="DM155" i="101" s="1"/>
  <c r="DM151" i="101" a="1"/>
  <c r="DM151" i="101" s="1"/>
  <c r="DM147" i="101" a="1"/>
  <c r="DM147" i="101" s="1"/>
  <c r="DM143" i="101" a="1"/>
  <c r="DM143" i="101" s="1"/>
  <c r="DM139" i="101" a="1"/>
  <c r="DM139" i="101" s="1"/>
  <c r="DM135" i="101" a="1"/>
  <c r="DM135" i="101" s="1"/>
  <c r="DM131" i="101" a="1"/>
  <c r="DM131" i="101" s="1"/>
  <c r="DM127" i="101" a="1"/>
  <c r="DM127" i="101" s="1"/>
  <c r="DM123" i="101" a="1"/>
  <c r="DM123" i="101" s="1"/>
  <c r="DM119" i="101" a="1"/>
  <c r="DM119" i="101" s="1"/>
  <c r="DM115" i="101" a="1"/>
  <c r="DM115" i="101" s="1"/>
  <c r="DM111" i="101" a="1"/>
  <c r="DM111" i="101" s="1"/>
  <c r="DM107" i="101" a="1"/>
  <c r="DM107" i="101" s="1"/>
  <c r="DM103" i="101" a="1"/>
  <c r="DM103" i="101" s="1"/>
  <c r="DL97" i="101" a="1"/>
  <c r="DL97" i="101" s="1"/>
  <c r="DM94" i="101" a="1"/>
  <c r="DM94" i="101" s="1"/>
  <c r="DL89" i="101" a="1"/>
  <c r="DL89" i="101" s="1"/>
  <c r="DM86" i="101" a="1"/>
  <c r="DM86" i="101" s="1"/>
  <c r="DL81" i="101" a="1"/>
  <c r="DL81" i="101" s="1"/>
  <c r="DM71" i="101" a="1"/>
  <c r="DM71" i="101" s="1"/>
  <c r="DL69" i="101" a="1"/>
  <c r="DL69" i="101" s="1"/>
  <c r="DM66" i="101" a="1"/>
  <c r="DM66" i="101" s="1"/>
  <c r="DL61" i="101" a="1"/>
  <c r="DL61" i="101" s="1"/>
  <c r="DM42" i="101" a="1"/>
  <c r="DM42" i="101" s="1"/>
  <c r="DL40" i="101" a="1"/>
  <c r="DL40" i="101" s="1"/>
  <c r="DM39" i="101" a="1"/>
  <c r="DM39" i="101" s="1"/>
  <c r="DL37" i="101" a="1"/>
  <c r="DL37" i="101" s="1"/>
  <c r="DM36" i="101" a="1"/>
  <c r="DM36" i="101" s="1"/>
  <c r="DL25" i="101" a="1"/>
  <c r="DL25" i="101" s="1"/>
  <c r="DM16" i="101" a="1"/>
  <c r="DM16" i="101" s="1"/>
  <c r="DL10" i="101" a="1"/>
  <c r="DL10" i="101" s="1"/>
  <c r="DM13" i="101" a="1"/>
  <c r="DM13" i="101" s="1"/>
  <c r="DM7" i="101" a="1"/>
  <c r="DM7" i="101" s="1"/>
  <c r="DL163" i="101" a="1"/>
  <c r="DL163" i="101" s="1"/>
  <c r="DL159" i="101" a="1"/>
  <c r="DL159" i="101" s="1"/>
  <c r="DL155" i="101" a="1"/>
  <c r="DL155" i="101" s="1"/>
  <c r="DL151" i="101" a="1"/>
  <c r="DL151" i="101" s="1"/>
  <c r="DL147" i="101" a="1"/>
  <c r="DL147" i="101" s="1"/>
  <c r="DL143" i="101" a="1"/>
  <c r="DL143" i="101" s="1"/>
  <c r="DL139" i="101" a="1"/>
  <c r="DL139" i="101" s="1"/>
  <c r="DL135" i="101" a="1"/>
  <c r="DL135" i="101" s="1"/>
  <c r="DL131" i="101" a="1"/>
  <c r="DL131" i="101" s="1"/>
  <c r="DL127" i="101" a="1"/>
  <c r="DL127" i="101" s="1"/>
  <c r="DL123" i="101" a="1"/>
  <c r="DL123" i="101" s="1"/>
  <c r="DL119" i="101" a="1"/>
  <c r="DL119" i="101" s="1"/>
  <c r="DL115" i="101" a="1"/>
  <c r="DL115" i="101" s="1"/>
  <c r="DL111" i="101" a="1"/>
  <c r="DL111" i="101" s="1"/>
  <c r="DL107" i="101" a="1"/>
  <c r="DL107" i="101" s="1"/>
  <c r="DL103" i="101" a="1"/>
  <c r="DL103" i="101" s="1"/>
  <c r="DM99" i="101" a="1"/>
  <c r="DM99" i="101" s="1"/>
  <c r="DL94" i="101" a="1"/>
  <c r="DL94" i="101" s="1"/>
  <c r="DM91" i="101" a="1"/>
  <c r="DM91" i="101" s="1"/>
  <c r="DL86" i="101" a="1"/>
  <c r="DL86" i="101" s="1"/>
  <c r="DM83" i="101" a="1"/>
  <c r="DM83" i="101" s="1"/>
  <c r="DM79" i="101" a="1"/>
  <c r="DM79" i="101" s="1"/>
  <c r="DM73" i="101" a="1"/>
  <c r="DM73" i="101" s="1"/>
  <c r="DL71" i="101" a="1"/>
  <c r="DL71" i="101" s="1"/>
  <c r="DL66" i="101" a="1"/>
  <c r="DL66" i="101" s="1"/>
  <c r="DM64" i="101" a="1"/>
  <c r="DM64" i="101" s="1"/>
  <c r="DM47" i="101" a="1"/>
  <c r="DM47" i="101" s="1"/>
  <c r="DM44" i="101" a="1"/>
  <c r="DM44" i="101" s="1"/>
  <c r="DL42" i="101" a="1"/>
  <c r="DL42" i="101" s="1"/>
  <c r="DM41" i="101" a="1"/>
  <c r="DM41" i="101" s="1"/>
  <c r="DL39" i="101" a="1"/>
  <c r="DL39" i="101" s="1"/>
  <c r="DL36" i="101" a="1"/>
  <c r="DL36" i="101" s="1"/>
  <c r="DM33" i="101" a="1"/>
  <c r="DM33" i="101" s="1"/>
  <c r="DL16" i="101" a="1"/>
  <c r="DL16" i="101" s="1"/>
  <c r="DM14" i="101" a="1"/>
  <c r="DM14" i="101" s="1"/>
  <c r="DM9" i="101" a="1"/>
  <c r="DM9" i="101" s="1"/>
  <c r="DL14" i="101" a="1"/>
  <c r="DL14" i="101" s="1"/>
  <c r="DL13" i="101" a="1"/>
  <c r="DL13" i="101" s="1"/>
  <c r="DL9" i="101" a="1"/>
  <c r="DL9" i="101" s="1"/>
  <c r="DL35" i="101" a="1"/>
  <c r="DL35" i="101" s="1"/>
  <c r="DM20" i="101" a="1"/>
  <c r="DM20" i="101" s="1"/>
  <c r="DM162" i="101" a="1"/>
  <c r="DM162" i="101" s="1"/>
  <c r="DM158" i="101" a="1"/>
  <c r="DM158" i="101" s="1"/>
  <c r="DM154" i="101" a="1"/>
  <c r="DM154" i="101" s="1"/>
  <c r="DM150" i="101" a="1"/>
  <c r="DM150" i="101" s="1"/>
  <c r="DM146" i="101" a="1"/>
  <c r="DM146" i="101" s="1"/>
  <c r="DM142" i="101" a="1"/>
  <c r="DM142" i="101" s="1"/>
  <c r="DM138" i="101" a="1"/>
  <c r="DM138" i="101" s="1"/>
  <c r="DM134" i="101" a="1"/>
  <c r="DM134" i="101" s="1"/>
  <c r="DM130" i="101" a="1"/>
  <c r="DM130" i="101" s="1"/>
  <c r="DM126" i="101" a="1"/>
  <c r="DM126" i="101" s="1"/>
  <c r="DM122" i="101" a="1"/>
  <c r="DM122" i="101" s="1"/>
  <c r="DM118" i="101" a="1"/>
  <c r="DM118" i="101" s="1"/>
  <c r="DM114" i="101" a="1"/>
  <c r="DM114" i="101" s="1"/>
  <c r="DM110" i="101" a="1"/>
  <c r="DM110" i="101" s="1"/>
  <c r="DM106" i="101" a="1"/>
  <c r="DM106" i="101" s="1"/>
  <c r="DM102" i="101" a="1"/>
  <c r="DM102" i="101" s="1"/>
  <c r="DL99" i="101" a="1"/>
  <c r="DL99" i="101" s="1"/>
  <c r="DM96" i="101" a="1"/>
  <c r="DM96" i="101" s="1"/>
  <c r="DL91" i="101" a="1"/>
  <c r="DL91" i="101" s="1"/>
  <c r="DM88" i="101" a="1"/>
  <c r="DM88" i="101" s="1"/>
  <c r="DL83" i="101" a="1"/>
  <c r="DL83" i="101" s="1"/>
  <c r="DL79" i="101" a="1"/>
  <c r="DL79" i="101" s="1"/>
  <c r="DM75" i="101" a="1"/>
  <c r="DM75" i="101" s="1"/>
  <c r="DL73" i="101" a="1"/>
  <c r="DL73" i="101" s="1"/>
  <c r="DM67" i="101" a="1"/>
  <c r="DM67" i="101" s="1"/>
  <c r="DL64" i="101" a="1"/>
  <c r="DL64" i="101" s="1"/>
  <c r="DM54" i="101" a="1"/>
  <c r="DM54" i="101" s="1"/>
  <c r="DM53" i="101" a="1"/>
  <c r="DM53" i="101" s="1"/>
  <c r="DM51" i="101" a="1"/>
  <c r="DM51" i="101" s="1"/>
  <c r="DM49" i="101" a="1"/>
  <c r="DM49" i="101" s="1"/>
  <c r="DL47" i="101" a="1"/>
  <c r="DL47" i="101" s="1"/>
  <c r="DL44" i="101" a="1"/>
  <c r="DL44" i="101" s="1"/>
  <c r="DL41" i="101" a="1"/>
  <c r="DL41" i="101" s="1"/>
  <c r="DM38" i="101" a="1"/>
  <c r="DM38" i="101" s="1"/>
  <c r="DL33" i="101" a="1"/>
  <c r="DL33" i="101" s="1"/>
  <c r="DM32" i="101" a="1"/>
  <c r="DM32" i="101" s="1"/>
  <c r="DM31" i="101" a="1"/>
  <c r="DM31" i="101" s="1"/>
  <c r="DM30" i="101" a="1"/>
  <c r="DM30" i="101" s="1"/>
  <c r="DM28" i="101" a="1"/>
  <c r="DM28" i="101" s="1"/>
  <c r="DM27" i="101" a="1"/>
  <c r="DM27" i="101" s="1"/>
  <c r="DM26" i="101" a="1"/>
  <c r="DM26" i="101" s="1"/>
  <c r="DM21" i="101" a="1"/>
  <c r="DM21" i="101" s="1"/>
  <c r="DL162" i="101" a="1"/>
  <c r="DL162" i="101" s="1"/>
  <c r="DL158" i="101" a="1"/>
  <c r="DL158" i="101" s="1"/>
  <c r="DL154" i="101" a="1"/>
  <c r="DL154" i="101" s="1"/>
  <c r="DL150" i="101" a="1"/>
  <c r="DL150" i="101" s="1"/>
  <c r="DL146" i="101" a="1"/>
  <c r="DL146" i="101" s="1"/>
  <c r="DL142" i="101" a="1"/>
  <c r="DL142" i="101" s="1"/>
  <c r="DL138" i="101" a="1"/>
  <c r="DL138" i="101" s="1"/>
  <c r="DL134" i="101" a="1"/>
  <c r="DL134" i="101" s="1"/>
  <c r="DL130" i="101" a="1"/>
  <c r="DL130" i="101" s="1"/>
  <c r="DL126" i="101" a="1"/>
  <c r="DL126" i="101" s="1"/>
  <c r="DL122" i="101" a="1"/>
  <c r="DL122" i="101" s="1"/>
  <c r="DL118" i="101" a="1"/>
  <c r="DL118" i="101" s="1"/>
  <c r="DL114" i="101" a="1"/>
  <c r="DL114" i="101" s="1"/>
  <c r="DL110" i="101" a="1"/>
  <c r="DL110" i="101" s="1"/>
  <c r="DL106" i="101" a="1"/>
  <c r="DL106" i="101" s="1"/>
  <c r="DL102" i="101" a="1"/>
  <c r="DL102" i="101" s="1"/>
  <c r="DL96" i="101" a="1"/>
  <c r="DL96" i="101" s="1"/>
  <c r="DM93" i="101" a="1"/>
  <c r="DM93" i="101" s="1"/>
  <c r="DL88" i="101" a="1"/>
  <c r="DL88" i="101" s="1"/>
  <c r="DM85" i="101" a="1"/>
  <c r="DM85" i="101" s="1"/>
  <c r="DM77" i="101" a="1"/>
  <c r="DM77" i="101" s="1"/>
  <c r="DL75" i="101" a="1"/>
  <c r="DL75" i="101" s="1"/>
  <c r="DL67" i="101" a="1"/>
  <c r="DL67" i="101" s="1"/>
  <c r="DM62" i="101" a="1"/>
  <c r="DM62" i="101" s="1"/>
  <c r="DL54" i="101" a="1"/>
  <c r="DL54" i="101" s="1"/>
  <c r="DL53" i="101" a="1"/>
  <c r="DL53" i="101" s="1"/>
  <c r="DM52" i="101" a="1"/>
  <c r="DM52" i="101" s="1"/>
  <c r="DL51" i="101" a="1"/>
  <c r="DL51" i="101" s="1"/>
  <c r="DM50" i="101" a="1"/>
  <c r="DM50" i="101" s="1"/>
  <c r="DL49" i="101" a="1"/>
  <c r="DL49" i="101" s="1"/>
  <c r="DL38" i="101" a="1"/>
  <c r="DL38" i="101" s="1"/>
  <c r="DM34" i="101" a="1"/>
  <c r="DM34" i="101" s="1"/>
  <c r="DL32" i="101" a="1"/>
  <c r="DL32" i="101" s="1"/>
  <c r="DL31" i="101" a="1"/>
  <c r="DL31" i="101" s="1"/>
  <c r="DL30" i="101" a="1"/>
  <c r="DL30" i="101" s="1"/>
  <c r="DL28" i="101" a="1"/>
  <c r="DL28" i="101" s="1"/>
  <c r="DL27" i="101" a="1"/>
  <c r="DL27" i="101" s="1"/>
  <c r="DL26" i="101" a="1"/>
  <c r="DL26" i="101" s="1"/>
  <c r="DL21" i="101" a="1"/>
  <c r="DL21" i="101" s="1"/>
  <c r="DM12" i="101" a="1"/>
  <c r="DM12" i="101" s="1"/>
  <c r="DM8" i="101" a="1"/>
  <c r="DM8" i="101" s="1"/>
  <c r="DL12" i="101" a="1"/>
  <c r="DL12" i="101" s="1"/>
  <c r="DL8" i="101" a="1"/>
  <c r="DL8" i="101" s="1"/>
  <c r="DL11" i="101" a="1"/>
  <c r="DL11" i="101" s="1"/>
  <c r="DM161" i="101" a="1"/>
  <c r="DM161" i="101" s="1"/>
  <c r="DM157" i="101" a="1"/>
  <c r="DM157" i="101" s="1"/>
  <c r="DM153" i="101" a="1"/>
  <c r="DM153" i="101" s="1"/>
  <c r="DM149" i="101" a="1"/>
  <c r="DM149" i="101" s="1"/>
  <c r="DM145" i="101" a="1"/>
  <c r="DM145" i="101" s="1"/>
  <c r="DM141" i="101" a="1"/>
  <c r="DM141" i="101" s="1"/>
  <c r="DM137" i="101" a="1"/>
  <c r="DM137" i="101" s="1"/>
  <c r="DM133" i="101" a="1"/>
  <c r="DM133" i="101" s="1"/>
  <c r="DM129" i="101" a="1"/>
  <c r="DM129" i="101" s="1"/>
  <c r="DM125" i="101" a="1"/>
  <c r="DM125" i="101" s="1"/>
  <c r="DM121" i="101" a="1"/>
  <c r="DM121" i="101" s="1"/>
  <c r="DM117" i="101" a="1"/>
  <c r="DM117" i="101" s="1"/>
  <c r="DM113" i="101" a="1"/>
  <c r="DM113" i="101" s="1"/>
  <c r="DM109" i="101" a="1"/>
  <c r="DM109" i="101" s="1"/>
  <c r="DM105" i="101" a="1"/>
  <c r="DM105" i="101" s="1"/>
  <c r="DM101" i="101" a="1"/>
  <c r="DM101" i="101" s="1"/>
  <c r="DM98" i="101" a="1"/>
  <c r="DM98" i="101" s="1"/>
  <c r="DL93" i="101" a="1"/>
  <c r="DL93" i="101" s="1"/>
  <c r="DM90" i="101" a="1"/>
  <c r="DM90" i="101" s="1"/>
  <c r="DL85" i="101" a="1"/>
  <c r="DL85" i="101" s="1"/>
  <c r="DM82" i="101" a="1"/>
  <c r="DM82" i="101" s="1"/>
  <c r="DM80" i="101" a="1"/>
  <c r="DM80" i="101" s="1"/>
  <c r="DL77" i="101" a="1"/>
  <c r="DL77" i="101" s="1"/>
  <c r="DM70" i="101" a="1"/>
  <c r="DM70" i="101" s="1"/>
  <c r="DL62" i="101" a="1"/>
  <c r="DL62" i="101" s="1"/>
  <c r="DM60" i="101" a="1"/>
  <c r="DM60" i="101" s="1"/>
  <c r="DM57" i="101" a="1"/>
  <c r="DM57" i="101" s="1"/>
  <c r="DM56" i="101" a="1"/>
  <c r="DM56" i="101" s="1"/>
  <c r="DL52" i="101" a="1"/>
  <c r="DL52" i="101" s="1"/>
  <c r="DL50" i="101" a="1"/>
  <c r="DL50" i="101" s="1"/>
  <c r="DM46" i="101" a="1"/>
  <c r="DM46" i="101" s="1"/>
  <c r="DL34" i="101" a="1"/>
  <c r="DL34" i="101" s="1"/>
  <c r="DM24" i="101" a="1"/>
  <c r="DM24" i="101" s="1"/>
  <c r="DM18" i="101" a="1"/>
  <c r="DM18" i="101" s="1"/>
  <c r="DL161" i="101" a="1"/>
  <c r="DL161" i="101" s="1"/>
  <c r="DL157" i="101" a="1"/>
  <c r="DL157" i="101" s="1"/>
  <c r="DL153" i="101" a="1"/>
  <c r="DL153" i="101" s="1"/>
  <c r="DL149" i="101" a="1"/>
  <c r="DL149" i="101" s="1"/>
  <c r="DL145" i="101" a="1"/>
  <c r="DL145" i="101" s="1"/>
  <c r="DL141" i="101" a="1"/>
  <c r="DL141" i="101" s="1"/>
  <c r="DL137" i="101" a="1"/>
  <c r="DL137" i="101" s="1"/>
  <c r="DL133" i="101" a="1"/>
  <c r="DL133" i="101" s="1"/>
  <c r="DL129" i="101" a="1"/>
  <c r="DL129" i="101" s="1"/>
  <c r="DL125" i="101" a="1"/>
  <c r="DL125" i="101" s="1"/>
  <c r="DL121" i="101" a="1"/>
  <c r="DL121" i="101" s="1"/>
  <c r="DL117" i="101" a="1"/>
  <c r="DL117" i="101" s="1"/>
  <c r="DL113" i="101" a="1"/>
  <c r="DL113" i="101" s="1"/>
  <c r="DL109" i="101" a="1"/>
  <c r="DL109" i="101" s="1"/>
  <c r="DL105" i="101" a="1"/>
  <c r="DL105" i="101" s="1"/>
  <c r="DL101" i="101" a="1"/>
  <c r="DL101" i="101" s="1"/>
  <c r="DL98" i="101" a="1"/>
  <c r="DL98" i="101" s="1"/>
  <c r="DM95" i="101" a="1"/>
  <c r="DM95" i="101" s="1"/>
  <c r="DL90" i="101" a="1"/>
  <c r="DL90" i="101" s="1"/>
  <c r="DM87" i="101" a="1"/>
  <c r="DM87" i="101" s="1"/>
  <c r="DL82" i="101" a="1"/>
  <c r="DL82" i="101" s="1"/>
  <c r="DL80" i="101" a="1"/>
  <c r="DL80" i="101" s="1"/>
  <c r="DM72" i="101" a="1"/>
  <c r="DM72" i="101" s="1"/>
  <c r="DL70" i="101" a="1"/>
  <c r="DL70" i="101" s="1"/>
  <c r="DM68" i="101" a="1"/>
  <c r="DM68" i="101" s="1"/>
  <c r="DM65" i="101" a="1"/>
  <c r="DM65" i="101" s="1"/>
  <c r="DL60" i="101" a="1"/>
  <c r="DL60" i="101" s="1"/>
  <c r="DM59" i="101" a="1"/>
  <c r="DM59" i="101" s="1"/>
  <c r="DL57" i="101" a="1"/>
  <c r="DL57" i="101" s="1"/>
  <c r="DL56" i="101" a="1"/>
  <c r="DL56" i="101" s="1"/>
  <c r="DL46" i="101" a="1"/>
  <c r="DL46" i="101" s="1"/>
  <c r="DM35" i="101" a="1"/>
  <c r="DM35" i="101" s="1"/>
  <c r="DL24" i="101" a="1"/>
  <c r="DL24" i="101" s="1"/>
  <c r="DM23" i="101" a="1"/>
  <c r="DM23" i="101" s="1"/>
  <c r="DM22" i="101" a="1"/>
  <c r="DM22" i="101" s="1"/>
  <c r="DM19" i="101" a="1"/>
  <c r="DM19" i="101" s="1"/>
  <c r="DL18" i="101" a="1"/>
  <c r="DL18" i="101" s="1"/>
  <c r="DM17" i="101" a="1"/>
  <c r="DM17" i="101" s="1"/>
  <c r="DM11" i="101" a="1"/>
  <c r="DM11" i="101" s="1"/>
  <c r="DM160" i="101" a="1"/>
  <c r="DM160" i="101" s="1"/>
  <c r="DM156" i="101" a="1"/>
  <c r="DM156" i="101" s="1"/>
  <c r="DM152" i="101" a="1"/>
  <c r="DM152" i="101" s="1"/>
  <c r="DM148" i="101" a="1"/>
  <c r="DM148" i="101" s="1"/>
  <c r="DM144" i="101" a="1"/>
  <c r="DM144" i="101" s="1"/>
  <c r="DM140" i="101" a="1"/>
  <c r="DM140" i="101" s="1"/>
  <c r="DM136" i="101" a="1"/>
  <c r="DM136" i="101" s="1"/>
  <c r="DM132" i="101" a="1"/>
  <c r="DM132" i="101" s="1"/>
  <c r="DM128" i="101" a="1"/>
  <c r="DM128" i="101" s="1"/>
  <c r="DM124" i="101" a="1"/>
  <c r="DM124" i="101" s="1"/>
  <c r="DM120" i="101" a="1"/>
  <c r="DM120" i="101" s="1"/>
  <c r="DM116" i="101" a="1"/>
  <c r="DM116" i="101" s="1"/>
  <c r="DM112" i="101" a="1"/>
  <c r="DM112" i="101" s="1"/>
  <c r="DM108" i="101" a="1"/>
  <c r="DM108" i="101" s="1"/>
  <c r="DM104" i="101" a="1"/>
  <c r="DM104" i="101" s="1"/>
  <c r="DM100" i="101" a="1"/>
  <c r="DM100" i="101" s="1"/>
  <c r="DL95" i="101" a="1"/>
  <c r="DL95" i="101" s="1"/>
  <c r="DM92" i="101" a="1"/>
  <c r="DM92" i="101" s="1"/>
  <c r="DL87" i="101" a="1"/>
  <c r="DL87" i="101" s="1"/>
  <c r="DM84" i="101" a="1"/>
  <c r="DM84" i="101" s="1"/>
  <c r="DM78" i="101" a="1"/>
  <c r="DM78" i="101" s="1"/>
  <c r="DM76" i="101" a="1"/>
  <c r="DM76" i="101" s="1"/>
  <c r="DM74" i="101" a="1"/>
  <c r="DM74" i="101" s="1"/>
  <c r="DL72" i="101" a="1"/>
  <c r="DL72" i="101" s="1"/>
  <c r="DL68" i="101" a="1"/>
  <c r="DL68" i="101" s="1"/>
  <c r="DL65" i="101" a="1"/>
  <c r="DL65" i="101" s="1"/>
  <c r="DM63" i="101" a="1"/>
  <c r="DM63" i="101" s="1"/>
  <c r="DL59" i="101" a="1"/>
  <c r="DL59" i="101" s="1"/>
  <c r="DM58" i="101" a="1"/>
  <c r="DM58" i="101" s="1"/>
  <c r="DM55" i="101" a="1"/>
  <c r="DM55" i="101" s="1"/>
  <c r="DM48" i="101" a="1"/>
  <c r="DM48" i="101" s="1"/>
  <c r="DM45" i="101" a="1"/>
  <c r="DM45" i="101" s="1"/>
  <c r="DM43" i="101" a="1"/>
  <c r="DM43" i="101" s="1"/>
  <c r="DL160" i="101" a="1"/>
  <c r="DL160" i="101" s="1"/>
  <c r="DL156" i="101" a="1"/>
  <c r="DL156" i="101" s="1"/>
  <c r="DL152" i="101" a="1"/>
  <c r="DL152" i="101" s="1"/>
  <c r="DL148" i="101" a="1"/>
  <c r="DL148" i="101" s="1"/>
  <c r="DL144" i="101" a="1"/>
  <c r="DL144" i="101" s="1"/>
  <c r="DL140" i="101" a="1"/>
  <c r="DL140" i="101" s="1"/>
  <c r="DL136" i="101" a="1"/>
  <c r="DL136" i="101" s="1"/>
  <c r="DL132" i="101" a="1"/>
  <c r="DL132" i="101" s="1"/>
  <c r="DL128" i="101" a="1"/>
  <c r="DL128" i="101" s="1"/>
  <c r="DL124" i="101" a="1"/>
  <c r="DL124" i="101" s="1"/>
  <c r="DL120" i="101" a="1"/>
  <c r="DL120" i="101" s="1"/>
  <c r="DL116" i="101" a="1"/>
  <c r="DL116" i="101" s="1"/>
  <c r="DL112" i="101" a="1"/>
  <c r="DL112" i="101" s="1"/>
  <c r="DL108" i="101" a="1"/>
  <c r="DL108" i="101" s="1"/>
  <c r="DL104" i="101" a="1"/>
  <c r="DL104" i="101" s="1"/>
  <c r="DL100" i="101" a="1"/>
  <c r="DL100" i="101" s="1"/>
  <c r="DM97" i="101" a="1"/>
  <c r="DM97" i="101" s="1"/>
  <c r="DL92" i="101" a="1"/>
  <c r="DL92" i="101" s="1"/>
  <c r="DM89" i="101" a="1"/>
  <c r="DM89" i="101" s="1"/>
  <c r="DL84" i="101" a="1"/>
  <c r="DL84" i="101" s="1"/>
  <c r="DM81" i="101" a="1"/>
  <c r="DM81" i="101" s="1"/>
  <c r="DL78" i="101" a="1"/>
  <c r="DL78" i="101" s="1"/>
  <c r="DL76" i="101" a="1"/>
  <c r="DL76" i="101" s="1"/>
  <c r="DL74" i="101" a="1"/>
  <c r="DL74" i="101" s="1"/>
  <c r="DM69" i="101" a="1"/>
  <c r="DM69" i="101" s="1"/>
  <c r="DL63" i="101" a="1"/>
  <c r="DL63" i="101" s="1"/>
  <c r="DM61" i="101" a="1"/>
  <c r="DM61" i="101" s="1"/>
  <c r="DL58" i="101" a="1"/>
  <c r="DL58" i="101" s="1"/>
  <c r="DL55" i="101" a="1"/>
  <c r="DL55" i="101" s="1"/>
  <c r="DL48" i="101" a="1"/>
  <c r="DL48" i="101" s="1"/>
  <c r="DL45" i="101" a="1"/>
  <c r="DL45" i="101" s="1"/>
  <c r="DL43" i="101" a="1"/>
  <c r="DL43" i="101" s="1"/>
  <c r="DM40" i="101" a="1"/>
  <c r="DM40" i="101" s="1"/>
  <c r="DM37" i="101" a="1"/>
  <c r="DM37" i="101" s="1"/>
  <c r="DL29" i="101" a="1"/>
  <c r="DL29" i="101" s="1"/>
  <c r="DM25" i="101" a="1"/>
  <c r="DM25" i="101" s="1"/>
  <c r="DL20" i="101" a="1"/>
  <c r="DL20" i="101" s="1"/>
  <c r="DM15" i="101" a="1"/>
  <c r="DM15" i="101" s="1"/>
  <c r="DM10" i="101" a="1"/>
  <c r="DM10" i="101" s="1"/>
  <c r="DL7" i="101" a="1"/>
  <c r="DL7" i="101" s="1"/>
  <c r="DL15" i="101" a="1"/>
  <c r="DL15" i="101" s="1"/>
  <c r="DM29" i="101" a="1"/>
  <c r="DM29" i="101" s="1"/>
  <c r="DL23" i="101" a="1"/>
  <c r="DL23" i="101" s="1"/>
  <c r="DL22" i="101" a="1"/>
  <c r="DL22" i="101" s="1"/>
  <c r="DL19" i="101" a="1"/>
  <c r="DL19" i="101" s="1"/>
  <c r="DL17" i="101" a="1"/>
  <c r="DL17" i="101" s="1"/>
  <c r="AZ15" i="22"/>
  <c r="AZ23" i="22"/>
  <c r="AZ31" i="22"/>
  <c r="AZ39" i="22"/>
  <c r="AZ30" i="22"/>
  <c r="AZ32" i="22"/>
  <c r="AZ40" i="22"/>
  <c r="AZ22" i="22"/>
  <c r="AZ17" i="22"/>
  <c r="AZ41" i="22"/>
  <c r="AZ18" i="22"/>
  <c r="AZ34" i="22"/>
  <c r="AZ42" i="22"/>
  <c r="AZ19" i="22"/>
  <c r="AZ35" i="22"/>
  <c r="AZ28" i="22"/>
  <c r="AZ38" i="22"/>
  <c r="AZ29" i="22"/>
  <c r="AW40" i="22"/>
  <c r="AW36" i="22"/>
  <c r="AW32" i="22"/>
  <c r="AW28" i="22"/>
  <c r="AW24" i="22"/>
  <c r="AW20" i="22"/>
  <c r="AW16" i="22"/>
  <c r="AW41" i="22"/>
  <c r="AW25" i="22"/>
  <c r="AW35" i="22"/>
  <c r="AW31" i="22"/>
  <c r="AW27" i="22"/>
  <c r="AW23" i="22"/>
  <c r="AW19" i="22"/>
  <c r="AW39" i="22"/>
  <c r="AW33" i="22"/>
  <c r="AW21" i="22"/>
  <c r="AW42" i="22"/>
  <c r="AW34" i="22"/>
  <c r="AW30" i="22"/>
  <c r="AW26" i="22"/>
  <c r="AW22" i="22"/>
  <c r="AW18" i="22"/>
  <c r="AW37" i="22"/>
  <c r="AW29" i="22"/>
  <c r="AW17" i="22"/>
  <c r="AW15" i="22"/>
  <c r="AQ15" i="22"/>
  <c r="Q15" i="22"/>
  <c r="B25" i="102" l="1"/>
  <c r="BB24" i="102"/>
  <c r="Y18" i="1"/>
  <c r="AD50" i="22"/>
  <c r="AF50" i="22" s="1"/>
  <c r="AD51" i="22"/>
  <c r="AF51" i="22" s="1"/>
  <c r="AD52" i="22"/>
  <c r="AF52" i="22" s="1"/>
  <c r="AD53" i="22"/>
  <c r="AF53" i="22" s="1"/>
  <c r="AD54" i="22"/>
  <c r="AF54" i="22" s="1"/>
  <c r="AT75" i="22"/>
  <c r="AT73" i="22"/>
  <c r="AT71" i="22"/>
  <c r="AT69" i="22"/>
  <c r="AT67" i="22"/>
  <c r="AT65" i="22"/>
  <c r="AT63" i="22"/>
  <c r="AT61" i="22"/>
  <c r="AT59" i="22"/>
  <c r="AT57" i="22"/>
  <c r="AT55" i="22"/>
  <c r="AT53" i="22"/>
  <c r="AT51" i="22"/>
  <c r="Y14" i="1"/>
  <c r="B26" i="102" l="1"/>
  <c r="BB25" i="102"/>
  <c r="BD34" i="22"/>
  <c r="BD38" i="22"/>
  <c r="BD37" i="22"/>
  <c r="BD36" i="22"/>
  <c r="BD35" i="22"/>
  <c r="BD31" i="22"/>
  <c r="BD30" i="22"/>
  <c r="BD29" i="22"/>
  <c r="BD28" i="22"/>
  <c r="BD27" i="22"/>
  <c r="CB163" i="1"/>
  <c r="CC163" i="1"/>
  <c r="CB164" i="1"/>
  <c r="CC164" i="1"/>
  <c r="CB165" i="1"/>
  <c r="CC165" i="1"/>
  <c r="CB166" i="1"/>
  <c r="CC166" i="1"/>
  <c r="CB167" i="1"/>
  <c r="CC167" i="1"/>
  <c r="CB168" i="1"/>
  <c r="CC168" i="1"/>
  <c r="CB169" i="1"/>
  <c r="CC169" i="1"/>
  <c r="CB170" i="1"/>
  <c r="CC170" i="1"/>
  <c r="CB171" i="1"/>
  <c r="CC171" i="1"/>
  <c r="CB172" i="1"/>
  <c r="CC172" i="1"/>
  <c r="CB173" i="1"/>
  <c r="CC173" i="1"/>
  <c r="CB174" i="1"/>
  <c r="CC174" i="1"/>
  <c r="CB175" i="1"/>
  <c r="CC175" i="1"/>
  <c r="CB176" i="1"/>
  <c r="CC176" i="1"/>
  <c r="CB177" i="1"/>
  <c r="CC177" i="1"/>
  <c r="CB178" i="1"/>
  <c r="CC178" i="1"/>
  <c r="CB179" i="1"/>
  <c r="CC179" i="1"/>
  <c r="CB180" i="1"/>
  <c r="CC180" i="1"/>
  <c r="CB181" i="1"/>
  <c r="CC181" i="1"/>
  <c r="CB182" i="1"/>
  <c r="CC182" i="1"/>
  <c r="CB183" i="1"/>
  <c r="CC183" i="1"/>
  <c r="CB184" i="1"/>
  <c r="CC184" i="1"/>
  <c r="CB185" i="1"/>
  <c r="CC185" i="1"/>
  <c r="CB186" i="1"/>
  <c r="CC186" i="1"/>
  <c r="CB187" i="1"/>
  <c r="CC187" i="1"/>
  <c r="CB188" i="1"/>
  <c r="CC188" i="1"/>
  <c r="CB189" i="1"/>
  <c r="CC189" i="1"/>
  <c r="CB190" i="1"/>
  <c r="CC190" i="1"/>
  <c r="CB191" i="1"/>
  <c r="CC191" i="1"/>
  <c r="CB192" i="1"/>
  <c r="CC192" i="1"/>
  <c r="CB193" i="1"/>
  <c r="CC193" i="1"/>
  <c r="CB194" i="1"/>
  <c r="CC194" i="1"/>
  <c r="CB195" i="1"/>
  <c r="CC195" i="1"/>
  <c r="CB196" i="1"/>
  <c r="CC196" i="1"/>
  <c r="CB197" i="1"/>
  <c r="CC197" i="1"/>
  <c r="CB198" i="1"/>
  <c r="CC198" i="1"/>
  <c r="CB199" i="1"/>
  <c r="CC199" i="1"/>
  <c r="CB200" i="1"/>
  <c r="CC200" i="1"/>
  <c r="CB201" i="1"/>
  <c r="CC201" i="1"/>
  <c r="CB202" i="1"/>
  <c r="CC202" i="1"/>
  <c r="CB203" i="1"/>
  <c r="CC203" i="1"/>
  <c r="CB204" i="1"/>
  <c r="CC204" i="1"/>
  <c r="CB205" i="1"/>
  <c r="CC205" i="1"/>
  <c r="CB206" i="1"/>
  <c r="CC206" i="1"/>
  <c r="CB207" i="1"/>
  <c r="CC207" i="1"/>
  <c r="CB208" i="1"/>
  <c r="CC208" i="1"/>
  <c r="CB209" i="1"/>
  <c r="CC209" i="1"/>
  <c r="CB210" i="1"/>
  <c r="CC210" i="1"/>
  <c r="CB211" i="1"/>
  <c r="CC211" i="1"/>
  <c r="CB212" i="1"/>
  <c r="CC212" i="1"/>
  <c r="CB213" i="1"/>
  <c r="CC213" i="1"/>
  <c r="CB214" i="1"/>
  <c r="CC214" i="1"/>
  <c r="CB215" i="1"/>
  <c r="CC215" i="1"/>
  <c r="CB216" i="1"/>
  <c r="CC216" i="1"/>
  <c r="CB217" i="1"/>
  <c r="CC217" i="1"/>
  <c r="CB218" i="1"/>
  <c r="CC218" i="1"/>
  <c r="CB219" i="1"/>
  <c r="CC219" i="1"/>
  <c r="CB220" i="1"/>
  <c r="CC220" i="1"/>
  <c r="CB221" i="1"/>
  <c r="CC221" i="1"/>
  <c r="CB222" i="1"/>
  <c r="CC222" i="1"/>
  <c r="CB223" i="1"/>
  <c r="CC223" i="1"/>
  <c r="CB224" i="1"/>
  <c r="CC224" i="1"/>
  <c r="CB225" i="1"/>
  <c r="CC225" i="1"/>
  <c r="CB226" i="1"/>
  <c r="CC226" i="1"/>
  <c r="CB227" i="1"/>
  <c r="CC227" i="1"/>
  <c r="CB228" i="1"/>
  <c r="CC228" i="1"/>
  <c r="CB229" i="1"/>
  <c r="CC229" i="1"/>
  <c r="CB230" i="1"/>
  <c r="CC230" i="1"/>
  <c r="CB231" i="1"/>
  <c r="CC231" i="1"/>
  <c r="CB232" i="1"/>
  <c r="CC232" i="1"/>
  <c r="CB233" i="1"/>
  <c r="CC233" i="1"/>
  <c r="CB234" i="1"/>
  <c r="CC234" i="1"/>
  <c r="CB235" i="1"/>
  <c r="CC235" i="1"/>
  <c r="CB236" i="1"/>
  <c r="CC236" i="1"/>
  <c r="CB237" i="1"/>
  <c r="CC237" i="1"/>
  <c r="CB238" i="1"/>
  <c r="CC238" i="1"/>
  <c r="CB239" i="1"/>
  <c r="CC239" i="1"/>
  <c r="CB240" i="1"/>
  <c r="CC240" i="1"/>
  <c r="CB241" i="1"/>
  <c r="CC241" i="1"/>
  <c r="CB242" i="1"/>
  <c r="CC242" i="1"/>
  <c r="CB243" i="1"/>
  <c r="CC243" i="1"/>
  <c r="CB244" i="1"/>
  <c r="CC244" i="1"/>
  <c r="CB245" i="1"/>
  <c r="CC245" i="1"/>
  <c r="CB246" i="1"/>
  <c r="CC246" i="1"/>
  <c r="CB247" i="1"/>
  <c r="CC247" i="1"/>
  <c r="CB248" i="1"/>
  <c r="CC248" i="1"/>
  <c r="CB249" i="1"/>
  <c r="CC249" i="1"/>
  <c r="CB250" i="1"/>
  <c r="CC250" i="1"/>
  <c r="CB251" i="1"/>
  <c r="CC251" i="1"/>
  <c r="CB252" i="1"/>
  <c r="CC252" i="1"/>
  <c r="CB253" i="1"/>
  <c r="CC253" i="1"/>
  <c r="CB254" i="1"/>
  <c r="CC254" i="1"/>
  <c r="CB255" i="1"/>
  <c r="CC255" i="1"/>
  <c r="CB256" i="1"/>
  <c r="CC256" i="1"/>
  <c r="CB257" i="1"/>
  <c r="CC257" i="1"/>
  <c r="CB258" i="1"/>
  <c r="CC258" i="1"/>
  <c r="CB259" i="1"/>
  <c r="CC259" i="1"/>
  <c r="CB260" i="1"/>
  <c r="CC260" i="1"/>
  <c r="CB261" i="1"/>
  <c r="CC261" i="1"/>
  <c r="CB262" i="1"/>
  <c r="CC262" i="1"/>
  <c r="CB263" i="1"/>
  <c r="CC263" i="1"/>
  <c r="CB264" i="1"/>
  <c r="CC264" i="1"/>
  <c r="CB265" i="1"/>
  <c r="CC265" i="1"/>
  <c r="CB266" i="1"/>
  <c r="CC266" i="1"/>
  <c r="CB267" i="1"/>
  <c r="CC267" i="1"/>
  <c r="CB268" i="1"/>
  <c r="CC268" i="1"/>
  <c r="CB269" i="1"/>
  <c r="CC269" i="1"/>
  <c r="CB270" i="1"/>
  <c r="CC270" i="1"/>
  <c r="CB271" i="1"/>
  <c r="CC271" i="1"/>
  <c r="CB272" i="1"/>
  <c r="CC272" i="1"/>
  <c r="CB273" i="1"/>
  <c r="CC273" i="1"/>
  <c r="CB274" i="1"/>
  <c r="CC274" i="1"/>
  <c r="CB275" i="1"/>
  <c r="CC275" i="1"/>
  <c r="CB276" i="1"/>
  <c r="CC276" i="1"/>
  <c r="CB277" i="1"/>
  <c r="CC277" i="1"/>
  <c r="CB278" i="1"/>
  <c r="CC278" i="1"/>
  <c r="CB279" i="1"/>
  <c r="CC279" i="1"/>
  <c r="CB280" i="1"/>
  <c r="CC280" i="1"/>
  <c r="CB281" i="1"/>
  <c r="CC281" i="1"/>
  <c r="CB282" i="1"/>
  <c r="CC282" i="1"/>
  <c r="CB283" i="1"/>
  <c r="CC283" i="1"/>
  <c r="CB284" i="1"/>
  <c r="CC284" i="1"/>
  <c r="CB285" i="1"/>
  <c r="CC285" i="1"/>
  <c r="CB286" i="1"/>
  <c r="CC286" i="1"/>
  <c r="CB287" i="1"/>
  <c r="CC287" i="1"/>
  <c r="CB288" i="1"/>
  <c r="CC288" i="1"/>
  <c r="CB289" i="1"/>
  <c r="CC289" i="1"/>
  <c r="CB290" i="1"/>
  <c r="CC290" i="1"/>
  <c r="CB291" i="1"/>
  <c r="CC291" i="1"/>
  <c r="CB292" i="1"/>
  <c r="CC292" i="1"/>
  <c r="CB293" i="1"/>
  <c r="CC293" i="1"/>
  <c r="CB294" i="1"/>
  <c r="CC294" i="1"/>
  <c r="CB295" i="1"/>
  <c r="CC295" i="1"/>
  <c r="CB296" i="1"/>
  <c r="CC296" i="1"/>
  <c r="CB297" i="1"/>
  <c r="CC297" i="1"/>
  <c r="CB298" i="1"/>
  <c r="CC298" i="1"/>
  <c r="CB299" i="1"/>
  <c r="CC299" i="1"/>
  <c r="CB300" i="1"/>
  <c r="CC300" i="1"/>
  <c r="CB301" i="1"/>
  <c r="CC301" i="1"/>
  <c r="CB302" i="1"/>
  <c r="CC302" i="1"/>
  <c r="CB303" i="1"/>
  <c r="CC303" i="1"/>
  <c r="CB304" i="1"/>
  <c r="CC304" i="1"/>
  <c r="CB305" i="1"/>
  <c r="CC305" i="1"/>
  <c r="CB306" i="1"/>
  <c r="CC306" i="1"/>
  <c r="CB307" i="1"/>
  <c r="CC307" i="1"/>
  <c r="CB308" i="1"/>
  <c r="CC308" i="1"/>
  <c r="CB309" i="1"/>
  <c r="CC309" i="1"/>
  <c r="CB310" i="1"/>
  <c r="CC310" i="1"/>
  <c r="CB311" i="1"/>
  <c r="CC311" i="1"/>
  <c r="CB312" i="1"/>
  <c r="CC312" i="1"/>
  <c r="CB313" i="1"/>
  <c r="CC313" i="1"/>
  <c r="CB314" i="1"/>
  <c r="CC314" i="1"/>
  <c r="CB315" i="1"/>
  <c r="CC315" i="1"/>
  <c r="CB316" i="1"/>
  <c r="CC316" i="1"/>
  <c r="CB317" i="1"/>
  <c r="CC317" i="1"/>
  <c r="CB318" i="1"/>
  <c r="CC318" i="1"/>
  <c r="CB319" i="1"/>
  <c r="CC319" i="1"/>
  <c r="CB320" i="1"/>
  <c r="CC320" i="1"/>
  <c r="CB321" i="1"/>
  <c r="CC321" i="1"/>
  <c r="CB322" i="1"/>
  <c r="CC322" i="1"/>
  <c r="CB323" i="1"/>
  <c r="CC323" i="1"/>
  <c r="CB324" i="1"/>
  <c r="CC324" i="1"/>
  <c r="CB325" i="1"/>
  <c r="CC325" i="1"/>
  <c r="CB326" i="1"/>
  <c r="CC326" i="1"/>
  <c r="CB327" i="1"/>
  <c r="CC327" i="1"/>
  <c r="CB328" i="1"/>
  <c r="CC328" i="1"/>
  <c r="CB329" i="1"/>
  <c r="CC329" i="1"/>
  <c r="CB330" i="1"/>
  <c r="CC330" i="1"/>
  <c r="CB331" i="1"/>
  <c r="CC331" i="1"/>
  <c r="CB332" i="1"/>
  <c r="CC332" i="1"/>
  <c r="CB333" i="1"/>
  <c r="CC333" i="1"/>
  <c r="CB334" i="1"/>
  <c r="CC334" i="1"/>
  <c r="CB335" i="1"/>
  <c r="CC335" i="1"/>
  <c r="CB336" i="1"/>
  <c r="CC336" i="1"/>
  <c r="CB337" i="1"/>
  <c r="CC337" i="1"/>
  <c r="CB338" i="1"/>
  <c r="CC338" i="1"/>
  <c r="CB339" i="1"/>
  <c r="CC339" i="1"/>
  <c r="CB340" i="1"/>
  <c r="CC340" i="1"/>
  <c r="CB341" i="1"/>
  <c r="CC341" i="1"/>
  <c r="CB342" i="1"/>
  <c r="CC342" i="1"/>
  <c r="CB343" i="1"/>
  <c r="CC343" i="1"/>
  <c r="CB344" i="1"/>
  <c r="CC344" i="1"/>
  <c r="CB345" i="1"/>
  <c r="CC345" i="1"/>
  <c r="CB346" i="1"/>
  <c r="CC346" i="1"/>
  <c r="CB347" i="1"/>
  <c r="CC347" i="1"/>
  <c r="CB348" i="1"/>
  <c r="CC348" i="1"/>
  <c r="CB349" i="1"/>
  <c r="CC349" i="1"/>
  <c r="CB350" i="1"/>
  <c r="CC350" i="1"/>
  <c r="CB351" i="1"/>
  <c r="CC351" i="1"/>
  <c r="CB352" i="1"/>
  <c r="CC352" i="1"/>
  <c r="CB353" i="1"/>
  <c r="CC353" i="1"/>
  <c r="CB354" i="1"/>
  <c r="CC354" i="1"/>
  <c r="CB355" i="1"/>
  <c r="CC355" i="1"/>
  <c r="CB356" i="1"/>
  <c r="CC356" i="1"/>
  <c r="CB357" i="1"/>
  <c r="CC357" i="1"/>
  <c r="CB358" i="1"/>
  <c r="CC358" i="1"/>
  <c r="CB359" i="1"/>
  <c r="CC359" i="1"/>
  <c r="CB360" i="1"/>
  <c r="CC360" i="1"/>
  <c r="CB361" i="1"/>
  <c r="CC361" i="1"/>
  <c r="CB362" i="1"/>
  <c r="CC362" i="1"/>
  <c r="CB363" i="1"/>
  <c r="CC363" i="1"/>
  <c r="CB364" i="1"/>
  <c r="CC364" i="1"/>
  <c r="CB365" i="1"/>
  <c r="CC365" i="1"/>
  <c r="CB366" i="1"/>
  <c r="CC366" i="1"/>
  <c r="CB367" i="1"/>
  <c r="CC367" i="1"/>
  <c r="CB368" i="1"/>
  <c r="CC368" i="1"/>
  <c r="CB369" i="1"/>
  <c r="CC369" i="1"/>
  <c r="CB370" i="1"/>
  <c r="CC370" i="1"/>
  <c r="CB371" i="1"/>
  <c r="CC371" i="1"/>
  <c r="CB372" i="1"/>
  <c r="CC372" i="1"/>
  <c r="CB373" i="1"/>
  <c r="CC373" i="1"/>
  <c r="CB374" i="1"/>
  <c r="CC374" i="1"/>
  <c r="CB375" i="1"/>
  <c r="CC375" i="1"/>
  <c r="CB376" i="1"/>
  <c r="CC376" i="1"/>
  <c r="CB377" i="1"/>
  <c r="CC377" i="1"/>
  <c r="CB378" i="1"/>
  <c r="CC378" i="1"/>
  <c r="CB379" i="1"/>
  <c r="CC379" i="1"/>
  <c r="CB380" i="1"/>
  <c r="CC380" i="1"/>
  <c r="CB381" i="1"/>
  <c r="CC381" i="1"/>
  <c r="CB382" i="1"/>
  <c r="CC382" i="1"/>
  <c r="CB383" i="1"/>
  <c r="CC383" i="1"/>
  <c r="CB384" i="1"/>
  <c r="CC384" i="1"/>
  <c r="CB385" i="1"/>
  <c r="CC385" i="1"/>
  <c r="CB386" i="1"/>
  <c r="CC386" i="1"/>
  <c r="CB387" i="1"/>
  <c r="CC387" i="1"/>
  <c r="CB388" i="1"/>
  <c r="CC388" i="1"/>
  <c r="CB389" i="1"/>
  <c r="CC389" i="1"/>
  <c r="CB390" i="1"/>
  <c r="CC390" i="1"/>
  <c r="CB391" i="1"/>
  <c r="CC391" i="1"/>
  <c r="CB392" i="1"/>
  <c r="CC392" i="1"/>
  <c r="CB393" i="1"/>
  <c r="CC393" i="1"/>
  <c r="CB394" i="1"/>
  <c r="CC394" i="1"/>
  <c r="CB395" i="1"/>
  <c r="CC395" i="1"/>
  <c r="CB396" i="1"/>
  <c r="CC396" i="1"/>
  <c r="CB397" i="1"/>
  <c r="CC397" i="1"/>
  <c r="CB398" i="1"/>
  <c r="CC398" i="1"/>
  <c r="CB399" i="1"/>
  <c r="CC399" i="1"/>
  <c r="CB400" i="1"/>
  <c r="CC400" i="1"/>
  <c r="CB401" i="1"/>
  <c r="CC401" i="1"/>
  <c r="CB402" i="1"/>
  <c r="CC402" i="1"/>
  <c r="CB403" i="1"/>
  <c r="CC403" i="1"/>
  <c r="CB404" i="1"/>
  <c r="CC404" i="1"/>
  <c r="CB405" i="1"/>
  <c r="CC405" i="1"/>
  <c r="CB406" i="1"/>
  <c r="CC406" i="1"/>
  <c r="CB407" i="1"/>
  <c r="CC407" i="1"/>
  <c r="CB408" i="1"/>
  <c r="CC408" i="1"/>
  <c r="CB409" i="1"/>
  <c r="CC409" i="1"/>
  <c r="CB410" i="1"/>
  <c r="CC410" i="1"/>
  <c r="CB411" i="1"/>
  <c r="CC411" i="1"/>
  <c r="CB412" i="1"/>
  <c r="CC412" i="1"/>
  <c r="CB413" i="1"/>
  <c r="CC413" i="1"/>
  <c r="CB414" i="1"/>
  <c r="CC414" i="1"/>
  <c r="CB415" i="1"/>
  <c r="CC415" i="1"/>
  <c r="CB416" i="1"/>
  <c r="CC416" i="1"/>
  <c r="CB417" i="1"/>
  <c r="CC417" i="1"/>
  <c r="CB418" i="1"/>
  <c r="CC418" i="1"/>
  <c r="CB419" i="1"/>
  <c r="CC419" i="1"/>
  <c r="CB420" i="1"/>
  <c r="CC420" i="1"/>
  <c r="CB421" i="1"/>
  <c r="CC421" i="1"/>
  <c r="CB422" i="1"/>
  <c r="CC422" i="1"/>
  <c r="CB423" i="1"/>
  <c r="CC423" i="1"/>
  <c r="CB424" i="1"/>
  <c r="CC424" i="1"/>
  <c r="CB425" i="1"/>
  <c r="CC425" i="1"/>
  <c r="CB426" i="1"/>
  <c r="CC426" i="1"/>
  <c r="CB427" i="1"/>
  <c r="CC427" i="1"/>
  <c r="CB428" i="1"/>
  <c r="CC428" i="1"/>
  <c r="CB429" i="1"/>
  <c r="CC429" i="1"/>
  <c r="CB430" i="1"/>
  <c r="CC430" i="1"/>
  <c r="CB431" i="1"/>
  <c r="CC431" i="1"/>
  <c r="CB432" i="1"/>
  <c r="CC432" i="1"/>
  <c r="CB433" i="1"/>
  <c r="CC433" i="1"/>
  <c r="CB434" i="1"/>
  <c r="CC434" i="1"/>
  <c r="CB435" i="1"/>
  <c r="CC435" i="1"/>
  <c r="CB436" i="1"/>
  <c r="CC436" i="1"/>
  <c r="CB437" i="1"/>
  <c r="CC437" i="1"/>
  <c r="CB438" i="1"/>
  <c r="CC438" i="1"/>
  <c r="CB439" i="1"/>
  <c r="CC439" i="1"/>
  <c r="CB440" i="1"/>
  <c r="CC440" i="1"/>
  <c r="CB441" i="1"/>
  <c r="CC441" i="1"/>
  <c r="CB442" i="1"/>
  <c r="CC442" i="1"/>
  <c r="CB443" i="1"/>
  <c r="CC443" i="1"/>
  <c r="CB444" i="1"/>
  <c r="CC444" i="1"/>
  <c r="CB445" i="1"/>
  <c r="CC445" i="1"/>
  <c r="CB446" i="1"/>
  <c r="CC446" i="1"/>
  <c r="CB447" i="1"/>
  <c r="CC447" i="1"/>
  <c r="CB448" i="1"/>
  <c r="CC448" i="1"/>
  <c r="CB449" i="1"/>
  <c r="CC449" i="1"/>
  <c r="CB450" i="1"/>
  <c r="CC450" i="1"/>
  <c r="CB451" i="1"/>
  <c r="CC451" i="1"/>
  <c r="CB452" i="1"/>
  <c r="CC452" i="1"/>
  <c r="CB453" i="1"/>
  <c r="CC453" i="1"/>
  <c r="CB454" i="1"/>
  <c r="CC454" i="1"/>
  <c r="CB455" i="1"/>
  <c r="CC455" i="1"/>
  <c r="CB456" i="1"/>
  <c r="CC456" i="1"/>
  <c r="CB457" i="1"/>
  <c r="CC457" i="1"/>
  <c r="CB458" i="1"/>
  <c r="CC458" i="1"/>
  <c r="CB459" i="1"/>
  <c r="CC459" i="1"/>
  <c r="CB460" i="1"/>
  <c r="CC460" i="1"/>
  <c r="CB461" i="1"/>
  <c r="CC461" i="1"/>
  <c r="CB462" i="1"/>
  <c r="CC462" i="1"/>
  <c r="CB463" i="1"/>
  <c r="CC463" i="1"/>
  <c r="CB464" i="1"/>
  <c r="CC464" i="1"/>
  <c r="CB465" i="1"/>
  <c r="CC465" i="1"/>
  <c r="CB466" i="1"/>
  <c r="CC466" i="1"/>
  <c r="CB467" i="1"/>
  <c r="CC467" i="1"/>
  <c r="CB468" i="1"/>
  <c r="CC468" i="1"/>
  <c r="CB469" i="1"/>
  <c r="CC469" i="1"/>
  <c r="CB470" i="1"/>
  <c r="CC470" i="1"/>
  <c r="CB471" i="1"/>
  <c r="CC471" i="1"/>
  <c r="CB472" i="1"/>
  <c r="CC472" i="1"/>
  <c r="CB473" i="1"/>
  <c r="CC473" i="1"/>
  <c r="CB474" i="1"/>
  <c r="CC474" i="1"/>
  <c r="CB475" i="1"/>
  <c r="CC475" i="1"/>
  <c r="CB476" i="1"/>
  <c r="CC476" i="1"/>
  <c r="CB477" i="1"/>
  <c r="CC477" i="1"/>
  <c r="CB478" i="1"/>
  <c r="CC478" i="1"/>
  <c r="CB479" i="1"/>
  <c r="CC479" i="1"/>
  <c r="CB480" i="1"/>
  <c r="CC480" i="1"/>
  <c r="CB481" i="1"/>
  <c r="CC481" i="1"/>
  <c r="CB482" i="1"/>
  <c r="CC482" i="1"/>
  <c r="CB483" i="1"/>
  <c r="CC483" i="1"/>
  <c r="CB484" i="1"/>
  <c r="CC484" i="1"/>
  <c r="CB485" i="1"/>
  <c r="CC485" i="1"/>
  <c r="CB486" i="1"/>
  <c r="CC486" i="1"/>
  <c r="CB487" i="1"/>
  <c r="CC487" i="1"/>
  <c r="CB488" i="1"/>
  <c r="CC488" i="1"/>
  <c r="CB489" i="1"/>
  <c r="CC489" i="1"/>
  <c r="CB490" i="1"/>
  <c r="CC490" i="1"/>
  <c r="CB491" i="1"/>
  <c r="CC491" i="1"/>
  <c r="CB492" i="1"/>
  <c r="CC492" i="1"/>
  <c r="CB493" i="1"/>
  <c r="CC493" i="1"/>
  <c r="CB494" i="1"/>
  <c r="CC494" i="1"/>
  <c r="CB495" i="1"/>
  <c r="CC495" i="1"/>
  <c r="CB496" i="1"/>
  <c r="CC496" i="1"/>
  <c r="CB497" i="1"/>
  <c r="CC497" i="1"/>
  <c r="CB498" i="1"/>
  <c r="CC498" i="1"/>
  <c r="CB499" i="1"/>
  <c r="CC499" i="1"/>
  <c r="CB500" i="1"/>
  <c r="CC500" i="1"/>
  <c r="CB501" i="1"/>
  <c r="CC501" i="1"/>
  <c r="CB502" i="1"/>
  <c r="CC502" i="1"/>
  <c r="CB503" i="1"/>
  <c r="CC503" i="1"/>
  <c r="CB504" i="1"/>
  <c r="CC504" i="1"/>
  <c r="CB505" i="1"/>
  <c r="CC505" i="1"/>
  <c r="CB506" i="1"/>
  <c r="CC506" i="1"/>
  <c r="CB507" i="1"/>
  <c r="CC507" i="1"/>
  <c r="CB508" i="1"/>
  <c r="CC508" i="1"/>
  <c r="Y8" i="1"/>
  <c r="F25" i="101" s="1"/>
  <c r="Q29" i="1"/>
  <c r="N76" i="22"/>
  <c r="N64" i="22"/>
  <c r="AM5" i="22"/>
  <c r="B27" i="102" l="1"/>
  <c r="BB26" i="102"/>
  <c r="AS25" i="101"/>
  <c r="AX25" i="101"/>
  <c r="AY25" i="101" s="1"/>
  <c r="CJ161" i="1"/>
  <c r="CK161" i="1"/>
  <c r="BB27" i="102" l="1"/>
  <c r="B28" i="102"/>
  <c r="U58" i="22"/>
  <c r="U59" i="22"/>
  <c r="U60" i="22"/>
  <c r="U61" i="22"/>
  <c r="U62" i="22"/>
  <c r="BB28" i="102" l="1"/>
  <c r="B29" i="102"/>
  <c r="DL182" i="101" a="1"/>
  <c r="DL182" i="101" s="1"/>
  <c r="DM182" i="101" a="1"/>
  <c r="DM182" i="101" s="1"/>
  <c r="DL214" i="101" a="1"/>
  <c r="DL214" i="101" s="1"/>
  <c r="DM214" i="101" a="1"/>
  <c r="DM214" i="101" s="1"/>
  <c r="DL246" i="101" a="1"/>
  <c r="DL246" i="101" s="1"/>
  <c r="DM246" i="101" a="1"/>
  <c r="DM246" i="101" s="1"/>
  <c r="DL278" i="101" a="1"/>
  <c r="DL278" i="101" s="1"/>
  <c r="DM278" i="101" a="1"/>
  <c r="DM278" i="101" s="1"/>
  <c r="DM326" i="101" a="1"/>
  <c r="DM326" i="101" s="1"/>
  <c r="DL326" i="101" a="1"/>
  <c r="DL326" i="101" s="1"/>
  <c r="DM358" i="101" a="1"/>
  <c r="DM358" i="101" s="1"/>
  <c r="DL358" i="101" a="1"/>
  <c r="DL358" i="101" s="1"/>
  <c r="DM390" i="101" a="1"/>
  <c r="DM390" i="101" s="1"/>
  <c r="DL390" i="101" a="1"/>
  <c r="DL390" i="101" s="1"/>
  <c r="DM486" i="101" a="1"/>
  <c r="DM486" i="101" s="1"/>
  <c r="DL486" i="101" a="1"/>
  <c r="DL486" i="101" s="1"/>
  <c r="DL502" i="101" a="1"/>
  <c r="DL502" i="101" s="1"/>
  <c r="DM502" i="101" a="1"/>
  <c r="DM502" i="101" s="1"/>
  <c r="DM218" i="101" a="1"/>
  <c r="DM218" i="101" s="1"/>
  <c r="DL218" i="101" a="1"/>
  <c r="DL218" i="101" s="1"/>
  <c r="DL266" i="101" a="1"/>
  <c r="DL266" i="101" s="1"/>
  <c r="DM266" i="101" a="1"/>
  <c r="DM266" i="101" s="1"/>
  <c r="DM282" i="101" a="1"/>
  <c r="DM282" i="101" s="1"/>
  <c r="DL282" i="101" a="1"/>
  <c r="DL282" i="101" s="1"/>
  <c r="DL298" i="101" a="1"/>
  <c r="DL298" i="101" s="1"/>
  <c r="DM298" i="101" a="1"/>
  <c r="DM298" i="101" s="1"/>
  <c r="DM314" i="101" a="1"/>
  <c r="DM314" i="101" s="1"/>
  <c r="DL314" i="101" a="1"/>
  <c r="DL314" i="101" s="1"/>
  <c r="DM442" i="101" a="1"/>
  <c r="DM442" i="101" s="1"/>
  <c r="DL442" i="101" a="1"/>
  <c r="DL442" i="101" s="1"/>
  <c r="DL458" i="101" a="1"/>
  <c r="DL458" i="101" s="1"/>
  <c r="DM458" i="101" a="1"/>
  <c r="DM458" i="101" s="1"/>
  <c r="DL241" i="101" a="1"/>
  <c r="DL241" i="101" s="1"/>
  <c r="DM241" i="101" a="1"/>
  <c r="DM241" i="101" s="1"/>
  <c r="DL170" i="101" a="1"/>
  <c r="DL170" i="101" s="1"/>
  <c r="DM170" i="101" a="1"/>
  <c r="DM170" i="101" s="1"/>
  <c r="DM186" i="101" a="1"/>
  <c r="DM186" i="101" s="1"/>
  <c r="DL186" i="101" a="1"/>
  <c r="DL186" i="101" s="1"/>
  <c r="DL202" i="101" a="1"/>
  <c r="DL202" i="101" s="1"/>
  <c r="DM202" i="101" a="1"/>
  <c r="DM202" i="101" s="1"/>
  <c r="DL234" i="101" a="1"/>
  <c r="DL234" i="101" s="1"/>
  <c r="DM234" i="101" a="1"/>
  <c r="DM234" i="101" s="1"/>
  <c r="DM250" i="101" a="1"/>
  <c r="DM250" i="101" s="1"/>
  <c r="DL250" i="101" a="1"/>
  <c r="DL250" i="101" s="1"/>
  <c r="DM346" i="101" a="1"/>
  <c r="DM346" i="101" s="1"/>
  <c r="DL346" i="101" a="1"/>
  <c r="DL346" i="101" s="1"/>
  <c r="DM378" i="101" a="1"/>
  <c r="DM378" i="101" s="1"/>
  <c r="DL378" i="101" a="1"/>
  <c r="DL378" i="101" s="1"/>
  <c r="DL366" i="101" a="1"/>
  <c r="DL366" i="101" s="1"/>
  <c r="DM366" i="101" a="1"/>
  <c r="DM366" i="101" s="1"/>
  <c r="DL398" i="101" a="1"/>
  <c r="DL398" i="101" s="1"/>
  <c r="DM398" i="101" a="1"/>
  <c r="DM398" i="101" s="1"/>
  <c r="DM446" i="101" a="1"/>
  <c r="DM446" i="101" s="1"/>
  <c r="DL446" i="101" a="1"/>
  <c r="DL446" i="101" s="1"/>
  <c r="DL462" i="101" a="1"/>
  <c r="DL462" i="101" s="1"/>
  <c r="DM462" i="101" a="1"/>
  <c r="DM462" i="101" s="1"/>
  <c r="DL401" i="101" a="1"/>
  <c r="DL401" i="101" s="1"/>
  <c r="DM401" i="101" a="1"/>
  <c r="DM401" i="101" s="1"/>
  <c r="DL457" i="101" a="1"/>
  <c r="DL457" i="101" s="1"/>
  <c r="DM457" i="101" a="1"/>
  <c r="DM457" i="101" s="1"/>
  <c r="DL305" i="101" a="1"/>
  <c r="DL305" i="101" s="1"/>
  <c r="DM305" i="101" a="1"/>
  <c r="DM305" i="101" s="1"/>
  <c r="DL167" i="101" a="1"/>
  <c r="DL167" i="101" s="1"/>
  <c r="DM167" i="101" a="1"/>
  <c r="DM167" i="101" s="1"/>
  <c r="DL183" i="101" a="1"/>
  <c r="DL183" i="101" s="1"/>
  <c r="DM183" i="101" a="1"/>
  <c r="DM183" i="101" s="1"/>
  <c r="DL199" i="101" a="1"/>
  <c r="DL199" i="101" s="1"/>
  <c r="DM199" i="101" a="1"/>
  <c r="DM199" i="101" s="1"/>
  <c r="DL215" i="101" a="1"/>
  <c r="DL215" i="101" s="1"/>
  <c r="DM215" i="101" a="1"/>
  <c r="DM215" i="101" s="1"/>
  <c r="DL247" i="101" a="1"/>
  <c r="DL247" i="101" s="1"/>
  <c r="DM247" i="101" a="1"/>
  <c r="DM247" i="101" s="1"/>
  <c r="DM263" i="101" a="1"/>
  <c r="DM263" i="101" s="1"/>
  <c r="DL263" i="101" a="1"/>
  <c r="DL263" i="101" s="1"/>
  <c r="DL279" i="101" a="1"/>
  <c r="DL279" i="101" s="1"/>
  <c r="DM279" i="101" a="1"/>
  <c r="DM279" i="101" s="1"/>
  <c r="DM295" i="101" a="1"/>
  <c r="DM295" i="101" s="1"/>
  <c r="DL295" i="101" a="1"/>
  <c r="DL295" i="101" s="1"/>
  <c r="DL311" i="101" a="1"/>
  <c r="DL311" i="101" s="1"/>
  <c r="DM311" i="101" a="1"/>
  <c r="DM311" i="101" s="1"/>
  <c r="DM327" i="101" a="1"/>
  <c r="DM327" i="101" s="1"/>
  <c r="DL327" i="101" a="1"/>
  <c r="DL327" i="101" s="1"/>
  <c r="DM343" i="101" a="1"/>
  <c r="DM343" i="101" s="1"/>
  <c r="DL343" i="101" a="1"/>
  <c r="DL343" i="101" s="1"/>
  <c r="DL471" i="101" a="1"/>
  <c r="DL471" i="101" s="1"/>
  <c r="DM471" i="101" a="1"/>
  <c r="DM471" i="101" s="1"/>
  <c r="DM487" i="101" a="1"/>
  <c r="DM487" i="101" s="1"/>
  <c r="DL487" i="101" a="1"/>
  <c r="DL487" i="101" s="1"/>
  <c r="DL503" i="101" a="1"/>
  <c r="DL503" i="101" s="1"/>
  <c r="DM503" i="101" a="1"/>
  <c r="DM503" i="101" s="1"/>
  <c r="DM400" i="101" a="1"/>
  <c r="DM400" i="101" s="1"/>
  <c r="DL400" i="101" a="1"/>
  <c r="DL400" i="101" s="1"/>
  <c r="DM185" i="101" a="1"/>
  <c r="DM185" i="101" s="1"/>
  <c r="DL185" i="101" a="1"/>
  <c r="DL185" i="101" s="1"/>
  <c r="DM249" i="101" a="1"/>
  <c r="DM249" i="101" s="1"/>
  <c r="DL249" i="101" a="1"/>
  <c r="DL249" i="101" s="1"/>
  <c r="DM353" i="101" a="1"/>
  <c r="DM353" i="101" s="1"/>
  <c r="DL353" i="101" a="1"/>
  <c r="DL353" i="101" s="1"/>
  <c r="DM417" i="101" a="1"/>
  <c r="DM417" i="101" s="1"/>
  <c r="DL417" i="101" a="1"/>
  <c r="DL417" i="101" s="1"/>
  <c r="DL333" i="101" a="1"/>
  <c r="DL333" i="101" s="1"/>
  <c r="DM333" i="101" a="1"/>
  <c r="DM333" i="101" s="1"/>
  <c r="DM509" i="101" a="1"/>
  <c r="DM509" i="101" s="1"/>
  <c r="DL509" i="101" a="1"/>
  <c r="DL509" i="101" s="1"/>
  <c r="DM367" i="101" a="1"/>
  <c r="DM367" i="101" s="1"/>
  <c r="DL367" i="101" a="1"/>
  <c r="DL367" i="101" s="1"/>
  <c r="DM383" i="101" a="1"/>
  <c r="DM383" i="101" s="1"/>
  <c r="DL383" i="101" a="1"/>
  <c r="DL383" i="101" s="1"/>
  <c r="DL399" i="101" a="1"/>
  <c r="DL399" i="101" s="1"/>
  <c r="DM399" i="101" a="1"/>
  <c r="DM399" i="101" s="1"/>
  <c r="DM415" i="101" a="1"/>
  <c r="DM415" i="101" s="1"/>
  <c r="DL415" i="101" a="1"/>
  <c r="DL415" i="101" s="1"/>
  <c r="DL431" i="101" a="1"/>
  <c r="DL431" i="101" s="1"/>
  <c r="DM431" i="101" a="1"/>
  <c r="DM431" i="101" s="1"/>
  <c r="DM447" i="101" a="1"/>
  <c r="DM447" i="101" s="1"/>
  <c r="DL447" i="101" a="1"/>
  <c r="DL447" i="101" s="1"/>
  <c r="DL463" i="101" a="1"/>
  <c r="DL463" i="101" s="1"/>
  <c r="DM463" i="101" a="1"/>
  <c r="DM463" i="101" s="1"/>
  <c r="DM316" i="101" a="1"/>
  <c r="DM316" i="101" s="1"/>
  <c r="DL316" i="101" a="1"/>
  <c r="DL316" i="101" s="1"/>
  <c r="DL209" i="101" a="1"/>
  <c r="DL209" i="101" s="1"/>
  <c r="DM209" i="101" a="1"/>
  <c r="DM209" i="101" s="1"/>
  <c r="DM285" i="101" a="1"/>
  <c r="DM285" i="101" s="1"/>
  <c r="DL285" i="101" a="1"/>
  <c r="DL285" i="101" s="1"/>
  <c r="DM377" i="101" a="1"/>
  <c r="DM377" i="101" s="1"/>
  <c r="DL377" i="101" a="1"/>
  <c r="DL377" i="101" s="1"/>
  <c r="DL461" i="101" a="1"/>
  <c r="DL461" i="101" s="1"/>
  <c r="DM461" i="101" a="1"/>
  <c r="DM461" i="101" s="1"/>
  <c r="DM441" i="101" a="1"/>
  <c r="DM441" i="101" s="1"/>
  <c r="DL441" i="101" a="1"/>
  <c r="DL441" i="101" s="1"/>
  <c r="DL501" i="101" a="1"/>
  <c r="DL501" i="101" s="1"/>
  <c r="DM501" i="101" a="1"/>
  <c r="DM501" i="101" s="1"/>
  <c r="DL176" i="101" a="1"/>
  <c r="DL176" i="101" s="1"/>
  <c r="DM176" i="101" a="1"/>
  <c r="DM176" i="101" s="1"/>
  <c r="DL192" i="101" a="1"/>
  <c r="DL192" i="101" s="1"/>
  <c r="DM192" i="101" a="1"/>
  <c r="DM192" i="101" s="1"/>
  <c r="DM208" i="101" a="1"/>
  <c r="DM208" i="101" s="1"/>
  <c r="DL208" i="101" a="1"/>
  <c r="DL208" i="101" s="1"/>
  <c r="DL224" i="101" a="1"/>
  <c r="DL224" i="101" s="1"/>
  <c r="DM224" i="101" a="1"/>
  <c r="DM224" i="101" s="1"/>
  <c r="DM240" i="101" a="1"/>
  <c r="DM240" i="101" s="1"/>
  <c r="DL240" i="101" a="1"/>
  <c r="DL240" i="101" s="1"/>
  <c r="DL256" i="101" a="1"/>
  <c r="DL256" i="101" s="1"/>
  <c r="DM256" i="101" a="1"/>
  <c r="DM256" i="101" s="1"/>
  <c r="DM272" i="101" a="1"/>
  <c r="DM272" i="101" s="1"/>
  <c r="DL272" i="101" a="1"/>
  <c r="DL272" i="101" s="1"/>
  <c r="DL288" i="101" a="1"/>
  <c r="DL288" i="101" s="1"/>
  <c r="DM288" i="101" a="1"/>
  <c r="DM288" i="101" s="1"/>
  <c r="DM304" i="101" a="1"/>
  <c r="DM304" i="101" s="1"/>
  <c r="DL304" i="101" a="1"/>
  <c r="DL304" i="101" s="1"/>
  <c r="DL352" i="101" a="1"/>
  <c r="DL352" i="101" s="1"/>
  <c r="DM352" i="101" a="1"/>
  <c r="DM352" i="101" s="1"/>
  <c r="DM368" i="101" a="1"/>
  <c r="DM368" i="101" s="1"/>
  <c r="DL368" i="101" a="1"/>
  <c r="DL368" i="101" s="1"/>
  <c r="DL384" i="101" a="1"/>
  <c r="DL384" i="101" s="1"/>
  <c r="DM384" i="101" a="1"/>
  <c r="DM384" i="101" s="1"/>
  <c r="DL416" i="101" a="1"/>
  <c r="DL416" i="101" s="1"/>
  <c r="DM416" i="101" a="1"/>
  <c r="DM416" i="101" s="1"/>
  <c r="DM432" i="101" a="1"/>
  <c r="DM432" i="101" s="1"/>
  <c r="DL432" i="101" a="1"/>
  <c r="DL432" i="101" s="1"/>
  <c r="DL448" i="101" a="1"/>
  <c r="DL448" i="101" s="1"/>
  <c r="DM448" i="101" a="1"/>
  <c r="DM448" i="101" s="1"/>
  <c r="DM464" i="101" a="1"/>
  <c r="DM464" i="101" s="1"/>
  <c r="DL464" i="101" a="1"/>
  <c r="DL464" i="101" s="1"/>
  <c r="DL480" i="101" a="1"/>
  <c r="DL480" i="101" s="1"/>
  <c r="DM480" i="101" a="1"/>
  <c r="DM480" i="101" s="1"/>
  <c r="DM221" i="101" a="1"/>
  <c r="DM221" i="101" s="1"/>
  <c r="DL221" i="101" a="1"/>
  <c r="DL221" i="101" s="1"/>
  <c r="DL357" i="101" a="1"/>
  <c r="DL357" i="101" s="1"/>
  <c r="DM357" i="101" a="1"/>
  <c r="DM357" i="101" s="1"/>
  <c r="DL293" i="101" a="1"/>
  <c r="DL293" i="101" s="1"/>
  <c r="DM293" i="101" a="1"/>
  <c r="DM293" i="101" s="1"/>
  <c r="DL421" i="101" a="1"/>
  <c r="DL421" i="101" s="1"/>
  <c r="DM421" i="101" a="1"/>
  <c r="DM421" i="101" s="1"/>
  <c r="DL330" i="101" a="1"/>
  <c r="DL330" i="101" s="1"/>
  <c r="DM330" i="101" a="1"/>
  <c r="DM330" i="101" s="1"/>
  <c r="DL362" i="101" a="1"/>
  <c r="DL362" i="101" s="1"/>
  <c r="DM362" i="101" a="1"/>
  <c r="DM362" i="101" s="1"/>
  <c r="DL394" i="101" a="1"/>
  <c r="DL394" i="101" s="1"/>
  <c r="DM394" i="101" a="1"/>
  <c r="DM394" i="101" s="1"/>
  <c r="DM410" i="101" a="1"/>
  <c r="DM410" i="101" s="1"/>
  <c r="DL410" i="101" a="1"/>
  <c r="DL410" i="101" s="1"/>
  <c r="DM474" i="101" a="1"/>
  <c r="DM474" i="101" s="1"/>
  <c r="DL474" i="101" a="1"/>
  <c r="DL474" i="101" s="1"/>
  <c r="DL490" i="101" a="1"/>
  <c r="DL490" i="101" s="1"/>
  <c r="DM490" i="101" a="1"/>
  <c r="DM490" i="101" s="1"/>
  <c r="DM506" i="101" a="1"/>
  <c r="DM506" i="101" s="1"/>
  <c r="DL506" i="101" a="1"/>
  <c r="DL506" i="101" s="1"/>
  <c r="DL229" i="101" a="1"/>
  <c r="DL229" i="101" s="1"/>
  <c r="DM229" i="101" a="1"/>
  <c r="DM229" i="101" s="1"/>
  <c r="DL206" i="101" a="1"/>
  <c r="DL206" i="101" s="1"/>
  <c r="DM206" i="101" a="1"/>
  <c r="DM206" i="101" s="1"/>
  <c r="DM222" i="101" a="1"/>
  <c r="DM222" i="101" s="1"/>
  <c r="DL222" i="101" a="1"/>
  <c r="DL222" i="101" s="1"/>
  <c r="DL302" i="101" a="1"/>
  <c r="DL302" i="101" s="1"/>
  <c r="DM302" i="101" a="1"/>
  <c r="DM302" i="101" s="1"/>
  <c r="DL201" i="101" a="1"/>
  <c r="DL201" i="101" s="1"/>
  <c r="DM201" i="101" a="1"/>
  <c r="DM201" i="101" s="1"/>
  <c r="DL261" i="101" a="1"/>
  <c r="DL261" i="101" s="1"/>
  <c r="DM261" i="101" a="1"/>
  <c r="DM261" i="101" s="1"/>
  <c r="DM190" i="101" a="1"/>
  <c r="DM190" i="101" s="1"/>
  <c r="DL190" i="101" a="1"/>
  <c r="DL190" i="101" s="1"/>
  <c r="DM254" i="101" a="1"/>
  <c r="DM254" i="101" s="1"/>
  <c r="DL254" i="101" a="1"/>
  <c r="DL254" i="101" s="1"/>
  <c r="DL270" i="101" a="1"/>
  <c r="DL270" i="101" s="1"/>
  <c r="DM270" i="101" a="1"/>
  <c r="DM270" i="101" s="1"/>
  <c r="DM286" i="101" a="1"/>
  <c r="DM286" i="101" s="1"/>
  <c r="DL286" i="101" a="1"/>
  <c r="DL286" i="101" s="1"/>
  <c r="DM318" i="101" a="1"/>
  <c r="DM318" i="101" s="1"/>
  <c r="DL318" i="101" a="1"/>
  <c r="DL318" i="101" s="1"/>
  <c r="DM382" i="101" a="1"/>
  <c r="DM382" i="101" s="1"/>
  <c r="DL382" i="101" a="1"/>
  <c r="DL382" i="101" s="1"/>
  <c r="DM414" i="101" a="1"/>
  <c r="DM414" i="101" s="1"/>
  <c r="DL414" i="101" a="1"/>
  <c r="DL414" i="101" s="1"/>
  <c r="DM478" i="101" a="1"/>
  <c r="DM478" i="101" s="1"/>
  <c r="DL478" i="101" a="1"/>
  <c r="DL478" i="101" s="1"/>
  <c r="DM510" i="101" a="1"/>
  <c r="DM510" i="101" s="1"/>
  <c r="DL510" i="101" a="1"/>
  <c r="DL510" i="101" s="1"/>
  <c r="DM253" i="101" a="1"/>
  <c r="DM253" i="101" s="1"/>
  <c r="DL253" i="101" a="1"/>
  <c r="DL253" i="101" s="1"/>
  <c r="DL274" i="101" a="1"/>
  <c r="DL274" i="101" s="1"/>
  <c r="DM274" i="101" a="1"/>
  <c r="DM274" i="101" s="1"/>
  <c r="DL370" i="101" a="1"/>
  <c r="DL370" i="101" s="1"/>
  <c r="DM370" i="101" a="1"/>
  <c r="DM370" i="101" s="1"/>
  <c r="DL434" i="101" a="1"/>
  <c r="DL434" i="101" s="1"/>
  <c r="DM434" i="101" a="1"/>
  <c r="DM434" i="101" s="1"/>
  <c r="DL320" i="101" a="1"/>
  <c r="DL320" i="101" s="1"/>
  <c r="DM320" i="101" a="1"/>
  <c r="DM320" i="101" s="1"/>
  <c r="DM169" i="101" a="1"/>
  <c r="DM169" i="101" s="1"/>
  <c r="DL169" i="101" a="1"/>
  <c r="DL169" i="101" s="1"/>
  <c r="DL213" i="101" a="1"/>
  <c r="DL213" i="101" s="1"/>
  <c r="DM213" i="101" a="1"/>
  <c r="DM213" i="101" s="1"/>
  <c r="DM345" i="101" a="1"/>
  <c r="DM345" i="101" s="1"/>
  <c r="DL345" i="101" a="1"/>
  <c r="DL345" i="101" s="1"/>
  <c r="DM413" i="101" a="1"/>
  <c r="DM413" i="101" s="1"/>
  <c r="DL413" i="101" a="1"/>
  <c r="DL413" i="101" s="1"/>
  <c r="DM473" i="101" a="1"/>
  <c r="DM473" i="101" s="1"/>
  <c r="DL473" i="101" a="1"/>
  <c r="DL473" i="101" s="1"/>
  <c r="DM321" i="101" a="1"/>
  <c r="DM321" i="101" s="1"/>
  <c r="DL321" i="101" a="1"/>
  <c r="DL321" i="101" s="1"/>
  <c r="DM171" i="101" a="1"/>
  <c r="DM171" i="101" s="1"/>
  <c r="DL171" i="101" a="1"/>
  <c r="DL171" i="101" s="1"/>
  <c r="DM187" i="101" a="1"/>
  <c r="DM187" i="101" s="1"/>
  <c r="DL187" i="101" a="1"/>
  <c r="DL187" i="101" s="1"/>
  <c r="DL203" i="101" a="1"/>
  <c r="DL203" i="101" s="1"/>
  <c r="DM203" i="101" a="1"/>
  <c r="DM203" i="101" s="1"/>
  <c r="DM235" i="101" a="1"/>
  <c r="DM235" i="101" s="1"/>
  <c r="DL235" i="101" a="1"/>
  <c r="DL235" i="101" s="1"/>
  <c r="DL251" i="101" a="1"/>
  <c r="DL251" i="101" s="1"/>
  <c r="DM251" i="101" a="1"/>
  <c r="DM251" i="101" s="1"/>
  <c r="DM267" i="101" a="1"/>
  <c r="DM267" i="101" s="1"/>
  <c r="DL267" i="101" a="1"/>
  <c r="DL267" i="101" s="1"/>
  <c r="DM283" i="101" a="1"/>
  <c r="DM283" i="101" s="1"/>
  <c r="DL283" i="101" a="1"/>
  <c r="DL283" i="101" s="1"/>
  <c r="DM299" i="101" a="1"/>
  <c r="DM299" i="101" s="1"/>
  <c r="DL299" i="101" a="1"/>
  <c r="DL299" i="101" s="1"/>
  <c r="DM315" i="101" a="1"/>
  <c r="DM315" i="101" s="1"/>
  <c r="DL315" i="101" a="1"/>
  <c r="DL315" i="101" s="1"/>
  <c r="DM331" i="101" a="1"/>
  <c r="DM331" i="101" s="1"/>
  <c r="DL331" i="101" a="1"/>
  <c r="DL331" i="101" s="1"/>
  <c r="DM347" i="101" a="1"/>
  <c r="DM347" i="101" s="1"/>
  <c r="DL347" i="101" a="1"/>
  <c r="DL347" i="101" s="1"/>
  <c r="DM395" i="101" a="1"/>
  <c r="DM395" i="101" s="1"/>
  <c r="DL395" i="101" a="1"/>
  <c r="DL395" i="101" s="1"/>
  <c r="DL475" i="101" a="1"/>
  <c r="DL475" i="101" s="1"/>
  <c r="DM475" i="101" a="1"/>
  <c r="DM475" i="101" s="1"/>
  <c r="DM491" i="101" a="1"/>
  <c r="DM491" i="101" s="1"/>
  <c r="DL491" i="101" a="1"/>
  <c r="DL491" i="101" s="1"/>
  <c r="DL507" i="101" a="1"/>
  <c r="DL507" i="101" s="1"/>
  <c r="DM507" i="101" a="1"/>
  <c r="DM507" i="101" s="1"/>
  <c r="DM496" i="101" a="1"/>
  <c r="DM496" i="101" s="1"/>
  <c r="DL496" i="101" a="1"/>
  <c r="DL496" i="101" s="1"/>
  <c r="DL197" i="101" a="1"/>
  <c r="DL197" i="101" s="1"/>
  <c r="DM197" i="101" a="1"/>
  <c r="DM197" i="101" s="1"/>
  <c r="DL265" i="101" a="1"/>
  <c r="DL265" i="101" s="1"/>
  <c r="DM265" i="101" a="1"/>
  <c r="DM265" i="101" s="1"/>
  <c r="DM317" i="101" a="1"/>
  <c r="DM317" i="101" s="1"/>
  <c r="DL317" i="101" a="1"/>
  <c r="DL317" i="101" s="1"/>
  <c r="DL369" i="101" a="1"/>
  <c r="DL369" i="101" s="1"/>
  <c r="DM369" i="101" a="1"/>
  <c r="DM369" i="101" s="1"/>
  <c r="DL437" i="101" a="1"/>
  <c r="DL437" i="101" s="1"/>
  <c r="DM437" i="101" a="1"/>
  <c r="DM437" i="101" s="1"/>
  <c r="DM481" i="101" a="1"/>
  <c r="DM481" i="101" s="1"/>
  <c r="DL481" i="101" a="1"/>
  <c r="DL481" i="101" s="1"/>
  <c r="DM371" i="101" a="1"/>
  <c r="DM371" i="101" s="1"/>
  <c r="DL371" i="101" a="1"/>
  <c r="DL371" i="101" s="1"/>
  <c r="DL387" i="101" a="1"/>
  <c r="DL387" i="101" s="1"/>
  <c r="DM387" i="101" a="1"/>
  <c r="DM387" i="101" s="1"/>
  <c r="DL403" i="101" a="1"/>
  <c r="DL403" i="101" s="1"/>
  <c r="DM403" i="101" a="1"/>
  <c r="DM403" i="101" s="1"/>
  <c r="DM419" i="101" a="1"/>
  <c r="DM419" i="101" s="1"/>
  <c r="DL419" i="101" a="1"/>
  <c r="DL419" i="101" s="1"/>
  <c r="DL435" i="101" a="1"/>
  <c r="DL435" i="101" s="1"/>
  <c r="DM435" i="101" a="1"/>
  <c r="DM435" i="101" s="1"/>
  <c r="DM451" i="101" a="1"/>
  <c r="DM451" i="101" s="1"/>
  <c r="DL451" i="101" a="1"/>
  <c r="DL451" i="101" s="1"/>
  <c r="DL467" i="101" a="1"/>
  <c r="DL467" i="101" s="1"/>
  <c r="DM467" i="101" a="1"/>
  <c r="DM467" i="101" s="1"/>
  <c r="DL237" i="101" a="1"/>
  <c r="DL237" i="101" s="1"/>
  <c r="DM237" i="101" a="1"/>
  <c r="DM237" i="101" s="1"/>
  <c r="DL389" i="101" a="1"/>
  <c r="DL389" i="101" s="1"/>
  <c r="DM389" i="101" a="1"/>
  <c r="DM389" i="101" s="1"/>
  <c r="DL469" i="101" a="1"/>
  <c r="DL469" i="101" s="1"/>
  <c r="DM469" i="101" a="1"/>
  <c r="DM469" i="101" s="1"/>
  <c r="DL329" i="101" a="1"/>
  <c r="DL329" i="101" s="1"/>
  <c r="DM329" i="101" a="1"/>
  <c r="DM329" i="101" s="1"/>
  <c r="DM180" i="101" a="1"/>
  <c r="DM180" i="101" s="1"/>
  <c r="DL180" i="101" a="1"/>
  <c r="DL180" i="101" s="1"/>
  <c r="DL196" i="101" a="1"/>
  <c r="DL196" i="101" s="1"/>
  <c r="DM196" i="101" a="1"/>
  <c r="DM196" i="101" s="1"/>
  <c r="DM212" i="101" a="1"/>
  <c r="DM212" i="101" s="1"/>
  <c r="DL212" i="101" a="1"/>
  <c r="DL212" i="101" s="1"/>
  <c r="DL228" i="101" a="1"/>
  <c r="DL228" i="101" s="1"/>
  <c r="DM228" i="101" a="1"/>
  <c r="DM228" i="101" s="1"/>
  <c r="DM244" i="101" a="1"/>
  <c r="DM244" i="101" s="1"/>
  <c r="DL244" i="101" a="1"/>
  <c r="DL244" i="101" s="1"/>
  <c r="DL260" i="101" a="1"/>
  <c r="DL260" i="101" s="1"/>
  <c r="DM260" i="101" a="1"/>
  <c r="DM260" i="101" s="1"/>
  <c r="DM276" i="101" a="1"/>
  <c r="DM276" i="101" s="1"/>
  <c r="DL276" i="101" a="1"/>
  <c r="DL276" i="101" s="1"/>
  <c r="DL292" i="101" a="1"/>
  <c r="DL292" i="101" s="1"/>
  <c r="DM292" i="101" a="1"/>
  <c r="DM292" i="101" s="1"/>
  <c r="DM308" i="101" a="1"/>
  <c r="DM308" i="101" s="1"/>
  <c r="DL308" i="101" a="1"/>
  <c r="DL308" i="101" s="1"/>
  <c r="DL324" i="101" a="1"/>
  <c r="DL324" i="101" s="1"/>
  <c r="DM324" i="101" a="1"/>
  <c r="DM324" i="101" s="1"/>
  <c r="DM340" i="101" a="1"/>
  <c r="DM340" i="101" s="1"/>
  <c r="DL340" i="101" a="1"/>
  <c r="DL340" i="101" s="1"/>
  <c r="DL356" i="101" a="1"/>
  <c r="DL356" i="101" s="1"/>
  <c r="DM356" i="101" a="1"/>
  <c r="DM356" i="101" s="1"/>
  <c r="DM372" i="101" a="1"/>
  <c r="DM372" i="101" s="1"/>
  <c r="DL372" i="101" a="1"/>
  <c r="DL372" i="101" s="1"/>
  <c r="DL388" i="101" a="1"/>
  <c r="DL388" i="101" s="1"/>
  <c r="DM388" i="101" a="1"/>
  <c r="DM388" i="101" s="1"/>
  <c r="DM404" i="101" a="1"/>
  <c r="DM404" i="101" s="1"/>
  <c r="DL404" i="101" a="1"/>
  <c r="DL404" i="101" s="1"/>
  <c r="DL420" i="101" a="1"/>
  <c r="DL420" i="101" s="1"/>
  <c r="DM420" i="101" a="1"/>
  <c r="DM420" i="101" s="1"/>
  <c r="DM436" i="101" a="1"/>
  <c r="DM436" i="101" s="1"/>
  <c r="DL436" i="101" a="1"/>
  <c r="DL436" i="101" s="1"/>
  <c r="DL452" i="101" a="1"/>
  <c r="DL452" i="101" s="1"/>
  <c r="DM452" i="101" a="1"/>
  <c r="DM452" i="101" s="1"/>
  <c r="DM468" i="101" a="1"/>
  <c r="DM468" i="101" s="1"/>
  <c r="DL468" i="101" a="1"/>
  <c r="DL468" i="101" s="1"/>
  <c r="DL484" i="101" a="1"/>
  <c r="DL484" i="101" s="1"/>
  <c r="DM484" i="101" a="1"/>
  <c r="DM484" i="101" s="1"/>
  <c r="DM500" i="101" a="1"/>
  <c r="DM500" i="101" s="1"/>
  <c r="DL500" i="101" a="1"/>
  <c r="DL500" i="101" s="1"/>
  <c r="DL245" i="101" a="1"/>
  <c r="DL245" i="101" s="1"/>
  <c r="DM245" i="101" a="1"/>
  <c r="DM245" i="101" s="1"/>
  <c r="DL373" i="101" a="1"/>
  <c r="DL373" i="101" s="1"/>
  <c r="DM373" i="101" a="1"/>
  <c r="DM373" i="101" s="1"/>
  <c r="DM165" i="101" a="1"/>
  <c r="DM165" i="101" s="1"/>
  <c r="DL165" i="101" a="1"/>
  <c r="DL165" i="101" s="1"/>
  <c r="DL309" i="101" a="1"/>
  <c r="DL309" i="101" s="1"/>
  <c r="DM309" i="101" a="1"/>
  <c r="DM309" i="101" s="1"/>
  <c r="DL433" i="101" a="1"/>
  <c r="DL433" i="101" s="1"/>
  <c r="DM433" i="101" a="1"/>
  <c r="DM433" i="101" s="1"/>
  <c r="DL493" i="101" a="1"/>
  <c r="DL493" i="101" s="1"/>
  <c r="DM493" i="101" a="1"/>
  <c r="DM493" i="101" s="1"/>
  <c r="DL174" i="101" a="1"/>
  <c r="DL174" i="101" s="1"/>
  <c r="DM174" i="101" a="1"/>
  <c r="DM174" i="101" s="1"/>
  <c r="DL238" i="101" a="1"/>
  <c r="DL238" i="101" s="1"/>
  <c r="DM238" i="101" a="1"/>
  <c r="DM238" i="101" s="1"/>
  <c r="DL334" i="101" a="1"/>
  <c r="DL334" i="101" s="1"/>
  <c r="DM334" i="101" a="1"/>
  <c r="DM334" i="101" s="1"/>
  <c r="DM350" i="101" a="1"/>
  <c r="DM350" i="101" s="1"/>
  <c r="DL350" i="101" a="1"/>
  <c r="DL350" i="101" s="1"/>
  <c r="DL430" i="101" a="1"/>
  <c r="DL430" i="101" s="1"/>
  <c r="DM430" i="101" a="1"/>
  <c r="DM430" i="101" s="1"/>
  <c r="DL494" i="101" a="1"/>
  <c r="DL494" i="101" s="1"/>
  <c r="DM494" i="101" a="1"/>
  <c r="DM494" i="101" s="1"/>
  <c r="DM194" i="101" a="1"/>
  <c r="DM194" i="101" s="1"/>
  <c r="DL194" i="101" a="1"/>
  <c r="DL194" i="101" s="1"/>
  <c r="DM226" i="101" a="1"/>
  <c r="DM226" i="101" s="1"/>
  <c r="DL226" i="101" a="1"/>
  <c r="DL226" i="101" s="1"/>
  <c r="DM290" i="101" a="1"/>
  <c r="DM290" i="101" s="1"/>
  <c r="DL290" i="101" a="1"/>
  <c r="DL290" i="101" s="1"/>
  <c r="DM450" i="101" a="1"/>
  <c r="DM450" i="101" s="1"/>
  <c r="DL450" i="101" a="1"/>
  <c r="DL450" i="101" s="1"/>
  <c r="DL466" i="101" a="1"/>
  <c r="DL466" i="101" s="1"/>
  <c r="DM466" i="101" a="1"/>
  <c r="DM466" i="101" s="1"/>
  <c r="DL210" i="101" a="1"/>
  <c r="DL210" i="101" s="1"/>
  <c r="DM210" i="101" a="1"/>
  <c r="DM210" i="101" s="1"/>
  <c r="DL242" i="101" a="1"/>
  <c r="DL242" i="101" s="1"/>
  <c r="DM242" i="101" a="1"/>
  <c r="DM242" i="101" s="1"/>
  <c r="DM322" i="101" a="1"/>
  <c r="DM322" i="101" s="1"/>
  <c r="DL322" i="101" a="1"/>
  <c r="DL322" i="101" s="1"/>
  <c r="DL338" i="101" a="1"/>
  <c r="DL338" i="101" s="1"/>
  <c r="DM338" i="101" a="1"/>
  <c r="DM338" i="101" s="1"/>
  <c r="DM354" i="101" a="1"/>
  <c r="DM354" i="101" s="1"/>
  <c r="DL354" i="101" a="1"/>
  <c r="DL354" i="101" s="1"/>
  <c r="DM386" i="101" a="1"/>
  <c r="DM386" i="101" s="1"/>
  <c r="DL386" i="101" a="1"/>
  <c r="DL386" i="101" s="1"/>
  <c r="DL402" i="101" a="1"/>
  <c r="DL402" i="101" s="1"/>
  <c r="DM402" i="101" a="1"/>
  <c r="DM402" i="101" s="1"/>
  <c r="DM418" i="101" a="1"/>
  <c r="DM418" i="101" s="1"/>
  <c r="DL418" i="101" a="1"/>
  <c r="DL418" i="101" s="1"/>
  <c r="DM482" i="101" a="1"/>
  <c r="DM482" i="101" s="1"/>
  <c r="DL482" i="101" a="1"/>
  <c r="DL482" i="101" s="1"/>
  <c r="DL310" i="101" a="1"/>
  <c r="DL310" i="101" s="1"/>
  <c r="DM310" i="101" a="1"/>
  <c r="DM310" i="101" s="1"/>
  <c r="DL438" i="101" a="1"/>
  <c r="DL438" i="101" s="1"/>
  <c r="DM438" i="101" a="1"/>
  <c r="DM438" i="101" s="1"/>
  <c r="DM336" i="101" a="1"/>
  <c r="DM336" i="101" s="1"/>
  <c r="DL336" i="101" a="1"/>
  <c r="DL336" i="101" s="1"/>
  <c r="DL177" i="101" a="1"/>
  <c r="DL177" i="101" s="1"/>
  <c r="DM177" i="101" a="1"/>
  <c r="DM177" i="101" s="1"/>
  <c r="DM225" i="101" a="1"/>
  <c r="DM225" i="101" s="1"/>
  <c r="DL225" i="101" a="1"/>
  <c r="DL225" i="101" s="1"/>
  <c r="DL489" i="101" a="1"/>
  <c r="DL489" i="101" s="1"/>
  <c r="DM489" i="101" a="1"/>
  <c r="DM489" i="101" s="1"/>
  <c r="DM175" i="101" a="1"/>
  <c r="DM175" i="101" s="1"/>
  <c r="DL175" i="101" a="1"/>
  <c r="DL175" i="101" s="1"/>
  <c r="DM191" i="101" a="1"/>
  <c r="DM191" i="101" s="1"/>
  <c r="DL191" i="101" a="1"/>
  <c r="DL191" i="101" s="1"/>
  <c r="DL207" i="101" a="1"/>
  <c r="DL207" i="101" s="1"/>
  <c r="DM207" i="101" a="1"/>
  <c r="DM207" i="101" s="1"/>
  <c r="DM223" i="101" a="1"/>
  <c r="DM223" i="101" s="1"/>
  <c r="DL223" i="101" a="1"/>
  <c r="DL223" i="101" s="1"/>
  <c r="DL239" i="101" a="1"/>
  <c r="DL239" i="101" s="1"/>
  <c r="DM239" i="101" a="1"/>
  <c r="DM239" i="101" s="1"/>
  <c r="DM255" i="101" a="1"/>
  <c r="DM255" i="101" s="1"/>
  <c r="DL255" i="101" a="1"/>
  <c r="DL255" i="101" s="1"/>
  <c r="DL271" i="101" a="1"/>
  <c r="DL271" i="101" s="1"/>
  <c r="DM271" i="101" a="1"/>
  <c r="DM271" i="101" s="1"/>
  <c r="DM287" i="101" a="1"/>
  <c r="DM287" i="101" s="1"/>
  <c r="DL287" i="101" a="1"/>
  <c r="DL287" i="101" s="1"/>
  <c r="DL303" i="101" a="1"/>
  <c r="DL303" i="101" s="1"/>
  <c r="DM303" i="101" a="1"/>
  <c r="DM303" i="101" s="1"/>
  <c r="DM319" i="101" a="1"/>
  <c r="DM319" i="101" s="1"/>
  <c r="DL319" i="101" a="1"/>
  <c r="DL319" i="101" s="1"/>
  <c r="DL335" i="101" a="1"/>
  <c r="DL335" i="101" s="1"/>
  <c r="DM335" i="101" a="1"/>
  <c r="DM335" i="101" s="1"/>
  <c r="DM351" i="101" a="1"/>
  <c r="DM351" i="101" s="1"/>
  <c r="DL351" i="101" a="1"/>
  <c r="DL351" i="101" s="1"/>
  <c r="DM479" i="101" a="1"/>
  <c r="DM479" i="101" s="1"/>
  <c r="DL479" i="101" a="1"/>
  <c r="DL479" i="101" s="1"/>
  <c r="DL495" i="101" a="1"/>
  <c r="DL495" i="101" s="1"/>
  <c r="DM495" i="101" a="1"/>
  <c r="DM495" i="101" s="1"/>
  <c r="DM217" i="101" a="1"/>
  <c r="DM217" i="101" s="1"/>
  <c r="DL217" i="101" a="1"/>
  <c r="DL217" i="101" s="1"/>
  <c r="DL277" i="101" a="1"/>
  <c r="DL277" i="101" s="1"/>
  <c r="DM277" i="101" a="1"/>
  <c r="DM277" i="101" s="1"/>
  <c r="DM385" i="101" a="1"/>
  <c r="DM385" i="101" s="1"/>
  <c r="DL385" i="101" a="1"/>
  <c r="DL385" i="101" s="1"/>
  <c r="DM445" i="101" a="1"/>
  <c r="DM445" i="101" s="1"/>
  <c r="DL445" i="101" a="1"/>
  <c r="DL445" i="101" s="1"/>
  <c r="DL301" i="101" a="1"/>
  <c r="DL301" i="101" s="1"/>
  <c r="DM301" i="101" a="1"/>
  <c r="DM301" i="101" s="1"/>
  <c r="DL425" i="101" a="1"/>
  <c r="DL425" i="101" s="1"/>
  <c r="DM425" i="101" a="1"/>
  <c r="DM425" i="101" s="1"/>
  <c r="DM231" i="101" a="1"/>
  <c r="DM231" i="101" s="1"/>
  <c r="DL231" i="101" a="1"/>
  <c r="DL231" i="101" s="1"/>
  <c r="DM359" i="101" a="1"/>
  <c r="DM359" i="101" s="1"/>
  <c r="DL359" i="101" a="1"/>
  <c r="DL359" i="101" s="1"/>
  <c r="DM375" i="101" a="1"/>
  <c r="DM375" i="101" s="1"/>
  <c r="DL375" i="101" a="1"/>
  <c r="DL375" i="101" s="1"/>
  <c r="DM391" i="101" a="1"/>
  <c r="DM391" i="101" s="1"/>
  <c r="DL391" i="101" a="1"/>
  <c r="DL391" i="101" s="1"/>
  <c r="DM407" i="101" a="1"/>
  <c r="DM407" i="101" s="1"/>
  <c r="DL407" i="101" a="1"/>
  <c r="DL407" i="101" s="1"/>
  <c r="DM423" i="101" a="1"/>
  <c r="DM423" i="101" s="1"/>
  <c r="DL423" i="101" a="1"/>
  <c r="DL423" i="101" s="1"/>
  <c r="DL439" i="101" a="1"/>
  <c r="DL439" i="101" s="1"/>
  <c r="DM439" i="101" a="1"/>
  <c r="DM439" i="101" s="1"/>
  <c r="DL455" i="101" a="1"/>
  <c r="DL455" i="101" s="1"/>
  <c r="DM455" i="101" a="1"/>
  <c r="DM455" i="101" s="1"/>
  <c r="DM376" i="101" a="1"/>
  <c r="DM376" i="101" s="1"/>
  <c r="DL376" i="101" a="1"/>
  <c r="DL376" i="101" s="1"/>
  <c r="DM257" i="101" a="1"/>
  <c r="DM257" i="101" s="1"/>
  <c r="DL257" i="101" a="1"/>
  <c r="DL257" i="101" s="1"/>
  <c r="DM409" i="101" a="1"/>
  <c r="DM409" i="101" s="1"/>
  <c r="DL409" i="101" a="1"/>
  <c r="DL409" i="101" s="1"/>
  <c r="DL485" i="101" a="1"/>
  <c r="DL485" i="101" s="1"/>
  <c r="DM485" i="101" a="1"/>
  <c r="DM485" i="101" s="1"/>
  <c r="DL465" i="101" a="1"/>
  <c r="DL465" i="101" s="1"/>
  <c r="DM465" i="101" a="1"/>
  <c r="DM465" i="101" s="1"/>
  <c r="DM168" i="101" a="1"/>
  <c r="DM168" i="101" s="1"/>
  <c r="DL168" i="101" a="1"/>
  <c r="DL168" i="101" s="1"/>
  <c r="DM184" i="101" a="1"/>
  <c r="DM184" i="101" s="1"/>
  <c r="DL184" i="101" a="1"/>
  <c r="DL184" i="101" s="1"/>
  <c r="DM200" i="101" a="1"/>
  <c r="DM200" i="101" s="1"/>
  <c r="DL200" i="101" a="1"/>
  <c r="DL200" i="101" s="1"/>
  <c r="DM216" i="101" a="1"/>
  <c r="DM216" i="101" s="1"/>
  <c r="DL216" i="101" a="1"/>
  <c r="DL216" i="101" s="1"/>
  <c r="DM232" i="101" a="1"/>
  <c r="DM232" i="101" s="1"/>
  <c r="DL232" i="101" a="1"/>
  <c r="DL232" i="101" s="1"/>
  <c r="DM248" i="101" a="1"/>
  <c r="DM248" i="101" s="1"/>
  <c r="DL248" i="101" a="1"/>
  <c r="DL248" i="101" s="1"/>
  <c r="DM264" i="101" a="1"/>
  <c r="DM264" i="101" s="1"/>
  <c r="DL264" i="101" a="1"/>
  <c r="DL264" i="101" s="1"/>
  <c r="DM280" i="101" a="1"/>
  <c r="DM280" i="101" s="1"/>
  <c r="DL280" i="101" a="1"/>
  <c r="DL280" i="101" s="1"/>
  <c r="DM296" i="101" a="1"/>
  <c r="DM296" i="101" s="1"/>
  <c r="DL296" i="101" a="1"/>
  <c r="DL296" i="101" s="1"/>
  <c r="DM312" i="101" a="1"/>
  <c r="DM312" i="101" s="1"/>
  <c r="DL312" i="101" a="1"/>
  <c r="DL312" i="101" s="1"/>
  <c r="DM328" i="101" a="1"/>
  <c r="DM328" i="101" s="1"/>
  <c r="DL328" i="101" a="1"/>
  <c r="DL328" i="101" s="1"/>
  <c r="DM344" i="101" a="1"/>
  <c r="DM344" i="101" s="1"/>
  <c r="DL344" i="101" a="1"/>
  <c r="DL344" i="101" s="1"/>
  <c r="DM360" i="101" a="1"/>
  <c r="DM360" i="101" s="1"/>
  <c r="DL360" i="101" a="1"/>
  <c r="DL360" i="101" s="1"/>
  <c r="DM392" i="101" a="1"/>
  <c r="DM392" i="101" s="1"/>
  <c r="DL392" i="101" a="1"/>
  <c r="DL392" i="101" s="1"/>
  <c r="DM424" i="101" a="1"/>
  <c r="DM424" i="101" s="1"/>
  <c r="DL424" i="101" a="1"/>
  <c r="DL424" i="101" s="1"/>
  <c r="DM440" i="101" a="1"/>
  <c r="DM440" i="101" s="1"/>
  <c r="DL440" i="101" a="1"/>
  <c r="DL440" i="101" s="1"/>
  <c r="DM456" i="101" a="1"/>
  <c r="DM456" i="101" s="1"/>
  <c r="DL456" i="101" a="1"/>
  <c r="DL456" i="101" s="1"/>
  <c r="DM472" i="101" a="1"/>
  <c r="DM472" i="101" s="1"/>
  <c r="DL472" i="101" a="1"/>
  <c r="DL472" i="101" s="1"/>
  <c r="DM488" i="101" a="1"/>
  <c r="DM488" i="101" s="1"/>
  <c r="DL488" i="101" a="1"/>
  <c r="DL488" i="101" s="1"/>
  <c r="DM504" i="101" a="1"/>
  <c r="DM504" i="101" s="1"/>
  <c r="DL504" i="101" a="1"/>
  <c r="DL504" i="101" s="1"/>
  <c r="DM508" i="101" a="1"/>
  <c r="DM508" i="101" s="1"/>
  <c r="DL508" i="101" a="1"/>
  <c r="DL508" i="101" s="1"/>
  <c r="DL269" i="101" a="1"/>
  <c r="DL269" i="101" s="1"/>
  <c r="DM269" i="101" a="1"/>
  <c r="DM269" i="101" s="1"/>
  <c r="DL325" i="101" a="1"/>
  <c r="DL325" i="101" s="1"/>
  <c r="DM325" i="101" a="1"/>
  <c r="DM325" i="101" s="1"/>
  <c r="DM449" i="101" a="1"/>
  <c r="DM449" i="101" s="1"/>
  <c r="DL449" i="101" a="1"/>
  <c r="DL449" i="101" s="1"/>
  <c r="DL393" i="101" a="1"/>
  <c r="DL393" i="101" s="1"/>
  <c r="DM393" i="101" a="1"/>
  <c r="DM393" i="101" s="1"/>
  <c r="DM505" i="101" a="1"/>
  <c r="DM505" i="101" s="1"/>
  <c r="DL505" i="101" a="1"/>
  <c r="DL505" i="101" s="1"/>
  <c r="DL178" i="101" a="1"/>
  <c r="DL178" i="101" s="1"/>
  <c r="DM178" i="101" a="1"/>
  <c r="DM178" i="101" s="1"/>
  <c r="DM258" i="101" a="1"/>
  <c r="DM258" i="101" s="1"/>
  <c r="DL258" i="101" a="1"/>
  <c r="DL258" i="101" s="1"/>
  <c r="DL306" i="101" a="1"/>
  <c r="DL306" i="101" s="1"/>
  <c r="DM306" i="101" a="1"/>
  <c r="DM306" i="101" s="1"/>
  <c r="DL498" i="101" a="1"/>
  <c r="DL498" i="101" s="1"/>
  <c r="DM498" i="101" a="1"/>
  <c r="DM498" i="101" s="1"/>
  <c r="DM164" i="101" a="1"/>
  <c r="DM164" i="101" s="1"/>
  <c r="DL164" i="101" a="1"/>
  <c r="DL164" i="101" s="1"/>
  <c r="DM348" i="101" a="1"/>
  <c r="DM348" i="101" s="1"/>
  <c r="DL348" i="101" a="1"/>
  <c r="DL348" i="101" s="1"/>
  <c r="DM181" i="101" a="1"/>
  <c r="DM181" i="101" s="1"/>
  <c r="DL181" i="101" a="1"/>
  <c r="DL181" i="101" s="1"/>
  <c r="DM294" i="101" a="1"/>
  <c r="DM294" i="101" s="1"/>
  <c r="DL294" i="101" a="1"/>
  <c r="DL294" i="101" s="1"/>
  <c r="DM454" i="101" a="1"/>
  <c r="DM454" i="101" s="1"/>
  <c r="DL454" i="101" a="1"/>
  <c r="DL454" i="101" s="1"/>
  <c r="DL470" i="101" a="1"/>
  <c r="DL470" i="101" s="1"/>
  <c r="DM470" i="101" a="1"/>
  <c r="DM470" i="101" s="1"/>
  <c r="DL361" i="101" a="1"/>
  <c r="DL361" i="101" s="1"/>
  <c r="DM361" i="101" a="1"/>
  <c r="DM361" i="101" s="1"/>
  <c r="DL337" i="101" a="1"/>
  <c r="DL337" i="101" s="1"/>
  <c r="DM337" i="101" a="1"/>
  <c r="DM337" i="101" s="1"/>
  <c r="DM166" i="101" a="1"/>
  <c r="DM166" i="101" s="1"/>
  <c r="DL166" i="101" a="1"/>
  <c r="DL166" i="101" s="1"/>
  <c r="DM198" i="101" a="1"/>
  <c r="DM198" i="101" s="1"/>
  <c r="DL198" i="101" a="1"/>
  <c r="DL198" i="101" s="1"/>
  <c r="DM230" i="101" a="1"/>
  <c r="DM230" i="101" s="1"/>
  <c r="DL230" i="101" a="1"/>
  <c r="DL230" i="101" s="1"/>
  <c r="DM262" i="101" a="1"/>
  <c r="DM262" i="101" s="1"/>
  <c r="DL262" i="101" a="1"/>
  <c r="DL262" i="101" s="1"/>
  <c r="DL342" i="101" a="1"/>
  <c r="DL342" i="101" s="1"/>
  <c r="DM342" i="101" a="1"/>
  <c r="DM342" i="101" s="1"/>
  <c r="DL374" i="101" a="1"/>
  <c r="DL374" i="101" s="1"/>
  <c r="DM374" i="101" a="1"/>
  <c r="DM374" i="101" s="1"/>
  <c r="DL406" i="101" a="1"/>
  <c r="DL406" i="101" s="1"/>
  <c r="DM406" i="101" a="1"/>
  <c r="DM406" i="101" s="1"/>
  <c r="DM422" i="101" a="1"/>
  <c r="DM422" i="101" s="1"/>
  <c r="DL422" i="101" a="1"/>
  <c r="DL422" i="101" s="1"/>
  <c r="DL205" i="101" a="1"/>
  <c r="DL205" i="101" s="1"/>
  <c r="DM205" i="101" a="1"/>
  <c r="DM205" i="101" s="1"/>
  <c r="DL426" i="101" a="1"/>
  <c r="DL426" i="101" s="1"/>
  <c r="DM426" i="101" a="1"/>
  <c r="DM426" i="101" s="1"/>
  <c r="DM408" i="101" a="1"/>
  <c r="DM408" i="101" s="1"/>
  <c r="DL408" i="101" a="1"/>
  <c r="DL408" i="101" s="1"/>
  <c r="DM189" i="101" a="1"/>
  <c r="DM189" i="101" s="1"/>
  <c r="DL189" i="101" a="1"/>
  <c r="DL189" i="101" s="1"/>
  <c r="DM381" i="101" a="1"/>
  <c r="DM381" i="101" s="1"/>
  <c r="DL381" i="101" a="1"/>
  <c r="DL381" i="101" s="1"/>
  <c r="DL179" i="101" a="1"/>
  <c r="DL179" i="101" s="1"/>
  <c r="DM179" i="101" a="1"/>
  <c r="DM179" i="101" s="1"/>
  <c r="DM195" i="101" a="1"/>
  <c r="DM195" i="101" s="1"/>
  <c r="DL195" i="101" a="1"/>
  <c r="DL195" i="101" s="1"/>
  <c r="DL211" i="101" a="1"/>
  <c r="DL211" i="101" s="1"/>
  <c r="DM211" i="101" a="1"/>
  <c r="DM211" i="101" s="1"/>
  <c r="DM227" i="101" a="1"/>
  <c r="DM227" i="101" s="1"/>
  <c r="DL227" i="101" a="1"/>
  <c r="DL227" i="101" s="1"/>
  <c r="DL243" i="101" a="1"/>
  <c r="DL243" i="101" s="1"/>
  <c r="DM243" i="101" a="1"/>
  <c r="DM243" i="101" s="1"/>
  <c r="DM259" i="101" a="1"/>
  <c r="DM259" i="101" s="1"/>
  <c r="DL259" i="101" a="1"/>
  <c r="DL259" i="101" s="1"/>
  <c r="DL275" i="101" a="1"/>
  <c r="DL275" i="101" s="1"/>
  <c r="DM275" i="101" a="1"/>
  <c r="DM275" i="101" s="1"/>
  <c r="DM291" i="101" a="1"/>
  <c r="DM291" i="101" s="1"/>
  <c r="DL291" i="101" a="1"/>
  <c r="DL291" i="101" s="1"/>
  <c r="DL307" i="101" a="1"/>
  <c r="DL307" i="101" s="1"/>
  <c r="DM307" i="101" a="1"/>
  <c r="DM307" i="101" s="1"/>
  <c r="DM323" i="101" a="1"/>
  <c r="DM323" i="101" s="1"/>
  <c r="DL323" i="101" a="1"/>
  <c r="DL323" i="101" s="1"/>
  <c r="DM339" i="101" a="1"/>
  <c r="DM339" i="101" s="1"/>
  <c r="DL339" i="101" a="1"/>
  <c r="DL339" i="101" s="1"/>
  <c r="DL355" i="101" a="1"/>
  <c r="DL355" i="101" s="1"/>
  <c r="DM355" i="101" a="1"/>
  <c r="DM355" i="101" s="1"/>
  <c r="DM483" i="101" a="1"/>
  <c r="DM483" i="101" s="1"/>
  <c r="DL483" i="101" a="1"/>
  <c r="DL483" i="101" s="1"/>
  <c r="DL499" i="101" a="1"/>
  <c r="DL499" i="101" s="1"/>
  <c r="DM499" i="101" a="1"/>
  <c r="DM499" i="101" s="1"/>
  <c r="DL173" i="101" a="1"/>
  <c r="DL173" i="101" s="1"/>
  <c r="DM173" i="101" a="1"/>
  <c r="DM173" i="101" s="1"/>
  <c r="DL233" i="101" a="1"/>
  <c r="DL233" i="101" s="1"/>
  <c r="DM233" i="101" a="1"/>
  <c r="DM233" i="101" s="1"/>
  <c r="DM289" i="101" a="1"/>
  <c r="DM289" i="101" s="1"/>
  <c r="DL289" i="101" a="1"/>
  <c r="DL289" i="101" s="1"/>
  <c r="DM349" i="101" a="1"/>
  <c r="DM349" i="101" s="1"/>
  <c r="DL349" i="101" a="1"/>
  <c r="DL349" i="101" s="1"/>
  <c r="DL397" i="101" a="1"/>
  <c r="DL397" i="101" s="1"/>
  <c r="DM397" i="101" a="1"/>
  <c r="DM397" i="101" s="1"/>
  <c r="DL453" i="101" a="1"/>
  <c r="DL453" i="101" s="1"/>
  <c r="DM453" i="101" a="1"/>
  <c r="DM453" i="101" s="1"/>
  <c r="DM313" i="101" a="1"/>
  <c r="DM313" i="101" s="1"/>
  <c r="DL313" i="101" a="1"/>
  <c r="DL313" i="101" s="1"/>
  <c r="DL497" i="101" a="1"/>
  <c r="DL497" i="101" s="1"/>
  <c r="DM497" i="101" a="1"/>
  <c r="DM497" i="101" s="1"/>
  <c r="DL219" i="101" a="1"/>
  <c r="DL219" i="101" s="1"/>
  <c r="DM219" i="101" a="1"/>
  <c r="DM219" i="101" s="1"/>
  <c r="DM363" i="101" a="1"/>
  <c r="DM363" i="101" s="1"/>
  <c r="DL363" i="101" a="1"/>
  <c r="DL363" i="101" s="1"/>
  <c r="DM379" i="101" a="1"/>
  <c r="DM379" i="101" s="1"/>
  <c r="DL379" i="101" a="1"/>
  <c r="DL379" i="101" s="1"/>
  <c r="DL411" i="101" a="1"/>
  <c r="DL411" i="101" s="1"/>
  <c r="DM411" i="101" a="1"/>
  <c r="DM411" i="101" s="1"/>
  <c r="DM427" i="101" a="1"/>
  <c r="DM427" i="101" s="1"/>
  <c r="DL427" i="101" a="1"/>
  <c r="DL427" i="101" s="1"/>
  <c r="DL443" i="101" a="1"/>
  <c r="DL443" i="101" s="1"/>
  <c r="DM443" i="101" a="1"/>
  <c r="DM443" i="101" s="1"/>
  <c r="DM459" i="101" a="1"/>
  <c r="DM459" i="101" s="1"/>
  <c r="DL459" i="101" a="1"/>
  <c r="DL459" i="101" s="1"/>
  <c r="DL273" i="101" a="1"/>
  <c r="DL273" i="101" s="1"/>
  <c r="DM273" i="101" a="1"/>
  <c r="DM273" i="101" s="1"/>
  <c r="DL365" i="101" a="1"/>
  <c r="DL365" i="101" s="1"/>
  <c r="DM365" i="101" a="1"/>
  <c r="DM365" i="101" s="1"/>
  <c r="DL297" i="101" a="1"/>
  <c r="DL297" i="101" s="1"/>
  <c r="DM297" i="101" a="1"/>
  <c r="DM297" i="101" s="1"/>
  <c r="DL429" i="101" a="1"/>
  <c r="DL429" i="101" s="1"/>
  <c r="DM429" i="101" a="1"/>
  <c r="DM429" i="101" s="1"/>
  <c r="DM172" i="101" a="1"/>
  <c r="DM172" i="101" s="1"/>
  <c r="DL172" i="101" a="1"/>
  <c r="DL172" i="101" s="1"/>
  <c r="DM188" i="101" a="1"/>
  <c r="DM188" i="101" s="1"/>
  <c r="DL188" i="101" a="1"/>
  <c r="DL188" i="101" s="1"/>
  <c r="DM204" i="101" a="1"/>
  <c r="DM204" i="101" s="1"/>
  <c r="DL204" i="101" a="1"/>
  <c r="DL204" i="101" s="1"/>
  <c r="DM220" i="101" a="1"/>
  <c r="DM220" i="101" s="1"/>
  <c r="DL220" i="101" a="1"/>
  <c r="DL220" i="101" s="1"/>
  <c r="DM236" i="101" a="1"/>
  <c r="DM236" i="101" s="1"/>
  <c r="DL236" i="101" a="1"/>
  <c r="DL236" i="101" s="1"/>
  <c r="DM252" i="101" a="1"/>
  <c r="DM252" i="101" s="1"/>
  <c r="DL252" i="101" a="1"/>
  <c r="DL252" i="101" s="1"/>
  <c r="DM268" i="101" a="1"/>
  <c r="DM268" i="101" s="1"/>
  <c r="DL268" i="101" a="1"/>
  <c r="DL268" i="101" s="1"/>
  <c r="DM284" i="101" a="1"/>
  <c r="DM284" i="101" s="1"/>
  <c r="DL284" i="101" a="1"/>
  <c r="DL284" i="101" s="1"/>
  <c r="DM300" i="101" a="1"/>
  <c r="DM300" i="101" s="1"/>
  <c r="DL300" i="101" a="1"/>
  <c r="DL300" i="101" s="1"/>
  <c r="DM332" i="101" a="1"/>
  <c r="DM332" i="101" s="1"/>
  <c r="DL332" i="101" a="1"/>
  <c r="DL332" i="101" s="1"/>
  <c r="DM364" i="101" a="1"/>
  <c r="DM364" i="101" s="1"/>
  <c r="DL364" i="101" a="1"/>
  <c r="DL364" i="101" s="1"/>
  <c r="DM380" i="101" a="1"/>
  <c r="DM380" i="101" s="1"/>
  <c r="DL380" i="101" a="1"/>
  <c r="DL380" i="101" s="1"/>
  <c r="DM396" i="101" a="1"/>
  <c r="DM396" i="101" s="1"/>
  <c r="DL396" i="101" a="1"/>
  <c r="DL396" i="101" s="1"/>
  <c r="DM412" i="101" a="1"/>
  <c r="DM412" i="101" s="1"/>
  <c r="DL412" i="101" a="1"/>
  <c r="DL412" i="101" s="1"/>
  <c r="DM428" i="101" a="1"/>
  <c r="DM428" i="101" s="1"/>
  <c r="DL428" i="101" a="1"/>
  <c r="DL428" i="101" s="1"/>
  <c r="DM444" i="101" a="1"/>
  <c r="DM444" i="101" s="1"/>
  <c r="DL444" i="101" a="1"/>
  <c r="DL444" i="101" s="1"/>
  <c r="DM460" i="101" a="1"/>
  <c r="DM460" i="101" s="1"/>
  <c r="DL460" i="101" a="1"/>
  <c r="DL460" i="101" s="1"/>
  <c r="DM476" i="101" a="1"/>
  <c r="DM476" i="101" s="1"/>
  <c r="DL476" i="101" a="1"/>
  <c r="DL476" i="101" s="1"/>
  <c r="DM492" i="101" a="1"/>
  <c r="DM492" i="101" s="1"/>
  <c r="DL492" i="101" a="1"/>
  <c r="DL492" i="101" s="1"/>
  <c r="DM193" i="101" a="1"/>
  <c r="DM193" i="101" s="1"/>
  <c r="DL193" i="101" a="1"/>
  <c r="DL193" i="101" s="1"/>
  <c r="DM281" i="101" a="1"/>
  <c r="DM281" i="101" s="1"/>
  <c r="DL281" i="101" a="1"/>
  <c r="DL281" i="101" s="1"/>
  <c r="DL405" i="101" a="1"/>
  <c r="DL405" i="101" s="1"/>
  <c r="DM405" i="101" a="1"/>
  <c r="DM405" i="101" s="1"/>
  <c r="DM477" i="101" a="1"/>
  <c r="DM477" i="101" s="1"/>
  <c r="DL477" i="101" a="1"/>
  <c r="DL477" i="101" s="1"/>
  <c r="DL341" i="101" a="1"/>
  <c r="DL341" i="101" s="1"/>
  <c r="DM341" i="101" a="1"/>
  <c r="DM341" i="101" s="1"/>
  <c r="BK77" i="22"/>
  <c r="BK78" i="22"/>
  <c r="BK79" i="22"/>
  <c r="BK80" i="22"/>
  <c r="BK81" i="22"/>
  <c r="BK82" i="22"/>
  <c r="BK83" i="22"/>
  <c r="BK84" i="22"/>
  <c r="BK85" i="22"/>
  <c r="BK86" i="22"/>
  <c r="BK87" i="22"/>
  <c r="BK88" i="22"/>
  <c r="BK89" i="22"/>
  <c r="BK90" i="22"/>
  <c r="BK91" i="22"/>
  <c r="BK92" i="22"/>
  <c r="BK93" i="22"/>
  <c r="BK94" i="22"/>
  <c r="BK95" i="22"/>
  <c r="BK96" i="22"/>
  <c r="BK97" i="22"/>
  <c r="BK98" i="22"/>
  <c r="BK99" i="22"/>
  <c r="BK51" i="22"/>
  <c r="BK52" i="22"/>
  <c r="BK53" i="22"/>
  <c r="BK54" i="22"/>
  <c r="BK55" i="22"/>
  <c r="BK56" i="22"/>
  <c r="BK57" i="22"/>
  <c r="BK58" i="22"/>
  <c r="BK59" i="22"/>
  <c r="BK60" i="22"/>
  <c r="BK61" i="22"/>
  <c r="BK62" i="22"/>
  <c r="BK63" i="22"/>
  <c r="BK64" i="22"/>
  <c r="BK65" i="22"/>
  <c r="BK66" i="22"/>
  <c r="BK67" i="22"/>
  <c r="BK68" i="22"/>
  <c r="BK69" i="22"/>
  <c r="BK70" i="22"/>
  <c r="BK71" i="22"/>
  <c r="BK72" i="22"/>
  <c r="BK73" i="22"/>
  <c r="BK74" i="22"/>
  <c r="BK75" i="22"/>
  <c r="BK76" i="22"/>
  <c r="CY14" i="22" a="1"/>
  <c r="CY14" i="22" s="1"/>
  <c r="CU14" i="22" a="1"/>
  <c r="CU14" i="22" s="1"/>
  <c r="CV14" i="22" a="1"/>
  <c r="CV14" i="22" s="1"/>
  <c r="CV15" i="22" s="1"/>
  <c r="CV16" i="22" s="1"/>
  <c r="CV17" i="22" s="1"/>
  <c r="CV18" i="22" s="1"/>
  <c r="CV19" i="22" s="1"/>
  <c r="CV20" i="22" s="1"/>
  <c r="CV21" i="22" s="1"/>
  <c r="CV22" i="22" s="1"/>
  <c r="CV23" i="22" s="1"/>
  <c r="CV24" i="22" s="1"/>
  <c r="CV25" i="22" s="1"/>
  <c r="CV26" i="22" s="1"/>
  <c r="CV27" i="22" s="1"/>
  <c r="CV28" i="22" s="1"/>
  <c r="CV29" i="22" s="1"/>
  <c r="CV30" i="22" s="1"/>
  <c r="CV31" i="22" s="1"/>
  <c r="CV32" i="22" s="1"/>
  <c r="CV33" i="22" s="1"/>
  <c r="CV34" i="22" s="1"/>
  <c r="CV35" i="22" s="1"/>
  <c r="CV36" i="22" s="1"/>
  <c r="CV37" i="22" s="1"/>
  <c r="CV38" i="22" s="1"/>
  <c r="CV39" i="22" s="1"/>
  <c r="CV40" i="22" s="1"/>
  <c r="CV41" i="22" s="1"/>
  <c r="CV42" i="22" s="1"/>
  <c r="CV43" i="22" s="1"/>
  <c r="CV44" i="22" s="1"/>
  <c r="CV45" i="22" s="1"/>
  <c r="CV46" i="22" s="1"/>
  <c r="CV47" i="22" s="1"/>
  <c r="CV48" i="22" s="1"/>
  <c r="CV49" i="22" s="1"/>
  <c r="CV50" i="22" s="1"/>
  <c r="CV51" i="22" s="1"/>
  <c r="CV52" i="22" s="1"/>
  <c r="CV53" i="22" s="1"/>
  <c r="CV54" i="22" s="1"/>
  <c r="CV55" i="22" s="1"/>
  <c r="CV56" i="22" s="1"/>
  <c r="CV57" i="22" s="1"/>
  <c r="CV58" i="22" s="1"/>
  <c r="CV59" i="22" s="1"/>
  <c r="CV60" i="22" s="1"/>
  <c r="CV61" i="22" s="1"/>
  <c r="CV62" i="22" s="1"/>
  <c r="CV63" i="22" s="1"/>
  <c r="CV64" i="22" s="1"/>
  <c r="CV65" i="22" s="1"/>
  <c r="CV66" i="22" s="1"/>
  <c r="CV67" i="22" s="1"/>
  <c r="CV68" i="22" s="1"/>
  <c r="CV69" i="22" s="1"/>
  <c r="CV70" i="22" s="1"/>
  <c r="CV71" i="22" s="1"/>
  <c r="CV72" i="22" s="1"/>
  <c r="CV73" i="22" s="1"/>
  <c r="CV74" i="22" s="1"/>
  <c r="CV75" i="22" s="1"/>
  <c r="CV76" i="22" s="1"/>
  <c r="CV77" i="22" s="1"/>
  <c r="CV78" i="22" s="1"/>
  <c r="CV79" i="22" s="1"/>
  <c r="CV80" i="22" s="1"/>
  <c r="CV81" i="22" s="1"/>
  <c r="CV82" i="22" s="1"/>
  <c r="CV83" i="22" s="1"/>
  <c r="CV84" i="22" s="1"/>
  <c r="CV85" i="22" s="1"/>
  <c r="CV86" i="22" s="1"/>
  <c r="CV87" i="22" s="1"/>
  <c r="CV88" i="22" s="1"/>
  <c r="CV89" i="22" s="1"/>
  <c r="CV90" i="22" s="1"/>
  <c r="CV91" i="22" s="1"/>
  <c r="CV92" i="22" s="1"/>
  <c r="CV93" i="22" s="1"/>
  <c r="CV94" i="22" s="1"/>
  <c r="CV95" i="22" s="1"/>
  <c r="CV96" i="22" s="1"/>
  <c r="CV97" i="22" s="1"/>
  <c r="CV98" i="22" s="1"/>
  <c r="CV99" i="22" s="1"/>
  <c r="CV100" i="22" s="1"/>
  <c r="CV101" i="22" s="1"/>
  <c r="CV102" i="22" s="1"/>
  <c r="CV103" i="22" s="1"/>
  <c r="CV104" i="22" s="1"/>
  <c r="CV105" i="22" s="1"/>
  <c r="CV106" i="22" s="1"/>
  <c r="CV107" i="22" s="1"/>
  <c r="CV108" i="22" s="1"/>
  <c r="CV109" i="22" s="1"/>
  <c r="CV110" i="22" s="1"/>
  <c r="CV111" i="22" s="1"/>
  <c r="CV112" i="22" s="1"/>
  <c r="CV113" i="22" s="1"/>
  <c r="CV114" i="22" s="1"/>
  <c r="CV115" i="22" s="1"/>
  <c r="CV116" i="22" s="1"/>
  <c r="CV117" i="22" s="1"/>
  <c r="CV118" i="22" s="1"/>
  <c r="CV119" i="22" s="1"/>
  <c r="CV120" i="22" s="1"/>
  <c r="CV121" i="22" s="1"/>
  <c r="CV122" i="22" s="1"/>
  <c r="CV123" i="22" s="1"/>
  <c r="CV124" i="22" s="1"/>
  <c r="CV125" i="22" s="1"/>
  <c r="CV126" i="22" s="1"/>
  <c r="CV127" i="22" s="1"/>
  <c r="CV128" i="22" s="1"/>
  <c r="CV129" i="22" s="1"/>
  <c r="CV130" i="22" s="1"/>
  <c r="CV131" i="22" s="1"/>
  <c r="CV132" i="22" s="1"/>
  <c r="CV133" i="22" s="1"/>
  <c r="CV134" i="22" s="1"/>
  <c r="CV135" i="22" s="1"/>
  <c r="CV136" i="22" s="1"/>
  <c r="CV137" i="22" s="1"/>
  <c r="CV138" i="22" s="1"/>
  <c r="CV139" i="22" s="1"/>
  <c r="CV140" i="22" s="1"/>
  <c r="CV141" i="22" s="1"/>
  <c r="CV142" i="22" s="1"/>
  <c r="CV143" i="22" s="1"/>
  <c r="CV144" i="22" s="1"/>
  <c r="CV145" i="22" s="1"/>
  <c r="CV146" i="22" s="1"/>
  <c r="CV147" i="22" s="1"/>
  <c r="CV148" i="22" s="1"/>
  <c r="CV149" i="22" s="1"/>
  <c r="CV150" i="22" s="1"/>
  <c r="CV151" i="22" s="1"/>
  <c r="CV152" i="22" s="1"/>
  <c r="CV153" i="22" s="1"/>
  <c r="CV154" i="22" s="1"/>
  <c r="CV155" i="22" s="1"/>
  <c r="CV156" i="22" s="1"/>
  <c r="CV157" i="22" s="1"/>
  <c r="CV158" i="22" s="1"/>
  <c r="CV159" i="22" s="1"/>
  <c r="CV160" i="22" s="1"/>
  <c r="CV161" i="22" s="1"/>
  <c r="CV162" i="22" s="1"/>
  <c r="CV163" i="22" s="1"/>
  <c r="CV164" i="22" s="1"/>
  <c r="CV165" i="22" s="1"/>
  <c r="CV166" i="22" s="1"/>
  <c r="CV167" i="22" s="1"/>
  <c r="CV168" i="22" s="1"/>
  <c r="CV169" i="22" s="1"/>
  <c r="CV170" i="22" s="1"/>
  <c r="CV171" i="22" s="1"/>
  <c r="CV172" i="22" s="1"/>
  <c r="CV173" i="22" s="1"/>
  <c r="CV174" i="22" s="1"/>
  <c r="CV175" i="22" s="1"/>
  <c r="CV176" i="22" s="1"/>
  <c r="CV177" i="22" s="1"/>
  <c r="CV178" i="22" s="1"/>
  <c r="CV179" i="22" s="1"/>
  <c r="CV180" i="22" s="1"/>
  <c r="CV181" i="22" s="1"/>
  <c r="CV182" i="22" s="1"/>
  <c r="CV183" i="22" s="1"/>
  <c r="CV184" i="22" s="1"/>
  <c r="CV185" i="22" s="1"/>
  <c r="CV186" i="22" s="1"/>
  <c r="CV187" i="22" s="1"/>
  <c r="CV188" i="22" s="1"/>
  <c r="CV189" i="22" s="1"/>
  <c r="CV190" i="22" s="1"/>
  <c r="CV191" i="22" s="1"/>
  <c r="CV192" i="22" s="1"/>
  <c r="CV193" i="22" s="1"/>
  <c r="CV194" i="22" s="1"/>
  <c r="CV195" i="22" s="1"/>
  <c r="CV196" i="22" s="1"/>
  <c r="CV197" i="22" s="1"/>
  <c r="CV198" i="22" s="1"/>
  <c r="CV199" i="22" s="1"/>
  <c r="CV200" i="22" s="1"/>
  <c r="CV201" i="22" s="1"/>
  <c r="CV202" i="22" s="1"/>
  <c r="CV203" i="22" s="1"/>
  <c r="CV204" i="22" s="1"/>
  <c r="CV205" i="22" s="1"/>
  <c r="CV206" i="22" s="1"/>
  <c r="CV207" i="22" s="1"/>
  <c r="CV208" i="22" s="1"/>
  <c r="CV209" i="22" s="1"/>
  <c r="CV210" i="22" s="1"/>
  <c r="CV211" i="22" s="1"/>
  <c r="CV212" i="22" s="1"/>
  <c r="CV213" i="22" s="1"/>
  <c r="CV214" i="22" s="1"/>
  <c r="CV215" i="22" s="1"/>
  <c r="CV216" i="22" s="1"/>
  <c r="CV217" i="22" s="1"/>
  <c r="CV218" i="22" s="1"/>
  <c r="CV219" i="22" s="1"/>
  <c r="CV220" i="22" s="1"/>
  <c r="CV221" i="22" s="1"/>
  <c r="CV222" i="22" s="1"/>
  <c r="CV223" i="22" s="1"/>
  <c r="CV224" i="22" s="1"/>
  <c r="CV225" i="22" s="1"/>
  <c r="CV226" i="22" s="1"/>
  <c r="CV227" i="22" s="1"/>
  <c r="CV228" i="22" s="1"/>
  <c r="CV229" i="22" s="1"/>
  <c r="CV230" i="22" s="1"/>
  <c r="CV231" i="22" s="1"/>
  <c r="CV232" i="22" s="1"/>
  <c r="CV233" i="22" s="1"/>
  <c r="CV234" i="22" s="1"/>
  <c r="CV235" i="22" s="1"/>
  <c r="CV236" i="22" s="1"/>
  <c r="CV237" i="22" s="1"/>
  <c r="CV238" i="22" s="1"/>
  <c r="CV239" i="22" s="1"/>
  <c r="CV240" i="22" s="1"/>
  <c r="CV241" i="22" s="1"/>
  <c r="CV242" i="22" s="1"/>
  <c r="CV243" i="22" s="1"/>
  <c r="CV244" i="22" s="1"/>
  <c r="CV245" i="22" s="1"/>
  <c r="CV246" i="22" s="1"/>
  <c r="CV247" i="22" s="1"/>
  <c r="CV248" i="22" s="1"/>
  <c r="CV249" i="22" s="1"/>
  <c r="CV250" i="22" s="1"/>
  <c r="CV251" i="22" s="1"/>
  <c r="CV252" i="22" s="1"/>
  <c r="CV253" i="22" s="1"/>
  <c r="CV254" i="22" s="1"/>
  <c r="CV255" i="22" s="1"/>
  <c r="CV256" i="22" s="1"/>
  <c r="CV257" i="22" s="1"/>
  <c r="CV258" i="22" s="1"/>
  <c r="CV259" i="22" s="1"/>
  <c r="CV260" i="22" s="1"/>
  <c r="CV261" i="22" s="1"/>
  <c r="CV262" i="22" s="1"/>
  <c r="CV263" i="22" s="1"/>
  <c r="CV264" i="22" s="1"/>
  <c r="CV265" i="22" s="1"/>
  <c r="CV266" i="22" s="1"/>
  <c r="CV267" i="22" s="1"/>
  <c r="CV268" i="22" s="1"/>
  <c r="CV269" i="22" s="1"/>
  <c r="CV270" i="22" s="1"/>
  <c r="CV271" i="22" s="1"/>
  <c r="CV272" i="22" s="1"/>
  <c r="CV273" i="22" s="1"/>
  <c r="CV274" i="22" s="1"/>
  <c r="CV275" i="22" s="1"/>
  <c r="CV276" i="22" s="1"/>
  <c r="CV277" i="22" s="1"/>
  <c r="CV278" i="22" s="1"/>
  <c r="CV279" i="22" s="1"/>
  <c r="CV280" i="22" s="1"/>
  <c r="CV281" i="22" s="1"/>
  <c r="CV282" i="22" s="1"/>
  <c r="CV283" i="22" s="1"/>
  <c r="CV284" i="22" s="1"/>
  <c r="CV285" i="22" s="1"/>
  <c r="CV286" i="22" s="1"/>
  <c r="CV287" i="22" s="1"/>
  <c r="CV288" i="22" s="1"/>
  <c r="CV289" i="22" s="1"/>
  <c r="CV290" i="22" s="1"/>
  <c r="CV291" i="22" s="1"/>
  <c r="CV292" i="22" s="1"/>
  <c r="CV293" i="22" s="1"/>
  <c r="CV294" i="22" s="1"/>
  <c r="CV295" i="22" s="1"/>
  <c r="CV296" i="22" s="1"/>
  <c r="CV297" i="22" s="1"/>
  <c r="CV298" i="22" s="1"/>
  <c r="CV299" i="22" s="1"/>
  <c r="CV300" i="22" s="1"/>
  <c r="CV301" i="22" s="1"/>
  <c r="CV302" i="22" s="1"/>
  <c r="CV303" i="22" s="1"/>
  <c r="CV304" i="22" s="1"/>
  <c r="CV305" i="22" s="1"/>
  <c r="CV306" i="22" s="1"/>
  <c r="CV307" i="22" s="1"/>
  <c r="CV308" i="22" s="1"/>
  <c r="CV309" i="22" s="1"/>
  <c r="CV310" i="22" s="1"/>
  <c r="CV311" i="22" s="1"/>
  <c r="CV312" i="22" s="1"/>
  <c r="CV313" i="22" s="1"/>
  <c r="CV314" i="22" s="1"/>
  <c r="CV315" i="22" s="1"/>
  <c r="CV316" i="22" s="1"/>
  <c r="CV317" i="22" s="1"/>
  <c r="CV318" i="22" s="1"/>
  <c r="CV319" i="22" s="1"/>
  <c r="CV320" i="22" s="1"/>
  <c r="CV321" i="22" s="1"/>
  <c r="CV322" i="22" s="1"/>
  <c r="CV323" i="22" s="1"/>
  <c r="CV324" i="22" s="1"/>
  <c r="CV325" i="22" s="1"/>
  <c r="CV326" i="22" s="1"/>
  <c r="CV327" i="22" s="1"/>
  <c r="CV328" i="22" s="1"/>
  <c r="CV329" i="22" s="1"/>
  <c r="CV330" i="22" s="1"/>
  <c r="CV331" i="22" s="1"/>
  <c r="CV332" i="22" s="1"/>
  <c r="CV333" i="22" s="1"/>
  <c r="CV334" i="22" s="1"/>
  <c r="CV335" i="22" s="1"/>
  <c r="CV336" i="22" s="1"/>
  <c r="CV337" i="22" s="1"/>
  <c r="CV338" i="22" s="1"/>
  <c r="CV339" i="22" s="1"/>
  <c r="CV340" i="22" s="1"/>
  <c r="CV341" i="22" s="1"/>
  <c r="CV342" i="22" s="1"/>
  <c r="CV343" i="22" s="1"/>
  <c r="CV344" i="22" s="1"/>
  <c r="CV345" i="22" s="1"/>
  <c r="CV346" i="22" s="1"/>
  <c r="CV347" i="22" s="1"/>
  <c r="CV348" i="22" s="1"/>
  <c r="CV349" i="22" s="1"/>
  <c r="CV350" i="22" s="1"/>
  <c r="CV351" i="22" s="1"/>
  <c r="CV352" i="22" s="1"/>
  <c r="CV353" i="22" s="1"/>
  <c r="CV354" i="22" s="1"/>
  <c r="CV355" i="22" s="1"/>
  <c r="CV356" i="22" s="1"/>
  <c r="CV357" i="22" s="1"/>
  <c r="CV358" i="22" s="1"/>
  <c r="CV359" i="22" s="1"/>
  <c r="CV360" i="22" s="1"/>
  <c r="CV361" i="22" s="1"/>
  <c r="CV362" i="22" s="1"/>
  <c r="CV363" i="22" s="1"/>
  <c r="CV364" i="22" s="1"/>
  <c r="CV365" i="22" s="1"/>
  <c r="CV366" i="22" s="1"/>
  <c r="CV367" i="22" s="1"/>
  <c r="CV368" i="22" s="1"/>
  <c r="CV369" i="22" s="1"/>
  <c r="CV370" i="22" s="1"/>
  <c r="CV371" i="22" s="1"/>
  <c r="CV372" i="22" s="1"/>
  <c r="CV373" i="22" s="1"/>
  <c r="CV374" i="22" s="1"/>
  <c r="CV375" i="22" s="1"/>
  <c r="CV376" i="22" s="1"/>
  <c r="CV377" i="22" s="1"/>
  <c r="CV378" i="22" s="1"/>
  <c r="CV379" i="22" s="1"/>
  <c r="CV380" i="22" s="1"/>
  <c r="CV381" i="22" s="1"/>
  <c r="CV382" i="22" s="1"/>
  <c r="CV383" i="22" s="1"/>
  <c r="CV384" i="22" s="1"/>
  <c r="CV385" i="22" s="1"/>
  <c r="CV386" i="22" s="1"/>
  <c r="CV387" i="22" s="1"/>
  <c r="CV388" i="22" s="1"/>
  <c r="CV389" i="22" s="1"/>
  <c r="CV390" i="22" s="1"/>
  <c r="CV391" i="22" s="1"/>
  <c r="CV392" i="22" s="1"/>
  <c r="CV393" i="22" s="1"/>
  <c r="CV394" i="22" s="1"/>
  <c r="CV395" i="22" s="1"/>
  <c r="CV396" i="22" s="1"/>
  <c r="CV397" i="22" s="1"/>
  <c r="CV398" i="22" s="1"/>
  <c r="CV399" i="22" s="1"/>
  <c r="CV400" i="22" s="1"/>
  <c r="CV401" i="22" s="1"/>
  <c r="CV402" i="22" s="1"/>
  <c r="CV403" i="22" s="1"/>
  <c r="CV404" i="22" s="1"/>
  <c r="CV405" i="22" s="1"/>
  <c r="CV406" i="22" s="1"/>
  <c r="CV407" i="22" s="1"/>
  <c r="CV408" i="22" s="1"/>
  <c r="CV409" i="22" s="1"/>
  <c r="CV410" i="22" s="1"/>
  <c r="CV411" i="22" s="1"/>
  <c r="CV412" i="22" s="1"/>
  <c r="CV413" i="22" s="1"/>
  <c r="CV414" i="22" s="1"/>
  <c r="CV415" i="22" s="1"/>
  <c r="CV416" i="22" s="1"/>
  <c r="CV417" i="22" s="1"/>
  <c r="CV418" i="22" s="1"/>
  <c r="CV419" i="22" s="1"/>
  <c r="CV420" i="22" s="1"/>
  <c r="CV421" i="22" s="1"/>
  <c r="CV422" i="22" s="1"/>
  <c r="CV423" i="22" s="1"/>
  <c r="CV424" i="22" s="1"/>
  <c r="CV425" i="22" s="1"/>
  <c r="CV426" i="22" s="1"/>
  <c r="CV427" i="22" s="1"/>
  <c r="CV428" i="22" s="1"/>
  <c r="CV429" i="22" s="1"/>
  <c r="CV430" i="22" s="1"/>
  <c r="CV431" i="22" s="1"/>
  <c r="CV432" i="22" s="1"/>
  <c r="CV433" i="22" s="1"/>
  <c r="CV434" i="22" s="1"/>
  <c r="CV435" i="22" s="1"/>
  <c r="CV436" i="22" s="1"/>
  <c r="CV437" i="22" s="1"/>
  <c r="CV438" i="22" s="1"/>
  <c r="CV439" i="22" s="1"/>
  <c r="CV440" i="22" s="1"/>
  <c r="CV441" i="22" s="1"/>
  <c r="CV442" i="22" s="1"/>
  <c r="CV443" i="22" s="1"/>
  <c r="CV444" i="22" s="1"/>
  <c r="CV445" i="22" s="1"/>
  <c r="CV446" i="22" s="1"/>
  <c r="CV447" i="22" s="1"/>
  <c r="CV448" i="22" s="1"/>
  <c r="CV449" i="22" s="1"/>
  <c r="CV450" i="22" s="1"/>
  <c r="CV451" i="22" s="1"/>
  <c r="CV452" i="22" s="1"/>
  <c r="CV453" i="22" s="1"/>
  <c r="CV454" i="22" s="1"/>
  <c r="CV455" i="22" s="1"/>
  <c r="CV456" i="22" s="1"/>
  <c r="CV457" i="22" s="1"/>
  <c r="CV458" i="22" s="1"/>
  <c r="CV459" i="22" s="1"/>
  <c r="CV460" i="22" s="1"/>
  <c r="CV461" i="22" s="1"/>
  <c r="CV462" i="22" s="1"/>
  <c r="CV463" i="22" s="1"/>
  <c r="CV464" i="22" s="1"/>
  <c r="CV465" i="22" s="1"/>
  <c r="CV466" i="22" s="1"/>
  <c r="CV467" i="22" s="1"/>
  <c r="CV468" i="22" s="1"/>
  <c r="CV469" i="22" s="1"/>
  <c r="CV470" i="22" s="1"/>
  <c r="CV471" i="22" s="1"/>
  <c r="CV472" i="22" s="1"/>
  <c r="CV473" i="22" s="1"/>
  <c r="CV474" i="22" s="1"/>
  <c r="CV475" i="22" s="1"/>
  <c r="CV476" i="22" s="1"/>
  <c r="CV477" i="22" s="1"/>
  <c r="CV478" i="22" s="1"/>
  <c r="CV479" i="22" s="1"/>
  <c r="CV480" i="22" s="1"/>
  <c r="CV481" i="22" s="1"/>
  <c r="CV482" i="22" s="1"/>
  <c r="CV483" i="22" s="1"/>
  <c r="CV484" i="22" s="1"/>
  <c r="CV485" i="22" s="1"/>
  <c r="CV486" i="22" s="1"/>
  <c r="CV487" i="22" s="1"/>
  <c r="CV488" i="22" s="1"/>
  <c r="CV489" i="22" s="1"/>
  <c r="CV490" i="22" s="1"/>
  <c r="CV491" i="22" s="1"/>
  <c r="CV492" i="22" s="1"/>
  <c r="CV493" i="22" s="1"/>
  <c r="CV494" i="22" s="1"/>
  <c r="CV495" i="22" s="1"/>
  <c r="CV496" i="22" s="1"/>
  <c r="CV497" i="22" s="1"/>
  <c r="CV498" i="22" s="1"/>
  <c r="CV499" i="22" s="1"/>
  <c r="CV500" i="22" s="1"/>
  <c r="CV501" i="22" s="1"/>
  <c r="CV502" i="22" s="1"/>
  <c r="CV503" i="22" s="1"/>
  <c r="CV504" i="22" s="1"/>
  <c r="CV505" i="22" s="1"/>
  <c r="CV506" i="22" s="1"/>
  <c r="CV507" i="22" s="1"/>
  <c r="CV508" i="22" s="1"/>
  <c r="CV509" i="22" s="1"/>
  <c r="CV510" i="22" s="1"/>
  <c r="CV511" i="22" s="1"/>
  <c r="CV512" i="22" s="1"/>
  <c r="CV513" i="22" s="1"/>
  <c r="CV514" i="22" s="1"/>
  <c r="CV515" i="22" s="1"/>
  <c r="CV516" i="22" s="1"/>
  <c r="CV517" i="22" s="1"/>
  <c r="CV518" i="22" s="1"/>
  <c r="CV519" i="22" s="1"/>
  <c r="CV520" i="22" s="1"/>
  <c r="CV521" i="22" s="1"/>
  <c r="CV522" i="22" s="1"/>
  <c r="CV523" i="22" s="1"/>
  <c r="CV524" i="22" s="1"/>
  <c r="CV525" i="22" s="1"/>
  <c r="CV526" i="22" s="1"/>
  <c r="CV527" i="22" s="1"/>
  <c r="CV528" i="22" s="1"/>
  <c r="CV529" i="22" s="1"/>
  <c r="CV530" i="22" s="1"/>
  <c r="CV531" i="22" s="1"/>
  <c r="CV532" i="22" s="1"/>
  <c r="CV533" i="22" s="1"/>
  <c r="CV534" i="22" s="1"/>
  <c r="CV535" i="22" s="1"/>
  <c r="CV536" i="22" s="1"/>
  <c r="CV537" i="22" s="1"/>
  <c r="CV538" i="22" s="1"/>
  <c r="CV539" i="22" s="1"/>
  <c r="CV540" i="22" s="1"/>
  <c r="CV541" i="22" s="1"/>
  <c r="CV542" i="22" s="1"/>
  <c r="CV543" i="22" s="1"/>
  <c r="CV544" i="22" s="1"/>
  <c r="CV545" i="22" s="1"/>
  <c r="CV546" i="22" s="1"/>
  <c r="CV547" i="22" s="1"/>
  <c r="CV548" i="22" s="1"/>
  <c r="CV549" i="22" s="1"/>
  <c r="CV550" i="22" s="1"/>
  <c r="CV551" i="22" s="1"/>
  <c r="CV552" i="22" s="1"/>
  <c r="CV553" i="22" s="1"/>
  <c r="CV554" i="22" s="1"/>
  <c r="CV555" i="22" s="1"/>
  <c r="CV556" i="22" s="1"/>
  <c r="CV557" i="22" s="1"/>
  <c r="CV558" i="22" s="1"/>
  <c r="CV559" i="22" s="1"/>
  <c r="CV560" i="22" s="1"/>
  <c r="CV561" i="22" s="1"/>
  <c r="CV562" i="22" s="1"/>
  <c r="CV563" i="22" s="1"/>
  <c r="CV564" i="22" s="1"/>
  <c r="CV565" i="22" s="1"/>
  <c r="CV566" i="22" s="1"/>
  <c r="CV567" i="22" s="1"/>
  <c r="CV568" i="22" s="1"/>
  <c r="CV569" i="22" s="1"/>
  <c r="CV570" i="22" s="1"/>
  <c r="CV571" i="22" s="1"/>
  <c r="CV572" i="22" s="1"/>
  <c r="CV573" i="22" s="1"/>
  <c r="CV574" i="22" s="1"/>
  <c r="CV575" i="22" s="1"/>
  <c r="CV576" i="22" s="1"/>
  <c r="CV577" i="22" s="1"/>
  <c r="CV578" i="22" s="1"/>
  <c r="CV579" i="22" s="1"/>
  <c r="CV580" i="22" s="1"/>
  <c r="CV581" i="22" s="1"/>
  <c r="CV582" i="22" s="1"/>
  <c r="CV583" i="22" s="1"/>
  <c r="CV584" i="22" s="1"/>
  <c r="CV585" i="22" s="1"/>
  <c r="CV586" i="22" s="1"/>
  <c r="CV587" i="22" s="1"/>
  <c r="CV588" i="22" s="1"/>
  <c r="CV589" i="22" s="1"/>
  <c r="CV590" i="22" s="1"/>
  <c r="CV591" i="22" s="1"/>
  <c r="CV592" i="22" s="1"/>
  <c r="CV593" i="22" s="1"/>
  <c r="CV594" i="22" s="1"/>
  <c r="CV595" i="22" s="1"/>
  <c r="CV596" i="22" s="1"/>
  <c r="CV597" i="22" s="1"/>
  <c r="CV598" i="22" s="1"/>
  <c r="CV599" i="22" s="1"/>
  <c r="CV600" i="22" s="1"/>
  <c r="CV601" i="22" s="1"/>
  <c r="CV602" i="22" s="1"/>
  <c r="CV603" i="22" s="1"/>
  <c r="CV604" i="22" s="1"/>
  <c r="CV605" i="22" s="1"/>
  <c r="CV606" i="22" s="1"/>
  <c r="CV607" i="22" s="1"/>
  <c r="CV608" i="22" s="1"/>
  <c r="CV609" i="22" s="1"/>
  <c r="CV610" i="22" s="1"/>
  <c r="CV611" i="22" s="1"/>
  <c r="CV612" i="22" s="1"/>
  <c r="CV613" i="22" s="1"/>
  <c r="CV614" i="22" s="1"/>
  <c r="CV615" i="22" s="1"/>
  <c r="CV616" i="22" s="1"/>
  <c r="CV617" i="22" s="1"/>
  <c r="CV618" i="22" s="1"/>
  <c r="CV619" i="22" s="1"/>
  <c r="CV620" i="22" s="1"/>
  <c r="CV621" i="22" s="1"/>
  <c r="CV622" i="22" s="1"/>
  <c r="CV623" i="22" s="1"/>
  <c r="CV624" i="22" s="1"/>
  <c r="CV625" i="22" s="1"/>
  <c r="CV626" i="22" s="1"/>
  <c r="CV627" i="22" s="1"/>
  <c r="CV628" i="22" s="1"/>
  <c r="CV629" i="22" s="1"/>
  <c r="CV630" i="22" s="1"/>
  <c r="CV631" i="22" s="1"/>
  <c r="CV632" i="22" s="1"/>
  <c r="CV633" i="22" s="1"/>
  <c r="CV634" i="22" s="1"/>
  <c r="CV635" i="22" s="1"/>
  <c r="CV636" i="22" s="1"/>
  <c r="CV637" i="22" s="1"/>
  <c r="CV638" i="22" s="1"/>
  <c r="CV639" i="22" s="1"/>
  <c r="CV640" i="22" s="1"/>
  <c r="CV641" i="22" s="1"/>
  <c r="CV642" i="22" s="1"/>
  <c r="CV643" i="22" s="1"/>
  <c r="CV644" i="22" s="1"/>
  <c r="CV645" i="22" s="1"/>
  <c r="CV646" i="22" s="1"/>
  <c r="CV647" i="22" s="1"/>
  <c r="CV648" i="22" s="1"/>
  <c r="CV649" i="22" s="1"/>
  <c r="CV650" i="22" s="1"/>
  <c r="CV651" i="22" s="1"/>
  <c r="CV652" i="22" s="1"/>
  <c r="CV653" i="22" s="1"/>
  <c r="CV654" i="22" s="1"/>
  <c r="CV655" i="22" s="1"/>
  <c r="CV656" i="22" s="1"/>
  <c r="CV657" i="22" s="1"/>
  <c r="CV658" i="22" s="1"/>
  <c r="CV659" i="22" s="1"/>
  <c r="CV660" i="22" s="1"/>
  <c r="CV661" i="22" s="1"/>
  <c r="CV662" i="22" s="1"/>
  <c r="CV663" i="22" s="1"/>
  <c r="CV664" i="22" s="1"/>
  <c r="CV665" i="22" s="1"/>
  <c r="CV666" i="22" s="1"/>
  <c r="CV667" i="22" s="1"/>
  <c r="CV668" i="22" s="1"/>
  <c r="CV669" i="22" s="1"/>
  <c r="CV670" i="22" s="1"/>
  <c r="CV671" i="22" s="1"/>
  <c r="CV672" i="22" s="1"/>
  <c r="CV673" i="22" s="1"/>
  <c r="CV674" i="22" s="1"/>
  <c r="CV675" i="22" s="1"/>
  <c r="CV676" i="22" s="1"/>
  <c r="CV677" i="22" s="1"/>
  <c r="CV678" i="22" s="1"/>
  <c r="CV679" i="22" s="1"/>
  <c r="CV680" i="22" s="1"/>
  <c r="CV681" i="22" s="1"/>
  <c r="CV682" i="22" s="1"/>
  <c r="CV683" i="22" s="1"/>
  <c r="CV684" i="22" s="1"/>
  <c r="CV685" i="22" s="1"/>
  <c r="CV686" i="22" s="1"/>
  <c r="CV687" i="22" s="1"/>
  <c r="CV688" i="22" s="1"/>
  <c r="CV689" i="22" s="1"/>
  <c r="CV690" i="22" s="1"/>
  <c r="CV691" i="22" s="1"/>
  <c r="CV692" i="22" s="1"/>
  <c r="CV693" i="22" s="1"/>
  <c r="CV694" i="22" s="1"/>
  <c r="CV695" i="22" s="1"/>
  <c r="CV696" i="22" s="1"/>
  <c r="CV697" i="22" s="1"/>
  <c r="CV698" i="22" s="1"/>
  <c r="CV699" i="22" s="1"/>
  <c r="CV700" i="22" s="1"/>
  <c r="CV701" i="22" s="1"/>
  <c r="CV702" i="22" s="1"/>
  <c r="CV703" i="22" s="1"/>
  <c r="CV704" i="22" s="1"/>
  <c r="CV705" i="22" s="1"/>
  <c r="CV706" i="22" s="1"/>
  <c r="CV707" i="22" s="1"/>
  <c r="CV708" i="22" s="1"/>
  <c r="CV709" i="22" s="1"/>
  <c r="CV710" i="22" s="1"/>
  <c r="CV711" i="22" s="1"/>
  <c r="CV712" i="22" s="1"/>
  <c r="CV713" i="22" s="1"/>
  <c r="CV714" i="22" s="1"/>
  <c r="CV715" i="22" s="1"/>
  <c r="CV716" i="22" s="1"/>
  <c r="CV717" i="22" s="1"/>
  <c r="CV718" i="22" s="1"/>
  <c r="CV719" i="22" s="1"/>
  <c r="CV720" i="22" s="1"/>
  <c r="CV721" i="22" s="1"/>
  <c r="CV722" i="22" s="1"/>
  <c r="CV723" i="22" s="1"/>
  <c r="CV724" i="22" s="1"/>
  <c r="CV725" i="22" s="1"/>
  <c r="CV726" i="22" s="1"/>
  <c r="CV727" i="22" s="1"/>
  <c r="CV728" i="22" s="1"/>
  <c r="CV729" i="22" s="1"/>
  <c r="CV730" i="22" s="1"/>
  <c r="CV731" i="22" s="1"/>
  <c r="CV732" i="22" s="1"/>
  <c r="CV733" i="22" s="1"/>
  <c r="CV734" i="22" s="1"/>
  <c r="CV735" i="22" s="1"/>
  <c r="CV736" i="22" s="1"/>
  <c r="CV737" i="22" s="1"/>
  <c r="CV738" i="22" s="1"/>
  <c r="CV739" i="22" s="1"/>
  <c r="CV740" i="22" s="1"/>
  <c r="CV741" i="22" s="1"/>
  <c r="CV742" i="22" s="1"/>
  <c r="CV743" i="22" s="1"/>
  <c r="CV744" i="22" s="1"/>
  <c r="CV745" i="22" s="1"/>
  <c r="CV746" i="22" s="1"/>
  <c r="CV747" i="22" s="1"/>
  <c r="CV748" i="22" s="1"/>
  <c r="CV749" i="22" s="1"/>
  <c r="CV750" i="22" s="1"/>
  <c r="CV751" i="22" s="1"/>
  <c r="CV752" i="22" s="1"/>
  <c r="CV753" i="22" s="1"/>
  <c r="CV754" i="22" s="1"/>
  <c r="CV755" i="22" s="1"/>
  <c r="CV756" i="22" s="1"/>
  <c r="CV757" i="22" s="1"/>
  <c r="CV758" i="22" s="1"/>
  <c r="CV759" i="22" s="1"/>
  <c r="CV760" i="22" s="1"/>
  <c r="CV761" i="22" s="1"/>
  <c r="CV762" i="22" s="1"/>
  <c r="CV763" i="22" s="1"/>
  <c r="CV764" i="22" s="1"/>
  <c r="CV765" i="22" s="1"/>
  <c r="CV766" i="22" s="1"/>
  <c r="CV767" i="22" s="1"/>
  <c r="CV768" i="22" s="1"/>
  <c r="CV769" i="22" s="1"/>
  <c r="CV770" i="22" s="1"/>
  <c r="CV771" i="22" s="1"/>
  <c r="CV772" i="22" s="1"/>
  <c r="CV773" i="22" s="1"/>
  <c r="CV774" i="22" s="1"/>
  <c r="CV775" i="22" s="1"/>
  <c r="CV776" i="22" s="1"/>
  <c r="CV777" i="22" s="1"/>
  <c r="CV778" i="22" s="1"/>
  <c r="CV779" i="22" s="1"/>
  <c r="CV780" i="22" s="1"/>
  <c r="CV781" i="22" s="1"/>
  <c r="CV782" i="22" s="1"/>
  <c r="CV783" i="22" s="1"/>
  <c r="CV784" i="22" s="1"/>
  <c r="CV785" i="22" s="1"/>
  <c r="CV786" i="22" s="1"/>
  <c r="CV787" i="22" s="1"/>
  <c r="CV788" i="22" s="1"/>
  <c r="CV789" i="22" s="1"/>
  <c r="CV790" i="22" s="1"/>
  <c r="CV791" i="22" s="1"/>
  <c r="CV792" i="22" s="1"/>
  <c r="CV793" i="22" s="1"/>
  <c r="CV794" i="22" s="1"/>
  <c r="CV795" i="22" s="1"/>
  <c r="CV796" i="22" s="1"/>
  <c r="CV797" i="22" s="1"/>
  <c r="CV798" i="22" s="1"/>
  <c r="CV799" i="22" s="1"/>
  <c r="CV800" i="22" s="1"/>
  <c r="CV801" i="22" s="1"/>
  <c r="CV802" i="22" s="1"/>
  <c r="CV803" i="22" s="1"/>
  <c r="CV804" i="22" s="1"/>
  <c r="CV805" i="22" s="1"/>
  <c r="CV806" i="22" s="1"/>
  <c r="CV807" i="22" s="1"/>
  <c r="CV808" i="22" s="1"/>
  <c r="CV809" i="22" s="1"/>
  <c r="CV810" i="22" s="1"/>
  <c r="CV811" i="22" s="1"/>
  <c r="CV812" i="22" s="1"/>
  <c r="CV813" i="22" s="1"/>
  <c r="CV814" i="22" s="1"/>
  <c r="CV815" i="22" s="1"/>
  <c r="CV816" i="22" s="1"/>
  <c r="CV817" i="22" s="1"/>
  <c r="CV818" i="22" s="1"/>
  <c r="CV819" i="22" s="1"/>
  <c r="CV820" i="22" s="1"/>
  <c r="CV821" i="22" s="1"/>
  <c r="CV822" i="22" s="1"/>
  <c r="CV823" i="22" s="1"/>
  <c r="CV824" i="22" s="1"/>
  <c r="CV825" i="22" s="1"/>
  <c r="CV826" i="22" s="1"/>
  <c r="CV827" i="22" s="1"/>
  <c r="CV828" i="22" s="1"/>
  <c r="CV829" i="22" s="1"/>
  <c r="CV830" i="22" s="1"/>
  <c r="CV831" i="22" s="1"/>
  <c r="CV832" i="22" s="1"/>
  <c r="CV833" i="22" s="1"/>
  <c r="CV834" i="22" s="1"/>
  <c r="CV835" i="22" s="1"/>
  <c r="CV836" i="22" s="1"/>
  <c r="CV837" i="22" s="1"/>
  <c r="CV838" i="22" s="1"/>
  <c r="CV839" i="22" s="1"/>
  <c r="CV840" i="22" s="1"/>
  <c r="CV841" i="22" s="1"/>
  <c r="CV842" i="22" s="1"/>
  <c r="CV843" i="22" s="1"/>
  <c r="CV844" i="22" s="1"/>
  <c r="CV845" i="22" s="1"/>
  <c r="CV846" i="22" s="1"/>
  <c r="CV847" i="22" s="1"/>
  <c r="CV848" i="22" s="1"/>
  <c r="CV849" i="22" s="1"/>
  <c r="CV850" i="22" s="1"/>
  <c r="CV851" i="22" s="1"/>
  <c r="CV852" i="22" s="1"/>
  <c r="CV853" i="22" s="1"/>
  <c r="CV854" i="22" s="1"/>
  <c r="CV855" i="22" s="1"/>
  <c r="CV856" i="22" s="1"/>
  <c r="CV857" i="22" s="1"/>
  <c r="CV858" i="22" s="1"/>
  <c r="CV859" i="22" s="1"/>
  <c r="CV860" i="22" s="1"/>
  <c r="CV861" i="22" s="1"/>
  <c r="CV862" i="22" s="1"/>
  <c r="CV863" i="22" s="1"/>
  <c r="CV864" i="22" s="1"/>
  <c r="CV865" i="22" s="1"/>
  <c r="CV866" i="22" s="1"/>
  <c r="CV867" i="22" s="1"/>
  <c r="CV868" i="22" s="1"/>
  <c r="CV869" i="22" s="1"/>
  <c r="CV870" i="22" s="1"/>
  <c r="CV871" i="22" s="1"/>
  <c r="CV872" i="22" s="1"/>
  <c r="CV873" i="22" s="1"/>
  <c r="CV874" i="22" s="1"/>
  <c r="CV875" i="22" s="1"/>
  <c r="CV876" i="22" s="1"/>
  <c r="CV877" i="22" s="1"/>
  <c r="CV878" i="22" s="1"/>
  <c r="CV879" i="22" s="1"/>
  <c r="CV880" i="22" s="1"/>
  <c r="CV881" i="22" s="1"/>
  <c r="CV882" i="22" s="1"/>
  <c r="CV883" i="22" s="1"/>
  <c r="CV884" i="22" s="1"/>
  <c r="CV885" i="22" s="1"/>
  <c r="CV886" i="22" s="1"/>
  <c r="CV887" i="22" s="1"/>
  <c r="CV888" i="22" s="1"/>
  <c r="CV889" i="22" s="1"/>
  <c r="CV890" i="22" s="1"/>
  <c r="CV891" i="22" s="1"/>
  <c r="CV892" i="22" s="1"/>
  <c r="CV893" i="22" s="1"/>
  <c r="CV894" i="22" s="1"/>
  <c r="CV895" i="22" s="1"/>
  <c r="CV896" i="22" s="1"/>
  <c r="CV897" i="22" s="1"/>
  <c r="CV898" i="22" s="1"/>
  <c r="CV899" i="22" s="1"/>
  <c r="CV900" i="22" s="1"/>
  <c r="CV901" i="22" s="1"/>
  <c r="CV902" i="22" s="1"/>
  <c r="CV903" i="22" s="1"/>
  <c r="CV904" i="22" s="1"/>
  <c r="CV905" i="22" s="1"/>
  <c r="CV906" i="22" s="1"/>
  <c r="CV907" i="22" s="1"/>
  <c r="CV908" i="22" s="1"/>
  <c r="CV909" i="22" s="1"/>
  <c r="CV910" i="22" s="1"/>
  <c r="CV911" i="22" s="1"/>
  <c r="CV912" i="22" s="1"/>
  <c r="CV913" i="22" s="1"/>
  <c r="CV914" i="22" s="1"/>
  <c r="CV915" i="22" s="1"/>
  <c r="CV916" i="22" s="1"/>
  <c r="CV917" i="22" s="1"/>
  <c r="CV918" i="22" s="1"/>
  <c r="CV919" i="22" s="1"/>
  <c r="CV920" i="22" s="1"/>
  <c r="CV921" i="22" s="1"/>
  <c r="CV922" i="22" s="1"/>
  <c r="CV923" i="22" s="1"/>
  <c r="CV924" i="22" s="1"/>
  <c r="CV925" i="22" s="1"/>
  <c r="CV926" i="22" s="1"/>
  <c r="CV927" i="22" s="1"/>
  <c r="CV928" i="22" s="1"/>
  <c r="CV929" i="22" s="1"/>
  <c r="CV930" i="22" s="1"/>
  <c r="CV931" i="22" s="1"/>
  <c r="CV932" i="22" s="1"/>
  <c r="CV933" i="22" s="1"/>
  <c r="CV934" i="22" s="1"/>
  <c r="CV935" i="22" s="1"/>
  <c r="CV936" i="22" s="1"/>
  <c r="CV937" i="22" s="1"/>
  <c r="CV938" i="22" s="1"/>
  <c r="CV939" i="22" s="1"/>
  <c r="CV940" i="22" s="1"/>
  <c r="CV941" i="22" s="1"/>
  <c r="CV942" i="22" s="1"/>
  <c r="CV943" i="22" s="1"/>
  <c r="CV944" i="22" s="1"/>
  <c r="CV945" i="22" s="1"/>
  <c r="CV946" i="22" s="1"/>
  <c r="CV947" i="22" s="1"/>
  <c r="CV948" i="22" s="1"/>
  <c r="CV949" i="22" s="1"/>
  <c r="CV950" i="22" s="1"/>
  <c r="CV951" i="22" s="1"/>
  <c r="CV952" i="22" s="1"/>
  <c r="CV953" i="22" s="1"/>
  <c r="CV954" i="22" s="1"/>
  <c r="CV955" i="22" s="1"/>
  <c r="CV956" i="22" s="1"/>
  <c r="CV957" i="22" s="1"/>
  <c r="CV958" i="22" s="1"/>
  <c r="CV959" i="22" s="1"/>
  <c r="CV960" i="22" s="1"/>
  <c r="CV961" i="22" s="1"/>
  <c r="CV962" i="22" s="1"/>
  <c r="CV963" i="22" s="1"/>
  <c r="CV964" i="22" s="1"/>
  <c r="CV965" i="22" s="1"/>
  <c r="CV966" i="22" s="1"/>
  <c r="CV967" i="22" s="1"/>
  <c r="CV968" i="22" s="1"/>
  <c r="CV969" i="22" s="1"/>
  <c r="CV970" i="22" s="1"/>
  <c r="CV971" i="22" s="1"/>
  <c r="CV972" i="22" s="1"/>
  <c r="CV973" i="22" s="1"/>
  <c r="CV974" i="22" s="1"/>
  <c r="CV975" i="22" s="1"/>
  <c r="CV976" i="22" s="1"/>
  <c r="CV977" i="22" s="1"/>
  <c r="CV978" i="22" s="1"/>
  <c r="CV979" i="22" s="1"/>
  <c r="CV980" i="22" s="1"/>
  <c r="CV981" i="22" s="1"/>
  <c r="CV982" i="22" s="1"/>
  <c r="CV983" i="22" s="1"/>
  <c r="CV984" i="22" s="1"/>
  <c r="CV985" i="22" s="1"/>
  <c r="CV986" i="22" s="1"/>
  <c r="CV987" i="22" s="1"/>
  <c r="CV988" i="22" s="1"/>
  <c r="CV989" i="22" s="1"/>
  <c r="CV990" i="22" s="1"/>
  <c r="CV991" i="22" s="1"/>
  <c r="CV992" i="22" s="1"/>
  <c r="CV993" i="22" s="1"/>
  <c r="CV994" i="22" s="1"/>
  <c r="CV995" i="22" s="1"/>
  <c r="CV996" i="22" s="1"/>
  <c r="CV997" i="22" s="1"/>
  <c r="CV998" i="22" s="1"/>
  <c r="CV999" i="22" s="1"/>
  <c r="CV1000" i="22" s="1"/>
  <c r="CV1001" i="22" s="1"/>
  <c r="CV1002" i="22" s="1"/>
  <c r="CV1003" i="22" s="1"/>
  <c r="CV1004" i="22" s="1"/>
  <c r="CV1005" i="22" s="1"/>
  <c r="CV1006" i="22" s="1"/>
  <c r="CV1007" i="22" s="1"/>
  <c r="CV1008" i="22" s="1"/>
  <c r="CV1009" i="22" s="1"/>
  <c r="CV1010" i="22" s="1"/>
  <c r="CV1011" i="22" s="1"/>
  <c r="CV1012" i="22" s="1"/>
  <c r="CV1013" i="22" s="1"/>
  <c r="CV1014" i="22" s="1"/>
  <c r="CV1015" i="22" s="1"/>
  <c r="CV1016" i="22" s="1"/>
  <c r="CV1017" i="22" s="1"/>
  <c r="CV1018" i="22" s="1"/>
  <c r="CV1019" i="22" s="1"/>
  <c r="CV1020" i="22" s="1"/>
  <c r="CV1021" i="22" s="1"/>
  <c r="CV1022" i="22" s="1"/>
  <c r="CV1023" i="22" s="1"/>
  <c r="CV1024" i="22" s="1"/>
  <c r="CV1025" i="22" s="1"/>
  <c r="CV1026" i="22" s="1"/>
  <c r="CV1027" i="22" s="1"/>
  <c r="CV1028" i="22" s="1"/>
  <c r="CV1029" i="22" s="1"/>
  <c r="CV1030" i="22" s="1"/>
  <c r="CV1031" i="22" s="1"/>
  <c r="CV1032" i="22" s="1"/>
  <c r="CV1033" i="22" s="1"/>
  <c r="CV1034" i="22" s="1"/>
  <c r="CV1035" i="22" s="1"/>
  <c r="CV1036" i="22" s="1"/>
  <c r="CV1037" i="22" s="1"/>
  <c r="CV1038" i="22" s="1"/>
  <c r="CV1039" i="22" s="1"/>
  <c r="CV1040" i="22" s="1"/>
  <c r="CV1041" i="22" s="1"/>
  <c r="CV1042" i="22" s="1"/>
  <c r="CV1043" i="22" s="1"/>
  <c r="CV1044" i="22" s="1"/>
  <c r="CV1045" i="22" s="1"/>
  <c r="CV1046" i="22" s="1"/>
  <c r="CV1047" i="22" s="1"/>
  <c r="CV1048" i="22" s="1"/>
  <c r="CV1049" i="22" s="1"/>
  <c r="CV1050" i="22" s="1"/>
  <c r="CV1051" i="22" s="1"/>
  <c r="CV1052" i="22" s="1"/>
  <c r="CV1053" i="22" s="1"/>
  <c r="CV1054" i="22" s="1"/>
  <c r="CV1055" i="22" s="1"/>
  <c r="CV1056" i="22" s="1"/>
  <c r="CV1057" i="22" s="1"/>
  <c r="CV1058" i="22" s="1"/>
  <c r="CV1059" i="22" s="1"/>
  <c r="CV1060" i="22" s="1"/>
  <c r="CV1061" i="22" s="1"/>
  <c r="CV1062" i="22" s="1"/>
  <c r="CV1063" i="22" s="1"/>
  <c r="CV1064" i="22" s="1"/>
  <c r="CV1065" i="22" s="1"/>
  <c r="CV1066" i="22" s="1"/>
  <c r="CV1067" i="22" s="1"/>
  <c r="CV1068" i="22" s="1"/>
  <c r="CV1069" i="22" s="1"/>
  <c r="CV1070" i="22" s="1"/>
  <c r="CV1071" i="22" s="1"/>
  <c r="CV1072" i="22" s="1"/>
  <c r="CV1073" i="22" s="1"/>
  <c r="CV1074" i="22" s="1"/>
  <c r="CV1075" i="22" s="1"/>
  <c r="CV1076" i="22" s="1"/>
  <c r="CV1077" i="22" s="1"/>
  <c r="CV1078" i="22" s="1"/>
  <c r="CV1079" i="22" s="1"/>
  <c r="CV1080" i="22" s="1"/>
  <c r="CV1081" i="22" s="1"/>
  <c r="CV1082" i="22" s="1"/>
  <c r="CV1083" i="22" s="1"/>
  <c r="CV1084" i="22" s="1"/>
  <c r="CV1085" i="22" s="1"/>
  <c r="CV1086" i="22" s="1"/>
  <c r="CV1087" i="22" s="1"/>
  <c r="CV1088" i="22" s="1"/>
  <c r="CV1089" i="22" s="1"/>
  <c r="CV1090" i="22" s="1"/>
  <c r="CV1091" i="22" s="1"/>
  <c r="CV1092" i="22" s="1"/>
  <c r="CV1093" i="22" s="1"/>
  <c r="CV1094" i="22" s="1"/>
  <c r="CV1095" i="22" s="1"/>
  <c r="CV1096" i="22" s="1"/>
  <c r="CV1097" i="22" s="1"/>
  <c r="CV1098" i="22" s="1"/>
  <c r="CV1099" i="22" s="1"/>
  <c r="CV1100" i="22" s="1"/>
  <c r="CV1101" i="22" s="1"/>
  <c r="CV1102" i="22" s="1"/>
  <c r="CV1103" i="22" s="1"/>
  <c r="CV1104" i="22" s="1"/>
  <c r="CV1105" i="22" s="1"/>
  <c r="CV1106" i="22" s="1"/>
  <c r="CV1107" i="22" s="1"/>
  <c r="CV1108" i="22" s="1"/>
  <c r="CV1109" i="22" s="1"/>
  <c r="CV1110" i="22" s="1"/>
  <c r="CV1111" i="22" s="1"/>
  <c r="CV1112" i="22" s="1"/>
  <c r="CV1113" i="22" s="1"/>
  <c r="CV1114" i="22" s="1"/>
  <c r="CV1115" i="22" s="1"/>
  <c r="CV1116" i="22" s="1"/>
  <c r="CV1117" i="22" s="1"/>
  <c r="CV1118" i="22" s="1"/>
  <c r="CV1119" i="22" s="1"/>
  <c r="CV1120" i="22" s="1"/>
  <c r="CV1121" i="22" s="1"/>
  <c r="CV1122" i="22" s="1"/>
  <c r="CV1123" i="22" s="1"/>
  <c r="CV1124" i="22" s="1"/>
  <c r="CV1125" i="22" s="1"/>
  <c r="CV1126" i="22" s="1"/>
  <c r="CV1127" i="22" s="1"/>
  <c r="CV1128" i="22" s="1"/>
  <c r="CV1129" i="22" s="1"/>
  <c r="CV1130" i="22" s="1"/>
  <c r="CV1131" i="22" s="1"/>
  <c r="CV1132" i="22" s="1"/>
  <c r="CV1133" i="22" s="1"/>
  <c r="CV1134" i="22" s="1"/>
  <c r="CV1135" i="22" s="1"/>
  <c r="CV1136" i="22" s="1"/>
  <c r="CV1137" i="22" s="1"/>
  <c r="CV1138" i="22" s="1"/>
  <c r="CV1139" i="22" s="1"/>
  <c r="CV1140" i="22" s="1"/>
  <c r="CV1141" i="22" s="1"/>
  <c r="CV1142" i="22" s="1"/>
  <c r="CV1143" i="22" s="1"/>
  <c r="CV1144" i="22" s="1"/>
  <c r="CV1145" i="22" s="1"/>
  <c r="CV1146" i="22" s="1"/>
  <c r="CV1147" i="22" s="1"/>
  <c r="CV1148" i="22" s="1"/>
  <c r="CV1149" i="22" s="1"/>
  <c r="CV1150" i="22" s="1"/>
  <c r="CV1151" i="22" s="1"/>
  <c r="CV1152" i="22" s="1"/>
  <c r="CV1153" i="22" s="1"/>
  <c r="CV1154" i="22" s="1"/>
  <c r="CV1155" i="22" s="1"/>
  <c r="CV1156" i="22" s="1"/>
  <c r="CV1157" i="22" s="1"/>
  <c r="CV1158" i="22" s="1"/>
  <c r="CV1159" i="22" s="1"/>
  <c r="CV1160" i="22" s="1"/>
  <c r="CV1161" i="22" s="1"/>
  <c r="CV1162" i="22" s="1"/>
  <c r="CV1163" i="22" s="1"/>
  <c r="CV1164" i="22" s="1"/>
  <c r="CV1165" i="22" s="1"/>
  <c r="CV1166" i="22" s="1"/>
  <c r="CV1167" i="22" s="1"/>
  <c r="CV1168" i="22" s="1"/>
  <c r="CV1169" i="22" s="1"/>
  <c r="CV1170" i="22" s="1"/>
  <c r="CV1171" i="22" s="1"/>
  <c r="CV1172" i="22" s="1"/>
  <c r="CV1173" i="22" s="1"/>
  <c r="CV1174" i="22" s="1"/>
  <c r="CV1175" i="22" s="1"/>
  <c r="CV1176" i="22" s="1"/>
  <c r="CV1177" i="22" s="1"/>
  <c r="CV1178" i="22" s="1"/>
  <c r="CV1179" i="22" s="1"/>
  <c r="CV1180" i="22" s="1"/>
  <c r="CV1181" i="22" s="1"/>
  <c r="CV1182" i="22" s="1"/>
  <c r="CV1183" i="22" s="1"/>
  <c r="CV1184" i="22" s="1"/>
  <c r="CV1185" i="22" s="1"/>
  <c r="CV1186" i="22" s="1"/>
  <c r="CV1187" i="22" s="1"/>
  <c r="CV1188" i="22" s="1"/>
  <c r="CV1189" i="22" s="1"/>
  <c r="CV1190" i="22" s="1"/>
  <c r="CV1191" i="22" s="1"/>
  <c r="CV1192" i="22" s="1"/>
  <c r="CV1193" i="22" s="1"/>
  <c r="CV1194" i="22" s="1"/>
  <c r="CV1195" i="22" s="1"/>
  <c r="CV1196" i="22" s="1"/>
  <c r="CV1197" i="22" s="1"/>
  <c r="CV1198" i="22" s="1"/>
  <c r="CV1199" i="22" s="1"/>
  <c r="CV1200" i="22" s="1"/>
  <c r="CV1201" i="22" s="1"/>
  <c r="CV1202" i="22" s="1"/>
  <c r="CV1203" i="22" s="1"/>
  <c r="CV1204" i="22" s="1"/>
  <c r="CV1205" i="22" s="1"/>
  <c r="CV1206" i="22" s="1"/>
  <c r="CV1207" i="22" s="1"/>
  <c r="CV1208" i="22" s="1"/>
  <c r="CV1209" i="22" s="1"/>
  <c r="CV1210" i="22" s="1"/>
  <c r="CV1211" i="22" s="1"/>
  <c r="CV1212" i="22" s="1"/>
  <c r="CV1213" i="22" s="1"/>
  <c r="CV1214" i="22" s="1"/>
  <c r="CV1215" i="22" s="1"/>
  <c r="CV1216" i="22" s="1"/>
  <c r="CV1217" i="22" s="1"/>
  <c r="CV1218" i="22" s="1"/>
  <c r="CV1219" i="22" s="1"/>
  <c r="CV1220" i="22" s="1"/>
  <c r="CV1221" i="22" s="1"/>
  <c r="CV1222" i="22" s="1"/>
  <c r="CV1223" i="22" s="1"/>
  <c r="CV1224" i="22" s="1"/>
  <c r="CV1225" i="22" s="1"/>
  <c r="CV1226" i="22" s="1"/>
  <c r="CV1227" i="22" s="1"/>
  <c r="CV1228" i="22" s="1"/>
  <c r="CV1229" i="22" s="1"/>
  <c r="CV1230" i="22" s="1"/>
  <c r="CV1231" i="22" s="1"/>
  <c r="CV1232" i="22" s="1"/>
  <c r="CV1233" i="22" s="1"/>
  <c r="CV1234" i="22" s="1"/>
  <c r="CV1235" i="22" s="1"/>
  <c r="CV1236" i="22" s="1"/>
  <c r="CV1237" i="22" s="1"/>
  <c r="CV1238" i="22" s="1"/>
  <c r="CV1239" i="22" s="1"/>
  <c r="CV1240" i="22" s="1"/>
  <c r="CV1241" i="22" s="1"/>
  <c r="CV1242" i="22" s="1"/>
  <c r="CV1243" i="22" s="1"/>
  <c r="CV1244" i="22" s="1"/>
  <c r="CV1245" i="22" s="1"/>
  <c r="CV1246" i="22" s="1"/>
  <c r="CV1247" i="22" s="1"/>
  <c r="CV1248" i="22" s="1"/>
  <c r="CV1249" i="22" s="1"/>
  <c r="CV1250" i="22" s="1"/>
  <c r="CV1251" i="22" s="1"/>
  <c r="CV1252" i="22" s="1"/>
  <c r="CV1253" i="22" s="1"/>
  <c r="CV1254" i="22" s="1"/>
  <c r="CV1255" i="22" s="1"/>
  <c r="CV1256" i="22" s="1"/>
  <c r="CV1257" i="22" s="1"/>
  <c r="CV1258" i="22" s="1"/>
  <c r="CV1259" i="22" s="1"/>
  <c r="CV1260" i="22" s="1"/>
  <c r="CV1261" i="22" s="1"/>
  <c r="CV1262" i="22" s="1"/>
  <c r="CV1263" i="22" s="1"/>
  <c r="CV1264" i="22" s="1"/>
  <c r="CV1265" i="22" s="1"/>
  <c r="CV1266" i="22" s="1"/>
  <c r="CV1267" i="22" s="1"/>
  <c r="CV1268" i="22" s="1"/>
  <c r="CV1269" i="22" s="1"/>
  <c r="CV1270" i="22" s="1"/>
  <c r="CV1271" i="22" s="1"/>
  <c r="CV1272" i="22" s="1"/>
  <c r="CV1273" i="22" s="1"/>
  <c r="CV1274" i="22" s="1"/>
  <c r="CV1275" i="22" s="1"/>
  <c r="CV1276" i="22" s="1"/>
  <c r="CV1277" i="22" s="1"/>
  <c r="CV1278" i="22" s="1"/>
  <c r="CV1279" i="22" s="1"/>
  <c r="CV1280" i="22" s="1"/>
  <c r="CV1281" i="22" s="1"/>
  <c r="CV1282" i="22" s="1"/>
  <c r="CV1283" i="22" s="1"/>
  <c r="CV1284" i="22" s="1"/>
  <c r="CV1285" i="22" s="1"/>
  <c r="CV1286" i="22" s="1"/>
  <c r="CV1287" i="22" s="1"/>
  <c r="CV1288" i="22" s="1"/>
  <c r="CV1289" i="22" s="1"/>
  <c r="CV1290" i="22" s="1"/>
  <c r="CV1291" i="22" s="1"/>
  <c r="CV1292" i="22" s="1"/>
  <c r="CV1293" i="22" s="1"/>
  <c r="CV1294" i="22" s="1"/>
  <c r="CV1295" i="22" s="1"/>
  <c r="CV1296" i="22" s="1"/>
  <c r="CV1297" i="22" s="1"/>
  <c r="CV1298" i="22" s="1"/>
  <c r="CV1299" i="22" s="1"/>
  <c r="CV1300" i="22" s="1"/>
  <c r="CV1301" i="22" s="1"/>
  <c r="CV1302" i="22" s="1"/>
  <c r="CV1303" i="22" s="1"/>
  <c r="CV1304" i="22" s="1"/>
  <c r="CV1305" i="22" s="1"/>
  <c r="CV1306" i="22" s="1"/>
  <c r="CV1307" i="22" s="1"/>
  <c r="CV1308" i="22" s="1"/>
  <c r="CV1309" i="22" s="1"/>
  <c r="CV1310" i="22" s="1"/>
  <c r="CV1311" i="22" s="1"/>
  <c r="CV1312" i="22" s="1"/>
  <c r="CV1313" i="22" s="1"/>
  <c r="CV1314" i="22" s="1"/>
  <c r="CV1315" i="22" s="1"/>
  <c r="CV1316" i="22" s="1"/>
  <c r="CV1317" i="22" s="1"/>
  <c r="CV1318" i="22" s="1"/>
  <c r="CV1319" i="22" s="1"/>
  <c r="CV1320" i="22" s="1"/>
  <c r="CV1321" i="22" s="1"/>
  <c r="CV1322" i="22" s="1"/>
  <c r="CV1323" i="22" s="1"/>
  <c r="CV1324" i="22" s="1"/>
  <c r="CV1325" i="22" s="1"/>
  <c r="CV1326" i="22" s="1"/>
  <c r="CV1327" i="22" s="1"/>
  <c r="CV1328" i="22" s="1"/>
  <c r="CV1329" i="22" s="1"/>
  <c r="CV1330" i="22" s="1"/>
  <c r="CV1331" i="22" s="1"/>
  <c r="CV1332" i="22" s="1"/>
  <c r="CV1333" i="22" s="1"/>
  <c r="CV1334" i="22" s="1"/>
  <c r="CV1335" i="22" s="1"/>
  <c r="CV1336" i="22" s="1"/>
  <c r="CV1337" i="22" s="1"/>
  <c r="CV1338" i="22" s="1"/>
  <c r="CV1339" i="22" s="1"/>
  <c r="CV1340" i="22" s="1"/>
  <c r="CV1341" i="22" s="1"/>
  <c r="CV1342" i="22" s="1"/>
  <c r="CV1343" i="22" s="1"/>
  <c r="CV1344" i="22" s="1"/>
  <c r="CV1345" i="22" s="1"/>
  <c r="CV1346" i="22" s="1"/>
  <c r="CV1347" i="22" s="1"/>
  <c r="CV1348" i="22" s="1"/>
  <c r="CV1349" i="22" s="1"/>
  <c r="CV1350" i="22" s="1"/>
  <c r="CV1351" i="22" s="1"/>
  <c r="CV1352" i="22" s="1"/>
  <c r="CV1353" i="22" s="1"/>
  <c r="CV1354" i="22" s="1"/>
  <c r="CV1355" i="22" s="1"/>
  <c r="CV1356" i="22" s="1"/>
  <c r="CV1357" i="22" s="1"/>
  <c r="CV1358" i="22" s="1"/>
  <c r="CV1359" i="22" s="1"/>
  <c r="CV1360" i="22" s="1"/>
  <c r="CV1361" i="22" s="1"/>
  <c r="CV1362" i="22" s="1"/>
  <c r="CV1363" i="22" s="1"/>
  <c r="CV1364" i="22" s="1"/>
  <c r="CV1365" i="22" s="1"/>
  <c r="CV1366" i="22" s="1"/>
  <c r="CV1367" i="22" s="1"/>
  <c r="CV1368" i="22" s="1"/>
  <c r="CV1369" i="22" s="1"/>
  <c r="CV1370" i="22" s="1"/>
  <c r="CV1371" i="22" s="1"/>
  <c r="CV1372" i="22" s="1"/>
  <c r="CV1373" i="22" s="1"/>
  <c r="CV1374" i="22" s="1"/>
  <c r="CV1375" i="22" s="1"/>
  <c r="CV1376" i="22" s="1"/>
  <c r="CV1377" i="22" s="1"/>
  <c r="CV1378" i="22" s="1"/>
  <c r="CV1379" i="22" s="1"/>
  <c r="CV1380" i="22" s="1"/>
  <c r="CV1381" i="22" s="1"/>
  <c r="CV1382" i="22" s="1"/>
  <c r="CV1383" i="22" s="1"/>
  <c r="CV1384" i="22" s="1"/>
  <c r="CV1385" i="22" s="1"/>
  <c r="CV1386" i="22" s="1"/>
  <c r="CV1387" i="22" s="1"/>
  <c r="CV1388" i="22" s="1"/>
  <c r="CV1389" i="22" s="1"/>
  <c r="CV1390" i="22" s="1"/>
  <c r="CV1391" i="22" s="1"/>
  <c r="CV1392" i="22" s="1"/>
  <c r="CV1393" i="22" s="1"/>
  <c r="CV1394" i="22" s="1"/>
  <c r="CV1395" i="22" s="1"/>
  <c r="CV1396" i="22" s="1"/>
  <c r="CV1397" i="22" s="1"/>
  <c r="CV1398" i="22" s="1"/>
  <c r="CV1399" i="22" s="1"/>
  <c r="CV1400" i="22" s="1"/>
  <c r="CV1401" i="22" s="1"/>
  <c r="CV1402" i="22" s="1"/>
  <c r="CV1403" i="22" s="1"/>
  <c r="CV1404" i="22" s="1"/>
  <c r="CV1405" i="22" s="1"/>
  <c r="CV1406" i="22" s="1"/>
  <c r="CV1407" i="22" s="1"/>
  <c r="CV1408" i="22" s="1"/>
  <c r="CV1409" i="22" s="1"/>
  <c r="CV1410" i="22" s="1"/>
  <c r="CV1411" i="22" s="1"/>
  <c r="CV1412" i="22" s="1"/>
  <c r="CV1413" i="22" s="1"/>
  <c r="CV1414" i="22" s="1"/>
  <c r="CV1415" i="22" s="1"/>
  <c r="CV1416" i="22" s="1"/>
  <c r="CV1417" i="22" s="1"/>
  <c r="CV1418" i="22" s="1"/>
  <c r="CV1419" i="22" s="1"/>
  <c r="CV1420" i="22" s="1"/>
  <c r="CV1421" i="22" s="1"/>
  <c r="CV1422" i="22" s="1"/>
  <c r="CV1423" i="22" s="1"/>
  <c r="CV1424" i="22" s="1"/>
  <c r="CV1425" i="22" s="1"/>
  <c r="CV1426" i="22" s="1"/>
  <c r="CV1427" i="22" s="1"/>
  <c r="CV1428" i="22" s="1"/>
  <c r="CV1429" i="22" s="1"/>
  <c r="CV1430" i="22" s="1"/>
  <c r="CV1431" i="22" s="1"/>
  <c r="CV1432" i="22" s="1"/>
  <c r="CV1433" i="22" s="1"/>
  <c r="CV1434" i="22" s="1"/>
  <c r="CV1435" i="22" s="1"/>
  <c r="CV1436" i="22" s="1"/>
  <c r="CV1437" i="22" s="1"/>
  <c r="CV1438" i="22" s="1"/>
  <c r="CV1439" i="22" s="1"/>
  <c r="CV1440" i="22" s="1"/>
  <c r="CV1441" i="22" s="1"/>
  <c r="CV1442" i="22" s="1"/>
  <c r="CV1443" i="22" s="1"/>
  <c r="CV1444" i="22" s="1"/>
  <c r="CV1445" i="22" s="1"/>
  <c r="CV1446" i="22" s="1"/>
  <c r="CV1447" i="22" s="1"/>
  <c r="CV1448" i="22" s="1"/>
  <c r="CV1449" i="22" s="1"/>
  <c r="CV1450" i="22" s="1"/>
  <c r="CV1451" i="22" s="1"/>
  <c r="CV1452" i="22" s="1"/>
  <c r="CV1453" i="22" s="1"/>
  <c r="CQ14" i="22"/>
  <c r="L66" i="22"/>
  <c r="M66" i="22" s="1"/>
  <c r="CP14" i="22"/>
  <c r="CL15" i="22"/>
  <c r="Q16" i="1"/>
  <c r="Q17" i="1"/>
  <c r="CF42" i="22"/>
  <c r="CD42" i="22"/>
  <c r="CF15" i="22"/>
  <c r="CD15" i="22"/>
  <c r="CB15" i="22"/>
  <c r="BR38" i="22"/>
  <c r="BR37" i="22"/>
  <c r="BR34" i="22"/>
  <c r="BR31" i="22"/>
  <c r="BR30" i="22"/>
  <c r="BR28" i="22"/>
  <c r="BR24" i="22"/>
  <c r="BR21" i="22"/>
  <c r="CH40" i="22"/>
  <c r="CH38" i="22"/>
  <c r="CH36" i="22"/>
  <c r="CH35" i="22"/>
  <c r="CH34" i="22"/>
  <c r="CH32" i="22"/>
  <c r="CH27" i="22"/>
  <c r="CH26" i="22"/>
  <c r="CH24" i="22"/>
  <c r="CH21" i="22"/>
  <c r="CH19" i="22"/>
  <c r="CH18" i="22"/>
  <c r="CH16" i="22"/>
  <c r="CF41" i="22"/>
  <c r="CF40" i="22"/>
  <c r="CF39" i="22"/>
  <c r="CF38" i="22"/>
  <c r="CF37" i="22"/>
  <c r="CF36" i="22"/>
  <c r="CF35" i="22"/>
  <c r="CF34" i="22"/>
  <c r="CF33" i="22"/>
  <c r="CF32" i="22"/>
  <c r="CF31" i="22"/>
  <c r="CF30" i="22"/>
  <c r="CF29" i="22"/>
  <c r="CF28" i="22"/>
  <c r="CF27" i="22"/>
  <c r="CF26" i="22"/>
  <c r="CF25" i="22"/>
  <c r="CF24" i="22"/>
  <c r="CF23" i="22"/>
  <c r="CF22" i="22"/>
  <c r="CF21" i="22"/>
  <c r="CF20" i="22"/>
  <c r="CF19" i="22"/>
  <c r="CF18" i="22"/>
  <c r="CF17" i="22"/>
  <c r="CF16" i="22"/>
  <c r="CD41" i="22"/>
  <c r="CD40" i="22"/>
  <c r="CD39" i="22"/>
  <c r="CD38" i="22"/>
  <c r="CD37" i="22"/>
  <c r="CD36" i="22"/>
  <c r="CD35" i="22"/>
  <c r="CD34" i="22"/>
  <c r="CD33" i="22"/>
  <c r="CD32" i="22"/>
  <c r="CD31" i="22"/>
  <c r="CD30" i="22"/>
  <c r="CD29" i="22"/>
  <c r="CD28" i="22"/>
  <c r="CD27" i="22"/>
  <c r="CD26" i="22"/>
  <c r="CD25" i="22"/>
  <c r="CD24" i="22"/>
  <c r="CD23" i="22"/>
  <c r="CD22" i="22"/>
  <c r="CD21" i="22"/>
  <c r="CD20" i="22"/>
  <c r="CD19" i="22"/>
  <c r="CD18" i="22"/>
  <c r="CD17" i="22"/>
  <c r="CD16" i="22"/>
  <c r="CB41" i="22"/>
  <c r="CB40" i="22"/>
  <c r="CB39" i="22"/>
  <c r="CB38" i="22"/>
  <c r="CB37" i="22"/>
  <c r="CB35" i="22"/>
  <c r="CB34" i="22"/>
  <c r="CB33" i="22"/>
  <c r="CB31" i="22"/>
  <c r="CB30" i="22"/>
  <c r="CB28" i="22"/>
  <c r="CB27" i="22"/>
  <c r="CB25" i="22"/>
  <c r="CB24" i="22"/>
  <c r="CB23" i="22"/>
  <c r="CB21" i="22"/>
  <c r="CB20" i="22"/>
  <c r="CB18" i="22"/>
  <c r="CB17" i="22"/>
  <c r="CB16" i="22"/>
  <c r="BZ41" i="22"/>
  <c r="BZ39" i="22"/>
  <c r="BZ37" i="22"/>
  <c r="BZ35" i="22"/>
  <c r="BZ30" i="22"/>
  <c r="BZ28" i="22"/>
  <c r="BZ24" i="22"/>
  <c r="BZ18" i="22"/>
  <c r="BZ17" i="22"/>
  <c r="BX41" i="22"/>
  <c r="BX39" i="22"/>
  <c r="BX35" i="22"/>
  <c r="BX30" i="22"/>
  <c r="BX28" i="22"/>
  <c r="BX18" i="22"/>
  <c r="CX14" i="22" a="1"/>
  <c r="CX14" i="22" s="1"/>
  <c r="CT17" i="22" a="1"/>
  <c r="CT17" i="22" s="1"/>
  <c r="CY16" i="22" a="1"/>
  <c r="CY16" i="22" s="1"/>
  <c r="CX16" i="22" a="1"/>
  <c r="CX16" i="22" s="1"/>
  <c r="CU16" i="22" a="1"/>
  <c r="CU16" i="22" s="1"/>
  <c r="CQ16" i="22" a="1"/>
  <c r="CQ16" i="22" s="1"/>
  <c r="CP16" i="22" a="1"/>
  <c r="CP16" i="22" s="1"/>
  <c r="CM16" i="22" a="1"/>
  <c r="CM16" i="22" s="1"/>
  <c r="CL17" i="22" a="1"/>
  <c r="CL17" i="22" s="1"/>
  <c r="CW14" i="22" a="1"/>
  <c r="CW14" i="22" s="1"/>
  <c r="CW15" i="22" s="1"/>
  <c r="CW16" i="22" s="1"/>
  <c r="CW17" i="22" s="1"/>
  <c r="CW18" i="22" s="1"/>
  <c r="CW19" i="22" s="1"/>
  <c r="CW20" i="22" s="1"/>
  <c r="CW21" i="22" s="1"/>
  <c r="CW22" i="22" s="1"/>
  <c r="CW23" i="22" s="1"/>
  <c r="CW24" i="22" s="1"/>
  <c r="CW25" i="22" s="1"/>
  <c r="CW26" i="22" s="1"/>
  <c r="CW27" i="22" s="1"/>
  <c r="CW28" i="22" s="1"/>
  <c r="CW29" i="22" s="1"/>
  <c r="CW30" i="22" s="1"/>
  <c r="CW31" i="22" s="1"/>
  <c r="CW32" i="22" s="1"/>
  <c r="CW33" i="22" s="1"/>
  <c r="CW34" i="22" s="1"/>
  <c r="CW35" i="22" s="1"/>
  <c r="CW36" i="22" s="1"/>
  <c r="CW37" i="22" s="1"/>
  <c r="CW38" i="22" s="1"/>
  <c r="CW39" i="22" s="1"/>
  <c r="CW40" i="22" s="1"/>
  <c r="CW41" i="22" s="1"/>
  <c r="CW42" i="22" s="1"/>
  <c r="CW43" i="22" s="1"/>
  <c r="CW44" i="22" s="1"/>
  <c r="CW45" i="22" s="1"/>
  <c r="CW46" i="22" s="1"/>
  <c r="CW47" i="22" s="1"/>
  <c r="CW48" i="22" s="1"/>
  <c r="CW49" i="22" s="1"/>
  <c r="CW50" i="22" s="1"/>
  <c r="CW51" i="22" s="1"/>
  <c r="CW52" i="22" s="1"/>
  <c r="CW53" i="22" s="1"/>
  <c r="CW54" i="22" s="1"/>
  <c r="CW55" i="22" s="1"/>
  <c r="CW56" i="22" s="1"/>
  <c r="CW57" i="22" s="1"/>
  <c r="CW58" i="22" s="1"/>
  <c r="CW59" i="22" s="1"/>
  <c r="CW60" i="22" s="1"/>
  <c r="CW61" i="22" s="1"/>
  <c r="CW62" i="22" s="1"/>
  <c r="CW63" i="22" s="1"/>
  <c r="CW64" i="22" s="1"/>
  <c r="CW65" i="22" s="1"/>
  <c r="CW66" i="22" s="1"/>
  <c r="CW67" i="22" s="1"/>
  <c r="CW68" i="22" s="1"/>
  <c r="CW69" i="22" s="1"/>
  <c r="CW70" i="22" s="1"/>
  <c r="CW71" i="22" s="1"/>
  <c r="CW72" i="22" s="1"/>
  <c r="CW73" i="22" s="1"/>
  <c r="CW74" i="22" s="1"/>
  <c r="CW75" i="22" s="1"/>
  <c r="CW76" i="22" s="1"/>
  <c r="CW77" i="22" s="1"/>
  <c r="CW78" i="22" s="1"/>
  <c r="CW79" i="22" s="1"/>
  <c r="CW80" i="22" s="1"/>
  <c r="CW81" i="22" s="1"/>
  <c r="CW82" i="22" s="1"/>
  <c r="CW83" i="22" s="1"/>
  <c r="CW84" i="22" s="1"/>
  <c r="CW85" i="22" s="1"/>
  <c r="CW86" i="22" s="1"/>
  <c r="CW87" i="22" s="1"/>
  <c r="CW88" i="22" s="1"/>
  <c r="CW89" i="22" s="1"/>
  <c r="CW90" i="22" s="1"/>
  <c r="CW91" i="22" s="1"/>
  <c r="CW92" i="22" s="1"/>
  <c r="CW93" i="22" s="1"/>
  <c r="CW94" i="22" s="1"/>
  <c r="CW95" i="22" s="1"/>
  <c r="CW96" i="22" s="1"/>
  <c r="CW97" i="22" s="1"/>
  <c r="CW98" i="22" s="1"/>
  <c r="CW99" i="22" s="1"/>
  <c r="CW100" i="22" s="1"/>
  <c r="CW101" i="22" s="1"/>
  <c r="CW102" i="22" s="1"/>
  <c r="CW103" i="22" s="1"/>
  <c r="CW104" i="22" s="1"/>
  <c r="CW105" i="22" s="1"/>
  <c r="CW106" i="22" s="1"/>
  <c r="CW107" i="22" s="1"/>
  <c r="CW108" i="22" s="1"/>
  <c r="CW109" i="22" s="1"/>
  <c r="CW110" i="22" s="1"/>
  <c r="CW111" i="22" s="1"/>
  <c r="CW112" i="22" s="1"/>
  <c r="CW113" i="22" s="1"/>
  <c r="CW114" i="22" s="1"/>
  <c r="CW115" i="22" s="1"/>
  <c r="CW116" i="22" s="1"/>
  <c r="CW117" i="22" s="1"/>
  <c r="CW118" i="22" s="1"/>
  <c r="CW119" i="22" s="1"/>
  <c r="CW120" i="22" s="1"/>
  <c r="CW121" i="22" s="1"/>
  <c r="CW122" i="22" s="1"/>
  <c r="CW123" i="22" s="1"/>
  <c r="CW124" i="22" s="1"/>
  <c r="CW125" i="22" s="1"/>
  <c r="CW126" i="22" s="1"/>
  <c r="CW127" i="22" s="1"/>
  <c r="CW128" i="22" s="1"/>
  <c r="CW129" i="22" s="1"/>
  <c r="CW130" i="22" s="1"/>
  <c r="CW131" i="22" s="1"/>
  <c r="CW132" i="22" s="1"/>
  <c r="CW133" i="22" s="1"/>
  <c r="CW134" i="22" s="1"/>
  <c r="CW135" i="22" s="1"/>
  <c r="CW136" i="22" s="1"/>
  <c r="CW137" i="22" s="1"/>
  <c r="CW138" i="22" s="1"/>
  <c r="CW139" i="22" s="1"/>
  <c r="CW140" i="22" s="1"/>
  <c r="CW141" i="22" s="1"/>
  <c r="CW142" i="22" s="1"/>
  <c r="CW143" i="22" s="1"/>
  <c r="CW144" i="22" s="1"/>
  <c r="CW145" i="22" s="1"/>
  <c r="CW146" i="22" s="1"/>
  <c r="CW147" i="22" s="1"/>
  <c r="CW148" i="22" s="1"/>
  <c r="CW149" i="22" s="1"/>
  <c r="CW150" i="22" s="1"/>
  <c r="CW151" i="22" s="1"/>
  <c r="CW152" i="22" s="1"/>
  <c r="CW153" i="22" s="1"/>
  <c r="CW154" i="22" s="1"/>
  <c r="CW155" i="22" s="1"/>
  <c r="CW156" i="22" s="1"/>
  <c r="CW157" i="22" s="1"/>
  <c r="CW158" i="22" s="1"/>
  <c r="CW159" i="22" s="1"/>
  <c r="CW160" i="22" s="1"/>
  <c r="CW161" i="22" s="1"/>
  <c r="CW162" i="22" s="1"/>
  <c r="CW163" i="22" s="1"/>
  <c r="CW164" i="22" s="1"/>
  <c r="CW165" i="22" s="1"/>
  <c r="CW166" i="22" s="1"/>
  <c r="CW167" i="22" s="1"/>
  <c r="CW168" i="22" s="1"/>
  <c r="CW169" i="22" s="1"/>
  <c r="CW170" i="22" s="1"/>
  <c r="CW171" i="22" s="1"/>
  <c r="CW172" i="22" s="1"/>
  <c r="CW173" i="22" s="1"/>
  <c r="CW174" i="22" s="1"/>
  <c r="CW175" i="22" s="1"/>
  <c r="CW176" i="22" s="1"/>
  <c r="CW177" i="22" s="1"/>
  <c r="CW178" i="22" s="1"/>
  <c r="CW179" i="22" s="1"/>
  <c r="CW180" i="22" s="1"/>
  <c r="CW181" i="22" s="1"/>
  <c r="CW182" i="22" s="1"/>
  <c r="CW183" i="22" s="1"/>
  <c r="CW184" i="22" s="1"/>
  <c r="CW185" i="22" s="1"/>
  <c r="CW186" i="22" s="1"/>
  <c r="CW187" i="22" s="1"/>
  <c r="CW188" i="22" s="1"/>
  <c r="CW189" i="22" s="1"/>
  <c r="CW190" i="22" s="1"/>
  <c r="CW191" i="22" s="1"/>
  <c r="CW192" i="22" s="1"/>
  <c r="CW193" i="22" s="1"/>
  <c r="CW194" i="22" s="1"/>
  <c r="CW195" i="22" s="1"/>
  <c r="CW196" i="22" s="1"/>
  <c r="CW197" i="22" s="1"/>
  <c r="CW198" i="22" s="1"/>
  <c r="CW199" i="22" s="1"/>
  <c r="CW200" i="22" s="1"/>
  <c r="CW201" i="22" s="1"/>
  <c r="CW202" i="22" s="1"/>
  <c r="CW203" i="22" s="1"/>
  <c r="CW204" i="22" s="1"/>
  <c r="CW205" i="22" s="1"/>
  <c r="CW206" i="22" s="1"/>
  <c r="CW207" i="22" s="1"/>
  <c r="CW208" i="22" s="1"/>
  <c r="CW209" i="22" s="1"/>
  <c r="CW210" i="22" s="1"/>
  <c r="CW211" i="22" s="1"/>
  <c r="CW212" i="22" s="1"/>
  <c r="CW213" i="22" s="1"/>
  <c r="CW214" i="22" s="1"/>
  <c r="CW215" i="22" s="1"/>
  <c r="CW216" i="22" s="1"/>
  <c r="CW217" i="22" s="1"/>
  <c r="CW218" i="22" s="1"/>
  <c r="CW219" i="22" s="1"/>
  <c r="CW220" i="22" s="1"/>
  <c r="CW221" i="22" s="1"/>
  <c r="CW222" i="22" s="1"/>
  <c r="CW223" i="22" s="1"/>
  <c r="CW224" i="22" s="1"/>
  <c r="CW225" i="22" s="1"/>
  <c r="CW226" i="22" s="1"/>
  <c r="CW227" i="22" s="1"/>
  <c r="CW228" i="22" s="1"/>
  <c r="CW229" i="22" s="1"/>
  <c r="CW230" i="22" s="1"/>
  <c r="CW231" i="22" s="1"/>
  <c r="CW232" i="22" s="1"/>
  <c r="CW233" i="22" s="1"/>
  <c r="CW234" i="22" s="1"/>
  <c r="CW235" i="22" s="1"/>
  <c r="CW236" i="22" s="1"/>
  <c r="CW237" i="22" s="1"/>
  <c r="CW238" i="22" s="1"/>
  <c r="CW239" i="22" s="1"/>
  <c r="CW240" i="22" s="1"/>
  <c r="CW241" i="22" s="1"/>
  <c r="CW242" i="22" s="1"/>
  <c r="CW243" i="22" s="1"/>
  <c r="CW244" i="22" s="1"/>
  <c r="CW245" i="22" s="1"/>
  <c r="CW246" i="22" s="1"/>
  <c r="CW247" i="22" s="1"/>
  <c r="CW248" i="22" s="1"/>
  <c r="CW249" i="22" s="1"/>
  <c r="CW250" i="22" s="1"/>
  <c r="CW251" i="22" s="1"/>
  <c r="CW252" i="22" s="1"/>
  <c r="CW253" i="22" s="1"/>
  <c r="CW254" i="22" s="1"/>
  <c r="CW255" i="22" s="1"/>
  <c r="CW256" i="22" s="1"/>
  <c r="CW257" i="22" s="1"/>
  <c r="CW258" i="22" s="1"/>
  <c r="CW259" i="22" s="1"/>
  <c r="CW260" i="22" s="1"/>
  <c r="CW261" i="22" s="1"/>
  <c r="CW262" i="22" s="1"/>
  <c r="CW263" i="22" s="1"/>
  <c r="CW264" i="22" s="1"/>
  <c r="CW265" i="22" s="1"/>
  <c r="CW266" i="22" s="1"/>
  <c r="CW267" i="22" s="1"/>
  <c r="CW268" i="22" s="1"/>
  <c r="CW269" i="22" s="1"/>
  <c r="CW270" i="22" s="1"/>
  <c r="CW271" i="22" s="1"/>
  <c r="CW272" i="22" s="1"/>
  <c r="CW273" i="22" s="1"/>
  <c r="CW274" i="22" s="1"/>
  <c r="CW275" i="22" s="1"/>
  <c r="CW276" i="22" s="1"/>
  <c r="CW277" i="22" s="1"/>
  <c r="CW278" i="22" s="1"/>
  <c r="CW279" i="22" s="1"/>
  <c r="CW280" i="22" s="1"/>
  <c r="CW281" i="22" s="1"/>
  <c r="CW282" i="22" s="1"/>
  <c r="CW283" i="22" s="1"/>
  <c r="CW284" i="22" s="1"/>
  <c r="CW285" i="22" s="1"/>
  <c r="CW286" i="22" s="1"/>
  <c r="CW287" i="22" s="1"/>
  <c r="CW288" i="22" s="1"/>
  <c r="CW289" i="22" s="1"/>
  <c r="CW290" i="22" s="1"/>
  <c r="CW291" i="22" s="1"/>
  <c r="CW292" i="22" s="1"/>
  <c r="CW293" i="22" s="1"/>
  <c r="CW294" i="22" s="1"/>
  <c r="CW295" i="22" s="1"/>
  <c r="CW296" i="22" s="1"/>
  <c r="CW297" i="22" s="1"/>
  <c r="CW298" i="22" s="1"/>
  <c r="CW299" i="22" s="1"/>
  <c r="CW300" i="22" s="1"/>
  <c r="CW301" i="22" s="1"/>
  <c r="CW302" i="22" s="1"/>
  <c r="CW303" i="22" s="1"/>
  <c r="CW304" i="22" s="1"/>
  <c r="CW305" i="22" s="1"/>
  <c r="CW306" i="22" s="1"/>
  <c r="CW307" i="22" s="1"/>
  <c r="CW308" i="22" s="1"/>
  <c r="CW309" i="22" s="1"/>
  <c r="CW310" i="22" s="1"/>
  <c r="CW311" i="22" s="1"/>
  <c r="CW312" i="22" s="1"/>
  <c r="CW313" i="22" s="1"/>
  <c r="CW314" i="22" s="1"/>
  <c r="CW315" i="22" s="1"/>
  <c r="CW316" i="22" s="1"/>
  <c r="CW317" i="22" s="1"/>
  <c r="CW318" i="22" s="1"/>
  <c r="CW319" i="22" s="1"/>
  <c r="CW320" i="22" s="1"/>
  <c r="CW321" i="22" s="1"/>
  <c r="CW322" i="22" s="1"/>
  <c r="CW323" i="22" s="1"/>
  <c r="CW324" i="22" s="1"/>
  <c r="CW325" i="22" s="1"/>
  <c r="CW326" i="22" s="1"/>
  <c r="CW327" i="22" s="1"/>
  <c r="CW328" i="22" s="1"/>
  <c r="CW329" i="22" s="1"/>
  <c r="CW330" i="22" s="1"/>
  <c r="CW331" i="22" s="1"/>
  <c r="CW332" i="22" s="1"/>
  <c r="CW333" i="22" s="1"/>
  <c r="CW334" i="22" s="1"/>
  <c r="CW335" i="22" s="1"/>
  <c r="CW336" i="22" s="1"/>
  <c r="CW337" i="22" s="1"/>
  <c r="CW338" i="22" s="1"/>
  <c r="CW339" i="22" s="1"/>
  <c r="CW340" i="22" s="1"/>
  <c r="CW341" i="22" s="1"/>
  <c r="CW342" i="22" s="1"/>
  <c r="CW343" i="22" s="1"/>
  <c r="CW344" i="22" s="1"/>
  <c r="CW345" i="22" s="1"/>
  <c r="CW346" i="22" s="1"/>
  <c r="CW347" i="22" s="1"/>
  <c r="CW348" i="22" s="1"/>
  <c r="CW349" i="22" s="1"/>
  <c r="CW350" i="22" s="1"/>
  <c r="CW351" i="22" s="1"/>
  <c r="CW352" i="22" s="1"/>
  <c r="CW353" i="22" s="1"/>
  <c r="CW354" i="22" s="1"/>
  <c r="CW355" i="22" s="1"/>
  <c r="CW356" i="22" s="1"/>
  <c r="CW357" i="22" s="1"/>
  <c r="CW358" i="22" s="1"/>
  <c r="CW359" i="22" s="1"/>
  <c r="CW360" i="22" s="1"/>
  <c r="CW361" i="22" s="1"/>
  <c r="CW362" i="22" s="1"/>
  <c r="CW363" i="22" s="1"/>
  <c r="CW364" i="22" s="1"/>
  <c r="CW365" i="22" s="1"/>
  <c r="CW366" i="22" s="1"/>
  <c r="CW367" i="22" s="1"/>
  <c r="CW368" i="22" s="1"/>
  <c r="CW369" i="22" s="1"/>
  <c r="CW370" i="22" s="1"/>
  <c r="CW371" i="22" s="1"/>
  <c r="CW372" i="22" s="1"/>
  <c r="CW373" i="22" s="1"/>
  <c r="CW374" i="22" s="1"/>
  <c r="CW375" i="22" s="1"/>
  <c r="CW376" i="22" s="1"/>
  <c r="CW377" i="22" s="1"/>
  <c r="CW378" i="22" s="1"/>
  <c r="CW379" i="22" s="1"/>
  <c r="CW380" i="22" s="1"/>
  <c r="CW381" i="22" s="1"/>
  <c r="CW382" i="22" s="1"/>
  <c r="CW383" i="22" s="1"/>
  <c r="CW384" i="22" s="1"/>
  <c r="CW385" i="22" s="1"/>
  <c r="CW386" i="22" s="1"/>
  <c r="CW387" i="22" s="1"/>
  <c r="CW388" i="22" s="1"/>
  <c r="CW389" i="22" s="1"/>
  <c r="CW390" i="22" s="1"/>
  <c r="CW391" i="22" s="1"/>
  <c r="CW392" i="22" s="1"/>
  <c r="CW393" i="22" s="1"/>
  <c r="CW394" i="22" s="1"/>
  <c r="CW395" i="22" s="1"/>
  <c r="CW396" i="22" s="1"/>
  <c r="CW397" i="22" s="1"/>
  <c r="CW398" i="22" s="1"/>
  <c r="CW399" i="22" s="1"/>
  <c r="CW400" i="22" s="1"/>
  <c r="CW401" i="22" s="1"/>
  <c r="CW402" i="22" s="1"/>
  <c r="CW403" i="22" s="1"/>
  <c r="CW404" i="22" s="1"/>
  <c r="CW405" i="22" s="1"/>
  <c r="CW406" i="22" s="1"/>
  <c r="CW407" i="22" s="1"/>
  <c r="CW408" i="22" s="1"/>
  <c r="CW409" i="22" s="1"/>
  <c r="CW410" i="22" s="1"/>
  <c r="CW411" i="22" s="1"/>
  <c r="CW412" i="22" s="1"/>
  <c r="CW413" i="22" s="1"/>
  <c r="CW414" i="22" s="1"/>
  <c r="CW415" i="22" s="1"/>
  <c r="CW416" i="22" s="1"/>
  <c r="CW417" i="22" s="1"/>
  <c r="CW418" i="22" s="1"/>
  <c r="CW419" i="22" s="1"/>
  <c r="CW420" i="22" s="1"/>
  <c r="CW421" i="22" s="1"/>
  <c r="CW422" i="22" s="1"/>
  <c r="CW423" i="22" s="1"/>
  <c r="CW424" i="22" s="1"/>
  <c r="CW425" i="22" s="1"/>
  <c r="CW426" i="22" s="1"/>
  <c r="CW427" i="22" s="1"/>
  <c r="CW428" i="22" s="1"/>
  <c r="CW429" i="22" s="1"/>
  <c r="CW430" i="22" s="1"/>
  <c r="CW431" i="22" s="1"/>
  <c r="CW432" i="22" s="1"/>
  <c r="CW433" i="22" s="1"/>
  <c r="CW434" i="22" s="1"/>
  <c r="CW435" i="22" s="1"/>
  <c r="CW436" i="22" s="1"/>
  <c r="CW437" i="22" s="1"/>
  <c r="CW438" i="22" s="1"/>
  <c r="CW439" i="22" s="1"/>
  <c r="CW440" i="22" s="1"/>
  <c r="CW441" i="22" s="1"/>
  <c r="CW442" i="22" s="1"/>
  <c r="CW443" i="22" s="1"/>
  <c r="CW444" i="22" s="1"/>
  <c r="CW445" i="22" s="1"/>
  <c r="CW446" i="22" s="1"/>
  <c r="CW447" i="22" s="1"/>
  <c r="CW448" i="22" s="1"/>
  <c r="CW449" i="22" s="1"/>
  <c r="CW450" i="22" s="1"/>
  <c r="CW451" i="22" s="1"/>
  <c r="CW452" i="22" s="1"/>
  <c r="CW453" i="22" s="1"/>
  <c r="CW454" i="22" s="1"/>
  <c r="CW455" i="22" s="1"/>
  <c r="CW456" i="22" s="1"/>
  <c r="CW457" i="22" s="1"/>
  <c r="CW458" i="22" s="1"/>
  <c r="CW459" i="22" s="1"/>
  <c r="CW460" i="22" s="1"/>
  <c r="CW461" i="22" s="1"/>
  <c r="CW462" i="22" s="1"/>
  <c r="CW463" i="22" s="1"/>
  <c r="CW464" i="22" s="1"/>
  <c r="CW465" i="22" s="1"/>
  <c r="CW466" i="22" s="1"/>
  <c r="CW467" i="22" s="1"/>
  <c r="CW468" i="22" s="1"/>
  <c r="CW469" i="22" s="1"/>
  <c r="CW470" i="22" s="1"/>
  <c r="CW471" i="22" s="1"/>
  <c r="CW472" i="22" s="1"/>
  <c r="CW473" i="22" s="1"/>
  <c r="CW474" i="22" s="1"/>
  <c r="CW475" i="22" s="1"/>
  <c r="CW476" i="22" s="1"/>
  <c r="CW477" i="22" s="1"/>
  <c r="CW478" i="22" s="1"/>
  <c r="CW479" i="22" s="1"/>
  <c r="CW480" i="22" s="1"/>
  <c r="CW481" i="22" s="1"/>
  <c r="CW482" i="22" s="1"/>
  <c r="CW483" i="22" s="1"/>
  <c r="CW484" i="22" s="1"/>
  <c r="CW485" i="22" s="1"/>
  <c r="CW486" i="22" s="1"/>
  <c r="CW487" i="22" s="1"/>
  <c r="CW488" i="22" s="1"/>
  <c r="CW489" i="22" s="1"/>
  <c r="CW490" i="22" s="1"/>
  <c r="CW491" i="22" s="1"/>
  <c r="CW492" i="22" s="1"/>
  <c r="CW493" i="22" s="1"/>
  <c r="CW494" i="22" s="1"/>
  <c r="CW495" i="22" s="1"/>
  <c r="CW496" i="22" s="1"/>
  <c r="CW497" i="22" s="1"/>
  <c r="CW498" i="22" s="1"/>
  <c r="CW499" i="22" s="1"/>
  <c r="CW500" i="22" s="1"/>
  <c r="CW501" i="22" s="1"/>
  <c r="CW502" i="22" s="1"/>
  <c r="CW503" i="22" s="1"/>
  <c r="CW504" i="22" s="1"/>
  <c r="CW505" i="22" s="1"/>
  <c r="CW506" i="22" s="1"/>
  <c r="CW507" i="22" s="1"/>
  <c r="CW508" i="22" s="1"/>
  <c r="CW509" i="22" s="1"/>
  <c r="CW510" i="22" s="1"/>
  <c r="CW511" i="22" s="1"/>
  <c r="CW512" i="22" s="1"/>
  <c r="CW513" i="22" s="1"/>
  <c r="CW514" i="22" s="1"/>
  <c r="CW515" i="22" s="1"/>
  <c r="CW516" i="22" s="1"/>
  <c r="CW517" i="22" s="1"/>
  <c r="CW518" i="22" s="1"/>
  <c r="CW519" i="22" s="1"/>
  <c r="CW520" i="22" s="1"/>
  <c r="CW521" i="22" s="1"/>
  <c r="CW522" i="22" s="1"/>
  <c r="CW523" i="22" s="1"/>
  <c r="CW524" i="22" s="1"/>
  <c r="CW525" i="22" s="1"/>
  <c r="CW526" i="22" s="1"/>
  <c r="CW527" i="22" s="1"/>
  <c r="CW528" i="22" s="1"/>
  <c r="CW529" i="22" s="1"/>
  <c r="CW530" i="22" s="1"/>
  <c r="CW531" i="22" s="1"/>
  <c r="CW532" i="22" s="1"/>
  <c r="CW533" i="22" s="1"/>
  <c r="CW534" i="22" s="1"/>
  <c r="CW535" i="22" s="1"/>
  <c r="CW536" i="22" s="1"/>
  <c r="CW537" i="22" s="1"/>
  <c r="CW538" i="22" s="1"/>
  <c r="CW539" i="22" s="1"/>
  <c r="CW540" i="22" s="1"/>
  <c r="CW541" i="22" s="1"/>
  <c r="CW542" i="22" s="1"/>
  <c r="CW543" i="22" s="1"/>
  <c r="CW544" i="22" s="1"/>
  <c r="CW545" i="22" s="1"/>
  <c r="CW546" i="22" s="1"/>
  <c r="CW547" i="22" s="1"/>
  <c r="CW548" i="22" s="1"/>
  <c r="CW549" i="22" s="1"/>
  <c r="CW550" i="22" s="1"/>
  <c r="CW551" i="22" s="1"/>
  <c r="CW552" i="22" s="1"/>
  <c r="CW553" i="22" s="1"/>
  <c r="CW554" i="22" s="1"/>
  <c r="CW555" i="22" s="1"/>
  <c r="CW556" i="22" s="1"/>
  <c r="CW557" i="22" s="1"/>
  <c r="CW558" i="22" s="1"/>
  <c r="CW559" i="22" s="1"/>
  <c r="CW560" i="22" s="1"/>
  <c r="CW561" i="22" s="1"/>
  <c r="CW562" i="22" s="1"/>
  <c r="CW563" i="22" s="1"/>
  <c r="CW564" i="22" s="1"/>
  <c r="CW565" i="22" s="1"/>
  <c r="CW566" i="22" s="1"/>
  <c r="CW567" i="22" s="1"/>
  <c r="CW568" i="22" s="1"/>
  <c r="CW569" i="22" s="1"/>
  <c r="CW570" i="22" s="1"/>
  <c r="CW571" i="22" s="1"/>
  <c r="CW572" i="22" s="1"/>
  <c r="CW573" i="22" s="1"/>
  <c r="CW574" i="22" s="1"/>
  <c r="CW575" i="22" s="1"/>
  <c r="CW576" i="22" s="1"/>
  <c r="CW577" i="22" s="1"/>
  <c r="CW578" i="22" s="1"/>
  <c r="CW579" i="22" s="1"/>
  <c r="CW580" i="22" s="1"/>
  <c r="CW581" i="22" s="1"/>
  <c r="CW582" i="22" s="1"/>
  <c r="CW583" i="22" s="1"/>
  <c r="CW584" i="22" s="1"/>
  <c r="CW585" i="22" s="1"/>
  <c r="CW586" i="22" s="1"/>
  <c r="CW587" i="22" s="1"/>
  <c r="CW588" i="22" s="1"/>
  <c r="CW589" i="22" s="1"/>
  <c r="CW590" i="22" s="1"/>
  <c r="CW591" i="22" s="1"/>
  <c r="CW592" i="22" s="1"/>
  <c r="CW593" i="22" s="1"/>
  <c r="CW594" i="22" s="1"/>
  <c r="CW595" i="22" s="1"/>
  <c r="CW596" i="22" s="1"/>
  <c r="CW597" i="22" s="1"/>
  <c r="CW598" i="22" s="1"/>
  <c r="CW599" i="22" s="1"/>
  <c r="CW600" i="22" s="1"/>
  <c r="CW601" i="22" s="1"/>
  <c r="CW602" i="22" s="1"/>
  <c r="CW603" i="22" s="1"/>
  <c r="CW604" i="22" s="1"/>
  <c r="CW605" i="22" s="1"/>
  <c r="CW606" i="22" s="1"/>
  <c r="CW607" i="22" s="1"/>
  <c r="CW608" i="22" s="1"/>
  <c r="CW609" i="22" s="1"/>
  <c r="CW610" i="22" s="1"/>
  <c r="CW611" i="22" s="1"/>
  <c r="CW612" i="22" s="1"/>
  <c r="CW613" i="22" s="1"/>
  <c r="CW614" i="22" s="1"/>
  <c r="CW615" i="22" s="1"/>
  <c r="CW616" i="22" s="1"/>
  <c r="CW617" i="22" s="1"/>
  <c r="CW618" i="22" s="1"/>
  <c r="CW619" i="22" s="1"/>
  <c r="CW620" i="22" s="1"/>
  <c r="CW621" i="22" s="1"/>
  <c r="CW622" i="22" s="1"/>
  <c r="CW623" i="22" s="1"/>
  <c r="CW624" i="22" s="1"/>
  <c r="CW625" i="22" s="1"/>
  <c r="CW626" i="22" s="1"/>
  <c r="CW627" i="22" s="1"/>
  <c r="CW628" i="22" s="1"/>
  <c r="CW629" i="22" s="1"/>
  <c r="CW630" i="22" s="1"/>
  <c r="CW631" i="22" s="1"/>
  <c r="CW632" i="22" s="1"/>
  <c r="CW633" i="22" s="1"/>
  <c r="CW634" i="22" s="1"/>
  <c r="CW635" i="22" s="1"/>
  <c r="CW636" i="22" s="1"/>
  <c r="CW637" i="22" s="1"/>
  <c r="CW638" i="22" s="1"/>
  <c r="CW639" i="22" s="1"/>
  <c r="CW640" i="22" s="1"/>
  <c r="CW641" i="22" s="1"/>
  <c r="CW642" i="22" s="1"/>
  <c r="CW643" i="22" s="1"/>
  <c r="CW644" i="22" s="1"/>
  <c r="CW645" i="22" s="1"/>
  <c r="CW646" i="22" s="1"/>
  <c r="CW647" i="22" s="1"/>
  <c r="CW648" i="22" s="1"/>
  <c r="CW649" i="22" s="1"/>
  <c r="CW650" i="22" s="1"/>
  <c r="CW651" i="22" s="1"/>
  <c r="CW652" i="22" s="1"/>
  <c r="CW653" i="22" s="1"/>
  <c r="CW654" i="22" s="1"/>
  <c r="CW655" i="22" s="1"/>
  <c r="CW656" i="22" s="1"/>
  <c r="CW657" i="22" s="1"/>
  <c r="CW658" i="22" s="1"/>
  <c r="CW659" i="22" s="1"/>
  <c r="CW660" i="22" s="1"/>
  <c r="CW661" i="22" s="1"/>
  <c r="CW662" i="22" s="1"/>
  <c r="CW663" i="22" s="1"/>
  <c r="CW664" i="22" s="1"/>
  <c r="CW665" i="22" s="1"/>
  <c r="CW666" i="22" s="1"/>
  <c r="CW667" i="22" s="1"/>
  <c r="CW668" i="22" s="1"/>
  <c r="CW669" i="22" s="1"/>
  <c r="CW670" i="22" s="1"/>
  <c r="CW671" i="22" s="1"/>
  <c r="CW672" i="22" s="1"/>
  <c r="CW673" i="22" s="1"/>
  <c r="CW674" i="22" s="1"/>
  <c r="CW675" i="22" s="1"/>
  <c r="CW676" i="22" s="1"/>
  <c r="CW677" i="22" s="1"/>
  <c r="CW678" i="22" s="1"/>
  <c r="CW679" i="22" s="1"/>
  <c r="CW680" i="22" s="1"/>
  <c r="CW681" i="22" s="1"/>
  <c r="CW682" i="22" s="1"/>
  <c r="CW683" i="22" s="1"/>
  <c r="CW684" i="22" s="1"/>
  <c r="CW685" i="22" s="1"/>
  <c r="CW686" i="22" s="1"/>
  <c r="CW687" i="22" s="1"/>
  <c r="CW688" i="22" s="1"/>
  <c r="CW689" i="22" s="1"/>
  <c r="CW690" i="22" s="1"/>
  <c r="CW691" i="22" s="1"/>
  <c r="CW692" i="22" s="1"/>
  <c r="CW693" i="22" s="1"/>
  <c r="CW694" i="22" s="1"/>
  <c r="CW695" i="22" s="1"/>
  <c r="CW696" i="22" s="1"/>
  <c r="CW697" i="22" s="1"/>
  <c r="CW698" i="22" s="1"/>
  <c r="CW699" i="22" s="1"/>
  <c r="CW700" i="22" s="1"/>
  <c r="CW701" i="22" s="1"/>
  <c r="CW702" i="22" s="1"/>
  <c r="CW703" i="22" s="1"/>
  <c r="CW704" i="22" s="1"/>
  <c r="CW705" i="22" s="1"/>
  <c r="CW706" i="22" s="1"/>
  <c r="CW707" i="22" s="1"/>
  <c r="CW708" i="22" s="1"/>
  <c r="CW709" i="22" s="1"/>
  <c r="CW710" i="22" s="1"/>
  <c r="CW711" i="22" s="1"/>
  <c r="CW712" i="22" s="1"/>
  <c r="CW713" i="22" s="1"/>
  <c r="CW714" i="22" s="1"/>
  <c r="CW715" i="22" s="1"/>
  <c r="CW716" i="22" s="1"/>
  <c r="CW717" i="22" s="1"/>
  <c r="CW718" i="22" s="1"/>
  <c r="CW719" i="22" s="1"/>
  <c r="CW720" i="22" s="1"/>
  <c r="CW721" i="22" s="1"/>
  <c r="CW722" i="22" s="1"/>
  <c r="CW723" i="22" s="1"/>
  <c r="CW724" i="22" s="1"/>
  <c r="CW725" i="22" s="1"/>
  <c r="CW726" i="22" s="1"/>
  <c r="CW727" i="22" s="1"/>
  <c r="CW728" i="22" s="1"/>
  <c r="CW729" i="22" s="1"/>
  <c r="CW730" i="22" s="1"/>
  <c r="CW731" i="22" s="1"/>
  <c r="CW732" i="22" s="1"/>
  <c r="CW733" i="22" s="1"/>
  <c r="CW734" i="22" s="1"/>
  <c r="CW735" i="22" s="1"/>
  <c r="CW736" i="22" s="1"/>
  <c r="CW737" i="22" s="1"/>
  <c r="CW738" i="22" s="1"/>
  <c r="CW739" i="22" s="1"/>
  <c r="CW740" i="22" s="1"/>
  <c r="CW741" i="22" s="1"/>
  <c r="CW742" i="22" s="1"/>
  <c r="CW743" i="22" s="1"/>
  <c r="CW744" i="22" s="1"/>
  <c r="CW745" i="22" s="1"/>
  <c r="CW746" i="22" s="1"/>
  <c r="CW747" i="22" s="1"/>
  <c r="CW748" i="22" s="1"/>
  <c r="CW749" i="22" s="1"/>
  <c r="CW750" i="22" s="1"/>
  <c r="CW751" i="22" s="1"/>
  <c r="CW752" i="22" s="1"/>
  <c r="CW753" i="22" s="1"/>
  <c r="CW754" i="22" s="1"/>
  <c r="CW755" i="22" s="1"/>
  <c r="CW756" i="22" s="1"/>
  <c r="CW757" i="22" s="1"/>
  <c r="CW758" i="22" s="1"/>
  <c r="CW759" i="22" s="1"/>
  <c r="CW760" i="22" s="1"/>
  <c r="CW761" i="22" s="1"/>
  <c r="CW762" i="22" s="1"/>
  <c r="CW763" i="22" s="1"/>
  <c r="CW764" i="22" s="1"/>
  <c r="CW765" i="22" s="1"/>
  <c r="CW766" i="22" s="1"/>
  <c r="CW767" i="22" s="1"/>
  <c r="CW768" i="22" s="1"/>
  <c r="CW769" i="22" s="1"/>
  <c r="CW770" i="22" s="1"/>
  <c r="CW771" i="22" s="1"/>
  <c r="CW772" i="22" s="1"/>
  <c r="CW773" i="22" s="1"/>
  <c r="CW774" i="22" s="1"/>
  <c r="CW775" i="22" s="1"/>
  <c r="CW776" i="22" s="1"/>
  <c r="CW777" i="22" s="1"/>
  <c r="CW778" i="22" s="1"/>
  <c r="CW779" i="22" s="1"/>
  <c r="CW780" i="22" s="1"/>
  <c r="CW781" i="22" s="1"/>
  <c r="CW782" i="22" s="1"/>
  <c r="CW783" i="22" s="1"/>
  <c r="CW784" i="22" s="1"/>
  <c r="CW785" i="22" s="1"/>
  <c r="CW786" i="22" s="1"/>
  <c r="CW787" i="22" s="1"/>
  <c r="CW788" i="22" s="1"/>
  <c r="CW789" i="22" s="1"/>
  <c r="CW790" i="22" s="1"/>
  <c r="CW791" i="22" s="1"/>
  <c r="CW792" i="22" s="1"/>
  <c r="CW793" i="22" s="1"/>
  <c r="CW794" i="22" s="1"/>
  <c r="CW795" i="22" s="1"/>
  <c r="CW796" i="22" s="1"/>
  <c r="CW797" i="22" s="1"/>
  <c r="CW798" i="22" s="1"/>
  <c r="CW799" i="22" s="1"/>
  <c r="CW800" i="22" s="1"/>
  <c r="CW801" i="22" s="1"/>
  <c r="CW802" i="22" s="1"/>
  <c r="CW803" i="22" s="1"/>
  <c r="CW804" i="22" s="1"/>
  <c r="CW805" i="22" s="1"/>
  <c r="CW806" i="22" s="1"/>
  <c r="CW807" i="22" s="1"/>
  <c r="CW808" i="22" s="1"/>
  <c r="CW809" i="22" s="1"/>
  <c r="CW810" i="22" s="1"/>
  <c r="CW811" i="22" s="1"/>
  <c r="CW812" i="22" s="1"/>
  <c r="CW813" i="22" s="1"/>
  <c r="CW814" i="22" s="1"/>
  <c r="CW815" i="22" s="1"/>
  <c r="CW816" i="22" s="1"/>
  <c r="CW817" i="22" s="1"/>
  <c r="CW818" i="22" s="1"/>
  <c r="CW819" i="22" s="1"/>
  <c r="CW820" i="22" s="1"/>
  <c r="CW821" i="22" s="1"/>
  <c r="CW822" i="22" s="1"/>
  <c r="CW823" i="22" s="1"/>
  <c r="CW824" i="22" s="1"/>
  <c r="CW825" i="22" s="1"/>
  <c r="CW826" i="22" s="1"/>
  <c r="CW827" i="22" s="1"/>
  <c r="CW828" i="22" s="1"/>
  <c r="CW829" i="22" s="1"/>
  <c r="CW830" i="22" s="1"/>
  <c r="CW831" i="22" s="1"/>
  <c r="CW832" i="22" s="1"/>
  <c r="CW833" i="22" s="1"/>
  <c r="CW834" i="22" s="1"/>
  <c r="CW835" i="22" s="1"/>
  <c r="CW836" i="22" s="1"/>
  <c r="CW837" i="22" s="1"/>
  <c r="CW838" i="22" s="1"/>
  <c r="CW839" i="22" s="1"/>
  <c r="CW840" i="22" s="1"/>
  <c r="CW841" i="22" s="1"/>
  <c r="CW842" i="22" s="1"/>
  <c r="CW843" i="22" s="1"/>
  <c r="CW844" i="22" s="1"/>
  <c r="CW845" i="22" s="1"/>
  <c r="CW846" i="22" s="1"/>
  <c r="CW847" i="22" s="1"/>
  <c r="CW848" i="22" s="1"/>
  <c r="CW849" i="22" s="1"/>
  <c r="CW850" i="22" s="1"/>
  <c r="CW851" i="22" s="1"/>
  <c r="CW852" i="22" s="1"/>
  <c r="CW853" i="22" s="1"/>
  <c r="CW854" i="22" s="1"/>
  <c r="CW855" i="22" s="1"/>
  <c r="CW856" i="22" s="1"/>
  <c r="CW857" i="22" s="1"/>
  <c r="CW858" i="22" s="1"/>
  <c r="CW859" i="22" s="1"/>
  <c r="CW860" i="22" s="1"/>
  <c r="CW861" i="22" s="1"/>
  <c r="CW862" i="22" s="1"/>
  <c r="CW863" i="22" s="1"/>
  <c r="CW864" i="22" s="1"/>
  <c r="CW865" i="22" s="1"/>
  <c r="CW866" i="22" s="1"/>
  <c r="CW867" i="22" s="1"/>
  <c r="CW868" i="22" s="1"/>
  <c r="CW869" i="22" s="1"/>
  <c r="CW870" i="22" s="1"/>
  <c r="CW871" i="22" s="1"/>
  <c r="CW872" i="22" s="1"/>
  <c r="CW873" i="22" s="1"/>
  <c r="CW874" i="22" s="1"/>
  <c r="CW875" i="22" s="1"/>
  <c r="CW876" i="22" s="1"/>
  <c r="CW877" i="22" s="1"/>
  <c r="CW878" i="22" s="1"/>
  <c r="CW879" i="22" s="1"/>
  <c r="CW880" i="22" s="1"/>
  <c r="CW881" i="22" s="1"/>
  <c r="CW882" i="22" s="1"/>
  <c r="CW883" i="22" s="1"/>
  <c r="CW884" i="22" s="1"/>
  <c r="CW885" i="22" s="1"/>
  <c r="CW886" i="22" s="1"/>
  <c r="CW887" i="22" s="1"/>
  <c r="CW888" i="22" s="1"/>
  <c r="CW889" i="22" s="1"/>
  <c r="CW890" i="22" s="1"/>
  <c r="CW891" i="22" s="1"/>
  <c r="CW892" i="22" s="1"/>
  <c r="CW893" i="22" s="1"/>
  <c r="CW894" i="22" s="1"/>
  <c r="CW895" i="22" s="1"/>
  <c r="CW896" i="22" s="1"/>
  <c r="CW897" i="22" s="1"/>
  <c r="CW898" i="22" s="1"/>
  <c r="CW899" i="22" s="1"/>
  <c r="CW900" i="22" s="1"/>
  <c r="CW901" i="22" s="1"/>
  <c r="CW902" i="22" s="1"/>
  <c r="CW903" i="22" s="1"/>
  <c r="CW904" i="22" s="1"/>
  <c r="CW905" i="22" s="1"/>
  <c r="CW906" i="22" s="1"/>
  <c r="CW907" i="22" s="1"/>
  <c r="CW908" i="22" s="1"/>
  <c r="CW909" i="22" s="1"/>
  <c r="CW910" i="22" s="1"/>
  <c r="CW911" i="22" s="1"/>
  <c r="CW912" i="22" s="1"/>
  <c r="CW913" i="22" s="1"/>
  <c r="CW914" i="22" s="1"/>
  <c r="CW915" i="22" s="1"/>
  <c r="CW916" i="22" s="1"/>
  <c r="CW917" i="22" s="1"/>
  <c r="CW918" i="22" s="1"/>
  <c r="CW919" i="22" s="1"/>
  <c r="CW920" i="22" s="1"/>
  <c r="CW921" i="22" s="1"/>
  <c r="CW922" i="22" s="1"/>
  <c r="CW923" i="22" s="1"/>
  <c r="CW924" i="22" s="1"/>
  <c r="CW925" i="22" s="1"/>
  <c r="CW926" i="22" s="1"/>
  <c r="CW927" i="22" s="1"/>
  <c r="CW928" i="22" s="1"/>
  <c r="CW929" i="22" s="1"/>
  <c r="CW930" i="22" s="1"/>
  <c r="CW931" i="22" s="1"/>
  <c r="CW932" i="22" s="1"/>
  <c r="CW933" i="22" s="1"/>
  <c r="CW934" i="22" s="1"/>
  <c r="CW935" i="22" s="1"/>
  <c r="CW936" i="22" s="1"/>
  <c r="CW937" i="22" s="1"/>
  <c r="CW938" i="22" s="1"/>
  <c r="CW939" i="22" s="1"/>
  <c r="CW940" i="22" s="1"/>
  <c r="CW941" i="22" s="1"/>
  <c r="CW942" i="22" s="1"/>
  <c r="CW943" i="22" s="1"/>
  <c r="CW944" i="22" s="1"/>
  <c r="CW945" i="22" s="1"/>
  <c r="CW946" i="22" s="1"/>
  <c r="CW947" i="22" s="1"/>
  <c r="CW948" i="22" s="1"/>
  <c r="CW949" i="22" s="1"/>
  <c r="CW950" i="22" s="1"/>
  <c r="CW951" i="22" s="1"/>
  <c r="CW952" i="22" s="1"/>
  <c r="CW953" i="22" s="1"/>
  <c r="CW954" i="22" s="1"/>
  <c r="CW955" i="22" s="1"/>
  <c r="CW956" i="22" s="1"/>
  <c r="CW957" i="22" s="1"/>
  <c r="CW958" i="22" s="1"/>
  <c r="CW959" i="22" s="1"/>
  <c r="CW960" i="22" s="1"/>
  <c r="CW961" i="22" s="1"/>
  <c r="CW962" i="22" s="1"/>
  <c r="CW963" i="22" s="1"/>
  <c r="CW964" i="22" s="1"/>
  <c r="CW965" i="22" s="1"/>
  <c r="CW966" i="22" s="1"/>
  <c r="CW967" i="22" s="1"/>
  <c r="CW968" i="22" s="1"/>
  <c r="CW969" i="22" s="1"/>
  <c r="CW970" i="22" s="1"/>
  <c r="CW971" i="22" s="1"/>
  <c r="CW972" i="22" s="1"/>
  <c r="CW973" i="22" s="1"/>
  <c r="CW974" i="22" s="1"/>
  <c r="CW975" i="22" s="1"/>
  <c r="CW976" i="22" s="1"/>
  <c r="CW977" i="22" s="1"/>
  <c r="CW978" i="22" s="1"/>
  <c r="CW979" i="22" s="1"/>
  <c r="CW980" i="22" s="1"/>
  <c r="CW981" i="22" s="1"/>
  <c r="CW982" i="22" s="1"/>
  <c r="CW983" i="22" s="1"/>
  <c r="CW984" i="22" s="1"/>
  <c r="CW985" i="22" s="1"/>
  <c r="CW986" i="22" s="1"/>
  <c r="CW987" i="22" s="1"/>
  <c r="CW988" i="22" s="1"/>
  <c r="CW989" i="22" s="1"/>
  <c r="CW990" i="22" s="1"/>
  <c r="CW991" i="22" s="1"/>
  <c r="CW992" i="22" s="1"/>
  <c r="CW993" i="22" s="1"/>
  <c r="CW994" i="22" s="1"/>
  <c r="CW995" i="22" s="1"/>
  <c r="CW996" i="22" s="1"/>
  <c r="CW997" i="22" s="1"/>
  <c r="CW998" i="22" s="1"/>
  <c r="CW999" i="22" s="1"/>
  <c r="CW1000" i="22" s="1"/>
  <c r="CW1001" i="22" s="1"/>
  <c r="CW1002" i="22" s="1"/>
  <c r="CW1003" i="22" s="1"/>
  <c r="CW1004" i="22" s="1"/>
  <c r="CW1005" i="22" s="1"/>
  <c r="CW1006" i="22" s="1"/>
  <c r="CW1007" i="22" s="1"/>
  <c r="CW1008" i="22" s="1"/>
  <c r="CW1009" i="22" s="1"/>
  <c r="CW1010" i="22" s="1"/>
  <c r="CW1011" i="22" s="1"/>
  <c r="CW1012" i="22" s="1"/>
  <c r="CW1013" i="22" s="1"/>
  <c r="CW1014" i="22" s="1"/>
  <c r="CW1015" i="22" s="1"/>
  <c r="CW1016" i="22" s="1"/>
  <c r="CW1017" i="22" s="1"/>
  <c r="CW1018" i="22" s="1"/>
  <c r="CW1019" i="22" s="1"/>
  <c r="CW1020" i="22" s="1"/>
  <c r="CW1021" i="22" s="1"/>
  <c r="CW1022" i="22" s="1"/>
  <c r="CW1023" i="22" s="1"/>
  <c r="CW1024" i="22" s="1"/>
  <c r="CW1025" i="22" s="1"/>
  <c r="CW1026" i="22" s="1"/>
  <c r="CW1027" i="22" s="1"/>
  <c r="CW1028" i="22" s="1"/>
  <c r="CW1029" i="22" s="1"/>
  <c r="CW1030" i="22" s="1"/>
  <c r="CW1031" i="22" s="1"/>
  <c r="CW1032" i="22" s="1"/>
  <c r="CW1033" i="22" s="1"/>
  <c r="CW1034" i="22" s="1"/>
  <c r="CW1035" i="22" s="1"/>
  <c r="CW1036" i="22" s="1"/>
  <c r="CW1037" i="22" s="1"/>
  <c r="CW1038" i="22" s="1"/>
  <c r="CW1039" i="22" s="1"/>
  <c r="CW1040" i="22" s="1"/>
  <c r="CW1041" i="22" s="1"/>
  <c r="CW1042" i="22" s="1"/>
  <c r="CW1043" i="22" s="1"/>
  <c r="CW1044" i="22" s="1"/>
  <c r="CW1045" i="22" s="1"/>
  <c r="CW1046" i="22" s="1"/>
  <c r="CW1047" i="22" s="1"/>
  <c r="CW1048" i="22" s="1"/>
  <c r="CW1049" i="22" s="1"/>
  <c r="CW1050" i="22" s="1"/>
  <c r="CW1051" i="22" s="1"/>
  <c r="CW1052" i="22" s="1"/>
  <c r="CW1053" i="22" s="1"/>
  <c r="CW1054" i="22" s="1"/>
  <c r="CW1055" i="22" s="1"/>
  <c r="CW1056" i="22" s="1"/>
  <c r="CW1057" i="22" s="1"/>
  <c r="CW1058" i="22" s="1"/>
  <c r="CW1059" i="22" s="1"/>
  <c r="CW1060" i="22" s="1"/>
  <c r="CW1061" i="22" s="1"/>
  <c r="CW1062" i="22" s="1"/>
  <c r="CW1063" i="22" s="1"/>
  <c r="CW1064" i="22" s="1"/>
  <c r="CW1065" i="22" s="1"/>
  <c r="CW1066" i="22" s="1"/>
  <c r="CW1067" i="22" s="1"/>
  <c r="CW1068" i="22" s="1"/>
  <c r="CW1069" i="22" s="1"/>
  <c r="CW1070" i="22" s="1"/>
  <c r="CW1071" i="22" s="1"/>
  <c r="CW1072" i="22" s="1"/>
  <c r="CW1073" i="22" s="1"/>
  <c r="CW1074" i="22" s="1"/>
  <c r="CW1075" i="22" s="1"/>
  <c r="CW1076" i="22" s="1"/>
  <c r="CW1077" i="22" s="1"/>
  <c r="CW1078" i="22" s="1"/>
  <c r="CW1079" i="22" s="1"/>
  <c r="CW1080" i="22" s="1"/>
  <c r="CW1081" i="22" s="1"/>
  <c r="CW1082" i="22" s="1"/>
  <c r="CW1083" i="22" s="1"/>
  <c r="CW1084" i="22" s="1"/>
  <c r="CW1085" i="22" s="1"/>
  <c r="CW1086" i="22" s="1"/>
  <c r="CW1087" i="22" s="1"/>
  <c r="CW1088" i="22" s="1"/>
  <c r="CW1089" i="22" s="1"/>
  <c r="CW1090" i="22" s="1"/>
  <c r="CW1091" i="22" s="1"/>
  <c r="CW1092" i="22" s="1"/>
  <c r="CW1093" i="22" s="1"/>
  <c r="CW1094" i="22" s="1"/>
  <c r="CW1095" i="22" s="1"/>
  <c r="CW1096" i="22" s="1"/>
  <c r="CW1097" i="22" s="1"/>
  <c r="CW1098" i="22" s="1"/>
  <c r="CW1099" i="22" s="1"/>
  <c r="CW1100" i="22" s="1"/>
  <c r="CW1101" i="22" s="1"/>
  <c r="CW1102" i="22" s="1"/>
  <c r="CW1103" i="22" s="1"/>
  <c r="CW1104" i="22" s="1"/>
  <c r="CW1105" i="22" s="1"/>
  <c r="CW1106" i="22" s="1"/>
  <c r="CW1107" i="22" s="1"/>
  <c r="CW1108" i="22" s="1"/>
  <c r="CW1109" i="22" s="1"/>
  <c r="CW1110" i="22" s="1"/>
  <c r="CW1111" i="22" s="1"/>
  <c r="CW1112" i="22" s="1"/>
  <c r="CW1113" i="22" s="1"/>
  <c r="CW1114" i="22" s="1"/>
  <c r="CW1115" i="22" s="1"/>
  <c r="CW1116" i="22" s="1"/>
  <c r="CW1117" i="22" s="1"/>
  <c r="CW1118" i="22" s="1"/>
  <c r="CW1119" i="22" s="1"/>
  <c r="CW1120" i="22" s="1"/>
  <c r="CW1121" i="22" s="1"/>
  <c r="CW1122" i="22" s="1"/>
  <c r="CW1123" i="22" s="1"/>
  <c r="CW1124" i="22" s="1"/>
  <c r="CW1125" i="22" s="1"/>
  <c r="CW1126" i="22" s="1"/>
  <c r="CW1127" i="22" s="1"/>
  <c r="CW1128" i="22" s="1"/>
  <c r="CW1129" i="22" s="1"/>
  <c r="CW1130" i="22" s="1"/>
  <c r="CW1131" i="22" s="1"/>
  <c r="CW1132" i="22" s="1"/>
  <c r="CW1133" i="22" s="1"/>
  <c r="CW1134" i="22" s="1"/>
  <c r="CW1135" i="22" s="1"/>
  <c r="CW1136" i="22" s="1"/>
  <c r="CW1137" i="22" s="1"/>
  <c r="CW1138" i="22" s="1"/>
  <c r="CW1139" i="22" s="1"/>
  <c r="CW1140" i="22" s="1"/>
  <c r="CW1141" i="22" s="1"/>
  <c r="CW1142" i="22" s="1"/>
  <c r="CW1143" i="22" s="1"/>
  <c r="CW1144" i="22" s="1"/>
  <c r="CW1145" i="22" s="1"/>
  <c r="CW1146" i="22" s="1"/>
  <c r="CW1147" i="22" s="1"/>
  <c r="CW1148" i="22" s="1"/>
  <c r="CW1149" i="22" s="1"/>
  <c r="CW1150" i="22" s="1"/>
  <c r="CW1151" i="22" s="1"/>
  <c r="CW1152" i="22" s="1"/>
  <c r="CW1153" i="22" s="1"/>
  <c r="CW1154" i="22" s="1"/>
  <c r="CW1155" i="22" s="1"/>
  <c r="CW1156" i="22" s="1"/>
  <c r="CW1157" i="22" s="1"/>
  <c r="CW1158" i="22" s="1"/>
  <c r="CW1159" i="22" s="1"/>
  <c r="CW1160" i="22" s="1"/>
  <c r="CW1161" i="22" s="1"/>
  <c r="CW1162" i="22" s="1"/>
  <c r="CW1163" i="22" s="1"/>
  <c r="CW1164" i="22" s="1"/>
  <c r="CW1165" i="22" s="1"/>
  <c r="CW1166" i="22" s="1"/>
  <c r="CW1167" i="22" s="1"/>
  <c r="CW1168" i="22" s="1"/>
  <c r="CW1169" i="22" s="1"/>
  <c r="CW1170" i="22" s="1"/>
  <c r="CW1171" i="22" s="1"/>
  <c r="CW1172" i="22" s="1"/>
  <c r="CW1173" i="22" s="1"/>
  <c r="CW1174" i="22" s="1"/>
  <c r="CW1175" i="22" s="1"/>
  <c r="CW1176" i="22" s="1"/>
  <c r="CW1177" i="22" s="1"/>
  <c r="CW1178" i="22" s="1"/>
  <c r="CW1179" i="22" s="1"/>
  <c r="CW1180" i="22" s="1"/>
  <c r="CW1181" i="22" s="1"/>
  <c r="CW1182" i="22" s="1"/>
  <c r="CW1183" i="22" s="1"/>
  <c r="CW1184" i="22" s="1"/>
  <c r="CW1185" i="22" s="1"/>
  <c r="CW1186" i="22" s="1"/>
  <c r="CW1187" i="22" s="1"/>
  <c r="CW1188" i="22" s="1"/>
  <c r="CW1189" i="22" s="1"/>
  <c r="CW1190" i="22" s="1"/>
  <c r="CW1191" i="22" s="1"/>
  <c r="CW1192" i="22" s="1"/>
  <c r="CW1193" i="22" s="1"/>
  <c r="CW1194" i="22" s="1"/>
  <c r="CW1195" i="22" s="1"/>
  <c r="CW1196" i="22" s="1"/>
  <c r="CW1197" i="22" s="1"/>
  <c r="CW1198" i="22" s="1"/>
  <c r="CW1199" i="22" s="1"/>
  <c r="CW1200" i="22" s="1"/>
  <c r="CW1201" i="22" s="1"/>
  <c r="CW1202" i="22" s="1"/>
  <c r="CW1203" i="22" s="1"/>
  <c r="CW1204" i="22" s="1"/>
  <c r="CW1205" i="22" s="1"/>
  <c r="CW1206" i="22" s="1"/>
  <c r="CW1207" i="22" s="1"/>
  <c r="CW1208" i="22" s="1"/>
  <c r="CW1209" i="22" s="1"/>
  <c r="CW1210" i="22" s="1"/>
  <c r="CW1211" i="22" s="1"/>
  <c r="CW1212" i="22" s="1"/>
  <c r="CW1213" i="22" s="1"/>
  <c r="CW1214" i="22" s="1"/>
  <c r="CW1215" i="22" s="1"/>
  <c r="CW1216" i="22" s="1"/>
  <c r="CW1217" i="22" s="1"/>
  <c r="CW1218" i="22" s="1"/>
  <c r="CW1219" i="22" s="1"/>
  <c r="CW1220" i="22" s="1"/>
  <c r="CW1221" i="22" s="1"/>
  <c r="CW1222" i="22" s="1"/>
  <c r="CW1223" i="22" s="1"/>
  <c r="CW1224" i="22" s="1"/>
  <c r="CW1225" i="22" s="1"/>
  <c r="CW1226" i="22" s="1"/>
  <c r="CW1227" i="22" s="1"/>
  <c r="CW1228" i="22" s="1"/>
  <c r="CW1229" i="22" s="1"/>
  <c r="CW1230" i="22" s="1"/>
  <c r="CW1231" i="22" s="1"/>
  <c r="CW1232" i="22" s="1"/>
  <c r="CW1233" i="22" s="1"/>
  <c r="CW1234" i="22" s="1"/>
  <c r="CW1235" i="22" s="1"/>
  <c r="CW1236" i="22" s="1"/>
  <c r="CW1237" i="22" s="1"/>
  <c r="CW1238" i="22" s="1"/>
  <c r="CW1239" i="22" s="1"/>
  <c r="CW1240" i="22" s="1"/>
  <c r="CW1241" i="22" s="1"/>
  <c r="CW1242" i="22" s="1"/>
  <c r="CW1243" i="22" s="1"/>
  <c r="CW1244" i="22" s="1"/>
  <c r="CW1245" i="22" s="1"/>
  <c r="CW1246" i="22" s="1"/>
  <c r="CW1247" i="22" s="1"/>
  <c r="CW1248" i="22" s="1"/>
  <c r="CW1249" i="22" s="1"/>
  <c r="CW1250" i="22" s="1"/>
  <c r="CW1251" i="22" s="1"/>
  <c r="CW1252" i="22" s="1"/>
  <c r="CW1253" i="22" s="1"/>
  <c r="CW1254" i="22" s="1"/>
  <c r="CW1255" i="22" s="1"/>
  <c r="CW1256" i="22" s="1"/>
  <c r="CW1257" i="22" s="1"/>
  <c r="CW1258" i="22" s="1"/>
  <c r="CW1259" i="22" s="1"/>
  <c r="CW1260" i="22" s="1"/>
  <c r="CW1261" i="22" s="1"/>
  <c r="CW1262" i="22" s="1"/>
  <c r="CW1263" i="22" s="1"/>
  <c r="CW1264" i="22" s="1"/>
  <c r="CW1265" i="22" s="1"/>
  <c r="CW1266" i="22" s="1"/>
  <c r="CW1267" i="22" s="1"/>
  <c r="CW1268" i="22" s="1"/>
  <c r="CW1269" i="22" s="1"/>
  <c r="CW1270" i="22" s="1"/>
  <c r="CW1271" i="22" s="1"/>
  <c r="CW1272" i="22" s="1"/>
  <c r="CW1273" i="22" s="1"/>
  <c r="CW1274" i="22" s="1"/>
  <c r="CW1275" i="22" s="1"/>
  <c r="CW1276" i="22" s="1"/>
  <c r="CW1277" i="22" s="1"/>
  <c r="CW1278" i="22" s="1"/>
  <c r="CW1279" i="22" s="1"/>
  <c r="CW1280" i="22" s="1"/>
  <c r="CW1281" i="22" s="1"/>
  <c r="CW1282" i="22" s="1"/>
  <c r="CW1283" i="22" s="1"/>
  <c r="CW1284" i="22" s="1"/>
  <c r="CW1285" i="22" s="1"/>
  <c r="CW1286" i="22" s="1"/>
  <c r="CW1287" i="22" s="1"/>
  <c r="CW1288" i="22" s="1"/>
  <c r="CW1289" i="22" s="1"/>
  <c r="CW1290" i="22" s="1"/>
  <c r="CW1291" i="22" s="1"/>
  <c r="CW1292" i="22" s="1"/>
  <c r="CW1293" i="22" s="1"/>
  <c r="CW1294" i="22" s="1"/>
  <c r="CW1295" i="22" s="1"/>
  <c r="CW1296" i="22" s="1"/>
  <c r="CW1297" i="22" s="1"/>
  <c r="CW1298" i="22" s="1"/>
  <c r="CW1299" i="22" s="1"/>
  <c r="CW1300" i="22" s="1"/>
  <c r="CW1301" i="22" s="1"/>
  <c r="CW1302" i="22" s="1"/>
  <c r="CW1303" i="22" s="1"/>
  <c r="CW1304" i="22" s="1"/>
  <c r="CW1305" i="22" s="1"/>
  <c r="CW1306" i="22" s="1"/>
  <c r="CW1307" i="22" s="1"/>
  <c r="CW1308" i="22" s="1"/>
  <c r="CW1309" i="22" s="1"/>
  <c r="CW1310" i="22" s="1"/>
  <c r="CW1311" i="22" s="1"/>
  <c r="CW1312" i="22" s="1"/>
  <c r="CW1313" i="22" s="1"/>
  <c r="CW1314" i="22" s="1"/>
  <c r="CW1315" i="22" s="1"/>
  <c r="CW1316" i="22" s="1"/>
  <c r="CW1317" i="22" s="1"/>
  <c r="CW1318" i="22" s="1"/>
  <c r="CW1319" i="22" s="1"/>
  <c r="CW1320" i="22" s="1"/>
  <c r="CW1321" i="22" s="1"/>
  <c r="CW1322" i="22" s="1"/>
  <c r="CW1323" i="22" s="1"/>
  <c r="CW1324" i="22" s="1"/>
  <c r="CW1325" i="22" s="1"/>
  <c r="CW1326" i="22" s="1"/>
  <c r="CW1327" i="22" s="1"/>
  <c r="CW1328" i="22" s="1"/>
  <c r="CW1329" i="22" s="1"/>
  <c r="CW1330" i="22" s="1"/>
  <c r="CW1331" i="22" s="1"/>
  <c r="CW1332" i="22" s="1"/>
  <c r="CW1333" i="22" s="1"/>
  <c r="CW1334" i="22" s="1"/>
  <c r="CW1335" i="22" s="1"/>
  <c r="CW1336" i="22" s="1"/>
  <c r="CW1337" i="22" s="1"/>
  <c r="CW1338" i="22" s="1"/>
  <c r="CW1339" i="22" s="1"/>
  <c r="CW1340" i="22" s="1"/>
  <c r="CW1341" i="22" s="1"/>
  <c r="CW1342" i="22" s="1"/>
  <c r="CW1343" i="22" s="1"/>
  <c r="CW1344" i="22" s="1"/>
  <c r="CW1345" i="22" s="1"/>
  <c r="CW1346" i="22" s="1"/>
  <c r="CW1347" i="22" s="1"/>
  <c r="CW1348" i="22" s="1"/>
  <c r="CW1349" i="22" s="1"/>
  <c r="CW1350" i="22" s="1"/>
  <c r="CW1351" i="22" s="1"/>
  <c r="CW1352" i="22" s="1"/>
  <c r="CW1353" i="22" s="1"/>
  <c r="CW1354" i="22" s="1"/>
  <c r="CW1355" i="22" s="1"/>
  <c r="CW1356" i="22" s="1"/>
  <c r="CW1357" i="22" s="1"/>
  <c r="CW1358" i="22" s="1"/>
  <c r="CW1359" i="22" s="1"/>
  <c r="CW1360" i="22" s="1"/>
  <c r="CW1361" i="22" s="1"/>
  <c r="CW1362" i="22" s="1"/>
  <c r="CW1363" i="22" s="1"/>
  <c r="CW1364" i="22" s="1"/>
  <c r="CW1365" i="22" s="1"/>
  <c r="CW1366" i="22" s="1"/>
  <c r="CW1367" i="22" s="1"/>
  <c r="CW1368" i="22" s="1"/>
  <c r="CW1369" i="22" s="1"/>
  <c r="CW1370" i="22" s="1"/>
  <c r="CW1371" i="22" s="1"/>
  <c r="CW1372" i="22" s="1"/>
  <c r="CW1373" i="22" s="1"/>
  <c r="CW1374" i="22" s="1"/>
  <c r="CW1375" i="22" s="1"/>
  <c r="CW1376" i="22" s="1"/>
  <c r="CW1377" i="22" s="1"/>
  <c r="CW1378" i="22" s="1"/>
  <c r="CW1379" i="22" s="1"/>
  <c r="CW1380" i="22" s="1"/>
  <c r="CW1381" i="22" s="1"/>
  <c r="CW1382" i="22" s="1"/>
  <c r="CW1383" i="22" s="1"/>
  <c r="CW1384" i="22" s="1"/>
  <c r="CW1385" i="22" s="1"/>
  <c r="CW1386" i="22" s="1"/>
  <c r="CW1387" i="22" s="1"/>
  <c r="CW1388" i="22" s="1"/>
  <c r="CW1389" i="22" s="1"/>
  <c r="CW1390" i="22" s="1"/>
  <c r="CW1391" i="22" s="1"/>
  <c r="CW1392" i="22" s="1"/>
  <c r="CW1393" i="22" s="1"/>
  <c r="CW1394" i="22" s="1"/>
  <c r="CW1395" i="22" s="1"/>
  <c r="CW1396" i="22" s="1"/>
  <c r="CW1397" i="22" s="1"/>
  <c r="CW1398" i="22" s="1"/>
  <c r="CW1399" i="22" s="1"/>
  <c r="CW1400" i="22" s="1"/>
  <c r="CW1401" i="22" s="1"/>
  <c r="CW1402" i="22" s="1"/>
  <c r="CW1403" i="22" s="1"/>
  <c r="CW1404" i="22" s="1"/>
  <c r="CW1405" i="22" s="1"/>
  <c r="CW1406" i="22" s="1"/>
  <c r="CW1407" i="22" s="1"/>
  <c r="CW1408" i="22" s="1"/>
  <c r="CW1409" i="22" s="1"/>
  <c r="CW1410" i="22" s="1"/>
  <c r="CW1411" i="22" s="1"/>
  <c r="CW1412" i="22" s="1"/>
  <c r="CW1413" i="22" s="1"/>
  <c r="CW1414" i="22" s="1"/>
  <c r="CW1415" i="22" s="1"/>
  <c r="CW1416" i="22" s="1"/>
  <c r="CW1417" i="22" s="1"/>
  <c r="CW1418" i="22" s="1"/>
  <c r="CW1419" i="22" s="1"/>
  <c r="CW1420" i="22" s="1"/>
  <c r="CW1421" i="22" s="1"/>
  <c r="CW1422" i="22" s="1"/>
  <c r="CW1423" i="22" s="1"/>
  <c r="CW1424" i="22" s="1"/>
  <c r="CW1425" i="22" s="1"/>
  <c r="CW1426" i="22" s="1"/>
  <c r="CW1427" i="22" s="1"/>
  <c r="CW1428" i="22" s="1"/>
  <c r="CW1429" i="22" s="1"/>
  <c r="CW1430" i="22" s="1"/>
  <c r="CW1431" i="22" s="1"/>
  <c r="CW1432" i="22" s="1"/>
  <c r="CW1433" i="22" s="1"/>
  <c r="CW1434" i="22" s="1"/>
  <c r="CW1435" i="22" s="1"/>
  <c r="CW1436" i="22" s="1"/>
  <c r="CW1437" i="22" s="1"/>
  <c r="CW1438" i="22" s="1"/>
  <c r="CW1439" i="22" s="1"/>
  <c r="CW1440" i="22" s="1"/>
  <c r="CW1441" i="22" s="1"/>
  <c r="CW1442" i="22" s="1"/>
  <c r="CW1443" i="22" s="1"/>
  <c r="CW1444" i="22" s="1"/>
  <c r="CW1445" i="22" s="1"/>
  <c r="CW1446" i="22" s="1"/>
  <c r="CW1447" i="22" s="1"/>
  <c r="CW1448" i="22" s="1"/>
  <c r="CW1449" i="22" s="1"/>
  <c r="CW1450" i="22" s="1"/>
  <c r="CW1451" i="22" s="1"/>
  <c r="CW1452" i="22" s="1"/>
  <c r="CW1453" i="22" s="1"/>
  <c r="CO14" i="22"/>
  <c r="CO15" i="22" s="1"/>
  <c r="CO16" i="22" s="1"/>
  <c r="CO17" i="22" s="1"/>
  <c r="CO18" i="22" s="1"/>
  <c r="CO19" i="22" s="1"/>
  <c r="CO20" i="22" s="1"/>
  <c r="CO21" i="22" s="1"/>
  <c r="CO22" i="22" s="1"/>
  <c r="CO23" i="22" s="1"/>
  <c r="CO24" i="22" s="1"/>
  <c r="CO25" i="22" s="1"/>
  <c r="CO26" i="22" s="1"/>
  <c r="CO27" i="22" s="1"/>
  <c r="CO28" i="22" s="1"/>
  <c r="CO29" i="22" s="1"/>
  <c r="CO30" i="22" s="1"/>
  <c r="CO31" i="22" s="1"/>
  <c r="CO32" i="22" s="1"/>
  <c r="CO33" i="22" s="1"/>
  <c r="CO34" i="22" s="1"/>
  <c r="CO35" i="22" s="1"/>
  <c r="CO36" i="22" s="1"/>
  <c r="CO37" i="22" s="1"/>
  <c r="CO38" i="22" s="1"/>
  <c r="CO39" i="22" s="1"/>
  <c r="CO40" i="22" s="1"/>
  <c r="CO41" i="22" s="1"/>
  <c r="CO42" i="22" s="1"/>
  <c r="CO43" i="22" s="1"/>
  <c r="CO44" i="22" s="1"/>
  <c r="CO45" i="22" s="1"/>
  <c r="CO46" i="22" s="1"/>
  <c r="CO47" i="22" s="1"/>
  <c r="CO48" i="22" s="1"/>
  <c r="CO49" i="22" s="1"/>
  <c r="CO50" i="22" s="1"/>
  <c r="CO51" i="22" s="1"/>
  <c r="CO52" i="22" s="1"/>
  <c r="CO53" i="22" s="1"/>
  <c r="CO54" i="22" s="1"/>
  <c r="CO55" i="22" s="1"/>
  <c r="CO56" i="22" s="1"/>
  <c r="CO57" i="22" s="1"/>
  <c r="CO58" i="22" s="1"/>
  <c r="CO59" i="22" s="1"/>
  <c r="CO60" i="22" s="1"/>
  <c r="CO61" i="22" s="1"/>
  <c r="CO62" i="22" s="1"/>
  <c r="CO63" i="22" s="1"/>
  <c r="CO64" i="22" s="1"/>
  <c r="CO65" i="22" s="1"/>
  <c r="CO66" i="22" s="1"/>
  <c r="CO67" i="22" s="1"/>
  <c r="CO68" i="22" s="1"/>
  <c r="CO69" i="22" s="1"/>
  <c r="CO70" i="22" s="1"/>
  <c r="CO71" i="22" s="1"/>
  <c r="CO72" i="22" s="1"/>
  <c r="CO73" i="22" s="1"/>
  <c r="CO74" i="22" s="1"/>
  <c r="CO75" i="22" s="1"/>
  <c r="CO76" i="22" s="1"/>
  <c r="CO77" i="22" s="1"/>
  <c r="CO78" i="22" s="1"/>
  <c r="CO79" i="22" s="1"/>
  <c r="CO80" i="22" s="1"/>
  <c r="CO81" i="22" s="1"/>
  <c r="CO82" i="22" s="1"/>
  <c r="CO83" i="22" s="1"/>
  <c r="CO84" i="22" s="1"/>
  <c r="CO85" i="22" s="1"/>
  <c r="CO86" i="22" s="1"/>
  <c r="CO87" i="22" s="1"/>
  <c r="CO88" i="22" s="1"/>
  <c r="CO89" i="22" s="1"/>
  <c r="CO90" i="22" s="1"/>
  <c r="CO91" i="22" s="1"/>
  <c r="CO92" i="22" s="1"/>
  <c r="CO93" i="22" s="1"/>
  <c r="CO94" i="22" s="1"/>
  <c r="CO95" i="22" s="1"/>
  <c r="CO96" i="22" s="1"/>
  <c r="CO97" i="22" s="1"/>
  <c r="CO98" i="22" s="1"/>
  <c r="CO99" i="22" s="1"/>
  <c r="CO100" i="22" s="1"/>
  <c r="CO101" i="22" s="1"/>
  <c r="CO102" i="22" s="1"/>
  <c r="CO103" i="22" s="1"/>
  <c r="CO104" i="22" s="1"/>
  <c r="CO105" i="22" s="1"/>
  <c r="CO106" i="22" s="1"/>
  <c r="CO107" i="22" s="1"/>
  <c r="CO108" i="22" s="1"/>
  <c r="CO109" i="22" s="1"/>
  <c r="CO110" i="22" s="1"/>
  <c r="CO111" i="22" s="1"/>
  <c r="CO112" i="22" s="1"/>
  <c r="CO113" i="22" s="1"/>
  <c r="CO114" i="22" s="1"/>
  <c r="CO115" i="22" s="1"/>
  <c r="CO116" i="22" s="1"/>
  <c r="CO117" i="22" s="1"/>
  <c r="CO118" i="22" s="1"/>
  <c r="CO119" i="22" s="1"/>
  <c r="CO120" i="22" s="1"/>
  <c r="CO121" i="22" s="1"/>
  <c r="CO122" i="22" s="1"/>
  <c r="CO123" i="22" s="1"/>
  <c r="CO124" i="22" s="1"/>
  <c r="CO125" i="22" s="1"/>
  <c r="CO126" i="22" s="1"/>
  <c r="CO127" i="22" s="1"/>
  <c r="CO128" i="22" s="1"/>
  <c r="CO129" i="22" s="1"/>
  <c r="CO130" i="22" s="1"/>
  <c r="CO131" i="22" s="1"/>
  <c r="CO132" i="22" s="1"/>
  <c r="CO133" i="22" s="1"/>
  <c r="CO134" i="22" s="1"/>
  <c r="CO135" i="22" s="1"/>
  <c r="CO136" i="22" s="1"/>
  <c r="CO137" i="22" s="1"/>
  <c r="CO138" i="22" s="1"/>
  <c r="CO139" i="22" s="1"/>
  <c r="CO140" i="22" s="1"/>
  <c r="CO141" i="22" s="1"/>
  <c r="CO142" i="22" s="1"/>
  <c r="CO143" i="22" s="1"/>
  <c r="CO144" i="22" s="1"/>
  <c r="CO145" i="22" s="1"/>
  <c r="CO146" i="22" s="1"/>
  <c r="CO147" i="22" s="1"/>
  <c r="CO148" i="22" s="1"/>
  <c r="CO149" i="22" s="1"/>
  <c r="CO150" i="22" s="1"/>
  <c r="CO151" i="22" s="1"/>
  <c r="CO152" i="22" s="1"/>
  <c r="CO153" i="22" s="1"/>
  <c r="CO154" i="22" s="1"/>
  <c r="CO155" i="22" s="1"/>
  <c r="CO156" i="22" s="1"/>
  <c r="CO157" i="22" s="1"/>
  <c r="CO158" i="22" s="1"/>
  <c r="CO159" i="22" s="1"/>
  <c r="CO160" i="22" s="1"/>
  <c r="CO161" i="22" s="1"/>
  <c r="CO162" i="22" s="1"/>
  <c r="CO163" i="22" s="1"/>
  <c r="CO164" i="22" s="1"/>
  <c r="CO165" i="22" s="1"/>
  <c r="CO166" i="22" s="1"/>
  <c r="CO167" i="22" s="1"/>
  <c r="CO168" i="22" s="1"/>
  <c r="CO169" i="22" s="1"/>
  <c r="CO170" i="22" s="1"/>
  <c r="CO171" i="22" s="1"/>
  <c r="CO172" i="22" s="1"/>
  <c r="CO173" i="22" s="1"/>
  <c r="CO174" i="22" s="1"/>
  <c r="CO175" i="22" s="1"/>
  <c r="CO176" i="22" s="1"/>
  <c r="CO177" i="22" s="1"/>
  <c r="CO178" i="22" s="1"/>
  <c r="CO179" i="22" s="1"/>
  <c r="CO180" i="22" s="1"/>
  <c r="CO181" i="22" s="1"/>
  <c r="CO182" i="22" s="1"/>
  <c r="CO183" i="22" s="1"/>
  <c r="CO184" i="22" s="1"/>
  <c r="CO185" i="22" s="1"/>
  <c r="CO186" i="22" s="1"/>
  <c r="CO187" i="22" s="1"/>
  <c r="CO188" i="22" s="1"/>
  <c r="CO189" i="22" s="1"/>
  <c r="CO190" i="22" s="1"/>
  <c r="CO191" i="22" s="1"/>
  <c r="CO192" i="22" s="1"/>
  <c r="CO193" i="22" s="1"/>
  <c r="CO194" i="22" s="1"/>
  <c r="CO195" i="22" s="1"/>
  <c r="CO196" i="22" s="1"/>
  <c r="CO197" i="22" s="1"/>
  <c r="CO198" i="22" s="1"/>
  <c r="CO199" i="22" s="1"/>
  <c r="CO200" i="22" s="1"/>
  <c r="CO201" i="22" s="1"/>
  <c r="CO202" i="22" s="1"/>
  <c r="CO203" i="22" s="1"/>
  <c r="CO204" i="22" s="1"/>
  <c r="CO205" i="22" s="1"/>
  <c r="CO206" i="22" s="1"/>
  <c r="CO207" i="22" s="1"/>
  <c r="CO208" i="22" s="1"/>
  <c r="CO209" i="22" s="1"/>
  <c r="CO210" i="22" s="1"/>
  <c r="CO211" i="22" s="1"/>
  <c r="CO212" i="22" s="1"/>
  <c r="CO213" i="22" s="1"/>
  <c r="CO214" i="22" s="1"/>
  <c r="CO215" i="22" s="1"/>
  <c r="CO216" i="22" s="1"/>
  <c r="CO217" i="22" s="1"/>
  <c r="CO218" i="22" s="1"/>
  <c r="CO219" i="22" s="1"/>
  <c r="CO220" i="22" s="1"/>
  <c r="CO221" i="22" s="1"/>
  <c r="CO222" i="22" s="1"/>
  <c r="CO223" i="22" s="1"/>
  <c r="CO224" i="22" s="1"/>
  <c r="CO225" i="22" s="1"/>
  <c r="CO226" i="22" s="1"/>
  <c r="CO227" i="22" s="1"/>
  <c r="CO228" i="22" s="1"/>
  <c r="CO229" i="22" s="1"/>
  <c r="CO230" i="22" s="1"/>
  <c r="CO231" i="22" s="1"/>
  <c r="CO232" i="22" s="1"/>
  <c r="CO233" i="22" s="1"/>
  <c r="CO234" i="22" s="1"/>
  <c r="CO235" i="22" s="1"/>
  <c r="CO236" i="22" s="1"/>
  <c r="CO237" i="22" s="1"/>
  <c r="CO238" i="22" s="1"/>
  <c r="CO239" i="22" s="1"/>
  <c r="CO240" i="22" s="1"/>
  <c r="CO241" i="22" s="1"/>
  <c r="CO242" i="22" s="1"/>
  <c r="CO243" i="22" s="1"/>
  <c r="CO244" i="22" s="1"/>
  <c r="CO245" i="22" s="1"/>
  <c r="CO246" i="22" s="1"/>
  <c r="CO247" i="22" s="1"/>
  <c r="CO248" i="22" s="1"/>
  <c r="CO249" i="22" s="1"/>
  <c r="CO250" i="22" s="1"/>
  <c r="CO251" i="22" s="1"/>
  <c r="CO252" i="22" s="1"/>
  <c r="CO253" i="22" s="1"/>
  <c r="CO254" i="22" s="1"/>
  <c r="CO255" i="22" s="1"/>
  <c r="CO256" i="22" s="1"/>
  <c r="CO257" i="22" s="1"/>
  <c r="CO258" i="22" s="1"/>
  <c r="CO259" i="22" s="1"/>
  <c r="CO260" i="22" s="1"/>
  <c r="CO261" i="22" s="1"/>
  <c r="CO262" i="22" s="1"/>
  <c r="CO263" i="22" s="1"/>
  <c r="CO264" i="22" s="1"/>
  <c r="CO265" i="22" s="1"/>
  <c r="CO266" i="22" s="1"/>
  <c r="CO267" i="22" s="1"/>
  <c r="CO268" i="22" s="1"/>
  <c r="CO269" i="22" s="1"/>
  <c r="CO270" i="22" s="1"/>
  <c r="CO271" i="22" s="1"/>
  <c r="CO272" i="22" s="1"/>
  <c r="CO273" i="22" s="1"/>
  <c r="CO274" i="22" s="1"/>
  <c r="CO275" i="22" s="1"/>
  <c r="CO276" i="22" s="1"/>
  <c r="CO277" i="22" s="1"/>
  <c r="CO278" i="22" s="1"/>
  <c r="CO279" i="22" s="1"/>
  <c r="CO280" i="22" s="1"/>
  <c r="CO281" i="22" s="1"/>
  <c r="CO282" i="22" s="1"/>
  <c r="CO283" i="22" s="1"/>
  <c r="CO284" i="22" s="1"/>
  <c r="CO285" i="22" s="1"/>
  <c r="CO286" i="22" s="1"/>
  <c r="CO287" i="22" s="1"/>
  <c r="CO288" i="22" s="1"/>
  <c r="CO289" i="22" s="1"/>
  <c r="CO290" i="22" s="1"/>
  <c r="CO291" i="22" s="1"/>
  <c r="CO292" i="22" s="1"/>
  <c r="CO293" i="22" s="1"/>
  <c r="CO294" i="22" s="1"/>
  <c r="CO295" i="22" s="1"/>
  <c r="CO296" i="22" s="1"/>
  <c r="CO297" i="22" s="1"/>
  <c r="CO298" i="22" s="1"/>
  <c r="CO299" i="22" s="1"/>
  <c r="CO300" i="22" s="1"/>
  <c r="CO301" i="22" s="1"/>
  <c r="CO302" i="22" s="1"/>
  <c r="CO303" i="22" s="1"/>
  <c r="CO304" i="22" s="1"/>
  <c r="CO305" i="22" s="1"/>
  <c r="CO306" i="22" s="1"/>
  <c r="CO307" i="22" s="1"/>
  <c r="CO308" i="22" s="1"/>
  <c r="CO309" i="22" s="1"/>
  <c r="CO310" i="22" s="1"/>
  <c r="CO311" i="22" s="1"/>
  <c r="CO312" i="22" s="1"/>
  <c r="CO313" i="22" s="1"/>
  <c r="CO314" i="22" s="1"/>
  <c r="CO315" i="22" s="1"/>
  <c r="CO316" i="22" s="1"/>
  <c r="CO317" i="22" s="1"/>
  <c r="CO318" i="22" s="1"/>
  <c r="CO319" i="22" s="1"/>
  <c r="CO320" i="22" s="1"/>
  <c r="CO321" i="22" s="1"/>
  <c r="CO322" i="22" s="1"/>
  <c r="CO323" i="22" s="1"/>
  <c r="CO324" i="22" s="1"/>
  <c r="CO325" i="22" s="1"/>
  <c r="CO326" i="22" s="1"/>
  <c r="CO327" i="22" s="1"/>
  <c r="CO328" i="22" s="1"/>
  <c r="CO329" i="22" s="1"/>
  <c r="CO330" i="22" s="1"/>
  <c r="CO331" i="22" s="1"/>
  <c r="CO332" i="22" s="1"/>
  <c r="CO333" i="22" s="1"/>
  <c r="CO334" i="22" s="1"/>
  <c r="CO335" i="22" s="1"/>
  <c r="CO336" i="22" s="1"/>
  <c r="CO337" i="22" s="1"/>
  <c r="CO338" i="22" s="1"/>
  <c r="CO339" i="22" s="1"/>
  <c r="CO340" i="22" s="1"/>
  <c r="CO341" i="22" s="1"/>
  <c r="CO342" i="22" s="1"/>
  <c r="CO343" i="22" s="1"/>
  <c r="CO344" i="22" s="1"/>
  <c r="CO345" i="22" s="1"/>
  <c r="CO346" i="22" s="1"/>
  <c r="CO347" i="22" s="1"/>
  <c r="CO348" i="22" s="1"/>
  <c r="CO349" i="22" s="1"/>
  <c r="CO350" i="22" s="1"/>
  <c r="CO351" i="22" s="1"/>
  <c r="CO352" i="22" s="1"/>
  <c r="CO353" i="22" s="1"/>
  <c r="CO354" i="22" s="1"/>
  <c r="CO355" i="22" s="1"/>
  <c r="CO356" i="22" s="1"/>
  <c r="CO357" i="22" s="1"/>
  <c r="CO358" i="22" s="1"/>
  <c r="CO359" i="22" s="1"/>
  <c r="CO360" i="22" s="1"/>
  <c r="CO361" i="22" s="1"/>
  <c r="CO362" i="22" s="1"/>
  <c r="CO363" i="22" s="1"/>
  <c r="CO364" i="22" s="1"/>
  <c r="CO365" i="22" s="1"/>
  <c r="CO366" i="22" s="1"/>
  <c r="CO367" i="22" s="1"/>
  <c r="CO368" i="22" s="1"/>
  <c r="CO369" i="22" s="1"/>
  <c r="CO370" i="22" s="1"/>
  <c r="CO371" i="22" s="1"/>
  <c r="CO372" i="22" s="1"/>
  <c r="CO373" i="22" s="1"/>
  <c r="CO374" i="22" s="1"/>
  <c r="CO375" i="22" s="1"/>
  <c r="CO376" i="22" s="1"/>
  <c r="CO377" i="22" s="1"/>
  <c r="CO378" i="22" s="1"/>
  <c r="CO379" i="22" s="1"/>
  <c r="CO380" i="22" s="1"/>
  <c r="CO381" i="22" s="1"/>
  <c r="CO382" i="22" s="1"/>
  <c r="CO383" i="22" s="1"/>
  <c r="CO384" i="22" s="1"/>
  <c r="CO385" i="22" s="1"/>
  <c r="CO386" i="22" s="1"/>
  <c r="CO387" i="22" s="1"/>
  <c r="CO388" i="22" s="1"/>
  <c r="CO389" i="22" s="1"/>
  <c r="CO390" i="22" s="1"/>
  <c r="CO391" i="22" s="1"/>
  <c r="CO392" i="22" s="1"/>
  <c r="CO393" i="22" s="1"/>
  <c r="CO394" i="22" s="1"/>
  <c r="CO395" i="22" s="1"/>
  <c r="CO396" i="22" s="1"/>
  <c r="CO397" i="22" s="1"/>
  <c r="CO398" i="22" s="1"/>
  <c r="CO399" i="22" s="1"/>
  <c r="CO400" i="22" s="1"/>
  <c r="CO401" i="22" s="1"/>
  <c r="CO402" i="22" s="1"/>
  <c r="CO403" i="22" s="1"/>
  <c r="CO404" i="22" s="1"/>
  <c r="CO405" i="22" s="1"/>
  <c r="CO406" i="22" s="1"/>
  <c r="CO407" i="22" s="1"/>
  <c r="CO408" i="22" s="1"/>
  <c r="CO409" i="22" s="1"/>
  <c r="CO410" i="22" s="1"/>
  <c r="CO411" i="22" s="1"/>
  <c r="CO412" i="22" s="1"/>
  <c r="CO413" i="22" s="1"/>
  <c r="CO414" i="22" s="1"/>
  <c r="CO415" i="22" s="1"/>
  <c r="CO416" i="22" s="1"/>
  <c r="CO417" i="22" s="1"/>
  <c r="CO418" i="22" s="1"/>
  <c r="CO419" i="22" s="1"/>
  <c r="CO420" i="22" s="1"/>
  <c r="CO421" i="22" s="1"/>
  <c r="CO422" i="22" s="1"/>
  <c r="CO423" i="22" s="1"/>
  <c r="CO424" i="22" s="1"/>
  <c r="CO425" i="22" s="1"/>
  <c r="CO426" i="22" s="1"/>
  <c r="CO427" i="22" s="1"/>
  <c r="CO428" i="22" s="1"/>
  <c r="CO429" i="22" s="1"/>
  <c r="CO430" i="22" s="1"/>
  <c r="CO431" i="22" s="1"/>
  <c r="CO432" i="22" s="1"/>
  <c r="CO433" i="22" s="1"/>
  <c r="CO434" i="22" s="1"/>
  <c r="CO435" i="22" s="1"/>
  <c r="CO436" i="22" s="1"/>
  <c r="CO437" i="22" s="1"/>
  <c r="CO438" i="22" s="1"/>
  <c r="CO439" i="22" s="1"/>
  <c r="CO440" i="22" s="1"/>
  <c r="CO441" i="22" s="1"/>
  <c r="CO442" i="22" s="1"/>
  <c r="CO443" i="22" s="1"/>
  <c r="CO444" i="22" s="1"/>
  <c r="CO445" i="22" s="1"/>
  <c r="CO446" i="22" s="1"/>
  <c r="CO447" i="22" s="1"/>
  <c r="CO448" i="22" s="1"/>
  <c r="CO449" i="22" s="1"/>
  <c r="CO450" i="22" s="1"/>
  <c r="CO451" i="22" s="1"/>
  <c r="CO452" i="22" s="1"/>
  <c r="CO453" i="22" s="1"/>
  <c r="CO454" i="22" s="1"/>
  <c r="CO455" i="22" s="1"/>
  <c r="CO456" i="22" s="1"/>
  <c r="CO457" i="22" s="1"/>
  <c r="CO458" i="22" s="1"/>
  <c r="CO459" i="22" s="1"/>
  <c r="CO460" i="22" s="1"/>
  <c r="CO461" i="22" s="1"/>
  <c r="CO462" i="22" s="1"/>
  <c r="CO463" i="22" s="1"/>
  <c r="CO464" i="22" s="1"/>
  <c r="CO465" i="22" s="1"/>
  <c r="CO466" i="22" s="1"/>
  <c r="CO467" i="22" s="1"/>
  <c r="CO468" i="22" s="1"/>
  <c r="CO469" i="22" s="1"/>
  <c r="CO470" i="22" s="1"/>
  <c r="CO471" i="22" s="1"/>
  <c r="CO472" i="22" s="1"/>
  <c r="CO473" i="22" s="1"/>
  <c r="CO474" i="22" s="1"/>
  <c r="CO475" i="22" s="1"/>
  <c r="CO476" i="22" s="1"/>
  <c r="CO477" i="22" s="1"/>
  <c r="CO478" i="22" s="1"/>
  <c r="CO479" i="22" s="1"/>
  <c r="CO480" i="22" s="1"/>
  <c r="CO481" i="22" s="1"/>
  <c r="CO482" i="22" s="1"/>
  <c r="CO483" i="22" s="1"/>
  <c r="CO484" i="22" s="1"/>
  <c r="CO485" i="22" s="1"/>
  <c r="CO486" i="22" s="1"/>
  <c r="CO487" i="22" s="1"/>
  <c r="CO488" i="22" s="1"/>
  <c r="CO489" i="22" s="1"/>
  <c r="CO490" i="22" s="1"/>
  <c r="CO491" i="22" s="1"/>
  <c r="CO492" i="22" s="1"/>
  <c r="CO493" i="22" s="1"/>
  <c r="CO494" i="22" s="1"/>
  <c r="CO495" i="22" s="1"/>
  <c r="CO496" i="22" s="1"/>
  <c r="CO497" i="22" s="1"/>
  <c r="CO498" i="22" s="1"/>
  <c r="CO499" i="22" s="1"/>
  <c r="CO500" i="22" s="1"/>
  <c r="CO501" i="22" s="1"/>
  <c r="CO502" i="22" s="1"/>
  <c r="CO503" i="22" s="1"/>
  <c r="CO504" i="22" s="1"/>
  <c r="CO505" i="22" s="1"/>
  <c r="CO506" i="22" s="1"/>
  <c r="CO507" i="22" s="1"/>
  <c r="CO508" i="22" s="1"/>
  <c r="CO509" i="22" s="1"/>
  <c r="CO510" i="22" s="1"/>
  <c r="CO511" i="22" s="1"/>
  <c r="CO512" i="22" s="1"/>
  <c r="CO513" i="22" s="1"/>
  <c r="CO514" i="22" s="1"/>
  <c r="CO515" i="22" s="1"/>
  <c r="CO516" i="22" s="1"/>
  <c r="CO517" i="22" s="1"/>
  <c r="CO518" i="22" s="1"/>
  <c r="CO519" i="22" s="1"/>
  <c r="CO520" i="22" s="1"/>
  <c r="CO521" i="22" s="1"/>
  <c r="CO522" i="22" s="1"/>
  <c r="CO523" i="22" s="1"/>
  <c r="CO524" i="22" s="1"/>
  <c r="CO525" i="22" s="1"/>
  <c r="CO526" i="22" s="1"/>
  <c r="CO527" i="22" s="1"/>
  <c r="CO528" i="22" s="1"/>
  <c r="CO529" i="22" s="1"/>
  <c r="CO530" i="22" s="1"/>
  <c r="CO531" i="22" s="1"/>
  <c r="CO532" i="22" s="1"/>
  <c r="CO533" i="22" s="1"/>
  <c r="CO534" i="22" s="1"/>
  <c r="CO535" i="22" s="1"/>
  <c r="CO536" i="22" s="1"/>
  <c r="CO537" i="22" s="1"/>
  <c r="CO538" i="22" s="1"/>
  <c r="CO539" i="22" s="1"/>
  <c r="CO540" i="22" s="1"/>
  <c r="CO541" i="22" s="1"/>
  <c r="CO542" i="22" s="1"/>
  <c r="CO543" i="22" s="1"/>
  <c r="CO544" i="22" s="1"/>
  <c r="CO545" i="22" s="1"/>
  <c r="CO546" i="22" s="1"/>
  <c r="CO547" i="22" s="1"/>
  <c r="CO548" i="22" s="1"/>
  <c r="CO549" i="22" s="1"/>
  <c r="CO550" i="22" s="1"/>
  <c r="CO551" i="22" s="1"/>
  <c r="CO552" i="22" s="1"/>
  <c r="CO553" i="22" s="1"/>
  <c r="CO554" i="22" s="1"/>
  <c r="CO555" i="22" s="1"/>
  <c r="CO556" i="22" s="1"/>
  <c r="CO557" i="22" s="1"/>
  <c r="CO558" i="22" s="1"/>
  <c r="CO559" i="22" s="1"/>
  <c r="CO560" i="22" s="1"/>
  <c r="CO561" i="22" s="1"/>
  <c r="CO562" i="22" s="1"/>
  <c r="CO563" i="22" s="1"/>
  <c r="CO564" i="22" s="1"/>
  <c r="CO565" i="22" s="1"/>
  <c r="CO566" i="22" s="1"/>
  <c r="CO567" i="22" s="1"/>
  <c r="CO568" i="22" s="1"/>
  <c r="CO569" i="22" s="1"/>
  <c r="CO570" i="22" s="1"/>
  <c r="CO571" i="22" s="1"/>
  <c r="CO572" i="22" s="1"/>
  <c r="CO573" i="22" s="1"/>
  <c r="CO574" i="22" s="1"/>
  <c r="CO575" i="22" s="1"/>
  <c r="CO576" i="22" s="1"/>
  <c r="CO577" i="22" s="1"/>
  <c r="CO578" i="22" s="1"/>
  <c r="CO579" i="22" s="1"/>
  <c r="CO580" i="22" s="1"/>
  <c r="CO581" i="22" s="1"/>
  <c r="CO582" i="22" s="1"/>
  <c r="CO583" i="22" s="1"/>
  <c r="CO584" i="22" s="1"/>
  <c r="CO585" i="22" s="1"/>
  <c r="CO586" i="22" s="1"/>
  <c r="CO587" i="22" s="1"/>
  <c r="CO588" i="22" s="1"/>
  <c r="CO589" i="22" s="1"/>
  <c r="CO590" i="22" s="1"/>
  <c r="CO591" i="22" s="1"/>
  <c r="CO592" i="22" s="1"/>
  <c r="CO593" i="22" s="1"/>
  <c r="CO594" i="22" s="1"/>
  <c r="CO595" i="22" s="1"/>
  <c r="CO596" i="22" s="1"/>
  <c r="CO597" i="22" s="1"/>
  <c r="CO598" i="22" s="1"/>
  <c r="CO599" i="22" s="1"/>
  <c r="CO600" i="22" s="1"/>
  <c r="CO601" i="22" s="1"/>
  <c r="CO602" i="22" s="1"/>
  <c r="CO603" i="22" s="1"/>
  <c r="CO604" i="22" s="1"/>
  <c r="CO605" i="22" s="1"/>
  <c r="CO606" i="22" s="1"/>
  <c r="CO607" i="22" s="1"/>
  <c r="CO608" i="22" s="1"/>
  <c r="CO609" i="22" s="1"/>
  <c r="CO610" i="22" s="1"/>
  <c r="CO611" i="22" s="1"/>
  <c r="CO612" i="22" s="1"/>
  <c r="CO613" i="22" s="1"/>
  <c r="CO614" i="22" s="1"/>
  <c r="CO615" i="22" s="1"/>
  <c r="CO616" i="22" s="1"/>
  <c r="CO617" i="22" s="1"/>
  <c r="CO618" i="22" s="1"/>
  <c r="CO619" i="22" s="1"/>
  <c r="CO620" i="22" s="1"/>
  <c r="CO621" i="22" s="1"/>
  <c r="CO622" i="22" s="1"/>
  <c r="CO623" i="22" s="1"/>
  <c r="CO624" i="22" s="1"/>
  <c r="CO625" i="22" s="1"/>
  <c r="CO626" i="22" s="1"/>
  <c r="CO627" i="22" s="1"/>
  <c r="CO628" i="22" s="1"/>
  <c r="CO629" i="22" s="1"/>
  <c r="CO630" i="22" s="1"/>
  <c r="CO631" i="22" s="1"/>
  <c r="CO632" i="22" s="1"/>
  <c r="CO633" i="22" s="1"/>
  <c r="CO634" i="22" s="1"/>
  <c r="CO635" i="22" s="1"/>
  <c r="CO636" i="22" s="1"/>
  <c r="CO637" i="22" s="1"/>
  <c r="CO638" i="22" s="1"/>
  <c r="CO639" i="22" s="1"/>
  <c r="CO640" i="22" s="1"/>
  <c r="CO641" i="22" s="1"/>
  <c r="CO642" i="22" s="1"/>
  <c r="CO643" i="22" s="1"/>
  <c r="CO644" i="22" s="1"/>
  <c r="CO645" i="22" s="1"/>
  <c r="CO646" i="22" s="1"/>
  <c r="CO647" i="22" s="1"/>
  <c r="CO648" i="22" s="1"/>
  <c r="CO649" i="22" s="1"/>
  <c r="CO650" i="22" s="1"/>
  <c r="CO651" i="22" s="1"/>
  <c r="CO652" i="22" s="1"/>
  <c r="CO653" i="22" s="1"/>
  <c r="CO654" i="22" s="1"/>
  <c r="CO655" i="22" s="1"/>
  <c r="CO656" i="22" s="1"/>
  <c r="CO657" i="22" s="1"/>
  <c r="CO658" i="22" s="1"/>
  <c r="CO659" i="22" s="1"/>
  <c r="CO660" i="22" s="1"/>
  <c r="CO661" i="22" s="1"/>
  <c r="CO662" i="22" s="1"/>
  <c r="CO663" i="22" s="1"/>
  <c r="CO664" i="22" s="1"/>
  <c r="CO665" i="22" s="1"/>
  <c r="CO666" i="22" s="1"/>
  <c r="CO667" i="22" s="1"/>
  <c r="CO668" i="22" s="1"/>
  <c r="CO669" i="22" s="1"/>
  <c r="CO670" i="22" s="1"/>
  <c r="CO671" i="22" s="1"/>
  <c r="CO672" i="22" s="1"/>
  <c r="CO673" i="22" s="1"/>
  <c r="CO674" i="22" s="1"/>
  <c r="CO675" i="22" s="1"/>
  <c r="CO676" i="22" s="1"/>
  <c r="CO677" i="22" s="1"/>
  <c r="CO678" i="22" s="1"/>
  <c r="CO679" i="22" s="1"/>
  <c r="CO680" i="22" s="1"/>
  <c r="CO681" i="22" s="1"/>
  <c r="CO682" i="22" s="1"/>
  <c r="CO683" i="22" s="1"/>
  <c r="CO684" i="22" s="1"/>
  <c r="CO685" i="22" s="1"/>
  <c r="CO686" i="22" s="1"/>
  <c r="CO687" i="22" s="1"/>
  <c r="CO688" i="22" s="1"/>
  <c r="CO689" i="22" s="1"/>
  <c r="CO690" i="22" s="1"/>
  <c r="CO691" i="22" s="1"/>
  <c r="CO692" i="22" s="1"/>
  <c r="CO693" i="22" s="1"/>
  <c r="CO694" i="22" s="1"/>
  <c r="CO695" i="22" s="1"/>
  <c r="CO696" i="22" s="1"/>
  <c r="CO697" i="22" s="1"/>
  <c r="CO698" i="22" s="1"/>
  <c r="CO699" i="22" s="1"/>
  <c r="CO700" i="22" s="1"/>
  <c r="CO701" i="22" s="1"/>
  <c r="CO702" i="22" s="1"/>
  <c r="CO703" i="22" s="1"/>
  <c r="CO704" i="22" s="1"/>
  <c r="CO705" i="22" s="1"/>
  <c r="CO706" i="22" s="1"/>
  <c r="CO707" i="22" s="1"/>
  <c r="CO708" i="22" s="1"/>
  <c r="CO709" i="22" s="1"/>
  <c r="CO710" i="22" s="1"/>
  <c r="CO711" i="22" s="1"/>
  <c r="CO712" i="22" s="1"/>
  <c r="CO713" i="22" s="1"/>
  <c r="CO714" i="22" s="1"/>
  <c r="CO715" i="22" s="1"/>
  <c r="CO716" i="22" s="1"/>
  <c r="CO717" i="22" s="1"/>
  <c r="CO718" i="22" s="1"/>
  <c r="CO719" i="22" s="1"/>
  <c r="CO720" i="22" s="1"/>
  <c r="CO721" i="22" s="1"/>
  <c r="CO722" i="22" s="1"/>
  <c r="CO723" i="22" s="1"/>
  <c r="CO724" i="22" s="1"/>
  <c r="CO725" i="22" s="1"/>
  <c r="CO726" i="22" s="1"/>
  <c r="CO727" i="22" s="1"/>
  <c r="CO728" i="22" s="1"/>
  <c r="CO729" i="22" s="1"/>
  <c r="CO730" i="22" s="1"/>
  <c r="CO731" i="22" s="1"/>
  <c r="CO732" i="22" s="1"/>
  <c r="CO733" i="22" s="1"/>
  <c r="CO734" i="22" s="1"/>
  <c r="CO735" i="22" s="1"/>
  <c r="CO736" i="22" s="1"/>
  <c r="CO737" i="22" s="1"/>
  <c r="CO738" i="22" s="1"/>
  <c r="CO739" i="22" s="1"/>
  <c r="CO740" i="22" s="1"/>
  <c r="CO741" i="22" s="1"/>
  <c r="CO742" i="22" s="1"/>
  <c r="CO743" i="22" s="1"/>
  <c r="CO744" i="22" s="1"/>
  <c r="CO745" i="22" s="1"/>
  <c r="CO746" i="22" s="1"/>
  <c r="CO747" i="22" s="1"/>
  <c r="CO748" i="22" s="1"/>
  <c r="CO749" i="22" s="1"/>
  <c r="CO750" i="22" s="1"/>
  <c r="CO751" i="22" s="1"/>
  <c r="CO752" i="22" s="1"/>
  <c r="CO753" i="22" s="1"/>
  <c r="CO754" i="22" s="1"/>
  <c r="CO755" i="22" s="1"/>
  <c r="CO756" i="22" s="1"/>
  <c r="CO757" i="22" s="1"/>
  <c r="CO758" i="22" s="1"/>
  <c r="CO759" i="22" s="1"/>
  <c r="CO760" i="22" s="1"/>
  <c r="CO761" i="22" s="1"/>
  <c r="CO762" i="22" s="1"/>
  <c r="CO763" i="22" s="1"/>
  <c r="CO764" i="22" s="1"/>
  <c r="CO765" i="22" s="1"/>
  <c r="CO766" i="22" s="1"/>
  <c r="CO767" i="22" s="1"/>
  <c r="CO768" i="22" s="1"/>
  <c r="CO769" i="22" s="1"/>
  <c r="CO770" i="22" s="1"/>
  <c r="CO771" i="22" s="1"/>
  <c r="CO772" i="22" s="1"/>
  <c r="CO773" i="22" s="1"/>
  <c r="CO774" i="22" s="1"/>
  <c r="CO775" i="22" s="1"/>
  <c r="CO776" i="22" s="1"/>
  <c r="CO777" i="22" s="1"/>
  <c r="CO778" i="22" s="1"/>
  <c r="CO779" i="22" s="1"/>
  <c r="CO780" i="22" s="1"/>
  <c r="CO781" i="22" s="1"/>
  <c r="CO782" i="22" s="1"/>
  <c r="CO783" i="22" s="1"/>
  <c r="CO784" i="22" s="1"/>
  <c r="CO785" i="22" s="1"/>
  <c r="CO786" i="22" s="1"/>
  <c r="CO787" i="22" s="1"/>
  <c r="CO788" i="22" s="1"/>
  <c r="CO789" i="22" s="1"/>
  <c r="CO790" i="22" s="1"/>
  <c r="CO791" i="22" s="1"/>
  <c r="CO792" i="22" s="1"/>
  <c r="CO793" i="22" s="1"/>
  <c r="CO794" i="22" s="1"/>
  <c r="CO795" i="22" s="1"/>
  <c r="CO796" i="22" s="1"/>
  <c r="CO797" i="22" s="1"/>
  <c r="CO798" i="22" s="1"/>
  <c r="CO799" i="22" s="1"/>
  <c r="CO800" i="22" s="1"/>
  <c r="CO801" i="22" s="1"/>
  <c r="CO802" i="22" s="1"/>
  <c r="CO803" i="22" s="1"/>
  <c r="CO804" i="22" s="1"/>
  <c r="CO805" i="22" s="1"/>
  <c r="CO806" i="22" s="1"/>
  <c r="CO807" i="22" s="1"/>
  <c r="CO808" i="22" s="1"/>
  <c r="CO809" i="22" s="1"/>
  <c r="CO810" i="22" s="1"/>
  <c r="CO811" i="22" s="1"/>
  <c r="CO812" i="22" s="1"/>
  <c r="CO813" i="22" s="1"/>
  <c r="CO814" i="22" s="1"/>
  <c r="CO815" i="22" s="1"/>
  <c r="CO816" i="22" s="1"/>
  <c r="CO817" i="22" s="1"/>
  <c r="CO818" i="22" s="1"/>
  <c r="CO819" i="22" s="1"/>
  <c r="CO820" i="22" s="1"/>
  <c r="CO821" i="22" s="1"/>
  <c r="CO822" i="22" s="1"/>
  <c r="CO823" i="22" s="1"/>
  <c r="CO824" i="22" s="1"/>
  <c r="CO825" i="22" s="1"/>
  <c r="CO826" i="22" s="1"/>
  <c r="CO827" i="22" s="1"/>
  <c r="CO828" i="22" s="1"/>
  <c r="CO829" i="22" s="1"/>
  <c r="CO830" i="22" s="1"/>
  <c r="CO831" i="22" s="1"/>
  <c r="CO832" i="22" s="1"/>
  <c r="CO833" i="22" s="1"/>
  <c r="CO834" i="22" s="1"/>
  <c r="CO835" i="22" s="1"/>
  <c r="CO836" i="22" s="1"/>
  <c r="CO837" i="22" s="1"/>
  <c r="CO838" i="22" s="1"/>
  <c r="CO839" i="22" s="1"/>
  <c r="CO840" i="22" s="1"/>
  <c r="CO841" i="22" s="1"/>
  <c r="CO842" i="22" s="1"/>
  <c r="CO843" i="22" s="1"/>
  <c r="CO844" i="22" s="1"/>
  <c r="CO845" i="22" s="1"/>
  <c r="CO846" i="22" s="1"/>
  <c r="CO847" i="22" s="1"/>
  <c r="CO848" i="22" s="1"/>
  <c r="CO849" i="22" s="1"/>
  <c r="CO850" i="22" s="1"/>
  <c r="CO851" i="22" s="1"/>
  <c r="CO852" i="22" s="1"/>
  <c r="CO853" i="22" s="1"/>
  <c r="CO854" i="22" s="1"/>
  <c r="CO855" i="22" s="1"/>
  <c r="CO856" i="22" s="1"/>
  <c r="CO857" i="22" s="1"/>
  <c r="CO858" i="22" s="1"/>
  <c r="CO859" i="22" s="1"/>
  <c r="CO860" i="22" s="1"/>
  <c r="CO861" i="22" s="1"/>
  <c r="CO862" i="22" s="1"/>
  <c r="CO863" i="22" s="1"/>
  <c r="CO864" i="22" s="1"/>
  <c r="CO865" i="22" s="1"/>
  <c r="CO866" i="22" s="1"/>
  <c r="CO867" i="22" s="1"/>
  <c r="CO868" i="22" s="1"/>
  <c r="CO869" i="22" s="1"/>
  <c r="CO870" i="22" s="1"/>
  <c r="CO871" i="22" s="1"/>
  <c r="CO872" i="22" s="1"/>
  <c r="CO873" i="22" s="1"/>
  <c r="CO874" i="22" s="1"/>
  <c r="CO875" i="22" s="1"/>
  <c r="CO876" i="22" s="1"/>
  <c r="CO877" i="22" s="1"/>
  <c r="CO878" i="22" s="1"/>
  <c r="CO879" i="22" s="1"/>
  <c r="CO880" i="22" s="1"/>
  <c r="CO881" i="22" s="1"/>
  <c r="CO882" i="22" s="1"/>
  <c r="CO883" i="22" s="1"/>
  <c r="CO884" i="22" s="1"/>
  <c r="CO885" i="22" s="1"/>
  <c r="CO886" i="22" s="1"/>
  <c r="CO887" i="22" s="1"/>
  <c r="CO888" i="22" s="1"/>
  <c r="CO889" i="22" s="1"/>
  <c r="CO890" i="22" s="1"/>
  <c r="CO891" i="22" s="1"/>
  <c r="CO892" i="22" s="1"/>
  <c r="CO893" i="22" s="1"/>
  <c r="CO894" i="22" s="1"/>
  <c r="CO895" i="22" s="1"/>
  <c r="CO896" i="22" s="1"/>
  <c r="CO897" i="22" s="1"/>
  <c r="CO898" i="22" s="1"/>
  <c r="CO899" i="22" s="1"/>
  <c r="CO900" i="22" s="1"/>
  <c r="CO901" i="22" s="1"/>
  <c r="CO902" i="22" s="1"/>
  <c r="CO903" i="22" s="1"/>
  <c r="CO904" i="22" s="1"/>
  <c r="CO905" i="22" s="1"/>
  <c r="CO906" i="22" s="1"/>
  <c r="CO907" i="22" s="1"/>
  <c r="CO908" i="22" s="1"/>
  <c r="CO909" i="22" s="1"/>
  <c r="CO910" i="22" s="1"/>
  <c r="CO911" i="22" s="1"/>
  <c r="CO912" i="22" s="1"/>
  <c r="CO913" i="22" s="1"/>
  <c r="CO914" i="22" s="1"/>
  <c r="CO915" i="22" s="1"/>
  <c r="CO916" i="22" s="1"/>
  <c r="CO917" i="22" s="1"/>
  <c r="CO918" i="22" s="1"/>
  <c r="CO919" i="22" s="1"/>
  <c r="CO920" i="22" s="1"/>
  <c r="CO921" i="22" s="1"/>
  <c r="CO922" i="22" s="1"/>
  <c r="CO923" i="22" s="1"/>
  <c r="CO924" i="22" s="1"/>
  <c r="CO925" i="22" s="1"/>
  <c r="CO926" i="22" s="1"/>
  <c r="CO927" i="22" s="1"/>
  <c r="CO928" i="22" s="1"/>
  <c r="CO929" i="22" s="1"/>
  <c r="CO930" i="22" s="1"/>
  <c r="CO931" i="22" s="1"/>
  <c r="CO932" i="22" s="1"/>
  <c r="CO933" i="22" s="1"/>
  <c r="CO934" i="22" s="1"/>
  <c r="CO935" i="22" s="1"/>
  <c r="CO936" i="22" s="1"/>
  <c r="CO937" i="22" s="1"/>
  <c r="CO938" i="22" s="1"/>
  <c r="CO939" i="22" s="1"/>
  <c r="CO940" i="22" s="1"/>
  <c r="CO941" i="22" s="1"/>
  <c r="CO942" i="22" s="1"/>
  <c r="CO943" i="22" s="1"/>
  <c r="CO944" i="22" s="1"/>
  <c r="CO945" i="22" s="1"/>
  <c r="CO946" i="22" s="1"/>
  <c r="CO947" i="22" s="1"/>
  <c r="CO948" i="22" s="1"/>
  <c r="CO949" i="22" s="1"/>
  <c r="CO950" i="22" s="1"/>
  <c r="CO951" i="22" s="1"/>
  <c r="CO952" i="22" s="1"/>
  <c r="CO953" i="22" s="1"/>
  <c r="CO954" i="22" s="1"/>
  <c r="CO955" i="22" s="1"/>
  <c r="CO956" i="22" s="1"/>
  <c r="CO957" i="22" s="1"/>
  <c r="CO958" i="22" s="1"/>
  <c r="CO959" i="22" s="1"/>
  <c r="CO960" i="22" s="1"/>
  <c r="CO961" i="22" s="1"/>
  <c r="CO962" i="22" s="1"/>
  <c r="CO963" i="22" s="1"/>
  <c r="CO964" i="22" s="1"/>
  <c r="CO965" i="22" s="1"/>
  <c r="CO966" i="22" s="1"/>
  <c r="CO967" i="22" s="1"/>
  <c r="CO968" i="22" s="1"/>
  <c r="CO969" i="22" s="1"/>
  <c r="CO970" i="22" s="1"/>
  <c r="CO971" i="22" s="1"/>
  <c r="CO972" i="22" s="1"/>
  <c r="CO973" i="22" s="1"/>
  <c r="CO974" i="22" s="1"/>
  <c r="CO975" i="22" s="1"/>
  <c r="CO976" i="22" s="1"/>
  <c r="CO977" i="22" s="1"/>
  <c r="CO978" i="22" s="1"/>
  <c r="CO979" i="22" s="1"/>
  <c r="CO980" i="22" s="1"/>
  <c r="CO981" i="22" s="1"/>
  <c r="CO982" i="22" s="1"/>
  <c r="CO983" i="22" s="1"/>
  <c r="CO984" i="22" s="1"/>
  <c r="CO985" i="22" s="1"/>
  <c r="CO986" i="22" s="1"/>
  <c r="CO987" i="22" s="1"/>
  <c r="CO988" i="22" s="1"/>
  <c r="CO989" i="22" s="1"/>
  <c r="CO990" i="22" s="1"/>
  <c r="CO991" i="22" s="1"/>
  <c r="CO992" i="22" s="1"/>
  <c r="CO993" i="22" s="1"/>
  <c r="CO994" i="22" s="1"/>
  <c r="CO995" i="22" s="1"/>
  <c r="CO996" i="22" s="1"/>
  <c r="CO997" i="22" s="1"/>
  <c r="CO998" i="22" s="1"/>
  <c r="CO999" i="22" s="1"/>
  <c r="CO1000" i="22" s="1"/>
  <c r="CO1001" i="22" s="1"/>
  <c r="CO1002" i="22" s="1"/>
  <c r="CO1003" i="22" s="1"/>
  <c r="CO1004" i="22" s="1"/>
  <c r="CO1005" i="22" s="1"/>
  <c r="CO1006" i="22" s="1"/>
  <c r="CO1007" i="22" s="1"/>
  <c r="CO1008" i="22" s="1"/>
  <c r="CO1009" i="22" s="1"/>
  <c r="CO1010" i="22" s="1"/>
  <c r="CO1011" i="22" s="1"/>
  <c r="CO1012" i="22" s="1"/>
  <c r="CO1013" i="22" s="1"/>
  <c r="CO1014" i="22" s="1"/>
  <c r="CO1015" i="22" s="1"/>
  <c r="CO1016" i="22" s="1"/>
  <c r="CO1017" i="22" s="1"/>
  <c r="CO1018" i="22" s="1"/>
  <c r="CO1019" i="22" s="1"/>
  <c r="CO1020" i="22" s="1"/>
  <c r="CO1021" i="22" s="1"/>
  <c r="CO1022" i="22" s="1"/>
  <c r="CO1023" i="22" s="1"/>
  <c r="CO1024" i="22" s="1"/>
  <c r="CO1025" i="22" s="1"/>
  <c r="CO1026" i="22" s="1"/>
  <c r="CO1027" i="22" s="1"/>
  <c r="CO1028" i="22" s="1"/>
  <c r="CO1029" i="22" s="1"/>
  <c r="CO1030" i="22" s="1"/>
  <c r="CO1031" i="22" s="1"/>
  <c r="CO1032" i="22" s="1"/>
  <c r="CO1033" i="22" s="1"/>
  <c r="CO1034" i="22" s="1"/>
  <c r="CO1035" i="22" s="1"/>
  <c r="CO1036" i="22" s="1"/>
  <c r="CO1037" i="22" s="1"/>
  <c r="CO1038" i="22" s="1"/>
  <c r="CO1039" i="22" s="1"/>
  <c r="CO1040" i="22" s="1"/>
  <c r="CO1041" i="22" s="1"/>
  <c r="CO1042" i="22" s="1"/>
  <c r="CO1043" i="22" s="1"/>
  <c r="CO1044" i="22" s="1"/>
  <c r="CO1045" i="22" s="1"/>
  <c r="CO1046" i="22" s="1"/>
  <c r="CO1047" i="22" s="1"/>
  <c r="CO1048" i="22" s="1"/>
  <c r="CO1049" i="22" s="1"/>
  <c r="CO1050" i="22" s="1"/>
  <c r="CO1051" i="22" s="1"/>
  <c r="CO1052" i="22" s="1"/>
  <c r="CO1053" i="22" s="1"/>
  <c r="CO1054" i="22" s="1"/>
  <c r="CO1055" i="22" s="1"/>
  <c r="CO1056" i="22" s="1"/>
  <c r="CO1057" i="22" s="1"/>
  <c r="CO1058" i="22" s="1"/>
  <c r="CO1059" i="22" s="1"/>
  <c r="CO1060" i="22" s="1"/>
  <c r="CO1061" i="22" s="1"/>
  <c r="CO1062" i="22" s="1"/>
  <c r="CO1063" i="22" s="1"/>
  <c r="CO1064" i="22" s="1"/>
  <c r="CO1065" i="22" s="1"/>
  <c r="CO1066" i="22" s="1"/>
  <c r="CO1067" i="22" s="1"/>
  <c r="CO1068" i="22" s="1"/>
  <c r="CO1069" i="22" s="1"/>
  <c r="CO1070" i="22" s="1"/>
  <c r="CO1071" i="22" s="1"/>
  <c r="CO1072" i="22" s="1"/>
  <c r="CO1073" i="22" s="1"/>
  <c r="CO1074" i="22" s="1"/>
  <c r="CO1075" i="22" s="1"/>
  <c r="CO1076" i="22" s="1"/>
  <c r="CO1077" i="22" s="1"/>
  <c r="CO1078" i="22" s="1"/>
  <c r="CO1079" i="22" s="1"/>
  <c r="CO1080" i="22" s="1"/>
  <c r="CO1081" i="22" s="1"/>
  <c r="CO1082" i="22" s="1"/>
  <c r="CO1083" i="22" s="1"/>
  <c r="CO1084" i="22" s="1"/>
  <c r="CO1085" i="22" s="1"/>
  <c r="CO1086" i="22" s="1"/>
  <c r="CO1087" i="22" s="1"/>
  <c r="CO1088" i="22" s="1"/>
  <c r="CO1089" i="22" s="1"/>
  <c r="CO1090" i="22" s="1"/>
  <c r="CO1091" i="22" s="1"/>
  <c r="CO1092" i="22" s="1"/>
  <c r="CO1093" i="22" s="1"/>
  <c r="CO1094" i="22" s="1"/>
  <c r="CO1095" i="22" s="1"/>
  <c r="CO1096" i="22" s="1"/>
  <c r="CO1097" i="22" s="1"/>
  <c r="CO1098" i="22" s="1"/>
  <c r="CO1099" i="22" s="1"/>
  <c r="CO1100" i="22" s="1"/>
  <c r="CO1101" i="22" s="1"/>
  <c r="CO1102" i="22" s="1"/>
  <c r="CO1103" i="22" s="1"/>
  <c r="CO1104" i="22" s="1"/>
  <c r="CO1105" i="22" s="1"/>
  <c r="CO1106" i="22" s="1"/>
  <c r="CO1107" i="22" s="1"/>
  <c r="CO1108" i="22" s="1"/>
  <c r="CO1109" i="22" s="1"/>
  <c r="CO1110" i="22" s="1"/>
  <c r="CO1111" i="22" s="1"/>
  <c r="CO1112" i="22" s="1"/>
  <c r="CO1113" i="22" s="1"/>
  <c r="CO1114" i="22" s="1"/>
  <c r="CO1115" i="22" s="1"/>
  <c r="CO1116" i="22" s="1"/>
  <c r="CO1117" i="22" s="1"/>
  <c r="CO1118" i="22" s="1"/>
  <c r="CO1119" i="22" s="1"/>
  <c r="CO1120" i="22" s="1"/>
  <c r="CO1121" i="22" s="1"/>
  <c r="CO1122" i="22" s="1"/>
  <c r="CO1123" i="22" s="1"/>
  <c r="CO1124" i="22" s="1"/>
  <c r="CO1125" i="22" s="1"/>
  <c r="CO1126" i="22" s="1"/>
  <c r="CO1127" i="22" s="1"/>
  <c r="CO1128" i="22" s="1"/>
  <c r="CO1129" i="22" s="1"/>
  <c r="CO1130" i="22" s="1"/>
  <c r="CO1131" i="22" s="1"/>
  <c r="CO1132" i="22" s="1"/>
  <c r="CO1133" i="22" s="1"/>
  <c r="CO1134" i="22" s="1"/>
  <c r="CO1135" i="22" s="1"/>
  <c r="CO1136" i="22" s="1"/>
  <c r="CO1137" i="22" s="1"/>
  <c r="CO1138" i="22" s="1"/>
  <c r="CO1139" i="22" s="1"/>
  <c r="CO1140" i="22" s="1"/>
  <c r="CO1141" i="22" s="1"/>
  <c r="CO1142" i="22" s="1"/>
  <c r="CO1143" i="22" s="1"/>
  <c r="CO1144" i="22" s="1"/>
  <c r="CO1145" i="22" s="1"/>
  <c r="CO1146" i="22" s="1"/>
  <c r="CO1147" i="22" s="1"/>
  <c r="CO1148" i="22" s="1"/>
  <c r="CO1149" i="22" s="1"/>
  <c r="CO1150" i="22" s="1"/>
  <c r="CO1151" i="22" s="1"/>
  <c r="CO1152" i="22" s="1"/>
  <c r="CO1153" i="22" s="1"/>
  <c r="CO1154" i="22" s="1"/>
  <c r="CO1155" i="22" s="1"/>
  <c r="CO1156" i="22" s="1"/>
  <c r="CO1157" i="22" s="1"/>
  <c r="CO1158" i="22" s="1"/>
  <c r="CO1159" i="22" s="1"/>
  <c r="CO1160" i="22" s="1"/>
  <c r="CO1161" i="22" s="1"/>
  <c r="CO1162" i="22" s="1"/>
  <c r="CO1163" i="22" s="1"/>
  <c r="CO1164" i="22" s="1"/>
  <c r="CO1165" i="22" s="1"/>
  <c r="CO1166" i="22" s="1"/>
  <c r="CO1167" i="22" s="1"/>
  <c r="CO1168" i="22" s="1"/>
  <c r="CO1169" i="22" s="1"/>
  <c r="CO1170" i="22" s="1"/>
  <c r="CO1171" i="22" s="1"/>
  <c r="CO1172" i="22" s="1"/>
  <c r="CO1173" i="22" s="1"/>
  <c r="CO1174" i="22" s="1"/>
  <c r="CO1175" i="22" s="1"/>
  <c r="CO1176" i="22" s="1"/>
  <c r="CO1177" i="22" s="1"/>
  <c r="CO1178" i="22" s="1"/>
  <c r="CO1179" i="22" s="1"/>
  <c r="CO1180" i="22" s="1"/>
  <c r="CO1181" i="22" s="1"/>
  <c r="CO1182" i="22" s="1"/>
  <c r="CO1183" i="22" s="1"/>
  <c r="CO1184" i="22" s="1"/>
  <c r="CO1185" i="22" s="1"/>
  <c r="CO1186" i="22" s="1"/>
  <c r="CO1187" i="22" s="1"/>
  <c r="CO1188" i="22" s="1"/>
  <c r="CO1189" i="22" s="1"/>
  <c r="CO1190" i="22" s="1"/>
  <c r="CO1191" i="22" s="1"/>
  <c r="CO1192" i="22" s="1"/>
  <c r="CO1193" i="22" s="1"/>
  <c r="CO1194" i="22" s="1"/>
  <c r="CO1195" i="22" s="1"/>
  <c r="CO1196" i="22" s="1"/>
  <c r="CO1197" i="22" s="1"/>
  <c r="CO1198" i="22" s="1"/>
  <c r="CO1199" i="22" s="1"/>
  <c r="CO1200" i="22" s="1"/>
  <c r="CO1201" i="22" s="1"/>
  <c r="CO1202" i="22" s="1"/>
  <c r="CO1203" i="22" s="1"/>
  <c r="CO1204" i="22" s="1"/>
  <c r="CO1205" i="22" s="1"/>
  <c r="CO1206" i="22" s="1"/>
  <c r="CO1207" i="22" s="1"/>
  <c r="CO1208" i="22" s="1"/>
  <c r="CO1209" i="22" s="1"/>
  <c r="CO1210" i="22" s="1"/>
  <c r="CO1211" i="22" s="1"/>
  <c r="CO1212" i="22" s="1"/>
  <c r="CO1213" i="22" s="1"/>
  <c r="CO1214" i="22" s="1"/>
  <c r="CO1215" i="22" s="1"/>
  <c r="CO1216" i="22" s="1"/>
  <c r="CO1217" i="22" s="1"/>
  <c r="CO1218" i="22" s="1"/>
  <c r="CO1219" i="22" s="1"/>
  <c r="CO1220" i="22" s="1"/>
  <c r="CO1221" i="22" s="1"/>
  <c r="CO1222" i="22" s="1"/>
  <c r="CO1223" i="22" s="1"/>
  <c r="CO1224" i="22" s="1"/>
  <c r="CO1225" i="22" s="1"/>
  <c r="CO1226" i="22" s="1"/>
  <c r="CO1227" i="22" s="1"/>
  <c r="CO1228" i="22" s="1"/>
  <c r="CO1229" i="22" s="1"/>
  <c r="CO1230" i="22" s="1"/>
  <c r="CO1231" i="22" s="1"/>
  <c r="CO1232" i="22" s="1"/>
  <c r="CO1233" i="22" s="1"/>
  <c r="CO1234" i="22" s="1"/>
  <c r="CO1235" i="22" s="1"/>
  <c r="CO1236" i="22" s="1"/>
  <c r="CO1237" i="22" s="1"/>
  <c r="CO1238" i="22" s="1"/>
  <c r="CO1239" i="22" s="1"/>
  <c r="CO1240" i="22" s="1"/>
  <c r="CO1241" i="22" s="1"/>
  <c r="CO1242" i="22" s="1"/>
  <c r="CO1243" i="22" s="1"/>
  <c r="CO1244" i="22" s="1"/>
  <c r="CO1245" i="22" s="1"/>
  <c r="CO1246" i="22" s="1"/>
  <c r="CO1247" i="22" s="1"/>
  <c r="CO1248" i="22" s="1"/>
  <c r="CO1249" i="22" s="1"/>
  <c r="CO1250" i="22" s="1"/>
  <c r="CO1251" i="22" s="1"/>
  <c r="CO1252" i="22" s="1"/>
  <c r="CO1253" i="22" s="1"/>
  <c r="CO1254" i="22" s="1"/>
  <c r="CO1255" i="22" s="1"/>
  <c r="CO1256" i="22" s="1"/>
  <c r="CO1257" i="22" s="1"/>
  <c r="CO1258" i="22" s="1"/>
  <c r="CO1259" i="22" s="1"/>
  <c r="CO1260" i="22" s="1"/>
  <c r="CO1261" i="22" s="1"/>
  <c r="CO1262" i="22" s="1"/>
  <c r="CO1263" i="22" s="1"/>
  <c r="CO1264" i="22" s="1"/>
  <c r="CO1265" i="22" s="1"/>
  <c r="CO1266" i="22" s="1"/>
  <c r="CO1267" i="22" s="1"/>
  <c r="CO1268" i="22" s="1"/>
  <c r="CO1269" i="22" s="1"/>
  <c r="CO1270" i="22" s="1"/>
  <c r="CO1271" i="22" s="1"/>
  <c r="CO1272" i="22" s="1"/>
  <c r="CO1273" i="22" s="1"/>
  <c r="CO1274" i="22" s="1"/>
  <c r="CO1275" i="22" s="1"/>
  <c r="CO1276" i="22" s="1"/>
  <c r="CO1277" i="22" s="1"/>
  <c r="CO1278" i="22" s="1"/>
  <c r="CO1279" i="22" s="1"/>
  <c r="CO1280" i="22" s="1"/>
  <c r="CO1281" i="22" s="1"/>
  <c r="CO1282" i="22" s="1"/>
  <c r="CO1283" i="22" s="1"/>
  <c r="CO1284" i="22" s="1"/>
  <c r="CO1285" i="22" s="1"/>
  <c r="CO1286" i="22" s="1"/>
  <c r="CO1287" i="22" s="1"/>
  <c r="CO1288" i="22" s="1"/>
  <c r="CO1289" i="22" s="1"/>
  <c r="CO1290" i="22" s="1"/>
  <c r="CO1291" i="22" s="1"/>
  <c r="CO1292" i="22" s="1"/>
  <c r="CO1293" i="22" s="1"/>
  <c r="CO1294" i="22" s="1"/>
  <c r="CO1295" i="22" s="1"/>
  <c r="CO1296" i="22" s="1"/>
  <c r="CO1297" i="22" s="1"/>
  <c r="CO1298" i="22" s="1"/>
  <c r="CO1299" i="22" s="1"/>
  <c r="CO1300" i="22" s="1"/>
  <c r="CO1301" i="22" s="1"/>
  <c r="CO1302" i="22" s="1"/>
  <c r="CO1303" i="22" s="1"/>
  <c r="CO1304" i="22" s="1"/>
  <c r="CO1305" i="22" s="1"/>
  <c r="CO1306" i="22" s="1"/>
  <c r="CO1307" i="22" s="1"/>
  <c r="CO1308" i="22" s="1"/>
  <c r="CO1309" i="22" s="1"/>
  <c r="CO1310" i="22" s="1"/>
  <c r="CO1311" i="22" s="1"/>
  <c r="CO1312" i="22" s="1"/>
  <c r="CO1313" i="22" s="1"/>
  <c r="CO1314" i="22" s="1"/>
  <c r="CO1315" i="22" s="1"/>
  <c r="CO1316" i="22" s="1"/>
  <c r="CO1317" i="22" s="1"/>
  <c r="CO1318" i="22" s="1"/>
  <c r="CO1319" i="22" s="1"/>
  <c r="CO1320" i="22" s="1"/>
  <c r="CO1321" i="22" s="1"/>
  <c r="CO1322" i="22" s="1"/>
  <c r="CO1323" i="22" s="1"/>
  <c r="CO1324" i="22" s="1"/>
  <c r="CO1325" i="22" s="1"/>
  <c r="CO1326" i="22" s="1"/>
  <c r="CO1327" i="22" s="1"/>
  <c r="CO1328" i="22" s="1"/>
  <c r="CO1329" i="22" s="1"/>
  <c r="CO1330" i="22" s="1"/>
  <c r="CO1331" i="22" s="1"/>
  <c r="CO1332" i="22" s="1"/>
  <c r="CO1333" i="22" s="1"/>
  <c r="CO1334" i="22" s="1"/>
  <c r="CO1335" i="22" s="1"/>
  <c r="CO1336" i="22" s="1"/>
  <c r="CO1337" i="22" s="1"/>
  <c r="CO1338" i="22" s="1"/>
  <c r="CO1339" i="22" s="1"/>
  <c r="CO1340" i="22" s="1"/>
  <c r="CO1341" i="22" s="1"/>
  <c r="CO1342" i="22" s="1"/>
  <c r="CO1343" i="22" s="1"/>
  <c r="CO1344" i="22" s="1"/>
  <c r="CO1345" i="22" s="1"/>
  <c r="CO1346" i="22" s="1"/>
  <c r="CO1347" i="22" s="1"/>
  <c r="CO1348" i="22" s="1"/>
  <c r="CO1349" i="22" s="1"/>
  <c r="CO1350" i="22" s="1"/>
  <c r="CO1351" i="22" s="1"/>
  <c r="CO1352" i="22" s="1"/>
  <c r="CO1353" i="22" s="1"/>
  <c r="CO1354" i="22" s="1"/>
  <c r="CO1355" i="22" s="1"/>
  <c r="CO1356" i="22" s="1"/>
  <c r="CO1357" i="22" s="1"/>
  <c r="CO1358" i="22" s="1"/>
  <c r="CO1359" i="22" s="1"/>
  <c r="CO1360" i="22" s="1"/>
  <c r="CO1361" i="22" s="1"/>
  <c r="CO1362" i="22" s="1"/>
  <c r="CO1363" i="22" s="1"/>
  <c r="CO1364" i="22" s="1"/>
  <c r="CO1365" i="22" s="1"/>
  <c r="CO1366" i="22" s="1"/>
  <c r="CO1367" i="22" s="1"/>
  <c r="CO1368" i="22" s="1"/>
  <c r="CO1369" i="22" s="1"/>
  <c r="CO1370" i="22" s="1"/>
  <c r="CO1371" i="22" s="1"/>
  <c r="CO1372" i="22" s="1"/>
  <c r="CO1373" i="22" s="1"/>
  <c r="CO1374" i="22" s="1"/>
  <c r="CO1375" i="22" s="1"/>
  <c r="CO1376" i="22" s="1"/>
  <c r="CO1377" i="22" s="1"/>
  <c r="CO1378" i="22" s="1"/>
  <c r="CO1379" i="22" s="1"/>
  <c r="CO1380" i="22" s="1"/>
  <c r="CO1381" i="22" s="1"/>
  <c r="CO1382" i="22" s="1"/>
  <c r="CO1383" i="22" s="1"/>
  <c r="CO1384" i="22" s="1"/>
  <c r="CO1385" i="22" s="1"/>
  <c r="CO1386" i="22" s="1"/>
  <c r="CO1387" i="22" s="1"/>
  <c r="CO1388" i="22" s="1"/>
  <c r="CO1389" i="22" s="1"/>
  <c r="CO1390" i="22" s="1"/>
  <c r="CO1391" i="22" s="1"/>
  <c r="CO1392" i="22" s="1"/>
  <c r="CO1393" i="22" s="1"/>
  <c r="CO1394" i="22" s="1"/>
  <c r="CO1395" i="22" s="1"/>
  <c r="CO1396" i="22" s="1"/>
  <c r="CO1397" i="22" s="1"/>
  <c r="CO1398" i="22" s="1"/>
  <c r="CO1399" i="22" s="1"/>
  <c r="CO1400" i="22" s="1"/>
  <c r="CO1401" i="22" s="1"/>
  <c r="CO1402" i="22" s="1"/>
  <c r="CO1403" i="22" s="1"/>
  <c r="CO1404" i="22" s="1"/>
  <c r="CO1405" i="22" s="1"/>
  <c r="CO1406" i="22" s="1"/>
  <c r="CO1407" i="22" s="1"/>
  <c r="CO1408" i="22" s="1"/>
  <c r="CO1409" i="22" s="1"/>
  <c r="CO1410" i="22" s="1"/>
  <c r="CO1411" i="22" s="1"/>
  <c r="CO1412" i="22" s="1"/>
  <c r="CO1413" i="22" s="1"/>
  <c r="CO1414" i="22" s="1"/>
  <c r="CO1415" i="22" s="1"/>
  <c r="CO1416" i="22" s="1"/>
  <c r="CO1417" i="22" s="1"/>
  <c r="CO1418" i="22" s="1"/>
  <c r="CO1419" i="22" s="1"/>
  <c r="CO1420" i="22" s="1"/>
  <c r="CO1421" i="22" s="1"/>
  <c r="CO1422" i="22" s="1"/>
  <c r="CO1423" i="22" s="1"/>
  <c r="CO1424" i="22" s="1"/>
  <c r="CO1425" i="22" s="1"/>
  <c r="CO1426" i="22" s="1"/>
  <c r="CO1427" i="22" s="1"/>
  <c r="CO1428" i="22" s="1"/>
  <c r="CO1429" i="22" s="1"/>
  <c r="CO1430" i="22" s="1"/>
  <c r="CO1431" i="22" s="1"/>
  <c r="CO1432" i="22" s="1"/>
  <c r="CO1433" i="22" s="1"/>
  <c r="CO1434" i="22" s="1"/>
  <c r="CO1435" i="22" s="1"/>
  <c r="CO1436" i="22" s="1"/>
  <c r="CO1437" i="22" s="1"/>
  <c r="CO1438" i="22" s="1"/>
  <c r="CO1439" i="22" s="1"/>
  <c r="CO1440" i="22" s="1"/>
  <c r="CO1441" i="22" s="1"/>
  <c r="CO1442" i="22" s="1"/>
  <c r="CO1443" i="22" s="1"/>
  <c r="CO1444" i="22" s="1"/>
  <c r="CO1445" i="22" s="1"/>
  <c r="CO1446" i="22" s="1"/>
  <c r="CO1447" i="22" s="1"/>
  <c r="CO1448" i="22" s="1"/>
  <c r="CO1449" i="22" s="1"/>
  <c r="CO1450" i="22" s="1"/>
  <c r="CO1451" i="22" s="1"/>
  <c r="CO1452" i="22" s="1"/>
  <c r="CO1453" i="22" s="1"/>
  <c r="CS14" i="22" a="1"/>
  <c r="CS14" i="22" s="1"/>
  <c r="CS15" i="22" s="1"/>
  <c r="CS16" i="22" s="1"/>
  <c r="CS17" i="22" s="1"/>
  <c r="CS18" i="22" s="1"/>
  <c r="CS19" i="22" s="1"/>
  <c r="CS20" i="22" s="1"/>
  <c r="CS21" i="22" s="1"/>
  <c r="CS22" i="22" s="1"/>
  <c r="CS23" i="22" s="1"/>
  <c r="CS24" i="22" s="1"/>
  <c r="CS25" i="22" s="1"/>
  <c r="CS26" i="22" s="1"/>
  <c r="CS27" i="22" s="1"/>
  <c r="CS28" i="22" s="1"/>
  <c r="CS29" i="22" s="1"/>
  <c r="CS30" i="22" s="1"/>
  <c r="CS31" i="22" s="1"/>
  <c r="CS32" i="22" s="1"/>
  <c r="CS33" i="22" s="1"/>
  <c r="CS34" i="22" s="1"/>
  <c r="CS35" i="22" s="1"/>
  <c r="CS36" i="22" s="1"/>
  <c r="CS37" i="22" s="1"/>
  <c r="CS38" i="22" s="1"/>
  <c r="CS39" i="22" s="1"/>
  <c r="CS40" i="22" s="1"/>
  <c r="CS41" i="22" s="1"/>
  <c r="CS42" i="22" s="1"/>
  <c r="CS43" i="22" s="1"/>
  <c r="CS44" i="22" s="1"/>
  <c r="CS45" i="22" s="1"/>
  <c r="CS46" i="22" s="1"/>
  <c r="CS47" i="22" s="1"/>
  <c r="CS48" i="22" s="1"/>
  <c r="CS49" i="22" s="1"/>
  <c r="CS50" i="22" s="1"/>
  <c r="CS51" i="22" s="1"/>
  <c r="CS52" i="22" s="1"/>
  <c r="CS53" i="22" s="1"/>
  <c r="CS54" i="22" s="1"/>
  <c r="CS55" i="22" s="1"/>
  <c r="CS56" i="22" s="1"/>
  <c r="CS57" i="22" s="1"/>
  <c r="CS58" i="22" s="1"/>
  <c r="CS59" i="22" s="1"/>
  <c r="CS60" i="22" s="1"/>
  <c r="CS61" i="22" s="1"/>
  <c r="CS62" i="22" s="1"/>
  <c r="CS63" i="22" s="1"/>
  <c r="CS64" i="22" s="1"/>
  <c r="CS65" i="22" s="1"/>
  <c r="CS66" i="22" s="1"/>
  <c r="CS67" i="22" s="1"/>
  <c r="CS68" i="22" s="1"/>
  <c r="CS69" i="22" s="1"/>
  <c r="CS70" i="22" s="1"/>
  <c r="CS71" i="22" s="1"/>
  <c r="CS72" i="22" s="1"/>
  <c r="CS73" i="22" s="1"/>
  <c r="CS74" i="22" s="1"/>
  <c r="CS75" i="22" s="1"/>
  <c r="CS76" i="22" s="1"/>
  <c r="CS77" i="22" s="1"/>
  <c r="CS78" i="22" s="1"/>
  <c r="CS79" i="22" s="1"/>
  <c r="CS80" i="22" s="1"/>
  <c r="CS81" i="22" s="1"/>
  <c r="CS82" i="22" s="1"/>
  <c r="CS83" i="22" s="1"/>
  <c r="CS84" i="22" s="1"/>
  <c r="CS85" i="22" s="1"/>
  <c r="CS86" i="22" s="1"/>
  <c r="CS87" i="22" s="1"/>
  <c r="CS88" i="22" s="1"/>
  <c r="CS89" i="22" s="1"/>
  <c r="CS90" i="22" s="1"/>
  <c r="CS91" i="22" s="1"/>
  <c r="CS92" i="22" s="1"/>
  <c r="CS93" i="22" s="1"/>
  <c r="CS94" i="22" s="1"/>
  <c r="CS95" i="22" s="1"/>
  <c r="CS96" i="22" s="1"/>
  <c r="CS97" i="22" s="1"/>
  <c r="CS98" i="22" s="1"/>
  <c r="CS99" i="22" s="1"/>
  <c r="CS100" i="22" s="1"/>
  <c r="CS101" i="22" s="1"/>
  <c r="CS102" i="22" s="1"/>
  <c r="CS103" i="22" s="1"/>
  <c r="CS104" i="22" s="1"/>
  <c r="CS105" i="22" s="1"/>
  <c r="CS106" i="22" s="1"/>
  <c r="CS107" i="22" s="1"/>
  <c r="CS108" i="22" s="1"/>
  <c r="CS109" i="22" s="1"/>
  <c r="CS110" i="22" s="1"/>
  <c r="CS111" i="22" s="1"/>
  <c r="CS112" i="22" s="1"/>
  <c r="CS113" i="22" s="1"/>
  <c r="CS114" i="22" s="1"/>
  <c r="CS115" i="22" s="1"/>
  <c r="CS116" i="22" s="1"/>
  <c r="CS117" i="22" s="1"/>
  <c r="CS118" i="22" s="1"/>
  <c r="CS119" i="22" s="1"/>
  <c r="CS120" i="22" s="1"/>
  <c r="CS121" i="22" s="1"/>
  <c r="CS122" i="22" s="1"/>
  <c r="CS123" i="22" s="1"/>
  <c r="CS124" i="22" s="1"/>
  <c r="CS125" i="22" s="1"/>
  <c r="CS126" i="22" s="1"/>
  <c r="CS127" i="22" s="1"/>
  <c r="CS128" i="22" s="1"/>
  <c r="CS129" i="22" s="1"/>
  <c r="CS130" i="22" s="1"/>
  <c r="CS131" i="22" s="1"/>
  <c r="CS132" i="22" s="1"/>
  <c r="CS133" i="22" s="1"/>
  <c r="CS134" i="22" s="1"/>
  <c r="CS135" i="22" s="1"/>
  <c r="CS136" i="22" s="1"/>
  <c r="CS137" i="22" s="1"/>
  <c r="CS138" i="22" s="1"/>
  <c r="CS139" i="22" s="1"/>
  <c r="CS140" i="22" s="1"/>
  <c r="CS141" i="22" s="1"/>
  <c r="CS142" i="22" s="1"/>
  <c r="CS143" i="22" s="1"/>
  <c r="CS144" i="22" s="1"/>
  <c r="CS145" i="22" s="1"/>
  <c r="CS146" i="22" s="1"/>
  <c r="CS147" i="22" s="1"/>
  <c r="CS148" i="22" s="1"/>
  <c r="CS149" i="22" s="1"/>
  <c r="CS150" i="22" s="1"/>
  <c r="CS151" i="22" s="1"/>
  <c r="CS152" i="22" s="1"/>
  <c r="CS153" i="22" s="1"/>
  <c r="CS154" i="22" s="1"/>
  <c r="CS155" i="22" s="1"/>
  <c r="CS156" i="22" s="1"/>
  <c r="CS157" i="22" s="1"/>
  <c r="CS158" i="22" s="1"/>
  <c r="CS159" i="22" s="1"/>
  <c r="CS160" i="22" s="1"/>
  <c r="CS161" i="22" s="1"/>
  <c r="CS162" i="22" s="1"/>
  <c r="CS163" i="22" s="1"/>
  <c r="CS164" i="22" s="1"/>
  <c r="CS165" i="22" s="1"/>
  <c r="CS166" i="22" s="1"/>
  <c r="CS167" i="22" s="1"/>
  <c r="CS168" i="22" s="1"/>
  <c r="CS169" i="22" s="1"/>
  <c r="CS170" i="22" s="1"/>
  <c r="CS171" i="22" s="1"/>
  <c r="CS172" i="22" s="1"/>
  <c r="CS173" i="22" s="1"/>
  <c r="CS174" i="22" s="1"/>
  <c r="CS175" i="22" s="1"/>
  <c r="CS176" i="22" s="1"/>
  <c r="CS177" i="22" s="1"/>
  <c r="CS178" i="22" s="1"/>
  <c r="CS179" i="22" s="1"/>
  <c r="CS180" i="22" s="1"/>
  <c r="CS181" i="22" s="1"/>
  <c r="CS182" i="22" s="1"/>
  <c r="CS183" i="22" s="1"/>
  <c r="CS184" i="22" s="1"/>
  <c r="CS185" i="22" s="1"/>
  <c r="CS186" i="22" s="1"/>
  <c r="CS187" i="22" s="1"/>
  <c r="CS188" i="22" s="1"/>
  <c r="CS189" i="22" s="1"/>
  <c r="CS190" i="22" s="1"/>
  <c r="CS191" i="22" s="1"/>
  <c r="CS192" i="22" s="1"/>
  <c r="CS193" i="22" s="1"/>
  <c r="CS194" i="22" s="1"/>
  <c r="CS195" i="22" s="1"/>
  <c r="CS196" i="22" s="1"/>
  <c r="CS197" i="22" s="1"/>
  <c r="CS198" i="22" s="1"/>
  <c r="CS199" i="22" s="1"/>
  <c r="CS200" i="22" s="1"/>
  <c r="CS201" i="22" s="1"/>
  <c r="CS202" i="22" s="1"/>
  <c r="CS203" i="22" s="1"/>
  <c r="CS204" i="22" s="1"/>
  <c r="CS205" i="22" s="1"/>
  <c r="CS206" i="22" s="1"/>
  <c r="CS207" i="22" s="1"/>
  <c r="CS208" i="22" s="1"/>
  <c r="CS209" i="22" s="1"/>
  <c r="CS210" i="22" s="1"/>
  <c r="CS211" i="22" s="1"/>
  <c r="CS212" i="22" s="1"/>
  <c r="CS213" i="22" s="1"/>
  <c r="CS214" i="22" s="1"/>
  <c r="CS215" i="22" s="1"/>
  <c r="CS216" i="22" s="1"/>
  <c r="CS217" i="22" s="1"/>
  <c r="CS218" i="22" s="1"/>
  <c r="CS219" i="22" s="1"/>
  <c r="CS220" i="22" s="1"/>
  <c r="CS221" i="22" s="1"/>
  <c r="CS222" i="22" s="1"/>
  <c r="CS223" i="22" s="1"/>
  <c r="CS224" i="22" s="1"/>
  <c r="CS225" i="22" s="1"/>
  <c r="CS226" i="22" s="1"/>
  <c r="CS227" i="22" s="1"/>
  <c r="CS228" i="22" s="1"/>
  <c r="CS229" i="22" s="1"/>
  <c r="CS230" i="22" s="1"/>
  <c r="CS231" i="22" s="1"/>
  <c r="CS232" i="22" s="1"/>
  <c r="CS233" i="22" s="1"/>
  <c r="CS234" i="22" s="1"/>
  <c r="CS235" i="22" s="1"/>
  <c r="CS236" i="22" s="1"/>
  <c r="CS237" i="22" s="1"/>
  <c r="CS238" i="22" s="1"/>
  <c r="CS239" i="22" s="1"/>
  <c r="CS240" i="22" s="1"/>
  <c r="CS241" i="22" s="1"/>
  <c r="CS242" i="22" s="1"/>
  <c r="CS243" i="22" s="1"/>
  <c r="CS244" i="22" s="1"/>
  <c r="CS245" i="22" s="1"/>
  <c r="CS246" i="22" s="1"/>
  <c r="CS247" i="22" s="1"/>
  <c r="CS248" i="22" s="1"/>
  <c r="CS249" i="22" s="1"/>
  <c r="CS250" i="22" s="1"/>
  <c r="CS251" i="22" s="1"/>
  <c r="CS252" i="22" s="1"/>
  <c r="CS253" i="22" s="1"/>
  <c r="CS254" i="22" s="1"/>
  <c r="CS255" i="22" s="1"/>
  <c r="CS256" i="22" s="1"/>
  <c r="CS257" i="22" s="1"/>
  <c r="CS258" i="22" s="1"/>
  <c r="CS259" i="22" s="1"/>
  <c r="CS260" i="22" s="1"/>
  <c r="CS261" i="22" s="1"/>
  <c r="CS262" i="22" s="1"/>
  <c r="CS263" i="22" s="1"/>
  <c r="CS264" i="22" s="1"/>
  <c r="CS265" i="22" s="1"/>
  <c r="CS266" i="22" s="1"/>
  <c r="CS267" i="22" s="1"/>
  <c r="CS268" i="22" s="1"/>
  <c r="CS269" i="22" s="1"/>
  <c r="CS270" i="22" s="1"/>
  <c r="CS271" i="22" s="1"/>
  <c r="CS272" i="22" s="1"/>
  <c r="CS273" i="22" s="1"/>
  <c r="CS274" i="22" s="1"/>
  <c r="CS275" i="22" s="1"/>
  <c r="CS276" i="22" s="1"/>
  <c r="CS277" i="22" s="1"/>
  <c r="CS278" i="22" s="1"/>
  <c r="CS279" i="22" s="1"/>
  <c r="CS280" i="22" s="1"/>
  <c r="CS281" i="22" s="1"/>
  <c r="CS282" i="22" s="1"/>
  <c r="CS283" i="22" s="1"/>
  <c r="CS284" i="22" s="1"/>
  <c r="CS285" i="22" s="1"/>
  <c r="CS286" i="22" s="1"/>
  <c r="CS287" i="22" s="1"/>
  <c r="CS288" i="22" s="1"/>
  <c r="CS289" i="22" s="1"/>
  <c r="CS290" i="22" s="1"/>
  <c r="CS291" i="22" s="1"/>
  <c r="CS292" i="22" s="1"/>
  <c r="CS293" i="22" s="1"/>
  <c r="CS294" i="22" s="1"/>
  <c r="CS295" i="22" s="1"/>
  <c r="CS296" i="22" s="1"/>
  <c r="CS297" i="22" s="1"/>
  <c r="CS298" i="22" s="1"/>
  <c r="CS299" i="22" s="1"/>
  <c r="CS300" i="22" s="1"/>
  <c r="CS301" i="22" s="1"/>
  <c r="CT15" i="22" a="1"/>
  <c r="CT15" i="22" s="1"/>
  <c r="CT14" i="22" a="1"/>
  <c r="CT14" i="22" s="1"/>
  <c r="H66" i="22"/>
  <c r="CN14" i="22"/>
  <c r="CN15" i="22" s="1"/>
  <c r="CN16" i="22" s="1"/>
  <c r="CN17" i="22" s="1"/>
  <c r="CN18" i="22" s="1"/>
  <c r="CN19" i="22" s="1"/>
  <c r="CN20" i="22" s="1"/>
  <c r="CN21" i="22" s="1"/>
  <c r="CN22" i="22" s="1"/>
  <c r="CN23" i="22" s="1"/>
  <c r="CN24" i="22" s="1"/>
  <c r="CN25" i="22" s="1"/>
  <c r="CN26" i="22" s="1"/>
  <c r="CN27" i="22" s="1"/>
  <c r="CN28" i="22" s="1"/>
  <c r="CN29" i="22" s="1"/>
  <c r="CN30" i="22" s="1"/>
  <c r="CN31" i="22" s="1"/>
  <c r="CN32" i="22" s="1"/>
  <c r="CN33" i="22" s="1"/>
  <c r="CN34" i="22" s="1"/>
  <c r="CN35" i="22" s="1"/>
  <c r="CN36" i="22" s="1"/>
  <c r="CN37" i="22" s="1"/>
  <c r="CN38" i="22" s="1"/>
  <c r="CN39" i="22" s="1"/>
  <c r="CN40" i="22" s="1"/>
  <c r="CN41" i="22" s="1"/>
  <c r="CN42" i="22" s="1"/>
  <c r="CN43" i="22" s="1"/>
  <c r="CN44" i="22" s="1"/>
  <c r="CN45" i="22" s="1"/>
  <c r="CN46" i="22" s="1"/>
  <c r="CN47" i="22" s="1"/>
  <c r="CN48" i="22" s="1"/>
  <c r="CN49" i="22" s="1"/>
  <c r="CN50" i="22" s="1"/>
  <c r="CN51" i="22" s="1"/>
  <c r="CN52" i="22" s="1"/>
  <c r="CN53" i="22" s="1"/>
  <c r="CN54" i="22" s="1"/>
  <c r="CN55" i="22" s="1"/>
  <c r="CN56" i="22" s="1"/>
  <c r="CN57" i="22" s="1"/>
  <c r="CN58" i="22" s="1"/>
  <c r="CN59" i="22" s="1"/>
  <c r="CN60" i="22" s="1"/>
  <c r="CN61" i="22" s="1"/>
  <c r="CN62" i="22" s="1"/>
  <c r="CN63" i="22" s="1"/>
  <c r="CN64" i="22" s="1"/>
  <c r="CN65" i="22" s="1"/>
  <c r="CN66" i="22" s="1"/>
  <c r="CN67" i="22" s="1"/>
  <c r="CN68" i="22" s="1"/>
  <c r="CN69" i="22" s="1"/>
  <c r="CN70" i="22" s="1"/>
  <c r="CN71" i="22" s="1"/>
  <c r="CN72" i="22" s="1"/>
  <c r="CN73" i="22" s="1"/>
  <c r="CN74" i="22" s="1"/>
  <c r="CN75" i="22" s="1"/>
  <c r="CN76" i="22" s="1"/>
  <c r="CN77" i="22" s="1"/>
  <c r="CN78" i="22" s="1"/>
  <c r="CN79" i="22" s="1"/>
  <c r="CN80" i="22" s="1"/>
  <c r="CN81" i="22" s="1"/>
  <c r="CN82" i="22" s="1"/>
  <c r="CN83" i="22" s="1"/>
  <c r="CN84" i="22" s="1"/>
  <c r="CN85" i="22" s="1"/>
  <c r="CN86" i="22" s="1"/>
  <c r="CN87" i="22" s="1"/>
  <c r="CN88" i="22" s="1"/>
  <c r="CN89" i="22" s="1"/>
  <c r="CN90" i="22" s="1"/>
  <c r="CN91" i="22" s="1"/>
  <c r="CN92" i="22" s="1"/>
  <c r="CN93" i="22" s="1"/>
  <c r="CN94" i="22" s="1"/>
  <c r="CN95" i="22" s="1"/>
  <c r="CN96" i="22" s="1"/>
  <c r="CN97" i="22" s="1"/>
  <c r="CN98" i="22" s="1"/>
  <c r="CN99" i="22" s="1"/>
  <c r="CN100" i="22" s="1"/>
  <c r="CN101" i="22" s="1"/>
  <c r="CN102" i="22" s="1"/>
  <c r="CN103" i="22" s="1"/>
  <c r="CN104" i="22" s="1"/>
  <c r="CN105" i="22" s="1"/>
  <c r="CN106" i="22" s="1"/>
  <c r="CN107" i="22" s="1"/>
  <c r="CN108" i="22" s="1"/>
  <c r="CN109" i="22" s="1"/>
  <c r="CN110" i="22" s="1"/>
  <c r="CN111" i="22" s="1"/>
  <c r="CN112" i="22" s="1"/>
  <c r="CN113" i="22" s="1"/>
  <c r="CN114" i="22" s="1"/>
  <c r="CN115" i="22" s="1"/>
  <c r="CN116" i="22" s="1"/>
  <c r="CN117" i="22" s="1"/>
  <c r="CN118" i="22" s="1"/>
  <c r="CN119" i="22" s="1"/>
  <c r="CN120" i="22" s="1"/>
  <c r="CN121" i="22" s="1"/>
  <c r="CN122" i="22" s="1"/>
  <c r="CN123" i="22" s="1"/>
  <c r="CN124" i="22" s="1"/>
  <c r="CN125" i="22" s="1"/>
  <c r="CN126" i="22" s="1"/>
  <c r="CN127" i="22" s="1"/>
  <c r="CN128" i="22" s="1"/>
  <c r="CN129" i="22" s="1"/>
  <c r="CN130" i="22" s="1"/>
  <c r="CN131" i="22" s="1"/>
  <c r="CN132" i="22" s="1"/>
  <c r="CN133" i="22" s="1"/>
  <c r="CN134" i="22" s="1"/>
  <c r="CN135" i="22" s="1"/>
  <c r="CN136" i="22" s="1"/>
  <c r="CN137" i="22" s="1"/>
  <c r="CN138" i="22" s="1"/>
  <c r="CN139" i="22" s="1"/>
  <c r="CN140" i="22" s="1"/>
  <c r="CN141" i="22" s="1"/>
  <c r="CN142" i="22" s="1"/>
  <c r="CN143" i="22" s="1"/>
  <c r="CN144" i="22" s="1"/>
  <c r="CN145" i="22" s="1"/>
  <c r="CN146" i="22" s="1"/>
  <c r="CN147" i="22" s="1"/>
  <c r="CN148" i="22" s="1"/>
  <c r="CN149" i="22" s="1"/>
  <c r="CN150" i="22" s="1"/>
  <c r="CN151" i="22" s="1"/>
  <c r="CN152" i="22" s="1"/>
  <c r="CN153" i="22" s="1"/>
  <c r="CN154" i="22" s="1"/>
  <c r="CN155" i="22" s="1"/>
  <c r="CN156" i="22" s="1"/>
  <c r="CN157" i="22" s="1"/>
  <c r="CN158" i="22" s="1"/>
  <c r="CN159" i="22" s="1"/>
  <c r="CN160" i="22" s="1"/>
  <c r="CN161" i="22" s="1"/>
  <c r="CN162" i="22" s="1"/>
  <c r="CN163" i="22" s="1"/>
  <c r="CN164" i="22" s="1"/>
  <c r="CN165" i="22" s="1"/>
  <c r="CN166" i="22" s="1"/>
  <c r="CN167" i="22" s="1"/>
  <c r="CN168" i="22" s="1"/>
  <c r="CN169" i="22" s="1"/>
  <c r="CN170" i="22" s="1"/>
  <c r="CN171" i="22" s="1"/>
  <c r="CN172" i="22" s="1"/>
  <c r="CN173" i="22" s="1"/>
  <c r="CN174" i="22" s="1"/>
  <c r="CN175" i="22" s="1"/>
  <c r="CN176" i="22" s="1"/>
  <c r="CN177" i="22" s="1"/>
  <c r="CN178" i="22" s="1"/>
  <c r="CN179" i="22" s="1"/>
  <c r="CN180" i="22" s="1"/>
  <c r="CN181" i="22" s="1"/>
  <c r="CN182" i="22" s="1"/>
  <c r="CN183" i="22" s="1"/>
  <c r="CN184" i="22" s="1"/>
  <c r="CN185" i="22" s="1"/>
  <c r="CN186" i="22" s="1"/>
  <c r="CN187" i="22" s="1"/>
  <c r="CN188" i="22" s="1"/>
  <c r="CN189" i="22" s="1"/>
  <c r="CN190" i="22" s="1"/>
  <c r="CN191" i="22" s="1"/>
  <c r="CN192" i="22" s="1"/>
  <c r="CN193" i="22" s="1"/>
  <c r="CN194" i="22" s="1"/>
  <c r="CN195" i="22" s="1"/>
  <c r="CN196" i="22" s="1"/>
  <c r="CN197" i="22" s="1"/>
  <c r="CN198" i="22" s="1"/>
  <c r="CN199" i="22" s="1"/>
  <c r="CN200" i="22" s="1"/>
  <c r="CN201" i="22" s="1"/>
  <c r="CN202" i="22" s="1"/>
  <c r="CN203" i="22" s="1"/>
  <c r="CN204" i="22" s="1"/>
  <c r="CN205" i="22" s="1"/>
  <c r="CN206" i="22" s="1"/>
  <c r="CN207" i="22" s="1"/>
  <c r="CN208" i="22" s="1"/>
  <c r="CN209" i="22" s="1"/>
  <c r="CN210" i="22" s="1"/>
  <c r="CN211" i="22" s="1"/>
  <c r="CN212" i="22" s="1"/>
  <c r="CN213" i="22" s="1"/>
  <c r="CN214" i="22" s="1"/>
  <c r="CN215" i="22" s="1"/>
  <c r="CN216" i="22" s="1"/>
  <c r="CN217" i="22" s="1"/>
  <c r="CN218" i="22" s="1"/>
  <c r="CN219" i="22" s="1"/>
  <c r="CN220" i="22" s="1"/>
  <c r="CN221" i="22" s="1"/>
  <c r="CN222" i="22" s="1"/>
  <c r="CN223" i="22" s="1"/>
  <c r="CN224" i="22" s="1"/>
  <c r="CN225" i="22" s="1"/>
  <c r="CN226" i="22" s="1"/>
  <c r="CN227" i="22" s="1"/>
  <c r="CN228" i="22" s="1"/>
  <c r="CN229" i="22" s="1"/>
  <c r="CN230" i="22" s="1"/>
  <c r="CN231" i="22" s="1"/>
  <c r="CN232" i="22" s="1"/>
  <c r="CN233" i="22" s="1"/>
  <c r="CN234" i="22" s="1"/>
  <c r="CN235" i="22" s="1"/>
  <c r="CN236" i="22" s="1"/>
  <c r="CN237" i="22" s="1"/>
  <c r="CN238" i="22" s="1"/>
  <c r="CN239" i="22" s="1"/>
  <c r="CN240" i="22" s="1"/>
  <c r="CN241" i="22" s="1"/>
  <c r="CN242" i="22" s="1"/>
  <c r="CN243" i="22" s="1"/>
  <c r="CN244" i="22" s="1"/>
  <c r="CN245" i="22" s="1"/>
  <c r="CN246" i="22" s="1"/>
  <c r="CN247" i="22" s="1"/>
  <c r="CN248" i="22" s="1"/>
  <c r="CN249" i="22" s="1"/>
  <c r="CN250" i="22" s="1"/>
  <c r="CN251" i="22" s="1"/>
  <c r="CN252" i="22" s="1"/>
  <c r="CN253" i="22" s="1"/>
  <c r="CN254" i="22" s="1"/>
  <c r="CN255" i="22" s="1"/>
  <c r="CN256" i="22" s="1"/>
  <c r="CN257" i="22" s="1"/>
  <c r="CN258" i="22" s="1"/>
  <c r="CN259" i="22" s="1"/>
  <c r="CN260" i="22" s="1"/>
  <c r="CN261" i="22" s="1"/>
  <c r="CN262" i="22" s="1"/>
  <c r="CN263" i="22" s="1"/>
  <c r="CN264" i="22" s="1"/>
  <c r="CN265" i="22" s="1"/>
  <c r="CN266" i="22" s="1"/>
  <c r="CN267" i="22" s="1"/>
  <c r="CN268" i="22" s="1"/>
  <c r="CN269" i="22" s="1"/>
  <c r="CN270" i="22" s="1"/>
  <c r="CN271" i="22" s="1"/>
  <c r="CN272" i="22" s="1"/>
  <c r="CN273" i="22" s="1"/>
  <c r="CN274" i="22" s="1"/>
  <c r="CN275" i="22" s="1"/>
  <c r="CN276" i="22" s="1"/>
  <c r="CN277" i="22" s="1"/>
  <c r="CN278" i="22" s="1"/>
  <c r="CN279" i="22" s="1"/>
  <c r="CN280" i="22" s="1"/>
  <c r="CN281" i="22" s="1"/>
  <c r="CN282" i="22" s="1"/>
  <c r="CN283" i="22" s="1"/>
  <c r="CN284" i="22" s="1"/>
  <c r="CN285" i="22" s="1"/>
  <c r="CN286" i="22" s="1"/>
  <c r="CN287" i="22" s="1"/>
  <c r="CN288" i="22" s="1"/>
  <c r="CN289" i="22" s="1"/>
  <c r="CN290" i="22" s="1"/>
  <c r="CN291" i="22" s="1"/>
  <c r="CN292" i="22" s="1"/>
  <c r="CN293" i="22" s="1"/>
  <c r="CN294" i="22" s="1"/>
  <c r="CN295" i="22" s="1"/>
  <c r="CN296" i="22" s="1"/>
  <c r="CN297" i="22" s="1"/>
  <c r="CN298" i="22" s="1"/>
  <c r="CN299" i="22" s="1"/>
  <c r="CN300" i="22" s="1"/>
  <c r="CN301" i="22" s="1"/>
  <c r="CN302" i="22" s="1"/>
  <c r="CN303" i="22" s="1"/>
  <c r="CN304" i="22" s="1"/>
  <c r="CN305" i="22" s="1"/>
  <c r="CN306" i="22" s="1"/>
  <c r="CN307" i="22" s="1"/>
  <c r="CN308" i="22" s="1"/>
  <c r="CN309" i="22" s="1"/>
  <c r="CN310" i="22" s="1"/>
  <c r="CN311" i="22" s="1"/>
  <c r="CN312" i="22" s="1"/>
  <c r="CN313" i="22" s="1"/>
  <c r="CN314" i="22" s="1"/>
  <c r="CN315" i="22" s="1"/>
  <c r="CN316" i="22" s="1"/>
  <c r="CN317" i="22" s="1"/>
  <c r="CN318" i="22" s="1"/>
  <c r="CN319" i="22" s="1"/>
  <c r="CN320" i="22" s="1"/>
  <c r="CN321" i="22" s="1"/>
  <c r="CN322" i="22" s="1"/>
  <c r="CN323" i="22" s="1"/>
  <c r="CN324" i="22" s="1"/>
  <c r="CN325" i="22" s="1"/>
  <c r="CN326" i="22" s="1"/>
  <c r="CN327" i="22" s="1"/>
  <c r="CN328" i="22" s="1"/>
  <c r="CN329" i="22" s="1"/>
  <c r="CN330" i="22" s="1"/>
  <c r="CN331" i="22" s="1"/>
  <c r="CN332" i="22" s="1"/>
  <c r="CN333" i="22" s="1"/>
  <c r="CN334" i="22" s="1"/>
  <c r="CN335" i="22" s="1"/>
  <c r="CN336" i="22" s="1"/>
  <c r="CN337" i="22" s="1"/>
  <c r="CN338" i="22" s="1"/>
  <c r="CN339" i="22" s="1"/>
  <c r="CN340" i="22" s="1"/>
  <c r="CN341" i="22" s="1"/>
  <c r="CN342" i="22" s="1"/>
  <c r="CN343" i="22" s="1"/>
  <c r="CN344" i="22" s="1"/>
  <c r="CN345" i="22" s="1"/>
  <c r="CN346" i="22" s="1"/>
  <c r="CN347" i="22" s="1"/>
  <c r="CN348" i="22" s="1"/>
  <c r="CN349" i="22" s="1"/>
  <c r="CN350" i="22" s="1"/>
  <c r="CN351" i="22" s="1"/>
  <c r="CN352" i="22" s="1"/>
  <c r="CN353" i="22" s="1"/>
  <c r="CN354" i="22" s="1"/>
  <c r="CN355" i="22" s="1"/>
  <c r="CN356" i="22" s="1"/>
  <c r="CN357" i="22" s="1"/>
  <c r="CN358" i="22" s="1"/>
  <c r="CN359" i="22" s="1"/>
  <c r="CN360" i="22" s="1"/>
  <c r="CN361" i="22" s="1"/>
  <c r="CN362" i="22" s="1"/>
  <c r="CN363" i="22" s="1"/>
  <c r="CN364" i="22" s="1"/>
  <c r="CN365" i="22" s="1"/>
  <c r="CN366" i="22" s="1"/>
  <c r="CN367" i="22" s="1"/>
  <c r="CN368" i="22" s="1"/>
  <c r="CN369" i="22" s="1"/>
  <c r="CN370" i="22" s="1"/>
  <c r="CN371" i="22" s="1"/>
  <c r="CN372" i="22" s="1"/>
  <c r="CN373" i="22" s="1"/>
  <c r="CN374" i="22" s="1"/>
  <c r="CN375" i="22" s="1"/>
  <c r="CN376" i="22" s="1"/>
  <c r="CN377" i="22" s="1"/>
  <c r="CN378" i="22" s="1"/>
  <c r="CN379" i="22" s="1"/>
  <c r="CN380" i="22" s="1"/>
  <c r="CN381" i="22" s="1"/>
  <c r="CN382" i="22" s="1"/>
  <c r="CN383" i="22" s="1"/>
  <c r="CN384" i="22" s="1"/>
  <c r="CN385" i="22" s="1"/>
  <c r="CN386" i="22" s="1"/>
  <c r="CN387" i="22" s="1"/>
  <c r="CN388" i="22" s="1"/>
  <c r="CN389" i="22" s="1"/>
  <c r="CN390" i="22" s="1"/>
  <c r="CN391" i="22" s="1"/>
  <c r="CN392" i="22" s="1"/>
  <c r="CN393" i="22" s="1"/>
  <c r="CN394" i="22" s="1"/>
  <c r="CN395" i="22" s="1"/>
  <c r="CN396" i="22" s="1"/>
  <c r="CN397" i="22" s="1"/>
  <c r="CN398" i="22" s="1"/>
  <c r="CN399" i="22" s="1"/>
  <c r="CN400" i="22" s="1"/>
  <c r="CN401" i="22" s="1"/>
  <c r="CN402" i="22" s="1"/>
  <c r="CN403" i="22" s="1"/>
  <c r="CN404" i="22" s="1"/>
  <c r="CN405" i="22" s="1"/>
  <c r="CN406" i="22" s="1"/>
  <c r="CN407" i="22" s="1"/>
  <c r="CN408" i="22" s="1"/>
  <c r="CN409" i="22" s="1"/>
  <c r="CN410" i="22" s="1"/>
  <c r="CN411" i="22" s="1"/>
  <c r="CN412" i="22" s="1"/>
  <c r="CN413" i="22" s="1"/>
  <c r="CN414" i="22" s="1"/>
  <c r="CN415" i="22" s="1"/>
  <c r="CN416" i="22" s="1"/>
  <c r="CN417" i="22" s="1"/>
  <c r="CN418" i="22" s="1"/>
  <c r="CN419" i="22" s="1"/>
  <c r="CN420" i="22" s="1"/>
  <c r="CN421" i="22" s="1"/>
  <c r="CN422" i="22" s="1"/>
  <c r="CN423" i="22" s="1"/>
  <c r="CN424" i="22" s="1"/>
  <c r="CN425" i="22" s="1"/>
  <c r="CN426" i="22" s="1"/>
  <c r="CN427" i="22" s="1"/>
  <c r="CN428" i="22" s="1"/>
  <c r="CN429" i="22" s="1"/>
  <c r="CN430" i="22" s="1"/>
  <c r="CN431" i="22" s="1"/>
  <c r="CN432" i="22" s="1"/>
  <c r="CN433" i="22" s="1"/>
  <c r="CN434" i="22" s="1"/>
  <c r="CN435" i="22" s="1"/>
  <c r="CN436" i="22" s="1"/>
  <c r="CN437" i="22" s="1"/>
  <c r="CN438" i="22" s="1"/>
  <c r="CN439" i="22" s="1"/>
  <c r="CN440" i="22" s="1"/>
  <c r="CN441" i="22" s="1"/>
  <c r="CN442" i="22" s="1"/>
  <c r="CN443" i="22" s="1"/>
  <c r="CN444" i="22" s="1"/>
  <c r="CN445" i="22" s="1"/>
  <c r="CN446" i="22" s="1"/>
  <c r="CN447" i="22" s="1"/>
  <c r="CN448" i="22" s="1"/>
  <c r="CN449" i="22" s="1"/>
  <c r="CN450" i="22" s="1"/>
  <c r="CN451" i="22" s="1"/>
  <c r="CN452" i="22" s="1"/>
  <c r="CN453" i="22" s="1"/>
  <c r="CN454" i="22" s="1"/>
  <c r="CN455" i="22" s="1"/>
  <c r="CN456" i="22" s="1"/>
  <c r="CN457" i="22" s="1"/>
  <c r="CN458" i="22" s="1"/>
  <c r="CN459" i="22" s="1"/>
  <c r="CN460" i="22" s="1"/>
  <c r="CN461" i="22" s="1"/>
  <c r="CN462" i="22" s="1"/>
  <c r="CN463" i="22" s="1"/>
  <c r="CN464" i="22" s="1"/>
  <c r="CN465" i="22" s="1"/>
  <c r="CN466" i="22" s="1"/>
  <c r="CN467" i="22" s="1"/>
  <c r="CN468" i="22" s="1"/>
  <c r="CN469" i="22" s="1"/>
  <c r="CN470" i="22" s="1"/>
  <c r="CN471" i="22" s="1"/>
  <c r="CN472" i="22" s="1"/>
  <c r="CN473" i="22" s="1"/>
  <c r="CN474" i="22" s="1"/>
  <c r="CN475" i="22" s="1"/>
  <c r="CN476" i="22" s="1"/>
  <c r="CN477" i="22" s="1"/>
  <c r="CN478" i="22" s="1"/>
  <c r="CN479" i="22" s="1"/>
  <c r="CN480" i="22" s="1"/>
  <c r="CN481" i="22" s="1"/>
  <c r="CN482" i="22" s="1"/>
  <c r="CN483" i="22" s="1"/>
  <c r="CN484" i="22" s="1"/>
  <c r="CN485" i="22" s="1"/>
  <c r="CN486" i="22" s="1"/>
  <c r="CN487" i="22" s="1"/>
  <c r="CN488" i="22" s="1"/>
  <c r="CN489" i="22" s="1"/>
  <c r="CN490" i="22" s="1"/>
  <c r="CN491" i="22" s="1"/>
  <c r="CN492" i="22" s="1"/>
  <c r="CN493" i="22" s="1"/>
  <c r="CN494" i="22" s="1"/>
  <c r="CN495" i="22" s="1"/>
  <c r="CN496" i="22" s="1"/>
  <c r="CN497" i="22" s="1"/>
  <c r="CN498" i="22" s="1"/>
  <c r="CN499" i="22" s="1"/>
  <c r="CN500" i="22" s="1"/>
  <c r="CN501" i="22" s="1"/>
  <c r="CN502" i="22" s="1"/>
  <c r="CN503" i="22" s="1"/>
  <c r="CN504" i="22" s="1"/>
  <c r="CN505" i="22" s="1"/>
  <c r="CN506" i="22" s="1"/>
  <c r="CN507" i="22" s="1"/>
  <c r="CN508" i="22" s="1"/>
  <c r="CN509" i="22" s="1"/>
  <c r="CN510" i="22" s="1"/>
  <c r="CN511" i="22" s="1"/>
  <c r="CN512" i="22" s="1"/>
  <c r="CN513" i="22" s="1"/>
  <c r="CN514" i="22" s="1"/>
  <c r="CN515" i="22" s="1"/>
  <c r="CN516" i="22" s="1"/>
  <c r="CN517" i="22" s="1"/>
  <c r="CN518" i="22" s="1"/>
  <c r="CN519" i="22" s="1"/>
  <c r="CN520" i="22" s="1"/>
  <c r="CN521" i="22" s="1"/>
  <c r="CN522" i="22" s="1"/>
  <c r="CN523" i="22" s="1"/>
  <c r="CN524" i="22" s="1"/>
  <c r="CN525" i="22" s="1"/>
  <c r="CN526" i="22" s="1"/>
  <c r="CN527" i="22" s="1"/>
  <c r="CN528" i="22" s="1"/>
  <c r="CN529" i="22" s="1"/>
  <c r="CN530" i="22" s="1"/>
  <c r="CN531" i="22" s="1"/>
  <c r="CN532" i="22" s="1"/>
  <c r="CN533" i="22" s="1"/>
  <c r="CN534" i="22" s="1"/>
  <c r="CN535" i="22" s="1"/>
  <c r="CN536" i="22" s="1"/>
  <c r="CN537" i="22" s="1"/>
  <c r="CN538" i="22" s="1"/>
  <c r="CN539" i="22" s="1"/>
  <c r="CN540" i="22" s="1"/>
  <c r="CN541" i="22" s="1"/>
  <c r="CN542" i="22" s="1"/>
  <c r="CN543" i="22" s="1"/>
  <c r="CN544" i="22" s="1"/>
  <c r="CN545" i="22" s="1"/>
  <c r="CN546" i="22" s="1"/>
  <c r="CN547" i="22" s="1"/>
  <c r="CN548" i="22" s="1"/>
  <c r="CN549" i="22" s="1"/>
  <c r="CN550" i="22" s="1"/>
  <c r="CN551" i="22" s="1"/>
  <c r="CN552" i="22" s="1"/>
  <c r="CN553" i="22" s="1"/>
  <c r="CN554" i="22" s="1"/>
  <c r="CN555" i="22" s="1"/>
  <c r="CN556" i="22" s="1"/>
  <c r="CN557" i="22" s="1"/>
  <c r="CN558" i="22" s="1"/>
  <c r="CN559" i="22" s="1"/>
  <c r="CN560" i="22" s="1"/>
  <c r="CN561" i="22" s="1"/>
  <c r="CN562" i="22" s="1"/>
  <c r="CN563" i="22" s="1"/>
  <c r="CN564" i="22" s="1"/>
  <c r="CN565" i="22" s="1"/>
  <c r="CN566" i="22" s="1"/>
  <c r="CN567" i="22" s="1"/>
  <c r="CN568" i="22" s="1"/>
  <c r="CN569" i="22" s="1"/>
  <c r="CN570" i="22" s="1"/>
  <c r="CN571" i="22" s="1"/>
  <c r="CN572" i="22" s="1"/>
  <c r="CN573" i="22" s="1"/>
  <c r="CN574" i="22" s="1"/>
  <c r="CN575" i="22" s="1"/>
  <c r="CN576" i="22" s="1"/>
  <c r="CN577" i="22" s="1"/>
  <c r="CN578" i="22" s="1"/>
  <c r="CN579" i="22" s="1"/>
  <c r="CN580" i="22" s="1"/>
  <c r="CN581" i="22" s="1"/>
  <c r="CN582" i="22" s="1"/>
  <c r="CN583" i="22" s="1"/>
  <c r="CN584" i="22" s="1"/>
  <c r="CN585" i="22" s="1"/>
  <c r="CN586" i="22" s="1"/>
  <c r="CN587" i="22" s="1"/>
  <c r="CN588" i="22" s="1"/>
  <c r="CN589" i="22" s="1"/>
  <c r="CN590" i="22" s="1"/>
  <c r="CN591" i="22" s="1"/>
  <c r="CN592" i="22" s="1"/>
  <c r="CN593" i="22" s="1"/>
  <c r="CN594" i="22" s="1"/>
  <c r="CN595" i="22" s="1"/>
  <c r="CN596" i="22" s="1"/>
  <c r="CN597" i="22" s="1"/>
  <c r="CN598" i="22" s="1"/>
  <c r="CN599" i="22" s="1"/>
  <c r="CN600" i="22" s="1"/>
  <c r="CN601" i="22" s="1"/>
  <c r="CN602" i="22" s="1"/>
  <c r="CN603" i="22" s="1"/>
  <c r="CN604" i="22" s="1"/>
  <c r="CN605" i="22" s="1"/>
  <c r="CN606" i="22" s="1"/>
  <c r="CN607" i="22" s="1"/>
  <c r="CN608" i="22" s="1"/>
  <c r="CN609" i="22" s="1"/>
  <c r="CN610" i="22" s="1"/>
  <c r="CN611" i="22" s="1"/>
  <c r="CN612" i="22" s="1"/>
  <c r="CN613" i="22" s="1"/>
  <c r="CN614" i="22" s="1"/>
  <c r="CN615" i="22" s="1"/>
  <c r="CN616" i="22" s="1"/>
  <c r="CN617" i="22" s="1"/>
  <c r="CN618" i="22" s="1"/>
  <c r="CN619" i="22" s="1"/>
  <c r="CN620" i="22" s="1"/>
  <c r="CN621" i="22" s="1"/>
  <c r="CN622" i="22" s="1"/>
  <c r="CN623" i="22" s="1"/>
  <c r="CN624" i="22" s="1"/>
  <c r="CN625" i="22" s="1"/>
  <c r="CN626" i="22" s="1"/>
  <c r="CN627" i="22" s="1"/>
  <c r="CN628" i="22" s="1"/>
  <c r="CN629" i="22" s="1"/>
  <c r="CN630" i="22" s="1"/>
  <c r="CN631" i="22" s="1"/>
  <c r="CN632" i="22" s="1"/>
  <c r="CN633" i="22" s="1"/>
  <c r="CN634" i="22" s="1"/>
  <c r="CN635" i="22" s="1"/>
  <c r="CN636" i="22" s="1"/>
  <c r="CN637" i="22" s="1"/>
  <c r="CN638" i="22" s="1"/>
  <c r="CN639" i="22" s="1"/>
  <c r="CN640" i="22" s="1"/>
  <c r="CN641" i="22" s="1"/>
  <c r="CN642" i="22" s="1"/>
  <c r="CN643" i="22" s="1"/>
  <c r="CN644" i="22" s="1"/>
  <c r="CN645" i="22" s="1"/>
  <c r="CN646" i="22" s="1"/>
  <c r="CN647" i="22" s="1"/>
  <c r="CN648" i="22" s="1"/>
  <c r="CN649" i="22" s="1"/>
  <c r="CN650" i="22" s="1"/>
  <c r="CN651" i="22" s="1"/>
  <c r="CN652" i="22" s="1"/>
  <c r="CN653" i="22" s="1"/>
  <c r="CN654" i="22" s="1"/>
  <c r="CN655" i="22" s="1"/>
  <c r="CN656" i="22" s="1"/>
  <c r="CN657" i="22" s="1"/>
  <c r="CN658" i="22" s="1"/>
  <c r="CN659" i="22" s="1"/>
  <c r="CN660" i="22" s="1"/>
  <c r="CN661" i="22" s="1"/>
  <c r="CN662" i="22" s="1"/>
  <c r="CN663" i="22" s="1"/>
  <c r="CN664" i="22" s="1"/>
  <c r="CN665" i="22" s="1"/>
  <c r="CN666" i="22" s="1"/>
  <c r="CN667" i="22" s="1"/>
  <c r="CN668" i="22" s="1"/>
  <c r="CN669" i="22" s="1"/>
  <c r="CN670" i="22" s="1"/>
  <c r="CN671" i="22" s="1"/>
  <c r="CN672" i="22" s="1"/>
  <c r="CN673" i="22" s="1"/>
  <c r="CN674" i="22" s="1"/>
  <c r="CN675" i="22" s="1"/>
  <c r="CN676" i="22" s="1"/>
  <c r="CN677" i="22" s="1"/>
  <c r="CN678" i="22" s="1"/>
  <c r="CN679" i="22" s="1"/>
  <c r="CN680" i="22" s="1"/>
  <c r="CN681" i="22" s="1"/>
  <c r="CN682" i="22" s="1"/>
  <c r="CN683" i="22" s="1"/>
  <c r="CN684" i="22" s="1"/>
  <c r="CN685" i="22" s="1"/>
  <c r="CN686" i="22" s="1"/>
  <c r="CN687" i="22" s="1"/>
  <c r="CN688" i="22" s="1"/>
  <c r="CN689" i="22" s="1"/>
  <c r="CN690" i="22" s="1"/>
  <c r="CN691" i="22" s="1"/>
  <c r="CN692" i="22" s="1"/>
  <c r="CN693" i="22" s="1"/>
  <c r="CN694" i="22" s="1"/>
  <c r="CN695" i="22" s="1"/>
  <c r="CN696" i="22" s="1"/>
  <c r="CN697" i="22" s="1"/>
  <c r="CN698" i="22" s="1"/>
  <c r="CN699" i="22" s="1"/>
  <c r="CN700" i="22" s="1"/>
  <c r="CN701" i="22" s="1"/>
  <c r="CN702" i="22" s="1"/>
  <c r="CN703" i="22" s="1"/>
  <c r="CN704" i="22" s="1"/>
  <c r="CN705" i="22" s="1"/>
  <c r="CN706" i="22" s="1"/>
  <c r="CN707" i="22" s="1"/>
  <c r="CN708" i="22" s="1"/>
  <c r="CN709" i="22" s="1"/>
  <c r="CN710" i="22" s="1"/>
  <c r="CN711" i="22" s="1"/>
  <c r="CN712" i="22" s="1"/>
  <c r="CN713" i="22" s="1"/>
  <c r="CN714" i="22" s="1"/>
  <c r="CN715" i="22" s="1"/>
  <c r="CN716" i="22" s="1"/>
  <c r="CN717" i="22" s="1"/>
  <c r="CN718" i="22" s="1"/>
  <c r="CN719" i="22" s="1"/>
  <c r="CN720" i="22" s="1"/>
  <c r="CN721" i="22" s="1"/>
  <c r="CN722" i="22" s="1"/>
  <c r="CN723" i="22" s="1"/>
  <c r="CN724" i="22" s="1"/>
  <c r="CN725" i="22" s="1"/>
  <c r="CN726" i="22" s="1"/>
  <c r="CN727" i="22" s="1"/>
  <c r="CN728" i="22" s="1"/>
  <c r="CN729" i="22" s="1"/>
  <c r="CN730" i="22" s="1"/>
  <c r="CN731" i="22" s="1"/>
  <c r="CN732" i="22" s="1"/>
  <c r="CN733" i="22" s="1"/>
  <c r="CN734" i="22" s="1"/>
  <c r="CN735" i="22" s="1"/>
  <c r="CN736" i="22" s="1"/>
  <c r="CN737" i="22" s="1"/>
  <c r="CN738" i="22" s="1"/>
  <c r="CN739" i="22" s="1"/>
  <c r="CN740" i="22" s="1"/>
  <c r="CN741" i="22" s="1"/>
  <c r="CN742" i="22" s="1"/>
  <c r="CN743" i="22" s="1"/>
  <c r="CN744" i="22" s="1"/>
  <c r="CN745" i="22" s="1"/>
  <c r="CN746" i="22" s="1"/>
  <c r="CN747" i="22" s="1"/>
  <c r="CN748" i="22" s="1"/>
  <c r="CN749" i="22" s="1"/>
  <c r="CN750" i="22" s="1"/>
  <c r="CN751" i="22" s="1"/>
  <c r="CN752" i="22" s="1"/>
  <c r="CN753" i="22" s="1"/>
  <c r="CN754" i="22" s="1"/>
  <c r="CN755" i="22" s="1"/>
  <c r="CN756" i="22" s="1"/>
  <c r="CN757" i="22" s="1"/>
  <c r="CN758" i="22" s="1"/>
  <c r="CN759" i="22" s="1"/>
  <c r="CN760" i="22" s="1"/>
  <c r="CN761" i="22" s="1"/>
  <c r="CN762" i="22" s="1"/>
  <c r="CN763" i="22" s="1"/>
  <c r="CN764" i="22" s="1"/>
  <c r="CN765" i="22" s="1"/>
  <c r="CN766" i="22" s="1"/>
  <c r="CN767" i="22" s="1"/>
  <c r="CN768" i="22" s="1"/>
  <c r="CN769" i="22" s="1"/>
  <c r="CN770" i="22" s="1"/>
  <c r="CN771" i="22" s="1"/>
  <c r="CN772" i="22" s="1"/>
  <c r="CN773" i="22" s="1"/>
  <c r="CN774" i="22" s="1"/>
  <c r="CN775" i="22" s="1"/>
  <c r="CN776" i="22" s="1"/>
  <c r="CN777" i="22" s="1"/>
  <c r="CN778" i="22" s="1"/>
  <c r="CN779" i="22" s="1"/>
  <c r="CN780" i="22" s="1"/>
  <c r="CN781" i="22" s="1"/>
  <c r="CN782" i="22" s="1"/>
  <c r="CN783" i="22" s="1"/>
  <c r="CN784" i="22" s="1"/>
  <c r="CN785" i="22" s="1"/>
  <c r="CN786" i="22" s="1"/>
  <c r="CN787" i="22" s="1"/>
  <c r="CN788" i="22" s="1"/>
  <c r="CN789" i="22" s="1"/>
  <c r="CN790" i="22" s="1"/>
  <c r="CN791" i="22" s="1"/>
  <c r="CN792" i="22" s="1"/>
  <c r="CN793" i="22" s="1"/>
  <c r="CN794" i="22" s="1"/>
  <c r="CN795" i="22" s="1"/>
  <c r="CN796" i="22" s="1"/>
  <c r="CN797" i="22" s="1"/>
  <c r="CN798" i="22" s="1"/>
  <c r="CN799" i="22" s="1"/>
  <c r="CN800" i="22" s="1"/>
  <c r="CN801" i="22" s="1"/>
  <c r="CN802" i="22" s="1"/>
  <c r="CN803" i="22" s="1"/>
  <c r="CN804" i="22" s="1"/>
  <c r="CN805" i="22" s="1"/>
  <c r="CN806" i="22" s="1"/>
  <c r="CN807" i="22" s="1"/>
  <c r="CN808" i="22" s="1"/>
  <c r="CN809" i="22" s="1"/>
  <c r="CN810" i="22" s="1"/>
  <c r="CN811" i="22" s="1"/>
  <c r="CN812" i="22" s="1"/>
  <c r="CN813" i="22" s="1"/>
  <c r="CN814" i="22" s="1"/>
  <c r="CN815" i="22" s="1"/>
  <c r="CN816" i="22" s="1"/>
  <c r="CN817" i="22" s="1"/>
  <c r="CN818" i="22" s="1"/>
  <c r="CN819" i="22" s="1"/>
  <c r="CN820" i="22" s="1"/>
  <c r="CN821" i="22" s="1"/>
  <c r="CN822" i="22" s="1"/>
  <c r="CN823" i="22" s="1"/>
  <c r="CN824" i="22" s="1"/>
  <c r="CN825" i="22" s="1"/>
  <c r="CN826" i="22" s="1"/>
  <c r="CN827" i="22" s="1"/>
  <c r="CN828" i="22" s="1"/>
  <c r="CN829" i="22" s="1"/>
  <c r="CN830" i="22" s="1"/>
  <c r="CN831" i="22" s="1"/>
  <c r="CN832" i="22" s="1"/>
  <c r="CN833" i="22" s="1"/>
  <c r="CN834" i="22" s="1"/>
  <c r="CN835" i="22" s="1"/>
  <c r="CN836" i="22" s="1"/>
  <c r="CN837" i="22" s="1"/>
  <c r="CN838" i="22" s="1"/>
  <c r="CN839" i="22" s="1"/>
  <c r="CN840" i="22" s="1"/>
  <c r="CN841" i="22" s="1"/>
  <c r="CN842" i="22" s="1"/>
  <c r="CN843" i="22" s="1"/>
  <c r="CN844" i="22" s="1"/>
  <c r="CN845" i="22" s="1"/>
  <c r="CN846" i="22" s="1"/>
  <c r="CN847" i="22" s="1"/>
  <c r="CN848" i="22" s="1"/>
  <c r="CN849" i="22" s="1"/>
  <c r="CN850" i="22" s="1"/>
  <c r="CN851" i="22" s="1"/>
  <c r="CN852" i="22" s="1"/>
  <c r="CN853" i="22" s="1"/>
  <c r="CN854" i="22" s="1"/>
  <c r="CN855" i="22" s="1"/>
  <c r="CN856" i="22" s="1"/>
  <c r="CN857" i="22" s="1"/>
  <c r="CN858" i="22" s="1"/>
  <c r="CN859" i="22" s="1"/>
  <c r="CN860" i="22" s="1"/>
  <c r="CN861" i="22" s="1"/>
  <c r="CN862" i="22" s="1"/>
  <c r="CN863" i="22" s="1"/>
  <c r="CN864" i="22" s="1"/>
  <c r="CN865" i="22" s="1"/>
  <c r="CN866" i="22" s="1"/>
  <c r="CN867" i="22" s="1"/>
  <c r="CN868" i="22" s="1"/>
  <c r="CN869" i="22" s="1"/>
  <c r="CN870" i="22" s="1"/>
  <c r="CN871" i="22" s="1"/>
  <c r="CN872" i="22" s="1"/>
  <c r="CN873" i="22" s="1"/>
  <c r="CN874" i="22" s="1"/>
  <c r="CN875" i="22" s="1"/>
  <c r="CN876" i="22" s="1"/>
  <c r="CN877" i="22" s="1"/>
  <c r="CN878" i="22" s="1"/>
  <c r="CN879" i="22" s="1"/>
  <c r="CN880" i="22" s="1"/>
  <c r="CN881" i="22" s="1"/>
  <c r="CN882" i="22" s="1"/>
  <c r="CN883" i="22" s="1"/>
  <c r="CN884" i="22" s="1"/>
  <c r="CN885" i="22" s="1"/>
  <c r="CN886" i="22" s="1"/>
  <c r="CN887" i="22" s="1"/>
  <c r="CN888" i="22" s="1"/>
  <c r="CN889" i="22" s="1"/>
  <c r="CN890" i="22" s="1"/>
  <c r="CN891" i="22" s="1"/>
  <c r="CN892" i="22" s="1"/>
  <c r="CN893" i="22" s="1"/>
  <c r="CN894" i="22" s="1"/>
  <c r="CN895" i="22" s="1"/>
  <c r="CN896" i="22" s="1"/>
  <c r="CN897" i="22" s="1"/>
  <c r="CN898" i="22" s="1"/>
  <c r="CN899" i="22" s="1"/>
  <c r="CN900" i="22" s="1"/>
  <c r="CN901" i="22" s="1"/>
  <c r="CN902" i="22" s="1"/>
  <c r="CN903" i="22" s="1"/>
  <c r="CN904" i="22" s="1"/>
  <c r="CN905" i="22" s="1"/>
  <c r="CN906" i="22" s="1"/>
  <c r="CN907" i="22" s="1"/>
  <c r="CN908" i="22" s="1"/>
  <c r="CN909" i="22" s="1"/>
  <c r="CN910" i="22" s="1"/>
  <c r="CN911" i="22" s="1"/>
  <c r="CN912" i="22" s="1"/>
  <c r="CN913" i="22" s="1"/>
  <c r="CN914" i="22" s="1"/>
  <c r="CN915" i="22" s="1"/>
  <c r="CN916" i="22" s="1"/>
  <c r="CN917" i="22" s="1"/>
  <c r="CN918" i="22" s="1"/>
  <c r="CN919" i="22" s="1"/>
  <c r="CN920" i="22" s="1"/>
  <c r="CN921" i="22" s="1"/>
  <c r="CN922" i="22" s="1"/>
  <c r="CN923" i="22" s="1"/>
  <c r="CN924" i="22" s="1"/>
  <c r="CN925" i="22" s="1"/>
  <c r="CN926" i="22" s="1"/>
  <c r="CN927" i="22" s="1"/>
  <c r="CN928" i="22" s="1"/>
  <c r="CN929" i="22" s="1"/>
  <c r="CN930" i="22" s="1"/>
  <c r="CN931" i="22" s="1"/>
  <c r="CN932" i="22" s="1"/>
  <c r="CN933" i="22" s="1"/>
  <c r="CN934" i="22" s="1"/>
  <c r="CN935" i="22" s="1"/>
  <c r="CN936" i="22" s="1"/>
  <c r="CN937" i="22" s="1"/>
  <c r="CN938" i="22" s="1"/>
  <c r="CN939" i="22" s="1"/>
  <c r="CN940" i="22" s="1"/>
  <c r="CN941" i="22" s="1"/>
  <c r="CN942" i="22" s="1"/>
  <c r="CN943" i="22" s="1"/>
  <c r="CN944" i="22" s="1"/>
  <c r="CN945" i="22" s="1"/>
  <c r="CN946" i="22" s="1"/>
  <c r="CN947" i="22" s="1"/>
  <c r="CN948" i="22" s="1"/>
  <c r="CN949" i="22" s="1"/>
  <c r="CN950" i="22" s="1"/>
  <c r="CN951" i="22" s="1"/>
  <c r="CN952" i="22" s="1"/>
  <c r="CN953" i="22" s="1"/>
  <c r="CN954" i="22" s="1"/>
  <c r="CN955" i="22" s="1"/>
  <c r="CN956" i="22" s="1"/>
  <c r="CN957" i="22" s="1"/>
  <c r="CN958" i="22" s="1"/>
  <c r="CN959" i="22" s="1"/>
  <c r="CN960" i="22" s="1"/>
  <c r="CN961" i="22" s="1"/>
  <c r="CN962" i="22" s="1"/>
  <c r="CN963" i="22" s="1"/>
  <c r="CN964" i="22" s="1"/>
  <c r="CN965" i="22" s="1"/>
  <c r="CN966" i="22" s="1"/>
  <c r="CN967" i="22" s="1"/>
  <c r="CN968" i="22" s="1"/>
  <c r="CN969" i="22" s="1"/>
  <c r="CN970" i="22" s="1"/>
  <c r="CN971" i="22" s="1"/>
  <c r="CN972" i="22" s="1"/>
  <c r="CN973" i="22" s="1"/>
  <c r="CN974" i="22" s="1"/>
  <c r="CN975" i="22" s="1"/>
  <c r="CN976" i="22" s="1"/>
  <c r="CN977" i="22" s="1"/>
  <c r="CN978" i="22" s="1"/>
  <c r="CN979" i="22" s="1"/>
  <c r="CN980" i="22" s="1"/>
  <c r="CN981" i="22" s="1"/>
  <c r="CN982" i="22" s="1"/>
  <c r="CN983" i="22" s="1"/>
  <c r="CN984" i="22" s="1"/>
  <c r="CN985" i="22" s="1"/>
  <c r="CN986" i="22" s="1"/>
  <c r="CN987" i="22" s="1"/>
  <c r="CN988" i="22" s="1"/>
  <c r="CN989" i="22" s="1"/>
  <c r="CN990" i="22" s="1"/>
  <c r="CN991" i="22" s="1"/>
  <c r="CN992" i="22" s="1"/>
  <c r="CN993" i="22" s="1"/>
  <c r="CN994" i="22" s="1"/>
  <c r="CN995" i="22" s="1"/>
  <c r="CN996" i="22" s="1"/>
  <c r="CN997" i="22" s="1"/>
  <c r="CN998" i="22" s="1"/>
  <c r="CN999" i="22" s="1"/>
  <c r="CN1000" i="22" s="1"/>
  <c r="CN1001" i="22" s="1"/>
  <c r="CN1002" i="22" s="1"/>
  <c r="CN1003" i="22" s="1"/>
  <c r="CN1004" i="22" s="1"/>
  <c r="CN1005" i="22" s="1"/>
  <c r="CN1006" i="22" s="1"/>
  <c r="CN1007" i="22" s="1"/>
  <c r="CN1008" i="22" s="1"/>
  <c r="CN1009" i="22" s="1"/>
  <c r="CN1010" i="22" s="1"/>
  <c r="CN1011" i="22" s="1"/>
  <c r="CN1012" i="22" s="1"/>
  <c r="CN1013" i="22" s="1"/>
  <c r="CN1014" i="22" s="1"/>
  <c r="CN1015" i="22" s="1"/>
  <c r="CN1016" i="22" s="1"/>
  <c r="CN1017" i="22" s="1"/>
  <c r="CN1018" i="22" s="1"/>
  <c r="CN1019" i="22" s="1"/>
  <c r="CN1020" i="22" s="1"/>
  <c r="CN1021" i="22" s="1"/>
  <c r="CN1022" i="22" s="1"/>
  <c r="CN1023" i="22" s="1"/>
  <c r="CN1024" i="22" s="1"/>
  <c r="CN1025" i="22" s="1"/>
  <c r="CN1026" i="22" s="1"/>
  <c r="CN1027" i="22" s="1"/>
  <c r="CN1028" i="22" s="1"/>
  <c r="CN1029" i="22" s="1"/>
  <c r="CN1030" i="22" s="1"/>
  <c r="CN1031" i="22" s="1"/>
  <c r="CN1032" i="22" s="1"/>
  <c r="CN1033" i="22" s="1"/>
  <c r="CN1034" i="22" s="1"/>
  <c r="CN1035" i="22" s="1"/>
  <c r="CN1036" i="22" s="1"/>
  <c r="CN1037" i="22" s="1"/>
  <c r="CN1038" i="22" s="1"/>
  <c r="CN1039" i="22" s="1"/>
  <c r="CN1040" i="22" s="1"/>
  <c r="CN1041" i="22" s="1"/>
  <c r="CN1042" i="22" s="1"/>
  <c r="CN1043" i="22" s="1"/>
  <c r="CN1044" i="22" s="1"/>
  <c r="CN1045" i="22" s="1"/>
  <c r="CN1046" i="22" s="1"/>
  <c r="CN1047" i="22" s="1"/>
  <c r="CN1048" i="22" s="1"/>
  <c r="CN1049" i="22" s="1"/>
  <c r="CN1050" i="22" s="1"/>
  <c r="CN1051" i="22" s="1"/>
  <c r="CN1052" i="22" s="1"/>
  <c r="CN1053" i="22" s="1"/>
  <c r="CN1054" i="22" s="1"/>
  <c r="CN1055" i="22" s="1"/>
  <c r="CN1056" i="22" s="1"/>
  <c r="CN1057" i="22" s="1"/>
  <c r="CN1058" i="22" s="1"/>
  <c r="CN1059" i="22" s="1"/>
  <c r="CN1060" i="22" s="1"/>
  <c r="CN1061" i="22" s="1"/>
  <c r="CN1062" i="22" s="1"/>
  <c r="CN1063" i="22" s="1"/>
  <c r="CN1064" i="22" s="1"/>
  <c r="CN1065" i="22" s="1"/>
  <c r="CN1066" i="22" s="1"/>
  <c r="CN1067" i="22" s="1"/>
  <c r="CN1068" i="22" s="1"/>
  <c r="CN1069" i="22" s="1"/>
  <c r="CN1070" i="22" s="1"/>
  <c r="CN1071" i="22" s="1"/>
  <c r="CN1072" i="22" s="1"/>
  <c r="CN1073" i="22" s="1"/>
  <c r="CN1074" i="22" s="1"/>
  <c r="CN1075" i="22" s="1"/>
  <c r="CN1076" i="22" s="1"/>
  <c r="CN1077" i="22" s="1"/>
  <c r="CN1078" i="22" s="1"/>
  <c r="CN1079" i="22" s="1"/>
  <c r="CN1080" i="22" s="1"/>
  <c r="CN1081" i="22" s="1"/>
  <c r="CN1082" i="22" s="1"/>
  <c r="CN1083" i="22" s="1"/>
  <c r="CN1084" i="22" s="1"/>
  <c r="CN1085" i="22" s="1"/>
  <c r="CN1086" i="22" s="1"/>
  <c r="CN1087" i="22" s="1"/>
  <c r="CN1088" i="22" s="1"/>
  <c r="CN1089" i="22" s="1"/>
  <c r="CN1090" i="22" s="1"/>
  <c r="CN1091" i="22" s="1"/>
  <c r="CN1092" i="22" s="1"/>
  <c r="CN1093" i="22" s="1"/>
  <c r="CN1094" i="22" s="1"/>
  <c r="CN1095" i="22" s="1"/>
  <c r="CN1096" i="22" s="1"/>
  <c r="CN1097" i="22" s="1"/>
  <c r="CN1098" i="22" s="1"/>
  <c r="CN1099" i="22" s="1"/>
  <c r="CN1100" i="22" s="1"/>
  <c r="CN1101" i="22" s="1"/>
  <c r="CN1102" i="22" s="1"/>
  <c r="CN1103" i="22" s="1"/>
  <c r="CN1104" i="22" s="1"/>
  <c r="CN1105" i="22" s="1"/>
  <c r="CN1106" i="22" s="1"/>
  <c r="CN1107" i="22" s="1"/>
  <c r="CN1108" i="22" s="1"/>
  <c r="CN1109" i="22" s="1"/>
  <c r="CN1110" i="22" s="1"/>
  <c r="CN1111" i="22" s="1"/>
  <c r="CN1112" i="22" s="1"/>
  <c r="CN1113" i="22" s="1"/>
  <c r="CN1114" i="22" s="1"/>
  <c r="CN1115" i="22" s="1"/>
  <c r="CN1116" i="22" s="1"/>
  <c r="CN1117" i="22" s="1"/>
  <c r="CN1118" i="22" s="1"/>
  <c r="CN1119" i="22" s="1"/>
  <c r="CN1120" i="22" s="1"/>
  <c r="CN1121" i="22" s="1"/>
  <c r="CN1122" i="22" s="1"/>
  <c r="CN1123" i="22" s="1"/>
  <c r="CN1124" i="22" s="1"/>
  <c r="CN1125" i="22" s="1"/>
  <c r="CN1126" i="22" s="1"/>
  <c r="CN1127" i="22" s="1"/>
  <c r="CN1128" i="22" s="1"/>
  <c r="CN1129" i="22" s="1"/>
  <c r="CN1130" i="22" s="1"/>
  <c r="CN1131" i="22" s="1"/>
  <c r="CN1132" i="22" s="1"/>
  <c r="CN1133" i="22" s="1"/>
  <c r="CN1134" i="22" s="1"/>
  <c r="CN1135" i="22" s="1"/>
  <c r="CN1136" i="22" s="1"/>
  <c r="CN1137" i="22" s="1"/>
  <c r="CN1138" i="22" s="1"/>
  <c r="CN1139" i="22" s="1"/>
  <c r="CN1140" i="22" s="1"/>
  <c r="CN1141" i="22" s="1"/>
  <c r="CN1142" i="22" s="1"/>
  <c r="CN1143" i="22" s="1"/>
  <c r="CN1144" i="22" s="1"/>
  <c r="CN1145" i="22" s="1"/>
  <c r="CN1146" i="22" s="1"/>
  <c r="CN1147" i="22" s="1"/>
  <c r="CN1148" i="22" s="1"/>
  <c r="CN1149" i="22" s="1"/>
  <c r="CN1150" i="22" s="1"/>
  <c r="CN1151" i="22" s="1"/>
  <c r="CN1152" i="22" s="1"/>
  <c r="CN1153" i="22" s="1"/>
  <c r="CN1154" i="22" s="1"/>
  <c r="CN1155" i="22" s="1"/>
  <c r="CN1156" i="22" s="1"/>
  <c r="CN1157" i="22" s="1"/>
  <c r="CN1158" i="22" s="1"/>
  <c r="CN1159" i="22" s="1"/>
  <c r="CN1160" i="22" s="1"/>
  <c r="CN1161" i="22" s="1"/>
  <c r="CN1162" i="22" s="1"/>
  <c r="CN1163" i="22" s="1"/>
  <c r="CN1164" i="22" s="1"/>
  <c r="CN1165" i="22" s="1"/>
  <c r="CN1166" i="22" s="1"/>
  <c r="CN1167" i="22" s="1"/>
  <c r="CN1168" i="22" s="1"/>
  <c r="CN1169" i="22" s="1"/>
  <c r="CN1170" i="22" s="1"/>
  <c r="CN1171" i="22" s="1"/>
  <c r="CN1172" i="22" s="1"/>
  <c r="CN1173" i="22" s="1"/>
  <c r="CN1174" i="22" s="1"/>
  <c r="CN1175" i="22" s="1"/>
  <c r="CN1176" i="22" s="1"/>
  <c r="CN1177" i="22" s="1"/>
  <c r="CN1178" i="22" s="1"/>
  <c r="CN1179" i="22" s="1"/>
  <c r="CN1180" i="22" s="1"/>
  <c r="CN1181" i="22" s="1"/>
  <c r="CN1182" i="22" s="1"/>
  <c r="CN1183" i="22" s="1"/>
  <c r="CN1184" i="22" s="1"/>
  <c r="CN1185" i="22" s="1"/>
  <c r="CN1186" i="22" s="1"/>
  <c r="CN1187" i="22" s="1"/>
  <c r="CN1188" i="22" s="1"/>
  <c r="CN1189" i="22" s="1"/>
  <c r="CN1190" i="22" s="1"/>
  <c r="CN1191" i="22" s="1"/>
  <c r="CN1192" i="22" s="1"/>
  <c r="CN1193" i="22" s="1"/>
  <c r="CN1194" i="22" s="1"/>
  <c r="CN1195" i="22" s="1"/>
  <c r="CN1196" i="22" s="1"/>
  <c r="CN1197" i="22" s="1"/>
  <c r="CN1198" i="22" s="1"/>
  <c r="CN1199" i="22" s="1"/>
  <c r="CN1200" i="22" s="1"/>
  <c r="CN1201" i="22" s="1"/>
  <c r="CN1202" i="22" s="1"/>
  <c r="CN1203" i="22" s="1"/>
  <c r="CN1204" i="22" s="1"/>
  <c r="CN1205" i="22" s="1"/>
  <c r="CN1206" i="22" s="1"/>
  <c r="CN1207" i="22" s="1"/>
  <c r="CN1208" i="22" s="1"/>
  <c r="CN1209" i="22" s="1"/>
  <c r="CN1210" i="22" s="1"/>
  <c r="CN1211" i="22" s="1"/>
  <c r="CN1212" i="22" s="1"/>
  <c r="CN1213" i="22" s="1"/>
  <c r="CN1214" i="22" s="1"/>
  <c r="CN1215" i="22" s="1"/>
  <c r="CN1216" i="22" s="1"/>
  <c r="CN1217" i="22" s="1"/>
  <c r="CN1218" i="22" s="1"/>
  <c r="CN1219" i="22" s="1"/>
  <c r="CN1220" i="22" s="1"/>
  <c r="CN1221" i="22" s="1"/>
  <c r="CN1222" i="22" s="1"/>
  <c r="CN1223" i="22" s="1"/>
  <c r="CN1224" i="22" s="1"/>
  <c r="CN1225" i="22" s="1"/>
  <c r="CN1226" i="22" s="1"/>
  <c r="CN1227" i="22" s="1"/>
  <c r="CN1228" i="22" s="1"/>
  <c r="CN1229" i="22" s="1"/>
  <c r="CN1230" i="22" s="1"/>
  <c r="CN1231" i="22" s="1"/>
  <c r="CN1232" i="22" s="1"/>
  <c r="CN1233" i="22" s="1"/>
  <c r="CN1234" i="22" s="1"/>
  <c r="CN1235" i="22" s="1"/>
  <c r="CN1236" i="22" s="1"/>
  <c r="CN1237" i="22" s="1"/>
  <c r="CN1238" i="22" s="1"/>
  <c r="CN1239" i="22" s="1"/>
  <c r="CN1240" i="22" s="1"/>
  <c r="CN1241" i="22" s="1"/>
  <c r="CN1242" i="22" s="1"/>
  <c r="CN1243" i="22" s="1"/>
  <c r="CN1244" i="22" s="1"/>
  <c r="CN1245" i="22" s="1"/>
  <c r="CN1246" i="22" s="1"/>
  <c r="CN1247" i="22" s="1"/>
  <c r="CN1248" i="22" s="1"/>
  <c r="CN1249" i="22" s="1"/>
  <c r="CN1250" i="22" s="1"/>
  <c r="CN1251" i="22" s="1"/>
  <c r="CN1252" i="22" s="1"/>
  <c r="CN1253" i="22" s="1"/>
  <c r="CN1254" i="22" s="1"/>
  <c r="CN1255" i="22" s="1"/>
  <c r="CN1256" i="22" s="1"/>
  <c r="CN1257" i="22" s="1"/>
  <c r="CN1258" i="22" s="1"/>
  <c r="CN1259" i="22" s="1"/>
  <c r="CN1260" i="22" s="1"/>
  <c r="CN1261" i="22" s="1"/>
  <c r="CN1262" i="22" s="1"/>
  <c r="CN1263" i="22" s="1"/>
  <c r="CN1264" i="22" s="1"/>
  <c r="CN1265" i="22" s="1"/>
  <c r="CN1266" i="22" s="1"/>
  <c r="CN1267" i="22" s="1"/>
  <c r="CN1268" i="22" s="1"/>
  <c r="CN1269" i="22" s="1"/>
  <c r="CN1270" i="22" s="1"/>
  <c r="CN1271" i="22" s="1"/>
  <c r="CN1272" i="22" s="1"/>
  <c r="CN1273" i="22" s="1"/>
  <c r="CN1274" i="22" s="1"/>
  <c r="CN1275" i="22" s="1"/>
  <c r="CN1276" i="22" s="1"/>
  <c r="CN1277" i="22" s="1"/>
  <c r="CN1278" i="22" s="1"/>
  <c r="CN1279" i="22" s="1"/>
  <c r="CN1280" i="22" s="1"/>
  <c r="CN1281" i="22" s="1"/>
  <c r="CN1282" i="22" s="1"/>
  <c r="CN1283" i="22" s="1"/>
  <c r="CN1284" i="22" s="1"/>
  <c r="CN1285" i="22" s="1"/>
  <c r="CN1286" i="22" s="1"/>
  <c r="CN1287" i="22" s="1"/>
  <c r="CN1288" i="22" s="1"/>
  <c r="CN1289" i="22" s="1"/>
  <c r="CN1290" i="22" s="1"/>
  <c r="CN1291" i="22" s="1"/>
  <c r="CN1292" i="22" s="1"/>
  <c r="CN1293" i="22" s="1"/>
  <c r="CN1294" i="22" s="1"/>
  <c r="CN1295" i="22" s="1"/>
  <c r="CN1296" i="22" s="1"/>
  <c r="CN1297" i="22" s="1"/>
  <c r="CN1298" i="22" s="1"/>
  <c r="CN1299" i="22" s="1"/>
  <c r="CN1300" i="22" s="1"/>
  <c r="CN1301" i="22" s="1"/>
  <c r="CN1302" i="22" s="1"/>
  <c r="CN1303" i="22" s="1"/>
  <c r="CN1304" i="22" s="1"/>
  <c r="CN1305" i="22" s="1"/>
  <c r="CN1306" i="22" s="1"/>
  <c r="CN1307" i="22" s="1"/>
  <c r="CN1308" i="22" s="1"/>
  <c r="CN1309" i="22" s="1"/>
  <c r="CN1310" i="22" s="1"/>
  <c r="CN1311" i="22" s="1"/>
  <c r="CN1312" i="22" s="1"/>
  <c r="CN1313" i="22" s="1"/>
  <c r="CN1314" i="22" s="1"/>
  <c r="CN1315" i="22" s="1"/>
  <c r="CN1316" i="22" s="1"/>
  <c r="CN1317" i="22" s="1"/>
  <c r="CN1318" i="22" s="1"/>
  <c r="CN1319" i="22" s="1"/>
  <c r="CN1320" i="22" s="1"/>
  <c r="CN1321" i="22" s="1"/>
  <c r="CN1322" i="22" s="1"/>
  <c r="CN1323" i="22" s="1"/>
  <c r="CN1324" i="22" s="1"/>
  <c r="CN1325" i="22" s="1"/>
  <c r="CN1326" i="22" s="1"/>
  <c r="CN1327" i="22" s="1"/>
  <c r="CN1328" i="22" s="1"/>
  <c r="CN1329" i="22" s="1"/>
  <c r="CN1330" i="22" s="1"/>
  <c r="CN1331" i="22" s="1"/>
  <c r="CN1332" i="22" s="1"/>
  <c r="CN1333" i="22" s="1"/>
  <c r="CN1334" i="22" s="1"/>
  <c r="CN1335" i="22" s="1"/>
  <c r="CN1336" i="22" s="1"/>
  <c r="CN1337" i="22" s="1"/>
  <c r="CN1338" i="22" s="1"/>
  <c r="CN1339" i="22" s="1"/>
  <c r="CN1340" i="22" s="1"/>
  <c r="CN1341" i="22" s="1"/>
  <c r="CN1342" i="22" s="1"/>
  <c r="CN1343" i="22" s="1"/>
  <c r="CN1344" i="22" s="1"/>
  <c r="CN1345" i="22" s="1"/>
  <c r="CN1346" i="22" s="1"/>
  <c r="CN1347" i="22" s="1"/>
  <c r="CN1348" i="22" s="1"/>
  <c r="CN1349" i="22" s="1"/>
  <c r="CN1350" i="22" s="1"/>
  <c r="CN1351" i="22" s="1"/>
  <c r="CN1352" i="22" s="1"/>
  <c r="CN1353" i="22" s="1"/>
  <c r="CN1354" i="22" s="1"/>
  <c r="CN1355" i="22" s="1"/>
  <c r="CN1356" i="22" s="1"/>
  <c r="CN1357" i="22" s="1"/>
  <c r="CN1358" i="22" s="1"/>
  <c r="CN1359" i="22" s="1"/>
  <c r="CN1360" i="22" s="1"/>
  <c r="CN1361" i="22" s="1"/>
  <c r="CN1362" i="22" s="1"/>
  <c r="CN1363" i="22" s="1"/>
  <c r="CN1364" i="22" s="1"/>
  <c r="CN1365" i="22" s="1"/>
  <c r="CN1366" i="22" s="1"/>
  <c r="CN1367" i="22" s="1"/>
  <c r="CN1368" i="22" s="1"/>
  <c r="CN1369" i="22" s="1"/>
  <c r="CN1370" i="22" s="1"/>
  <c r="CN1371" i="22" s="1"/>
  <c r="CN1372" i="22" s="1"/>
  <c r="CN1373" i="22" s="1"/>
  <c r="CN1374" i="22" s="1"/>
  <c r="CN1375" i="22" s="1"/>
  <c r="CN1376" i="22" s="1"/>
  <c r="CN1377" i="22" s="1"/>
  <c r="CN1378" i="22" s="1"/>
  <c r="CN1379" i="22" s="1"/>
  <c r="CN1380" i="22" s="1"/>
  <c r="CN1381" i="22" s="1"/>
  <c r="CN1382" i="22" s="1"/>
  <c r="CN1383" i="22" s="1"/>
  <c r="CN1384" i="22" s="1"/>
  <c r="CN1385" i="22" s="1"/>
  <c r="CN1386" i="22" s="1"/>
  <c r="CN1387" i="22" s="1"/>
  <c r="CN1388" i="22" s="1"/>
  <c r="CN1389" i="22" s="1"/>
  <c r="CN1390" i="22" s="1"/>
  <c r="CN1391" i="22" s="1"/>
  <c r="CN1392" i="22" s="1"/>
  <c r="CN1393" i="22" s="1"/>
  <c r="CN1394" i="22" s="1"/>
  <c r="CN1395" i="22" s="1"/>
  <c r="CN1396" i="22" s="1"/>
  <c r="CN1397" i="22" s="1"/>
  <c r="CN1398" i="22" s="1"/>
  <c r="CN1399" i="22" s="1"/>
  <c r="CN1400" i="22" s="1"/>
  <c r="CN1401" i="22" s="1"/>
  <c r="CN1402" i="22" s="1"/>
  <c r="CN1403" i="22" s="1"/>
  <c r="CN1404" i="22" s="1"/>
  <c r="CN1405" i="22" s="1"/>
  <c r="CN1406" i="22" s="1"/>
  <c r="CN1407" i="22" s="1"/>
  <c r="CN1408" i="22" s="1"/>
  <c r="CN1409" i="22" s="1"/>
  <c r="CN1410" i="22" s="1"/>
  <c r="CN1411" i="22" s="1"/>
  <c r="CN1412" i="22" s="1"/>
  <c r="CN1413" i="22" s="1"/>
  <c r="CN1414" i="22" s="1"/>
  <c r="CN1415" i="22" s="1"/>
  <c r="CN1416" i="22" s="1"/>
  <c r="CN1417" i="22" s="1"/>
  <c r="CN1418" i="22" s="1"/>
  <c r="CN1419" i="22" s="1"/>
  <c r="CN1420" i="22" s="1"/>
  <c r="CN1421" i="22" s="1"/>
  <c r="CN1422" i="22" s="1"/>
  <c r="CN1423" i="22" s="1"/>
  <c r="CN1424" i="22" s="1"/>
  <c r="CN1425" i="22" s="1"/>
  <c r="CN1426" i="22" s="1"/>
  <c r="CN1427" i="22" s="1"/>
  <c r="CN1428" i="22" s="1"/>
  <c r="CN1429" i="22" s="1"/>
  <c r="CN1430" i="22" s="1"/>
  <c r="CN1431" i="22" s="1"/>
  <c r="CN1432" i="22" s="1"/>
  <c r="CN1433" i="22" s="1"/>
  <c r="CN1434" i="22" s="1"/>
  <c r="CN1435" i="22" s="1"/>
  <c r="CN1436" i="22" s="1"/>
  <c r="CN1437" i="22" s="1"/>
  <c r="CN1438" i="22" s="1"/>
  <c r="CN1439" i="22" s="1"/>
  <c r="CN1440" i="22" s="1"/>
  <c r="CN1441" i="22" s="1"/>
  <c r="CN1442" i="22" s="1"/>
  <c r="CN1443" i="22" s="1"/>
  <c r="CN1444" i="22" s="1"/>
  <c r="CN1445" i="22" s="1"/>
  <c r="CN1446" i="22" s="1"/>
  <c r="CN1447" i="22" s="1"/>
  <c r="CN1448" i="22" s="1"/>
  <c r="CN1449" i="22" s="1"/>
  <c r="CN1450" i="22" s="1"/>
  <c r="CN1451" i="22" s="1"/>
  <c r="CN1452" i="22" s="1"/>
  <c r="CN1453" i="22" s="1"/>
  <c r="CK14" i="22"/>
  <c r="CK15" i="22" s="1"/>
  <c r="CK16" i="22" s="1"/>
  <c r="CK17" i="22" s="1"/>
  <c r="CK18" i="22" s="1"/>
  <c r="CK19" i="22" s="1"/>
  <c r="CK20" i="22" s="1"/>
  <c r="CK21" i="22" s="1"/>
  <c r="CK22" i="22" s="1"/>
  <c r="CK23" i="22" s="1"/>
  <c r="CK24" i="22" s="1"/>
  <c r="CK25" i="22" s="1"/>
  <c r="CK26" i="22" s="1"/>
  <c r="CK27" i="22" s="1"/>
  <c r="CK28" i="22" s="1"/>
  <c r="CK29" i="22" s="1"/>
  <c r="CK30" i="22" s="1"/>
  <c r="CK31" i="22" s="1"/>
  <c r="CK32" i="22" s="1"/>
  <c r="CK33" i="22" s="1"/>
  <c r="CK34" i="22" s="1"/>
  <c r="CK35" i="22" s="1"/>
  <c r="CK36" i="22" s="1"/>
  <c r="CK37" i="22" s="1"/>
  <c r="CK38" i="22" s="1"/>
  <c r="CK39" i="22" s="1"/>
  <c r="CK40" i="22" s="1"/>
  <c r="CK41" i="22" s="1"/>
  <c r="CK42" i="22" s="1"/>
  <c r="CK43" i="22" s="1"/>
  <c r="CK44" i="22" s="1"/>
  <c r="CK45" i="22" s="1"/>
  <c r="CK46" i="22" s="1"/>
  <c r="CK47" i="22" s="1"/>
  <c r="CK48" i="22" s="1"/>
  <c r="CK49" i="22" s="1"/>
  <c r="CK50" i="22" s="1"/>
  <c r="CK51" i="22" s="1"/>
  <c r="CK52" i="22" s="1"/>
  <c r="CK53" i="22" s="1"/>
  <c r="CK54" i="22" s="1"/>
  <c r="CK55" i="22" s="1"/>
  <c r="CK56" i="22" s="1"/>
  <c r="CK57" i="22" s="1"/>
  <c r="CK58" i="22" s="1"/>
  <c r="CK59" i="22" s="1"/>
  <c r="CK60" i="22" s="1"/>
  <c r="CK61" i="22" s="1"/>
  <c r="CK62" i="22" s="1"/>
  <c r="CK63" i="22" s="1"/>
  <c r="CK64" i="22" s="1"/>
  <c r="CK65" i="22" s="1"/>
  <c r="CK66" i="22" s="1"/>
  <c r="CK67" i="22" s="1"/>
  <c r="CK68" i="22" s="1"/>
  <c r="CK69" i="22" s="1"/>
  <c r="CK70" i="22" s="1"/>
  <c r="CK71" i="22" s="1"/>
  <c r="CK72" i="22" s="1"/>
  <c r="CK73" i="22" s="1"/>
  <c r="CK74" i="22" s="1"/>
  <c r="CK75" i="22" s="1"/>
  <c r="CK76" i="22" s="1"/>
  <c r="CK77" i="22" s="1"/>
  <c r="CK78" i="22" s="1"/>
  <c r="CK79" i="22" s="1"/>
  <c r="CK80" i="22" s="1"/>
  <c r="CK81" i="22" s="1"/>
  <c r="CK82" i="22" s="1"/>
  <c r="CK83" i="22" s="1"/>
  <c r="CK84" i="22" s="1"/>
  <c r="CK85" i="22" s="1"/>
  <c r="CK86" i="22" s="1"/>
  <c r="CK87" i="22" s="1"/>
  <c r="CK88" i="22" s="1"/>
  <c r="CK89" i="22" s="1"/>
  <c r="CK90" i="22" s="1"/>
  <c r="CK91" i="22" s="1"/>
  <c r="CK92" i="22" s="1"/>
  <c r="CK93" i="22" s="1"/>
  <c r="CK94" i="22" s="1"/>
  <c r="CK95" i="22" s="1"/>
  <c r="CK96" i="22" s="1"/>
  <c r="CK97" i="22" s="1"/>
  <c r="CK98" i="22" s="1"/>
  <c r="CK99" i="22" s="1"/>
  <c r="CK100" i="22" s="1"/>
  <c r="CK101" i="22" s="1"/>
  <c r="CK102" i="22" s="1"/>
  <c r="CK103" i="22" s="1"/>
  <c r="CK104" i="22" s="1"/>
  <c r="CK105" i="22" s="1"/>
  <c r="CK106" i="22" s="1"/>
  <c r="CK107" i="22" s="1"/>
  <c r="CK108" i="22" s="1"/>
  <c r="CK109" i="22" s="1"/>
  <c r="CK110" i="22" s="1"/>
  <c r="CK111" i="22" s="1"/>
  <c r="CK112" i="22" s="1"/>
  <c r="CK113" i="22" s="1"/>
  <c r="CK114" i="22" s="1"/>
  <c r="CK115" i="22" s="1"/>
  <c r="CK116" i="22" s="1"/>
  <c r="CK117" i="22" s="1"/>
  <c r="CK118" i="22" s="1"/>
  <c r="CK119" i="22" s="1"/>
  <c r="CK120" i="22" s="1"/>
  <c r="CK121" i="22" s="1"/>
  <c r="CK122" i="22" s="1"/>
  <c r="CK123" i="22" s="1"/>
  <c r="CK124" i="22" s="1"/>
  <c r="CK125" i="22" s="1"/>
  <c r="CK126" i="22" s="1"/>
  <c r="CK127" i="22" s="1"/>
  <c r="CK128" i="22" s="1"/>
  <c r="CK129" i="22" s="1"/>
  <c r="CK130" i="22" s="1"/>
  <c r="CK131" i="22" s="1"/>
  <c r="CK132" i="22" s="1"/>
  <c r="CK133" i="22" s="1"/>
  <c r="CK134" i="22" s="1"/>
  <c r="CK135" i="22" s="1"/>
  <c r="CK136" i="22" s="1"/>
  <c r="CK137" i="22" s="1"/>
  <c r="CK138" i="22" s="1"/>
  <c r="CK139" i="22" s="1"/>
  <c r="CK140" i="22" s="1"/>
  <c r="CK141" i="22" s="1"/>
  <c r="CK142" i="22" s="1"/>
  <c r="CK143" i="22" s="1"/>
  <c r="CK144" i="22" s="1"/>
  <c r="CK145" i="22" s="1"/>
  <c r="CK146" i="22" s="1"/>
  <c r="CK147" i="22" s="1"/>
  <c r="CK148" i="22" s="1"/>
  <c r="CK149" i="22" s="1"/>
  <c r="CK150" i="22" s="1"/>
  <c r="CK151" i="22" s="1"/>
  <c r="CK152" i="22" s="1"/>
  <c r="CK153" i="22" s="1"/>
  <c r="CK154" i="22" s="1"/>
  <c r="CK155" i="22" s="1"/>
  <c r="CK156" i="22" s="1"/>
  <c r="CK157" i="22" s="1"/>
  <c r="CK158" i="22" s="1"/>
  <c r="CK159" i="22" s="1"/>
  <c r="CK160" i="22" s="1"/>
  <c r="CK161" i="22" s="1"/>
  <c r="CK162" i="22" s="1"/>
  <c r="CK163" i="22" s="1"/>
  <c r="CK164" i="22" s="1"/>
  <c r="CK165" i="22" s="1"/>
  <c r="CK166" i="22" s="1"/>
  <c r="CK167" i="22" s="1"/>
  <c r="CK168" i="22" s="1"/>
  <c r="CK169" i="22" s="1"/>
  <c r="CK170" i="22" s="1"/>
  <c r="CK171" i="22" s="1"/>
  <c r="CK172" i="22" s="1"/>
  <c r="CK173" i="22" s="1"/>
  <c r="CK174" i="22" s="1"/>
  <c r="CK175" i="22" s="1"/>
  <c r="CK176" i="22" s="1"/>
  <c r="CK177" i="22" s="1"/>
  <c r="CK178" i="22" s="1"/>
  <c r="CK179" i="22" s="1"/>
  <c r="CK180" i="22" s="1"/>
  <c r="CK181" i="22" s="1"/>
  <c r="CK182" i="22" s="1"/>
  <c r="CK183" i="22" s="1"/>
  <c r="CK184" i="22" s="1"/>
  <c r="CK185" i="22" s="1"/>
  <c r="CK186" i="22" s="1"/>
  <c r="CK187" i="22" s="1"/>
  <c r="CK188" i="22" s="1"/>
  <c r="CK189" i="22" s="1"/>
  <c r="CK190" i="22" s="1"/>
  <c r="CK191" i="22" s="1"/>
  <c r="CK192" i="22" s="1"/>
  <c r="CK193" i="22" s="1"/>
  <c r="CK194" i="22" s="1"/>
  <c r="CK195" i="22" s="1"/>
  <c r="CK196" i="22" s="1"/>
  <c r="CK197" i="22" s="1"/>
  <c r="CK198" i="22" s="1"/>
  <c r="CK199" i="22" s="1"/>
  <c r="CK200" i="22" s="1"/>
  <c r="CK201" i="22" s="1"/>
  <c r="CK202" i="22" s="1"/>
  <c r="CK203" i="22" s="1"/>
  <c r="CK204" i="22" s="1"/>
  <c r="CK205" i="22" s="1"/>
  <c r="CK206" i="22" s="1"/>
  <c r="CK207" i="22" s="1"/>
  <c r="CK208" i="22" s="1"/>
  <c r="CK209" i="22" s="1"/>
  <c r="CK210" i="22" s="1"/>
  <c r="CK211" i="22" s="1"/>
  <c r="CK212" i="22" s="1"/>
  <c r="CK213" i="22" s="1"/>
  <c r="CK214" i="22" s="1"/>
  <c r="CK215" i="22" s="1"/>
  <c r="CK216" i="22" s="1"/>
  <c r="CK217" i="22" s="1"/>
  <c r="CK218" i="22" s="1"/>
  <c r="CK219" i="22" s="1"/>
  <c r="CK220" i="22" s="1"/>
  <c r="CK221" i="22" s="1"/>
  <c r="CK222" i="22" s="1"/>
  <c r="CK223" i="22" s="1"/>
  <c r="CK224" i="22" s="1"/>
  <c r="CK225" i="22" s="1"/>
  <c r="CK226" i="22" s="1"/>
  <c r="CK227" i="22" s="1"/>
  <c r="CK228" i="22" s="1"/>
  <c r="CK229" i="22" s="1"/>
  <c r="CK230" i="22" s="1"/>
  <c r="CK231" i="22" s="1"/>
  <c r="CK232" i="22" s="1"/>
  <c r="CK233" i="22" s="1"/>
  <c r="CK234" i="22" s="1"/>
  <c r="CK235" i="22" s="1"/>
  <c r="CK236" i="22" s="1"/>
  <c r="CK237" i="22" s="1"/>
  <c r="CK238" i="22" s="1"/>
  <c r="CK239" i="22" s="1"/>
  <c r="CK240" i="22" s="1"/>
  <c r="CK241" i="22" s="1"/>
  <c r="CK242" i="22" s="1"/>
  <c r="CK243" i="22" s="1"/>
  <c r="CK244" i="22" s="1"/>
  <c r="CK245" i="22" s="1"/>
  <c r="CK246" i="22" s="1"/>
  <c r="CK247" i="22" s="1"/>
  <c r="CK248" i="22" s="1"/>
  <c r="CK249" i="22" s="1"/>
  <c r="CK250" i="22" s="1"/>
  <c r="CK251" i="22" s="1"/>
  <c r="CK252" i="22" s="1"/>
  <c r="CK253" i="22" s="1"/>
  <c r="CK254" i="22" s="1"/>
  <c r="CK255" i="22" s="1"/>
  <c r="CK256" i="22" s="1"/>
  <c r="CK257" i="22" s="1"/>
  <c r="CK258" i="22" s="1"/>
  <c r="CK259" i="22" s="1"/>
  <c r="CK260" i="22" s="1"/>
  <c r="CK261" i="22" s="1"/>
  <c r="CK262" i="22" s="1"/>
  <c r="CK263" i="22" s="1"/>
  <c r="CK264" i="22" s="1"/>
  <c r="CK265" i="22" s="1"/>
  <c r="CK266" i="22" s="1"/>
  <c r="CK267" i="22" s="1"/>
  <c r="CK268" i="22" s="1"/>
  <c r="CK269" i="22" s="1"/>
  <c r="CK270" i="22" s="1"/>
  <c r="CK271" i="22" s="1"/>
  <c r="CK272" i="22" s="1"/>
  <c r="CK273" i="22" s="1"/>
  <c r="CK274" i="22" s="1"/>
  <c r="CK275" i="22" s="1"/>
  <c r="CK276" i="22" s="1"/>
  <c r="CK277" i="22" s="1"/>
  <c r="CK278" i="22" s="1"/>
  <c r="CK279" i="22" s="1"/>
  <c r="CK280" i="22" s="1"/>
  <c r="CK281" i="22" s="1"/>
  <c r="CK282" i="22" s="1"/>
  <c r="CK283" i="22" s="1"/>
  <c r="CK284" i="22" s="1"/>
  <c r="CK285" i="22" s="1"/>
  <c r="CK286" i="22" s="1"/>
  <c r="CK287" i="22" s="1"/>
  <c r="CK288" i="22" s="1"/>
  <c r="CK289" i="22" s="1"/>
  <c r="CK290" i="22" s="1"/>
  <c r="CK291" i="22" s="1"/>
  <c r="CK292" i="22" s="1"/>
  <c r="CK293" i="22" s="1"/>
  <c r="CK294" i="22" s="1"/>
  <c r="CK295" i="22" s="1"/>
  <c r="CK296" i="22" s="1"/>
  <c r="CK297" i="22" s="1"/>
  <c r="CK298" i="22" s="1"/>
  <c r="CK299" i="22" s="1"/>
  <c r="CK300" i="22" s="1"/>
  <c r="CK301" i="22" s="1"/>
  <c r="CL14" i="22"/>
  <c r="CM14" i="22"/>
  <c r="CI41" i="22"/>
  <c r="CI40" i="22"/>
  <c r="CI39" i="22"/>
  <c r="CI38" i="22"/>
  <c r="CI37" i="22"/>
  <c r="CI36" i="22"/>
  <c r="CI35" i="22"/>
  <c r="CI34" i="22"/>
  <c r="CI33" i="22"/>
  <c r="CI32" i="22"/>
  <c r="CI31" i="22"/>
  <c r="CI30" i="22"/>
  <c r="CI29" i="22"/>
  <c r="CI28" i="22"/>
  <c r="CI27" i="22"/>
  <c r="CI26" i="22"/>
  <c r="CI25" i="22"/>
  <c r="CI24" i="22"/>
  <c r="CI23" i="22"/>
  <c r="CI22" i="22"/>
  <c r="CI21" i="22"/>
  <c r="CI20" i="22"/>
  <c r="CI19" i="22"/>
  <c r="CI18" i="22"/>
  <c r="CI17" i="22"/>
  <c r="CI16" i="22"/>
  <c r="CG41" i="22"/>
  <c r="CG40" i="22"/>
  <c r="CG39" i="22"/>
  <c r="CG38" i="22"/>
  <c r="CG37" i="22"/>
  <c r="CG36" i="22"/>
  <c r="CG35" i="22"/>
  <c r="CG34" i="22"/>
  <c r="CG33" i="22"/>
  <c r="CG32" i="22"/>
  <c r="CG31" i="22"/>
  <c r="CG30" i="22"/>
  <c r="CG29" i="22"/>
  <c r="CG28" i="22"/>
  <c r="CG27" i="22"/>
  <c r="CG26" i="22"/>
  <c r="CG25" i="22"/>
  <c r="CG24" i="22"/>
  <c r="CG23" i="22"/>
  <c r="CG22" i="22"/>
  <c r="CG21" i="22"/>
  <c r="CG20" i="22"/>
  <c r="CG19" i="22"/>
  <c r="CG18" i="22"/>
  <c r="CG17" i="22"/>
  <c r="CG16" i="22"/>
  <c r="CG15" i="22"/>
  <c r="CE41" i="22"/>
  <c r="CE40" i="22"/>
  <c r="CE39" i="22"/>
  <c r="CE38" i="22"/>
  <c r="CE37" i="22"/>
  <c r="CE36" i="22"/>
  <c r="CE35" i="22"/>
  <c r="CE34" i="22"/>
  <c r="CE33" i="22"/>
  <c r="CE32" i="22"/>
  <c r="CE31" i="22"/>
  <c r="CE30" i="22"/>
  <c r="CE29" i="22"/>
  <c r="CE28" i="22"/>
  <c r="CE27" i="22"/>
  <c r="CE26" i="22"/>
  <c r="CE25" i="22"/>
  <c r="CE24" i="22"/>
  <c r="CE23" i="22"/>
  <c r="CE22" i="22"/>
  <c r="CE21" i="22"/>
  <c r="CE20" i="22"/>
  <c r="CE19" i="22"/>
  <c r="CE18" i="22"/>
  <c r="CE17" i="22"/>
  <c r="CE16" i="22"/>
  <c r="CE15" i="22"/>
  <c r="CC41" i="22"/>
  <c r="CC40" i="22"/>
  <c r="CC39" i="22"/>
  <c r="CC38" i="22"/>
  <c r="CC37" i="22"/>
  <c r="CC36" i="22"/>
  <c r="CC35" i="22"/>
  <c r="CC34" i="22"/>
  <c r="CC33" i="22"/>
  <c r="CC32" i="22"/>
  <c r="CC31" i="22"/>
  <c r="CC30" i="22"/>
  <c r="CC29" i="22"/>
  <c r="CC28" i="22"/>
  <c r="CC27" i="22"/>
  <c r="CC26" i="22"/>
  <c r="CC25" i="22"/>
  <c r="CC24" i="22"/>
  <c r="CC23" i="22"/>
  <c r="CC22" i="22"/>
  <c r="CC21" i="22"/>
  <c r="CC20" i="22"/>
  <c r="CC19" i="22"/>
  <c r="CC18" i="22"/>
  <c r="CC17" i="22"/>
  <c r="CC16" i="22"/>
  <c r="CC15" i="22"/>
  <c r="CA41" i="22"/>
  <c r="CA40" i="22"/>
  <c r="CA39" i="22"/>
  <c r="CA38" i="22"/>
  <c r="CA37" i="22"/>
  <c r="CA36" i="22"/>
  <c r="CA35" i="22"/>
  <c r="CA34" i="22"/>
  <c r="CA33" i="22"/>
  <c r="CA32" i="22"/>
  <c r="CA31" i="22"/>
  <c r="CA30" i="22"/>
  <c r="CA29" i="22"/>
  <c r="CA28" i="22"/>
  <c r="CA27" i="22"/>
  <c r="CA26" i="22"/>
  <c r="CA25" i="22"/>
  <c r="CA24" i="22"/>
  <c r="CA23" i="22"/>
  <c r="CA22" i="22"/>
  <c r="CA21" i="22"/>
  <c r="CA20" i="22"/>
  <c r="CA19" i="22"/>
  <c r="CA18" i="22"/>
  <c r="CA17" i="22"/>
  <c r="CA16" i="22"/>
  <c r="BY41" i="22"/>
  <c r="BY40" i="22"/>
  <c r="BY39" i="22"/>
  <c r="BY38" i="22"/>
  <c r="BY37" i="22"/>
  <c r="BY36" i="22"/>
  <c r="BY35" i="22"/>
  <c r="BY34" i="22"/>
  <c r="BY33" i="22"/>
  <c r="BY32" i="22"/>
  <c r="BY31" i="22"/>
  <c r="BY30" i="22"/>
  <c r="BY29" i="22"/>
  <c r="BY28" i="22"/>
  <c r="BY27" i="22"/>
  <c r="BY26" i="22"/>
  <c r="BY25" i="22"/>
  <c r="BY24" i="22"/>
  <c r="BY23" i="22"/>
  <c r="BY22" i="22"/>
  <c r="BY21" i="22"/>
  <c r="BY20" i="22"/>
  <c r="BY19" i="22"/>
  <c r="BY18" i="22"/>
  <c r="BY17" i="22"/>
  <c r="BY16" i="22"/>
  <c r="BS41" i="22"/>
  <c r="BS40" i="22"/>
  <c r="BS39" i="22"/>
  <c r="BS38" i="22"/>
  <c r="BS37" i="22"/>
  <c r="BS36" i="22"/>
  <c r="BS35" i="22"/>
  <c r="BS34" i="22"/>
  <c r="BS33" i="22"/>
  <c r="BS32" i="22"/>
  <c r="BS31" i="22"/>
  <c r="BS30" i="22"/>
  <c r="BS29" i="22"/>
  <c r="BS28" i="22"/>
  <c r="BS27" i="22"/>
  <c r="BS26" i="22"/>
  <c r="BS25" i="22"/>
  <c r="BS24" i="22"/>
  <c r="BS23" i="22"/>
  <c r="BS22" i="22"/>
  <c r="BS21" i="22"/>
  <c r="BS20" i="22"/>
  <c r="BS19" i="22"/>
  <c r="BS18" i="22"/>
  <c r="BS17" i="22"/>
  <c r="BS16" i="22"/>
  <c r="AE3" i="22"/>
  <c r="AC3" i="22" s="1"/>
  <c r="AE4" i="22"/>
  <c r="AC4" i="22" s="1"/>
  <c r="BF15" i="22"/>
  <c r="AO43" i="22"/>
  <c r="O44" i="22" s="1"/>
  <c r="L60" i="22"/>
  <c r="L59" i="22"/>
  <c r="M59" i="22" s="1"/>
  <c r="L58" i="22"/>
  <c r="M58" i="22" s="1"/>
  <c r="L57" i="22"/>
  <c r="M57" i="22" s="1"/>
  <c r="L56" i="22"/>
  <c r="M56" i="22" s="1"/>
  <c r="L55" i="22"/>
  <c r="M55" i="22" s="1"/>
  <c r="L54" i="22"/>
  <c r="M54" i="22" s="1"/>
  <c r="L53" i="22"/>
  <c r="M53" i="22" s="1"/>
  <c r="L52" i="22"/>
  <c r="M52" i="22" s="1"/>
  <c r="L51" i="22"/>
  <c r="M51" i="22" s="1"/>
  <c r="L50" i="22"/>
  <c r="G60" i="22"/>
  <c r="H60" i="22" s="1"/>
  <c r="G59" i="22"/>
  <c r="H59" i="22" s="1"/>
  <c r="G58" i="22"/>
  <c r="H58" i="22" s="1"/>
  <c r="G57" i="22"/>
  <c r="H57" i="22" s="1"/>
  <c r="G56" i="22"/>
  <c r="H56" i="22" s="1"/>
  <c r="G55" i="22"/>
  <c r="G54" i="22"/>
  <c r="H54" i="22" s="1"/>
  <c r="G53" i="22"/>
  <c r="G52" i="22"/>
  <c r="H52" i="22" s="1"/>
  <c r="G51" i="22"/>
  <c r="H51" i="22" s="1"/>
  <c r="G50" i="22"/>
  <c r="H50" i="22" s="1"/>
  <c r="L80" i="22"/>
  <c r="M80" i="22" s="1"/>
  <c r="L78" i="22"/>
  <c r="M78" i="22" s="1"/>
  <c r="L81" i="22"/>
  <c r="L79" i="22"/>
  <c r="M79" i="22" s="1"/>
  <c r="L69" i="22"/>
  <c r="L67" i="22"/>
  <c r="L68" i="22"/>
  <c r="M68" i="22" s="1"/>
  <c r="H80" i="22"/>
  <c r="I80" i="22" s="1"/>
  <c r="H78" i="22"/>
  <c r="H81" i="22"/>
  <c r="I81" i="22" s="1"/>
  <c r="H79" i="22"/>
  <c r="I79" i="22" s="1"/>
  <c r="H69" i="22"/>
  <c r="I69" i="22" s="1"/>
  <c r="H67" i="22"/>
  <c r="I67" i="22" s="1"/>
  <c r="H68" i="22"/>
  <c r="I68" i="22" s="1"/>
  <c r="CG42" i="22"/>
  <c r="CE42" i="22"/>
  <c r="AE5" i="22"/>
  <c r="AC5" i="22" s="1"/>
  <c r="BW18" i="22"/>
  <c r="E5" i="22"/>
  <c r="BE15" i="22"/>
  <c r="AP43" i="22"/>
  <c r="P44" i="22" s="1"/>
  <c r="T44" i="22"/>
  <c r="P43" i="22"/>
  <c r="AP44" i="22" s="1"/>
  <c r="O43" i="22"/>
  <c r="AO44" i="22" s="1"/>
  <c r="L43" i="22"/>
  <c r="W4" i="22" s="1"/>
  <c r="J43" i="22"/>
  <c r="U51" i="22"/>
  <c r="U52" i="22"/>
  <c r="U53" i="22"/>
  <c r="U54" i="22"/>
  <c r="U55" i="22"/>
  <c r="U56" i="22"/>
  <c r="U57" i="22"/>
  <c r="U63" i="22"/>
  <c r="U50" i="22"/>
  <c r="D4" i="1"/>
  <c r="C5" i="1" s="1"/>
  <c r="AE8" i="22"/>
  <c r="AC8" i="22" s="1"/>
  <c r="AE7" i="22"/>
  <c r="AC7" i="22" s="1"/>
  <c r="AK19" i="22"/>
  <c r="AK42" i="22"/>
  <c r="AK41" i="22"/>
  <c r="AK40" i="22"/>
  <c r="AK39" i="22"/>
  <c r="AK38" i="22"/>
  <c r="AK37" i="22"/>
  <c r="AK36" i="22"/>
  <c r="AK35" i="22"/>
  <c r="AK34" i="22"/>
  <c r="AK33" i="22"/>
  <c r="AK32" i="22"/>
  <c r="AK31" i="22"/>
  <c r="AK30" i="22"/>
  <c r="AK29" i="22"/>
  <c r="AK28" i="22"/>
  <c r="AK27" i="22"/>
  <c r="AK26" i="22"/>
  <c r="AK25" i="22"/>
  <c r="AK24" i="22"/>
  <c r="AK23" i="22"/>
  <c r="AK22" i="22"/>
  <c r="AK21" i="22"/>
  <c r="AK20" i="22"/>
  <c r="AK18" i="22"/>
  <c r="AK17" i="22"/>
  <c r="AK16" i="22"/>
  <c r="AK15" i="22"/>
  <c r="AJ42" i="22"/>
  <c r="AJ41" i="22"/>
  <c r="AJ40" i="22"/>
  <c r="AJ39" i="22"/>
  <c r="AJ38" i="22"/>
  <c r="BH38" i="22" s="1"/>
  <c r="AJ37" i="22"/>
  <c r="AJ36" i="22"/>
  <c r="AJ35" i="22"/>
  <c r="AJ34" i="22"/>
  <c r="AJ33" i="22"/>
  <c r="AJ32" i="22"/>
  <c r="AJ31" i="22"/>
  <c r="BH31" i="22" s="1"/>
  <c r="AJ30" i="22"/>
  <c r="BH30" i="22" s="1"/>
  <c r="AJ29" i="22"/>
  <c r="AJ28" i="22"/>
  <c r="AJ27" i="22"/>
  <c r="AJ26" i="22"/>
  <c r="AJ25" i="22"/>
  <c r="AJ24" i="22"/>
  <c r="AJ23" i="22"/>
  <c r="BH23" i="22" s="1"/>
  <c r="AJ22" i="22"/>
  <c r="AJ21" i="22"/>
  <c r="AJ20" i="22"/>
  <c r="AJ19" i="22"/>
  <c r="AJ18" i="22"/>
  <c r="AJ17" i="22"/>
  <c r="AJ16" i="22"/>
  <c r="BH16" i="22" s="1"/>
  <c r="AL42" i="22"/>
  <c r="AU42" i="22" s="1"/>
  <c r="AL41" i="22"/>
  <c r="AU41" i="22" s="1"/>
  <c r="AL40" i="22"/>
  <c r="AU40" i="22" s="1"/>
  <c r="AL39" i="22"/>
  <c r="AU39" i="22" s="1"/>
  <c r="AL38" i="22"/>
  <c r="AU38" i="22" s="1"/>
  <c r="AL37" i="22"/>
  <c r="AU37" i="22" s="1"/>
  <c r="AL36" i="22"/>
  <c r="AU36" i="22" s="1"/>
  <c r="AL35" i="22"/>
  <c r="AU35" i="22" s="1"/>
  <c r="AL34" i="22"/>
  <c r="AU34" i="22" s="1"/>
  <c r="AL33" i="22"/>
  <c r="AU33" i="22" s="1"/>
  <c r="AL32" i="22"/>
  <c r="AU32" i="22" s="1"/>
  <c r="AL31" i="22"/>
  <c r="AU31" i="22" s="1"/>
  <c r="AL30" i="22"/>
  <c r="AU30" i="22" s="1"/>
  <c r="AL29" i="22"/>
  <c r="AU29" i="22" s="1"/>
  <c r="AL28" i="22"/>
  <c r="AU28" i="22" s="1"/>
  <c r="AL27" i="22"/>
  <c r="AU27" i="22" s="1"/>
  <c r="AL26" i="22"/>
  <c r="AU26" i="22" s="1"/>
  <c r="AL25" i="22"/>
  <c r="AU25" i="22" s="1"/>
  <c r="AL24" i="22"/>
  <c r="AU24" i="22" s="1"/>
  <c r="AL23" i="22"/>
  <c r="AU23" i="22" s="1"/>
  <c r="AL22" i="22"/>
  <c r="AU22" i="22" s="1"/>
  <c r="AL21" i="22"/>
  <c r="AU21" i="22" s="1"/>
  <c r="AL20" i="22"/>
  <c r="AU20" i="22" s="1"/>
  <c r="AL19" i="22"/>
  <c r="AU19" i="22" s="1"/>
  <c r="AL17" i="22"/>
  <c r="AU17" i="22" s="1"/>
  <c r="AL16" i="22"/>
  <c r="AU16" i="22" s="1"/>
  <c r="AL18" i="22"/>
  <c r="AU18" i="22" s="1"/>
  <c r="BK100" i="22"/>
  <c r="BK50" i="22"/>
  <c r="BK49" i="22"/>
  <c r="BK48" i="22"/>
  <c r="BK47" i="22"/>
  <c r="AB12" i="1"/>
  <c r="K43" i="101" s="1"/>
  <c r="W5" i="101" s="1"/>
  <c r="W7" i="101" s="1"/>
  <c r="AE10" i="1"/>
  <c r="AE9" i="1"/>
  <c r="AE8" i="1"/>
  <c r="AE7" i="1"/>
  <c r="AE6" i="1"/>
  <c r="AE5" i="1"/>
  <c r="C5" i="101" s="1"/>
  <c r="AE4" i="1"/>
  <c r="AI4" i="1"/>
  <c r="AH4" i="1"/>
  <c r="AG4" i="1"/>
  <c r="AF4" i="1"/>
  <c r="AB8" i="1"/>
  <c r="I7" i="101" s="1"/>
  <c r="BK45" i="22"/>
  <c r="BK42" i="22"/>
  <c r="BK44" i="22"/>
  <c r="BK43" i="22"/>
  <c r="BK40" i="22"/>
  <c r="BK41" i="22"/>
  <c r="BK37" i="22"/>
  <c r="BK38" i="22"/>
  <c r="BK39" i="22"/>
  <c r="BR41" i="22"/>
  <c r="CB26" i="22"/>
  <c r="BG15" i="22"/>
  <c r="S44" i="22"/>
  <c r="AL15" i="22"/>
  <c r="BC15" i="22"/>
  <c r="AJ15" i="22"/>
  <c r="V64" i="22"/>
  <c r="O4" i="22" s="1"/>
  <c r="BB29" i="102" l="1"/>
  <c r="B30" i="102"/>
  <c r="F31" i="101"/>
  <c r="AS31" i="101" s="1"/>
  <c r="AX31" i="101" s="1"/>
  <c r="AY31" i="101" s="1"/>
  <c r="F23" i="101"/>
  <c r="AS23" i="101" s="1"/>
  <c r="BH24" i="22"/>
  <c r="BH32" i="22"/>
  <c r="BH40" i="22"/>
  <c r="BH33" i="22"/>
  <c r="AS37" i="22"/>
  <c r="AS29" i="22"/>
  <c r="AS41" i="22"/>
  <c r="AS24" i="22"/>
  <c r="AS39" i="22"/>
  <c r="AS23" i="22"/>
  <c r="AS22" i="22"/>
  <c r="AS36" i="22"/>
  <c r="AS28" i="22"/>
  <c r="AS25" i="22"/>
  <c r="AS32" i="22"/>
  <c r="AS38" i="22"/>
  <c r="AS35" i="22"/>
  <c r="AS27" i="22"/>
  <c r="AS18" i="22"/>
  <c r="AS33" i="22"/>
  <c r="AS31" i="22"/>
  <c r="AS20" i="22"/>
  <c r="AS42" i="22"/>
  <c r="AS34" i="22"/>
  <c r="AS26" i="22"/>
  <c r="AS17" i="22"/>
  <c r="AS16" i="22"/>
  <c r="AS30" i="22"/>
  <c r="O3" i="101"/>
  <c r="O5" i="101" s="1"/>
  <c r="E6" i="101"/>
  <c r="P3" i="101"/>
  <c r="P4" i="101" s="1"/>
  <c r="BL15" i="101"/>
  <c r="BL55" i="101"/>
  <c r="BL56" i="101"/>
  <c r="BL58" i="101"/>
  <c r="BL44" i="101"/>
  <c r="BL97" i="101"/>
  <c r="BL37" i="101"/>
  <c r="BL87" i="101"/>
  <c r="BL60" i="101"/>
  <c r="BL46" i="101"/>
  <c r="BL62" i="101"/>
  <c r="BL67" i="101"/>
  <c r="BL78" i="101"/>
  <c r="BL66" i="101"/>
  <c r="BL75" i="101"/>
  <c r="BL85" i="101"/>
  <c r="BL88" i="101"/>
  <c r="BL79" i="101"/>
  <c r="BL96" i="101"/>
  <c r="BL86" i="101"/>
  <c r="BL98" i="101"/>
  <c r="BL51" i="101"/>
  <c r="BL71" i="101"/>
  <c r="BL100" i="101"/>
  <c r="BL59" i="101"/>
  <c r="BL43" i="101"/>
  <c r="BL80" i="101"/>
  <c r="BL99" i="101"/>
  <c r="BL93" i="101"/>
  <c r="BL54" i="101"/>
  <c r="BL76" i="101"/>
  <c r="BL32" i="101"/>
  <c r="BL63" i="101"/>
  <c r="BL45" i="101"/>
  <c r="BL48" i="101"/>
  <c r="BL92" i="101"/>
  <c r="BL77" i="101"/>
  <c r="BL40" i="101"/>
  <c r="BL39" i="101"/>
  <c r="BL53" i="101"/>
  <c r="BL33" i="101"/>
  <c r="BL35" i="101"/>
  <c r="BL49" i="101"/>
  <c r="BL89" i="101"/>
  <c r="BL94" i="101"/>
  <c r="BL95" i="101"/>
  <c r="BL84" i="101"/>
  <c r="BL34" i="101"/>
  <c r="BL91" i="101"/>
  <c r="BL61" i="101"/>
  <c r="BL68" i="101"/>
  <c r="BL73" i="101"/>
  <c r="BL38" i="101"/>
  <c r="BL64" i="101"/>
  <c r="BL83" i="101"/>
  <c r="BL72" i="101"/>
  <c r="BL52" i="101"/>
  <c r="BL65" i="101"/>
  <c r="BL57" i="101"/>
  <c r="BL41" i="101"/>
  <c r="BL74" i="101"/>
  <c r="BL70" i="101"/>
  <c r="BL81" i="101"/>
  <c r="BL69" i="101"/>
  <c r="BL47" i="101"/>
  <c r="BL50" i="101"/>
  <c r="BL42" i="101"/>
  <c r="BL90" i="101"/>
  <c r="BL82" i="101"/>
  <c r="BL36" i="101"/>
  <c r="BH25" i="22"/>
  <c r="BH36" i="22"/>
  <c r="BH41" i="22"/>
  <c r="AV41" i="22"/>
  <c r="AV37" i="22"/>
  <c r="AV17" i="22"/>
  <c r="AV40" i="22"/>
  <c r="AV36" i="22"/>
  <c r="AV32" i="22"/>
  <c r="AV28" i="22"/>
  <c r="AV24" i="22"/>
  <c r="AV20" i="22"/>
  <c r="AV42" i="22"/>
  <c r="AV38" i="22"/>
  <c r="AV34" i="22"/>
  <c r="AV30" i="22"/>
  <c r="AV26" i="22"/>
  <c r="AV22" i="22"/>
  <c r="AV18" i="22"/>
  <c r="AV25" i="22"/>
  <c r="AV16" i="22"/>
  <c r="AV39" i="22"/>
  <c r="AV35" i="22"/>
  <c r="AV31" i="22"/>
  <c r="AV27" i="22"/>
  <c r="AV23" i="22"/>
  <c r="AV19" i="22"/>
  <c r="AV33" i="22"/>
  <c r="AV21" i="22"/>
  <c r="AV29" i="22"/>
  <c r="BH37" i="22"/>
  <c r="BH35" i="22"/>
  <c r="BH34" i="22"/>
  <c r="BH17" i="22"/>
  <c r="BH27" i="22"/>
  <c r="BH28" i="22"/>
  <c r="BH29" i="22"/>
  <c r="BH22" i="22"/>
  <c r="BH21" i="22"/>
  <c r="BH19" i="22"/>
  <c r="BH26" i="22"/>
  <c r="E42" i="22"/>
  <c r="E34" i="22"/>
  <c r="E26" i="22"/>
  <c r="E17" i="22"/>
  <c r="E41" i="22"/>
  <c r="E33" i="22"/>
  <c r="E24" i="22"/>
  <c r="E40" i="22"/>
  <c r="E32" i="22"/>
  <c r="E23" i="22"/>
  <c r="E39" i="22"/>
  <c r="E31" i="22"/>
  <c r="E22" i="22"/>
  <c r="E25" i="22"/>
  <c r="E38" i="22"/>
  <c r="E30" i="22"/>
  <c r="E21" i="22"/>
  <c r="E36" i="22"/>
  <c r="E28" i="22"/>
  <c r="E19" i="22"/>
  <c r="E37" i="22"/>
  <c r="E35" i="22"/>
  <c r="E29" i="22"/>
  <c r="E27" i="22"/>
  <c r="E20" i="22"/>
  <c r="E18" i="22"/>
  <c r="K43" i="22"/>
  <c r="W5" i="22" s="1"/>
  <c r="AS15" i="22"/>
  <c r="AS21" i="22"/>
  <c r="AS19" i="22"/>
  <c r="AS40" i="22"/>
  <c r="C5" i="22"/>
  <c r="E6" i="22" s="1"/>
  <c r="AT39" i="22"/>
  <c r="AT31" i="22"/>
  <c r="AT23" i="22"/>
  <c r="AT29" i="22"/>
  <c r="AT26" i="22"/>
  <c r="AT33" i="22"/>
  <c r="AT24" i="22"/>
  <c r="AT38" i="22"/>
  <c r="AT30" i="22"/>
  <c r="AT22" i="22"/>
  <c r="AT37" i="22"/>
  <c r="AT21" i="22"/>
  <c r="AT34" i="22"/>
  <c r="AT18" i="22"/>
  <c r="AT25" i="22"/>
  <c r="AT32" i="22"/>
  <c r="AT16" i="22"/>
  <c r="AT36" i="22"/>
  <c r="AT28" i="22"/>
  <c r="AT20" i="22"/>
  <c r="AT35" i="22"/>
  <c r="AT27" i="22"/>
  <c r="AT19" i="22"/>
  <c r="AT42" i="22"/>
  <c r="AT41" i="22"/>
  <c r="AT17" i="22"/>
  <c r="AT40" i="22"/>
  <c r="AT15" i="22"/>
  <c r="AV15" i="22"/>
  <c r="I7" i="22"/>
  <c r="J7" i="22" s="1"/>
  <c r="BH15" i="22"/>
  <c r="Q68" i="22"/>
  <c r="CI15" i="22" s="1"/>
  <c r="N53" i="22"/>
  <c r="O53" i="22" s="1"/>
  <c r="Q79" i="22"/>
  <c r="BT42" i="22" s="1"/>
  <c r="Q80" i="22"/>
  <c r="CI42" i="22" s="1"/>
  <c r="N78" i="22"/>
  <c r="P45" i="22"/>
  <c r="N69" i="22"/>
  <c r="N59" i="22"/>
  <c r="O59" i="22" s="1"/>
  <c r="H53" i="22"/>
  <c r="N68" i="22"/>
  <c r="AO45" i="22"/>
  <c r="I78" i="22"/>
  <c r="Q78" i="22" s="1"/>
  <c r="N79" i="22"/>
  <c r="N58" i="22"/>
  <c r="O58" i="22" s="1"/>
  <c r="O45" i="22"/>
  <c r="N54" i="22"/>
  <c r="O54" i="22" s="1"/>
  <c r="N57" i="22"/>
  <c r="O57" i="22" s="1"/>
  <c r="N51" i="22"/>
  <c r="O51" i="22" s="1"/>
  <c r="AK44" i="22"/>
  <c r="N50" i="22"/>
  <c r="N56" i="22"/>
  <c r="O56" i="22" s="1"/>
  <c r="AL44" i="22"/>
  <c r="N52" i="22"/>
  <c r="Q52" i="22" s="1"/>
  <c r="M69" i="22"/>
  <c r="N80" i="22"/>
  <c r="M81" i="22"/>
  <c r="N81" i="22"/>
  <c r="M67" i="22"/>
  <c r="N67" i="22"/>
  <c r="N55" i="22"/>
  <c r="H55" i="22"/>
  <c r="M50" i="22"/>
  <c r="N60" i="22"/>
  <c r="M60" i="22"/>
  <c r="N66" i="22"/>
  <c r="I66" i="22"/>
  <c r="Q66" i="22" s="1"/>
  <c r="AP45" i="22"/>
  <c r="AJ44" i="22"/>
  <c r="AU15" i="22"/>
  <c r="AU43" i="22" s="1"/>
  <c r="AQ43" i="22"/>
  <c r="Q44" i="22" s="1"/>
  <c r="Q43" i="22"/>
  <c r="AQ44" i="22" s="1"/>
  <c r="D5" i="1"/>
  <c r="C6" i="1" s="1"/>
  <c r="AM10" i="22"/>
  <c r="M10" i="22"/>
  <c r="AT12" i="22"/>
  <c r="BB30" i="102" l="1"/>
  <c r="B31" i="102"/>
  <c r="AZ16" i="22"/>
  <c r="AZ36" i="22"/>
  <c r="AZ25" i="22"/>
  <c r="AZ24" i="22"/>
  <c r="AZ26" i="22"/>
  <c r="AZ33" i="22"/>
  <c r="AZ37" i="22"/>
  <c r="AX31" i="22"/>
  <c r="AY31" i="22" s="1"/>
  <c r="AZ27" i="22"/>
  <c r="AZ21" i="22"/>
  <c r="AZ20" i="22"/>
  <c r="AX36" i="22"/>
  <c r="AY36" i="22" s="1"/>
  <c r="AS43" i="101"/>
  <c r="I6" i="101" s="1"/>
  <c r="AX23" i="101"/>
  <c r="AY23" i="101" s="1"/>
  <c r="AX40" i="22"/>
  <c r="AY40" i="22" s="1"/>
  <c r="AX37" i="22"/>
  <c r="AY37" i="22" s="1"/>
  <c r="AX30" i="22"/>
  <c r="AY30" i="22" s="1"/>
  <c r="P5" i="101"/>
  <c r="AX33" i="22"/>
  <c r="AY33" i="22" s="1"/>
  <c r="AX19" i="22"/>
  <c r="AY19" i="22" s="1"/>
  <c r="AX25" i="22"/>
  <c r="AY25" i="22" s="1"/>
  <c r="AX24" i="22"/>
  <c r="AY24" i="22" s="1"/>
  <c r="AX27" i="22"/>
  <c r="AY27" i="22" s="1"/>
  <c r="AX21" i="22"/>
  <c r="AY21" i="22" s="1"/>
  <c r="AX20" i="22"/>
  <c r="AY20" i="22" s="1"/>
  <c r="AX17" i="22"/>
  <c r="AY17" i="22" s="1"/>
  <c r="AX39" i="22"/>
  <c r="AY39" i="22" s="1"/>
  <c r="AX28" i="22"/>
  <c r="AY28" i="22" s="1"/>
  <c r="AX41" i="22"/>
  <c r="AY41" i="22" s="1"/>
  <c r="AX32" i="22"/>
  <c r="AY32" i="22" s="1"/>
  <c r="AX18" i="22"/>
  <c r="AY18" i="22" s="1"/>
  <c r="AX35" i="22"/>
  <c r="AY35" i="22" s="1"/>
  <c r="AX34" i="22"/>
  <c r="AY34" i="22" s="1"/>
  <c r="AX26" i="22"/>
  <c r="AY26" i="22" s="1"/>
  <c r="AX15" i="22"/>
  <c r="AY15" i="22" s="1"/>
  <c r="AX29" i="22"/>
  <c r="AY29" i="22" s="1"/>
  <c r="AX23" i="22"/>
  <c r="AY23" i="22" s="1"/>
  <c r="AX22" i="22"/>
  <c r="AY22" i="22" s="1"/>
  <c r="AX16" i="22"/>
  <c r="AY16" i="22" s="1"/>
  <c r="AX42" i="22"/>
  <c r="AY42" i="22" s="1"/>
  <c r="AX38" i="22"/>
  <c r="AY38" i="22" s="1"/>
  <c r="BI17" i="22"/>
  <c r="BI36" i="22"/>
  <c r="BI22" i="22"/>
  <c r="BI40" i="22"/>
  <c r="BI37" i="22"/>
  <c r="BI23" i="22"/>
  <c r="BI19" i="22"/>
  <c r="BI18" i="22"/>
  <c r="BI33" i="22"/>
  <c r="BI35" i="22"/>
  <c r="BI34" i="22"/>
  <c r="BI20" i="22"/>
  <c r="BI21" i="22"/>
  <c r="BI31" i="22"/>
  <c r="BI41" i="22"/>
  <c r="BI16" i="22"/>
  <c r="BI39" i="22"/>
  <c r="BI42" i="22"/>
  <c r="BI32" i="22"/>
  <c r="BI38" i="22"/>
  <c r="BI29" i="22"/>
  <c r="BI30" i="22"/>
  <c r="BI28" i="22"/>
  <c r="BI27" i="22"/>
  <c r="BI26" i="22"/>
  <c r="BI25" i="22"/>
  <c r="BI24" i="22"/>
  <c r="BW28" i="22"/>
  <c r="BW35" i="22"/>
  <c r="CA15" i="22"/>
  <c r="BY15" i="22"/>
  <c r="O3" i="22"/>
  <c r="O5" i="22" s="1"/>
  <c r="BW24" i="22"/>
  <c r="BW19" i="22"/>
  <c r="BW40" i="22"/>
  <c r="BW33" i="22"/>
  <c r="BW39" i="22"/>
  <c r="BW36" i="22"/>
  <c r="BW34" i="22"/>
  <c r="CC42" i="22"/>
  <c r="BY42" i="22"/>
  <c r="CA42" i="22"/>
  <c r="BW38" i="22"/>
  <c r="BW32" i="22"/>
  <c r="BW23" i="22"/>
  <c r="BW31" i="22"/>
  <c r="BW16" i="22"/>
  <c r="BW20" i="22"/>
  <c r="BW17" i="22"/>
  <c r="BW29" i="22"/>
  <c r="BL15" i="22"/>
  <c r="BS15" i="22"/>
  <c r="BW26" i="22"/>
  <c r="P3" i="22"/>
  <c r="P4" i="22" s="1"/>
  <c r="BW42" i="22"/>
  <c r="BS42" i="22"/>
  <c r="AS43" i="22"/>
  <c r="I6" i="22" s="1"/>
  <c r="J6" i="22" s="1"/>
  <c r="Q51" i="22"/>
  <c r="P56" i="22"/>
  <c r="Q54" i="22"/>
  <c r="Q58" i="22"/>
  <c r="Q57" i="22"/>
  <c r="P58" i="22"/>
  <c r="P57" i="22"/>
  <c r="Q60" i="22"/>
  <c r="P59" i="22"/>
  <c r="Q59" i="22"/>
  <c r="P51" i="22"/>
  <c r="Q56" i="22"/>
  <c r="P54" i="22"/>
  <c r="Q67" i="22"/>
  <c r="BT15" i="22" s="1"/>
  <c r="Q81" i="22"/>
  <c r="Q69" i="22"/>
  <c r="BU15" i="22" s="1"/>
  <c r="Q53" i="22"/>
  <c r="P53" i="22"/>
  <c r="Q55" i="22"/>
  <c r="BW15" i="22"/>
  <c r="BW25" i="22"/>
  <c r="BW37" i="22"/>
  <c r="BW30" i="22"/>
  <c r="BW27" i="22"/>
  <c r="BW22" i="22"/>
  <c r="BW41" i="22"/>
  <c r="BW21" i="22"/>
  <c r="O50" i="22"/>
  <c r="Q50" i="22" s="1"/>
  <c r="BN15" i="22" a="1"/>
  <c r="BK36" i="22" s="1"/>
  <c r="O52" i="22"/>
  <c r="P52" i="22" s="1"/>
  <c r="O55" i="22"/>
  <c r="P55" i="22" s="1"/>
  <c r="BM46" i="22"/>
  <c r="BL46" i="22" s="1"/>
  <c r="O60" i="22"/>
  <c r="P60" i="22" s="1"/>
  <c r="CH29" i="22"/>
  <c r="CH28" i="22"/>
  <c r="Q45" i="22"/>
  <c r="AQ45" i="22"/>
  <c r="AU44" i="22"/>
  <c r="I3" i="22" s="1"/>
  <c r="J3" i="22" s="1"/>
  <c r="AT43" i="22"/>
  <c r="I5" i="22" s="1"/>
  <c r="J5" i="22" s="1"/>
  <c r="BI15" i="22"/>
  <c r="AV43" i="22"/>
  <c r="D6" i="1"/>
  <c r="C7" i="1" s="1"/>
  <c r="BB31" i="102" l="1"/>
  <c r="B32" i="102"/>
  <c r="AZ43" i="22"/>
  <c r="V3" i="22" s="1" a="1"/>
  <c r="V3" i="22" s="1"/>
  <c r="AY43" i="101"/>
  <c r="AX43" i="101"/>
  <c r="AX44" i="101" s="1"/>
  <c r="I8" i="101" s="1"/>
  <c r="AW38" i="22"/>
  <c r="BK34" i="22"/>
  <c r="BM34" i="22" s="1"/>
  <c r="BL34" i="22" s="1"/>
  <c r="BK35" i="22"/>
  <c r="BM35" i="22" s="1"/>
  <c r="BL35" i="22" s="1"/>
  <c r="BK32" i="22"/>
  <c r="BM32" i="22" s="1"/>
  <c r="BL32" i="22" s="1"/>
  <c r="BK33" i="22"/>
  <c r="BM33" i="22" s="1"/>
  <c r="BL33" i="22" s="1"/>
  <c r="P5" i="22"/>
  <c r="BK30" i="22"/>
  <c r="BM30" i="22" s="1"/>
  <c r="BL30" i="22" s="1"/>
  <c r="BK31" i="22"/>
  <c r="BM31" i="22" s="1"/>
  <c r="BL31" i="22" s="1"/>
  <c r="BM54" i="22"/>
  <c r="BL54" i="22" s="1"/>
  <c r="P50" i="22"/>
  <c r="BK23" i="22"/>
  <c r="BM23" i="22" s="1"/>
  <c r="BL23" i="22" s="1"/>
  <c r="BK28" i="22"/>
  <c r="BM28" i="22" s="1"/>
  <c r="BL28" i="22" s="1"/>
  <c r="BK21" i="22"/>
  <c r="BM21" i="22" s="1"/>
  <c r="BL21" i="22" s="1"/>
  <c r="BK22" i="22"/>
  <c r="BM22" i="22" s="1"/>
  <c r="BL22" i="22" s="1"/>
  <c r="BK29" i="22"/>
  <c r="BM29" i="22" s="1"/>
  <c r="BL29" i="22" s="1"/>
  <c r="BK26" i="22"/>
  <c r="BM26" i="22" s="1"/>
  <c r="BL26" i="22" s="1"/>
  <c r="BK27" i="22"/>
  <c r="BM27" i="22" s="1"/>
  <c r="BL27" i="22" s="1"/>
  <c r="BK24" i="22"/>
  <c r="BM24" i="22" s="1"/>
  <c r="BL24" i="22" s="1"/>
  <c r="BK25" i="22"/>
  <c r="BM25" i="22" s="1"/>
  <c r="BL25" i="22" s="1"/>
  <c r="BM43" i="22"/>
  <c r="BL43" i="22" s="1"/>
  <c r="BM82" i="22"/>
  <c r="BL82" i="22" s="1"/>
  <c r="BM77" i="22"/>
  <c r="BL77" i="22" s="1"/>
  <c r="BM58" i="22"/>
  <c r="BL58" i="22" s="1"/>
  <c r="BM53" i="22"/>
  <c r="BL53" i="22" s="1"/>
  <c r="BM91" i="22"/>
  <c r="BL91" i="22" s="1"/>
  <c r="BM47" i="22"/>
  <c r="BL47" i="22" s="1"/>
  <c r="BM83" i="22"/>
  <c r="BL83" i="22" s="1"/>
  <c r="BM56" i="22"/>
  <c r="BL56" i="22" s="1"/>
  <c r="BM90" i="22"/>
  <c r="BL90" i="22" s="1"/>
  <c r="BM66" i="22"/>
  <c r="BL66" i="22" s="1"/>
  <c r="BM75" i="22"/>
  <c r="BL75" i="22" s="1"/>
  <c r="BM89" i="22"/>
  <c r="BL89" i="22" s="1"/>
  <c r="BM93" i="22"/>
  <c r="BL93" i="22" s="1"/>
  <c r="BM64" i="22"/>
  <c r="BL64" i="22" s="1"/>
  <c r="BM79" i="22"/>
  <c r="BL79" i="22" s="1"/>
  <c r="BM92" i="22"/>
  <c r="BL92" i="22" s="1"/>
  <c r="BM36" i="22"/>
  <c r="BL36" i="22" s="1"/>
  <c r="BM99" i="22"/>
  <c r="BL99" i="22" s="1"/>
  <c r="BM88" i="22"/>
  <c r="BL88" i="22" s="1"/>
  <c r="BM76" i="22"/>
  <c r="BL76" i="22" s="1"/>
  <c r="BM74" i="22"/>
  <c r="BL74" i="22" s="1"/>
  <c r="BM80" i="22"/>
  <c r="BL80" i="22" s="1"/>
  <c r="BM84" i="22"/>
  <c r="BL84" i="22" s="1"/>
  <c r="BM98" i="22"/>
  <c r="BL98" i="22" s="1"/>
  <c r="BM95" i="22"/>
  <c r="BL95" i="22" s="1"/>
  <c r="BM78" i="22"/>
  <c r="BL78" i="22" s="1"/>
  <c r="BM42" i="22"/>
  <c r="BL42" i="22" s="1"/>
  <c r="BM70" i="22"/>
  <c r="BL70" i="22" s="1"/>
  <c r="BM62" i="22"/>
  <c r="BL62" i="22" s="1"/>
  <c r="BM86" i="22"/>
  <c r="BL86" i="22" s="1"/>
  <c r="BM63" i="22"/>
  <c r="BL63" i="22" s="1"/>
  <c r="BM94" i="22"/>
  <c r="BL94" i="22" s="1"/>
  <c r="BM51" i="22"/>
  <c r="BL51" i="22" s="1"/>
  <c r="BM68" i="22"/>
  <c r="BL68" i="22" s="1"/>
  <c r="BM55" i="22"/>
  <c r="BL55" i="22" s="1"/>
  <c r="BM60" i="22"/>
  <c r="BL60" i="22" s="1"/>
  <c r="BM57" i="22"/>
  <c r="BL57" i="22" s="1"/>
  <c r="BM96" i="22"/>
  <c r="BL96" i="22" s="1"/>
  <c r="BM85" i="22"/>
  <c r="BL85" i="22" s="1"/>
  <c r="BM67" i="22"/>
  <c r="BL67" i="22" s="1"/>
  <c r="BM97" i="22"/>
  <c r="BL97" i="22" s="1"/>
  <c r="BM72" i="22"/>
  <c r="BL72" i="22" s="1"/>
  <c r="BM73" i="22"/>
  <c r="BL73" i="22" s="1"/>
  <c r="BM69" i="22"/>
  <c r="BL69" i="22" s="1"/>
  <c r="BM61" i="22"/>
  <c r="BL61" i="22" s="1"/>
  <c r="BM81" i="22"/>
  <c r="BL81" i="22" s="1"/>
  <c r="BM52" i="22"/>
  <c r="BL52" i="22" s="1"/>
  <c r="BM71" i="22"/>
  <c r="BL71" i="22" s="1"/>
  <c r="BM65" i="22"/>
  <c r="BL65" i="22" s="1"/>
  <c r="BM59" i="22"/>
  <c r="BL59" i="22" s="1"/>
  <c r="BM87" i="22"/>
  <c r="BL87" i="22" s="1"/>
  <c r="AX43" i="22"/>
  <c r="BK19" i="22"/>
  <c r="BM19" i="22" s="1"/>
  <c r="BL19" i="22" s="1"/>
  <c r="BK20" i="22"/>
  <c r="BM20" i="22" s="1"/>
  <c r="BL20" i="22" s="1"/>
  <c r="BK17" i="22"/>
  <c r="BM17" i="22" s="1"/>
  <c r="BL17" i="22" s="1"/>
  <c r="BK18" i="22"/>
  <c r="BM18" i="22" s="1"/>
  <c r="BL18" i="22" s="1"/>
  <c r="BM40" i="22"/>
  <c r="BL40" i="22" s="1"/>
  <c r="BM37" i="22"/>
  <c r="BL37" i="22" s="1"/>
  <c r="BM100" i="22"/>
  <c r="BL100" i="22" s="1"/>
  <c r="BM41" i="22"/>
  <c r="BL41" i="22" s="1"/>
  <c r="BM38" i="22"/>
  <c r="BL38" i="22" s="1"/>
  <c r="BM49" i="22"/>
  <c r="BL49" i="22" s="1"/>
  <c r="BM39" i="22"/>
  <c r="BL39" i="22" s="1"/>
  <c r="BM45" i="22"/>
  <c r="BL45" i="22" s="1"/>
  <c r="BM50" i="22"/>
  <c r="BL50" i="22" s="1"/>
  <c r="BM44" i="22"/>
  <c r="BL44" i="22" s="1"/>
  <c r="BM48" i="22"/>
  <c r="BL48" i="22" s="1"/>
  <c r="BK16" i="22"/>
  <c r="BN15" i="22"/>
  <c r="BV18" i="22"/>
  <c r="BB43" i="22"/>
  <c r="D7" i="1"/>
  <c r="C8" i="1" s="1"/>
  <c r="B33" i="102" l="1"/>
  <c r="BB32" i="102"/>
  <c r="CH41" i="22"/>
  <c r="CH31" i="22"/>
  <c r="CH33" i="22"/>
  <c r="BZ40" i="22"/>
  <c r="BZ26" i="22"/>
  <c r="O6" i="101"/>
  <c r="O7" i="101"/>
  <c r="P6" i="101"/>
  <c r="P7" i="101" s="1"/>
  <c r="BP15" i="101" a="1"/>
  <c r="BP15" i="101" s="1"/>
  <c r="BR35" i="22"/>
  <c r="AY43" i="22"/>
  <c r="AW43" i="22"/>
  <c r="I4" i="22" s="1"/>
  <c r="J4" i="22" s="1"/>
  <c r="BV28" i="22"/>
  <c r="BV35" i="22"/>
  <c r="BX27" i="22"/>
  <c r="BX15" i="22"/>
  <c r="BR36" i="22"/>
  <c r="CH42" i="22"/>
  <c r="CH17" i="22"/>
  <c r="CH39" i="22"/>
  <c r="CB42" i="22"/>
  <c r="BZ42" i="22"/>
  <c r="BV34" i="22"/>
  <c r="BZ36" i="22"/>
  <c r="BV40" i="22"/>
  <c r="BX42" i="22"/>
  <c r="BX40" i="22"/>
  <c r="BX19" i="22"/>
  <c r="BX36" i="22"/>
  <c r="BV36" i="22"/>
  <c r="BZ23" i="22"/>
  <c r="BV24" i="22"/>
  <c r="BX24" i="22"/>
  <c r="CB19" i="22"/>
  <c r="BZ34" i="22"/>
  <c r="BX34" i="22"/>
  <c r="BV39" i="22"/>
  <c r="CB36" i="22"/>
  <c r="BZ33" i="22"/>
  <c r="BX33" i="22"/>
  <c r="BR26" i="22"/>
  <c r="BR18" i="22"/>
  <c r="BR17" i="22"/>
  <c r="BR25" i="22"/>
  <c r="BR20" i="22"/>
  <c r="BX38" i="22"/>
  <c r="CB32" i="22"/>
  <c r="BZ32" i="22"/>
  <c r="BX32" i="22"/>
  <c r="BZ31" i="22"/>
  <c r="BX31" i="22"/>
  <c r="BV31" i="22"/>
  <c r="CB29" i="22"/>
  <c r="BZ29" i="22"/>
  <c r="BX29" i="22"/>
  <c r="BX23" i="22"/>
  <c r="CB22" i="22"/>
  <c r="BZ20" i="22"/>
  <c r="BX20" i="22"/>
  <c r="BX17" i="22"/>
  <c r="BV17" i="22"/>
  <c r="BX16" i="22"/>
  <c r="BZ16" i="22"/>
  <c r="BV26" i="22"/>
  <c r="BX26" i="22"/>
  <c r="CH37" i="22"/>
  <c r="CH20" i="22"/>
  <c r="CH25" i="22"/>
  <c r="CH30" i="22"/>
  <c r="BV22" i="22"/>
  <c r="BX22" i="22"/>
  <c r="BV30" i="22"/>
  <c r="BV41" i="22"/>
  <c r="BX21" i="22"/>
  <c r="BV37" i="22"/>
  <c r="BX37" i="22"/>
  <c r="BZ22" i="22"/>
  <c r="BV42" i="22"/>
  <c r="BR19" i="22"/>
  <c r="BR16" i="22"/>
  <c r="CH22" i="22"/>
  <c r="V7" i="22"/>
  <c r="W3" i="22"/>
  <c r="W7" i="22" s="1"/>
  <c r="BM16" i="22"/>
  <c r="D8" i="1"/>
  <c r="C9" i="1" s="1"/>
  <c r="B34" i="102" l="1"/>
  <c r="BB33" i="102"/>
  <c r="AX44" i="22"/>
  <c r="BL16" i="22"/>
  <c r="BZ38" i="22" s="1"/>
  <c r="D9" i="1"/>
  <c r="C10" i="1" s="1"/>
  <c r="BB34" i="102" l="1"/>
  <c r="B35" i="102"/>
  <c r="BR29" i="22"/>
  <c r="BR32" i="22"/>
  <c r="BV33" i="22"/>
  <c r="BV21" i="22"/>
  <c r="BV27" i="22"/>
  <c r="BZ27" i="22"/>
  <c r="BZ15" i="22"/>
  <c r="BZ21" i="22"/>
  <c r="BV19" i="22"/>
  <c r="BZ19" i="22"/>
  <c r="BR33" i="22"/>
  <c r="BR40" i="22"/>
  <c r="BR22" i="22"/>
  <c r="BV29" i="22"/>
  <c r="BR23" i="22"/>
  <c r="BV32" i="22"/>
  <c r="BV38" i="22"/>
  <c r="BR39" i="22"/>
  <c r="BV16" i="22"/>
  <c r="BV20" i="22"/>
  <c r="BV15" i="22"/>
  <c r="BR42" i="22"/>
  <c r="BR27" i="22"/>
  <c r="BR15" i="22"/>
  <c r="BZ25" i="22"/>
  <c r="CH15" i="22"/>
  <c r="BV25" i="22"/>
  <c r="BX25" i="22"/>
  <c r="CH23" i="22"/>
  <c r="BV23" i="22"/>
  <c r="D10" i="1"/>
  <c r="C11" i="1" s="1"/>
  <c r="B36" i="102" l="1"/>
  <c r="BB35" i="102"/>
  <c r="D11" i="1"/>
  <c r="C12" i="1" s="1"/>
  <c r="D12" i="1" s="1"/>
  <c r="C13" i="1" s="1"/>
  <c r="BB36" i="102" l="1"/>
  <c r="B37" i="102"/>
  <c r="D13" i="1"/>
  <c r="C14" i="1" s="1"/>
  <c r="D14" i="1" s="1"/>
  <c r="C15" i="1" s="1"/>
  <c r="D15" i="1" s="1"/>
  <c r="C16" i="1" s="1"/>
  <c r="D16" i="1" s="1"/>
  <c r="C17" i="1" s="1"/>
  <c r="D17" i="1" s="1"/>
  <c r="C18" i="1" s="1"/>
  <c r="D18" i="1" s="1"/>
  <c r="C19" i="1" s="1"/>
  <c r="B38" i="102" l="1"/>
  <c r="BB37" i="102"/>
  <c r="C4" i="101"/>
  <c r="AR15" i="101"/>
  <c r="AR16" i="101" s="1"/>
  <c r="AR17" i="101" s="1"/>
  <c r="AR18" i="101" s="1"/>
  <c r="AR19" i="101" s="1"/>
  <c r="AR20" i="101" s="1"/>
  <c r="AR21" i="101" s="1"/>
  <c r="AR22" i="101" s="1"/>
  <c r="AR23" i="101" s="1"/>
  <c r="AR24" i="101" s="1"/>
  <c r="AR25" i="101" s="1"/>
  <c r="AR26" i="101" s="1"/>
  <c r="AR27" i="101" s="1"/>
  <c r="AR28" i="101" s="1"/>
  <c r="AR29" i="101" s="1"/>
  <c r="AR30" i="101" s="1"/>
  <c r="AR31" i="101" s="1"/>
  <c r="AR32" i="101" s="1"/>
  <c r="AR33" i="101" s="1"/>
  <c r="AR34" i="101" s="1"/>
  <c r="AR35" i="101" s="1"/>
  <c r="AR36" i="101" s="1"/>
  <c r="AR37" i="101" s="1"/>
  <c r="AR38" i="101" s="1"/>
  <c r="AR39" i="101" s="1"/>
  <c r="AR40" i="101" s="1"/>
  <c r="AR41" i="101" s="1"/>
  <c r="AR42" i="101" s="1"/>
  <c r="B15" i="101"/>
  <c r="D19" i="1"/>
  <c r="BB38" i="102" l="1"/>
  <c r="B39" i="102"/>
  <c r="B16" i="101"/>
  <c r="B66" i="101"/>
  <c r="BT45" i="101"/>
  <c r="BT46" i="101" s="1"/>
  <c r="BT47" i="101" s="1"/>
  <c r="BT48" i="101" s="1"/>
  <c r="BT49" i="101" s="1"/>
  <c r="BT50" i="101" s="1"/>
  <c r="BT51" i="101" s="1"/>
  <c r="BT52" i="101" s="1"/>
  <c r="BT53" i="101" s="1"/>
  <c r="BT54" i="101" s="1"/>
  <c r="BT55" i="101" s="1"/>
  <c r="BT56" i="101" s="1"/>
  <c r="BT57" i="101" s="1"/>
  <c r="BT58" i="101" s="1"/>
  <c r="BT59" i="101" s="1"/>
  <c r="BT60" i="101" s="1"/>
  <c r="BT61" i="101" s="1"/>
  <c r="BT62" i="101" s="1"/>
  <c r="BT63" i="101" s="1"/>
  <c r="BT64" i="101" s="1"/>
  <c r="BT65" i="101" s="1"/>
  <c r="BT66" i="101" s="1"/>
  <c r="BT67" i="101" s="1"/>
  <c r="BT68" i="101" s="1"/>
  <c r="BT69" i="101" s="1"/>
  <c r="BT70" i="101" s="1"/>
  <c r="BT71" i="101" s="1"/>
  <c r="BT72" i="101" s="1"/>
  <c r="BT73" i="101" s="1"/>
  <c r="BT74" i="101" s="1"/>
  <c r="BT75" i="101" s="1"/>
  <c r="BT76" i="101" s="1"/>
  <c r="BT77" i="101" s="1"/>
  <c r="BT78" i="101" s="1"/>
  <c r="BT79" i="101" s="1"/>
  <c r="B78" i="101"/>
  <c r="BR45" i="101"/>
  <c r="BR46" i="101" s="1"/>
  <c r="BR47" i="101" s="1"/>
  <c r="BR48" i="101" s="1"/>
  <c r="BR49" i="101" s="1"/>
  <c r="BR50" i="101" s="1"/>
  <c r="BR51" i="101" s="1"/>
  <c r="BR52" i="101" s="1"/>
  <c r="BR53" i="101" s="1"/>
  <c r="BR54" i="101" s="1"/>
  <c r="BR55" i="101" s="1"/>
  <c r="BR56" i="101" s="1"/>
  <c r="BR57" i="101" s="1"/>
  <c r="BR58" i="101" s="1"/>
  <c r="BR59" i="101" s="1"/>
  <c r="BR60" i="101" s="1"/>
  <c r="BR61" i="101" s="1"/>
  <c r="BR62" i="101" s="1"/>
  <c r="BR63" i="101" s="1"/>
  <c r="BR64" i="101" s="1"/>
  <c r="BR65" i="101" s="1"/>
  <c r="BR66" i="101" s="1"/>
  <c r="BR67" i="101" s="1"/>
  <c r="BR68" i="101" s="1"/>
  <c r="BR69" i="101" s="1"/>
  <c r="BR70" i="101" s="1"/>
  <c r="BR71" i="101" s="1"/>
  <c r="BR72" i="101" s="1"/>
  <c r="BR73" i="101" s="1"/>
  <c r="BR74" i="101" s="1"/>
  <c r="BR75" i="101" s="1"/>
  <c r="BR76" i="101" s="1"/>
  <c r="BR77" i="101" s="1"/>
  <c r="BR78" i="101" s="1"/>
  <c r="BR79" i="101" s="1"/>
  <c r="BB15" i="101"/>
  <c r="BS45" i="101"/>
  <c r="BS46" i="101" s="1"/>
  <c r="BS47" i="101" s="1"/>
  <c r="BS48" i="101" s="1"/>
  <c r="BS49" i="101" s="1"/>
  <c r="BS50" i="101" s="1"/>
  <c r="BS51" i="101" s="1"/>
  <c r="BS52" i="101" s="1"/>
  <c r="BS53" i="101" s="1"/>
  <c r="BS54" i="101" s="1"/>
  <c r="BS55" i="101" s="1"/>
  <c r="BS56" i="101" s="1"/>
  <c r="BS57" i="101" s="1"/>
  <c r="BS58" i="101" s="1"/>
  <c r="BS59" i="101" s="1"/>
  <c r="BS60" i="101" s="1"/>
  <c r="BS61" i="101" s="1"/>
  <c r="BS62" i="101" s="1"/>
  <c r="BS63" i="101" s="1"/>
  <c r="BS64" i="101" s="1"/>
  <c r="BS65" i="101" s="1"/>
  <c r="BS66" i="101" s="1"/>
  <c r="BS67" i="101" s="1"/>
  <c r="BS68" i="101" s="1"/>
  <c r="BS69" i="101" s="1"/>
  <c r="BS70" i="101" s="1"/>
  <c r="BS71" i="101" s="1"/>
  <c r="BS72" i="101" s="1"/>
  <c r="C20" i="1"/>
  <c r="D20" i="1" s="1"/>
  <c r="C21" i="1" s="1"/>
  <c r="D21" i="1" s="1"/>
  <c r="C22" i="1" s="1"/>
  <c r="D22" i="1" s="1"/>
  <c r="C23" i="1" s="1"/>
  <c r="D23" i="1" s="1"/>
  <c r="C24" i="1" s="1"/>
  <c r="D24" i="1" s="1"/>
  <c r="C25" i="1" s="1"/>
  <c r="B40" i="102" l="1"/>
  <c r="BB39" i="102"/>
  <c r="D25" i="1"/>
  <c r="C26" i="1" s="1"/>
  <c r="D26" i="1" s="1"/>
  <c r="C27" i="1" s="1"/>
  <c r="D27" i="1" s="1"/>
  <c r="C28" i="1" s="1"/>
  <c r="D28" i="1" s="1"/>
  <c r="C29" i="1" s="1"/>
  <c r="D29" i="1" s="1"/>
  <c r="C30" i="1" s="1"/>
  <c r="D30" i="1" s="1"/>
  <c r="C31" i="1" s="1"/>
  <c r="D31" i="1" s="1"/>
  <c r="C32" i="1" s="1"/>
  <c r="D32" i="1" s="1"/>
  <c r="C33" i="1" s="1"/>
  <c r="D33" i="1" s="1"/>
  <c r="C34" i="1" s="1"/>
  <c r="D34" i="1" s="1"/>
  <c r="C50" i="1" s="1"/>
  <c r="D50" i="1" s="1"/>
  <c r="AR15" i="22"/>
  <c r="AR16" i="22" s="1"/>
  <c r="AR17" i="22" s="1"/>
  <c r="AR18" i="22" s="1"/>
  <c r="AR19" i="22" s="1"/>
  <c r="AR20" i="22" s="1"/>
  <c r="AR21" i="22" s="1"/>
  <c r="AR22" i="22" s="1"/>
  <c r="AR23" i="22" s="1"/>
  <c r="AR24" i="22" s="1"/>
  <c r="AR25" i="22" s="1"/>
  <c r="AR26" i="22" s="1"/>
  <c r="AR27" i="22" s="1"/>
  <c r="AR28" i="22" s="1"/>
  <c r="AR29" i="22" s="1"/>
  <c r="AR30" i="22" s="1"/>
  <c r="AR31" i="22" s="1"/>
  <c r="AR32" i="22" s="1"/>
  <c r="AR33" i="22" s="1"/>
  <c r="AR34" i="22" s="1"/>
  <c r="AR35" i="22" s="1"/>
  <c r="AR36" i="22" s="1"/>
  <c r="AR37" i="22" s="1"/>
  <c r="AR38" i="22" s="1"/>
  <c r="AR39" i="22" s="1"/>
  <c r="AR40" i="22" s="1"/>
  <c r="AR41" i="22" s="1"/>
  <c r="AR42" i="22" s="1"/>
  <c r="B15" i="22"/>
  <c r="C4" i="22"/>
  <c r="BB16" i="101"/>
  <c r="B17" i="101"/>
  <c r="BB40" i="102" l="1"/>
  <c r="B41" i="102"/>
  <c r="B78" i="22"/>
  <c r="BS45" i="22"/>
  <c r="BS46" i="22" s="1"/>
  <c r="BS47" i="22" s="1"/>
  <c r="BS48" i="22" s="1"/>
  <c r="BS49" i="22" s="1"/>
  <c r="BS50" i="22" s="1"/>
  <c r="BS51" i="22" s="1"/>
  <c r="BS52" i="22" s="1"/>
  <c r="BS53" i="22" s="1"/>
  <c r="BS54" i="22" s="1"/>
  <c r="BS55" i="22" s="1"/>
  <c r="BS56" i="22" s="1"/>
  <c r="BS57" i="22" s="1"/>
  <c r="BS58" i="22" s="1"/>
  <c r="BS59" i="22" s="1"/>
  <c r="BS60" i="22" s="1"/>
  <c r="BS61" i="22" s="1"/>
  <c r="BS62" i="22" s="1"/>
  <c r="BS63" i="22" s="1"/>
  <c r="BS64" i="22" s="1"/>
  <c r="BS65" i="22" s="1"/>
  <c r="BS66" i="22" s="1"/>
  <c r="BS67" i="22" s="1"/>
  <c r="BS68" i="22" s="1"/>
  <c r="BS69" i="22" s="1"/>
  <c r="BS70" i="22" s="1"/>
  <c r="BS71" i="22" s="1"/>
  <c r="BS72" i="22" s="1"/>
  <c r="BT45" i="22"/>
  <c r="BT46" i="22" s="1"/>
  <c r="BT47" i="22" s="1"/>
  <c r="BT48" i="22" s="1"/>
  <c r="BT49" i="22" s="1"/>
  <c r="BT50" i="22" s="1"/>
  <c r="BT51" i="22" s="1"/>
  <c r="BT52" i="22" s="1"/>
  <c r="BT53" i="22" s="1"/>
  <c r="BT54" i="22" s="1"/>
  <c r="BT55" i="22" s="1"/>
  <c r="BT56" i="22" s="1"/>
  <c r="BT57" i="22" s="1"/>
  <c r="BT58" i="22" s="1"/>
  <c r="BT59" i="22" s="1"/>
  <c r="BT60" i="22" s="1"/>
  <c r="BT61" i="22" s="1"/>
  <c r="BT62" i="22" s="1"/>
  <c r="BT63" i="22" s="1"/>
  <c r="BT64" i="22" s="1"/>
  <c r="BT65" i="22" s="1"/>
  <c r="BT66" i="22" s="1"/>
  <c r="BT67" i="22" s="1"/>
  <c r="BT68" i="22" s="1"/>
  <c r="BT69" i="22" s="1"/>
  <c r="BT70" i="22" s="1"/>
  <c r="BT71" i="22" s="1"/>
  <c r="BT72" i="22" s="1"/>
  <c r="BT73" i="22" s="1"/>
  <c r="BT74" i="22" s="1"/>
  <c r="BT75" i="22" s="1"/>
  <c r="BT76" i="22" s="1"/>
  <c r="BT77" i="22" s="1"/>
  <c r="BT78" i="22" s="1"/>
  <c r="BT79" i="22" s="1"/>
  <c r="B16" i="22"/>
  <c r="B66" i="22"/>
  <c r="BR45" i="22"/>
  <c r="BR46" i="22" s="1"/>
  <c r="BR47" i="22" s="1"/>
  <c r="BR48" i="22" s="1"/>
  <c r="BR49" i="22" s="1"/>
  <c r="BR50" i="22" s="1"/>
  <c r="BR51" i="22" s="1"/>
  <c r="BR52" i="22" s="1"/>
  <c r="BR53" i="22" s="1"/>
  <c r="BR54" i="22" s="1"/>
  <c r="BR55" i="22" s="1"/>
  <c r="BR56" i="22" s="1"/>
  <c r="BR57" i="22" s="1"/>
  <c r="BR58" i="22" s="1"/>
  <c r="BR59" i="22" s="1"/>
  <c r="BR60" i="22" s="1"/>
  <c r="BR61" i="22" s="1"/>
  <c r="BR62" i="22" s="1"/>
  <c r="BR63" i="22" s="1"/>
  <c r="BR64" i="22" s="1"/>
  <c r="BR65" i="22" s="1"/>
  <c r="BR66" i="22" s="1"/>
  <c r="BR67" i="22" s="1"/>
  <c r="BR68" i="22" s="1"/>
  <c r="BR69" i="22" s="1"/>
  <c r="BR70" i="22" s="1"/>
  <c r="BR71" i="22" s="1"/>
  <c r="BR72" i="22" s="1"/>
  <c r="BR73" i="22" s="1"/>
  <c r="BR74" i="22" s="1"/>
  <c r="BR75" i="22" s="1"/>
  <c r="BR76" i="22" s="1"/>
  <c r="BR77" i="22" s="1"/>
  <c r="BR78" i="22" s="1"/>
  <c r="BR79" i="22" s="1"/>
  <c r="BB15" i="22"/>
  <c r="B18" i="101"/>
  <c r="BB17" i="101"/>
  <c r="B42" i="102" l="1"/>
  <c r="BB41" i="102"/>
  <c r="BB16" i="22"/>
  <c r="B17" i="22"/>
  <c r="B19" i="101"/>
  <c r="BB18" i="101"/>
  <c r="BB42" i="102" l="1"/>
  <c r="DG14" i="102" a="1"/>
  <c r="DG14" i="102" s="1"/>
  <c r="DA14" i="102" a="1"/>
  <c r="DA14" i="102" s="1"/>
  <c r="DB14" i="102" a="1"/>
  <c r="DB14" i="102" s="1"/>
  <c r="DF14" i="102" a="1"/>
  <c r="DF14" i="102" s="1"/>
  <c r="DE14" i="102" a="1"/>
  <c r="DE14" i="102" s="1"/>
  <c r="DH14" i="102" a="1"/>
  <c r="DH14" i="102" s="1"/>
  <c r="DI14" i="102" a="1"/>
  <c r="DI14" i="102" s="1"/>
  <c r="DD14" i="102" a="1"/>
  <c r="DD14" i="102" s="1"/>
  <c r="DJ14" i="102" a="1"/>
  <c r="DJ14" i="102" s="1"/>
  <c r="DC14" i="102" a="1"/>
  <c r="DC14" i="102" s="1"/>
  <c r="BB17" i="22"/>
  <c r="B18" i="22"/>
  <c r="BB19" i="101"/>
  <c r="B20" i="101"/>
  <c r="BB18" i="22" l="1"/>
  <c r="B19" i="22"/>
  <c r="B21" i="101"/>
  <c r="BB20" i="101"/>
  <c r="B20" i="22" l="1"/>
  <c r="BB19" i="22"/>
  <c r="B22" i="101"/>
  <c r="BB21" i="101"/>
  <c r="BB20" i="22" l="1"/>
  <c r="B21" i="22"/>
  <c r="B23" i="101"/>
  <c r="DA14" i="101" s="1" a="1"/>
  <c r="DA14" i="101" s="1"/>
  <c r="BB22" i="101"/>
  <c r="B22" i="22" l="1"/>
  <c r="BB21" i="22"/>
  <c r="BB23" i="101"/>
  <c r="B24" i="101"/>
  <c r="U49" i="101"/>
  <c r="B23" i="22" l="1"/>
  <c r="BB22" i="22"/>
  <c r="BB24" i="101"/>
  <c r="B25" i="101"/>
  <c r="BB23" i="22" l="1"/>
  <c r="B24" i="22"/>
  <c r="BB25" i="101"/>
  <c r="B26" i="101"/>
  <c r="B25" i="22" l="1"/>
  <c r="BB24" i="22"/>
  <c r="BB26" i="101"/>
  <c r="B27" i="101"/>
  <c r="BB25" i="22" l="1"/>
  <c r="B26" i="22"/>
  <c r="BB27" i="101"/>
  <c r="B28" i="101"/>
  <c r="B27" i="22" l="1"/>
  <c r="BB26" i="22"/>
  <c r="B29" i="101"/>
  <c r="BB28" i="101"/>
  <c r="B28" i="22" l="1"/>
  <c r="BB27" i="22"/>
  <c r="B30" i="101"/>
  <c r="BB29" i="101"/>
  <c r="BB28" i="22" l="1"/>
  <c r="B29" i="22"/>
  <c r="B31" i="101"/>
  <c r="BB30" i="101"/>
  <c r="BB29" i="22" l="1"/>
  <c r="B30" i="22"/>
  <c r="B32" i="101"/>
  <c r="BB31" i="101"/>
  <c r="B31" i="22" l="1"/>
  <c r="BB30" i="22"/>
  <c r="BB32" i="101"/>
  <c r="B33" i="101"/>
  <c r="BB31" i="22" l="1"/>
  <c r="B32" i="22"/>
  <c r="B34" i="101"/>
  <c r="BB33" i="101"/>
  <c r="B33" i="22" l="1"/>
  <c r="BB32" i="22"/>
  <c r="BB34" i="101"/>
  <c r="B35" i="101"/>
  <c r="B34" i="22" l="1"/>
  <c r="BB33" i="22"/>
  <c r="B36" i="101"/>
  <c r="BB35" i="101"/>
  <c r="BB34" i="22" l="1"/>
  <c r="B35" i="22"/>
  <c r="B37" i="101"/>
  <c r="BB36" i="101"/>
  <c r="B36" i="22" l="1"/>
  <c r="BB35" i="22"/>
  <c r="B38" i="101"/>
  <c r="BB37" i="101"/>
  <c r="B37" i="22" l="1"/>
  <c r="BB36" i="22"/>
  <c r="BB38" i="101"/>
  <c r="B39" i="101"/>
  <c r="B38" i="22" l="1"/>
  <c r="BB37" i="22"/>
  <c r="BB39" i="101"/>
  <c r="B40" i="101"/>
  <c r="BB38" i="22" l="1"/>
  <c r="B39" i="22"/>
  <c r="BB40" i="101"/>
  <c r="B41" i="101"/>
  <c r="B40" i="22" l="1"/>
  <c r="BB39" i="22"/>
  <c r="BB41" i="101"/>
  <c r="B42" i="101"/>
  <c r="U49" i="22"/>
  <c r="I8" i="22"/>
  <c r="J8" i="22" s="1"/>
  <c r="BB40" i="22" l="1"/>
  <c r="B41" i="22"/>
  <c r="BB42" i="101"/>
  <c r="DC14" i="101" a="1"/>
  <c r="DC14" i="101" s="1"/>
  <c r="DF14" i="101" a="1"/>
  <c r="DF14" i="101" s="1"/>
  <c r="DH14" i="101" a="1"/>
  <c r="DH14" i="101" s="1"/>
  <c r="DI14" i="101" a="1"/>
  <c r="DI14" i="101" s="1"/>
  <c r="DJ14" i="101" a="1"/>
  <c r="DJ14" i="101" s="1"/>
  <c r="DE14" i="101" a="1"/>
  <c r="DE14" i="101" s="1"/>
  <c r="DD14" i="101" a="1"/>
  <c r="DD14" i="101" s="1"/>
  <c r="DG14" i="101" a="1"/>
  <c r="DG14" i="101" s="1"/>
  <c r="DB14" i="101" a="1"/>
  <c r="DB14" i="101" s="1"/>
  <c r="P6" i="22"/>
  <c r="P7" i="22" s="1"/>
  <c r="O6" i="22"/>
  <c r="O7" i="22"/>
  <c r="BP15" i="22" a="1"/>
  <c r="BP15" i="22" s="1"/>
  <c r="BB41" i="22" l="1"/>
  <c r="B42" i="22"/>
  <c r="BB42" i="22" s="1"/>
  <c r="DJ14" i="22" l="1" a="1"/>
  <c r="DJ14" i="22" s="1"/>
  <c r="DH14" i="22" a="1"/>
  <c r="DH14" i="22" s="1"/>
  <c r="DE14" i="22" a="1"/>
  <c r="DE14" i="22" s="1"/>
  <c r="DG14" i="22" a="1"/>
  <c r="DG14" i="22" s="1"/>
  <c r="DA14" i="22" a="1"/>
  <c r="DA14" i="22" s="1"/>
  <c r="DD14" i="22" a="1"/>
  <c r="DD14" i="22" s="1"/>
  <c r="DB14" i="22" a="1"/>
  <c r="DB14" i="22" s="1"/>
  <c r="DC14" i="22" a="1"/>
  <c r="DC14" i="22" s="1"/>
  <c r="DI14" i="22" a="1"/>
  <c r="DI14" i="22" s="1"/>
  <c r="DF14" i="22" a="1"/>
  <c r="DF14"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tc={2D4BD2DD-38D5-465F-B7A9-67B29E2FC3E0}</author>
    <author>tc={D29BA8D8-3301-450A-9D82-C3DAD17DFCB7}</author>
    <author>tc={E05C318F-DE50-45E0-8C0B-14DA63F0743D}</author>
    <author>tc={0C615CB4-5CC0-40DC-A81E-7BA3AF0F31B1}</author>
    <author>tc={48933BC3-A3BE-4183-BC76-64578824AE0B}</author>
    <author>tc={0DEBBD72-53AC-4225-9A9C-23A93E1FECEA}</author>
    <author>tc={12FF3AAD-B708-47E7-963B-64A7684173DC}</author>
    <author>tc={2D306CB5-F800-4F74-9F4F-EFB6494D3A8E}</author>
    <author>tc={5C0ECC06-C6A9-44E7-839A-F31C5C085C8F}</author>
    <author>tc={844AE782-BAED-4664-8BFC-225231376C13}</author>
    <author>tc={FEB3359F-F798-4E2B-A2E3-8037B57E26A3}</author>
    <author>tc={A898DAE7-370D-48C6-8355-90D686DFA1AB}</author>
    <author>tc={96E15D5D-B9B9-475B-8690-F667B0B261AB}</author>
    <author>tc={B0913FAE-4682-4D74-981B-EE4D00B2C00A}</author>
    <author>tc={BA756A3C-5668-4C85-A100-55ED1CF5B4D4}</author>
    <author>tc={88C52156-B4A6-4E50-94A7-83FEDDB13212}</author>
    <author>tc={B86DA031-B9F6-4E6C-8C1B-955803CDFE21}</author>
    <author>tc={A079E72F-C8DC-4AFD-889E-F8C4CED5F816}</author>
    <author>tc={F975F33F-5905-450C-AA92-359A41AA648B}</author>
    <author>tc={9C947A6F-CFE5-407E-9657-AD1E0430F7C5}</author>
    <author>tc={F1072F89-4C42-48B5-8B13-9711004A1147}</author>
    <author>tc={765A9A1D-0D9D-4624-8C13-6C8EFE866414}</author>
    <author>tc={84ECBEB0-0847-4C33-BBB5-58E02D77FAB3}</author>
    <author>tc={B8B282BB-7373-4EAD-9F3B-FC01493BBA9A}</author>
    <author>tc={1BC6000F-687D-4F0A-AFE4-B7735BEF9E9B}</author>
    <author>tc={8FC2452E-EC75-4D56-A998-98B542E88F19}</author>
    <author>tc={5B5BD157-EA60-40AE-9C7D-32494AEA2FD4}</author>
    <author>tc={594AE330-6854-42D8-A558-06D85B99A110}</author>
    <author>tc={F30FC11B-70FF-45A1-B463-831B6ECF1A0B}</author>
    <author>tc={98ADCE7B-FF31-47ED-940B-82D78F9673E8}</author>
    <author>tc={C7F9E893-2220-41C4-896F-CBFBDA3197E9}</author>
    <author>tc={7C83D97D-ACCD-42B5-A3C8-4AB79222D748}</author>
    <author>tc={7D8F1831-CDCD-48B3-B6E1-6411288FBB28}</author>
    <author>tc={72B4B516-1125-41CF-B006-CEE3B822DEC7}</author>
    <author>tc={DE0EA1BF-6B7F-4FB4-AFD6-89B954A94C12}</author>
    <author>tc={29B3FE89-5599-42E9-9973-DB3BE468C4BE}</author>
    <author>tc={90BEDC05-8997-431C-8ED2-8EC3D5A38E08}</author>
    <author>tc={CD5B9854-90B9-4624-934F-0A066DDAFBC4}</author>
    <author>tc={784E57EB-33C6-45C7-9775-2DCE929535F5}</author>
    <author>tc={5A6560F3-1562-4888-A107-942E48F20326}</author>
    <author>tc={216EDF77-49CB-494D-B7B6-8B80871F41D3}</author>
    <author>tc={BE86080F-BC1D-4558-B2E9-79701798DC31}</author>
    <author>tc={C90814D1-A6AA-4C94-97FC-3CF0AF748141}</author>
    <author>tc={3DCEBFC7-C1B1-4F4A-BD52-8AF4181C1932}</author>
    <author>tc={FF981F2A-24A9-4704-BF47-DE85B7D93D9C}</author>
    <author>tc={8ED2D859-5EF1-46C2-83FF-B38FFAFA2871}</author>
    <author>tc={59D17CA5-0532-42C5-A2D5-B2FF9F8C65FB}</author>
    <author>tc={D228050F-66C2-47FE-A4F0-486CB1CC8EFE}</author>
    <author>tc={9EA099FB-9349-42DC-B6E8-7418064C77BF}</author>
    <author>tc={1A9466BE-0785-4699-A84F-2D76E08273AF}</author>
    <author>tc={9CD001EE-5349-471E-8C2B-6BD5D0873BE4}</author>
    <author>tc={F1A383FB-4FF5-4ED5-A3C9-BD4D18BB2AA1}</author>
    <author>tc={DDF15450-4C6F-4860-8704-A8A68F178CF1}</author>
    <author>tc={9A22155F-6B84-471E-9E2B-B24C43EC53B9}</author>
    <author>tc={76A3093A-0B3D-411D-A55F-2AC8409869D1}</author>
    <author>tc={EDEC2D51-E72B-409B-BAEF-BE558E9F864C}</author>
    <author>tc={40BD7FA2-6A90-4014-A87F-C165F7ED76D5}</author>
    <author>tc={DD4C6F4B-4BEA-4513-BC13-CEFFB26F914A}</author>
    <author>tc={D58132E9-AF8D-4882-9A13-AA9314818E81}</author>
    <author>tc={0A54A67B-41ED-4AF4-A0EF-116543065D51}</author>
    <author>tc={54DC0F72-6161-445F-85C8-F96D5F63A640}</author>
    <author>tc={6D5432CE-0478-4718-B799-D59BC2DFA12B}</author>
    <author>tc={8FFEEF08-E9B5-4CF4-800F-727FBE53DD88}</author>
    <author>tc={2BFB36EE-E087-4B80-B7B0-70B0CAC650FA}</author>
    <author>tc={BDF0FA22-FC88-4A5F-9970-B1C655F180E7}</author>
    <author>tc={BC1E034B-F7F1-4386-AA5E-D85374F3ABA2}</author>
    <author>tc={9A7D40C8-46AB-4C14-83D5-356DDC501B27}</author>
    <author>tc={5A67E727-BE75-436D-848C-381D0317EAE0}</author>
    <author>tc={83971390-F2DD-4793-AE95-349086752BD2}</author>
    <author>tc={61EC670C-BAC0-4BBD-BBA3-21FC3BF8874A}</author>
    <author>tc={8D1C8750-18D5-4096-A5A1-037CBE797F93}</author>
    <author>tc={8C3C87E4-C3AB-4A18-976C-B2A58CE10F03}</author>
    <author>tc={A1FE8FFC-00A5-4076-AD3A-D4C8AAA0B2DA}</author>
    <author>tc={A98C69A1-E8EE-470A-880D-491DF74B42A0}</author>
    <author>tc={5CBFD41D-3ED0-44D8-BCD1-EFF97EA8E18A}</author>
    <author>tc={41768D9A-A330-41BC-9688-3264C1C4756C}</author>
    <author>tc={B6914E06-6EEC-40D4-99E1-15E261E1D1D2}</author>
    <author>tc={E72580CE-F4F7-4434-9343-DE1CAF791623}</author>
    <author>tc={ACC2EB2B-7A21-4C12-8A5F-4A6277327BF5}</author>
    <author>tc={61B25B2B-1273-4C30-AA25-6FD65F5DCFE3}</author>
    <author>tc={CC24C857-9B21-4C0F-B7D9-E60195C23FC7}</author>
    <author>tc={4500E533-C8F9-4C40-A92F-ACF0425C00CC}</author>
    <author>tc={D0E71F9C-C20C-4897-BF5B-84B361D103F1}</author>
    <author>tc={22DEFA9A-31C6-4E5D-92C1-795D7F01AAD4}</author>
    <author>tc={5AEE090F-6907-4EE9-BAE7-398D37E69C3D}</author>
    <author>tc={28242BA4-0E5F-4DEE-98D8-FC43204EF0B3}</author>
    <author>tc={2E96D5B6-9C4B-47AE-9CEB-A97503514F55}</author>
    <author>tc={767046EE-4D94-4BC5-9A72-4067BA9CC78F}</author>
    <author>tc={2364C3C1-293A-40DB-9FDB-CC4BF1C1F873}</author>
    <author>tc={2FAC3B4D-4BE9-4C66-B63C-B5626150AE93}</author>
    <author>tc={C7658266-D315-45D8-8C90-F4E5FFF1E41F}</author>
    <author>tc={0C26E566-CF1D-4EC6-B057-CCDD49121B72}</author>
    <author>tc={8296119C-8CA4-47C9-9F40-8B24F4C09B48}</author>
    <author>tc={0A385E70-33F5-4C87-9D3D-0A2FABA9536E}</author>
    <author>tc={D57F9630-C23E-44BD-BC78-629C2C911DDD}</author>
    <author>tc={D8B02533-88B3-4ECA-86DF-1B96C2E756E2}</author>
    <author>tc={526D57A7-E6F1-41E0-9259-B848D7522953}</author>
    <author>tc={74EE686B-DF27-486D-86A6-286E9C494A97}</author>
    <author>tc={F18C8CD6-DF87-4B12-B9EA-359277C377FA}</author>
    <author>tc={1ADAC129-4D15-4C17-BCED-B03CAB8C3846}</author>
    <author>tc={F7635958-B941-4A3C-899F-704F8F8A2C2D}</author>
    <author>tc={4E2818E9-437D-4FD4-99F5-5B98AC9DF5F4}</author>
    <author>tc={ADA1AEEC-E992-4962-B9D1-597AD5461FA7}</author>
    <author>tc={474FE5DF-A517-40A2-8ABF-A20CC5A374C8}</author>
  </authors>
  <commentList>
    <comment ref="B2" authorId="0" shapeId="0" xr:uid="{2D4BD2DD-38D5-465F-B7A9-67B29E2FC3E0}">
      <text>
        <t>[Threaded comment]
Your version of Excel allows you to read this threaded comment; however, any edits to it will get removed if the file is opened in a newer version of Excel. Learn more: https://go.microsoft.com/fwlink/?linkid=870924
Comment:
    Select the Roster Period (RP) in this cell.</t>
      </text>
    </comment>
    <comment ref="AD2" authorId="1" shapeId="0" xr:uid="{D29BA8D8-3301-450A-9D82-C3DAD17DFCB7}">
      <text>
        <t>[Threaded comment]
Your version of Excel allows you to read this threaded comment; however, any edits to it will get removed if the file is opened in a newer version of Excel. Learn more: https://go.microsoft.com/fwlink/?linkid=870924
Comment:
    Select Here to manually override the default settings for the current RP.</t>
      </text>
    </comment>
    <comment ref="B3" authorId="2" shapeId="0" xr:uid="{E05C318F-DE50-45E0-8C0B-14DA63F0743D}">
      <text>
        <t>[Threaded comment]
Your version of Excel allows you to read this threaded comment; however, any edits to it will get removed if the file is opened in a newer version of Excel. Learn more: https://go.microsoft.com/fwlink/?linkid=870924
Comment:
    Select your Role (Captain, First Officer, Full, Part Time, etc) - here.</t>
      </text>
    </comment>
    <comment ref="I3" authorId="3" shapeId="0" xr:uid="{0C615CB4-5CC0-40DC-A81E-7BA3AF0F31B1}">
      <text>
        <t>[Threaded comment]
Your version of Excel allows you to read this threaded comment; however, any edits to it will get removed if the file is opened in a newer version of Excel. Learn more: https://go.microsoft.com/fwlink/?linkid=870924
Comment:
    FLT Credits is the FLY Sked/Actual Credit or FDP RIG (whichever is higher) for the RP.</t>
      </text>
    </comment>
    <comment ref="Z3" authorId="4" shapeId="0" xr:uid="{48933BC3-A3BE-4183-BC76-64578824AE0B}">
      <text>
        <t>[Threaded comment]
Your version of Excel allows you to read this threaded comment; however, any edits to it will get removed if the file is opened in a newer version of Excel. Learn more: https://go.microsoft.com/fwlink/?linkid=870924
Comment:
    Whether SBY generates Soft Credit when not called out.</t>
      </text>
    </comment>
    <comment ref="I4" authorId="5" shapeId="0" xr:uid="{0DEBBD72-53AC-4225-9A9C-23A93E1FECEA}">
      <text>
        <t>[Threaded comment]
Your version of Excel allows you to read this threaded comment; however, any edits to it will get removed if the file is opened in a newer version of Excel. Learn more: https://go.microsoft.com/fwlink/?linkid=870924
Comment:
    Trip RIG is paid on certain Trips based on Time Away From Base (TAFB). This figure is the additional credit from these trips.</t>
      </text>
    </comment>
    <comment ref="C5" authorId="6" shapeId="0" xr:uid="{12FF3AAD-B708-47E7-963B-64A7684173DC}">
      <text>
        <t>[Threaded comment]
Your version of Excel allows you to read this threaded comment; however, any edits to it will get removed if the file is opened in a newer version of Excel. Learn more: https://go.microsoft.com/fwlink/?linkid=870924
Comment:
    MCG or FMCG
- MCG from the EBA
- FMCG is MCG reduced for Unpaid Leave or impacted by Trip Swapping.</t>
      </text>
    </comment>
    <comment ref="I5" authorId="7" shapeId="0" xr:uid="{2D306CB5-F800-4F74-9F4F-EFB6494D3A8E}">
      <text>
        <t>[Threaded comment]
Your version of Excel allows you to read this threaded comment; however, any edits to it will get removed if the file is opened in a newer version of Excel. Learn more: https://go.microsoft.com/fwlink/?linkid=870924
Comment:
    The higher of Sked/Actual TVL Credits - including the 2 Hr minimum; 100% for Displaced TVL and Sked only for OAL TVL.</t>
      </text>
    </comment>
    <comment ref="B6" authorId="8" shapeId="0" xr:uid="{5C0ECC06-C6A9-44E7-839A-F31C5C085C8F}">
      <text>
        <t>[Threaded comment]
Your version of Excel allows you to read this threaded comment; however, any edits to it will get removed if the file is opened in a newer version of Excel. Learn more: https://go.microsoft.com/fwlink/?linkid=870924
Comment:
    Once you have entered your PUBLISHED roster - enter/select the Published Credit hours here. This is only really required when Published Credit is protected under Incentive.</t>
      </text>
    </comment>
    <comment ref="I6" authorId="9" shapeId="0" xr:uid="{844AE782-BAED-4664-8BFC-225231376C13}">
      <text>
        <t>[Threaded comment]
Your version of Excel allows you to read this threaded comment; however, any edits to it will get removed if the file is opened in a newer version of Excel. Learn more: https://go.microsoft.com/fwlink/?linkid=870924
Comment:
    Total of Soft Credits (mostly Credits for Duties such as Sim, Admin, etc).</t>
      </text>
    </comment>
    <comment ref="I8" authorId="10" shapeId="0" xr:uid="{FEB3359F-F798-4E2B-A2E3-8037B57E26A3}">
      <text>
        <t>[Threaded comment]
Your version of Excel allows you to read this threaded comment; however, any edits to it will get removed if the file is opened in a newer version of Excel. Learn more: https://go.microsoft.com/fwlink/?linkid=870924
Comment:
    This is the Payroll Credit Hours based on the entries in the sheet below.</t>
      </text>
    </comment>
    <comment ref="C12" authorId="11" shapeId="0" xr:uid="{A898DAE7-370D-48C6-8355-90D686DFA1AB}">
      <text>
        <t>[Threaded comment]
Your version of Excel allows you to read this threaded comment; however, any edits to it will get removed if the file is opened in a newer version of Excel. Learn more: https://go.microsoft.com/fwlink/?linkid=870924
Comment:
    Duty Code is a required entry for every date in the RP.</t>
      </text>
    </comment>
    <comment ref="D12" authorId="12" shapeId="0" xr:uid="{96E15D5D-B9B9-475B-8690-F667B0B261AB}">
      <text>
        <t>[Threaded comment]
Your version of Excel allows you to read this threaded comment; however, any edits to it will get removed if the file is opened in a newer version of Excel. Learn more: https://go.microsoft.com/fwlink/?linkid=870924
Comment:
    Select the same Trip RIG # (from the TAFB details entered below the sheet) for each day of a Trip that has RIG applied to it.</t>
      </text>
    </comment>
    <comment ref="E12" authorId="13" shapeId="0" xr:uid="{B0913FAE-4682-4D74-981B-EE4D00B2C00A}">
      <text>
        <t>[Threaded comment]
Your version of Excel allows you to read this threaded comment; however, any edits to it will get removed if the file is opened in a newer version of Excel. Learn more: https://go.microsoft.com/fwlink/?linkid=870924
Comment:
    Min Credit Hours are the minimum (soft) credit that will be paid towards MCG whatever else is done during this day's DP/FDP.</t>
      </text>
    </comment>
    <comment ref="F12" authorId="14" shapeId="0" xr:uid="{BA756A3C-5668-4C85-A100-55ED1CF5B4D4}">
      <text>
        <t>[Threaded comment]
Your version of Excel allows you to read this threaded comment; however, any edits to it will get removed if the file is opened in a newer version of Excel. Learn more: https://go.microsoft.com/fwlink/?linkid=870924
Comment:
    Soft Credit Hours are paid against this RP Date in addition to whatever else happens on this date (FLY, TVL, etc)</t>
      </text>
    </comment>
    <comment ref="G12" authorId="15" shapeId="0" xr:uid="{88C52156-B4A6-4E50-94A7-83FEDDB13212}">
      <text>
        <t>[Threaded comment]
Your version of Excel allows you to read this threaded comment; however, any edits to it will get removed if the file is opened in a newer version of Excel. Learn more: https://go.microsoft.com/fwlink/?linkid=870924
Comment:
    A Hard Hour (Minimum) payment is paid where indicated. Hard Hours form a minimum - FLY and TVL hours are made Hard by the indication of the Minimum Hard Hours in this column - Hard Hours do not contribute to MCG.</t>
      </text>
    </comment>
    <comment ref="H12" authorId="16" shapeId="0" xr:uid="{B86DA031-B9F6-4E6C-8C1B-955803CDFE21}">
      <text>
        <t>[Threaded comment]
Your version of Excel allows you to read this threaded comment; however, any edits to it will get removed if the file is opened in a newer version of Excel. Learn more: https://go.microsoft.com/fwlink/?linkid=870924
Comment:
    Duty RIG (when enabled) is calculated ONLY for FDPs (where FLY/TVL has taken place) and is based on Actual FDP only. The sheet will use Planned FDP if Actual has not yet been entered. Light Blue background indicates RIG exceeds the sum of other Credits.</t>
      </text>
    </comment>
    <comment ref="J12" authorId="17" shapeId="0" xr:uid="{A079E72F-C8DC-4AFD-889E-F8C4CED5F816}">
      <text>
        <t>[Threaded comment]
Your version of Excel allows you to read this threaded comment; however, any edits to it will get removed if the file is opened in a newer version of Excel. Learn more: https://go.microsoft.com/fwlink/?linkid=870924
Comment:
    Used when Called Out, or a Callout is Cancelled (2 Hrs Notice).
Only Cancelled Callout (&lt;2 Hrs) is valid under CMS.</t>
      </text>
    </comment>
    <comment ref="K12" authorId="18" shapeId="0" xr:uid="{F975F33F-5905-450C-AA92-359A41AA648B}">
      <text>
        <t>[Threaded comment]
Your version of Excel allows you to read this threaded comment; however, any edits to it will get removed if the file is opened in a newer version of Excel. Learn more: https://go.microsoft.com/fwlink/?linkid=870924
Comment:
    Pre-CMS Ad-Hoc Instructors Days received a fixed fee (pre-CMS only).</t>
      </text>
    </comment>
    <comment ref="L12" authorId="19" shapeId="0" xr:uid="{9C947A6F-CFE5-407E-9657-AD1E0430F7C5}">
      <text>
        <t>[Threaded comment]
Your version of Excel allows you to read this threaded comment; however, any edits to it will get removed if the file is opened in a newer version of Excel. Learn more: https://go.microsoft.com/fwlink/?linkid=870924
Comment:
    Cancelled Accommodation Allowances is paid against the night the Accom was eligible.</t>
      </text>
    </comment>
    <comment ref="M12" authorId="20" shapeId="0" xr:uid="{F1072F89-4C42-48B5-8B13-9711004A1147}">
      <text>
        <t>[Threaded comment]
Your version of Excel allows you to read this threaded comment; however, any edits to it will get removed if the file is opened in a newer version of Excel. Learn more: https://go.microsoft.com/fwlink/?linkid=870924
Comment:
    TVL associated with a Displaced Duty incurs 100% credit against Sked/Actual TVl Flight Time.</t>
      </text>
    </comment>
    <comment ref="N12" authorId="21" shapeId="0" xr:uid="{765A9A1D-0D9D-4624-8C13-6C8EFE866414}">
      <text>
        <t>[Threaded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t>
      </text>
    </comment>
    <comment ref="O12" authorId="22" shapeId="0" xr:uid="{84ECBEB0-0847-4C33-BBB5-58E02D77FAB3}">
      <text>
        <t>[Threaded comment]
Your version of Excel allows you to read this threaded comment; however, any edits to it will get removed if the file is opened in a newer version of Excel. Learn more: https://go.microsoft.com/fwlink/?linkid=870924
Comment:
    Credited at 50% of the Higher of (Sked/Actual) 
- 2 hour minimum when TVL is the only duty in the Duty Period.
- Other Airline Travel (OAL) is Sked only.
- Displaced TVL is at 100%</t>
      </text>
    </comment>
    <comment ref="Q12" authorId="23" shapeId="0" xr:uid="{B8B282BB-7373-4EAD-9F3B-FC01493BBA9A}">
      <text>
        <t>[Threaded comment]
Your version of Excel allows you to read this threaded comment; however, any edits to it will get removed if the file is opened in a newer version of Excel. Learn more: https://go.microsoft.com/fwlink/?linkid=870924
Comment:
    TVL Credit Hours for Pre-Travel accounts for the various rules:
- Min 2 Hours (TVL only)
- Max of (Sked/Actual)
- Sked only for OAL TVL
- etc.</t>
      </text>
    </comment>
    <comment ref="AM12" authorId="24" shapeId="0" xr:uid="{1BC6000F-687D-4F0A-AFE4-B7735BEF9E9B}">
      <text>
        <t>[Threaded comment]
Your version of Excel allows you to read this threaded comment; however, any edits to it will get removed if the file is opened in a newer version of Excel. Learn more: https://go.microsoft.com/fwlink/?linkid=870924
Comment:
    TVL associated with a Displaced Duty incurs 100% credit against Sked/Actual TVl Flight Time.</t>
      </text>
    </comment>
    <comment ref="AN12" authorId="25" shapeId="0" xr:uid="{8FC2452E-EC75-4D56-A998-98B542E88F19}">
      <text>
        <t>[Threaded comment]
Your version of Excel allows you to read this threaded comment; however, any edits to it will get removed if the file is opened in a newer version of Excel. Learn more: https://go.microsoft.com/fwlink/?linkid=870924
Comment:
    Keep the Route Naming consistent as this facilitates the lookup boxes to recall previously entered Sectors/Block times.</t>
      </text>
    </comment>
    <comment ref="AO12" authorId="26" shapeId="0" xr:uid="{5B5BD157-EA60-40AE-9C7D-32494AEA2FD4}">
      <text>
        <t>[Threaded comment]
Your version of Excel allows you to read this threaded comment; however, any edits to it will get removed if the file is opened in a newer version of Excel. Learn more: https://go.microsoft.com/fwlink/?linkid=870924
Comment:
    Credited at 50% of the Higher of (Sked/Actual) 
- 2 hour minimum when TVL is the only duty in the Duty Period.
- Other Airline Travel (OAL) is Sked only.
- Displaced TVL is at 100%</t>
      </text>
    </comment>
    <comment ref="AQ12" authorId="27" shapeId="0" xr:uid="{594AE330-6854-42D8-A558-06D85B99A110}">
      <text>
        <t>[Threaded comment]
Your version of Excel allows you to read this threaded comment; however, any edits to it will get removed if the file is opened in a newer version of Excel. Learn more: https://go.microsoft.com/fwlink/?linkid=870924
Comment:
    TVL Credit Hours for Pre-Travel accounts for the various rules:
- Min 2 Hours (TVL only)
- Max of (Sked/Actual)
- Sked only for OAL TVL
- etc.</t>
      </text>
    </comment>
    <comment ref="AS12" authorId="28" shapeId="0" xr:uid="{F30FC11B-70FF-45A1-B463-831B6ECF1A0B}">
      <text>
        <t>[Threaded comment]
Your version of Excel allows you to read this threaded comment; however, any edits to it will get removed if the file is opened in a newer version of Excel. Learn more: https://go.microsoft.com/fwlink/?linkid=870924
Comment:
    The Soft Credit associated with the Duty Code for each day of the roster.</t>
      </text>
    </comment>
    <comment ref="AT12" authorId="29" shapeId="0" xr:uid="{98ADCE7B-FF31-47ED-940B-82D78F9673E8}">
      <text>
        <t>[Threaded comment]
Your version of Excel allows you to read this threaded comment; however, any edits to it will get removed if the file is opened in a newer version of Excel. Learn more: https://go.microsoft.com/fwlink/?linkid=870924
Comment:
    Credit Hour for Duty Travel, based on the Pre and Post Duty TVL entries in the sheet.</t>
      </text>
    </comment>
    <comment ref="AU12" authorId="30" shapeId="0" xr:uid="{C7F9E893-2220-41C4-896F-CBFBDA3197E9}">
      <text>
        <t>[Threaded comment]
Your version of Excel allows you to read this threaded comment; however, any edits to it will get removed if the file is opened in a newer version of Excel. Learn more: https://go.microsoft.com/fwlink/?linkid=870924
Comment:
    Credit Hours for the Sector Blocks (Scheduled/Actual) for each day of the RP.</t>
      </text>
    </comment>
    <comment ref="AV12" authorId="31" shapeId="0" xr:uid="{7C83D97D-ACCD-42B5-A3C8-4AB79222D748}">
      <text>
        <t>[Threaded comment]
Your version of Excel allows you to read this threaded comment; however, any edits to it will get removed if the file is opened in a newer version of Excel. Learn more: https://go.microsoft.com/fwlink/?linkid=870924
Comment:
    Credit Hours associated with the Ratio-In-Guarantee 50% calculation. These will be highlighted if exceeded the sum of all other credit for the FDP.</t>
      </text>
    </comment>
    <comment ref="AW12" authorId="32" shapeId="0" xr:uid="{7D8F1831-CDCD-48B3-B6E1-6411288FBB28}">
      <text>
        <t>[Threaded comment]
Your version of Excel allows you to read this threaded comment; however, any edits to it will get removed if the file is opened in a newer version of Excel. Learn more: https://go.microsoft.com/fwlink/?linkid=870924
Comment:
    Credit Hours associated with the Ratio-In-Guarantee 50% calculation. These will be highlighted if exceeded the sum of all other credit for the FDP.</t>
      </text>
    </comment>
    <comment ref="AX12" authorId="33" shapeId="0" xr:uid="{72B4B516-1125-41CF-B006-CEE3B822DEC7}">
      <text>
        <t>[Threaded comment]
Your version of Excel allows you to read this threaded comment; however, any edits to it will get removed if the file is opened in a newer version of Excel. Learn more: https://go.microsoft.com/fwlink/?linkid=870924
Comment:
    Total Credit Hours for each day of the RP - sum of Soft, TVL, FLY and potentially increased if FDP RIG is applicable.</t>
      </text>
    </comment>
    <comment ref="AY12" authorId="34" shapeId="0" xr:uid="{DE0EA1BF-6B7F-4FB4-AFD6-89B954A94C12}">
      <text>
        <t xml:space="preserve">[Threaded comment]
Your version of Excel allows you to read this threaded comment; however, any edits to it will get removed if the file is opened in a newer version of Excel. Learn more: https://go.microsoft.com/fwlink/?linkid=870924
Comment:
    Total Credit Hours - in DECIMAL- for each day of the RP which you can compare with the Credit Summary Report from the company. Small rounding errors are inevitable.
</t>
      </text>
    </comment>
    <comment ref="AZ12" authorId="35" shapeId="0" xr:uid="{29B3FE89-5599-42E9-9973-DB3BE468C4BE}">
      <text>
        <t>[Threaded comment]
Your version of Excel allows you to read this threaded comment; however, any edits to it will get removed if the file is opened in a newer version of Excel. Learn more: https://go.microsoft.com/fwlink/?linkid=870924
Comment:
    Hard Credit is paid irrespective of the relationship been Credit Hours and MCG. Hard Cred does NOT contribute towards the MCG calculation.</t>
      </text>
    </comment>
    <comment ref="R13" authorId="36" shapeId="0" xr:uid="{90BEDC05-8997-431C-8ED2-8EC3D5A38E08}">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U13" authorId="37" shapeId="0" xr:uid="{CD5B9854-90B9-4624-934F-0A066DDAFBC4}">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X13" authorId="38" shapeId="0" xr:uid="{784E57EB-33C6-45C7-9775-2DCE929535F5}">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AA13" authorId="39" shapeId="0" xr:uid="{5A6560F3-1562-4888-A107-942E48F20326}">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AD13" authorId="40" shapeId="0" xr:uid="{216EDF77-49CB-494D-B7B6-8B80871F41D3}">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AG13" authorId="41" shapeId="0" xr:uid="{BE86080F-BC1D-4558-B2E9-79701798DC31}">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AJ13" authorId="42" shapeId="0" xr:uid="{C90814D1-A6AA-4C94-97FC-3CF0AF748141}">
      <text>
        <t>[Threaded comment]
Your version of Excel allows you to read this threaded comment; however, any edits to it will get removed if the file is opened in a newer version of Excel. Learn more: https://go.microsoft.com/fwlink/?linkid=870924
Comment:
    This is just the Sum of the Scheduled Block Hours for FLY sectors entered.</t>
      </text>
    </comment>
    <comment ref="AK13" authorId="43" shapeId="0" xr:uid="{3DCEBFC7-C1B1-4F4A-BD52-8AF4181C1932}">
      <text>
        <t xml:space="preserve">[Threaded comment]
Your version of Excel allows you to read this threaded comment; however, any edits to it will get removed if the file is opened in a newer version of Excel. Learn more: https://go.microsoft.com/fwlink/?linkid=870924
Comment:
    This is just the Sum of the Actually Flown Block Hours for FLY sectors entered.
</t>
      </text>
    </comment>
    <comment ref="AL13" authorId="44" shapeId="0" xr:uid="{FF981F2A-24A9-4704-BF47-DE85B7D93D9C}">
      <text>
        <t>[Threaded comment]
Your version of Excel allows you to read this threaded comment; however, any edits to it will get removed if the file is opened in a newer version of Excel. Learn more: https://go.microsoft.com/fwlink/?linkid=870924
Comment:
    Credit Hours for the FLY on each date of the roster. Note that this is the result of the higher of (Scheduled/Actual).</t>
      </text>
    </comment>
    <comment ref="H14" authorId="45" shapeId="0" xr:uid="{8ED2D859-5EF1-46C2-83FF-B38FFAFA2871}">
      <text>
        <t>[Threaded comment]
Your version of Excel allows you to read this threaded comment; however, any edits to it will get removed if the file is opened in a newer version of Excel. Learn more: https://go.microsoft.com/fwlink/?linkid=870924
Comment:
    Planned FDP is used to calculate RIG when Actual is not yet entered.</t>
      </text>
    </comment>
    <comment ref="I14" authorId="46" shapeId="0" xr:uid="{59D17CA5-0532-42C5-A2D5-B2FF9F8C65FB}">
      <text>
        <t>[Threaded comment]
Your version of Excel allows you to read this threaded comment; however, any edits to it will get removed if the file is opened in a newer version of Excel. Learn more: https://go.microsoft.com/fwlink/?linkid=870924
Comment:
    Actual FDP overrides the use of Planned FDP for the RIG calculation.</t>
      </text>
    </comment>
    <comment ref="O14" authorId="47" shapeId="0" xr:uid="{D228050F-66C2-47FE-A4F0-486CB1CC8EFE}">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P14" authorId="48" shapeId="0" xr:uid="{9EA099FB-9349-42DC-B6E8-7418064C77BF}">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S14" authorId="49" shapeId="0" xr:uid="{1A9466BE-0785-4699-A84F-2D76E08273AF}">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T14" authorId="50" shapeId="0" xr:uid="{9CD001EE-5349-471E-8C2B-6BD5D0873BE4}">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V14" authorId="51" shapeId="0" xr:uid="{F1A383FB-4FF5-4ED5-A3C9-BD4D18BB2AA1}">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W14" authorId="52" shapeId="0" xr:uid="{DDF15450-4C6F-4860-8704-A8A68F178CF1}">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Y14" authorId="53" shapeId="0" xr:uid="{9A22155F-6B84-471E-9E2B-B24C43EC53B9}">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Z14" authorId="54" shapeId="0" xr:uid="{76A3093A-0B3D-411D-A55F-2AC8409869D1}">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AB14" authorId="55" shapeId="0" xr:uid="{EDEC2D51-E72B-409B-BAEF-BE558E9F864C}">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AC14" authorId="56" shapeId="0" xr:uid="{40BD7FA2-6A90-4014-A87F-C165F7ED76D5}">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AE14" authorId="57" shapeId="0" xr:uid="{DD4C6F4B-4BEA-4513-BC13-CEFFB26F914A}">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AF14" authorId="58" shapeId="0" xr:uid="{D58132E9-AF8D-4882-9A13-AA9314818E81}">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AH14" authorId="59" shapeId="0" xr:uid="{0A54A67B-41ED-4AF4-A0EF-116543065D51}">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AI14" authorId="60" shapeId="0" xr:uid="{54DC0F72-6161-445F-85C8-F96D5F63A640}">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AO14" authorId="61" shapeId="0" xr:uid="{6D5432CE-0478-4718-B799-D59BC2DFA12B}">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AP14" authorId="62" shapeId="0" xr:uid="{8FFEEF08-E9B5-4CF4-800F-727FBE53DD88}">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B15" authorId="63" shapeId="0" xr:uid="{2BFB36EE-E087-4B80-B7B0-70B0CAC650FA}">
      <text>
        <t>[Threaded comment]
Your version of Excel allows you to read this threaded comment; however, any edits to it will get removed if the file is opened in a newer version of Excel. Learn more: https://go.microsoft.com/fwlink/?linkid=870924
Comment:
    The First Day of the RP can contain Roll In Credit Hours (FLY/TVL/RIG?) if airborne at Midnight Crew Home Base time.</t>
      </text>
    </comment>
    <comment ref="B47" authorId="64" shapeId="0" xr:uid="{BDF0FA22-FC88-4A5F-9970-B1C655F180E7}">
      <text>
        <t>[Threaded comment]
Your version of Excel allows you to read this threaded comment; however, any edits to it will get removed if the file is opened in a newer version of Excel. Learn more: https://go.microsoft.com/fwlink/?linkid=870924
Comment:
    Select the UTC offset of your Roster Home Base (not where you actually live). This is used for all calculations in the Sector Block/Duty Time Calculator table.</t>
      </text>
    </comment>
    <comment ref="O48" authorId="65" shapeId="0" xr:uid="{BC1E034B-F7F1-4386-AA5E-D85374F3ABA2}">
      <text>
        <t>[Threaded comment]
Your version of Excel allows you to read this threaded comment; however, any edits to it will get removed if the file is opened in a newer version of Excel. Learn more: https://go.microsoft.com/fwlink/?linkid=870924
Comment:
    Calculated Block Time.</t>
      </text>
    </comment>
    <comment ref="S48" authorId="66" shapeId="0" xr:uid="{9A7D40C8-46AB-4C14-83D5-356DDC501B27}">
      <text>
        <t>[Threaded comment]
Your version of Excel allows you to read this threaded comment; however, any edits to it will get removed if the file is opened in a newer version of Excel. Learn more: https://go.microsoft.com/fwlink/?linkid=870924
Comment:
    Select the Date of Removal (Sick) - Do this BEFORE you assign the LV-SK duty code.</t>
      </text>
    </comment>
    <comment ref="V48" authorId="67" shapeId="0" xr:uid="{5A67E727-BE75-436D-848C-381D0317EAE0}">
      <text>
        <t>[Threaded comment]
Your version of Excel allows you to read this threaded comment; however, any edits to it will get removed if the file is opened in a newer version of Excel. Learn more: https://go.microsoft.com/fwlink/?linkid=870924
Comment:
    Enter/Select the Lost Credit Hours here. Note that if you select the Date (left) BEFORE you change the duty in the main sheet - the drop down will have the current total credit for that date.</t>
      </text>
    </comment>
    <comment ref="D49" authorId="68" shapeId="0" xr:uid="{83971390-F2DD-4793-AE95-349086752BD2}">
      <text>
        <t>[Threaded comment]
Your version of Excel allows you to read this threaded comment; however, any edits to it will get removed if the file is opened in a newer version of Excel. Learn more: https://go.microsoft.com/fwlink/?linkid=870924
Comment:
    Departure Airport.</t>
      </text>
    </comment>
    <comment ref="E49" authorId="69" shapeId="0" xr:uid="{61EC670C-BAC0-4BBD-BBA3-21FC3BF8874A}">
      <text>
        <t>[Threaded comment]
Your version of Excel allows you to read this threaded comment; however, any edits to it will get removed if the file is opened in a newer version of Excel. Learn more: https://go.microsoft.com/fwlink/?linkid=870924
Comment:
    UTC Offset of the Departure Airport.</t>
      </text>
    </comment>
    <comment ref="F49" authorId="70" shapeId="0" xr:uid="{8D1C8750-18D5-4096-A5A1-037CBE797F93}">
      <text>
        <t>[Threaded comment]
Your version of Excel allows you to read this threaded comment; however, any edits to it will get removed if the file is opened in a newer version of Excel. Learn more: https://go.microsoft.com/fwlink/?linkid=870924
Comment:
    Off Blocks (Out) Time of the Departure.</t>
      </text>
    </comment>
    <comment ref="G49" authorId="71" shapeId="0" xr:uid="{8C3C87E4-C3AB-4A18-976C-B2A58CE10F03}">
      <text>
        <t>[Threaded comment]
Your version of Excel allows you to read this threaded comment; however, any edits to it will get removed if the file is opened in a newer version of Excel. Learn more: https://go.microsoft.com/fwlink/?linkid=870924
Comment:
    Calculated UTC Off Blocks (Out) time.</t>
      </text>
    </comment>
    <comment ref="H49" authorId="72" shapeId="0" xr:uid="{A1FE8FFC-00A5-4076-AD3A-D4C8AAA0B2DA}">
      <text>
        <t>[Threaded comment]
Your version of Excel allows you to read this threaded comment; however, any edits to it will get removed if the file is opened in a newer version of Excel. Learn more: https://go.microsoft.com/fwlink/?linkid=870924
Comment:
    Calculated Crew Home Base Off Blocks (Out) time.</t>
      </text>
    </comment>
    <comment ref="I49" authorId="73" shapeId="0" xr:uid="{A98C69A1-E8EE-470A-880D-491DF74B42A0}">
      <text>
        <t>[Threaded comment]
Your version of Excel allows you to read this threaded comment; however, any edits to it will get removed if the file is opened in a newer version of Excel. Learn more: https://go.microsoft.com/fwlink/?linkid=870924
Comment:
    Destination Airport.</t>
      </text>
    </comment>
    <comment ref="J49" authorId="74" shapeId="0" xr:uid="{5CBFD41D-3ED0-44D8-BCD1-EFF97EA8E18A}">
      <text>
        <t>[Threaded comment]
Your version of Excel allows you to read this threaded comment; however, any edits to it will get removed if the file is opened in a newer version of Excel. Learn more: https://go.microsoft.com/fwlink/?linkid=870924
Comment:
    UTC Offset of the Destination Airport.</t>
      </text>
    </comment>
    <comment ref="K49" authorId="75" shapeId="0" xr:uid="{41768D9A-A330-41BC-9688-3264C1C4756C}">
      <text>
        <t>[Threaded comment]
Your version of Excel allows you to read this threaded comment; however, any edits to it will get removed if the file is opened in a newer version of Excel. Learn more: https://go.microsoft.com/fwlink/?linkid=870924
Comment:
    On Blocks (In) Time of the Departure.</t>
      </text>
    </comment>
    <comment ref="L49" authorId="76" shapeId="0" xr:uid="{B6914E06-6EEC-40D4-99E1-15E261E1D1D2}">
      <text>
        <t>[Threaded comment]
Your version of Excel allows you to read this threaded comment; however, any edits to it will get removed if the file is opened in a newer version of Excel. Learn more: https://go.microsoft.com/fwlink/?linkid=870924
Comment:
    Calculated UTC On Blocks (In) time.</t>
      </text>
    </comment>
    <comment ref="M49" authorId="77" shapeId="0" xr:uid="{E72580CE-F4F7-4434-9343-DE1CAF791623}">
      <text>
        <t>[Threaded comment]
Your version of Excel allows you to read this threaded comment; however, any edits to it will get removed if the file is opened in a newer version of Excel. Learn more: https://go.microsoft.com/fwlink/?linkid=870924
Comment:
    Calculated Crew Home Base On Blocks (In) time.</t>
      </text>
    </comment>
    <comment ref="P49" authorId="78" shapeId="0" xr:uid="{ACC2EB2B-7A21-4C12-8A5F-4A6277327BF5}">
      <text>
        <t>[Threaded comment]
Your version of Excel allows you to read this threaded comment; however, any edits to it will get removed if the file is opened in a newer version of Excel. Learn more: https://go.microsoft.com/fwlink/?linkid=870924
Comment:
    The Hrs : Mins of the Block that occur BEFORE Midnight (Crew Base time).</t>
      </text>
    </comment>
    <comment ref="Q49" authorId="79" shapeId="0" xr:uid="{61B25B2B-1273-4C30-AA25-6FD65F5DCFE3}">
      <text>
        <t>[Threaded comment]
Your version of Excel allows you to read this threaded comment; however, any edits to it will get removed if the file is opened in a newer version of Excel. Learn more: https://go.microsoft.com/fwlink/?linkid=870924
Comment:
    The Hrs : Mins of the Block that occur AFTER Midnight (Crew Base time).</t>
      </text>
    </comment>
    <comment ref="B64" authorId="80" shapeId="0" xr:uid="{CC24C857-9B21-4C0F-B7D9-E60195C23FC7}">
      <text>
        <t>[Threaded comment]
Your version of Excel allows you to read this threaded comment; however, any edits to it will get removed if the file is opened in a newer version of Excel. Learn more: https://go.microsoft.com/fwlink/?linkid=870924
Comment:
    Enter your UTC Offset for your Roster Base (not where you live). This is used for the RP START section.</t>
      </text>
    </comment>
    <comment ref="F64" authorId="81" shapeId="0" xr:uid="{4500E533-C8F9-4C40-A92F-ACF0425C00CC}">
      <text>
        <t>[Threaded comment]
Your version of Excel allows you to read this threaded comment; however, any edits to it will get removed if the file is opened in a newer version of Excel. Learn more: https://go.microsoft.com/fwlink/?linkid=870924
Comment:
    Departure Airport.</t>
      </text>
    </comment>
    <comment ref="J64" authorId="82" shapeId="0" xr:uid="{D0E71F9C-C20C-4897-BF5B-84B361D103F1}">
      <text>
        <t>[Threaded comment]
Your version of Excel allows you to read this threaded comment; however, any edits to it will get removed if the file is opened in a newer version of Excel. Learn more: https://go.microsoft.com/fwlink/?linkid=870924
Comment:
    Destination Airport.</t>
      </text>
    </comment>
    <comment ref="N64" authorId="83" shapeId="0" xr:uid="{22DEFA9A-31C6-4E5D-92C1-795D7F01AAD4}">
      <text>
        <t>[Threaded comment]
Your version of Excel allows you to read this threaded comment; however, any edits to it will get removed if the file is opened in a newer version of Excel. Learn more: https://go.microsoft.com/fwlink/?linkid=870924
Comment:
    Sector Total Scheduled/Actual Block/Duty Times.</t>
      </text>
    </comment>
    <comment ref="O64" authorId="84" shapeId="0" xr:uid="{5AEE090F-6907-4EE9-BAE7-398D37E69C3D}">
      <text>
        <t>[Threaded comment]
Your version of Excel allows you to read this threaded comment; however, any edits to it will get removed if the file is opened in a newer version of Excel. Learn more: https://go.microsoft.com/fwlink/?linkid=870924
Comment:
    This section calculates the portion of the Scheduled/Actual Block/Duty time AFTER Midnight (that carries into Day 1 of the Next RP).</t>
      </text>
    </comment>
    <comment ref="G65" authorId="85" shapeId="0" xr:uid="{28242BA4-0E5F-4DEE-98D8-FC43204EF0B3}">
      <text>
        <t>[Threaded comment]
Your version of Excel allows you to read this threaded comment; however, any edits to it will get removed if the file is opened in a newer version of Excel. Learn more: https://go.microsoft.com/fwlink/?linkid=870924
Comment:
    Enter the Off Blocks (Out) or Sign On times. Note that the Sign On cells include defaults of -90 (International) and -60 (Domestic) based on the previously entered Off Blocks / Out times.
- Enter both Scheduled and Actual for both Block and Duty times.</t>
      </text>
    </comment>
    <comment ref="H65" authorId="86" shapeId="0" xr:uid="{2E96D5B6-9C4B-47AE-9CEB-A97503514F55}">
      <text>
        <t>[Threaded comment]
Your version of Excel allows you to read this threaded comment; however, any edits to it will get removed if the file is opened in a newer version of Excel. Learn more: https://go.microsoft.com/fwlink/?linkid=870924
Comment:
    Calculated UTC Off Blocks (Out) time.</t>
      </text>
    </comment>
    <comment ref="I65" authorId="87" shapeId="0" xr:uid="{767046EE-4D94-4BC5-9A72-4067BA9CC78F}">
      <text>
        <t>[Threaded comment]
Your version of Excel allows you to read this threaded comment; however, any edits to it will get removed if the file is opened in a newer version of Excel. Learn more: https://go.microsoft.com/fwlink/?linkid=870924
Comment:
    Calculated Crew Home Base Off Blocks (Out) time.</t>
      </text>
    </comment>
    <comment ref="K65" authorId="88" shapeId="0" xr:uid="{2364C3C1-293A-40DB-9FDB-CC4BF1C1F873}">
      <text>
        <t xml:space="preserve">[Threaded comment]
Your version of Excel allows you to read this threaded comment; however, any edits to it will get removed if the file is opened in a newer version of Excel. Learn more: https://go.microsoft.com/fwlink/?linkid=870924
Comment:
    Enter the On Blocks (In) or Sign Off times. Note that the Sign Off cells include defaults of +30 based on the previously entered On Blocks / In times.
- Enter both Scheduled and Actual for both Block and Duty times.
</t>
      </text>
    </comment>
    <comment ref="M65" authorId="89" shapeId="0" xr:uid="{2FAC3B4D-4BE9-4C66-B63C-B5626150AE93}">
      <text>
        <t>[Threaded comment]
Your version of Excel allows you to read this threaded comment; however, any edits to it will get removed if the file is opened in a newer version of Excel. Learn more: https://go.microsoft.com/fwlink/?linkid=870924
Comment:
    Calculated Crew Home Base Off Blocks (Out) time.</t>
      </text>
    </comment>
    <comment ref="F68" authorId="90" shapeId="0" xr:uid="{C7658266-D315-45D8-8C90-F4E5FFF1E41F}">
      <text>
        <t>[Threaded comment]
Your version of Excel allows you to read this threaded comment; however, any edits to it will get removed if the file is opened in a newer version of Excel. Learn more: https://go.microsoft.com/fwlink/?linkid=870924
Comment:
    Departure Airport UTC Offset.</t>
      </text>
    </comment>
    <comment ref="J68" authorId="91" shapeId="0" xr:uid="{0C26E566-CF1D-4EC6-B057-CCDD49121B72}">
      <text>
        <t>[Threaded comment]
Your version of Excel allows you to read this threaded comment; however, any edits to it will get removed if the file is opened in a newer version of Excel. Learn more: https://go.microsoft.com/fwlink/?linkid=870924
Comment:
    Destination Airport UTC Offset.</t>
      </text>
    </comment>
    <comment ref="B76" authorId="92" shapeId="0" xr:uid="{8296119C-8CA4-47C9-9F40-8B24F4C09B48}">
      <text>
        <t>[Threaded comment]
Your version of Excel allows you to read this threaded comment; however, any edits to it will get removed if the file is opened in a newer version of Excel. Learn more: https://go.microsoft.com/fwlink/?linkid=870924
Comment:
    Enter your UTC Offset for your Roster Base (not where you live). This is used for the RP END section.</t>
      </text>
    </comment>
    <comment ref="F76" authorId="93" shapeId="0" xr:uid="{0A385E70-33F5-4C87-9D3D-0A2FABA9536E}">
      <text>
        <t>[Threaded comment]
Your version of Excel allows you to read this threaded comment; however, any edits to it will get removed if the file is opened in a newer version of Excel. Learn more: https://go.microsoft.com/fwlink/?linkid=870924
Comment:
    Departure Airport.</t>
      </text>
    </comment>
    <comment ref="J76" authorId="94" shapeId="0" xr:uid="{D57F9630-C23E-44BD-BC78-629C2C911DDD}">
      <text>
        <t>[Threaded comment]
Your version of Excel allows you to read this threaded comment; however, any edits to it will get removed if the file is opened in a newer version of Excel. Learn more: https://go.microsoft.com/fwlink/?linkid=870924
Comment:
    Destination Airport.</t>
      </text>
    </comment>
    <comment ref="N76" authorId="95" shapeId="0" xr:uid="{D8B02533-88B3-4ECA-86DF-1B96C2E756E2}">
      <text>
        <t>[Threaded comment]
Your version of Excel allows you to read this threaded comment; however, any edits to it will get removed if the file is opened in a newer version of Excel. Learn more: https://go.microsoft.com/fwlink/?linkid=870924
Comment:
    Sector Total Scheduled/Actual Block/Duty Times.</t>
      </text>
    </comment>
    <comment ref="O76" authorId="96" shapeId="0" xr:uid="{526D57A7-E6F1-41E0-9259-B848D7522953}">
      <text>
        <t>[Threaded comment]
Your version of Excel allows you to read this threaded comment; however, any edits to it will get removed if the file is opened in a newer version of Excel. Learn more: https://go.microsoft.com/fwlink/?linkid=870924
Comment:
    This section calculates the portion of the Scheduled/Actual Block/Duty time BEFORE Midnight (that is credited into the last day of the RP).</t>
      </text>
    </comment>
    <comment ref="G77" authorId="97" shapeId="0" xr:uid="{74EE686B-DF27-486D-86A6-286E9C494A97}">
      <text>
        <t>[Threaded comment]
Your version of Excel allows you to read this threaded comment; however, any edits to it will get removed if the file is opened in a newer version of Excel. Learn more: https://go.microsoft.com/fwlink/?linkid=870924
Comment:
    Enter the Off Blocks (Out) or Sign On times. Note that the Sign On cells include defaults of -90 (International) and -60 (Domestic) based on the previously entered Off Blocks / Out times.
- Enter both Scheduled and Actual for both Block and Duty times.</t>
      </text>
    </comment>
    <comment ref="H77" authorId="98" shapeId="0" xr:uid="{F18C8CD6-DF87-4B12-B9EA-359277C377FA}">
      <text>
        <t>[Threaded comment]
Your version of Excel allows you to read this threaded comment; however, any edits to it will get removed if the file is opened in a newer version of Excel. Learn more: https://go.microsoft.com/fwlink/?linkid=870924
Comment:
    Calculated UTC Off Blocks (Out) time.</t>
      </text>
    </comment>
    <comment ref="I77" authorId="99" shapeId="0" xr:uid="{1ADAC129-4D15-4C17-BCED-B03CAB8C3846}">
      <text>
        <t>[Threaded comment]
Your version of Excel allows you to read this threaded comment; however, any edits to it will get removed if the file is opened in a newer version of Excel. Learn more: https://go.microsoft.com/fwlink/?linkid=870924
Comment:
    Calculated Crew Home Base Off Blocks (Out) time.</t>
      </text>
    </comment>
    <comment ref="K77" authorId="100" shapeId="0" xr:uid="{F7635958-B941-4A3C-899F-704F8F8A2C2D}">
      <text>
        <t xml:space="preserve">[Threaded comment]
Your version of Excel allows you to read this threaded comment; however, any edits to it will get removed if the file is opened in a newer version of Excel. Learn more: https://go.microsoft.com/fwlink/?linkid=870924
Comment:
    Enter the On Blocks (In) or Sign Off times. Note that the Sign Off cells include defaults of +30 based on the previously entered On Blocks / In times.
- Enter both Scheduled and Actual for both Block and Duty times.
</t>
      </text>
    </comment>
    <comment ref="M77" authorId="101" shapeId="0" xr:uid="{4E2818E9-437D-4FD4-99F5-5B98AC9DF5F4}">
      <text>
        <t>[Threaded comment]
Your version of Excel allows you to read this threaded comment; however, any edits to it will get removed if the file is opened in a newer version of Excel. Learn more: https://go.microsoft.com/fwlink/?linkid=870924
Comment:
    Calculated Crew Home Base Off Blocks (Out) time.</t>
      </text>
    </comment>
    <comment ref="F80" authorId="102" shapeId="0" xr:uid="{ADA1AEEC-E992-4962-B9D1-597AD5461FA7}">
      <text>
        <t>[Threaded comment]
Your version of Excel allows you to read this threaded comment; however, any edits to it will get removed if the file is opened in a newer version of Excel. Learn more: https://go.microsoft.com/fwlink/?linkid=870924
Comment:
    Departure Airport UTC Offset.</t>
      </text>
    </comment>
    <comment ref="J80" authorId="103" shapeId="0" xr:uid="{474FE5DF-A517-40A2-8ABF-A20CC5A374C8}">
      <text>
        <t>[Threaded comment]
Your version of Excel allows you to read this threaded comment; however, any edits to it will get removed if the file is opened in a newer version of Excel. Learn more: https://go.microsoft.com/fwlink/?linkid=870924
Comment:
    Destination Airport UTC Offset.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tc={643E7F06-D84A-431A-8468-716201E3FC02}</author>
    <author>tc={E9E76DB8-456B-4E85-BBFE-56B4745AA308}</author>
    <author>tc={F1F31945-9D46-4521-A968-9AF9A869EABB}</author>
    <author>tc={A0BCBB6E-0FCD-4DF8-AA1D-96BCADE46E0D}</author>
    <author>tc={8DC94FAD-2E78-459B-8FE2-A2079D10F6D7}</author>
    <author>tc={EA58C7AE-459E-4944-93D4-5A551BF5BEA5}</author>
    <author>tc={F1492C19-C7BB-4906-A9CF-14488AAFEAB8}</author>
    <author>tc={E34868D3-2525-4DA1-85DD-6A2CDA6F5D91}</author>
    <author>tc={D5173380-D599-4DC9-B25A-16D62ED3EEC0}</author>
    <author>tc={144D1E8B-9E78-4E8F-BC26-B10B8B0CADD7}</author>
    <author>tc={00EC30AA-383B-4A4C-B06B-12A14448CD13}</author>
    <author>tc={286F900F-50DB-4437-953F-1CAACF3B85ED}</author>
    <author>tc={53253576-4A78-4B17-B2B5-36BF1AC211B2}</author>
    <author>tc={4A9960B6-597D-41C7-9966-580666E2D3A0}</author>
    <author>tc={BD309B8A-0C9F-43A2-A05B-70303A96E914}</author>
    <author>tc={5253D856-42A0-43AA-AB03-48A6E3C4A981}</author>
    <author>tc={4E2ECF2B-CC25-4493-86DF-408DF664DCE1}</author>
    <author>tc={6F4A6D4C-8F34-4B33-80A8-5077E4F6EB8C}</author>
    <author>tc={B9307237-55A2-4910-919F-D8D4A84009C7}</author>
    <author>tc={FBAEA50D-93EE-4B78-A5DA-DEC8FF282CF4}</author>
    <author>tc={38512FF7-00D5-4DC7-AAC1-986A4596591F}</author>
    <author>tc={D3E19934-8BC4-4FE4-A44B-737CDF7F6C12}</author>
    <author>tc={E5F16FEB-07D7-4295-A13B-CD0BF5569B84}</author>
    <author>tc={D75DFFF3-8807-40D7-AA9D-DBF23CE3EC2B}</author>
    <author>tc={21E73AA9-8DB0-450F-8A60-7072F5C75B26}</author>
    <author>tc={84EE6941-960C-45F0-A54F-89B53D736882}</author>
    <author>tc={CB347718-09E8-4DF5-A0F9-59FE736D600D}</author>
    <author>tc={FFEA5935-979D-438E-9D1E-8C7D3AC340B2}</author>
    <author>tc={ADC52D3C-5E17-4C56-8E42-63121BDB10C7}</author>
    <author>tc={F934C3E7-E6A1-449A-B4A7-1DAC27EA39CD}</author>
    <author>tc={F5E75202-DD21-4B70-BCB4-AF8EF47ACFCE}</author>
    <author>tc={181DEF26-BE6B-438B-9D0F-4CC9A0CE0BF8}</author>
    <author>tc={6ECC1C2D-1F64-47A0-8F81-18F17C60E9E6}</author>
    <author>tc={11DF510A-3812-4FA4-AA61-D5803E703659}</author>
    <author>tc={094D3D3D-0BE5-48C3-B58F-AD564E3429F5}</author>
    <author>tc={E2DA1DA4-9108-434F-B697-95C2B4C92A76}</author>
    <author>tc={63091E6B-C7E9-4B03-BFA5-46946B746C23}</author>
    <author>tc={C70BF39E-B962-4DCD-B979-4CB6220D4D6E}</author>
    <author>tc={611608C8-0F62-431A-BA5C-0A3151F00847}</author>
    <author>tc={93F0AD8E-7FDD-4731-B347-FE61138AFAF3}</author>
    <author>tc={826382B9-3BE0-4B13-AF08-04ADA8D9CAD1}</author>
    <author>tc={E60A233A-71E3-49B1-868B-A6D1D507EAD0}</author>
    <author>tc={DBE58CA4-756C-4D71-A37A-F9C59BB1D9BF}</author>
    <author>tc={78D8CC02-D96A-43A3-856A-FFFADA0CB252}</author>
    <author>tc={00C00577-2217-4724-84EF-9CD260B20DF5}</author>
    <author>tc={E34BC9F7-A130-465C-AC63-1B67F4BF1FAD}</author>
    <author>tc={B074B432-9287-4C36-B2E8-7CC7D1E744F4}</author>
    <author>tc={1880F938-3471-4B86-86EB-B183774AD983}</author>
    <author>tc={27C1B68E-0ADE-4669-A205-8A947BBC5F5A}</author>
    <author>tc={BEC69E17-FD3E-45A0-803C-6BD22E56613E}</author>
    <author>tc={7C6BAED5-72AB-454D-99B5-8871F36F693F}</author>
    <author>tc={0E263860-3E95-46E0-8409-4396A3F2964B}</author>
    <author>tc={D4818E56-68E1-4E89-8073-D4766834B7F9}</author>
    <author>tc={272F4F13-499F-4D8D-9F37-4A50E734B89E}</author>
    <author>tc={7CF4BC2B-3A6D-4359-83D5-DB04EA4AA8DC}</author>
    <author>tc={EA86382F-B6AF-43C7-8344-A8EE94D4E266}</author>
    <author>tc={23E7FCAA-475D-4FB1-91AB-F57326B49B02}</author>
    <author>tc={EA0410A1-056E-4E21-9386-348FB0FF7C2C}</author>
    <author>tc={214CDE4A-C4B7-475F-80E2-E913BAAB295F}</author>
    <author>tc={07E9608D-6958-4E4C-9C33-9C28DE118FF9}</author>
    <author>tc={E7534811-861A-416F-95AB-4B90B2EF15FA}</author>
    <author>tc={588F547E-951E-4CF9-A8AB-4D4C003A3D1B}</author>
    <author>tc={E2E5F8BE-86E9-4192-887D-2153B7311F22}</author>
    <author>tc={04CAF881-8E2B-4663-825C-494BF720BD03}</author>
    <author>tc={C4560081-7428-404B-97C2-BEB9699CDCC1}</author>
    <author>tc={4023D6F3-DECF-41EA-ACC9-AA7535A4219F}</author>
    <author>tc={6461F0BD-3622-48ED-8663-91AE0460498D}</author>
    <author>tc={523ECCFD-8620-4DCC-B4BE-42C0F7031B21}</author>
    <author>tc={F845A1BE-1F4E-4630-94EA-5BE71A995A58}</author>
    <author>tc={B7D11A3F-9145-4FA8-B2C2-B9E354EACCB3}</author>
    <author>tc={7B1E4A83-1C3C-4AFA-94C2-FCC92ED34026}</author>
    <author>tc={2A3EE195-6CB5-40F3-8881-82A8754ABF8C}</author>
    <author>tc={4F0CFAE3-ECC5-4425-81EB-67A9FBF41860}</author>
    <author>tc={F0E4DC24-33FF-4060-8CC9-59C834465F78}</author>
    <author>tc={DA5ED294-2339-4B41-87EB-4C9490E1284F}</author>
    <author>tc={2EB278D5-E4C4-4D19-A3D7-D1CB2535C996}</author>
    <author>tc={B853ED45-0412-406A-B943-3E1E84EC48FA}</author>
    <author>tc={9D661CD2-E7C0-41A5-A52D-81D94AFFB7A9}</author>
    <author>tc={282181CB-1046-4024-A727-87A9238323E3}</author>
    <author>tc={651C3CB7-8D2E-4E2A-93F1-346F2EBD2FFC}</author>
    <author>tc={BE9A8610-21BF-4184-8F0E-2F4941C5F7CB}</author>
    <author>tc={FA253638-B7BA-4502-9756-50F0D1DFAE5D}</author>
    <author>tc={38D2AB8C-0BAD-4FCE-B95C-64CA36A1EAD2}</author>
    <author>tc={2C382B69-A0D0-49C5-B211-B0B814BCF25A}</author>
    <author>tc={A0599A28-7CE6-4AC1-AD74-585218BD081F}</author>
    <author>tc={BE72A709-84A2-411D-9A67-DDE7BA5E948D}</author>
    <author>tc={6FEB8C4A-2CFE-430D-8514-E9C377C585AF}</author>
    <author>tc={F9D0298E-010A-4837-9EEE-0D692570DB0E}</author>
    <author>tc={A45DDF60-B626-4665-8D9B-5755BFCD1676}</author>
    <author>tc={AE784141-11B3-420E-805B-D9EF1AAB7D7E}</author>
    <author>tc={4D38EB62-0300-421A-8D41-6A746F17C91B}</author>
    <author>tc={5D0E18EC-62BF-41E6-A7EE-18F36B73E2DB}</author>
    <author>tc={FB8EB144-27E7-4D0C-A873-86124B5654C2}</author>
    <author>tc={D86A8D9C-4EAB-4FC3-BDC8-FDF82F89CD21}</author>
    <author>tc={9B5D1C7F-D9E4-4EAD-AA7F-FDB3E7362F6B}</author>
    <author>tc={1D2D9F3C-F962-4A1F-892D-2611800D2B89}</author>
    <author>tc={12EB1C0E-A909-4DD0-A57A-5B98263D0A28}</author>
    <author>tc={B58AB86A-59F8-466D-B810-DDF1B395973D}</author>
    <author>tc={7D00F1B4-4F5C-4B77-8C26-9D96B2B616BD}</author>
    <author>tc={35178847-85D6-4F1C-8003-D57CC4DAE0FE}</author>
    <author>tc={63F26901-BFEE-4ECF-BA18-EBE929E10ABB}</author>
    <author>tc={E4740955-05A4-4A5A-BEE7-897C45249F52}</author>
    <author>tc={1787B34B-9173-4257-B9BB-D3638F2B20A9}</author>
    <author>tc={5437D1CE-BAAA-484D-9CEC-7381F871E880}</author>
  </authors>
  <commentList>
    <comment ref="B2" authorId="0" shapeId="0" xr:uid="{643E7F06-D84A-431A-8468-716201E3FC02}">
      <text>
        <t>[Threaded comment]
Your version of Excel allows you to read this threaded comment; however, any edits to it will get removed if the file is opened in a newer version of Excel. Learn more: https://go.microsoft.com/fwlink/?linkid=870924
Comment:
    Select the Roster Period (RP) in this cell.</t>
      </text>
    </comment>
    <comment ref="AD2" authorId="1" shapeId="0" xr:uid="{E9E76DB8-456B-4E85-BBFE-56B4745AA308}">
      <text>
        <t>[Threaded comment]
Your version of Excel allows you to read this threaded comment; however, any edits to it will get removed if the file is opened in a newer version of Excel. Learn more: https://go.microsoft.com/fwlink/?linkid=870924
Comment:
    Select Here to manually override the default settings for the current RP.</t>
      </text>
    </comment>
    <comment ref="B3" authorId="2" shapeId="0" xr:uid="{F1F31945-9D46-4521-A968-9AF9A869EABB}">
      <text>
        <t>[Threaded comment]
Your version of Excel allows you to read this threaded comment; however, any edits to it will get removed if the file is opened in a newer version of Excel. Learn more: https://go.microsoft.com/fwlink/?linkid=870924
Comment:
    Select your Role (Captain, First Officer, Full, Part Time, etc) - here.</t>
      </text>
    </comment>
    <comment ref="I3" authorId="3" shapeId="0" xr:uid="{A0BCBB6E-0FCD-4DF8-AA1D-96BCADE46E0D}">
      <text>
        <t>[Threaded comment]
Your version of Excel allows you to read this threaded comment; however, any edits to it will get removed if the file is opened in a newer version of Excel. Learn more: https://go.microsoft.com/fwlink/?linkid=870924
Comment:
    FLT Credits is the FLY Sked/Actual Credit or FDP RIG (whichever is higher) for the RP.</t>
      </text>
    </comment>
    <comment ref="Z3" authorId="4" shapeId="0" xr:uid="{8DC94FAD-2E78-459B-8FE2-A2079D10F6D7}">
      <text>
        <t>[Threaded comment]
Your version of Excel allows you to read this threaded comment; however, any edits to it will get removed if the file is opened in a newer version of Excel. Learn more: https://go.microsoft.com/fwlink/?linkid=870924
Comment:
    Whether SBY generates Soft Credit when not called out.</t>
      </text>
    </comment>
    <comment ref="I4" authorId="5" shapeId="0" xr:uid="{EA58C7AE-459E-4944-93D4-5A551BF5BEA5}">
      <text>
        <t>[Threaded comment]
Your version of Excel allows you to read this threaded comment; however, any edits to it will get removed if the file is opened in a newer version of Excel. Learn more: https://go.microsoft.com/fwlink/?linkid=870924
Comment:
    Trip RIG is paid on certain Trips based on Time Away From Base (TAFB). This figure is the additional credit from these trips.</t>
      </text>
    </comment>
    <comment ref="C5" authorId="6" shapeId="0" xr:uid="{F1492C19-C7BB-4906-A9CF-14488AAFEAB8}">
      <text>
        <t>[Threaded comment]
Your version of Excel allows you to read this threaded comment; however, any edits to it will get removed if the file is opened in a newer version of Excel. Learn more: https://go.microsoft.com/fwlink/?linkid=870924
Comment:
    MCG or FMCG
- MCG from the EBA
- FMCG is MCG reduced for Unpaid Leave or impacted by Trip Swapping.</t>
      </text>
    </comment>
    <comment ref="I5" authorId="7" shapeId="0" xr:uid="{E34868D3-2525-4DA1-85DD-6A2CDA6F5D91}">
      <text>
        <t>[Threaded comment]
Your version of Excel allows you to read this threaded comment; however, any edits to it will get removed if the file is opened in a newer version of Excel. Learn more: https://go.microsoft.com/fwlink/?linkid=870924
Comment:
    The higher of Sked/Actual TVL Credits - including the 2 Hr minimum; 100% for Displaced TVL and Sked only for OAL TVL.</t>
      </text>
    </comment>
    <comment ref="B6" authorId="8" shapeId="0" xr:uid="{D5173380-D599-4DC9-B25A-16D62ED3EEC0}">
      <text>
        <t>[Threaded comment]
Your version of Excel allows you to read this threaded comment; however, any edits to it will get removed if the file is opened in a newer version of Excel. Learn more: https://go.microsoft.com/fwlink/?linkid=870924
Comment:
    Once you have entered your PUBLISHED roster - enter/select the Published Credit hours here. This is only really required when Published Credit is protected under Incentive.</t>
      </text>
    </comment>
    <comment ref="I6" authorId="9" shapeId="0" xr:uid="{144D1E8B-9E78-4E8F-BC26-B10B8B0CADD7}">
      <text>
        <t>[Threaded comment]
Your version of Excel allows you to read this threaded comment; however, any edits to it will get removed if the file is opened in a newer version of Excel. Learn more: https://go.microsoft.com/fwlink/?linkid=870924
Comment:
    Total of Soft Credits (mostly Credits for Duties such as Sim, Admin, etc).</t>
      </text>
    </comment>
    <comment ref="I8" authorId="10" shapeId="0" xr:uid="{00EC30AA-383B-4A4C-B06B-12A14448CD13}">
      <text>
        <t>[Threaded comment]
Your version of Excel allows you to read this threaded comment; however, any edits to it will get removed if the file is opened in a newer version of Excel. Learn more: https://go.microsoft.com/fwlink/?linkid=870924
Comment:
    This is the Payroll Credit Hours based on the entries in the sheet below.</t>
      </text>
    </comment>
    <comment ref="C12" authorId="11" shapeId="0" xr:uid="{286F900F-50DB-4437-953F-1CAACF3B85ED}">
      <text>
        <t>[Threaded comment]
Your version of Excel allows you to read this threaded comment; however, any edits to it will get removed if the file is opened in a newer version of Excel. Learn more: https://go.microsoft.com/fwlink/?linkid=870924
Comment:
    Duty Code is a required entry for every date in the RP.</t>
      </text>
    </comment>
    <comment ref="D12" authorId="12" shapeId="0" xr:uid="{53253576-4A78-4B17-B2B5-36BF1AC211B2}">
      <text>
        <t>[Threaded comment]
Your version of Excel allows you to read this threaded comment; however, any edits to it will get removed if the file is opened in a newer version of Excel. Learn more: https://go.microsoft.com/fwlink/?linkid=870924
Comment:
    Select the same Trip RIG # (from the TAFB details entered below the sheet) for each day of a Trip that has RIG applied to it.</t>
      </text>
    </comment>
    <comment ref="E12" authorId="13" shapeId="0" xr:uid="{4A9960B6-597D-41C7-9966-580666E2D3A0}">
      <text>
        <t>[Threaded comment]
Your version of Excel allows you to read this threaded comment; however, any edits to it will get removed if the file is opened in a newer version of Excel. Learn more: https://go.microsoft.com/fwlink/?linkid=870924
Comment:
    Min Credit Hours are the minimum (soft) credit that will be paid towards MCG whatever else is done during this day's DP/FDP.</t>
      </text>
    </comment>
    <comment ref="F12" authorId="14" shapeId="0" xr:uid="{BD309B8A-0C9F-43A2-A05B-70303A96E914}">
      <text>
        <t>[Threaded comment]
Your version of Excel allows you to read this threaded comment; however, any edits to it will get removed if the file is opened in a newer version of Excel. Learn more: https://go.microsoft.com/fwlink/?linkid=870924
Comment:
    Soft Credit Hours are paid against this RP Date in addition to whatever else happens on this date (FLY, TVL, etc)</t>
      </text>
    </comment>
    <comment ref="G12" authorId="15" shapeId="0" xr:uid="{5253D856-42A0-43AA-AB03-48A6E3C4A981}">
      <text>
        <t>[Threaded comment]
Your version of Excel allows you to read this threaded comment; however, any edits to it will get removed if the file is opened in a newer version of Excel. Learn more: https://go.microsoft.com/fwlink/?linkid=870924
Comment:
    A Hard Hour (Minimum) payment is paid where indicated. Hard Hours form a minimum - FLY and TVL hours are made Hard by the indication of the Minimum Hard Hours in this column - Hard Hours do not contribute to MCG.</t>
      </text>
    </comment>
    <comment ref="H12" authorId="16" shapeId="0" xr:uid="{4E2ECF2B-CC25-4493-86DF-408DF664DCE1}">
      <text>
        <t>[Threaded comment]
Your version of Excel allows you to read this threaded comment; however, any edits to it will get removed if the file is opened in a newer version of Excel. Learn more: https://go.microsoft.com/fwlink/?linkid=870924
Comment:
    Duty RIG (when enabled) is calculated ONLY for FDPs (where FLY/TVL has taken place) and is based on Actual FDP only. The sheet will use Planned FDP if Actual has not yet been entered. Light Blue background indicates RIG exceeds the sum of other Credits.</t>
      </text>
    </comment>
    <comment ref="J12" authorId="17" shapeId="0" xr:uid="{6F4A6D4C-8F34-4B33-80A8-5077E4F6EB8C}">
      <text>
        <t>[Threaded comment]
Your version of Excel allows you to read this threaded comment; however, any edits to it will get removed if the file is opened in a newer version of Excel. Learn more: https://go.microsoft.com/fwlink/?linkid=870924
Comment:
    Used when Called Out, or a Callout is Cancelled (2 Hrs Notice).
Only Cancelled Callout (&lt;2 Hrs) is valid under CMS.</t>
      </text>
    </comment>
    <comment ref="K12" authorId="18" shapeId="0" xr:uid="{B9307237-55A2-4910-919F-D8D4A84009C7}">
      <text>
        <t>[Threaded comment]
Your version of Excel allows you to read this threaded comment; however, any edits to it will get removed if the file is opened in a newer version of Excel. Learn more: https://go.microsoft.com/fwlink/?linkid=870924
Comment:
    Pre-CMS Ad-Hoc Instructors Days received a fixed fee (pre-CMS only).</t>
      </text>
    </comment>
    <comment ref="L12" authorId="19" shapeId="0" xr:uid="{FBAEA50D-93EE-4B78-A5DA-DEC8FF282CF4}">
      <text>
        <t>[Threaded comment]
Your version of Excel allows you to read this threaded comment; however, any edits to it will get removed if the file is opened in a newer version of Excel. Learn more: https://go.microsoft.com/fwlink/?linkid=870924
Comment:
    Cancelled Accommodation Allowances is paid against the night the Accom was eligible.</t>
      </text>
    </comment>
    <comment ref="M12" authorId="20" shapeId="0" xr:uid="{38512FF7-00D5-4DC7-AAC1-986A4596591F}">
      <text>
        <t>[Threaded comment]
Your version of Excel allows you to read this threaded comment; however, any edits to it will get removed if the file is opened in a newer version of Excel. Learn more: https://go.microsoft.com/fwlink/?linkid=870924
Comment:
    TVL associated with a Displaced Duty incurs 100% credit against Sked/Actual TVl Flight Time.</t>
      </text>
    </comment>
    <comment ref="N12" authorId="21" shapeId="0" xr:uid="{D3E19934-8BC4-4FE4-A44B-737CDF7F6C12}">
      <text>
        <t>[Threaded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t>
      </text>
    </comment>
    <comment ref="O12" authorId="22" shapeId="0" xr:uid="{E5F16FEB-07D7-4295-A13B-CD0BF5569B84}">
      <text>
        <t>[Threaded comment]
Your version of Excel allows you to read this threaded comment; however, any edits to it will get removed if the file is opened in a newer version of Excel. Learn more: https://go.microsoft.com/fwlink/?linkid=870924
Comment:
    Credited at 50% of the Higher of (Sked/Actual) 
- 2 hour minimum when TVL is the only duty in the Duty Period.
- Other Airline Travel (OAL) is Sked only.
- Displaced TVL is at 100%</t>
      </text>
    </comment>
    <comment ref="Q12" authorId="23" shapeId="0" xr:uid="{D75DFFF3-8807-40D7-AA9D-DBF23CE3EC2B}">
      <text>
        <t>[Threaded comment]
Your version of Excel allows you to read this threaded comment; however, any edits to it will get removed if the file is opened in a newer version of Excel. Learn more: https://go.microsoft.com/fwlink/?linkid=870924
Comment:
    TVL Credit Hours for Pre-Travel accounts for the various rules:
- Min 2 Hours (TVL only)
- Max of (Sked/Actual)
- Sked only for OAL TVL
- etc.</t>
      </text>
    </comment>
    <comment ref="AM12" authorId="24" shapeId="0" xr:uid="{21E73AA9-8DB0-450F-8A60-7072F5C75B26}">
      <text>
        <t>[Threaded comment]
Your version of Excel allows you to read this threaded comment; however, any edits to it will get removed if the file is opened in a newer version of Excel. Learn more: https://go.microsoft.com/fwlink/?linkid=870924
Comment:
    TVL associated with a Displaced Duty incurs 100% credit against Sked/Actual TVl Flight Time.</t>
      </text>
    </comment>
    <comment ref="AN12" authorId="25" shapeId="0" xr:uid="{84EE6941-960C-45F0-A54F-89B53D736882}">
      <text>
        <t>[Threaded comment]
Your version of Excel allows you to read this threaded comment; however, any edits to it will get removed if the file is opened in a newer version of Excel. Learn more: https://go.microsoft.com/fwlink/?linkid=870924
Comment:
    Keep the Route Naming consistent as this facilitates the lookup boxes to recall previously entered Sectors/Block times.</t>
      </text>
    </comment>
    <comment ref="AO12" authorId="26" shapeId="0" xr:uid="{CB347718-09E8-4DF5-A0F9-59FE736D600D}">
      <text>
        <t>[Threaded comment]
Your version of Excel allows you to read this threaded comment; however, any edits to it will get removed if the file is opened in a newer version of Excel. Learn more: https://go.microsoft.com/fwlink/?linkid=870924
Comment:
    Credited at 50% of the Higher of (Sked/Actual) 
- 2 hour minimum when TVL is the only duty in the Duty Period.
- Other Airline Travel (OAL) is Sked only.
- Displaced TVL is at 100%</t>
      </text>
    </comment>
    <comment ref="AQ12" authorId="27" shapeId="0" xr:uid="{FFEA5935-979D-438E-9D1E-8C7D3AC340B2}">
      <text>
        <t>[Threaded comment]
Your version of Excel allows you to read this threaded comment; however, any edits to it will get removed if the file is opened in a newer version of Excel. Learn more: https://go.microsoft.com/fwlink/?linkid=870924
Comment:
    TVL Credit Hours for Pre-Travel accounts for the various rules:
- Min 2 Hours (TVL only)
- Max of (Sked/Actual)
- Sked only for OAL TVL
- etc.</t>
      </text>
    </comment>
    <comment ref="AS12" authorId="28" shapeId="0" xr:uid="{ADC52D3C-5E17-4C56-8E42-63121BDB10C7}">
      <text>
        <t>[Threaded comment]
Your version of Excel allows you to read this threaded comment; however, any edits to it will get removed if the file is opened in a newer version of Excel. Learn more: https://go.microsoft.com/fwlink/?linkid=870924
Comment:
    The Soft Credit associated with the Duty Code for each day of the roster.</t>
      </text>
    </comment>
    <comment ref="AT12" authorId="29" shapeId="0" xr:uid="{F934C3E7-E6A1-449A-B4A7-1DAC27EA39CD}">
      <text>
        <t>[Threaded comment]
Your version of Excel allows you to read this threaded comment; however, any edits to it will get removed if the file is opened in a newer version of Excel. Learn more: https://go.microsoft.com/fwlink/?linkid=870924
Comment:
    Credit Hour for Duty Travel, based on the Pre and Post Duty TVL entries in the sheet.</t>
      </text>
    </comment>
    <comment ref="AU12" authorId="30" shapeId="0" xr:uid="{F5E75202-DD21-4B70-BCB4-AF8EF47ACFCE}">
      <text>
        <t>[Threaded comment]
Your version of Excel allows you to read this threaded comment; however, any edits to it will get removed if the file is opened in a newer version of Excel. Learn more: https://go.microsoft.com/fwlink/?linkid=870924
Comment:
    Credit Hours for the Sector Blocks (Scheduled/Actual) for each day of the RP.</t>
      </text>
    </comment>
    <comment ref="AV12" authorId="31" shapeId="0" xr:uid="{181DEF26-BE6B-438B-9D0F-4CC9A0CE0BF8}">
      <text>
        <t>[Threaded comment]
Your version of Excel allows you to read this threaded comment; however, any edits to it will get removed if the file is opened in a newer version of Excel. Learn more: https://go.microsoft.com/fwlink/?linkid=870924
Comment:
    Credit Hours associated with the Ratio-In-Guarantee 50% calculation. These will be highlighted if exceeded the sum of all other credit for the FDP.</t>
      </text>
    </comment>
    <comment ref="AW12" authorId="32" shapeId="0" xr:uid="{6ECC1C2D-1F64-47A0-8F81-18F17C60E9E6}">
      <text>
        <t>[Threaded comment]
Your version of Excel allows you to read this threaded comment; however, any edits to it will get removed if the file is opened in a newer version of Excel. Learn more: https://go.microsoft.com/fwlink/?linkid=870924
Comment:
    Credit Hours associated with the Ratio-In-Guarantee 50% calculation. These will be highlighted if exceeded the sum of all other credit for the FDP.</t>
      </text>
    </comment>
    <comment ref="AX12" authorId="33" shapeId="0" xr:uid="{11DF510A-3812-4FA4-AA61-D5803E703659}">
      <text>
        <t>[Threaded comment]
Your version of Excel allows you to read this threaded comment; however, any edits to it will get removed if the file is opened in a newer version of Excel. Learn more: https://go.microsoft.com/fwlink/?linkid=870924
Comment:
    Total Credit Hours for each day of the RP - sum of Soft, TVL, FLY and potentially increased if FDP RIG is applicable.</t>
      </text>
    </comment>
    <comment ref="AY12" authorId="34" shapeId="0" xr:uid="{094D3D3D-0BE5-48C3-B58F-AD564E3429F5}">
      <text>
        <t xml:space="preserve">[Threaded comment]
Your version of Excel allows you to read this threaded comment; however, any edits to it will get removed if the file is opened in a newer version of Excel. Learn more: https://go.microsoft.com/fwlink/?linkid=870924
Comment:
    Total Credit Hours - in DECIMAL- for each day of the RP which you can compare with the Credit Summary Report from the company. Small rounding errors are inevitable.
</t>
      </text>
    </comment>
    <comment ref="AZ12" authorId="35" shapeId="0" xr:uid="{E2DA1DA4-9108-434F-B697-95C2B4C92A76}">
      <text>
        <t>[Threaded comment]
Your version of Excel allows you to read this threaded comment; however, any edits to it will get removed if the file is opened in a newer version of Excel. Learn more: https://go.microsoft.com/fwlink/?linkid=870924
Comment:
    Hard Credit is paid irrespective of the relationship been Credit Hours and MCG. Hard Cred does NOT contribute towards the MCG calculation.</t>
      </text>
    </comment>
    <comment ref="R13" authorId="36" shapeId="0" xr:uid="{63091E6B-C7E9-4B03-BFA5-46946B746C23}">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U13" authorId="37" shapeId="0" xr:uid="{C70BF39E-B962-4DCD-B979-4CB6220D4D6E}">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X13" authorId="38" shapeId="0" xr:uid="{611608C8-0F62-431A-BA5C-0A3151F00847}">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AA13" authorId="39" shapeId="0" xr:uid="{93F0AD8E-7FDD-4731-B347-FE61138AFAF3}">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AD13" authorId="40" shapeId="0" xr:uid="{826382B9-3BE0-4B13-AF08-04ADA8D9CAD1}">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AG13" authorId="41" shapeId="0" xr:uid="{E60A233A-71E3-49B1-868B-A6D1D507EAD0}">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AJ13" authorId="42" shapeId="0" xr:uid="{DBE58CA4-756C-4D71-A37A-F9C59BB1D9BF}">
      <text>
        <t>[Threaded comment]
Your version of Excel allows you to read this threaded comment; however, any edits to it will get removed if the file is opened in a newer version of Excel. Learn more: https://go.microsoft.com/fwlink/?linkid=870924
Comment:
    This is just the Sum of the Scheduled Block Hours for FLY sectors entered.</t>
      </text>
    </comment>
    <comment ref="AK13" authorId="43" shapeId="0" xr:uid="{78D8CC02-D96A-43A3-856A-FFFADA0CB252}">
      <text>
        <t xml:space="preserve">[Threaded comment]
Your version of Excel allows you to read this threaded comment; however, any edits to it will get removed if the file is opened in a newer version of Excel. Learn more: https://go.microsoft.com/fwlink/?linkid=870924
Comment:
    This is just the Sum of the Actually Flown Block Hours for FLY sectors entered.
</t>
      </text>
    </comment>
    <comment ref="AL13" authorId="44" shapeId="0" xr:uid="{00C00577-2217-4724-84EF-9CD260B20DF5}">
      <text>
        <t>[Threaded comment]
Your version of Excel allows you to read this threaded comment; however, any edits to it will get removed if the file is opened in a newer version of Excel. Learn more: https://go.microsoft.com/fwlink/?linkid=870924
Comment:
    Credit Hours for the FLY on each date of the roster. Note that this is the result of the higher of (Scheduled/Actual).</t>
      </text>
    </comment>
    <comment ref="H14" authorId="45" shapeId="0" xr:uid="{E34BC9F7-A130-465C-AC63-1B67F4BF1FAD}">
      <text>
        <t>[Threaded comment]
Your version of Excel allows you to read this threaded comment; however, any edits to it will get removed if the file is opened in a newer version of Excel. Learn more: https://go.microsoft.com/fwlink/?linkid=870924
Comment:
    Planned FDP is used to calculate RIG when Actual is not yet entered.</t>
      </text>
    </comment>
    <comment ref="I14" authorId="46" shapeId="0" xr:uid="{B074B432-9287-4C36-B2E8-7CC7D1E744F4}">
      <text>
        <t>[Threaded comment]
Your version of Excel allows you to read this threaded comment; however, any edits to it will get removed if the file is opened in a newer version of Excel. Learn more: https://go.microsoft.com/fwlink/?linkid=870924
Comment:
    Actual FDP overrides the use of Planned FDP for the RIG calculation.</t>
      </text>
    </comment>
    <comment ref="O14" authorId="47" shapeId="0" xr:uid="{1880F938-3471-4B86-86EB-B183774AD983}">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P14" authorId="48" shapeId="0" xr:uid="{27C1B68E-0ADE-4669-A205-8A947BBC5F5A}">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S14" authorId="49" shapeId="0" xr:uid="{BEC69E17-FD3E-45A0-803C-6BD22E56613E}">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T14" authorId="50" shapeId="0" xr:uid="{7C6BAED5-72AB-454D-99B5-8871F36F693F}">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V14" authorId="51" shapeId="0" xr:uid="{0E263860-3E95-46E0-8409-4396A3F2964B}">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W14" authorId="52" shapeId="0" xr:uid="{D4818E56-68E1-4E89-8073-D4766834B7F9}">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Y14" authorId="53" shapeId="0" xr:uid="{272F4F13-499F-4D8D-9F37-4A50E734B89E}">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Z14" authorId="54" shapeId="0" xr:uid="{7CF4BC2B-3A6D-4359-83D5-DB04EA4AA8DC}">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AB14" authorId="55" shapeId="0" xr:uid="{EA86382F-B6AF-43C7-8344-A8EE94D4E266}">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AC14" authorId="56" shapeId="0" xr:uid="{23E7FCAA-475D-4FB1-91AB-F57326B49B02}">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AE14" authorId="57" shapeId="0" xr:uid="{EA0410A1-056E-4E21-9386-348FB0FF7C2C}">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AF14" authorId="58" shapeId="0" xr:uid="{214CDE4A-C4B7-475F-80E2-E913BAAB295F}">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AH14" authorId="59" shapeId="0" xr:uid="{07E9608D-6958-4E4C-9C33-9C28DE118FF9}">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AI14" authorId="60" shapeId="0" xr:uid="{E7534811-861A-416F-95AB-4B90B2EF15FA}">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AO14" authorId="61" shapeId="0" xr:uid="{588F547E-951E-4CF9-A8AB-4D4C003A3D1B}">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AP14" authorId="62" shapeId="0" xr:uid="{E2E5F8BE-86E9-4192-887D-2153B7311F22}">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B15" authorId="63" shapeId="0" xr:uid="{04CAF881-8E2B-4663-825C-494BF720BD03}">
      <text>
        <t>[Threaded comment]
Your version of Excel allows you to read this threaded comment; however, any edits to it will get removed if the file is opened in a newer version of Excel. Learn more: https://go.microsoft.com/fwlink/?linkid=870924
Comment:
    The First Day of the RP can contain Roll In Credit Hours (FLY/TVL/RIG?) if airborne at Midnight Crew Home Base time.</t>
      </text>
    </comment>
    <comment ref="B47" authorId="64" shapeId="0" xr:uid="{C4560081-7428-404B-97C2-BEB9699CDCC1}">
      <text>
        <t>[Threaded comment]
Your version of Excel allows you to read this threaded comment; however, any edits to it will get removed if the file is opened in a newer version of Excel. Learn more: https://go.microsoft.com/fwlink/?linkid=870924
Comment:
    Select the UTC offset of your Roster Home Base (not where you actually live). This is used for all calculations in the Sector Block/Duty Time Calculator table.</t>
      </text>
    </comment>
    <comment ref="O48" authorId="65" shapeId="0" xr:uid="{4023D6F3-DECF-41EA-ACC9-AA7535A4219F}">
      <text>
        <t>[Threaded comment]
Your version of Excel allows you to read this threaded comment; however, any edits to it will get removed if the file is opened in a newer version of Excel. Learn more: https://go.microsoft.com/fwlink/?linkid=870924
Comment:
    Calculated Block Time.</t>
      </text>
    </comment>
    <comment ref="S48" authorId="66" shapeId="0" xr:uid="{6461F0BD-3622-48ED-8663-91AE0460498D}">
      <text>
        <t>[Threaded comment]
Your version of Excel allows you to read this threaded comment; however, any edits to it will get removed if the file is opened in a newer version of Excel. Learn more: https://go.microsoft.com/fwlink/?linkid=870924
Comment:
    Select the Date of Removal (Sick) - Do this BEFORE you assign the LV-SK duty code.</t>
      </text>
    </comment>
    <comment ref="V48" authorId="67" shapeId="0" xr:uid="{523ECCFD-8620-4DCC-B4BE-42C0F7031B21}">
      <text>
        <t>[Threaded comment]
Your version of Excel allows you to read this threaded comment; however, any edits to it will get removed if the file is opened in a newer version of Excel. Learn more: https://go.microsoft.com/fwlink/?linkid=870924
Comment:
    Enter/Select the Lost Credit Hours here. Note that if you select the Date (left) BEFORE you change the duty in the main sheet - the drop down will have the current total credit for that date.</t>
      </text>
    </comment>
    <comment ref="D49" authorId="68" shapeId="0" xr:uid="{F845A1BE-1F4E-4630-94EA-5BE71A995A58}">
      <text>
        <t>[Threaded comment]
Your version of Excel allows you to read this threaded comment; however, any edits to it will get removed if the file is opened in a newer version of Excel. Learn more: https://go.microsoft.com/fwlink/?linkid=870924
Comment:
    Departure Airport.</t>
      </text>
    </comment>
    <comment ref="E49" authorId="69" shapeId="0" xr:uid="{B7D11A3F-9145-4FA8-B2C2-B9E354EACCB3}">
      <text>
        <t>[Threaded comment]
Your version of Excel allows you to read this threaded comment; however, any edits to it will get removed if the file is opened in a newer version of Excel. Learn more: https://go.microsoft.com/fwlink/?linkid=870924
Comment:
    UTC Offset of the Departure Airport.</t>
      </text>
    </comment>
    <comment ref="F49" authorId="70" shapeId="0" xr:uid="{7B1E4A83-1C3C-4AFA-94C2-FCC92ED34026}">
      <text>
        <t>[Threaded comment]
Your version of Excel allows you to read this threaded comment; however, any edits to it will get removed if the file is opened in a newer version of Excel. Learn more: https://go.microsoft.com/fwlink/?linkid=870924
Comment:
    Off Blocks (Out) Time of the Departure.</t>
      </text>
    </comment>
    <comment ref="G49" authorId="71" shapeId="0" xr:uid="{2A3EE195-6CB5-40F3-8881-82A8754ABF8C}">
      <text>
        <t>[Threaded comment]
Your version of Excel allows you to read this threaded comment; however, any edits to it will get removed if the file is opened in a newer version of Excel. Learn more: https://go.microsoft.com/fwlink/?linkid=870924
Comment:
    Calculated UTC Off Blocks (Out) time.</t>
      </text>
    </comment>
    <comment ref="H49" authorId="72" shapeId="0" xr:uid="{4F0CFAE3-ECC5-4425-81EB-67A9FBF41860}">
      <text>
        <t>[Threaded comment]
Your version of Excel allows you to read this threaded comment; however, any edits to it will get removed if the file is opened in a newer version of Excel. Learn more: https://go.microsoft.com/fwlink/?linkid=870924
Comment:
    Calculated Crew Home Base Off Blocks (Out) time.</t>
      </text>
    </comment>
    <comment ref="I49" authorId="73" shapeId="0" xr:uid="{F0E4DC24-33FF-4060-8CC9-59C834465F78}">
      <text>
        <t>[Threaded comment]
Your version of Excel allows you to read this threaded comment; however, any edits to it will get removed if the file is opened in a newer version of Excel. Learn more: https://go.microsoft.com/fwlink/?linkid=870924
Comment:
    Destination Airport.</t>
      </text>
    </comment>
    <comment ref="J49" authorId="74" shapeId="0" xr:uid="{DA5ED294-2339-4B41-87EB-4C9490E1284F}">
      <text>
        <t>[Threaded comment]
Your version of Excel allows you to read this threaded comment; however, any edits to it will get removed if the file is opened in a newer version of Excel. Learn more: https://go.microsoft.com/fwlink/?linkid=870924
Comment:
    UTC Offset of the Destination Airport.</t>
      </text>
    </comment>
    <comment ref="K49" authorId="75" shapeId="0" xr:uid="{2EB278D5-E4C4-4D19-A3D7-D1CB2535C996}">
      <text>
        <t>[Threaded comment]
Your version of Excel allows you to read this threaded comment; however, any edits to it will get removed if the file is opened in a newer version of Excel. Learn more: https://go.microsoft.com/fwlink/?linkid=870924
Comment:
    On Blocks (In) Time of the Departure.</t>
      </text>
    </comment>
    <comment ref="L49" authorId="76" shapeId="0" xr:uid="{B853ED45-0412-406A-B943-3E1E84EC48FA}">
      <text>
        <t>[Threaded comment]
Your version of Excel allows you to read this threaded comment; however, any edits to it will get removed if the file is opened in a newer version of Excel. Learn more: https://go.microsoft.com/fwlink/?linkid=870924
Comment:
    Calculated UTC On Blocks (In) time.</t>
      </text>
    </comment>
    <comment ref="M49" authorId="77" shapeId="0" xr:uid="{9D661CD2-E7C0-41A5-A52D-81D94AFFB7A9}">
      <text>
        <t>[Threaded comment]
Your version of Excel allows you to read this threaded comment; however, any edits to it will get removed if the file is opened in a newer version of Excel. Learn more: https://go.microsoft.com/fwlink/?linkid=870924
Comment:
    Calculated Crew Home Base On Blocks (In) time.</t>
      </text>
    </comment>
    <comment ref="P49" authorId="78" shapeId="0" xr:uid="{282181CB-1046-4024-A727-87A9238323E3}">
      <text>
        <t>[Threaded comment]
Your version of Excel allows you to read this threaded comment; however, any edits to it will get removed if the file is opened in a newer version of Excel. Learn more: https://go.microsoft.com/fwlink/?linkid=870924
Comment:
    The Hrs : Mins of the Block that occur BEFORE Midnight (Crew Base time).</t>
      </text>
    </comment>
    <comment ref="Q49" authorId="79" shapeId="0" xr:uid="{651C3CB7-8D2E-4E2A-93F1-346F2EBD2FFC}">
      <text>
        <t>[Threaded comment]
Your version of Excel allows you to read this threaded comment; however, any edits to it will get removed if the file is opened in a newer version of Excel. Learn more: https://go.microsoft.com/fwlink/?linkid=870924
Comment:
    The Hrs : Mins of the Block that occur AFTER Midnight (Crew Base time).</t>
      </text>
    </comment>
    <comment ref="B64" authorId="80" shapeId="0" xr:uid="{BE9A8610-21BF-4184-8F0E-2F4941C5F7CB}">
      <text>
        <t>[Threaded comment]
Your version of Excel allows you to read this threaded comment; however, any edits to it will get removed if the file is opened in a newer version of Excel. Learn more: https://go.microsoft.com/fwlink/?linkid=870924
Comment:
    Enter your UTC Offset for your Roster Base (not where you live). This is used for the RP START section.</t>
      </text>
    </comment>
    <comment ref="F64" authorId="81" shapeId="0" xr:uid="{FA253638-B7BA-4502-9756-50F0D1DFAE5D}">
      <text>
        <t>[Threaded comment]
Your version of Excel allows you to read this threaded comment; however, any edits to it will get removed if the file is opened in a newer version of Excel. Learn more: https://go.microsoft.com/fwlink/?linkid=870924
Comment:
    Departure Airport.</t>
      </text>
    </comment>
    <comment ref="J64" authorId="82" shapeId="0" xr:uid="{38D2AB8C-0BAD-4FCE-B95C-64CA36A1EAD2}">
      <text>
        <t>[Threaded comment]
Your version of Excel allows you to read this threaded comment; however, any edits to it will get removed if the file is opened in a newer version of Excel. Learn more: https://go.microsoft.com/fwlink/?linkid=870924
Comment:
    Destination Airport.</t>
      </text>
    </comment>
    <comment ref="N64" authorId="83" shapeId="0" xr:uid="{2C382B69-A0D0-49C5-B211-B0B814BCF25A}">
      <text>
        <t>[Threaded comment]
Your version of Excel allows you to read this threaded comment; however, any edits to it will get removed if the file is opened in a newer version of Excel. Learn more: https://go.microsoft.com/fwlink/?linkid=870924
Comment:
    Sector Total Scheduled/Actual Block/Duty Times.</t>
      </text>
    </comment>
    <comment ref="O64" authorId="84" shapeId="0" xr:uid="{A0599A28-7CE6-4AC1-AD74-585218BD081F}">
      <text>
        <t>[Threaded comment]
Your version of Excel allows you to read this threaded comment; however, any edits to it will get removed if the file is opened in a newer version of Excel. Learn more: https://go.microsoft.com/fwlink/?linkid=870924
Comment:
    This section calculates the portion of the Scheduled/Actual Block/Duty time AFTER Midnight (that carries into Day 1 of the Next RP).</t>
      </text>
    </comment>
    <comment ref="G65" authorId="85" shapeId="0" xr:uid="{BE72A709-84A2-411D-9A67-DDE7BA5E948D}">
      <text>
        <t>[Threaded comment]
Your version of Excel allows you to read this threaded comment; however, any edits to it will get removed if the file is opened in a newer version of Excel. Learn more: https://go.microsoft.com/fwlink/?linkid=870924
Comment:
    Enter the Off Blocks (Out) or Sign On times. Note that the Sign On cells include defaults of -90 (International) and -60 (Domestic) based on the previously entered Off Blocks / Out times.
- Enter both Scheduled and Actual for both Block and Duty times.</t>
      </text>
    </comment>
    <comment ref="H65" authorId="86" shapeId="0" xr:uid="{6FEB8C4A-2CFE-430D-8514-E9C377C585AF}">
      <text>
        <t>[Threaded comment]
Your version of Excel allows you to read this threaded comment; however, any edits to it will get removed if the file is opened in a newer version of Excel. Learn more: https://go.microsoft.com/fwlink/?linkid=870924
Comment:
    Calculated UTC Off Blocks (Out) time.</t>
      </text>
    </comment>
    <comment ref="I65" authorId="87" shapeId="0" xr:uid="{F9D0298E-010A-4837-9EEE-0D692570DB0E}">
      <text>
        <t>[Threaded comment]
Your version of Excel allows you to read this threaded comment; however, any edits to it will get removed if the file is opened in a newer version of Excel. Learn more: https://go.microsoft.com/fwlink/?linkid=870924
Comment:
    Calculated Crew Home Base Off Blocks (Out) time.</t>
      </text>
    </comment>
    <comment ref="K65" authorId="88" shapeId="0" xr:uid="{A45DDF60-B626-4665-8D9B-5755BFCD1676}">
      <text>
        <t xml:space="preserve">[Threaded comment]
Your version of Excel allows you to read this threaded comment; however, any edits to it will get removed if the file is opened in a newer version of Excel. Learn more: https://go.microsoft.com/fwlink/?linkid=870924
Comment:
    Enter the On Blocks (In) or Sign Off times. Note that the Sign Off cells include defaults of +30 based on the previously entered On Blocks / In times.
- Enter both Scheduled and Actual for both Block and Duty times.
</t>
      </text>
    </comment>
    <comment ref="M65" authorId="89" shapeId="0" xr:uid="{AE784141-11B3-420E-805B-D9EF1AAB7D7E}">
      <text>
        <t>[Threaded comment]
Your version of Excel allows you to read this threaded comment; however, any edits to it will get removed if the file is opened in a newer version of Excel. Learn more: https://go.microsoft.com/fwlink/?linkid=870924
Comment:
    Calculated Crew Home Base Off Blocks (Out) time.</t>
      </text>
    </comment>
    <comment ref="F68" authorId="90" shapeId="0" xr:uid="{4D38EB62-0300-421A-8D41-6A746F17C91B}">
      <text>
        <t>[Threaded comment]
Your version of Excel allows you to read this threaded comment; however, any edits to it will get removed if the file is opened in a newer version of Excel. Learn more: https://go.microsoft.com/fwlink/?linkid=870924
Comment:
    Departure Airport UTC Offset.</t>
      </text>
    </comment>
    <comment ref="J68" authorId="91" shapeId="0" xr:uid="{5D0E18EC-62BF-41E6-A7EE-18F36B73E2DB}">
      <text>
        <t>[Threaded comment]
Your version of Excel allows you to read this threaded comment; however, any edits to it will get removed if the file is opened in a newer version of Excel. Learn more: https://go.microsoft.com/fwlink/?linkid=870924
Comment:
    Destination Airport UTC Offset.</t>
      </text>
    </comment>
    <comment ref="B76" authorId="92" shapeId="0" xr:uid="{FB8EB144-27E7-4D0C-A873-86124B5654C2}">
      <text>
        <t>[Threaded comment]
Your version of Excel allows you to read this threaded comment; however, any edits to it will get removed if the file is opened in a newer version of Excel. Learn more: https://go.microsoft.com/fwlink/?linkid=870924
Comment:
    Enter your UTC Offset for your Roster Base (not where you live). This is used for the RP END section.</t>
      </text>
    </comment>
    <comment ref="F76" authorId="93" shapeId="0" xr:uid="{D86A8D9C-4EAB-4FC3-BDC8-FDF82F89CD21}">
      <text>
        <t>[Threaded comment]
Your version of Excel allows you to read this threaded comment; however, any edits to it will get removed if the file is opened in a newer version of Excel. Learn more: https://go.microsoft.com/fwlink/?linkid=870924
Comment:
    Departure Airport.</t>
      </text>
    </comment>
    <comment ref="J76" authorId="94" shapeId="0" xr:uid="{9B5D1C7F-D9E4-4EAD-AA7F-FDB3E7362F6B}">
      <text>
        <t>[Threaded comment]
Your version of Excel allows you to read this threaded comment; however, any edits to it will get removed if the file is opened in a newer version of Excel. Learn more: https://go.microsoft.com/fwlink/?linkid=870924
Comment:
    Destination Airport.</t>
      </text>
    </comment>
    <comment ref="N76" authorId="95" shapeId="0" xr:uid="{1D2D9F3C-F962-4A1F-892D-2611800D2B89}">
      <text>
        <t>[Threaded comment]
Your version of Excel allows you to read this threaded comment; however, any edits to it will get removed if the file is opened in a newer version of Excel. Learn more: https://go.microsoft.com/fwlink/?linkid=870924
Comment:
    Sector Total Scheduled/Actual Block/Duty Times.</t>
      </text>
    </comment>
    <comment ref="O76" authorId="96" shapeId="0" xr:uid="{12EB1C0E-A909-4DD0-A57A-5B98263D0A28}">
      <text>
        <t>[Threaded comment]
Your version of Excel allows you to read this threaded comment; however, any edits to it will get removed if the file is opened in a newer version of Excel. Learn more: https://go.microsoft.com/fwlink/?linkid=870924
Comment:
    This section calculates the portion of the Scheduled/Actual Block/Duty time BEFORE Midnight (that is credited into the last day of the RP).</t>
      </text>
    </comment>
    <comment ref="G77" authorId="97" shapeId="0" xr:uid="{B58AB86A-59F8-466D-B810-DDF1B395973D}">
      <text>
        <t>[Threaded comment]
Your version of Excel allows you to read this threaded comment; however, any edits to it will get removed if the file is opened in a newer version of Excel. Learn more: https://go.microsoft.com/fwlink/?linkid=870924
Comment:
    Enter the Off Blocks (Out) or Sign On times. Note that the Sign On cells include defaults of -90 (International) and -60 (Domestic) based on the previously entered Off Blocks / Out times.
- Enter both Scheduled and Actual for both Block and Duty times.</t>
      </text>
    </comment>
    <comment ref="H77" authorId="98" shapeId="0" xr:uid="{7D00F1B4-4F5C-4B77-8C26-9D96B2B616BD}">
      <text>
        <t>[Threaded comment]
Your version of Excel allows you to read this threaded comment; however, any edits to it will get removed if the file is opened in a newer version of Excel. Learn more: https://go.microsoft.com/fwlink/?linkid=870924
Comment:
    Calculated UTC Off Blocks (Out) time.</t>
      </text>
    </comment>
    <comment ref="I77" authorId="99" shapeId="0" xr:uid="{35178847-85D6-4F1C-8003-D57CC4DAE0FE}">
      <text>
        <t>[Threaded comment]
Your version of Excel allows you to read this threaded comment; however, any edits to it will get removed if the file is opened in a newer version of Excel. Learn more: https://go.microsoft.com/fwlink/?linkid=870924
Comment:
    Calculated Crew Home Base Off Blocks (Out) time.</t>
      </text>
    </comment>
    <comment ref="K77" authorId="100" shapeId="0" xr:uid="{63F26901-BFEE-4ECF-BA18-EBE929E10ABB}">
      <text>
        <t xml:space="preserve">[Threaded comment]
Your version of Excel allows you to read this threaded comment; however, any edits to it will get removed if the file is opened in a newer version of Excel. Learn more: https://go.microsoft.com/fwlink/?linkid=870924
Comment:
    Enter the On Blocks (In) or Sign Off times. Note that the Sign Off cells include defaults of +30 based on the previously entered On Blocks / In times.
- Enter both Scheduled and Actual for both Block and Duty times.
</t>
      </text>
    </comment>
    <comment ref="M77" authorId="101" shapeId="0" xr:uid="{E4740955-05A4-4A5A-BEE7-897C45249F52}">
      <text>
        <t>[Threaded comment]
Your version of Excel allows you to read this threaded comment; however, any edits to it will get removed if the file is opened in a newer version of Excel. Learn more: https://go.microsoft.com/fwlink/?linkid=870924
Comment:
    Calculated Crew Home Base Off Blocks (Out) time.</t>
      </text>
    </comment>
    <comment ref="F80" authorId="102" shapeId="0" xr:uid="{1787B34B-9173-4257-B9BB-D3638F2B20A9}">
      <text>
        <t>[Threaded comment]
Your version of Excel allows you to read this threaded comment; however, any edits to it will get removed if the file is opened in a newer version of Excel. Learn more: https://go.microsoft.com/fwlink/?linkid=870924
Comment:
    Departure Airport UTC Offset.</t>
      </text>
    </comment>
    <comment ref="J80" authorId="103" shapeId="0" xr:uid="{5437D1CE-BAAA-484D-9CEC-7381F871E880}">
      <text>
        <t>[Threaded comment]
Your version of Excel allows you to read this threaded comment; however, any edits to it will get removed if the file is opened in a newer version of Excel. Learn more: https://go.microsoft.com/fwlink/?linkid=870924
Comment:
    Destination Airport UTC Offset.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tc={BD69098B-F3C3-4EA2-B5F9-4091421B3865}</author>
    <author>tc={B33DF252-B8AE-42F2-AABD-0AFF3C7AB3C5}</author>
    <author>tc={345DA748-6549-4930-B104-9F7657513071}</author>
    <author>tc={6CB5527E-2AF4-4E5F-B03A-DFB7BA3F2BCB}</author>
    <author>tc={302B1104-6541-4065-9168-EBD4BCCF3CAD}</author>
    <author>tc={2B9F61DB-3632-45B5-B1BD-A2C69B8C6076}</author>
    <author>tc={22B7D928-ECCC-4AE7-8610-9680C1FE6B9E}</author>
    <author>tc={E30C92C1-0CB6-48F3-9032-5BD5FC638A8C}</author>
    <author>tc={1E695976-A4E6-4CF6-97DC-1C7CC0280841}</author>
    <author>tc={2F30CA9B-E863-466B-8D87-C9BC885CF833}</author>
    <author>tc={60B55D68-BCDB-411B-B110-5079016F6546}</author>
    <author>tc={4C614B6E-99BC-41D7-B581-1E0EF9E22C49}</author>
    <author>tc={314D9F3E-7BDB-42FA-BE42-E359992D321F}</author>
    <author>tc={A412B1DB-8376-4C94-B125-9E1C54A9EEBE}</author>
    <author>tc={32D991F2-BE0B-4479-A372-CCB39D2334BE}</author>
    <author>tc={6735B4E2-612C-4FAA-9BF9-D68A7D1575EA}</author>
    <author>tc={75F15D5C-62B2-40D3-99CE-CAACE3EF88B9}</author>
    <author>tc={9B93DBA4-2F99-4FBA-B214-8CA312EC8331}</author>
    <author>tc={500F1482-9EAB-4C57-B205-5A74BAF52D3E}</author>
    <author>tc={DFC02C35-81BA-441D-A571-593A312A8301}</author>
    <author>tc={13BC755D-DB1D-4E27-9F15-F43B7BC4F2DC}</author>
    <author>tc={D8EDCA73-1D7D-4425-B426-6A79BF20E364}</author>
    <author>tc={2417AB08-F5BA-4579-B53A-59690F3040E0}</author>
    <author>tc={55777127-069C-428A-8232-56560E157308}</author>
    <author>tc={F6436C0C-4CCB-4A2C-A356-6FCBD2ED3A53}</author>
    <author>tc={C19FDE96-78A8-4EB4-A4F9-79772A3D7CC9}</author>
    <author>tc={A18E9F31-C98B-4226-82F7-67A29D9B537B}</author>
    <author>tc={3009F18D-EA60-480C-9685-3A555AE3B96D}</author>
    <author>tc={A36A4BBE-0778-4238-A7AC-F049F2806B39}</author>
    <author>tc={5D14C606-1DA2-4A00-B81B-0ADEE55E458C}</author>
    <author>tc={5576DF74-C2E1-4BC3-8099-66F1C2AAEAA3}</author>
    <author>tc={D8B2AEBD-93AF-429A-B086-836603DFB92F}</author>
    <author>tc={330066AA-7193-4873-ACC1-BDCFD77781FA}</author>
    <author>tc={182982CF-FDB0-47FC-831C-A12A76307849}</author>
    <author>tc={1EB4AF03-ADC2-4669-BB64-0357D4467854}</author>
    <author>tc={46FAB0F7-6C89-4B6C-BC08-3436DD250EA6}</author>
    <author>tc={D03CEF84-01D0-4DA1-B518-387B34EA6164}</author>
    <author>tc={E26694ED-CB77-4434-B61C-EEA4FB5A06BA}</author>
    <author>tc={DB5EB1C7-450D-4695-B71B-866EA772525C}</author>
    <author>tc={FC154E8E-CB3B-4272-BBAE-CA58C76985A6}</author>
    <author>tc={24CC5114-2AEA-40A4-80BD-667FAD7A5F9B}</author>
    <author>tc={0110EBF0-B30B-4CC4-B008-5AA801918A52}</author>
    <author>tc={DBE2F82F-8105-45B3-B536-15C6FEF5E34A}</author>
    <author>tc={D71A3D55-2936-466F-82CD-2B0C46EE6D77}</author>
    <author>tc={14F369C2-618E-451A-9ADB-160EBE5B189F}</author>
    <author>tc={AB996C4D-CBE9-4581-9D79-FFD447B8CBCA}</author>
    <author>tc={EEDA5E4E-3191-406F-9617-BEF213F887C8}</author>
    <author>tc={08301C55-52E5-4E6C-89C7-653035B3E429}</author>
    <author>tc={FAD787F7-F173-483C-9B38-09F40815A865}</author>
    <author>tc={DBCFE075-39AB-4E1E-868F-195756335346}</author>
    <author>tc={DAFEB0D9-3B53-4B5B-AAAB-9629C672BFE1}</author>
    <author>tc={88408474-6D97-4B52-B0E9-09E4DE964A65}</author>
    <author>tc={709E61FA-8B70-4C1B-8118-120602129AB3}</author>
    <author>tc={ACA98EC5-5238-41A9-B993-C69CB4BD89BD}</author>
    <author>tc={FAD6B6F0-0512-44EE-8A01-EE77F33493F5}</author>
    <author>tc={86055F73-E5F3-4594-8280-8D8E519DB5D9}</author>
    <author>tc={59C1BDD4-34A5-409E-9B72-D778E04F56B9}</author>
    <author>tc={442A1CDA-A8D8-4F12-86AE-657835172859}</author>
    <author>tc={DFC5AB40-8D6F-4676-9D64-ABD055651107}</author>
    <author>tc={C4591DE6-188F-442F-8065-A001E5AB9AC6}</author>
    <author>tc={004574A9-A9AE-42F8-BF2A-C4948A9B690C}</author>
    <author>tc={D1AE89BA-A2C8-4678-B577-9DDB6A7A1B7C}</author>
    <author>tc={B37AA0EE-F344-4DA0-829C-5E4DAF6623AD}</author>
    <author>tc={C1B71AEB-36D0-4190-9BFE-2258BB7A41A7}</author>
    <author>tc={7EE18162-F4EE-4CFB-8A37-E2B8592EE740}</author>
    <author>tc={D6DD6755-93C3-4BC9-A86E-049E44D95BE9}</author>
    <author>tc={F03FD008-34BE-4D07-9CB8-1FCC2C4A2E90}</author>
    <author>tc={E06D609E-F23F-4DB9-8457-64970FFCA10C}</author>
    <author>tc={8F8F04B4-3353-40D6-B2E4-6D5B0B9B177E}</author>
    <author>tc={76A6822A-5B68-4119-8450-E6018145EBFE}</author>
    <author>tc={77645D47-7491-4288-B9ED-4DFF54502543}</author>
    <author>tc={74F53415-8047-4388-849E-AB0721117791}</author>
    <author>tc={1DB1E383-0CE1-4F4F-BA33-19B08DDE5160}</author>
    <author>tc={BBC63563-FF47-4A60-BC81-2311F2827635}</author>
    <author>tc={02C4EBCA-B8DD-46A0-BBA1-278BFAAA9D7A}</author>
    <author>tc={7B73B81B-6DB2-494C-A1E7-378BC825394C}</author>
    <author>tc={CA27E0B1-F55E-4AD7-ADBD-8CC0281F5E45}</author>
    <author>tc={D5DB7D9C-C1E0-496C-8200-8EE6C927A428}</author>
    <author>tc={47429C7B-DEF6-4961-B30D-CC1A1974E653}</author>
    <author>tc={FE96CB5A-FA68-49AA-AE3E-AA0C7E72C642}</author>
    <author>tc={10AAE070-AE4F-423B-B3B9-074AA8CEB13D}</author>
    <author>tc={64037600-5E5A-4E49-A9B4-9B0775D1DD9E}</author>
    <author>tc={7FEAFBB1-ECA6-43B4-BAF1-530CA358CFF3}</author>
    <author>tc={9E6AB86C-2935-4C29-ABEC-BC56A06DA2FD}</author>
    <author>tc={A58DB4A1-432C-4FDB-BDB1-07F3D95ABD48}</author>
    <author>tc={786B223E-D595-4FED-887C-B0F3EF5915D9}</author>
    <author>tc={94B23AE5-560F-4EBB-A31D-9A79CA0D4C91}</author>
    <author>tc={691C8E32-5CA5-415B-898C-9C10115F8B20}</author>
    <author>tc={4FEE4F21-D13F-44FE-8414-556359349386}</author>
    <author>tc={B871A12F-BCB5-49EC-AC23-4D3AB0F4F046}</author>
    <author>tc={C114E1D2-9018-4650-A756-68CF8B34922F}</author>
    <author>tc={65899C64-40B5-4E95-98D5-C764F46C23A8}</author>
    <author>tc={AFF1E345-9293-418E-881A-11473C53F704}</author>
    <author>tc={032AE866-CA05-4EBA-9F07-E93340A61CA8}</author>
    <author>tc={831BF36E-BAD6-467D-BA00-CB218CE04C39}</author>
    <author>tc={CBF88F06-0A51-4E04-BE88-CFB0AE6322B4}</author>
    <author>tc={C7DCF3B8-B40D-47DC-8123-9A8D658B0CC6}</author>
    <author>tc={331B50A5-23A5-449D-B17B-A6DC004E168C}</author>
    <author>tc={9F3D6DF3-248B-45F8-94A0-F642A90AFCFB}</author>
    <author>tc={58680360-9A91-4142-AAF2-1FED57415BF6}</author>
    <author>tc={4DA7D572-1576-40D3-B8D5-A17B2FB12303}</author>
    <author>tc={FBAFB74E-E1A7-458D-BC3B-AA8779993A2A}</author>
    <author>tc={927A49CA-9D8F-4507-8DA2-65DB2C8378F7}</author>
    <author>tc={FFD27B4B-F878-41C4-8C0E-F49DC4C31C74}</author>
  </authors>
  <commentList>
    <comment ref="B2" authorId="0" shapeId="0" xr:uid="{BD69098B-F3C3-4EA2-B5F9-4091421B3865}">
      <text>
        <t>[Threaded comment]
Your version of Excel allows you to read this threaded comment; however, any edits to it will get removed if the file is opened in a newer version of Excel. Learn more: https://go.microsoft.com/fwlink/?linkid=870924
Comment:
    Select the Roster Period (RP) in this cell.</t>
      </text>
    </comment>
    <comment ref="AD2" authorId="1" shapeId="0" xr:uid="{B33DF252-B8AE-42F2-AABD-0AFF3C7AB3C5}">
      <text>
        <t>[Threaded comment]
Your version of Excel allows you to read this threaded comment; however, any edits to it will get removed if the file is opened in a newer version of Excel. Learn more: https://go.microsoft.com/fwlink/?linkid=870924
Comment:
    Select Here to manually override the default settings for the current RP.</t>
      </text>
    </comment>
    <comment ref="B3" authorId="2" shapeId="0" xr:uid="{345DA748-6549-4930-B104-9F7657513071}">
      <text>
        <t>[Threaded comment]
Your version of Excel allows you to read this threaded comment; however, any edits to it will get removed if the file is opened in a newer version of Excel. Learn more: https://go.microsoft.com/fwlink/?linkid=870924
Comment:
    Select your Role (Captain, First Officer, Full, Part Time, etc) - here.</t>
      </text>
    </comment>
    <comment ref="I3" authorId="3" shapeId="0" xr:uid="{6CB5527E-2AF4-4E5F-B03A-DFB7BA3F2BCB}">
      <text>
        <t>[Threaded comment]
Your version of Excel allows you to read this threaded comment; however, any edits to it will get removed if the file is opened in a newer version of Excel. Learn more: https://go.microsoft.com/fwlink/?linkid=870924
Comment:
    FLT Credits is the FLY Sked/Actual Credit or FDP RIG (whichever is higher) for the RP.</t>
      </text>
    </comment>
    <comment ref="Z3" authorId="4" shapeId="0" xr:uid="{302B1104-6541-4065-9168-EBD4BCCF3CAD}">
      <text>
        <t>[Threaded comment]
Your version of Excel allows you to read this threaded comment; however, any edits to it will get removed if the file is opened in a newer version of Excel. Learn more: https://go.microsoft.com/fwlink/?linkid=870924
Comment:
    Whether SBY generates Soft Credit when not called out.</t>
      </text>
    </comment>
    <comment ref="I4" authorId="5" shapeId="0" xr:uid="{2B9F61DB-3632-45B5-B1BD-A2C69B8C6076}">
      <text>
        <t>[Threaded comment]
Your version of Excel allows you to read this threaded comment; however, any edits to it will get removed if the file is opened in a newer version of Excel. Learn more: https://go.microsoft.com/fwlink/?linkid=870924
Comment:
    Trip RIG is paid on certain Trips based on Time Away From Base (TAFB). This figure is the additional credit from these trips.</t>
      </text>
    </comment>
    <comment ref="C5" authorId="6" shapeId="0" xr:uid="{22B7D928-ECCC-4AE7-8610-9680C1FE6B9E}">
      <text>
        <t>[Threaded comment]
Your version of Excel allows you to read this threaded comment; however, any edits to it will get removed if the file is opened in a newer version of Excel. Learn more: https://go.microsoft.com/fwlink/?linkid=870924
Comment:
    MCG or FMCG
- MCG from the EBA
- FMCG is MCG reduced for Unpaid Leave or impacted by Trip Swapping.</t>
      </text>
    </comment>
    <comment ref="I5" authorId="7" shapeId="0" xr:uid="{E30C92C1-0CB6-48F3-9032-5BD5FC638A8C}">
      <text>
        <t>[Threaded comment]
Your version of Excel allows you to read this threaded comment; however, any edits to it will get removed if the file is opened in a newer version of Excel. Learn more: https://go.microsoft.com/fwlink/?linkid=870924
Comment:
    The higher of Sked/Actual TVL Credits - including the 2 Hr minimum; 100% for Displaced TVL and Sked only for OAL TVL.</t>
      </text>
    </comment>
    <comment ref="B6" authorId="8" shapeId="0" xr:uid="{1E695976-A4E6-4CF6-97DC-1C7CC0280841}">
      <text>
        <t>[Threaded comment]
Your version of Excel allows you to read this threaded comment; however, any edits to it will get removed if the file is opened in a newer version of Excel. Learn more: https://go.microsoft.com/fwlink/?linkid=870924
Comment:
    Once you have entered your PUBLISHED roster - enter/select the Published Credit hours here. This is only really required when Published Credit is protected under Incentive.</t>
      </text>
    </comment>
    <comment ref="I6" authorId="9" shapeId="0" xr:uid="{2F30CA9B-E863-466B-8D87-C9BC885CF833}">
      <text>
        <t>[Threaded comment]
Your version of Excel allows you to read this threaded comment; however, any edits to it will get removed if the file is opened in a newer version of Excel. Learn more: https://go.microsoft.com/fwlink/?linkid=870924
Comment:
    Total of Soft Credits (mostly Credits for Duties such as Sim, Admin, etc).</t>
      </text>
    </comment>
    <comment ref="I8" authorId="10" shapeId="0" xr:uid="{60B55D68-BCDB-411B-B110-5079016F6546}">
      <text>
        <t>[Threaded comment]
Your version of Excel allows you to read this threaded comment; however, any edits to it will get removed if the file is opened in a newer version of Excel. Learn more: https://go.microsoft.com/fwlink/?linkid=870924
Comment:
    This is the Payroll Credit Hours based on the entries in the sheet below.</t>
      </text>
    </comment>
    <comment ref="C12" authorId="11" shapeId="0" xr:uid="{4C614B6E-99BC-41D7-B581-1E0EF9E22C49}">
      <text>
        <t>[Threaded comment]
Your version of Excel allows you to read this threaded comment; however, any edits to it will get removed if the file is opened in a newer version of Excel. Learn more: https://go.microsoft.com/fwlink/?linkid=870924
Comment:
    Duty Code is a required entry for every date in the RP.</t>
      </text>
    </comment>
    <comment ref="D12" authorId="12" shapeId="0" xr:uid="{314D9F3E-7BDB-42FA-BE42-E359992D321F}">
      <text>
        <t>[Threaded comment]
Your version of Excel allows you to read this threaded comment; however, any edits to it will get removed if the file is opened in a newer version of Excel. Learn more: https://go.microsoft.com/fwlink/?linkid=870924
Comment:
    Select the same Trip RIG # (from the TAFB details entered below the sheet) for each day of a Trip that has RIG applied to it.</t>
      </text>
    </comment>
    <comment ref="E12" authorId="13" shapeId="0" xr:uid="{A412B1DB-8376-4C94-B125-9E1C54A9EEBE}">
      <text>
        <t>[Threaded comment]
Your version of Excel allows you to read this threaded comment; however, any edits to it will get removed if the file is opened in a newer version of Excel. Learn more: https://go.microsoft.com/fwlink/?linkid=870924
Comment:
    Min Credit Hours are the minimum (soft) credit that will be paid towards MCG whatever else is done during this day's DP/FDP.</t>
      </text>
    </comment>
    <comment ref="F12" authorId="14" shapeId="0" xr:uid="{32D991F2-BE0B-4479-A372-CCB39D2334BE}">
      <text>
        <t>[Threaded comment]
Your version of Excel allows you to read this threaded comment; however, any edits to it will get removed if the file is opened in a newer version of Excel. Learn more: https://go.microsoft.com/fwlink/?linkid=870924
Comment:
    Soft Credit Hours are paid against this RP Date in addition to whatever else happens on this date (FLY, TVL, etc)</t>
      </text>
    </comment>
    <comment ref="G12" authorId="15" shapeId="0" xr:uid="{6735B4E2-612C-4FAA-9BF9-D68A7D1575EA}">
      <text>
        <t>[Threaded comment]
Your version of Excel allows you to read this threaded comment; however, any edits to it will get removed if the file is opened in a newer version of Excel. Learn more: https://go.microsoft.com/fwlink/?linkid=870924
Comment:
    A Hard Hour (Minimum) payment is paid where indicated. Hard Hours form a minimum - FLY and TVL hours are made Hard by the indication of the Minimum Hard Hours in this column - Hard Hours do not contribute to MCG.</t>
      </text>
    </comment>
    <comment ref="H12" authorId="16" shapeId="0" xr:uid="{75F15D5C-62B2-40D3-99CE-CAACE3EF88B9}">
      <text>
        <t>[Threaded comment]
Your version of Excel allows you to read this threaded comment; however, any edits to it will get removed if the file is opened in a newer version of Excel. Learn more: https://go.microsoft.com/fwlink/?linkid=870924
Comment:
    Duty RIG (when enabled) is calculated ONLY for FDPs (where FLY/TVL has taken place) and is based on Actual FDP only. The sheet will use Planned FDP if Actual has not yet been entered. Light Blue background indicates RIG exceeds the sum of other Credits.</t>
      </text>
    </comment>
    <comment ref="J12" authorId="17" shapeId="0" xr:uid="{9B93DBA4-2F99-4FBA-B214-8CA312EC8331}">
      <text>
        <t>[Threaded comment]
Your version of Excel allows you to read this threaded comment; however, any edits to it will get removed if the file is opened in a newer version of Excel. Learn more: https://go.microsoft.com/fwlink/?linkid=870924
Comment:
    Used when Called Out, or a Callout is Cancelled (2 Hrs Notice).
Only Cancelled Callout (&lt;2 Hrs) is valid under CMS.</t>
      </text>
    </comment>
    <comment ref="K12" authorId="18" shapeId="0" xr:uid="{500F1482-9EAB-4C57-B205-5A74BAF52D3E}">
      <text>
        <t>[Threaded comment]
Your version of Excel allows you to read this threaded comment; however, any edits to it will get removed if the file is opened in a newer version of Excel. Learn more: https://go.microsoft.com/fwlink/?linkid=870924
Comment:
    Pre-CMS Ad-Hoc Instructors Days received a fixed fee (pre-CMS only).</t>
      </text>
    </comment>
    <comment ref="L12" authorId="19" shapeId="0" xr:uid="{DFC02C35-81BA-441D-A571-593A312A8301}">
      <text>
        <t>[Threaded comment]
Your version of Excel allows you to read this threaded comment; however, any edits to it will get removed if the file is opened in a newer version of Excel. Learn more: https://go.microsoft.com/fwlink/?linkid=870924
Comment:
    Cancelled Accommodation Allowances is paid against the night the Accom was eligible.</t>
      </text>
    </comment>
    <comment ref="M12" authorId="20" shapeId="0" xr:uid="{13BC755D-DB1D-4E27-9F15-F43B7BC4F2DC}">
      <text>
        <t>[Threaded comment]
Your version of Excel allows you to read this threaded comment; however, any edits to it will get removed if the file is opened in a newer version of Excel. Learn more: https://go.microsoft.com/fwlink/?linkid=870924
Comment:
    TVL associated with a Displaced Duty incurs 100% credit against Sked/Actual TVl Flight Time.</t>
      </text>
    </comment>
    <comment ref="N12" authorId="21" shapeId="0" xr:uid="{D8EDCA73-1D7D-4425-B426-6A79BF20E364}">
      <text>
        <t>[Threaded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t>
      </text>
    </comment>
    <comment ref="O12" authorId="22" shapeId="0" xr:uid="{2417AB08-F5BA-4579-B53A-59690F3040E0}">
      <text>
        <t>[Threaded comment]
Your version of Excel allows you to read this threaded comment; however, any edits to it will get removed if the file is opened in a newer version of Excel. Learn more: https://go.microsoft.com/fwlink/?linkid=870924
Comment:
    Credited at 50% of the Higher of (Sked/Actual) 
- 2 hour minimum when TVL is the only duty in the Duty Period.
- Other Airline Travel (OAL) is Sked only.
- Displaced TVL is at 100%</t>
      </text>
    </comment>
    <comment ref="Q12" authorId="23" shapeId="0" xr:uid="{55777127-069C-428A-8232-56560E157308}">
      <text>
        <t>[Threaded comment]
Your version of Excel allows you to read this threaded comment; however, any edits to it will get removed if the file is opened in a newer version of Excel. Learn more: https://go.microsoft.com/fwlink/?linkid=870924
Comment:
    TVL Credit Hours for Pre-Travel accounts for the various rules:
- Min 2 Hours (TVL only)
- Max of (Sked/Actual)
- Sked only for OAL TVL
- etc.</t>
      </text>
    </comment>
    <comment ref="AM12" authorId="24" shapeId="0" xr:uid="{F6436C0C-4CCB-4A2C-A356-6FCBD2ED3A53}">
      <text>
        <t>[Threaded comment]
Your version of Excel allows you to read this threaded comment; however, any edits to it will get removed if the file is opened in a newer version of Excel. Learn more: https://go.microsoft.com/fwlink/?linkid=870924
Comment:
    TVL associated with a Displaced Duty incurs 100% credit against Sked/Actual TVl Flight Time.</t>
      </text>
    </comment>
    <comment ref="AN12" authorId="25" shapeId="0" xr:uid="{C19FDE96-78A8-4EB4-A4F9-79772A3D7CC9}">
      <text>
        <t>[Threaded comment]
Your version of Excel allows you to read this threaded comment; however, any edits to it will get removed if the file is opened in a newer version of Excel. Learn more: https://go.microsoft.com/fwlink/?linkid=870924
Comment:
    Keep the Route Naming consistent as this facilitates the lookup boxes to recall previously entered Sectors/Block times.</t>
      </text>
    </comment>
    <comment ref="AO12" authorId="26" shapeId="0" xr:uid="{A18E9F31-C98B-4226-82F7-67A29D9B537B}">
      <text>
        <t>[Threaded comment]
Your version of Excel allows you to read this threaded comment; however, any edits to it will get removed if the file is opened in a newer version of Excel. Learn more: https://go.microsoft.com/fwlink/?linkid=870924
Comment:
    Credited at 50% of the Higher of (Sked/Actual) 
- 2 hour minimum when TVL is the only duty in the Duty Period.
- Other Airline Travel (OAL) is Sked only.
- Displaced TVL is at 100%</t>
      </text>
    </comment>
    <comment ref="AQ12" authorId="27" shapeId="0" xr:uid="{3009F18D-EA60-480C-9685-3A555AE3B96D}">
      <text>
        <t>[Threaded comment]
Your version of Excel allows you to read this threaded comment; however, any edits to it will get removed if the file is opened in a newer version of Excel. Learn more: https://go.microsoft.com/fwlink/?linkid=870924
Comment:
    TVL Credit Hours for Pre-Travel accounts for the various rules:
- Min 2 Hours (TVL only)
- Max of (Sked/Actual)
- Sked only for OAL TVL
- etc.</t>
      </text>
    </comment>
    <comment ref="AS12" authorId="28" shapeId="0" xr:uid="{A36A4BBE-0778-4238-A7AC-F049F2806B39}">
      <text>
        <t>[Threaded comment]
Your version of Excel allows you to read this threaded comment; however, any edits to it will get removed if the file is opened in a newer version of Excel. Learn more: https://go.microsoft.com/fwlink/?linkid=870924
Comment:
    The Soft Credit associated with the Duty Code for each day of the roster.</t>
      </text>
    </comment>
    <comment ref="AT12" authorId="29" shapeId="0" xr:uid="{5D14C606-1DA2-4A00-B81B-0ADEE55E458C}">
      <text>
        <t>[Threaded comment]
Your version of Excel allows you to read this threaded comment; however, any edits to it will get removed if the file is opened in a newer version of Excel. Learn more: https://go.microsoft.com/fwlink/?linkid=870924
Comment:
    Credit Hour for Duty Travel, based on the Pre and Post Duty TVL entries in the sheet.</t>
      </text>
    </comment>
    <comment ref="AU12" authorId="30" shapeId="0" xr:uid="{5576DF74-C2E1-4BC3-8099-66F1C2AAEAA3}">
      <text>
        <t>[Threaded comment]
Your version of Excel allows you to read this threaded comment; however, any edits to it will get removed if the file is opened in a newer version of Excel. Learn more: https://go.microsoft.com/fwlink/?linkid=870924
Comment:
    Credit Hours for the Sector Blocks (Scheduled/Actual) for each day of the RP.</t>
      </text>
    </comment>
    <comment ref="AV12" authorId="31" shapeId="0" xr:uid="{D8B2AEBD-93AF-429A-B086-836603DFB92F}">
      <text>
        <t>[Threaded comment]
Your version of Excel allows you to read this threaded comment; however, any edits to it will get removed if the file is opened in a newer version of Excel. Learn more: https://go.microsoft.com/fwlink/?linkid=870924
Comment:
    Credit Hours associated with the Ratio-In-Guarantee 50% calculation. These will be highlighted if exceeded the sum of all other credit for the FDP.</t>
      </text>
    </comment>
    <comment ref="AW12" authorId="32" shapeId="0" xr:uid="{330066AA-7193-4873-ACC1-BDCFD77781FA}">
      <text>
        <t>[Threaded comment]
Your version of Excel allows you to read this threaded comment; however, any edits to it will get removed if the file is opened in a newer version of Excel. Learn more: https://go.microsoft.com/fwlink/?linkid=870924
Comment:
    Credit Hours associated with the Ratio-In-Guarantee 50% calculation. These will be highlighted if exceeded the sum of all other credit for the FDP.</t>
      </text>
    </comment>
    <comment ref="AX12" authorId="33" shapeId="0" xr:uid="{182982CF-FDB0-47FC-831C-A12A76307849}">
      <text>
        <t>[Threaded comment]
Your version of Excel allows you to read this threaded comment; however, any edits to it will get removed if the file is opened in a newer version of Excel. Learn more: https://go.microsoft.com/fwlink/?linkid=870924
Comment:
    Total Credit Hours for each day of the RP - sum of Soft, TVL, FLY and potentially increased if FDP RIG is applicable.</t>
      </text>
    </comment>
    <comment ref="AY12" authorId="34" shapeId="0" xr:uid="{1EB4AF03-ADC2-4669-BB64-0357D4467854}">
      <text>
        <t xml:space="preserve">[Threaded comment]
Your version of Excel allows you to read this threaded comment; however, any edits to it will get removed if the file is opened in a newer version of Excel. Learn more: https://go.microsoft.com/fwlink/?linkid=870924
Comment:
    Total Credit Hours - in DECIMAL- for each day of the RP which you can compare with the Credit Summary Report from the company. Small rounding errors are inevitable.
</t>
      </text>
    </comment>
    <comment ref="AZ12" authorId="35" shapeId="0" xr:uid="{46FAB0F7-6C89-4B6C-BC08-3436DD250EA6}">
      <text>
        <t>[Threaded comment]
Your version of Excel allows you to read this threaded comment; however, any edits to it will get removed if the file is opened in a newer version of Excel. Learn more: https://go.microsoft.com/fwlink/?linkid=870924
Comment:
    Hard Credit is paid irrespective of the relationship been Credit Hours and MCG. Hard Cred does NOT contribute towards the MCG calculation.</t>
      </text>
    </comment>
    <comment ref="R13" authorId="36" shapeId="0" xr:uid="{D03CEF84-01D0-4DA1-B518-387B34EA6164}">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U13" authorId="37" shapeId="0" xr:uid="{E26694ED-CB77-4434-B61C-EEA4FB5A06BA}">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X13" authorId="38" shapeId="0" xr:uid="{DB5EB1C7-450D-4695-B71B-866EA772525C}">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AA13" authorId="39" shapeId="0" xr:uid="{FC154E8E-CB3B-4272-BBAE-CA58C76985A6}">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AD13" authorId="40" shapeId="0" xr:uid="{24CC5114-2AEA-40A4-80BD-667FAD7A5F9B}">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AG13" authorId="41" shapeId="0" xr:uid="{0110EBF0-B30B-4CC4-B008-5AA801918A52}">
      <text>
        <t xml:space="preserve">[Threaded comment]
Your version of Excel allows you to read this threaded comment; however, any edits to it will get removed if the file is opened in a newer version of Excel. Learn more: https://go.microsoft.com/fwlink/?linkid=870924
Comment:
    Route can be selected from the list. Keep the Route Naming consistent as this facilitates the lookup boxes to recall previously entered Sectors/Block times.
</t>
      </text>
    </comment>
    <comment ref="AJ13" authorId="42" shapeId="0" xr:uid="{DBE2F82F-8105-45B3-B536-15C6FEF5E34A}">
      <text>
        <t>[Threaded comment]
Your version of Excel allows you to read this threaded comment; however, any edits to it will get removed if the file is opened in a newer version of Excel. Learn more: https://go.microsoft.com/fwlink/?linkid=870924
Comment:
    This is just the Sum of the Scheduled Block Hours for FLY sectors entered.</t>
      </text>
    </comment>
    <comment ref="AK13" authorId="43" shapeId="0" xr:uid="{D71A3D55-2936-466F-82CD-2B0C46EE6D77}">
      <text>
        <t xml:space="preserve">[Threaded comment]
Your version of Excel allows you to read this threaded comment; however, any edits to it will get removed if the file is opened in a newer version of Excel. Learn more: https://go.microsoft.com/fwlink/?linkid=870924
Comment:
    This is just the Sum of the Actually Flown Block Hours for FLY sectors entered.
</t>
      </text>
    </comment>
    <comment ref="AL13" authorId="44" shapeId="0" xr:uid="{14F369C2-618E-451A-9ADB-160EBE5B189F}">
      <text>
        <t>[Threaded comment]
Your version of Excel allows you to read this threaded comment; however, any edits to it will get removed if the file is opened in a newer version of Excel. Learn more: https://go.microsoft.com/fwlink/?linkid=870924
Comment:
    Credit Hours for the FLY on each date of the roster. Note that this is the result of the higher of (Scheduled/Actual).</t>
      </text>
    </comment>
    <comment ref="H14" authorId="45" shapeId="0" xr:uid="{AB996C4D-CBE9-4581-9D79-FFD447B8CBCA}">
      <text>
        <t>[Threaded comment]
Your version of Excel allows you to read this threaded comment; however, any edits to it will get removed if the file is opened in a newer version of Excel. Learn more: https://go.microsoft.com/fwlink/?linkid=870924
Comment:
    Planned FDP is used to calculate RIG when Actual is not yet entered.</t>
      </text>
    </comment>
    <comment ref="I14" authorId="46" shapeId="0" xr:uid="{EEDA5E4E-3191-406F-9617-BEF213F887C8}">
      <text>
        <t>[Threaded comment]
Your version of Excel allows you to read this threaded comment; however, any edits to it will get removed if the file is opened in a newer version of Excel. Learn more: https://go.microsoft.com/fwlink/?linkid=870924
Comment:
    Actual FDP overrides the use of Planned FDP for the RIG calculation.</t>
      </text>
    </comment>
    <comment ref="O14" authorId="47" shapeId="0" xr:uid="{08301C55-52E5-4E6C-89C7-653035B3E429}">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P14" authorId="48" shapeId="0" xr:uid="{FAD787F7-F173-483C-9B38-09F40815A865}">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S14" authorId="49" shapeId="0" xr:uid="{DBCFE075-39AB-4E1E-868F-195756335346}">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T14" authorId="50" shapeId="0" xr:uid="{DAFEB0D9-3B53-4B5B-AAAB-9629C672BFE1}">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V14" authorId="51" shapeId="0" xr:uid="{88408474-6D97-4B52-B0E9-09E4DE964A65}">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W14" authorId="52" shapeId="0" xr:uid="{709E61FA-8B70-4C1B-8118-120602129AB3}">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Y14" authorId="53" shapeId="0" xr:uid="{ACA98EC5-5238-41A9-B993-C69CB4BD89BD}">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Z14" authorId="54" shapeId="0" xr:uid="{FAD6B6F0-0512-44EE-8A01-EE77F33493F5}">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AB14" authorId="55" shapeId="0" xr:uid="{86055F73-E5F3-4594-8280-8D8E519DB5D9}">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AC14" authorId="56" shapeId="0" xr:uid="{59C1BDD4-34A5-409E-9B72-D778E04F56B9}">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AE14" authorId="57" shapeId="0" xr:uid="{442A1CDA-A8D8-4F12-86AE-657835172859}">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AF14" authorId="58" shapeId="0" xr:uid="{DFC5AB40-8D6F-4676-9D64-ABD055651107}">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AH14" authorId="59" shapeId="0" xr:uid="{C4591DE6-188F-442F-8065-A001E5AB9AC6}">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AI14" authorId="60" shapeId="0" xr:uid="{004574A9-A9AE-42F8-BF2A-C4948A9B690C}">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AO14" authorId="61" shapeId="0" xr:uid="{D1AE89BA-A2C8-4678-B577-9DDB6A7A1B7C}">
      <text>
        <t>[Threaded comment]
Your version of Excel allows you to read this threaded comment; however, any edits to it will get removed if the file is opened in a newer version of Excel. Learn more: https://go.microsoft.com/fwlink/?linkid=870924
Comment:
    Enter/Select the SCHEDULED Block Time from your roster - BEFORE you fly the event. The default comes from the TRIPS files and may not match your roster - CHECK IT.</t>
      </text>
    </comment>
    <comment ref="AP14" authorId="62" shapeId="0" xr:uid="{B37AA0EE-F344-4DA0-829C-5E4DAF6623AD}">
      <text>
        <t>[Threaded comment]
Your version of Excel allows you to read this threaded comment; however, any edits to it will get removed if the file is opened in a newer version of Excel. Learn more: https://go.microsoft.com/fwlink/?linkid=870924
Comment:
    Enter/Select the ACTUALLY FLOWN Block Time from your roster - AFTER you fly the event. If the total is not shown on your roster you can use the Sector/Block/Duty Time Calculator below the sheet.</t>
      </text>
    </comment>
    <comment ref="B15" authorId="63" shapeId="0" xr:uid="{C1B71AEB-36D0-4190-9BFE-2258BB7A41A7}">
      <text>
        <t>[Threaded comment]
Your version of Excel allows you to read this threaded comment; however, any edits to it will get removed if the file is opened in a newer version of Excel. Learn more: https://go.microsoft.com/fwlink/?linkid=870924
Comment:
    The First Day of the RP can contain Roll In Credit Hours (FLY/TVL/RIG?) if airborne at Midnight Crew Home Base time.</t>
      </text>
    </comment>
    <comment ref="B47" authorId="64" shapeId="0" xr:uid="{7EE18162-F4EE-4CFB-8A37-E2B8592EE740}">
      <text>
        <t>[Threaded comment]
Your version of Excel allows you to read this threaded comment; however, any edits to it will get removed if the file is opened in a newer version of Excel. Learn more: https://go.microsoft.com/fwlink/?linkid=870924
Comment:
    Select the UTC offset of your Roster Home Base (not where you actually live). This is used for all calculations in the Sector Block/Duty Time Calculator table.</t>
      </text>
    </comment>
    <comment ref="O48" authorId="65" shapeId="0" xr:uid="{D6DD6755-93C3-4BC9-A86E-049E44D95BE9}">
      <text>
        <t>[Threaded comment]
Your version of Excel allows you to read this threaded comment; however, any edits to it will get removed if the file is opened in a newer version of Excel. Learn more: https://go.microsoft.com/fwlink/?linkid=870924
Comment:
    Calculated Block Time.</t>
      </text>
    </comment>
    <comment ref="S48" authorId="66" shapeId="0" xr:uid="{F03FD008-34BE-4D07-9CB8-1FCC2C4A2E90}">
      <text>
        <t>[Threaded comment]
Your version of Excel allows you to read this threaded comment; however, any edits to it will get removed if the file is opened in a newer version of Excel. Learn more: https://go.microsoft.com/fwlink/?linkid=870924
Comment:
    Select the Date of Removal (Sick) - Do this BEFORE you assign the LV-SK duty code.</t>
      </text>
    </comment>
    <comment ref="V48" authorId="67" shapeId="0" xr:uid="{E06D609E-F23F-4DB9-8457-64970FFCA10C}">
      <text>
        <t>[Threaded comment]
Your version of Excel allows you to read this threaded comment; however, any edits to it will get removed if the file is opened in a newer version of Excel. Learn more: https://go.microsoft.com/fwlink/?linkid=870924
Comment:
    Enter/Select the Lost Credit Hours here. Note that if you select the Date (left) BEFORE you change the duty in the main sheet - the drop down will have the current total credit for that date.</t>
      </text>
    </comment>
    <comment ref="D49" authorId="68" shapeId="0" xr:uid="{8F8F04B4-3353-40D6-B2E4-6D5B0B9B177E}">
      <text>
        <t>[Threaded comment]
Your version of Excel allows you to read this threaded comment; however, any edits to it will get removed if the file is opened in a newer version of Excel. Learn more: https://go.microsoft.com/fwlink/?linkid=870924
Comment:
    Departure Airport.</t>
      </text>
    </comment>
    <comment ref="E49" authorId="69" shapeId="0" xr:uid="{76A6822A-5B68-4119-8450-E6018145EBFE}">
      <text>
        <t>[Threaded comment]
Your version of Excel allows you to read this threaded comment; however, any edits to it will get removed if the file is opened in a newer version of Excel. Learn more: https://go.microsoft.com/fwlink/?linkid=870924
Comment:
    UTC Offset of the Departure Airport.</t>
      </text>
    </comment>
    <comment ref="F49" authorId="70" shapeId="0" xr:uid="{77645D47-7491-4288-B9ED-4DFF54502543}">
      <text>
        <t>[Threaded comment]
Your version of Excel allows you to read this threaded comment; however, any edits to it will get removed if the file is opened in a newer version of Excel. Learn more: https://go.microsoft.com/fwlink/?linkid=870924
Comment:
    Off Blocks (Out) Time of the Departure.</t>
      </text>
    </comment>
    <comment ref="G49" authorId="71" shapeId="0" xr:uid="{74F53415-8047-4388-849E-AB0721117791}">
      <text>
        <t>[Threaded comment]
Your version of Excel allows you to read this threaded comment; however, any edits to it will get removed if the file is opened in a newer version of Excel. Learn more: https://go.microsoft.com/fwlink/?linkid=870924
Comment:
    Calculated UTC Off Blocks (Out) time.</t>
      </text>
    </comment>
    <comment ref="H49" authorId="72" shapeId="0" xr:uid="{1DB1E383-0CE1-4F4F-BA33-19B08DDE5160}">
      <text>
        <t>[Threaded comment]
Your version of Excel allows you to read this threaded comment; however, any edits to it will get removed if the file is opened in a newer version of Excel. Learn more: https://go.microsoft.com/fwlink/?linkid=870924
Comment:
    Calculated Crew Home Base Off Blocks (Out) time.</t>
      </text>
    </comment>
    <comment ref="I49" authorId="73" shapeId="0" xr:uid="{BBC63563-FF47-4A60-BC81-2311F2827635}">
      <text>
        <t>[Threaded comment]
Your version of Excel allows you to read this threaded comment; however, any edits to it will get removed if the file is opened in a newer version of Excel. Learn more: https://go.microsoft.com/fwlink/?linkid=870924
Comment:
    Destination Airport.</t>
      </text>
    </comment>
    <comment ref="J49" authorId="74" shapeId="0" xr:uid="{02C4EBCA-B8DD-46A0-BBA1-278BFAAA9D7A}">
      <text>
        <t>[Threaded comment]
Your version of Excel allows you to read this threaded comment; however, any edits to it will get removed if the file is opened in a newer version of Excel. Learn more: https://go.microsoft.com/fwlink/?linkid=870924
Comment:
    UTC Offset of the Destination Airport.</t>
      </text>
    </comment>
    <comment ref="K49" authorId="75" shapeId="0" xr:uid="{7B73B81B-6DB2-494C-A1E7-378BC825394C}">
      <text>
        <t>[Threaded comment]
Your version of Excel allows you to read this threaded comment; however, any edits to it will get removed if the file is opened in a newer version of Excel. Learn more: https://go.microsoft.com/fwlink/?linkid=870924
Comment:
    On Blocks (In) Time of the Departure.</t>
      </text>
    </comment>
    <comment ref="L49" authorId="76" shapeId="0" xr:uid="{CA27E0B1-F55E-4AD7-ADBD-8CC0281F5E45}">
      <text>
        <t>[Threaded comment]
Your version of Excel allows you to read this threaded comment; however, any edits to it will get removed if the file is opened in a newer version of Excel. Learn more: https://go.microsoft.com/fwlink/?linkid=870924
Comment:
    Calculated UTC On Blocks (In) time.</t>
      </text>
    </comment>
    <comment ref="M49" authorId="77" shapeId="0" xr:uid="{D5DB7D9C-C1E0-496C-8200-8EE6C927A428}">
      <text>
        <t>[Threaded comment]
Your version of Excel allows you to read this threaded comment; however, any edits to it will get removed if the file is opened in a newer version of Excel. Learn more: https://go.microsoft.com/fwlink/?linkid=870924
Comment:
    Calculated Crew Home Base On Blocks (In) time.</t>
      </text>
    </comment>
    <comment ref="P49" authorId="78" shapeId="0" xr:uid="{47429C7B-DEF6-4961-B30D-CC1A1974E653}">
      <text>
        <t>[Threaded comment]
Your version of Excel allows you to read this threaded comment; however, any edits to it will get removed if the file is opened in a newer version of Excel. Learn more: https://go.microsoft.com/fwlink/?linkid=870924
Comment:
    The Hrs : Mins of the Block that occur BEFORE Midnight (Crew Base time).</t>
      </text>
    </comment>
    <comment ref="Q49" authorId="79" shapeId="0" xr:uid="{FE96CB5A-FA68-49AA-AE3E-AA0C7E72C642}">
      <text>
        <t>[Threaded comment]
Your version of Excel allows you to read this threaded comment; however, any edits to it will get removed if the file is opened in a newer version of Excel. Learn more: https://go.microsoft.com/fwlink/?linkid=870924
Comment:
    The Hrs : Mins of the Block that occur AFTER Midnight (Crew Base time).</t>
      </text>
    </comment>
    <comment ref="B64" authorId="80" shapeId="0" xr:uid="{10AAE070-AE4F-423B-B3B9-074AA8CEB13D}">
      <text>
        <t>[Threaded comment]
Your version of Excel allows you to read this threaded comment; however, any edits to it will get removed if the file is opened in a newer version of Excel. Learn more: https://go.microsoft.com/fwlink/?linkid=870924
Comment:
    Enter your UTC Offset for your Roster Base (not where you live). This is used for the RP START section.</t>
      </text>
    </comment>
    <comment ref="F64" authorId="81" shapeId="0" xr:uid="{64037600-5E5A-4E49-A9B4-9B0775D1DD9E}">
      <text>
        <t>[Threaded comment]
Your version of Excel allows you to read this threaded comment; however, any edits to it will get removed if the file is opened in a newer version of Excel. Learn more: https://go.microsoft.com/fwlink/?linkid=870924
Comment:
    Departure Airport.</t>
      </text>
    </comment>
    <comment ref="J64" authorId="82" shapeId="0" xr:uid="{7FEAFBB1-ECA6-43B4-BAF1-530CA358CFF3}">
      <text>
        <t>[Threaded comment]
Your version of Excel allows you to read this threaded comment; however, any edits to it will get removed if the file is opened in a newer version of Excel. Learn more: https://go.microsoft.com/fwlink/?linkid=870924
Comment:
    Destination Airport.</t>
      </text>
    </comment>
    <comment ref="N64" authorId="83" shapeId="0" xr:uid="{9E6AB86C-2935-4C29-ABEC-BC56A06DA2FD}">
      <text>
        <t>[Threaded comment]
Your version of Excel allows you to read this threaded comment; however, any edits to it will get removed if the file is opened in a newer version of Excel. Learn more: https://go.microsoft.com/fwlink/?linkid=870924
Comment:
    Sector Total Scheduled/Actual Block/Duty Times.</t>
      </text>
    </comment>
    <comment ref="O64" authorId="84" shapeId="0" xr:uid="{A58DB4A1-432C-4FDB-BDB1-07F3D95ABD48}">
      <text>
        <t>[Threaded comment]
Your version of Excel allows you to read this threaded comment; however, any edits to it will get removed if the file is opened in a newer version of Excel. Learn more: https://go.microsoft.com/fwlink/?linkid=870924
Comment:
    This section calculates the portion of the Scheduled/Actual Block/Duty time AFTER Midnight (that carries into Day 1 of the Next RP).</t>
      </text>
    </comment>
    <comment ref="G65" authorId="85" shapeId="0" xr:uid="{786B223E-D595-4FED-887C-B0F3EF5915D9}">
      <text>
        <t>[Threaded comment]
Your version of Excel allows you to read this threaded comment; however, any edits to it will get removed if the file is opened in a newer version of Excel. Learn more: https://go.microsoft.com/fwlink/?linkid=870924
Comment:
    Enter the Off Blocks (Out) or Sign On times. Note that the Sign On cells include defaults of -90 (International) and -60 (Domestic) based on the previously entered Off Blocks / Out times.
- Enter both Scheduled and Actual for both Block and Duty times.</t>
      </text>
    </comment>
    <comment ref="H65" authorId="86" shapeId="0" xr:uid="{94B23AE5-560F-4EBB-A31D-9A79CA0D4C91}">
      <text>
        <t>[Threaded comment]
Your version of Excel allows you to read this threaded comment; however, any edits to it will get removed if the file is opened in a newer version of Excel. Learn more: https://go.microsoft.com/fwlink/?linkid=870924
Comment:
    Calculated UTC Off Blocks (Out) time.</t>
      </text>
    </comment>
    <comment ref="I65" authorId="87" shapeId="0" xr:uid="{691C8E32-5CA5-415B-898C-9C10115F8B20}">
      <text>
        <t>[Threaded comment]
Your version of Excel allows you to read this threaded comment; however, any edits to it will get removed if the file is opened in a newer version of Excel. Learn more: https://go.microsoft.com/fwlink/?linkid=870924
Comment:
    Calculated Crew Home Base Off Blocks (Out) time.</t>
      </text>
    </comment>
    <comment ref="K65" authorId="88" shapeId="0" xr:uid="{4FEE4F21-D13F-44FE-8414-556359349386}">
      <text>
        <t xml:space="preserve">[Threaded comment]
Your version of Excel allows you to read this threaded comment; however, any edits to it will get removed if the file is opened in a newer version of Excel. Learn more: https://go.microsoft.com/fwlink/?linkid=870924
Comment:
    Enter the On Blocks (In) or Sign Off times. Note that the Sign Off cells include defaults of +30 based on the previously entered On Blocks / In times.
- Enter both Scheduled and Actual for both Block and Duty times.
</t>
      </text>
    </comment>
    <comment ref="M65" authorId="89" shapeId="0" xr:uid="{B871A12F-BCB5-49EC-AC23-4D3AB0F4F046}">
      <text>
        <t>[Threaded comment]
Your version of Excel allows you to read this threaded comment; however, any edits to it will get removed if the file is opened in a newer version of Excel. Learn more: https://go.microsoft.com/fwlink/?linkid=870924
Comment:
    Calculated Crew Home Base Off Blocks (Out) time.</t>
      </text>
    </comment>
    <comment ref="F68" authorId="90" shapeId="0" xr:uid="{C114E1D2-9018-4650-A756-68CF8B34922F}">
      <text>
        <t>[Threaded comment]
Your version of Excel allows you to read this threaded comment; however, any edits to it will get removed if the file is opened in a newer version of Excel. Learn more: https://go.microsoft.com/fwlink/?linkid=870924
Comment:
    Departure Airport UTC Offset.</t>
      </text>
    </comment>
    <comment ref="J68" authorId="91" shapeId="0" xr:uid="{65899C64-40B5-4E95-98D5-C764F46C23A8}">
      <text>
        <t>[Threaded comment]
Your version of Excel allows you to read this threaded comment; however, any edits to it will get removed if the file is opened in a newer version of Excel. Learn more: https://go.microsoft.com/fwlink/?linkid=870924
Comment:
    Destination Airport UTC Offset.</t>
      </text>
    </comment>
    <comment ref="B76" authorId="92" shapeId="0" xr:uid="{AFF1E345-9293-418E-881A-11473C53F704}">
      <text>
        <t>[Threaded comment]
Your version of Excel allows you to read this threaded comment; however, any edits to it will get removed if the file is opened in a newer version of Excel. Learn more: https://go.microsoft.com/fwlink/?linkid=870924
Comment:
    Enter your UTC Offset for your Roster Base (not where you live). This is used for the RP END section.</t>
      </text>
    </comment>
    <comment ref="F76" authorId="93" shapeId="0" xr:uid="{032AE866-CA05-4EBA-9F07-E93340A61CA8}">
      <text>
        <t>[Threaded comment]
Your version of Excel allows you to read this threaded comment; however, any edits to it will get removed if the file is opened in a newer version of Excel. Learn more: https://go.microsoft.com/fwlink/?linkid=870924
Comment:
    Departure Airport.</t>
      </text>
    </comment>
    <comment ref="J76" authorId="94" shapeId="0" xr:uid="{831BF36E-BAD6-467D-BA00-CB218CE04C39}">
      <text>
        <t>[Threaded comment]
Your version of Excel allows you to read this threaded comment; however, any edits to it will get removed if the file is opened in a newer version of Excel. Learn more: https://go.microsoft.com/fwlink/?linkid=870924
Comment:
    Destination Airport.</t>
      </text>
    </comment>
    <comment ref="N76" authorId="95" shapeId="0" xr:uid="{CBF88F06-0A51-4E04-BE88-CFB0AE6322B4}">
      <text>
        <t>[Threaded comment]
Your version of Excel allows you to read this threaded comment; however, any edits to it will get removed if the file is opened in a newer version of Excel. Learn more: https://go.microsoft.com/fwlink/?linkid=870924
Comment:
    Sector Total Scheduled/Actual Block/Duty Times.</t>
      </text>
    </comment>
    <comment ref="O76" authorId="96" shapeId="0" xr:uid="{C7DCF3B8-B40D-47DC-8123-9A8D658B0CC6}">
      <text>
        <t>[Threaded comment]
Your version of Excel allows you to read this threaded comment; however, any edits to it will get removed if the file is opened in a newer version of Excel. Learn more: https://go.microsoft.com/fwlink/?linkid=870924
Comment:
    This section calculates the portion of the Scheduled/Actual Block/Duty time BEFORE Midnight (that is credited into the last day of the RP).</t>
      </text>
    </comment>
    <comment ref="G77" authorId="97" shapeId="0" xr:uid="{331B50A5-23A5-449D-B17B-A6DC004E168C}">
      <text>
        <t>[Threaded comment]
Your version of Excel allows you to read this threaded comment; however, any edits to it will get removed if the file is opened in a newer version of Excel. Learn more: https://go.microsoft.com/fwlink/?linkid=870924
Comment:
    Enter the Off Blocks (Out) or Sign On times. Note that the Sign On cells include defaults of -90 (International) and -60 (Domestic) based on the previously entered Off Blocks / Out times.
- Enter both Scheduled and Actual for both Block and Duty times.</t>
      </text>
    </comment>
    <comment ref="H77" authorId="98" shapeId="0" xr:uid="{9F3D6DF3-248B-45F8-94A0-F642A90AFCFB}">
      <text>
        <t>[Threaded comment]
Your version of Excel allows you to read this threaded comment; however, any edits to it will get removed if the file is opened in a newer version of Excel. Learn more: https://go.microsoft.com/fwlink/?linkid=870924
Comment:
    Calculated UTC Off Blocks (Out) time.</t>
      </text>
    </comment>
    <comment ref="I77" authorId="99" shapeId="0" xr:uid="{58680360-9A91-4142-AAF2-1FED57415BF6}">
      <text>
        <t>[Threaded comment]
Your version of Excel allows you to read this threaded comment; however, any edits to it will get removed if the file is opened in a newer version of Excel. Learn more: https://go.microsoft.com/fwlink/?linkid=870924
Comment:
    Calculated Crew Home Base Off Blocks (Out) time.</t>
      </text>
    </comment>
    <comment ref="K77" authorId="100" shapeId="0" xr:uid="{4DA7D572-1576-40D3-B8D5-A17B2FB12303}">
      <text>
        <t xml:space="preserve">[Threaded comment]
Your version of Excel allows you to read this threaded comment; however, any edits to it will get removed if the file is opened in a newer version of Excel. Learn more: https://go.microsoft.com/fwlink/?linkid=870924
Comment:
    Enter the On Blocks (In) or Sign Off times. Note that the Sign Off cells include defaults of +30 based on the previously entered On Blocks / In times.
- Enter both Scheduled and Actual for both Block and Duty times.
</t>
      </text>
    </comment>
    <comment ref="M77" authorId="101" shapeId="0" xr:uid="{FBAFB74E-E1A7-458D-BC3B-AA8779993A2A}">
      <text>
        <t>[Threaded comment]
Your version of Excel allows you to read this threaded comment; however, any edits to it will get removed if the file is opened in a newer version of Excel. Learn more: https://go.microsoft.com/fwlink/?linkid=870924
Comment:
    Calculated Crew Home Base Off Blocks (Out) time.</t>
      </text>
    </comment>
    <comment ref="F80" authorId="102" shapeId="0" xr:uid="{927A49CA-9D8F-4507-8DA2-65DB2C8378F7}">
      <text>
        <t>[Threaded comment]
Your version of Excel allows you to read this threaded comment; however, any edits to it will get removed if the file is opened in a newer version of Excel. Learn more: https://go.microsoft.com/fwlink/?linkid=870924
Comment:
    Departure Airport UTC Offset.</t>
      </text>
    </comment>
    <comment ref="J80" authorId="103" shapeId="0" xr:uid="{FFD27B4B-F878-41C4-8C0E-F49DC4C31C74}">
      <text>
        <t>[Threaded comment]
Your version of Excel allows you to read this threaded comment; however, any edits to it will get removed if the file is opened in a newer version of Excel. Learn more: https://go.microsoft.com/fwlink/?linkid=870924
Comment:
    Destination Airport UTC Offset.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tc={50497D89-863B-4B8C-A060-7B7970844582}</author>
    <author>tc={AC924F86-0F8C-4588-8642-1A5DD63E0565}</author>
    <author>tc={039A8AFF-2233-4759-98DE-0374E622FE46}</author>
    <author>tc={0060F7DE-DA43-4118-BD95-B0B3A383CF73}</author>
    <author>tc={2BFB8555-37FC-49C9-A6E1-956F49A4EF9C}</author>
    <author>tc={393B9108-AFBA-43AE-99C9-8593903B3AC2}</author>
    <author>tc={82534C9C-15F8-4EC3-9D38-B730309F5514}</author>
    <author>tc={F38A5A51-6D4E-48AA-B934-6F84DDCE87BA}</author>
    <author>tc={F0AA04F5-E52B-4D9E-BC81-64C6F69E5731}</author>
    <author>tc={3E4D8F92-DA41-4AA6-8C5C-97B9ECA218A9}</author>
    <author>tc={2B2F1710-2DAB-4E2B-B8D3-BD3779DEA765}</author>
    <author>tc={78F76F20-8529-4B1B-A99B-07247E72A925}</author>
    <author>tc={5B2E6EAB-4D63-4D7F-AC6E-A4C2444AB54B}</author>
    <author>tc={10E869E7-F770-4369-8722-8AE28E006683}</author>
    <author>tc={8C2B24F4-22B8-43BD-B099-361365BD4110}</author>
  </authors>
  <commentList>
    <comment ref="P3" authorId="0" shapeId="0" xr:uid="{50497D89-863B-4B8C-A060-7B7970844582}">
      <text>
        <t>[Threaded comment]
Your version of Excel allows you to read this threaded comment; however, any edits to it will get removed if the file is opened in a newer version of Excel. Learn more: https://go.microsoft.com/fwlink/?linkid=870924
Comment:
    Enables checking that no TVL/FLY duties are assigned against this Duty (which would be an entry error)</t>
      </text>
    </comment>
    <comment ref="V8" authorId="1" shapeId="0" xr:uid="{AC924F86-0F8C-4588-8642-1A5DD63E0565}">
      <text>
        <t>[Threaded comment]
Your version of Excel allows you to read this threaded comment; however, any edits to it will get removed if the file is opened in a newer version of Excel. Learn more: https://go.microsoft.com/fwlink/?linkid=870924
Comment:
    The name of this Callout is formula tested - do not change the name!</t>
      </text>
    </comment>
    <comment ref="Y8" authorId="2" shapeId="0" xr:uid="{039A8AFF-2233-4759-98DE-0374E622FE46}">
      <text>
        <t>[Threaded comment]
Your version of Excel allows you to read this threaded comment; however, any edits to it will get removed if the file is opened in a newer version of Excel. Learn more: https://go.microsoft.com/fwlink/?linkid=870924
Comment:
    Calculated result using the value stored in the Misc EBA Settings/Values table.</t>
      </text>
    </comment>
    <comment ref="O10" authorId="3" shapeId="0" xr:uid="{0060F7DE-DA43-4118-BD95-B0B3A383CF73}">
      <text>
        <t>[Threaded comment]
Your version of Excel allows you to read this threaded comment; however, any edits to it will get removed if the file is opened in a newer version of Excel. Learn more: https://go.microsoft.com/fwlink/?linkid=870924
Comment:
    The name of this Duty Code is formula tested - do not change the name!</t>
      </text>
    </comment>
    <comment ref="V14" authorId="4" shapeId="0" xr:uid="{2BFB8555-37FC-49C9-A6E1-956F49A4EF9C}">
      <text>
        <t>[Threaded comment]
Your version of Excel allows you to read this threaded comment; however, any edits to it will get removed if the file is opened in a newer version of Excel. Learn more: https://go.microsoft.com/fwlink/?linkid=870924
Comment:
    The name of this Callout is formula tested - do not change the name!</t>
      </text>
    </comment>
    <comment ref="Y14" authorId="5" shapeId="0" xr:uid="{393B9108-AFBA-43AE-99C9-8593903B3AC2}">
      <text>
        <t>[Threaded comment]
Your version of Excel allows you to read this threaded comment; however, any edits to it will get removed if the file is opened in a newer version of Excel. Learn more: https://go.microsoft.com/fwlink/?linkid=870924
Comment:
    Calculated result using the value stored in the Misc EBA Settings/Values table.</t>
      </text>
    </comment>
    <comment ref="Q16" authorId="6" shapeId="0" xr:uid="{82534C9C-15F8-4EC3-9D38-B730309F5514}">
      <text>
        <t>[Threaded comment]
Your version of Excel allows you to read this threaded comment; however, any edits to it will get removed if the file is opened in a newer version of Excel. Learn more: https://go.microsoft.com/fwlink/?linkid=870924
Comment:
    Calculated result using the value stored in the Misc EBA Settings/Values table.</t>
      </text>
    </comment>
    <comment ref="Q17" authorId="7" shapeId="0" xr:uid="{F38A5A51-6D4E-48AA-B934-6F84DDCE87BA}">
      <text>
        <t>[Threaded comment]
Your version of Excel allows you to read this threaded comment; however, any edits to it will get removed if the file is opened in a newer version of Excel. Learn more: https://go.microsoft.com/fwlink/?linkid=870924
Comment:
    Calculated result using the value stored in the Misc EBA Settings/Values table.</t>
      </text>
    </comment>
    <comment ref="V18" authorId="8" shapeId="0" xr:uid="{F0AA04F5-E52B-4D9E-BC81-64C6F69E5731}">
      <text>
        <t>[Threaded comment]
Your version of Excel allows you to read this threaded comment; however, any edits to it will get removed if the file is opened in a newer version of Excel. Learn more: https://go.microsoft.com/fwlink/?linkid=870924
Comment:
    The name of this Callout is formula tested - do not change the name!</t>
      </text>
    </comment>
    <comment ref="Y18" authorId="9" shapeId="0" xr:uid="{3E4D8F92-DA41-4AA6-8C5C-97B9ECA218A9}">
      <text>
        <t>[Threaded comment]
Your version of Excel allows you to read this threaded comment; however, any edits to it will get removed if the file is opened in a newer version of Excel. Learn more: https://go.microsoft.com/fwlink/?linkid=870924
Comment:
    Calculated result using the value stored in the Misc EBA Settings/Values table.</t>
      </text>
    </comment>
    <comment ref="Q29" authorId="10" shapeId="0" xr:uid="{2B2F1710-2DAB-4E2B-B8D3-BD3779DEA765}">
      <text>
        <t>[Threaded comment]
Your version of Excel allows you to read this threaded comment; however, any edits to it will get removed if the file is opened in a newer version of Excel. Learn more: https://go.microsoft.com/fwlink/?linkid=870924
Comment:
    Calculated result using the value stored in the Misc EBA Settings/Values table.</t>
      </text>
    </comment>
    <comment ref="O31" authorId="11" shapeId="0" xr:uid="{78F76F20-8529-4B1B-A99B-07247E72A925}">
      <text>
        <t>[Threaded comment]
Your version of Excel allows you to read this threaded comment; however, any edits to it will get removed if the file is opened in a newer version of Excel. Learn more: https://go.microsoft.com/fwlink/?linkid=870924
Comment:
    The name of this Duty Code is formula tested - do not change the name!</t>
      </text>
    </comment>
    <comment ref="O32" authorId="12" shapeId="0" xr:uid="{5B2E6EAB-4D63-4D7F-AC6E-A4C2444AB54B}">
      <text>
        <t>[Threaded comment]
Your version of Excel allows you to read this threaded comment; however, any edits to it will get removed if the file is opened in a newer version of Excel. Learn more: https://go.microsoft.com/fwlink/?linkid=870924
Comment:
    The name of this Duty Code is formula tested - do not change the name!</t>
      </text>
    </comment>
    <comment ref="O33" authorId="13" shapeId="0" xr:uid="{10E869E7-F770-4369-8722-8AE28E006683}">
      <text>
        <t>[Threaded comment]
Your version of Excel allows you to read this threaded comment; however, any edits to it will get removed if the file is opened in a newer version of Excel. Learn more: https://go.microsoft.com/fwlink/?linkid=870924
Comment:
    The name of this Duty Code is formula tested - do not change the name!</t>
      </text>
    </comment>
    <comment ref="O34" authorId="14" shapeId="0" xr:uid="{8C2B24F4-22B8-43BD-B099-361365BD4110}">
      <text>
        <t>[Threaded comment]
Your version of Excel allows you to read this threaded comment; however, any edits to it will get removed if the file is opened in a newer version of Excel. Learn more: https://go.microsoft.com/fwlink/?linkid=870924
Comment:
    The name of this Duty Code is formula tested - do not change the name!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<sst xmlns="http://schemas.openxmlformats.org/spreadsheetml/2006/main" count="6613" uniqueCount="871">
  <si>
    <t>Sector One</t>
  </si>
  <si>
    <t>Block</t>
  </si>
  <si>
    <t>UTCs
1 mins</t>
  </si>
  <si>
    <t>UTC_1</t>
  </si>
  <si>
    <t>Route</t>
  </si>
  <si>
    <t>Sector Two</t>
  </si>
  <si>
    <t>Sector Three</t>
  </si>
  <si>
    <t>Sector Four</t>
  </si>
  <si>
    <t>Sector Five</t>
  </si>
  <si>
    <t>Duty
Type</t>
  </si>
  <si>
    <t>From</t>
  </si>
  <si>
    <t>To</t>
  </si>
  <si>
    <t>ADL</t>
  </si>
  <si>
    <t>UTC Offsets</t>
  </si>
  <si>
    <t>UTC</t>
  </si>
  <si>
    <t>NAN</t>
  </si>
  <si>
    <t>APW</t>
  </si>
  <si>
    <t>VLI</t>
  </si>
  <si>
    <t>ZQN</t>
  </si>
  <si>
    <t>DPS</t>
  </si>
  <si>
    <t>ASP</t>
  </si>
  <si>
    <t>BNE</t>
  </si>
  <si>
    <t>OOL</t>
  </si>
  <si>
    <t>CNS</t>
  </si>
  <si>
    <t>OCM</t>
  </si>
  <si>
    <t>HTI</t>
  </si>
  <si>
    <t>BQB</t>
  </si>
  <si>
    <t>ISA</t>
  </si>
  <si>
    <t>MKY</t>
  </si>
  <si>
    <t>BNK</t>
  </si>
  <si>
    <t>PPP</t>
  </si>
  <si>
    <t>ROK</t>
  </si>
  <si>
    <t>BME</t>
  </si>
  <si>
    <t>MCY</t>
  </si>
  <si>
    <t>TSV</t>
  </si>
  <si>
    <t>OOD</t>
  </si>
  <si>
    <t>HBA</t>
  </si>
  <si>
    <t>LST</t>
  </si>
  <si>
    <t>MEL</t>
  </si>
  <si>
    <t>ZNE</t>
  </si>
  <si>
    <t>DRW</t>
  </si>
  <si>
    <t>KTA</t>
  </si>
  <si>
    <t>KGI</t>
  </si>
  <si>
    <t>KNX</t>
  </si>
  <si>
    <t>PHE</t>
  </si>
  <si>
    <t>PER</t>
  </si>
  <si>
    <t>CBR</t>
  </si>
  <si>
    <t>SYD</t>
  </si>
  <si>
    <t>NTL</t>
  </si>
  <si>
    <t>SUV</t>
  </si>
  <si>
    <t>TBU</t>
  </si>
  <si>
    <t>PPG</t>
  </si>
  <si>
    <t>NOU</t>
  </si>
  <si>
    <t>AKL</t>
  </si>
  <si>
    <t>CHC</t>
  </si>
  <si>
    <t>WLG</t>
  </si>
  <si>
    <t>UPG</t>
  </si>
  <si>
    <t>LOP</t>
  </si>
  <si>
    <t>SUB</t>
  </si>
  <si>
    <t>CGK</t>
  </si>
  <si>
    <t>AYQ</t>
  </si>
  <si>
    <t>WTB</t>
  </si>
  <si>
    <t>CFS</t>
  </si>
  <si>
    <t>GET</t>
  </si>
  <si>
    <t>AVV</t>
  </si>
  <si>
    <t>MQL</t>
  </si>
  <si>
    <t>LEA</t>
  </si>
  <si>
    <t>KTR</t>
  </si>
  <si>
    <t>HLZ</t>
  </si>
  <si>
    <t>IVC</t>
  </si>
  <si>
    <t>PMR</t>
  </si>
  <si>
    <t>TRG</t>
  </si>
  <si>
    <t>KOE</t>
  </si>
  <si>
    <t>FOS</t>
  </si>
  <si>
    <t>LRE</t>
  </si>
  <si>
    <t>PBO</t>
  </si>
  <si>
    <t>GOV</t>
  </si>
  <si>
    <t>UMR</t>
  </si>
  <si>
    <t>XCH</t>
  </si>
  <si>
    <t>NLK</t>
  </si>
  <si>
    <t>TMW</t>
  </si>
  <si>
    <t>RAR</t>
  </si>
  <si>
    <t>PPT</t>
  </si>
  <si>
    <t>DUD</t>
  </si>
  <si>
    <t>BWX</t>
  </si>
  <si>
    <t>DIL</t>
  </si>
  <si>
    <t>ALH</t>
  </si>
  <si>
    <t>GYL</t>
  </si>
  <si>
    <t>DCN</t>
  </si>
  <si>
    <t>DPO</t>
  </si>
  <si>
    <t>GLT</t>
  </si>
  <si>
    <t>HVB</t>
  </si>
  <si>
    <t>SXE</t>
  </si>
  <si>
    <t>PEA</t>
  </si>
  <si>
    <t>PQQ</t>
  </si>
  <si>
    <t>XRH</t>
  </si>
  <si>
    <t>IATA</t>
  </si>
  <si>
    <t>SIM-I</t>
  </si>
  <si>
    <t>TVL</t>
  </si>
  <si>
    <t>DDO</t>
  </si>
  <si>
    <t>Sked</t>
  </si>
  <si>
    <t>Act</t>
  </si>
  <si>
    <t>Routes</t>
  </si>
  <si>
    <t>Block
5 mins</t>
  </si>
  <si>
    <t>Block_5</t>
  </si>
  <si>
    <t>Block
1 mins</t>
  </si>
  <si>
    <t>Block_1</t>
  </si>
  <si>
    <t>Settings</t>
  </si>
  <si>
    <t>Value</t>
  </si>
  <si>
    <t>Duty
5 mins</t>
  </si>
  <si>
    <t>Duty_5</t>
  </si>
  <si>
    <t>Duty
1 mins</t>
  </si>
  <si>
    <t>Duty_1</t>
  </si>
  <si>
    <t>Sector Six !</t>
  </si>
  <si>
    <t>Code</t>
  </si>
  <si>
    <t>No</t>
  </si>
  <si>
    <t>Yes</t>
  </si>
  <si>
    <t>Credit</t>
  </si>
  <si>
    <t>Duty RIG Minimum</t>
  </si>
  <si>
    <t>Duty</t>
  </si>
  <si>
    <t>Error Checking</t>
  </si>
  <si>
    <t>Roster
Date</t>
  </si>
  <si>
    <t>FLT - Credit Hours</t>
  </si>
  <si>
    <t>Rank</t>
  </si>
  <si>
    <t>Captain</t>
  </si>
  <si>
    <t>First Officer</t>
  </si>
  <si>
    <t>MCG</t>
  </si>
  <si>
    <t>Check Capt</t>
  </si>
  <si>
    <t>SIM-P</t>
  </si>
  <si>
    <t>GS-P</t>
  </si>
  <si>
    <t>GS-I</t>
  </si>
  <si>
    <t>FTG</t>
  </si>
  <si>
    <t>vLearn Credit</t>
  </si>
  <si>
    <t>Role :</t>
  </si>
  <si>
    <t>Before 
20Feb22</t>
  </si>
  <si>
    <t>From 
01Nov23</t>
  </si>
  <si>
    <t>21Feb22 - 31Dec22</t>
  </si>
  <si>
    <t>01Jan23-31Oct23</t>
  </si>
  <si>
    <t>Captain PT75</t>
  </si>
  <si>
    <t>First Officer PT75</t>
  </si>
  <si>
    <t>Captain PT50</t>
  </si>
  <si>
    <t>First Officer PT50</t>
  </si>
  <si>
    <t>Hard Credit :</t>
  </si>
  <si>
    <t>Min TVL Credit</t>
  </si>
  <si>
    <t>Type</t>
  </si>
  <si>
    <t>Credit
Hours</t>
  </si>
  <si>
    <t>Select</t>
  </si>
  <si>
    <t>Description</t>
  </si>
  <si>
    <t>Ground School (Student : SEP, NTS, etc)</t>
  </si>
  <si>
    <t>Simulator as Instructor</t>
  </si>
  <si>
    <t>Simulator as Pupil</t>
  </si>
  <si>
    <t>Standby, Reserve, etc</t>
  </si>
  <si>
    <t>Ground School (as Instructor)</t>
  </si>
  <si>
    <t>Day Off (DDO, RDO, SOC, LWOP, SLWOP)</t>
  </si>
  <si>
    <t>Admin (No Credit) - Meetings, etc</t>
  </si>
  <si>
    <t>Administration (AIC, FDAP, FSAG, etc)</t>
  </si>
  <si>
    <t>Dangerous Goods alone</t>
  </si>
  <si>
    <t>DG</t>
  </si>
  <si>
    <t>Fatigue Absence</t>
  </si>
  <si>
    <t>Positioning on Non Virgin aircraft (No Actuals)</t>
  </si>
  <si>
    <t>Positioning on Virgin Aircraft</t>
  </si>
  <si>
    <t>SOC-P</t>
  </si>
  <si>
    <t>Stand Down With Pay</t>
  </si>
  <si>
    <t>Credit Totals &amp; Summary</t>
  </si>
  <si>
    <t>S1</t>
  </si>
  <si>
    <t>S2</t>
  </si>
  <si>
    <t>S3</t>
  </si>
  <si>
    <t>S4</t>
  </si>
  <si>
    <t>S5</t>
  </si>
  <si>
    <t>S6</t>
  </si>
  <si>
    <t>Sector Default Blocks Hours</t>
  </si>
  <si>
    <t>RP Credit Hours</t>
  </si>
  <si>
    <t>FLT Credits :</t>
  </si>
  <si>
    <t>Other Duty :</t>
  </si>
  <si>
    <t>RP Credit Hrs :</t>
  </si>
  <si>
    <t>Original Roster :</t>
  </si>
  <si>
    <t>TVL Factor</t>
  </si>
  <si>
    <t>RP Listing</t>
  </si>
  <si>
    <t>RP Name</t>
  </si>
  <si>
    <t>Start Date</t>
  </si>
  <si>
    <t>RP 22-08</t>
  </si>
  <si>
    <t>RP 22-09</t>
  </si>
  <si>
    <t>RP 22-10</t>
  </si>
  <si>
    <t>RP 22-11</t>
  </si>
  <si>
    <t>RP 22-12</t>
  </si>
  <si>
    <t>RP 22-13</t>
  </si>
  <si>
    <t>RP 23-01</t>
  </si>
  <si>
    <t>RP 23-02</t>
  </si>
  <si>
    <t>RP 23-03</t>
  </si>
  <si>
    <t>RP 23-04</t>
  </si>
  <si>
    <t>RP 23-05</t>
  </si>
  <si>
    <t>RP 23-06</t>
  </si>
  <si>
    <t>RP 23-07</t>
  </si>
  <si>
    <t>RP 23-08</t>
  </si>
  <si>
    <t>RP 23-09</t>
  </si>
  <si>
    <t>RP 23-10</t>
  </si>
  <si>
    <t>RP 23-11</t>
  </si>
  <si>
    <t>End Date</t>
  </si>
  <si>
    <t>Duty RIG</t>
  </si>
  <si>
    <t>Paid Pax</t>
  </si>
  <si>
    <t xml:space="preserve">RP : </t>
  </si>
  <si>
    <t>Pay Period</t>
  </si>
  <si>
    <t>Pay Date</t>
  </si>
  <si>
    <t>All TVL :</t>
  </si>
  <si>
    <t>FLY</t>
  </si>
  <si>
    <t>Blank Day Free of Duty - After/Before Duty)</t>
  </si>
  <si>
    <t>-</t>
  </si>
  <si>
    <t>Seminar (Paid)</t>
  </si>
  <si>
    <t>SEMNR</t>
  </si>
  <si>
    <t>Paid Paxing :</t>
  </si>
  <si>
    <t>Protected Roster credit</t>
  </si>
  <si>
    <t>Protected Roster Credit :</t>
  </si>
  <si>
    <t>Prot RP Credit</t>
  </si>
  <si>
    <t>Cancelled Accom :</t>
  </si>
  <si>
    <t>Cancelled Callout (&lt;2hrs Notice)</t>
  </si>
  <si>
    <t>Canc &lt;2hrs</t>
  </si>
  <si>
    <t>Duty Callout Status Credits</t>
  </si>
  <si>
    <t>FLY Duty RIG :</t>
  </si>
  <si>
    <t>Canc
Accom</t>
  </si>
  <si>
    <t>vLearn Credit :</t>
  </si>
  <si>
    <t>RP 23-12</t>
  </si>
  <si>
    <t>RP 23-13</t>
  </si>
  <si>
    <t>RP 24-01</t>
  </si>
  <si>
    <t>RP 24-02</t>
  </si>
  <si>
    <t>RP 24-03</t>
  </si>
  <si>
    <t>RP 24-04</t>
  </si>
  <si>
    <t>Duty Types, Codes, Credit Hours</t>
  </si>
  <si>
    <t>MTG</t>
  </si>
  <si>
    <t>Meeting (PWC, AIC, FDAP, FRMS, CAST, Pairings, etc)</t>
  </si>
  <si>
    <t>FLY
Credit</t>
  </si>
  <si>
    <t>Canc
Callout</t>
  </si>
  <si>
    <t>Pre-CMS Ad Hoc Instructor</t>
  </si>
  <si>
    <t>Cancelled Accomodation</t>
  </si>
  <si>
    <t>Pre TVL</t>
  </si>
  <si>
    <t>Post TVL</t>
  </si>
  <si>
    <t>All FLY :</t>
  </si>
  <si>
    <t>TVL-OAL</t>
  </si>
  <si>
    <t>TVL-100</t>
  </si>
  <si>
    <t>Err</t>
  </si>
  <si>
    <t>Inc</t>
  </si>
  <si>
    <t>Incomplete Entry</t>
  </si>
  <si>
    <t xml:space="preserve">Color Key : </t>
  </si>
  <si>
    <t>Actual</t>
  </si>
  <si>
    <t>EBA MCG &amp; Hourly Rates</t>
  </si>
  <si>
    <t>FLY-LCC</t>
  </si>
  <si>
    <t>Misc EBA Settings/Values</t>
  </si>
  <si>
    <t>LV</t>
  </si>
  <si>
    <t xml:space="preserve">Leave - Unpaid </t>
  </si>
  <si>
    <t>Orig Roster
Credit Hours :</t>
  </si>
  <si>
    <r>
      <t xml:space="preserve">Roll In : </t>
    </r>
    <r>
      <rPr>
        <sz val="12"/>
        <color theme="0"/>
        <rFont val="Wingdings"/>
        <charset val="2"/>
      </rPr>
      <t>ø</t>
    </r>
  </si>
  <si>
    <t>Roll In (Last Day of Previous RP)
Roll Out (Last Day of Current RP)</t>
  </si>
  <si>
    <t>Roster Period :</t>
  </si>
  <si>
    <t>Positioning at 100% of Sched/Actual (Displaced TVL)</t>
  </si>
  <si>
    <t>FLY :</t>
  </si>
  <si>
    <t>Flight (FLY) Duty Details</t>
  </si>
  <si>
    <t>Total :</t>
  </si>
  <si>
    <t>N/A</t>
  </si>
  <si>
    <t>Meeting Zero (No Credit)</t>
  </si>
  <si>
    <t>MTG0</t>
  </si>
  <si>
    <t>Approved Leave (Pre-CMS)</t>
  </si>
  <si>
    <t>Approved Leave (CMS)</t>
  </si>
  <si>
    <t>Leave (Annual, LSL, ADF, Jury, Parent, etc.)</t>
  </si>
  <si>
    <t>Date</t>
  </si>
  <si>
    <r>
      <t xml:space="preserve">Duty
Credit
</t>
    </r>
    <r>
      <rPr>
        <sz val="11"/>
        <color theme="0"/>
        <rFont val="Calibri"/>
        <family val="2"/>
        <scheme val="minor"/>
      </rPr>
      <t>(Soft)</t>
    </r>
  </si>
  <si>
    <t>SBY</t>
  </si>
  <si>
    <t>Soft Credit Hours</t>
  </si>
  <si>
    <t>Min Credit Hours</t>
  </si>
  <si>
    <t>Soft Credit Hrs :</t>
  </si>
  <si>
    <t>Hard Credit Hrs :</t>
  </si>
  <si>
    <t>Space Yes</t>
  </si>
  <si>
    <t>SpcYes</t>
  </si>
  <si>
    <t>FLY (not as Line Check Captain)</t>
  </si>
  <si>
    <t>FLY (as Line Check Captain)</t>
  </si>
  <si>
    <t>SpcYesNo</t>
  </si>
  <si>
    <t>Space Yes No</t>
  </si>
  <si>
    <t>EBA</t>
  </si>
  <si>
    <t>Active</t>
  </si>
  <si>
    <t>Positioning (Zero Credit)</t>
  </si>
  <si>
    <t>TVL0</t>
  </si>
  <si>
    <t>Min(imum) Credit Hrs :</t>
  </si>
  <si>
    <t>LV-U/P</t>
  </si>
  <si>
    <t>Personal Leave Rostered (Sick, Personal, Carers, URTI, Dom-V)</t>
  </si>
  <si>
    <t>Standby Credit (Incentive)</t>
  </si>
  <si>
    <t>No Event</t>
  </si>
  <si>
    <t>UTC+</t>
  </si>
  <si>
    <t>Out (L)</t>
  </si>
  <si>
    <t>In (L)</t>
  </si>
  <si>
    <t>DS Start</t>
  </si>
  <si>
    <t>DS Stop</t>
  </si>
  <si>
    <t>Station UTC DS Offset Table</t>
  </si>
  <si>
    <t>Adelaide</t>
  </si>
  <si>
    <t>Albany</t>
  </si>
  <si>
    <t>Alice Springs</t>
  </si>
  <si>
    <t>Argyle</t>
  </si>
  <si>
    <t>Auckland</t>
  </si>
  <si>
    <t>Avalon</t>
  </si>
  <si>
    <t>Ayers Rock</t>
  </si>
  <si>
    <t>Bali</t>
  </si>
  <si>
    <t>Ballina</t>
  </si>
  <si>
    <t>Banyuwangi</t>
  </si>
  <si>
    <t>BYP</t>
  </si>
  <si>
    <t>Barimunya</t>
  </si>
  <si>
    <t>Boolgeeda</t>
  </si>
  <si>
    <t>Brisbane</t>
  </si>
  <si>
    <t>Brisbane West Wellcamp</t>
  </si>
  <si>
    <t>Broome</t>
  </si>
  <si>
    <t>Busselton</t>
  </si>
  <si>
    <t>Cairns</t>
  </si>
  <si>
    <t>Canberra</t>
  </si>
  <si>
    <t>Christchurch</t>
  </si>
  <si>
    <t>Christmas Island</t>
  </si>
  <si>
    <t>Coffs Harbour</t>
  </si>
  <si>
    <t>CJF</t>
  </si>
  <si>
    <t>Coondewanna</t>
  </si>
  <si>
    <t>Curtin</t>
  </si>
  <si>
    <t>Darwin</t>
  </si>
  <si>
    <t>Devonport</t>
  </si>
  <si>
    <t>Dili</t>
  </si>
  <si>
    <t>Dunedin</t>
  </si>
  <si>
    <t>East Sale</t>
  </si>
  <si>
    <t>WHB</t>
  </si>
  <si>
    <t>Eliwana</t>
  </si>
  <si>
    <t>Faleolo</t>
  </si>
  <si>
    <t>Forrest</t>
  </si>
  <si>
    <t>Geraldton</t>
  </si>
  <si>
    <t>Gladstone</t>
  </si>
  <si>
    <t>Gold Coast</t>
  </si>
  <si>
    <t>Gove</t>
  </si>
  <si>
    <t>GYZ</t>
  </si>
  <si>
    <t>Gruyere</t>
  </si>
  <si>
    <t>Gudai-Darri</t>
  </si>
  <si>
    <t>Hamilton</t>
  </si>
  <si>
    <t>Hamilton I</t>
  </si>
  <si>
    <t>Hervey Bay</t>
  </si>
  <si>
    <t>Hobart</t>
  </si>
  <si>
    <t>Hen</t>
  </si>
  <si>
    <t>Honiara</t>
  </si>
  <si>
    <t>Invercargill</t>
  </si>
  <si>
    <t>Jakarta</t>
  </si>
  <si>
    <t>Kalgoorlie Boulder</t>
  </si>
  <si>
    <t>Karratha</t>
  </si>
  <si>
    <t>Kununurra</t>
  </si>
  <si>
    <t>Kupang</t>
  </si>
  <si>
    <t>Launceston</t>
  </si>
  <si>
    <t>Learmonth</t>
  </si>
  <si>
    <t>Longreach</t>
  </si>
  <si>
    <t>Mackay</t>
  </si>
  <si>
    <t>Makassar</t>
  </si>
  <si>
    <t>Melbourne</t>
  </si>
  <si>
    <t>Mildura</t>
  </si>
  <si>
    <t>Mt Isa</t>
  </si>
  <si>
    <t>Nadi</t>
  </si>
  <si>
    <t>Nausori</t>
  </si>
  <si>
    <t>Newman</t>
  </si>
  <si>
    <t>Norfolk I</t>
  </si>
  <si>
    <t>Noumea</t>
  </si>
  <si>
    <t>Nuku'alofa</t>
  </si>
  <si>
    <t>ONS</t>
  </si>
  <si>
    <t>Onslow</t>
  </si>
  <si>
    <t>Pago Pago</t>
  </si>
  <si>
    <t>Palmerston North</t>
  </si>
  <si>
    <t>Paraburdoo</t>
  </si>
  <si>
    <t>Pearce</t>
  </si>
  <si>
    <t>Perth</t>
  </si>
  <si>
    <t>Port Hedland</t>
  </si>
  <si>
    <t>Port Macquarie</t>
  </si>
  <si>
    <t>Port Vila</t>
  </si>
  <si>
    <t>Praya</t>
  </si>
  <si>
    <t>Proserpine</t>
  </si>
  <si>
    <t>Queenstown</t>
  </si>
  <si>
    <t>RVT</t>
  </si>
  <si>
    <t>Ravensthorpe</t>
  </si>
  <si>
    <t>Rarotonga I</t>
  </si>
  <si>
    <t>Richmond</t>
  </si>
  <si>
    <t>Rockhampton</t>
  </si>
  <si>
    <t>Sunshine Coast</t>
  </si>
  <si>
    <t>Surabaya</t>
  </si>
  <si>
    <t>Sydney</t>
  </si>
  <si>
    <t>Tahiti I</t>
  </si>
  <si>
    <t>Tamworth</t>
  </si>
  <si>
    <t>Tauranga</t>
  </si>
  <si>
    <t>Tindal</t>
  </si>
  <si>
    <t>Townsville</t>
  </si>
  <si>
    <t>Wellington</t>
  </si>
  <si>
    <t>WLP</t>
  </si>
  <si>
    <t>West Angeles</t>
  </si>
  <si>
    <t>Williamtown</t>
  </si>
  <si>
    <t>WWI</t>
  </si>
  <si>
    <t>Woodie Woodie</t>
  </si>
  <si>
    <t>Woomera</t>
  </si>
  <si>
    <t>1st Sun Oct</t>
  </si>
  <si>
    <t>1st Apr Oct</t>
  </si>
  <si>
    <t>Name</t>
  </si>
  <si>
    <r>
      <t xml:space="preserve">UTC </t>
    </r>
    <r>
      <rPr>
        <sz val="11"/>
        <color theme="0"/>
        <rFont val="Calibri"/>
        <family val="2"/>
      </rPr>
      <t>±</t>
    </r>
  </si>
  <si>
    <r>
      <t xml:space="preserve">DS UTC </t>
    </r>
    <r>
      <rPr>
        <sz val="11"/>
        <color theme="0"/>
        <rFont val="Calibri"/>
        <family val="2"/>
      </rPr>
      <t>±</t>
    </r>
  </si>
  <si>
    <t>DS Start Stops</t>
  </si>
  <si>
    <t>1st Sun Apr</t>
  </si>
  <si>
    <t>Last Sun Sep</t>
  </si>
  <si>
    <t>Sector</t>
  </si>
  <si>
    <t>strNA</t>
  </si>
  <si>
    <t>LV-SK</t>
  </si>
  <si>
    <t xml:space="preserve"> - Hrs</t>
  </si>
  <si>
    <r>
      <rPr>
        <sz val="12"/>
        <color theme="0"/>
        <rFont val="Arial Rounded MT Bold"/>
        <family val="2"/>
      </rPr>
      <t>Enter as Positive Hours</t>
    </r>
    <r>
      <rPr>
        <sz val="12"/>
        <color theme="0"/>
        <rFont val="Calibri"/>
        <family val="2"/>
        <scheme val="minor"/>
      </rPr>
      <t xml:space="preserve">
(Displays as Negative Hours)</t>
    </r>
  </si>
  <si>
    <t>Removal Date</t>
  </si>
  <si>
    <t>ADMN</t>
  </si>
  <si>
    <t>ADMN0</t>
  </si>
  <si>
    <t>RP Hard / Fixed Hours/Payments</t>
  </si>
  <si>
    <t>Roster Removals (Sick, etc) :</t>
  </si>
  <si>
    <t>Revised Published Credit :</t>
  </si>
  <si>
    <r>
      <t xml:space="preserve"> Minimum Credit Hours paid for the Duty (</t>
    </r>
    <r>
      <rPr>
        <i/>
        <sz val="11"/>
        <color theme="1"/>
        <rFont val="Calibri"/>
        <family val="2"/>
        <scheme val="minor"/>
      </rPr>
      <t>Duty Types FLY/TVL can generate more</t>
    </r>
    <r>
      <rPr>
        <sz val="11"/>
        <color theme="1"/>
        <rFont val="Calibri"/>
        <family val="2"/>
        <scheme val="minor"/>
      </rPr>
      <t>)</t>
    </r>
  </si>
  <si>
    <t xml:space="preserve"> The Soft Credit Hours default paid against the duty - additional FLY/TVL can add to this credit.</t>
  </si>
  <si>
    <t xml:space="preserve"> Seperately paid Credit Hours which do not contribute to MCG and are the Minimum for the Duty</t>
  </si>
  <si>
    <t>Protected CR lost to Duty Removal</t>
  </si>
  <si>
    <r>
      <rPr>
        <sz val="11"/>
        <color theme="0"/>
        <rFont val="Symbol"/>
        <family val="1"/>
        <charset val="2"/>
      </rPr>
      <t>£</t>
    </r>
    <r>
      <rPr>
        <sz val="11"/>
        <color theme="0"/>
        <rFont val="Arial Rounded MT Bold"/>
        <family val="2"/>
      </rPr>
      <t xml:space="preserve"> 00:00</t>
    </r>
  </si>
  <si>
    <t>00:00 &gt;</t>
  </si>
  <si>
    <t>FDP RIG</t>
  </si>
  <si>
    <t>FDP FLY RIG
Duty Hours</t>
  </si>
  <si>
    <t>Manual</t>
  </si>
  <si>
    <t>Simulator as Check Captain (2018 EBA)</t>
  </si>
  <si>
    <t>SIM-CC</t>
  </si>
  <si>
    <t>Paid PAX</t>
  </si>
  <si>
    <t>Statuatory Day Off - LSL applied to a Public Holiday</t>
  </si>
  <si>
    <t>STAT</t>
  </si>
  <si>
    <t>UTCs 
5 mins</t>
  </si>
  <si>
    <t>UTC_5</t>
  </si>
  <si>
    <t>Local</t>
  </si>
  <si>
    <t>RP START : Duty Hours / Block Hours Calculator for when Airborne at Midnight at the Start of the First Day of the RP.</t>
  </si>
  <si>
    <t>RP END : Duty Hours / Block Hours Calculator for when Airborne at Midnight at the End of the Last Day of the RP.</t>
  </si>
  <si>
    <t>Destination In / Sign Off</t>
  </si>
  <si>
    <t>Departure Out / Sign On</t>
  </si>
  <si>
    <t>Sector Block/Duty Time Calculator … and … Crew Base Midnight Block/Time Time Calculator</t>
  </si>
  <si>
    <t>UTC +</t>
  </si>
  <si>
    <t>Crew Member
Base Time Zone</t>
  </si>
  <si>
    <t>Crew Home Base
UTC Offset :</t>
  </si>
  <si>
    <t>Credit Hrs Payment (Hrs/$):</t>
  </si>
  <si>
    <t>Fixed Payment (Hrs/$) :</t>
  </si>
  <si>
    <t>EBA/Incentive RP Settings</t>
  </si>
  <si>
    <t>Name :</t>
  </si>
  <si>
    <t>Staff Number :</t>
  </si>
  <si>
    <t>ADL-MEL</t>
  </si>
  <si>
    <t>ADL-BNE</t>
  </si>
  <si>
    <t>BNE-CBR</t>
  </si>
  <si>
    <t>CBR-MEL</t>
  </si>
  <si>
    <t>MEL-CNS</t>
  </si>
  <si>
    <t>CNS-MEL</t>
  </si>
  <si>
    <t>MEL-SYD</t>
  </si>
  <si>
    <t>SYD-CNS</t>
  </si>
  <si>
    <t>CNS-SYD</t>
  </si>
  <si>
    <t>MEL-OOL</t>
  </si>
  <si>
    <t>OOL-MEL</t>
  </si>
  <si>
    <t>SYD-MEL</t>
  </si>
  <si>
    <t>MEL-HBA</t>
  </si>
  <si>
    <t>HBA-MEL</t>
  </si>
  <si>
    <t>MEL-LST</t>
  </si>
  <si>
    <t>LST-MEL</t>
  </si>
  <si>
    <t>MEL-ADL</t>
  </si>
  <si>
    <t>ADL-DPS</t>
  </si>
  <si>
    <t>DPS-ADL</t>
  </si>
  <si>
    <t>ADL-SYD</t>
  </si>
  <si>
    <t>SYD-ADL</t>
  </si>
  <si>
    <t>BNE-DRW</t>
  </si>
  <si>
    <t>DRW-ADL</t>
  </si>
  <si>
    <t>ADL-LST</t>
  </si>
  <si>
    <t>LST-ADL</t>
  </si>
  <si>
    <t>DRW-BNE</t>
  </si>
  <si>
    <t>BNE-ADL</t>
  </si>
  <si>
    <t>SYD-BNE</t>
  </si>
  <si>
    <t>BNE-SYD</t>
  </si>
  <si>
    <t>ADL-CNS</t>
  </si>
  <si>
    <t>CNS-ADL</t>
  </si>
  <si>
    <t>ADL-OOL</t>
  </si>
  <si>
    <t>OOL-ADL</t>
  </si>
  <si>
    <t>ADL-HBA</t>
  </si>
  <si>
    <t>HBA-ADL</t>
  </si>
  <si>
    <t>SYD-BNK</t>
  </si>
  <si>
    <t>BNK-SYD</t>
  </si>
  <si>
    <t>SYD-OOL</t>
  </si>
  <si>
    <t>OOL-SYD</t>
  </si>
  <si>
    <t>MEL-BNE</t>
  </si>
  <si>
    <t>BNE-HBA</t>
  </si>
  <si>
    <t>HBA-BNE</t>
  </si>
  <si>
    <t>BNE-MEL</t>
  </si>
  <si>
    <t>ADL-CBR</t>
  </si>
  <si>
    <t>CBR-ADL</t>
  </si>
  <si>
    <t>TVL Credit :</t>
  </si>
  <si>
    <t>Pre-TVL :</t>
  </si>
  <si>
    <t>Post-TVL :</t>
  </si>
  <si>
    <t>Error</t>
  </si>
  <si>
    <t>Positioning (TVL) Sector Details</t>
  </si>
  <si>
    <t>Duty Code / Period Factors</t>
  </si>
  <si>
    <t>Higher / Overriding Value</t>
  </si>
  <si>
    <t>Misc Selection / Data Entry Cell</t>
  </si>
  <si>
    <t>Out (Bt)</t>
  </si>
  <si>
    <t>In (Bt)</t>
  </si>
  <si>
    <r>
      <t xml:space="preserve">   This section is used to calculation Block (or Duty) Times when they are not printed specifically on the roster (</t>
    </r>
    <r>
      <rPr>
        <i/>
        <sz val="10"/>
        <color theme="0"/>
        <rFont val="Calibri"/>
        <family val="2"/>
        <scheme val="minor"/>
      </rPr>
      <t>usually TVL sector</t>
    </r>
    <r>
      <rPr>
        <sz val="10"/>
        <color theme="0"/>
        <rFont val="Calibri"/>
        <family val="2"/>
        <scheme val="minor"/>
      </rPr>
      <t>s).
   Enter the Green Cells in a row and the results are calculated at the end. The two 00:00 columns identify hours before and after Midnight.</t>
    </r>
  </si>
  <si>
    <t>Bt = Crew Base Time zone</t>
  </si>
  <si>
    <t>Bt</t>
  </si>
  <si>
    <t>In (z)</t>
  </si>
  <si>
    <t>Out (z)</t>
  </si>
  <si>
    <t>Min SBY Callout</t>
  </si>
  <si>
    <t>SBY-D</t>
  </si>
  <si>
    <t>Displaced Standby - Displaced onto Standby</t>
  </si>
  <si>
    <t>When called off SBY, a minimum credit is applied to any duty performed.</t>
  </si>
  <si>
    <t>Whether any Paxing entered generates Credit Hours.</t>
  </si>
  <si>
    <t>SBY Callout Min Credit :</t>
  </si>
  <si>
    <t>SBY Soft Credit :</t>
  </si>
  <si>
    <t>SBY Called Out Min Credit</t>
  </si>
  <si>
    <t>SBY Min Soft Credit</t>
  </si>
  <si>
    <t>SBY Soft CR</t>
  </si>
  <si>
    <t>Whether a Credit Minimum is applied based on 50% of Flight Duty Period operated.</t>
  </si>
  <si>
    <t>Whether SBY generates soft Credit Hours when not called out.</t>
  </si>
  <si>
    <t>Whether the Published Credit Hours form a minimum for subsequent RP Credit Hours payment</t>
  </si>
  <si>
    <t>Duty for RIG</t>
  </si>
  <si>
    <t>Plan</t>
  </si>
  <si>
    <t>DPS-MEL</t>
  </si>
  <si>
    <t>ADL-DRW</t>
  </si>
  <si>
    <t>ADL-PER</t>
  </si>
  <si>
    <t>PER-MEL</t>
  </si>
  <si>
    <t>DRW-MEL</t>
  </si>
  <si>
    <t>Block Out / Duty Sign On</t>
  </si>
  <si>
    <t>Block In / Duty Sign Off</t>
  </si>
  <si>
    <t>Block :</t>
  </si>
  <si>
    <t>Duty :</t>
  </si>
  <si>
    <t>RP_Roll_In_Actual_Block_Out_Local_List</t>
  </si>
  <si>
    <t>RP_Roll_In_Actual_Block_In_Local_List</t>
  </si>
  <si>
    <t>RP_Roll_In_Actual_Duty_On_Local_List</t>
  </si>
  <si>
    <t>RP_Roll_In_Actual_Duty_Off_Local_List</t>
  </si>
  <si>
    <t>RP_Roll_In_Sked_Block_In_Local_List</t>
  </si>
  <si>
    <t>RP_Roll_In_Sked_Duty_On_Local_List</t>
  </si>
  <si>
    <t>RP_Roll_In_Sked_Duty_Off_Local_List</t>
  </si>
  <si>
    <t>Locals
1 mins</t>
  </si>
  <si>
    <t>Locals
5 mins</t>
  </si>
  <si>
    <t>Local_1</t>
  </si>
  <si>
    <t>Local_5</t>
  </si>
  <si>
    <t>Roll In Lists</t>
  </si>
  <si>
    <t>Roll Out Lists</t>
  </si>
  <si>
    <t>RP_Roll_Out_Sked_Block_In_Local_List</t>
  </si>
  <si>
    <t>RP_Roll_Out_Sked_Duty_On_Local_List</t>
  </si>
  <si>
    <t>RP_Roll_Out_Sked_Duty_Off_Local_List</t>
  </si>
  <si>
    <t>RP_Roll_Out_Actual_Block_Out_Local_List</t>
  </si>
  <si>
    <t>RP_Roll_Out_Actual_Block_In_Local_List</t>
  </si>
  <si>
    <t>RP_Roll_Out_Actual_Duty_On_Local_List</t>
  </si>
  <si>
    <t>RP_Roll_Out_Actual_Duty_Off_Local_List</t>
  </si>
  <si>
    <t>(Min)
Hard
Hours</t>
  </si>
  <si>
    <t xml:space="preserve"> - Soft Credit (CR) is Credit Hours associated with a Duty that are paid whether the activity reaches a minimum or not. For example a SIM-I under CMS generates 5:00 hours plus any TVL hours completed in the Duty Period. However the "Minimum" 5 hours that comes with performing a Flight as a Check Captain is a Minimum CR - any flying in excess of this is paid.</t>
  </si>
  <si>
    <t xml:space="preserve"> - Minimum Credit (Min CR) is the mininum number of Credit Hours (usually Soft) that they activities will accumulate. The Minimum Credit applies to all credit in the Duty Period and not just the Duty Code Activity. For example under CMS a FLY-LCC will get a minimum of 5 hours - any additional TVL associated with this FDP contributes towards the minimum 5 hours.</t>
  </si>
  <si>
    <t>RP Payment Details (Hours/$) - Published vs Actual</t>
  </si>
  <si>
    <t xml:space="preserve">… vs … Flown/Actual Roster: </t>
  </si>
  <si>
    <t>Credit
1 mins</t>
  </si>
  <si>
    <t>Credit_1</t>
  </si>
  <si>
    <t>Pub CR Hours</t>
  </si>
  <si>
    <t>RP_PubCRHrs</t>
  </si>
  <si>
    <t>RP_LostCR01_List</t>
  </si>
  <si>
    <t>RP_LostCR02_List</t>
  </si>
  <si>
    <t>RP_LostCR03_List</t>
  </si>
  <si>
    <t>RP_LostCR04_List</t>
  </si>
  <si>
    <t>RP_LostCR05_List</t>
  </si>
  <si>
    <t>RP_LostCR06_List</t>
  </si>
  <si>
    <t>RP_LostCR07_List</t>
  </si>
  <si>
    <t>RP_LostCR08_List</t>
  </si>
  <si>
    <t>RP_LostCR09_List</t>
  </si>
  <si>
    <t>Lost Credit Lists.</t>
  </si>
  <si>
    <t>RP_LostCR10_List</t>
  </si>
  <si>
    <t>Displcd
TVL ?</t>
  </si>
  <si>
    <t>Block Time</t>
  </si>
  <si>
    <t>MEL-CBR</t>
  </si>
  <si>
    <t>CBR-OOL</t>
  </si>
  <si>
    <t>MEL-MCY</t>
  </si>
  <si>
    <t>MCY-MEL</t>
  </si>
  <si>
    <t>BNE-LST</t>
  </si>
  <si>
    <t>ADL-ASP</t>
  </si>
  <si>
    <t>ASP-ADL</t>
  </si>
  <si>
    <t>CBR-BNE</t>
  </si>
  <si>
    <t>BNE-CNS</t>
  </si>
  <si>
    <t>CNS-BNE</t>
  </si>
  <si>
    <t>BNE-TSV</t>
  </si>
  <si>
    <t>TSV-SYD</t>
  </si>
  <si>
    <t>SYD-PER</t>
  </si>
  <si>
    <t>BNE-HTI</t>
  </si>
  <si>
    <t>HTI-BNE</t>
  </si>
  <si>
    <t>MEL-PER</t>
  </si>
  <si>
    <t>MEL-NTL</t>
  </si>
  <si>
    <t>NTL-MEL</t>
  </si>
  <si>
    <t>LST-BNE</t>
  </si>
  <si>
    <t>TSV-BNE</t>
  </si>
  <si>
    <t>MEL-DPS</t>
  </si>
  <si>
    <t>SYD-HTI</t>
  </si>
  <si>
    <t>HTI-SYD</t>
  </si>
  <si>
    <t>LST-SYD</t>
  </si>
  <si>
    <t>PER-SYD</t>
  </si>
  <si>
    <t>SYD-MCY</t>
  </si>
  <si>
    <t>MCY-SYD</t>
  </si>
  <si>
    <t>BNE-PPP</t>
  </si>
  <si>
    <t>PPP-BNE</t>
  </si>
  <si>
    <t>BNE-PER</t>
  </si>
  <si>
    <t>PER-ADL</t>
  </si>
  <si>
    <t>MEL-DRW</t>
  </si>
  <si>
    <t>SYD-HBA</t>
  </si>
  <si>
    <t>HBA-SYD</t>
  </si>
  <si>
    <t>BNE-DPS</t>
  </si>
  <si>
    <t>DPS-BNE</t>
  </si>
  <si>
    <t>SYD-TSV</t>
  </si>
  <si>
    <t>BNE-NAN</t>
  </si>
  <si>
    <t>NAN-BNE</t>
  </si>
  <si>
    <t>PER-BNE</t>
  </si>
  <si>
    <t>BNE-ZQN</t>
  </si>
  <si>
    <t>ZQN-BNE</t>
  </si>
  <si>
    <t>BNE-MKY</t>
  </si>
  <si>
    <t>MKY-BNE</t>
  </si>
  <si>
    <t>PER-ZNE</t>
  </si>
  <si>
    <t>ZNE-PER</t>
  </si>
  <si>
    <t>PER-OCM</t>
  </si>
  <si>
    <t>OCM-PER</t>
  </si>
  <si>
    <t>BNE-ROK</t>
  </si>
  <si>
    <t>ROK-BNE</t>
  </si>
  <si>
    <t>SYD-LST</t>
  </si>
  <si>
    <t>OOL-CBR</t>
  </si>
  <si>
    <t>PER-CNS</t>
  </si>
  <si>
    <t>CNS-PER</t>
  </si>
  <si>
    <t>MEL-ZQN</t>
  </si>
  <si>
    <t>ZQN-MEL</t>
  </si>
  <si>
    <t>PER-KTA</t>
  </si>
  <si>
    <t>KTA-PER</t>
  </si>
  <si>
    <t>PER-KGI</t>
  </si>
  <si>
    <t>KGI-PER</t>
  </si>
  <si>
    <t>PER-BME</t>
  </si>
  <si>
    <t>BME-PER</t>
  </si>
  <si>
    <t>PER-PHE</t>
  </si>
  <si>
    <t>PHE-PER</t>
  </si>
  <si>
    <t>MEL-NAN</t>
  </si>
  <si>
    <t>NAN-MEL</t>
  </si>
  <si>
    <t>PER-KNX</t>
  </si>
  <si>
    <t>KNX-PER</t>
  </si>
  <si>
    <t>PER-LST</t>
  </si>
  <si>
    <t>LST-PER</t>
  </si>
  <si>
    <t>PER-OOD</t>
  </si>
  <si>
    <t>OOD-PER</t>
  </si>
  <si>
    <t>SYD-DPS</t>
  </si>
  <si>
    <t>DPS-SYD</t>
  </si>
  <si>
    <t>SYD-NAN</t>
  </si>
  <si>
    <t>NAN-SYD</t>
  </si>
  <si>
    <t>SYD-ZQN</t>
  </si>
  <si>
    <t>ZQN-SYD</t>
  </si>
  <si>
    <t>Unique Sectors</t>
  </si>
  <si>
    <t xml:space="preserve"> - Hard Credit (CR) are typically Minimum Credit Hours that are paid irrespective of Roster Credit vs MCG. Typically when an activity or set of activities take place under Hard Credit (such as Callout) the hours are added up and if they exceed the Hard CR Minimum - they are all hard hours and paid outside of MCG. The exception is being called our of Leave where the Leave Credit remains Soft and contributes towards MCG - but does not contribute towards Hard Hours.</t>
  </si>
  <si>
    <t>OCM-BQB</t>
  </si>
  <si>
    <t>BQB-PER</t>
  </si>
  <si>
    <t>PER-DRW</t>
  </si>
  <si>
    <t>DRW-PER</t>
  </si>
  <si>
    <t>OOD-WLP</t>
  </si>
  <si>
    <t>WLP-BQB</t>
  </si>
  <si>
    <t>PER-BQB</t>
  </si>
  <si>
    <t>BQB-WLP</t>
  </si>
  <si>
    <t>RP_Trips</t>
  </si>
  <si>
    <t>Roster Period Trip Imports</t>
  </si>
  <si>
    <t>SYD-DRW</t>
  </si>
  <si>
    <t>DRW-SYD</t>
  </si>
  <si>
    <t>MEL-TSV</t>
  </si>
  <si>
    <t>TSV-MEL</t>
  </si>
  <si>
    <r>
      <t xml:space="preserve">   This section is used when a </t>
    </r>
    <r>
      <rPr>
        <b/>
        <sz val="11"/>
        <color theme="1"/>
        <rFont val="Calibri"/>
        <family val="2"/>
        <scheme val="minor"/>
      </rPr>
      <t>FLY</t>
    </r>
    <r>
      <rPr>
        <sz val="11"/>
        <color theme="1"/>
        <rFont val="Calibri"/>
        <family val="2"/>
        <scheme val="minor"/>
      </rPr>
      <t xml:space="preserve"> or </t>
    </r>
    <r>
      <rPr>
        <b/>
        <sz val="11"/>
        <color theme="1"/>
        <rFont val="Calibri"/>
        <family val="2"/>
        <scheme val="minor"/>
      </rPr>
      <t>TVL</t>
    </r>
    <r>
      <rPr>
        <sz val="11"/>
        <color theme="1"/>
        <rFont val="Calibri"/>
        <family val="2"/>
        <scheme val="minor"/>
      </rPr>
      <t xml:space="preserve"> sector transits </t>
    </r>
    <r>
      <rPr>
        <b/>
        <sz val="11"/>
        <color theme="1"/>
        <rFont val="Calibri"/>
        <family val="2"/>
        <scheme val="minor"/>
      </rPr>
      <t>Midnight (Crew Base Time)</t>
    </r>
    <r>
      <rPr>
        <sz val="11"/>
        <color theme="1"/>
        <rFont val="Calibri"/>
        <family val="2"/>
        <scheme val="minor"/>
      </rPr>
      <t xml:space="preserve">. In this case the Block Time and Duty Time (FLY - FDP Only) </t>
    </r>
    <r>
      <rPr>
        <u/>
        <sz val="11"/>
        <color theme="1"/>
        <rFont val="Calibri"/>
        <family val="2"/>
        <scheme val="minor"/>
      </rPr>
      <t>are split into the two different RP's by Crew Base Midnight time</t>
    </r>
    <r>
      <rPr>
        <sz val="11"/>
        <color theme="1"/>
        <rFont val="Calibri"/>
        <family val="2"/>
        <scheme val="minor"/>
      </rPr>
      <t xml:space="preserve">. Enter the Scheduled/Actual Block/Duty and the sheet will calculate the portion AFTER Midnight to go into Day 1 of this RP. Once calculcated, these values can be found in the associated drop down boxes in the </t>
    </r>
    <r>
      <rPr>
        <u/>
        <sz val="11"/>
        <color theme="1"/>
        <rFont val="Calibri"/>
        <family val="2"/>
        <scheme val="minor"/>
      </rPr>
      <t>first line</t>
    </r>
    <r>
      <rPr>
        <sz val="11"/>
        <color theme="1"/>
        <rFont val="Calibri"/>
        <family val="2"/>
        <scheme val="minor"/>
      </rPr>
      <t xml:space="preserve"> of the sheet above.</t>
    </r>
  </si>
  <si>
    <r>
      <t xml:space="preserve">   This section is used when a </t>
    </r>
    <r>
      <rPr>
        <b/>
        <sz val="11"/>
        <color theme="1"/>
        <rFont val="Calibri"/>
        <family val="2"/>
        <scheme val="minor"/>
      </rPr>
      <t>FLY</t>
    </r>
    <r>
      <rPr>
        <sz val="11"/>
        <color theme="1"/>
        <rFont val="Calibri"/>
        <family val="2"/>
        <scheme val="minor"/>
      </rPr>
      <t xml:space="preserve"> or </t>
    </r>
    <r>
      <rPr>
        <b/>
        <sz val="11"/>
        <color theme="1"/>
        <rFont val="Calibri"/>
        <family val="2"/>
        <scheme val="minor"/>
      </rPr>
      <t>TVL</t>
    </r>
    <r>
      <rPr>
        <sz val="11"/>
        <color theme="1"/>
        <rFont val="Calibri"/>
        <family val="2"/>
        <scheme val="minor"/>
      </rPr>
      <t xml:space="preserve"> sector transits </t>
    </r>
    <r>
      <rPr>
        <b/>
        <sz val="11"/>
        <color theme="1"/>
        <rFont val="Calibri"/>
        <family val="2"/>
        <scheme val="minor"/>
      </rPr>
      <t>Midnight (Crew Base Time)</t>
    </r>
    <r>
      <rPr>
        <sz val="11"/>
        <color theme="1"/>
        <rFont val="Calibri"/>
        <family val="2"/>
        <scheme val="minor"/>
      </rPr>
      <t xml:space="preserve">. In this case the Block Time and Duty Time (FLY - FDP Only) </t>
    </r>
    <r>
      <rPr>
        <u/>
        <sz val="11"/>
        <color theme="1"/>
        <rFont val="Calibri"/>
        <family val="2"/>
        <scheme val="minor"/>
      </rPr>
      <t>are split into the two different RP's by Crew Base Midnight time</t>
    </r>
    <r>
      <rPr>
        <sz val="11"/>
        <color theme="1"/>
        <rFont val="Calibri"/>
        <family val="2"/>
        <scheme val="minor"/>
      </rPr>
      <t xml:space="preserve">. Enter the Scheduled/Actual Block/Duty and the sheet will calculate the portion BEFORE Midnight to go into Day 28 of this RP. Once calculcated, these values can be found in the associated drop down boxes in the </t>
    </r>
    <r>
      <rPr>
        <u/>
        <sz val="11"/>
        <color theme="1"/>
        <rFont val="Calibri"/>
        <family val="2"/>
        <scheme val="minor"/>
      </rPr>
      <t>last line</t>
    </r>
    <r>
      <rPr>
        <sz val="11"/>
        <color theme="1"/>
        <rFont val="Calibri"/>
        <family val="2"/>
        <scheme val="minor"/>
      </rPr>
      <t xml:space="preserve"> of the sheet above.</t>
    </r>
  </si>
  <si>
    <t>Duty / Credit</t>
  </si>
  <si>
    <r>
      <t xml:space="preserve">RP Day 28 Duty/Block
</t>
    </r>
    <r>
      <rPr>
        <sz val="11"/>
        <color theme="0"/>
        <rFont val="Calibri"/>
        <family val="2"/>
        <scheme val="minor"/>
      </rPr>
      <t xml:space="preserve">(Hrs </t>
    </r>
    <r>
      <rPr>
        <u/>
        <sz val="11"/>
        <color theme="0"/>
        <rFont val="Calibri"/>
        <family val="2"/>
        <scheme val="minor"/>
      </rPr>
      <t>before</t>
    </r>
    <r>
      <rPr>
        <sz val="11"/>
        <color theme="0"/>
        <rFont val="Calibri"/>
        <family val="2"/>
        <scheme val="minor"/>
      </rPr>
      <t xml:space="preserve"> Midnight)</t>
    </r>
  </si>
  <si>
    <r>
      <t xml:space="preserve">RP Day 1 Duty/Block
</t>
    </r>
    <r>
      <rPr>
        <sz val="11"/>
        <color theme="0"/>
        <rFont val="Calibri"/>
        <family val="2"/>
        <scheme val="minor"/>
      </rPr>
      <t xml:space="preserve">(Hrs </t>
    </r>
    <r>
      <rPr>
        <u/>
        <sz val="11"/>
        <color theme="0"/>
        <rFont val="Calibri"/>
        <family val="2"/>
        <scheme val="minor"/>
      </rPr>
      <t>after</t>
    </r>
    <r>
      <rPr>
        <sz val="11"/>
        <color theme="0"/>
        <rFont val="Calibri"/>
        <family val="2"/>
        <scheme val="minor"/>
      </rPr>
      <t xml:space="preserve"> Midnight)</t>
    </r>
  </si>
  <si>
    <t>BNE-NTL</t>
  </si>
  <si>
    <t>NTL-BNE</t>
  </si>
  <si>
    <t>BNE-VLI</t>
  </si>
  <si>
    <t>VLI-BNE</t>
  </si>
  <si>
    <t>Version</t>
  </si>
  <si>
    <t>Release Date</t>
  </si>
  <si>
    <t>Always use the most current version of this sheet from www.infinidim.org</t>
  </si>
  <si>
    <t>over
F/MCG</t>
  </si>
  <si>
    <t>FMCG is MCG reduced by Unpaid Leave</t>
  </si>
  <si>
    <t>FOSAP Flight Duty</t>
  </si>
  <si>
    <t>FOSAP</t>
  </si>
  <si>
    <t>Callout / 
Canc Call
/ Other</t>
  </si>
  <si>
    <t>=IFNA(IF(INDEX(SectorsBlocks,ROW()-ROW(DK$5)+2,MATCH(SUBSTITUTE(RPName," ",""),SectorsBlocks_Top,0))&lt;&gt;0,INDEX(SectorsBlocks,ROW()-ROW(DK$5)+2,MATCH(SUBSTITUTE(RPName," ",""),SectorsBlocks_Top,0)),""),"")</t>
  </si>
  <si>
    <t>=IFNA(IF(INDEX(SectorsBlocks,ROW()-ROW(DL$5)+2,MATCH(SUBSTITUTE(RPName," ",""),SectorsBlocks_Top,0))&lt;&gt;0,INDEX(SectorsBlocks,ROW()-ROW(DL$5)+2,MATCH(SUBSTITUTE(RPName," ",""),SectorsBlocks_Top,0)+1),""),"")</t>
  </si>
  <si>
    <t>Flight Sector Details</t>
  </si>
  <si>
    <t xml:space="preserve">     Note that the Company works in Decimal Hours (to 2 decimal places) whereas this sheet is required to mix Decimal and HH:MM. Where a calculation result DISPLAYS as HH:MM, this result is actually HH:MM:SS.ssss… which is closer in accuracy to the Company calculation that cutting off the Seconds. Hence very small variations in the sums of time across the RP and therefore the $$ calculated at the end can occur.</t>
  </si>
  <si>
    <t>DPS-OOL</t>
  </si>
  <si>
    <t>MEL-HTI</t>
  </si>
  <si>
    <t>HTI-MEL</t>
  </si>
  <si>
    <t>SYD-APW</t>
  </si>
  <si>
    <t>APW-BNE</t>
  </si>
  <si>
    <t>OOL-DPS</t>
  </si>
  <si>
    <t>PER-BYP</t>
  </si>
  <si>
    <t>BYP-PER</t>
  </si>
  <si>
    <t>OCM-GET</t>
  </si>
  <si>
    <t>GET-PER</t>
  </si>
  <si>
    <t>BNE-APW</t>
  </si>
  <si>
    <t>APW-SYD</t>
  </si>
  <si>
    <t>These may not add up due to Sked/Act/Callout.</t>
  </si>
  <si>
    <t>Called Out off Standby - 7 hrs</t>
  </si>
  <si>
    <t>Called Out off Displaced Standby - 7 hrs</t>
  </si>
  <si>
    <t>Called Out off DDO/Blank - 7 hrs</t>
  </si>
  <si>
    <t>Called Out off Leave - 7 Hrs</t>
  </si>
  <si>
    <t>BYP-BQB</t>
  </si>
  <si>
    <t>ADL-HTI</t>
  </si>
  <si>
    <t>PER-WLP</t>
  </si>
  <si>
    <t>WLP-BME</t>
  </si>
  <si>
    <t>BME-WLP</t>
  </si>
  <si>
    <t>WLP-PER</t>
  </si>
  <si>
    <t>BQB-BYP</t>
  </si>
  <si>
    <t>PER-LEA</t>
  </si>
  <si>
    <t>LEA-PER</t>
  </si>
  <si>
    <t>Off SBY 7</t>
  </si>
  <si>
    <t>Off SBY-D 7</t>
  </si>
  <si>
    <t>Off DDO 7</t>
  </si>
  <si>
    <t>Off LV 7</t>
  </si>
  <si>
    <t>Ground School (Student 2x Credit - NTS+SEP, etc)</t>
  </si>
  <si>
    <t>GS-P-2X</t>
  </si>
  <si>
    <t>WLP-OOD</t>
  </si>
  <si>
    <t>OOD-OCM</t>
  </si>
  <si>
    <t>Roster</t>
  </si>
  <si>
    <t>CNS-HND</t>
  </si>
  <si>
    <t>HND-CNS</t>
  </si>
  <si>
    <t>BNE-HND</t>
  </si>
  <si>
    <t>GET-BQB</t>
  </si>
  <si>
    <t>Min Reasonable Block Time (for Flagging)</t>
  </si>
  <si>
    <t>Max Reasonable Block Time (for Flagging)</t>
  </si>
  <si>
    <t>After :</t>
  </si>
  <si>
    <t>Roster
Credit</t>
  </si>
  <si>
    <t>Prior :</t>
  </si>
  <si>
    <t>Pay</t>
  </si>
  <si>
    <t>Roster Change Hours / Payment History (Analysis)</t>
  </si>
  <si>
    <t>Change Dates</t>
  </si>
  <si>
    <t>Change</t>
  </si>
  <si>
    <t>Chg</t>
  </si>
  <si>
    <t>RP</t>
  </si>
  <si>
    <t>Change Description</t>
  </si>
  <si>
    <t>Callout</t>
  </si>
  <si>
    <t>Callout Hours Variations</t>
  </si>
  <si>
    <t>PER-CJF</t>
  </si>
  <si>
    <t>CJF-PER</t>
  </si>
  <si>
    <t>Pairing RIG Minimum</t>
  </si>
  <si>
    <t>TAFB Sign On</t>
  </si>
  <si>
    <t>TAFB Sign Off</t>
  </si>
  <si>
    <t>Time</t>
  </si>
  <si>
    <t>TAFB</t>
  </si>
  <si>
    <t xml:space="preserve">Credit </t>
  </si>
  <si>
    <t>TAFB Dates</t>
  </si>
  <si>
    <t>Trip #</t>
  </si>
  <si>
    <t>RIG</t>
  </si>
  <si>
    <t>%</t>
  </si>
  <si>
    <t>Trip</t>
  </si>
  <si>
    <t>Trip_Rig</t>
  </si>
  <si>
    <t>Trig
RIG</t>
  </si>
  <si>
    <t>Trip RIG Calculation - TAFB and RIG% Details</t>
  </si>
  <si>
    <t>BNE-ISA</t>
  </si>
  <si>
    <t>ISA-BNE</t>
  </si>
  <si>
    <t>PER-KNC</t>
  </si>
  <si>
    <t>KNC-PER</t>
  </si>
  <si>
    <t>Called Out off Standby - 10 hrs</t>
  </si>
  <si>
    <t>Called Out off Displaced Standby - 10 hrs</t>
  </si>
  <si>
    <t>Called Out off DDO/Blank - 10 hrs</t>
  </si>
  <si>
    <t>Called Out off Leave - 10 Hrs</t>
  </si>
  <si>
    <t>Off SBY 10</t>
  </si>
  <si>
    <t>Off SBY-D 10</t>
  </si>
  <si>
    <t>Off DDO 10</t>
  </si>
  <si>
    <t>Off LV 10</t>
  </si>
  <si>
    <t>…</t>
  </si>
  <si>
    <t>Midnight
Breakup</t>
  </si>
  <si>
    <t>Off DDO 5</t>
  </si>
  <si>
    <t>Off LV 5</t>
  </si>
  <si>
    <t>Called Out off DDO/Blank - 5 hrs</t>
  </si>
  <si>
    <t>Called Out off Leave - 5 hrs</t>
  </si>
  <si>
    <t>MCG/Rate :</t>
  </si>
  <si>
    <t>Soft CR</t>
  </si>
  <si>
    <t>Min CR</t>
  </si>
  <si>
    <t>Hard Hours</t>
  </si>
  <si>
    <t>Daily
Decimal
Credit</t>
  </si>
  <si>
    <t>Daily
Roster
Credit</t>
  </si>
  <si>
    <t>Daily
Hard
Hours</t>
  </si>
  <si>
    <t>Note : Scheduled/Actual may not equal Daily Credit here - FDP/TRIP RIG not accounted for here.</t>
  </si>
  <si>
    <t>Ad Hoc Inst :</t>
  </si>
  <si>
    <t>Ad-Hoc
Instruct</t>
  </si>
  <si>
    <t>(Plan'd)</t>
  </si>
  <si>
    <r>
      <t xml:space="preserve">Be aware that calculcations involving time calculate contain fractions of seconds </t>
    </r>
    <r>
      <rPr>
        <b/>
        <sz val="9"/>
        <color theme="1"/>
        <rFont val="Calibri"/>
        <family val="2"/>
        <scheme val="minor"/>
      </rPr>
      <t xml:space="preserve">which are not displayed in ths sheet's cells - but </t>
    </r>
    <r>
      <rPr>
        <b/>
        <u/>
        <sz val="9"/>
        <color theme="1"/>
        <rFont val="Calibri"/>
        <family val="2"/>
        <scheme val="minor"/>
      </rPr>
      <t>are</t>
    </r>
    <r>
      <rPr>
        <b/>
        <sz val="9"/>
        <color theme="1"/>
        <rFont val="Calibri"/>
        <family val="2"/>
        <scheme val="minor"/>
      </rPr>
      <t xml:space="preserve"> included.</t>
    </r>
    <r>
      <rPr>
        <sz val="9"/>
        <color theme="1"/>
        <rFont val="Calibri"/>
        <family val="2"/>
        <scheme val="minor"/>
      </rPr>
      <t xml:space="preserve"> Hence (very) small errors are possible when you cross check the calculations here manually.</t>
    </r>
  </si>
  <si>
    <r>
      <t xml:space="preserve">See below for descriptions of </t>
    </r>
    <r>
      <rPr>
        <b/>
        <i/>
        <sz val="10"/>
        <color theme="1"/>
        <rFont val="Calibri"/>
        <family val="2"/>
        <scheme val="minor"/>
      </rPr>
      <t>Min Credit Hours,</t>
    </r>
    <r>
      <rPr>
        <i/>
        <sz val="10"/>
        <color theme="1"/>
        <rFont val="Calibri"/>
        <family val="2"/>
        <scheme val="minor"/>
      </rPr>
      <t xml:space="preserve">
</t>
    </r>
    <r>
      <rPr>
        <b/>
        <i/>
        <sz val="10"/>
        <color theme="1"/>
        <rFont val="Calibri"/>
        <family val="2"/>
        <scheme val="minor"/>
      </rPr>
      <t>Soft Credit Hours,</t>
    </r>
    <r>
      <rPr>
        <i/>
        <sz val="10"/>
        <color theme="1"/>
        <rFont val="Calibri"/>
        <family val="2"/>
        <scheme val="minor"/>
      </rPr>
      <t xml:space="preserve"> and </t>
    </r>
    <r>
      <rPr>
        <b/>
        <i/>
        <sz val="10"/>
        <color theme="1"/>
        <rFont val="Calibri"/>
        <family val="2"/>
        <scheme val="minor"/>
      </rPr>
      <t>Min Hard Hours.</t>
    </r>
  </si>
  <si>
    <r>
      <t xml:space="preserve"> 1. Select the Date(s) you were Sick under </t>
    </r>
    <r>
      <rPr>
        <b/>
        <sz val="11"/>
        <color theme="1"/>
        <rFont val="Calibri"/>
        <family val="2"/>
        <scheme val="minor"/>
      </rPr>
      <t>Removal Date</t>
    </r>
    <r>
      <rPr>
        <sz val="11"/>
        <color theme="1"/>
        <rFont val="Calibri"/>
        <family val="2"/>
        <scheme val="minor"/>
      </rPr>
      <t xml:space="preserve"> Do this </t>
    </r>
    <r>
      <rPr>
        <u/>
        <sz val="11"/>
        <color theme="1"/>
        <rFont val="Calibri"/>
        <family val="2"/>
        <scheme val="minor"/>
      </rPr>
      <t>before</t>
    </r>
    <r>
      <rPr>
        <sz val="11"/>
        <color theme="1"/>
        <rFont val="Calibri"/>
        <family val="2"/>
        <scheme val="minor"/>
      </rPr>
      <t xml:space="preserve"> you enter LV-SK into the Duty Code column above in the main area.
2. Then select the rostered Credit Hours from the drop down under the -Hrs column.
3. Then go up and select LV-SK against the sick day(s). Make sure you remove any TVL or FLY from the sick day as well.</t>
    </r>
  </si>
  <si>
    <t>Pay
Change</t>
  </si>
  <si>
    <r>
      <t xml:space="preserve">Before you may a Day-Of-Ops change in the sheet - enter the </t>
    </r>
    <r>
      <rPr>
        <b/>
        <sz val="14"/>
        <color theme="1"/>
        <rFont val="Calibri"/>
        <family val="2"/>
        <scheme val="minor"/>
      </rPr>
      <t>Change Dates/Description</t>
    </r>
    <r>
      <rPr>
        <sz val="14"/>
        <color theme="1"/>
        <rFont val="Calibri"/>
        <family val="2"/>
        <scheme val="minor"/>
      </rPr>
      <t xml:space="preserve">, and select the </t>
    </r>
    <r>
      <rPr>
        <b/>
        <sz val="14"/>
        <color theme="1"/>
        <rFont val="Calibri"/>
        <family val="2"/>
        <scheme val="minor"/>
      </rPr>
      <t>Prior:</t>
    </r>
    <r>
      <rPr>
        <sz val="14"/>
        <color theme="1"/>
        <rFont val="Calibri"/>
        <family val="2"/>
        <scheme val="minor"/>
      </rPr>
      <t xml:space="preserve"> </t>
    </r>
    <r>
      <rPr>
        <b/>
        <sz val="14"/>
        <color theme="1"/>
        <rFont val="Calibri"/>
        <family val="2"/>
        <scheme val="minor"/>
      </rPr>
      <t>Roster Credit</t>
    </r>
    <r>
      <rPr>
        <sz val="14"/>
        <color theme="1"/>
        <rFont val="Calibri"/>
        <family val="2"/>
        <scheme val="minor"/>
      </rPr>
      <t>,</t>
    </r>
    <r>
      <rPr>
        <b/>
        <sz val="14"/>
        <color theme="1"/>
        <rFont val="Calibri"/>
        <family val="2"/>
        <scheme val="minor"/>
      </rPr>
      <t xml:space="preserve"> Credit/Callout Pay</t>
    </r>
    <r>
      <rPr>
        <sz val="14"/>
        <color theme="1"/>
        <rFont val="Calibri"/>
        <family val="2"/>
        <scheme val="minor"/>
      </rPr>
      <t xml:space="preserve"> and </t>
    </r>
    <r>
      <rPr>
        <b/>
        <sz val="14"/>
        <color theme="1"/>
        <rFont val="Calibri"/>
        <family val="2"/>
        <scheme val="minor"/>
      </rPr>
      <t>Pay Change</t>
    </r>
    <r>
      <rPr>
        <sz val="14"/>
        <color theme="1"/>
        <rFont val="Calibri"/>
        <family val="2"/>
        <scheme val="minor"/>
      </rPr>
      <t xml:space="preserve">. Then make your change. Finally - selecting again the </t>
    </r>
    <r>
      <rPr>
        <b/>
        <sz val="14"/>
        <color theme="1"/>
        <rFont val="Calibri"/>
        <family val="2"/>
        <scheme val="minor"/>
      </rPr>
      <t>After:</t>
    </r>
    <r>
      <rPr>
        <sz val="14"/>
        <color theme="1"/>
        <rFont val="Calibri"/>
        <family val="2"/>
        <scheme val="minor"/>
      </rPr>
      <t xml:space="preserve"> </t>
    </r>
    <r>
      <rPr>
        <b/>
        <sz val="14"/>
        <color theme="1"/>
        <rFont val="Calibri"/>
        <family val="2"/>
        <scheme val="minor"/>
      </rPr>
      <t>Roster Credit</t>
    </r>
    <r>
      <rPr>
        <sz val="14"/>
        <color theme="1"/>
        <rFont val="Calibri"/>
        <family val="2"/>
        <scheme val="minor"/>
      </rPr>
      <t xml:space="preserve">, </t>
    </r>
    <r>
      <rPr>
        <b/>
        <sz val="14"/>
        <color theme="1"/>
        <rFont val="Calibri"/>
        <family val="2"/>
        <scheme val="minor"/>
      </rPr>
      <t>Credit Pay</t>
    </r>
    <r>
      <rPr>
        <sz val="14"/>
        <color theme="1"/>
        <rFont val="Calibri"/>
        <family val="2"/>
        <scheme val="minor"/>
      </rPr>
      <t xml:space="preserve"> and </t>
    </r>
    <r>
      <rPr>
        <b/>
        <sz val="14"/>
        <color theme="1"/>
        <rFont val="Calibri"/>
        <family val="2"/>
        <scheme val="minor"/>
      </rPr>
      <t>Callout Pay</t>
    </r>
    <r>
      <rPr>
        <sz val="14"/>
        <color theme="1"/>
        <rFont val="Calibri"/>
        <family val="2"/>
        <scheme val="minor"/>
      </rPr>
      <t xml:space="preserve"> vlues in the second line. At this point the </t>
    </r>
    <r>
      <rPr>
        <b/>
        <sz val="14"/>
        <color theme="1"/>
        <rFont val="Calibri"/>
        <family val="2"/>
        <scheme val="minor"/>
      </rPr>
      <t>Pay Change</t>
    </r>
    <r>
      <rPr>
        <sz val="14"/>
        <color theme="1"/>
        <rFont val="Calibri"/>
        <family val="2"/>
        <scheme val="minor"/>
      </rPr>
      <t xml:space="preserve"> cell will advise you of the financial impact of the Day of Ops change.</t>
    </r>
  </si>
  <si>
    <t>RP 24-05</t>
  </si>
  <si>
    <t>RP 24-06</t>
  </si>
  <si>
    <t>RP 24-07</t>
  </si>
  <si>
    <t>RP 24-08</t>
  </si>
  <si>
    <t>RP 24-09</t>
  </si>
  <si>
    <t>RP 24-10</t>
  </si>
  <si>
    <t>RP 24-11</t>
  </si>
  <si>
    <t>RP 24-12</t>
  </si>
  <si>
    <t>PER-LNO</t>
  </si>
  <si>
    <t>LNO-PER</t>
  </si>
  <si>
    <t>BQB-OCM</t>
  </si>
  <si>
    <t>BYP-OOD</t>
  </si>
  <si>
    <t>Off SBY 4</t>
  </si>
  <si>
    <t>Sick Leave (Pers, Carers, Uri, DomV)</t>
  </si>
  <si>
    <t>Called Out off Standby</t>
  </si>
  <si>
    <t>Called Out off Displaced Standby</t>
  </si>
  <si>
    <t>Off SBY-D 4</t>
  </si>
  <si>
    <t>#1</t>
  </si>
  <si>
    <t>Time (z)</t>
  </si>
  <si>
    <t>Sign On / Sign Off must be in the same Time Zone.</t>
  </si>
  <si>
    <r>
      <t xml:space="preserve">Light Blue indicates </t>
    </r>
    <r>
      <rPr>
        <b/>
        <i/>
        <sz val="10"/>
        <color theme="1"/>
        <rFont val="Calibri"/>
        <family val="2"/>
        <scheme val="minor"/>
      </rPr>
      <t>FDP RIG</t>
    </r>
    <r>
      <rPr>
        <i/>
        <sz val="10"/>
        <color theme="1"/>
        <rFont val="Calibri"/>
        <family val="2"/>
        <scheme val="minor"/>
      </rPr>
      <t xml:space="preserve"> paying.</t>
    </r>
  </si>
  <si>
    <t>TRIP Duty RIG :</t>
  </si>
  <si>
    <t>TRIP RIG</t>
  </si>
  <si>
    <t>RP Ttl :</t>
  </si>
  <si>
    <t>Trip RIG Credits</t>
  </si>
  <si>
    <t>Rostered</t>
  </si>
  <si>
    <t xml:space="preserve"> - TTL includes Trip RIG</t>
  </si>
  <si>
    <t>Trip
RIG</t>
  </si>
  <si>
    <t>FDP RIG, Callout, Ad-Hoc Inst
&amp; Canc Accom</t>
  </si>
  <si>
    <t>Start</t>
  </si>
  <si>
    <t>End</t>
  </si>
  <si>
    <t>Trip RIG</t>
  </si>
  <si>
    <t>Whether a Trip (series of duties including at least one Operate Sector) accrues Time Away From Base RIG</t>
  </si>
  <si>
    <t>FDP
RIG</t>
  </si>
  <si>
    <t>Sick</t>
  </si>
  <si>
    <t>Callout 5, Pax ADL-BNE, Op BNE-ADL</t>
  </si>
  <si>
    <t>BQB-OOD</t>
  </si>
  <si>
    <t>PER-GYL</t>
  </si>
  <si>
    <t>GYL-PER</t>
  </si>
  <si>
    <t>SOC 0</t>
  </si>
  <si>
    <t>SOC 4</t>
  </si>
  <si>
    <t>SOC - Zero Credit</t>
  </si>
  <si>
    <t>SOC - 4 Hours Credit</t>
  </si>
  <si>
    <t>SYD-NTL</t>
  </si>
  <si>
    <t>Trip RIG Credits :</t>
  </si>
  <si>
    <t>BNE-KTA</t>
  </si>
  <si>
    <t>BNE-ASP</t>
  </si>
  <si>
    <t>ASP-BNE</t>
  </si>
  <si>
    <t>KTA-BNE</t>
  </si>
  <si>
    <t>OOD-BQB</t>
  </si>
  <si>
    <t>DRW-OOL</t>
  </si>
  <si>
    <t>BNE-AYQ</t>
  </si>
  <si>
    <t>AYQ-BNE</t>
  </si>
  <si>
    <t>MEL-AYQ</t>
  </si>
  <si>
    <t>AYQ-MEL</t>
  </si>
  <si>
    <t>BNE-OOL</t>
  </si>
  <si>
    <t>OOL-PER</t>
  </si>
  <si>
    <t>PER-OOL</t>
  </si>
  <si>
    <t>RP 24-13</t>
  </si>
  <si>
    <t>From 
01Nov24</t>
  </si>
  <si>
    <t>RP 24-14</t>
  </si>
  <si>
    <t>From 
01Nov25</t>
  </si>
  <si>
    <t>From 
01Nov26</t>
  </si>
  <si>
    <t>From 
01Nov27</t>
  </si>
  <si>
    <t>From 
01Nov28</t>
  </si>
  <si>
    <t>From 
01Nov29</t>
  </si>
  <si>
    <t>From 
01Nov30</t>
  </si>
  <si>
    <t>From 
01Nov31</t>
  </si>
  <si>
    <t>From 
01Nov32</t>
  </si>
  <si>
    <t>From 
01Nov33</t>
  </si>
  <si>
    <t>From 
01Nov34</t>
  </si>
  <si>
    <t>From 
01Nov35</t>
  </si>
  <si>
    <t>From 
01Nov36</t>
  </si>
  <si>
    <t>From 
01Nov37</t>
  </si>
  <si>
    <t>From 
01Nov38</t>
  </si>
  <si>
    <t>RP 25-01</t>
  </si>
  <si>
    <t>RP 25-03</t>
  </si>
  <si>
    <t>RP 25-02</t>
  </si>
  <si>
    <t>RP 25-04</t>
  </si>
  <si>
    <t>RP 25-05</t>
  </si>
  <si>
    <t>RP 25-06</t>
  </si>
  <si>
    <t>RP 25-07</t>
  </si>
  <si>
    <t>RP 25-08</t>
  </si>
  <si>
    <t>RP 25-09</t>
  </si>
  <si>
    <t>RP 25 -10</t>
  </si>
  <si>
    <t>RP 25-11</t>
  </si>
  <si>
    <t>RP 25-12</t>
  </si>
  <si>
    <t>RP 25-13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</si>
</sst>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hh]:mm"/>
    <numFmt numFmtId="165" formatCode="&quot;+ &quot;hh:mm;&quot;- &quot;hh:mm"/>
    <numFmt numFmtId="166" formatCode="ddd\ dd\.mmm"/>
    <numFmt numFmtId="167" formatCode="[hh]:mm;&quot;Err&quot;;&quot;&quot;"/>
    <numFmt numFmtId="168" formatCode="_-&quot;$&quot;* #,##0_-;\-&quot;$&quot;* #,##0_-;_-&quot;$&quot;* &quot;-&quot;??_-;_-@_-"/>
    <numFmt numFmtId="169" formatCode="[hh]:mm;&quot;Err&quot;;[hh]:mm"/>
    <numFmt numFmtId="170" formatCode="_-&quot;$&quot;* #,##0.00_-;\-&quot;$&quot;* #,##0.00_-;_-&quot;$&quot;* &quot;-&quot;_-;_-@_-"/>
    <numFmt numFmtId="171" formatCode="&quot;Callout: &quot;0"/>
    <numFmt numFmtId="172" formatCode="dd\.mmm\.yy"/>
    <numFmt numFmtId="173" formatCode="0.000&quot; Hrs/Day&quot;"/>
    <numFmt numFmtId="174" formatCode="&quot;+&quot;hh:mm;&quot;-&quot;hh:mm;hh:mm"/>
    <numFmt numFmtId="175" formatCode="&quot;+ &quot;hh:mm;&quot;- &quot;hh:mm;hh:mm"/>
    <numFmt numFmtId="176" formatCode="&quot;-&quot;\ hh:mm;&quot;Err&quot;;&quot;&quot;"/>
    <numFmt numFmtId="177" formatCode="&quot;-&quot;\ [hh]:mm;&quot;Err&quot;;&quot;&quot;"/>
    <numFmt numFmtId="178" formatCode="_-&quot;$&quot;* #,##0.00_-;\-&quot;$&quot;* \-#,##0.00_-;_-&quot;$&quot;* &quot;-&quot;??_-;_-@_-"/>
    <numFmt numFmtId="179" formatCode="&quot;Day 28 : &quot;ddd\ dd\.mmm"/>
    <numFmt numFmtId="180" formatCode="&quot;Day -1 : &quot;ddd\ dd\.mmm"/>
    <numFmt numFmtId="181" formatCode="[hh]:mm&quot; L&quot;"/>
    <numFmt numFmtId="182" formatCode="[hh]:mm&quot; z&quot;;&quot;Err&quot;;[hh]:mm&quot; z&quot;"/>
    <numFmt numFmtId="183" formatCode="[hh]:mm;&quot;Err&quot;;"/>
    <numFmt numFmtId="184" formatCode="&quot;+&quot;[hh]:mm;&quot;-&quot;[hh]:mm;&quot;+&quot;[hh]:mm"/>
    <numFmt numFmtId="185" formatCode="&quot;UTC+&quot;\ hh:mm;&quot;UTC-&quot;\ hh:mm;&quot;UTC+&quot;\ hh:mm"/>
    <numFmt numFmtId="186" formatCode="[hh]:mm&quot; Bt&quot;;&quot;Err&quot;;[hh]:mm&quot; Bt&quot;"/>
    <numFmt numFmtId="187" formatCode="&quot;+&quot;\ [hh]:mm;&quot;-&quot;\ [hh]:mm;&quot;+&quot;\ [hh]:mm"/>
    <numFmt numFmtId="188" formatCode="&quot;+&quot;[hh]:mm;&quot;Err&quot;;[hh]:mm"/>
    <numFmt numFmtId="189" formatCode="[hh]:mm&quot; L&quot;;&quot;Err&quot;;[hh]:mm&quot; L&quot;"/>
    <numFmt numFmtId="190" formatCode="&quot;- &quot;[hh]:mm;&quot;Err&quot;;[hh]:mm"/>
    <numFmt numFmtId="191" formatCode="\ [hh]:mm;&quot;Err&quot;;[hh]:mm"/>
    <numFmt numFmtId="192" formatCode="&quot;Ttl :   &quot;[hh]:mm;&quot;Err&quot;;[hh]:mm"/>
    <numFmt numFmtId="193" formatCode="ddd\ dd\.mmm&quot; :&quot;"/>
    <numFmt numFmtId="194" formatCode="&quot;-&quot;\ [hh]:mm;&quot;Err&quot;;[hh]:mm"/>
    <numFmt numFmtId="195" formatCode="[hh]:mm:ss"/>
    <numFmt numFmtId="196" formatCode="0.00;&quot;-!!!!&quot;;&quot;&quot;"/>
    <numFmt numFmtId="197" formatCode="dd\.mmm"/>
    <numFmt numFmtId="198" formatCode="0&quot; CR Hrs&quot;"/>
    <numFmt numFmtId="199" formatCode="&quot;+&quot;[hh]:mm;&quot;Err&quot;;"/>
  </numFmts>
  <fonts count="47">
    <font>
      <sz val="11"/>
      <color theme="1"/>
      <name val="Calibri"/>
      <family val="2"/>
      <scheme val="minor"/>
    </font>
    <font>
      <sz val="11"/>
      <color theme="0"/>
      <name val="Arial Rounded MT Bold"/>
      <family val="2"/>
    </font>
    <font>
      <sz val="11"/>
      <color theme="0"/>
      <name val="Calibri Light"/>
      <family val="2"/>
      <scheme val="major"/>
    </font>
    <font>
      <i/>
      <sz val="11"/>
      <color theme="1"/>
      <name val="Calibri"/>
      <family val="2"/>
      <scheme val="minor"/>
    </font>
    <font>
      <sz val="11"/>
      <color theme="1"/>
      <name val="Calibri"/>
      <family val="2"/>
      <scheme val="minor"/>
    </font>
    <font>
      <sz val="12"/>
      <color theme="0"/>
      <name val="Arial Rounded MT Bold"/>
      <family val="2"/>
    </font>
    <font>
      <sz val="14"/>
      <color theme="0"/>
      <name val="Arial Rounded MT Bold"/>
      <family val="2"/>
    </font>
    <font>
      <sz val="11"/>
      <color theme="1"/>
      <name val="Arial Rounded MT Bold"/>
      <family val="2"/>
    </font>
    <font>
      <b/>
      <sz val="11"/>
      <color theme="1"/>
      <name val="Calibri"/>
      <family val="2"/>
      <scheme val="minor"/>
    </font>
    <font>
      <sz val="9"/>
      <color rgb="FF555555"/>
      <name val="Lato"/>
      <family val="2"/>
    </font>
    <font>
      <sz val="8"/>
      <name val="Calibri"/>
      <family val="2"/>
      <scheme val="minor"/>
    </font>
    <font>
      <b/>
      <sz val="11"/>
      <color rgb="FFFFFF00"/>
      <name val="Arial Rounded MT Bold"/>
      <family val="2"/>
    </font>
    <font>
      <sz val="12"/>
      <color theme="0"/>
      <name val="Wingdings"/>
      <charset val="2"/>
    </font>
    <font>
      <sz val="11"/>
      <color rgb="FF7030A0"/>
      <name val="Arial Rounded MT Bold"/>
      <family val="2"/>
    </font>
    <font>
      <sz val="12"/>
      <color rgb="FF0070C0"/>
      <name val="Arial Rounded MT Bold"/>
      <family val="2"/>
    </font>
    <font>
      <b/>
      <sz val="11"/>
      <color rgb="FF006600"/>
      <name val="Arial Rounded MT Bold"/>
      <family val="2"/>
    </font>
    <font>
      <sz val="11"/>
      <color theme="0"/>
      <name val="Calibri"/>
      <family val="2"/>
      <scheme val="minor"/>
    </font>
    <font>
      <i/>
      <sz val="11"/>
      <color theme="0"/>
      <name val="Calibri"/>
      <family val="2"/>
      <scheme val="minor"/>
    </font>
    <font>
      <sz val="11"/>
      <color theme="1"/>
      <name val="Calibri Light"/>
      <family val="2"/>
      <scheme val="major"/>
    </font>
    <font>
      <sz val="11"/>
      <color theme="0"/>
      <name val="Calibri"/>
      <family val="2"/>
    </font>
    <font>
      <sz val="12"/>
      <color theme="0"/>
      <name val="Calibri"/>
      <family val="2"/>
      <scheme val="minor"/>
    </font>
    <font>
      <sz val="11"/>
      <color theme="0"/>
      <name val="Symbol"/>
      <family val="1"/>
      <charset val="2"/>
    </font>
    <font>
      <sz val="11"/>
      <color theme="0"/>
      <name val="Arial Rounded MT Bold"/>
      <family val="1"/>
      <charset val="2"/>
    </font>
    <font>
      <sz val="10"/>
      <color theme="0"/>
      <name val="Arial Rounded MT Bold"/>
      <family val="2"/>
    </font>
    <font>
      <b/>
      <sz val="11"/>
      <name val="Calibri"/>
      <family val="2"/>
      <scheme val="minor"/>
    </font>
    <font>
      <sz val="10"/>
      <color theme="0"/>
      <name val="Calibri"/>
      <family val="2"/>
      <scheme val="minor"/>
    </font>
    <font>
      <i/>
      <sz val="10"/>
      <color theme="0"/>
      <name val="Calibri"/>
      <family val="2"/>
      <scheme val="minor"/>
    </font>
    <font>
      <sz val="10"/>
      <name val="Arial Rounded MT Bold"/>
      <family val="2"/>
    </font>
    <font>
      <sz val="9"/>
      <color theme="1"/>
      <name val="Calibri"/>
      <family val="2"/>
      <scheme val="minor"/>
    </font>
    <font>
      <b/>
      <u/>
      <sz val="11"/>
      <color theme="1"/>
      <name val="Calibri"/>
      <family val="2"/>
      <scheme val="minor"/>
    </font>
    <font>
      <b/>
      <sz val="11"/>
      <color rgb="FFC00000"/>
      <name val="Arial Rounded MT Bold"/>
      <family val="2"/>
    </font>
    <font>
      <sz val="11"/>
      <name val="Calibri"/>
      <family val="2"/>
      <scheme val="minor"/>
    </font>
    <font>
      <i/>
      <sz val="9"/>
      <color theme="1"/>
      <name val="Calibri"/>
      <family val="2"/>
      <scheme val="minor"/>
    </font>
    <font>
      <b/>
      <i/>
      <sz val="11"/>
      <color rgb="FFC00000"/>
      <name val="Arial Rounded MT Bold"/>
      <family val="2"/>
    </font>
    <font>
      <u/>
      <sz val="11"/>
      <color theme="1"/>
      <name val="Calibri"/>
      <family val="2"/>
      <scheme val="minor"/>
    </font>
    <font>
      <u/>
      <sz val="11"/>
      <color theme="0"/>
      <name val="Calibri"/>
      <family val="2"/>
      <scheme val="minor"/>
    </font>
    <font>
      <sz val="14"/>
      <color theme="1"/>
      <name val="Arial Rounded MT Bold"/>
      <family val="2"/>
    </font>
    <font>
      <b/>
      <sz val="9"/>
      <color theme="1"/>
      <name val="Calibri"/>
      <family val="2"/>
      <scheme val="minor"/>
    </font>
    <font>
      <b/>
      <u/>
      <sz val="9"/>
      <color theme="1"/>
      <name val="Calibri"/>
      <family val="2"/>
      <scheme val="minor"/>
    </font>
    <font>
      <b/>
      <sz val="11"/>
      <color rgb="FF006600"/>
      <name val="Calibri"/>
      <family val="2"/>
      <scheme val="minor"/>
    </font>
    <font>
      <sz val="14"/>
      <color theme="1"/>
      <name val="Calibri"/>
      <family val="2"/>
      <scheme val="minor"/>
    </font>
    <font>
      <i/>
      <sz val="12"/>
      <color theme="1"/>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sz val="10"/>
      <color theme="1"/>
      <name val="Calibri"/>
      <family val="2"/>
      <scheme val="minor"/>
    </font>
    <font>
      <sz val="9"/>
      <color indexed="81"/>
      <name val="Tahoma"/>
      <charset val="1"/>
    </font>
  </fonts>
  <fills count="36">
    <fill>
      <patternFill patternType="none"/>
    </fill>
    <fill>
      <patternFill patternType="gray125"/>
    </fill>
    <fill>
      <patternFill patternType="solid">
        <fgColor theme="1"/>
        <bgColor indexed="64"/>
      </patternFill>
    </fill>
    <fill>
      <patternFill patternType="solid">
        <fgColor rgb="FFCCFFCC"/>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CCFF"/>
        <bgColor indexed="64"/>
      </patternFill>
    </fill>
    <fill>
      <patternFill patternType="solid">
        <fgColor theme="1" tint="4.9989318521683403E-2"/>
        <bgColor indexed="64"/>
      </patternFill>
    </fill>
    <fill>
      <patternFill patternType="solid">
        <fgColor rgb="FF006600"/>
        <bgColor indexed="64"/>
      </patternFill>
    </fill>
    <fill>
      <patternFill patternType="solid">
        <fgColor rgb="FF0070C0"/>
        <bgColor indexed="64"/>
      </patternFill>
    </fill>
    <fill>
      <patternFill patternType="solid">
        <fgColor rgb="FFFF9900"/>
        <bgColor indexed="64"/>
      </patternFill>
    </fill>
    <fill>
      <patternFill patternType="solid">
        <fgColor rgb="FF008000"/>
        <bgColor indexed="64"/>
      </patternFill>
    </fill>
    <fill>
      <patternFill patternType="solid">
        <fgColor theme="9" tint="0.59999389629810485"/>
        <bgColor indexed="64"/>
      </patternFill>
    </fill>
    <fill>
      <patternFill patternType="solid">
        <fgColor rgb="FFFFFFCC"/>
        <bgColor indexed="64"/>
      </patternFill>
    </fill>
    <fill>
      <patternFill patternType="solid">
        <fgColor theme="3" tint="0.39997558519241921"/>
        <bgColor indexed="64"/>
      </patternFill>
    </fill>
    <fill>
      <patternFill patternType="solid">
        <fgColor rgb="FFC00000"/>
        <bgColor indexed="64"/>
      </patternFill>
    </fill>
    <fill>
      <patternFill patternType="solid">
        <fgColor rgb="FFCCFFFF"/>
        <bgColor indexed="64"/>
      </patternFill>
    </fill>
    <fill>
      <patternFill patternType="solid">
        <fgColor rgb="FF66CCFF"/>
        <bgColor indexed="64"/>
      </patternFill>
    </fill>
    <fill>
      <patternFill patternType="solid">
        <fgColor rgb="FF9900FF"/>
        <bgColor indexed="64"/>
      </patternFill>
    </fill>
    <fill>
      <patternFill patternType="solid">
        <fgColor rgb="FF7030A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3" tint="-0.249977111117893"/>
        <bgColor indexed="64"/>
      </patternFill>
    </fill>
    <fill>
      <patternFill patternType="solid">
        <fgColor theme="9" tint="-0.499984740745262"/>
        <bgColor indexed="64"/>
      </patternFill>
    </fill>
    <fill>
      <patternFill patternType="solid">
        <fgColor rgb="FFFFFF99"/>
        <bgColor indexed="64"/>
      </patternFill>
    </fill>
    <fill>
      <patternFill patternType="solid">
        <fgColor theme="3" tint="0.79995117038483843"/>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
      <left/>
      <right/>
      <top style="thin">
        <color theme="0" tint="-0.24994659260841701"/>
      </top>
      <bottom style="medium">
        <color indexed="64"/>
      </bottom>
      <diagonal/>
    </border>
    <border>
      <left style="medium">
        <color indexed="64"/>
      </left>
      <right/>
      <top/>
      <bottom style="thin">
        <color theme="0" tint="-0.24994659260841701"/>
      </bottom>
      <diagonal/>
    </border>
    <border>
      <left/>
      <right style="medium">
        <color indexed="64"/>
      </right>
      <top/>
      <bottom style="thin">
        <color theme="0" tint="-0.24994659260841701"/>
      </bottom>
      <diagonal/>
    </border>
    <border>
      <left/>
      <right/>
      <top/>
      <bottom style="thin">
        <color theme="0"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medium">
        <color theme="0" tint="-0.24994659260841701"/>
      </bottom>
      <diagonal/>
    </border>
    <border>
      <left/>
      <right style="medium">
        <color indexed="64"/>
      </right>
      <top style="medium">
        <color indexed="64"/>
      </top>
      <bottom style="medium">
        <color theme="0" tint="-0.24994659260841701"/>
      </bottom>
      <diagonal/>
    </border>
    <border>
      <left style="medium">
        <color indexed="64"/>
      </left>
      <right/>
      <top style="medium">
        <color theme="0" tint="-0.24994659260841701"/>
      </top>
      <bottom style="medium">
        <color indexed="64"/>
      </bottom>
      <diagonal/>
    </border>
    <border>
      <left/>
      <right/>
      <top style="medium">
        <color theme="0" tint="-0.24994659260841701"/>
      </top>
      <bottom style="medium">
        <color indexed="64"/>
      </bottom>
      <diagonal/>
    </border>
    <border>
      <left/>
      <right style="medium">
        <color indexed="64"/>
      </right>
      <top style="medium">
        <color theme="0" tint="-0.24994659260841701"/>
      </top>
      <bottom style="medium">
        <color indexed="64"/>
      </bottom>
      <diagonal/>
    </border>
    <border>
      <left/>
      <right/>
      <top style="medium">
        <color indexed="64"/>
      </top>
      <bottom style="thin">
        <color theme="0" tint="-0.24994659260841701"/>
      </bottom>
      <diagonal/>
    </border>
    <border>
      <left style="thin">
        <color indexed="64"/>
      </left>
      <right/>
      <top/>
      <bottom style="thin">
        <color theme="0" tint="-0.24994659260841701"/>
      </bottom>
      <diagonal/>
    </border>
    <border>
      <left style="thin">
        <color indexed="64"/>
      </left>
      <right/>
      <top style="thin">
        <color theme="0" tint="-0.24994659260841701"/>
      </top>
      <bottom style="thin">
        <color theme="0" tint="-0.24994659260841701"/>
      </bottom>
      <diagonal/>
    </border>
    <border>
      <left style="medium">
        <color indexed="64"/>
      </left>
      <right style="medium">
        <color theme="0" tint="-0.24994659260841701"/>
      </right>
      <top style="medium">
        <color indexed="64"/>
      </top>
      <bottom style="medium">
        <color indexed="64"/>
      </bottom>
      <diagonal/>
    </border>
    <border>
      <left style="medium">
        <color theme="0" tint="-0.24994659260841701"/>
      </left>
      <right style="medium">
        <color theme="0" tint="-0.24994659260841701"/>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theme="0" tint="-0.24994659260841701"/>
      </top>
      <bottom style="thin">
        <color theme="0" tint="-0.24994659260841701"/>
      </bottom>
      <diagonal/>
    </border>
    <border>
      <left style="thin">
        <color indexed="64"/>
      </left>
      <right style="thin">
        <color indexed="64"/>
      </right>
      <top style="thin">
        <color indexed="64"/>
      </top>
      <bottom/>
      <diagonal/>
    </border>
    <border>
      <left style="medium">
        <color auto="1"/>
      </left>
      <right style="thin">
        <color theme="0" tint="-0.24994659260841701"/>
      </right>
      <top style="thin">
        <color indexed="64"/>
      </top>
      <bottom style="thin">
        <color theme="0" tint="-0.24994659260841701"/>
      </bottom>
      <diagonal/>
    </border>
    <border>
      <left style="thin">
        <color theme="0" tint="-0.24994659260841701"/>
      </left>
      <right style="medium">
        <color auto="1"/>
      </right>
      <top style="thin">
        <color indexed="64"/>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medium">
        <color auto="1"/>
      </left>
      <right style="medium">
        <color auto="1"/>
      </right>
      <top style="thin">
        <color indexed="64"/>
      </top>
      <bottom style="thin">
        <color theme="0" tint="-0.24994659260841701"/>
      </bottom>
      <diagonal/>
    </border>
    <border>
      <left style="medium">
        <color auto="1"/>
      </left>
      <right style="medium">
        <color auto="1"/>
      </right>
      <top style="thin">
        <color theme="0" tint="-0.24994659260841701"/>
      </top>
      <bottom style="thin">
        <color indexed="64"/>
      </bottom>
      <diagonal/>
    </border>
    <border>
      <left style="thin">
        <color indexed="64"/>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style="thin">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right style="medium">
        <color indexed="64"/>
      </right>
      <top style="thin">
        <color indexed="64"/>
      </top>
      <bottom style="thin">
        <color theme="0" tint="-0.24994659260841701"/>
      </bottom>
      <diagonal/>
    </border>
    <border>
      <left style="thin">
        <color indexed="64"/>
      </left>
      <right style="medium">
        <color indexed="64"/>
      </right>
      <top style="thin">
        <color theme="0" tint="-0.24994659260841701"/>
      </top>
      <bottom/>
      <diagonal/>
    </border>
    <border>
      <left style="thin">
        <color indexed="64"/>
      </left>
      <right style="medium">
        <color indexed="64"/>
      </right>
      <top style="medium">
        <color indexed="64"/>
      </top>
      <bottom/>
      <diagonal/>
    </border>
    <border>
      <left style="thin">
        <color theme="0" tint="-0.24994659260841701"/>
      </left>
      <right style="medium">
        <color auto="1"/>
      </right>
      <top style="thin">
        <color theme="0" tint="-0.24994659260841701"/>
      </top>
      <bottom style="thin">
        <color indexed="64"/>
      </bottom>
      <diagonal/>
    </border>
    <border>
      <left style="medium">
        <color auto="1"/>
      </left>
      <right style="thin">
        <color theme="0" tint="-0.24994659260841701"/>
      </right>
      <top style="thin">
        <color theme="0" tint="-0.24994659260841701"/>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style="thin">
        <color theme="0" tint="-0.24994659260841701"/>
      </left>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medium">
        <color indexed="64"/>
      </bottom>
      <diagonal/>
    </border>
    <border>
      <left style="medium">
        <color indexed="64"/>
      </left>
      <right style="thin">
        <color theme="0" tint="-0.24994659260841701"/>
      </right>
      <top style="dashed">
        <color theme="0" tint="-0.24994659260841701"/>
      </top>
      <bottom style="dashed">
        <color theme="0" tint="-0.24994659260841701"/>
      </bottom>
      <diagonal/>
    </border>
    <border>
      <left style="medium">
        <color indexed="64"/>
      </left>
      <right style="thin">
        <color theme="0" tint="-0.24994659260841701"/>
      </right>
      <top style="dashed">
        <color theme="0" tint="-0.24994659260841701"/>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ashed">
        <color theme="0" tint="-0.24994659260841701"/>
      </bottom>
      <diagonal/>
    </border>
    <border>
      <left style="thin">
        <color indexed="64"/>
      </left>
      <right style="medium">
        <color indexed="64"/>
      </right>
      <top style="thin">
        <color indexed="64"/>
      </top>
      <bottom style="dashed">
        <color theme="0" tint="-0.24994659260841701"/>
      </bottom>
      <diagonal/>
    </border>
    <border>
      <left style="thin">
        <color indexed="64"/>
      </left>
      <right style="thin">
        <color indexed="64"/>
      </right>
      <top style="dashed">
        <color theme="0" tint="-0.24994659260841701"/>
      </top>
      <bottom style="dashed">
        <color theme="0" tint="-0.24994659260841701"/>
      </bottom>
      <diagonal/>
    </border>
    <border>
      <left style="thin">
        <color indexed="64"/>
      </left>
      <right style="medium">
        <color indexed="64"/>
      </right>
      <top style="dashed">
        <color theme="0" tint="-0.24994659260841701"/>
      </top>
      <bottom style="dashed">
        <color theme="0" tint="-0.24994659260841701"/>
      </bottom>
      <diagonal/>
    </border>
    <border>
      <left style="thin">
        <color indexed="64"/>
      </left>
      <right style="thin">
        <color indexed="64"/>
      </right>
      <top style="dashed">
        <color theme="0" tint="-0.24994659260841701"/>
      </top>
      <bottom style="thin">
        <color auto="1"/>
      </bottom>
      <diagonal/>
    </border>
    <border>
      <left style="thin">
        <color indexed="64"/>
      </left>
      <right style="medium">
        <color indexed="64"/>
      </right>
      <top style="dashed">
        <color theme="0" tint="-0.24994659260841701"/>
      </top>
      <bottom style="thin">
        <color auto="1"/>
      </bottom>
      <diagonal/>
    </border>
    <border>
      <left style="thin">
        <color indexed="64"/>
      </left>
      <right style="dashed">
        <color theme="0" tint="-0.24994659260841701"/>
      </right>
      <top style="dashed">
        <color theme="0" tint="-0.24994659260841701"/>
      </top>
      <bottom style="dashed">
        <color theme="0" tint="-0.24994659260841701"/>
      </bottom>
      <diagonal/>
    </border>
    <border>
      <left style="dashed">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style="medium">
        <color indexed="64"/>
      </right>
      <top style="dashed">
        <color theme="0" tint="-0.24994659260841701"/>
      </top>
      <bottom style="dashed">
        <color theme="0" tint="-0.24994659260841701"/>
      </bottom>
      <diagonal/>
    </border>
    <border>
      <left style="thin">
        <color indexed="64"/>
      </left>
      <right style="dashed">
        <color theme="0" tint="-0.24994659260841701"/>
      </right>
      <top style="dashed">
        <color theme="0" tint="-0.24994659260841701"/>
      </top>
      <bottom style="medium">
        <color indexed="64"/>
      </bottom>
      <diagonal/>
    </border>
    <border>
      <left style="dashed">
        <color theme="0" tint="-0.24994659260841701"/>
      </left>
      <right style="dashed">
        <color theme="0" tint="-0.24994659260841701"/>
      </right>
      <top style="dashed">
        <color theme="0" tint="-0.24994659260841701"/>
      </top>
      <bottom style="medium">
        <color indexed="64"/>
      </bottom>
      <diagonal/>
    </border>
    <border>
      <left style="dashed">
        <color theme="0" tint="-0.24994659260841701"/>
      </left>
      <right style="medium">
        <color indexed="64"/>
      </right>
      <top style="dashed">
        <color theme="0" tint="-0.24994659260841701"/>
      </top>
      <bottom style="medium">
        <color indexed="64"/>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style="medium">
        <color indexed="64"/>
      </left>
      <right style="dashed">
        <color theme="0" tint="-0.24994659260841701"/>
      </right>
      <top/>
      <bottom style="thin">
        <color theme="0" tint="-0.24994659260841701"/>
      </bottom>
      <diagonal/>
    </border>
    <border>
      <left style="dashed">
        <color theme="0" tint="-0.24994659260841701"/>
      </left>
      <right style="dashed">
        <color theme="0" tint="-0.24994659260841701"/>
      </right>
      <top/>
      <bottom style="thin">
        <color theme="0" tint="-0.24994659260841701"/>
      </bottom>
      <diagonal/>
    </border>
    <border>
      <left style="dashed">
        <color theme="0" tint="-0.24994659260841701"/>
      </left>
      <right/>
      <top/>
      <bottom style="thin">
        <color theme="0" tint="-0.24994659260841701"/>
      </bottom>
      <diagonal/>
    </border>
    <border>
      <left style="medium">
        <color indexed="64"/>
      </left>
      <right style="dashed">
        <color theme="0" tint="-0.24994659260841701"/>
      </right>
      <top style="thin">
        <color theme="0" tint="-0.24994659260841701"/>
      </top>
      <bottom style="thin">
        <color theme="0" tint="-0.24994659260841701"/>
      </bottom>
      <diagonal/>
    </border>
    <border>
      <left style="dashed">
        <color theme="0" tint="-0.24994659260841701"/>
      </left>
      <right style="dashed">
        <color theme="0" tint="-0.24994659260841701"/>
      </right>
      <top style="thin">
        <color theme="0" tint="-0.24994659260841701"/>
      </top>
      <bottom style="thin">
        <color theme="0" tint="-0.24994659260841701"/>
      </bottom>
      <diagonal/>
    </border>
    <border>
      <left style="dashed">
        <color theme="0" tint="-0.24994659260841701"/>
      </left>
      <right/>
      <top style="thin">
        <color theme="0" tint="-0.24994659260841701"/>
      </top>
      <bottom style="thin">
        <color theme="0" tint="-0.24994659260841701"/>
      </bottom>
      <diagonal/>
    </border>
    <border>
      <left style="medium">
        <color indexed="64"/>
      </left>
      <right style="dashed">
        <color theme="0" tint="-0.24994659260841701"/>
      </right>
      <top style="thin">
        <color theme="0" tint="-0.24994659260841701"/>
      </top>
      <bottom style="medium">
        <color indexed="64"/>
      </bottom>
      <diagonal/>
    </border>
    <border>
      <left style="dashed">
        <color theme="0" tint="-0.24994659260841701"/>
      </left>
      <right style="dashed">
        <color theme="0" tint="-0.24994659260841701"/>
      </right>
      <top style="thin">
        <color theme="0" tint="-0.24994659260841701"/>
      </top>
      <bottom style="medium">
        <color indexed="64"/>
      </bottom>
      <diagonal/>
    </border>
    <border>
      <left style="dashed">
        <color theme="0" tint="-0.24994659260841701"/>
      </left>
      <right/>
      <top style="thin">
        <color theme="0" tint="-0.24994659260841701"/>
      </top>
      <bottom style="medium">
        <color indexed="64"/>
      </bottom>
      <diagonal/>
    </border>
    <border>
      <left/>
      <right style="dashed">
        <color theme="0" tint="-0.24994659260841701"/>
      </right>
      <top/>
      <bottom style="thin">
        <color theme="0" tint="-0.24994659260841701"/>
      </bottom>
      <diagonal/>
    </border>
    <border>
      <left/>
      <right style="dashed">
        <color theme="0" tint="-0.24994659260841701"/>
      </right>
      <top style="thin">
        <color theme="0" tint="-0.24994659260841701"/>
      </top>
      <bottom style="thin">
        <color theme="0" tint="-0.24994659260841701"/>
      </bottom>
      <diagonal/>
    </border>
    <border>
      <left/>
      <right style="dashed">
        <color theme="0" tint="-0.24994659260841701"/>
      </right>
      <top style="thin">
        <color theme="0" tint="-0.24994659260841701"/>
      </top>
      <bottom style="medium">
        <color indexed="64"/>
      </bottom>
      <diagonal/>
    </border>
    <border>
      <left style="dashed">
        <color theme="0" tint="-0.24994659260841701"/>
      </left>
      <right style="thin">
        <color auto="1"/>
      </right>
      <top/>
      <bottom style="thin">
        <color theme="0" tint="-0.24994659260841701"/>
      </bottom>
      <diagonal/>
    </border>
    <border>
      <left style="dashed">
        <color theme="0" tint="-0.24994659260841701"/>
      </left>
      <right style="thin">
        <color auto="1"/>
      </right>
      <top style="thin">
        <color theme="0" tint="-0.24994659260841701"/>
      </top>
      <bottom style="thin">
        <color theme="0" tint="-0.24994659260841701"/>
      </bottom>
      <diagonal/>
    </border>
    <border>
      <left style="dashed">
        <color theme="0" tint="-0.24994659260841701"/>
      </left>
      <right style="thin">
        <color auto="1"/>
      </right>
      <top style="thin">
        <color theme="0" tint="-0.24994659260841701"/>
      </top>
      <bottom style="medium">
        <color indexed="64"/>
      </bottom>
      <diagonal/>
    </border>
    <border>
      <left style="thin">
        <color auto="1"/>
      </left>
      <right/>
      <top style="thin">
        <color theme="0" tint="-0.24994659260841701"/>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thin">
        <color theme="0" tint="-0.24994659260841701"/>
      </bottom>
      <diagonal/>
    </border>
    <border>
      <left style="medium">
        <color indexed="64"/>
      </left>
      <right style="thin">
        <color indexed="64"/>
      </right>
      <top style="medium">
        <color indexed="64"/>
      </top>
      <bottom/>
      <diagonal/>
    </border>
    <border>
      <left/>
      <right/>
      <top/>
      <bottom style="dashed">
        <color theme="0" tint="-0.499984740745262"/>
      </bottom>
      <diagonal/>
    </border>
    <border>
      <left/>
      <right/>
      <top style="dashed">
        <color theme="0" tint="-0.499984740745262"/>
      </top>
      <bottom style="thin">
        <color indexed="64"/>
      </bottom>
      <diagonal/>
    </border>
    <border>
      <left/>
      <right/>
      <top style="thin">
        <color indexed="64"/>
      </top>
      <bottom style="dashed">
        <color theme="0" tint="-0.499984740745262"/>
      </bottom>
      <diagonal/>
    </border>
    <border>
      <left/>
      <right/>
      <top style="dashed">
        <color theme="0" tint="-0.499984740745262"/>
      </top>
      <bottom style="medium">
        <color indexed="64"/>
      </bottom>
      <diagonal/>
    </border>
    <border>
      <left/>
      <right style="medium">
        <color indexed="64"/>
      </right>
      <top/>
      <bottom style="dashed">
        <color theme="0" tint="-0.499984740745262"/>
      </bottom>
      <diagonal/>
    </border>
    <border>
      <left/>
      <right style="medium">
        <color indexed="64"/>
      </right>
      <top style="dashed">
        <color theme="0" tint="-0.499984740745262"/>
      </top>
      <bottom style="thin">
        <color auto="1"/>
      </bottom>
      <diagonal/>
    </border>
    <border>
      <left/>
      <right style="medium">
        <color indexed="64"/>
      </right>
      <top style="thin">
        <color auto="1"/>
      </top>
      <bottom style="dashed">
        <color theme="0" tint="-0.499984740745262"/>
      </bottom>
      <diagonal/>
    </border>
    <border>
      <left/>
      <right style="medium">
        <color indexed="64"/>
      </right>
      <top style="dashed">
        <color theme="0" tint="-0.499984740745262"/>
      </top>
      <bottom style="medium">
        <color indexed="64"/>
      </bottom>
      <diagonal/>
    </border>
    <border>
      <left/>
      <right style="dashed">
        <color theme="0" tint="-0.499984740745262"/>
      </right>
      <top/>
      <bottom style="medium">
        <color indexed="64"/>
      </bottom>
      <diagonal/>
    </border>
    <border>
      <left/>
      <right style="dashed">
        <color theme="0" tint="-0.499984740745262"/>
      </right>
      <top/>
      <bottom style="dashed">
        <color theme="0" tint="-0.499984740745262"/>
      </bottom>
      <diagonal/>
    </border>
    <border>
      <left/>
      <right style="dashed">
        <color theme="0" tint="-0.499984740745262"/>
      </right>
      <top style="dashed">
        <color theme="0" tint="-0.499984740745262"/>
      </top>
      <bottom/>
      <diagonal/>
    </border>
    <border>
      <left/>
      <right style="dashed">
        <color theme="0" tint="-0.499984740745262"/>
      </right>
      <top/>
      <bottom/>
      <diagonal/>
    </border>
    <border>
      <left/>
      <right style="dashed">
        <color theme="0" tint="-0.24994659260841701"/>
      </right>
      <top/>
      <bottom style="medium">
        <color indexed="64"/>
      </bottom>
      <diagonal/>
    </border>
    <border>
      <left/>
      <right style="dashed">
        <color theme="0" tint="-0.24994659260841701"/>
      </right>
      <top/>
      <bottom/>
      <diagonal/>
    </border>
    <border>
      <left style="medium">
        <color indexed="64"/>
      </left>
      <right/>
      <top style="medium">
        <color indexed="64"/>
      </top>
      <bottom style="dashed">
        <color theme="0" tint="-0.24994659260841701"/>
      </bottom>
      <diagonal/>
    </border>
    <border>
      <left style="medium">
        <color indexed="64"/>
      </left>
      <right/>
      <top style="dashed">
        <color theme="0" tint="-0.24994659260841701"/>
      </top>
      <bottom style="dashed">
        <color theme="0" tint="-0.24994659260841701"/>
      </bottom>
      <diagonal/>
    </border>
    <border>
      <left style="medium">
        <color indexed="64"/>
      </left>
      <right/>
      <top style="dashed">
        <color theme="0" tint="-0.24994659260841701"/>
      </top>
      <bottom style="medium">
        <color indexed="64"/>
      </bottom>
      <diagonal/>
    </border>
    <border>
      <left/>
      <right/>
      <top/>
      <bottom style="dashed">
        <color auto="1"/>
      </bottom>
      <diagonal/>
    </border>
    <border>
      <left/>
      <right/>
      <top style="dashed">
        <color auto="1"/>
      </top>
      <bottom style="thin">
        <color indexed="64"/>
      </bottom>
      <diagonal/>
    </border>
    <border>
      <left/>
      <right/>
      <top style="dashed">
        <color auto="1"/>
      </top>
      <bottom style="medium">
        <color indexed="64"/>
      </bottom>
      <diagonal/>
    </border>
    <border>
      <left/>
      <right/>
      <top style="thin">
        <color auto="1"/>
      </top>
      <bottom style="dashed">
        <color auto="1"/>
      </bottom>
      <diagonal/>
    </border>
    <border>
      <left/>
      <right/>
      <top style="dashed">
        <color auto="1"/>
      </top>
      <bottom style="thin">
        <color theme="0" tint="-0.24994659260841701"/>
      </bottom>
      <diagonal/>
    </border>
    <border>
      <left/>
      <right/>
      <top style="thin">
        <color theme="0" tint="-0.24994659260841701"/>
      </top>
      <bottom style="dashed">
        <color auto="1"/>
      </bottom>
      <diagonal/>
    </border>
    <border>
      <left style="medium">
        <color theme="0" tint="-0.24994659260841701"/>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thin">
        <color theme="0" tint="-0.24994659260841701"/>
      </top>
      <bottom style="thin">
        <color auto="1"/>
      </bottom>
      <diagonal/>
    </border>
    <border>
      <left/>
      <right style="medium">
        <color indexed="64"/>
      </right>
      <top style="thin">
        <color theme="0" tint="-0.24994659260841701"/>
      </top>
      <bottom style="thin">
        <color auto="1"/>
      </bottom>
      <diagonal/>
    </border>
    <border>
      <left style="medium">
        <color indexed="64"/>
      </left>
      <right/>
      <top style="thin">
        <color auto="1"/>
      </top>
      <bottom style="medium">
        <color theme="0" tint="-0.24994659260841701"/>
      </bottom>
      <diagonal/>
    </border>
    <border>
      <left/>
      <right style="medium">
        <color indexed="64"/>
      </right>
      <top style="thin">
        <color auto="1"/>
      </top>
      <bottom style="medium">
        <color theme="0" tint="-0.24994659260841701"/>
      </bottom>
      <diagonal/>
    </border>
    <border>
      <left style="medium">
        <color indexed="64"/>
      </left>
      <right style="medium">
        <color indexed="64"/>
      </right>
      <top style="thin">
        <color auto="1"/>
      </top>
      <bottom style="medium">
        <color indexed="64"/>
      </bottom>
      <diagonal/>
    </border>
    <border>
      <left/>
      <right/>
      <top style="thin">
        <color theme="0" tint="-0.24994659260841701"/>
      </top>
      <bottom style="medium">
        <color theme="0" tint="-0.24994659260841701"/>
      </bottom>
      <diagonal/>
    </border>
    <border>
      <left style="medium">
        <color indexed="64"/>
      </left>
      <right style="medium">
        <color indexed="64"/>
      </right>
      <top/>
      <bottom style="dashed">
        <color theme="0" tint="-0.24994659260841701"/>
      </bottom>
      <diagonal/>
    </border>
    <border>
      <left style="medium">
        <color indexed="64"/>
      </left>
      <right style="medium">
        <color indexed="64"/>
      </right>
      <top style="dashed">
        <color theme="0" tint="-0.24994659260841701"/>
      </top>
      <bottom style="dashed">
        <color theme="0" tint="-0.24994659260841701"/>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theme="0" tint="-0.24994659260841701"/>
      </top>
      <bottom style="thin">
        <color theme="1"/>
      </bottom>
      <diagonal/>
    </border>
    <border>
      <left style="medium">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style="thin">
        <color theme="0" tint="-0.24994659260841701"/>
      </bottom>
      <diagonal/>
    </border>
    <border>
      <left/>
      <right style="thick">
        <color indexed="64"/>
      </right>
      <top style="thin">
        <color theme="0" tint="-0.24994659260841701"/>
      </top>
      <bottom style="thin">
        <color theme="0" tint="-0.24994659260841701"/>
      </bottom>
      <diagonal/>
    </border>
    <border>
      <left style="medium">
        <color indexed="64"/>
      </left>
      <right style="thick">
        <color indexed="64"/>
      </right>
      <top style="thin">
        <color theme="0" tint="-0.24994659260841701"/>
      </top>
      <bottom style="medium">
        <color indexed="64"/>
      </bottom>
      <diagonal/>
    </border>
  </borders>
  <cellStyleXfs count="4">
    <xf numFmtId="0" fontId="0" fillId="0" borderId="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cellStyleXfs>
  <cellXfs count="659">
    <xf numFmtId="0" fontId="0" fillId="0" borderId="0" xfId="0"/>
    <xf numFmtId="0" fontId="0" fillId="0" borderId="0" xfId="0" applyAlignment="1">
      <alignment vertical="center"/>
    </xf>
    <xf numFmtId="0" fontId="0" fillId="0" borderId="1" xfId="0" applyBorder="1" applyAlignment="1">
      <alignment horizontal="center" vertical="center"/>
    </xf>
    <xf numFmtId="164" fontId="0" fillId="0" borderId="1" xfId="0" applyNumberFormat="1" applyBorder="1" applyAlignment="1">
      <alignment horizontal="center"/>
    </xf>
    <xf numFmtId="0" fontId="2" fillId="4" borderId="2" xfId="0" applyFont="1" applyFill="1" applyBorder="1" applyAlignment="1">
      <alignment horizontal="center" vertic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164" fontId="0" fillId="0" borderId="1" xfId="0" applyNumberFormat="1" applyBorder="1" applyAlignment="1">
      <alignment horizontal="center" vertical="center"/>
    </xf>
    <xf numFmtId="0" fontId="1" fillId="4" borderId="2" xfId="0" applyFont="1" applyFill="1" applyBorder="1" applyAlignment="1">
      <alignment horizontal="center" vertical="center" wrapText="1"/>
    </xf>
    <xf numFmtId="20" fontId="0" fillId="0" borderId="1" xfId="0" applyNumberFormat="1" applyBorder="1" applyAlignment="1">
      <alignment horizontal="center" vertical="center"/>
    </xf>
    <xf numFmtId="0" fontId="0" fillId="0" borderId="1" xfId="0" applyBorder="1" applyAlignment="1">
      <alignment horizontal="left" vertical="center"/>
    </xf>
    <xf numFmtId="9" fontId="0" fillId="0" borderId="1" xfId="1" applyFont="1" applyBorder="1" applyAlignment="1">
      <alignment horizontal="center" vertical="center"/>
    </xf>
    <xf numFmtId="0" fontId="0" fillId="8" borderId="0" xfId="0" applyFill="1" applyAlignment="1">
      <alignment vertical="center"/>
    </xf>
    <xf numFmtId="166" fontId="1" fillId="2" borderId="5" xfId="0" applyNumberFormat="1" applyFont="1" applyFill="1" applyBorder="1" applyAlignment="1">
      <alignment horizontal="center" vertical="center"/>
    </xf>
    <xf numFmtId="0" fontId="1" fillId="2" borderId="8" xfId="0" applyFont="1" applyFill="1" applyBorder="1" applyAlignment="1">
      <alignment horizontal="center" vertical="center" wrapText="1"/>
    </xf>
    <xf numFmtId="0" fontId="0" fillId="0" borderId="1" xfId="0" applyBorder="1" applyAlignment="1">
      <alignment vertical="center"/>
    </xf>
    <xf numFmtId="15" fontId="1" fillId="4" borderId="2" xfId="0" applyNumberFormat="1" applyFont="1" applyFill="1" applyBorder="1" applyAlignment="1">
      <alignment horizontal="center" vertical="center" wrapText="1"/>
    </xf>
    <xf numFmtId="44" fontId="0" fillId="0" borderId="1" xfId="2" applyFont="1" applyBorder="1" applyAlignment="1">
      <alignment vertical="center"/>
    </xf>
    <xf numFmtId="0" fontId="0" fillId="0" borderId="1" xfId="0" applyBorder="1"/>
    <xf numFmtId="167" fontId="0" fillId="0" borderId="1" xfId="0" applyNumberFormat="1" applyBorder="1" applyAlignment="1">
      <alignment horizontal="center" vertical="center"/>
    </xf>
    <xf numFmtId="0" fontId="0" fillId="8" borderId="0" xfId="0" applyFill="1"/>
    <xf numFmtId="167" fontId="0" fillId="9" borderId="19" xfId="0" applyNumberFormat="1" applyFill="1" applyBorder="1" applyAlignment="1">
      <alignment horizontal="center" vertical="center"/>
    </xf>
    <xf numFmtId="167" fontId="0" fillId="9" borderId="13" xfId="0" applyNumberFormat="1" applyFill="1" applyBorder="1" applyAlignment="1">
      <alignment horizontal="center" vertical="center"/>
    </xf>
    <xf numFmtId="167" fontId="0" fillId="9" borderId="16" xfId="0" applyNumberFormat="1" applyFill="1" applyBorder="1" applyAlignment="1">
      <alignment horizontal="center" vertical="center"/>
    </xf>
    <xf numFmtId="0" fontId="1" fillId="6" borderId="0" xfId="0" applyFont="1" applyFill="1" applyAlignment="1">
      <alignment horizontal="center" vertical="center" wrapText="1"/>
    </xf>
    <xf numFmtId="0" fontId="1" fillId="4" borderId="0" xfId="0" applyFont="1" applyFill="1" applyAlignment="1">
      <alignment horizontal="center" vertical="center" wrapText="1"/>
    </xf>
    <xf numFmtId="0" fontId="1" fillId="5" borderId="0" xfId="0" applyFont="1" applyFill="1" applyAlignment="1">
      <alignment horizontal="center" vertical="center" wrapText="1"/>
    </xf>
    <xf numFmtId="0" fontId="1" fillId="15" borderId="0" xfId="0" applyFont="1" applyFill="1" applyAlignment="1">
      <alignment horizontal="center" vertical="center" wrapText="1"/>
    </xf>
    <xf numFmtId="0" fontId="1" fillId="11" borderId="0" xfId="0" applyFont="1" applyFill="1" applyAlignment="1">
      <alignment horizontal="center" vertical="center" wrapText="1"/>
    </xf>
    <xf numFmtId="0" fontId="1" fillId="7" borderId="0" xfId="0" applyFont="1" applyFill="1" applyAlignment="1">
      <alignment horizontal="center" vertical="center" wrapText="1"/>
    </xf>
    <xf numFmtId="0" fontId="0" fillId="0" borderId="1" xfId="0" applyBorder="1" applyAlignment="1">
      <alignment horizontal="center"/>
    </xf>
    <xf numFmtId="0" fontId="0" fillId="13" borderId="17" xfId="0" applyFill="1" applyBorder="1" applyAlignment="1" applyProtection="1">
      <alignment horizontal="center" vertical="center"/>
      <protection locked="0"/>
    </xf>
    <xf numFmtId="0" fontId="0" fillId="13" borderId="11" xfId="0" applyFill="1" applyBorder="1" applyAlignment="1" applyProtection="1">
      <alignment horizontal="center" vertical="center"/>
      <protection locked="0"/>
    </xf>
    <xf numFmtId="0" fontId="0" fillId="13" borderId="14" xfId="0" applyFill="1" applyBorder="1" applyAlignment="1" applyProtection="1">
      <alignment horizontal="center" vertical="center"/>
      <protection locked="0"/>
    </xf>
    <xf numFmtId="0" fontId="0" fillId="12" borderId="17" xfId="0" applyFill="1" applyBorder="1" applyAlignment="1" applyProtection="1">
      <alignment horizontal="center" vertical="center"/>
      <protection locked="0"/>
    </xf>
    <xf numFmtId="0" fontId="0" fillId="12" borderId="11" xfId="0" applyFill="1" applyBorder="1" applyAlignment="1" applyProtection="1">
      <alignment horizontal="center" vertical="center"/>
      <protection locked="0"/>
    </xf>
    <xf numFmtId="0" fontId="0" fillId="12" borderId="14" xfId="0" applyFill="1" applyBorder="1" applyAlignment="1" applyProtection="1">
      <alignment horizontal="center" vertical="center"/>
      <protection locked="0"/>
    </xf>
    <xf numFmtId="15" fontId="0" fillId="0" borderId="1" xfId="0" applyNumberFormat="1" applyBorder="1" applyAlignment="1">
      <alignment horizontal="center" vertical="center"/>
    </xf>
    <xf numFmtId="169" fontId="1" fillId="19" borderId="29" xfId="0" applyNumberFormat="1" applyFont="1" applyFill="1" applyBorder="1" applyAlignment="1">
      <alignment horizontal="center" vertical="center"/>
    </xf>
    <xf numFmtId="169" fontId="1" fillId="19" borderId="30" xfId="0" applyNumberFormat="1" applyFont="1" applyFill="1" applyBorder="1" applyAlignment="1">
      <alignment horizontal="center" vertical="center"/>
    </xf>
    <xf numFmtId="169" fontId="1" fillId="18" borderId="20" xfId="0" applyNumberFormat="1" applyFont="1" applyFill="1" applyBorder="1" applyAlignment="1">
      <alignment horizontal="center" vertical="center"/>
    </xf>
    <xf numFmtId="169" fontId="1" fillId="18" borderId="22" xfId="0" applyNumberFormat="1" applyFont="1" applyFill="1" applyBorder="1" applyAlignment="1">
      <alignment horizontal="center" vertical="center"/>
    </xf>
    <xf numFmtId="169" fontId="1" fillId="21" borderId="20" xfId="0" applyNumberFormat="1" applyFont="1" applyFill="1" applyBorder="1" applyAlignment="1">
      <alignment horizontal="center" vertical="center"/>
    </xf>
    <xf numFmtId="169" fontId="1" fillId="21" borderId="21" xfId="0" applyNumberFormat="1" applyFont="1" applyFill="1" applyBorder="1" applyAlignment="1">
      <alignment horizontal="center" vertical="center"/>
    </xf>
    <xf numFmtId="44" fontId="0" fillId="0" borderId="1" xfId="2" applyFont="1" applyBorder="1" applyAlignment="1">
      <alignment horizontal="center" vertical="center"/>
    </xf>
    <xf numFmtId="0" fontId="1" fillId="15" borderId="8" xfId="0" applyFont="1" applyFill="1" applyBorder="1" applyAlignment="1">
      <alignment horizontal="center" vertical="center"/>
    </xf>
    <xf numFmtId="0" fontId="1" fillId="11" borderId="8" xfId="0" applyFont="1" applyFill="1" applyBorder="1" applyAlignment="1">
      <alignment horizontal="center" vertical="center"/>
    </xf>
    <xf numFmtId="0" fontId="1" fillId="7" borderId="8" xfId="0" applyFont="1" applyFill="1" applyBorder="1" applyAlignment="1">
      <alignment horizontal="center" vertical="center"/>
    </xf>
    <xf numFmtId="0" fontId="1" fillId="6" borderId="8" xfId="0" applyFont="1" applyFill="1" applyBorder="1" applyAlignment="1">
      <alignment horizontal="center" vertical="center"/>
    </xf>
    <xf numFmtId="0" fontId="1" fillId="4" borderId="8" xfId="0" applyFont="1" applyFill="1" applyBorder="1" applyAlignment="1">
      <alignment horizontal="center" vertical="center"/>
    </xf>
    <xf numFmtId="0" fontId="1" fillId="5" borderId="8" xfId="0" applyFont="1" applyFill="1" applyBorder="1" applyAlignment="1">
      <alignment horizontal="center" vertical="center"/>
    </xf>
    <xf numFmtId="0" fontId="1" fillId="2" borderId="21" xfId="0" applyFont="1" applyFill="1" applyBorder="1" applyAlignment="1">
      <alignment horizontal="center" vertical="center" wrapText="1"/>
    </xf>
    <xf numFmtId="0" fontId="1" fillId="2" borderId="22" xfId="0" applyFont="1" applyFill="1" applyBorder="1" applyAlignment="1">
      <alignment horizontal="center" vertical="center" wrapText="1"/>
    </xf>
    <xf numFmtId="164" fontId="0" fillId="10" borderId="1" xfId="0" applyNumberFormat="1" applyFill="1" applyBorder="1" applyAlignment="1">
      <alignment horizontal="center" vertical="center"/>
    </xf>
    <xf numFmtId="0" fontId="1" fillId="5" borderId="9" xfId="0" applyFont="1" applyFill="1" applyBorder="1" applyAlignment="1">
      <alignment horizontal="center" vertical="center"/>
    </xf>
    <xf numFmtId="0" fontId="13" fillId="8" borderId="0" xfId="0" applyFont="1" applyFill="1" applyAlignment="1">
      <alignment vertical="center"/>
    </xf>
    <xf numFmtId="0" fontId="14" fillId="8" borderId="0" xfId="0" applyFont="1" applyFill="1" applyAlignment="1">
      <alignment horizontal="center" vertical="center"/>
    </xf>
    <xf numFmtId="0" fontId="1" fillId="5" borderId="8" xfId="0" applyFont="1" applyFill="1" applyBorder="1" applyAlignment="1">
      <alignment horizontal="center" vertical="center" wrapText="1"/>
    </xf>
    <xf numFmtId="169" fontId="7" fillId="12" borderId="35" xfId="0" applyNumberFormat="1" applyFont="1" applyFill="1" applyBorder="1" applyAlignment="1">
      <alignment horizontal="center" vertical="center"/>
    </xf>
    <xf numFmtId="169" fontId="7" fillId="12" borderId="38" xfId="0" applyNumberFormat="1" applyFont="1" applyFill="1" applyBorder="1" applyAlignment="1">
      <alignment horizontal="center" vertical="center"/>
    </xf>
    <xf numFmtId="169" fontId="7" fillId="12" borderId="39" xfId="0" applyNumberFormat="1" applyFont="1" applyFill="1" applyBorder="1" applyAlignment="1">
      <alignment horizontal="center" vertical="center"/>
    </xf>
    <xf numFmtId="0" fontId="17" fillId="2" borderId="8" xfId="0" applyFont="1" applyFill="1" applyBorder="1" applyAlignment="1">
      <alignment horizontal="center" vertical="center" wrapText="1"/>
    </xf>
    <xf numFmtId="171" fontId="1" fillId="24" borderId="43" xfId="0" applyNumberFormat="1" applyFont="1" applyFill="1" applyBorder="1" applyAlignment="1">
      <alignment horizontal="center" vertical="center"/>
    </xf>
    <xf numFmtId="170" fontId="1" fillId="24" borderId="44" xfId="2" applyNumberFormat="1" applyFont="1" applyFill="1" applyBorder="1" applyAlignment="1">
      <alignment horizontal="center" vertical="center"/>
    </xf>
    <xf numFmtId="0" fontId="0" fillId="12" borderId="19" xfId="0" applyFill="1" applyBorder="1" applyAlignment="1" applyProtection="1">
      <alignment horizontal="center" vertical="center"/>
      <protection locked="0"/>
    </xf>
    <xf numFmtId="0" fontId="0" fillId="12" borderId="13" xfId="0" applyFill="1" applyBorder="1" applyAlignment="1" applyProtection="1">
      <alignment horizontal="center" vertical="center"/>
      <protection locked="0"/>
    </xf>
    <xf numFmtId="0" fontId="0" fillId="12" borderId="16" xfId="0" applyFill="1" applyBorder="1" applyAlignment="1" applyProtection="1">
      <alignment horizontal="center" vertical="center"/>
      <protection locked="0"/>
    </xf>
    <xf numFmtId="167" fontId="1" fillId="2" borderId="19" xfId="0" applyNumberFormat="1" applyFont="1" applyFill="1" applyBorder="1" applyAlignment="1">
      <alignment horizontal="center" vertical="center"/>
    </xf>
    <xf numFmtId="167" fontId="1" fillId="2" borderId="13" xfId="0" applyNumberFormat="1" applyFont="1" applyFill="1" applyBorder="1" applyAlignment="1">
      <alignment horizontal="center" vertical="center"/>
    </xf>
    <xf numFmtId="173" fontId="0" fillId="0" borderId="1" xfId="0" applyNumberFormat="1" applyBorder="1" applyAlignment="1">
      <alignment horizontal="center" vertical="center"/>
    </xf>
    <xf numFmtId="168" fontId="7" fillId="8" borderId="32" xfId="2" applyNumberFormat="1" applyFont="1" applyFill="1" applyBorder="1" applyAlignment="1">
      <alignment vertical="center"/>
    </xf>
    <xf numFmtId="174" fontId="0" fillId="0" borderId="1" xfId="0" applyNumberFormat="1" applyBorder="1" applyAlignment="1">
      <alignment horizontal="center" vertical="center"/>
    </xf>
    <xf numFmtId="164" fontId="0" fillId="0" borderId="0" xfId="0" applyNumberFormat="1" applyAlignment="1">
      <alignment horizontal="center"/>
    </xf>
    <xf numFmtId="175" fontId="0" fillId="0" borderId="24" xfId="0" applyNumberFormat="1" applyBorder="1" applyAlignment="1">
      <alignment horizontal="center"/>
    </xf>
    <xf numFmtId="165" fontId="0" fillId="0" borderId="24" xfId="0" applyNumberFormat="1" applyBorder="1" applyAlignment="1">
      <alignment horizontal="center"/>
    </xf>
    <xf numFmtId="167" fontId="0" fillId="9" borderId="18" xfId="0" applyNumberFormat="1" applyFill="1" applyBorder="1" applyAlignment="1">
      <alignment horizontal="center" vertical="center"/>
    </xf>
    <xf numFmtId="167" fontId="0" fillId="9" borderId="12" xfId="0" applyNumberFormat="1" applyFill="1" applyBorder="1" applyAlignment="1">
      <alignment horizontal="center" vertical="center"/>
    </xf>
    <xf numFmtId="167" fontId="0" fillId="9" borderId="15" xfId="0" applyNumberFormat="1" applyFill="1" applyBorder="1" applyAlignment="1">
      <alignment horizontal="center" vertical="center"/>
    </xf>
    <xf numFmtId="0" fontId="1" fillId="2" borderId="1" xfId="0" applyFont="1" applyFill="1" applyBorder="1" applyAlignment="1">
      <alignment horizontal="center" vertical="center"/>
    </xf>
    <xf numFmtId="0" fontId="0" fillId="30" borderId="1" xfId="0" applyFill="1" applyBorder="1" applyAlignment="1">
      <alignment horizontal="center" vertical="center"/>
    </xf>
    <xf numFmtId="176" fontId="0" fillId="8" borderId="57" xfId="0" applyNumberFormat="1" applyFill="1" applyBorder="1" applyAlignment="1">
      <alignment horizontal="center" vertical="center"/>
    </xf>
    <xf numFmtId="176" fontId="0" fillId="8" borderId="51" xfId="0" applyNumberFormat="1" applyFill="1" applyBorder="1" applyAlignment="1">
      <alignment horizontal="center" vertical="center"/>
    </xf>
    <xf numFmtId="176" fontId="0" fillId="8" borderId="58" xfId="0" applyNumberFormat="1" applyFill="1" applyBorder="1" applyAlignment="1">
      <alignment horizontal="center" vertical="center"/>
    </xf>
    <xf numFmtId="169" fontId="7" fillId="8" borderId="59" xfId="0" applyNumberFormat="1" applyFont="1" applyFill="1" applyBorder="1" applyAlignment="1">
      <alignment horizontal="center" vertical="center"/>
    </xf>
    <xf numFmtId="0" fontId="1" fillId="2" borderId="62" xfId="0" applyFont="1" applyFill="1" applyBorder="1" applyAlignment="1">
      <alignment horizontal="right" vertical="center"/>
    </xf>
    <xf numFmtId="0" fontId="1" fillId="2" borderId="64" xfId="0" applyFont="1" applyFill="1" applyBorder="1" applyAlignment="1">
      <alignment horizontal="right" vertical="center"/>
    </xf>
    <xf numFmtId="169" fontId="0" fillId="8" borderId="69" xfId="0" applyNumberFormat="1" applyFill="1" applyBorder="1" applyAlignment="1">
      <alignment horizontal="center" vertical="center"/>
    </xf>
    <xf numFmtId="169" fontId="0" fillId="8" borderId="70" xfId="0" applyNumberFormat="1" applyFill="1" applyBorder="1" applyAlignment="1">
      <alignment horizontal="center" vertical="center"/>
    </xf>
    <xf numFmtId="169" fontId="0" fillId="8" borderId="72" xfId="0" applyNumberFormat="1" applyFill="1" applyBorder="1" applyAlignment="1">
      <alignment horizontal="center" vertical="center"/>
    </xf>
    <xf numFmtId="177" fontId="1" fillId="2" borderId="76" xfId="0" applyNumberFormat="1" applyFont="1" applyFill="1" applyBorder="1" applyAlignment="1">
      <alignment horizontal="center" vertical="center"/>
    </xf>
    <xf numFmtId="0" fontId="0" fillId="8" borderId="0" xfId="0" applyFill="1" applyAlignment="1">
      <alignment vertical="center" textRotation="90"/>
    </xf>
    <xf numFmtId="0" fontId="0" fillId="18" borderId="6" xfId="0" applyFill="1" applyBorder="1" applyAlignment="1">
      <alignment horizontal="center" vertical="center"/>
    </xf>
    <xf numFmtId="0" fontId="0" fillId="9" borderId="78" xfId="0" applyFill="1" applyBorder="1" applyAlignment="1" applyProtection="1">
      <alignment horizontal="center" vertical="center"/>
      <protection locked="0"/>
    </xf>
    <xf numFmtId="0" fontId="0" fillId="9" borderId="79" xfId="0" applyFill="1" applyBorder="1" applyAlignment="1" applyProtection="1">
      <alignment horizontal="center" vertical="center"/>
      <protection locked="0"/>
    </xf>
    <xf numFmtId="0" fontId="0" fillId="9" borderId="80" xfId="0" applyFill="1" applyBorder="1" applyAlignment="1" applyProtection="1">
      <alignment horizontal="center" vertical="center"/>
      <protection locked="0"/>
    </xf>
    <xf numFmtId="166" fontId="1" fillId="2" borderId="81" xfId="0" applyNumberFormat="1" applyFont="1" applyFill="1" applyBorder="1" applyAlignment="1">
      <alignment horizontal="center" vertical="center"/>
    </xf>
    <xf numFmtId="166" fontId="1" fillId="2" borderId="82" xfId="0" applyNumberFormat="1" applyFont="1" applyFill="1" applyBorder="1" applyAlignment="1">
      <alignment horizontal="center" vertical="center"/>
    </xf>
    <xf numFmtId="169" fontId="7" fillId="8" borderId="85" xfId="0" applyNumberFormat="1" applyFont="1" applyFill="1" applyBorder="1" applyAlignment="1">
      <alignment horizontal="center" vertical="center"/>
    </xf>
    <xf numFmtId="169" fontId="7" fillId="8" borderId="87" xfId="0" applyNumberFormat="1" applyFont="1" applyFill="1" applyBorder="1" applyAlignment="1">
      <alignment horizontal="center" vertical="center"/>
    </xf>
    <xf numFmtId="169" fontId="7" fillId="8" borderId="89" xfId="0" applyNumberFormat="1" applyFont="1" applyFill="1" applyBorder="1" applyAlignment="1">
      <alignment horizontal="center" vertical="center"/>
    </xf>
    <xf numFmtId="0" fontId="0" fillId="8" borderId="91" xfId="0" applyFill="1" applyBorder="1" applyAlignment="1">
      <alignment horizontal="center" vertical="center"/>
    </xf>
    <xf numFmtId="0" fontId="0" fillId="3" borderId="92" xfId="0" applyFill="1" applyBorder="1" applyAlignment="1" applyProtection="1">
      <alignment horizontal="center" vertical="center"/>
      <protection locked="0"/>
    </xf>
    <xf numFmtId="0" fontId="0" fillId="8" borderId="93" xfId="0" applyFill="1" applyBorder="1" applyAlignment="1">
      <alignment horizontal="center" vertical="center"/>
    </xf>
    <xf numFmtId="0" fontId="0" fillId="8" borderId="94" xfId="0" applyFill="1" applyBorder="1" applyAlignment="1">
      <alignment horizontal="center" vertical="center"/>
    </xf>
    <xf numFmtId="0" fontId="0" fillId="3" borderId="95" xfId="0" applyFill="1" applyBorder="1" applyAlignment="1" applyProtection="1">
      <alignment horizontal="center" vertical="center"/>
      <protection locked="0"/>
    </xf>
    <xf numFmtId="0" fontId="0" fillId="8" borderId="96" xfId="0" applyFill="1" applyBorder="1" applyAlignment="1">
      <alignment horizontal="center" vertical="center"/>
    </xf>
    <xf numFmtId="0" fontId="23" fillId="2" borderId="0" xfId="0" applyFont="1" applyFill="1" applyAlignment="1">
      <alignment horizontal="center" vertical="center"/>
    </xf>
    <xf numFmtId="0" fontId="0" fillId="3" borderId="99" xfId="0" applyFill="1" applyBorder="1" applyAlignment="1" applyProtection="1">
      <alignment horizontal="center" vertical="center"/>
      <protection locked="0"/>
    </xf>
    <xf numFmtId="0" fontId="0" fillId="3" borderId="102" xfId="0" applyFill="1" applyBorder="1" applyAlignment="1" applyProtection="1">
      <alignment horizontal="center" vertical="center"/>
      <protection locked="0"/>
    </xf>
    <xf numFmtId="0" fontId="0" fillId="3" borderId="105" xfId="0" applyFill="1" applyBorder="1" applyAlignment="1" applyProtection="1">
      <alignment horizontal="center" vertical="center"/>
      <protection locked="0"/>
    </xf>
    <xf numFmtId="0" fontId="0" fillId="3" borderId="108" xfId="0" applyFill="1" applyBorder="1" applyAlignment="1" applyProtection="1">
      <alignment horizontal="center" vertical="center"/>
      <protection locked="0"/>
    </xf>
    <xf numFmtId="0" fontId="0" fillId="3" borderId="109" xfId="0" applyFill="1" applyBorder="1" applyAlignment="1" applyProtection="1">
      <alignment horizontal="center" vertical="center"/>
      <protection locked="0"/>
    </xf>
    <xf numFmtId="0" fontId="0" fillId="3" borderId="110" xfId="0" applyFill="1" applyBorder="1" applyAlignment="1" applyProtection="1">
      <alignment horizontal="center" vertical="center"/>
      <protection locked="0"/>
    </xf>
    <xf numFmtId="181" fontId="0" fillId="3" borderId="101" xfId="0" applyNumberFormat="1" applyFill="1" applyBorder="1" applyAlignment="1" applyProtection="1">
      <alignment horizontal="center" vertical="center"/>
      <protection locked="0"/>
    </xf>
    <xf numFmtId="181" fontId="0" fillId="3" borderId="104" xfId="0" applyNumberFormat="1" applyFill="1" applyBorder="1" applyAlignment="1" applyProtection="1">
      <alignment horizontal="center" vertical="center"/>
      <protection locked="0"/>
    </xf>
    <xf numFmtId="181" fontId="0" fillId="3" borderId="107" xfId="0" applyNumberFormat="1" applyFill="1" applyBorder="1" applyAlignment="1" applyProtection="1">
      <alignment horizontal="center" vertical="center"/>
      <protection locked="0"/>
    </xf>
    <xf numFmtId="0" fontId="23" fillId="32" borderId="0" xfId="0" applyFont="1" applyFill="1" applyAlignment="1">
      <alignment horizontal="right" vertical="center"/>
    </xf>
    <xf numFmtId="0" fontId="23" fillId="33" borderId="0" xfId="0" applyFont="1" applyFill="1" applyAlignment="1">
      <alignment horizontal="right" vertical="center"/>
    </xf>
    <xf numFmtId="0" fontId="1" fillId="5" borderId="5" xfId="0" applyFont="1" applyFill="1" applyBorder="1" applyAlignment="1">
      <alignment horizontal="center" vertical="center"/>
    </xf>
    <xf numFmtId="49" fontId="1" fillId="5" borderId="6" xfId="0" applyNumberFormat="1" applyFont="1" applyFill="1" applyBorder="1" applyAlignment="1">
      <alignment horizontal="center"/>
    </xf>
    <xf numFmtId="182" fontId="0" fillId="8" borderId="99" xfId="0" applyNumberFormat="1" applyFill="1" applyBorder="1" applyAlignment="1">
      <alignment horizontal="center" vertical="center"/>
    </xf>
    <xf numFmtId="182" fontId="0" fillId="8" borderId="102" xfId="0" applyNumberFormat="1" applyFill="1" applyBorder="1" applyAlignment="1">
      <alignment horizontal="center" vertical="center"/>
    </xf>
    <xf numFmtId="182" fontId="0" fillId="8" borderId="105" xfId="0" applyNumberFormat="1" applyFill="1" applyBorder="1" applyAlignment="1">
      <alignment horizontal="center" vertical="center"/>
    </xf>
    <xf numFmtId="0" fontId="1" fillId="5" borderId="0" xfId="0" applyFont="1" applyFill="1" applyAlignment="1">
      <alignment horizontal="center" vertical="center"/>
    </xf>
    <xf numFmtId="49" fontId="22" fillId="5" borderId="0" xfId="0" applyNumberFormat="1" applyFont="1" applyFill="1" applyAlignment="1">
      <alignment horizontal="center"/>
    </xf>
    <xf numFmtId="0" fontId="23" fillId="2" borderId="46" xfId="0" applyFont="1" applyFill="1" applyBorder="1" applyAlignment="1">
      <alignment horizontal="center" vertical="center"/>
    </xf>
    <xf numFmtId="0" fontId="23" fillId="2" borderId="63" xfId="0" applyFont="1" applyFill="1" applyBorder="1" applyAlignment="1">
      <alignment horizontal="center" vertical="center"/>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0" fillId="8" borderId="0" xfId="0" applyFill="1" applyAlignment="1">
      <alignment horizontal="left" vertical="center"/>
    </xf>
    <xf numFmtId="18" fontId="0" fillId="8" borderId="0" xfId="0" applyNumberFormat="1" applyFill="1"/>
    <xf numFmtId="169" fontId="8" fillId="8" borderId="111" xfId="0" applyNumberFormat="1" applyFont="1" applyFill="1" applyBorder="1" applyAlignment="1">
      <alignment horizontal="center" vertical="center"/>
    </xf>
    <xf numFmtId="169" fontId="8" fillId="8" borderId="112" xfId="0" applyNumberFormat="1" applyFont="1" applyFill="1" applyBorder="1" applyAlignment="1">
      <alignment horizontal="center" vertical="center"/>
    </xf>
    <xf numFmtId="169" fontId="8" fillId="8" borderId="113" xfId="0" applyNumberFormat="1" applyFont="1" applyFill="1" applyBorder="1" applyAlignment="1">
      <alignment horizontal="center" vertical="center"/>
    </xf>
    <xf numFmtId="0" fontId="29" fillId="8" borderId="0" xfId="0" applyFont="1" applyFill="1" applyAlignment="1">
      <alignment vertical="center"/>
    </xf>
    <xf numFmtId="183" fontId="0" fillId="12" borderId="18" xfId="0" applyNumberFormat="1" applyFill="1" applyBorder="1" applyAlignment="1">
      <alignment horizontal="center" vertical="center"/>
    </xf>
    <xf numFmtId="183" fontId="0" fillId="12" borderId="12" xfId="0" applyNumberFormat="1" applyFill="1" applyBorder="1" applyAlignment="1">
      <alignment horizontal="center" vertical="center"/>
    </xf>
    <xf numFmtId="183" fontId="0" fillId="12" borderId="15" xfId="0" applyNumberFormat="1" applyFill="1" applyBorder="1" applyAlignment="1">
      <alignment horizontal="center" vertical="center"/>
    </xf>
    <xf numFmtId="183" fontId="0" fillId="9" borderId="19" xfId="0" applyNumberFormat="1" applyFill="1" applyBorder="1" applyAlignment="1" applyProtection="1">
      <alignment horizontal="center" vertical="center"/>
      <protection locked="0"/>
    </xf>
    <xf numFmtId="183" fontId="0" fillId="9" borderId="13" xfId="0" applyNumberFormat="1" applyFill="1" applyBorder="1" applyAlignment="1" applyProtection="1">
      <alignment horizontal="center" vertical="center"/>
      <protection locked="0"/>
    </xf>
    <xf numFmtId="183" fontId="0" fillId="9" borderId="16" xfId="0" applyNumberFormat="1" applyFill="1" applyBorder="1" applyAlignment="1" applyProtection="1">
      <alignment horizontal="center" vertical="center"/>
      <protection locked="0"/>
    </xf>
    <xf numFmtId="0" fontId="0" fillId="9" borderId="19" xfId="0" applyFill="1" applyBorder="1" applyAlignment="1" applyProtection="1">
      <alignment horizontal="center" vertical="center"/>
      <protection locked="0"/>
    </xf>
    <xf numFmtId="0" fontId="0" fillId="9" borderId="13" xfId="0" applyFill="1" applyBorder="1" applyAlignment="1" applyProtection="1">
      <alignment horizontal="center" vertical="center"/>
      <protection locked="0"/>
    </xf>
    <xf numFmtId="0" fontId="0" fillId="9" borderId="16" xfId="0" applyFill="1" applyBorder="1" applyAlignment="1" applyProtection="1">
      <alignment horizontal="center" vertical="center"/>
      <protection locked="0"/>
    </xf>
    <xf numFmtId="0" fontId="0" fillId="9" borderId="18" xfId="0" applyFill="1" applyBorder="1" applyAlignment="1" applyProtection="1">
      <alignment horizontal="center" vertical="center"/>
      <protection locked="0"/>
    </xf>
    <xf numFmtId="0" fontId="0" fillId="9" borderId="12" xfId="0" applyFill="1" applyBorder="1" applyAlignment="1" applyProtection="1">
      <alignment horizontal="center" vertical="center"/>
      <protection locked="0"/>
    </xf>
    <xf numFmtId="0" fontId="0" fillId="9" borderId="15" xfId="0" applyFill="1" applyBorder="1" applyAlignment="1" applyProtection="1">
      <alignment horizontal="center" vertical="center"/>
      <protection locked="0"/>
    </xf>
    <xf numFmtId="183" fontId="0" fillId="12" borderId="19" xfId="0" applyNumberFormat="1" applyFill="1" applyBorder="1" applyAlignment="1" applyProtection="1">
      <alignment horizontal="center" vertical="center"/>
      <protection locked="0"/>
    </xf>
    <xf numFmtId="183" fontId="0" fillId="12" borderId="13" xfId="0" applyNumberFormat="1" applyFill="1" applyBorder="1" applyAlignment="1" applyProtection="1">
      <alignment horizontal="center" vertical="center"/>
      <protection locked="0"/>
    </xf>
    <xf numFmtId="183" fontId="0" fillId="12" borderId="16" xfId="0" applyNumberFormat="1" applyFill="1" applyBorder="1" applyAlignment="1" applyProtection="1">
      <alignment horizontal="center" vertical="center"/>
      <protection locked="0"/>
    </xf>
    <xf numFmtId="169" fontId="7" fillId="12" borderId="36" xfId="0" applyNumberFormat="1" applyFont="1" applyFill="1" applyBorder="1" applyAlignment="1">
      <alignment horizontal="center" vertical="center"/>
    </xf>
    <xf numFmtId="169" fontId="0" fillId="13" borderId="19" xfId="0" applyNumberFormat="1" applyFill="1" applyBorder="1" applyAlignment="1" applyProtection="1">
      <alignment horizontal="center" vertical="center"/>
      <protection locked="0"/>
    </xf>
    <xf numFmtId="169" fontId="0" fillId="13" borderId="18" xfId="0" applyNumberFormat="1" applyFill="1" applyBorder="1" applyAlignment="1" applyProtection="1">
      <alignment horizontal="center" vertical="center"/>
      <protection locked="0"/>
    </xf>
    <xf numFmtId="169" fontId="0" fillId="13" borderId="13" xfId="0" applyNumberFormat="1" applyFill="1" applyBorder="1" applyAlignment="1" applyProtection="1">
      <alignment horizontal="center" vertical="center"/>
      <protection locked="0"/>
    </xf>
    <xf numFmtId="169" fontId="0" fillId="13" borderId="12" xfId="0" applyNumberFormat="1" applyFill="1" applyBorder="1" applyAlignment="1" applyProtection="1">
      <alignment horizontal="center" vertical="center"/>
      <protection locked="0"/>
    </xf>
    <xf numFmtId="169" fontId="0" fillId="13" borderId="16" xfId="0" applyNumberFormat="1" applyFill="1" applyBorder="1" applyAlignment="1" applyProtection="1">
      <alignment horizontal="center" vertical="center"/>
      <protection locked="0"/>
    </xf>
    <xf numFmtId="169" fontId="0" fillId="13" borderId="15" xfId="0" applyNumberFormat="1" applyFill="1" applyBorder="1" applyAlignment="1" applyProtection="1">
      <alignment horizontal="center" vertical="center"/>
      <protection locked="0"/>
    </xf>
    <xf numFmtId="183" fontId="0" fillId="22" borderId="17" xfId="0" applyNumberFormat="1" applyFill="1" applyBorder="1" applyAlignment="1">
      <alignment horizontal="center" vertical="center"/>
    </xf>
    <xf numFmtId="183" fontId="0" fillId="22" borderId="19" xfId="0" applyNumberFormat="1" applyFill="1" applyBorder="1" applyAlignment="1">
      <alignment horizontal="center" vertical="center"/>
    </xf>
    <xf numFmtId="183" fontId="0" fillId="22" borderId="11" xfId="0" applyNumberFormat="1" applyFill="1" applyBorder="1" applyAlignment="1">
      <alignment horizontal="center" vertical="center"/>
    </xf>
    <xf numFmtId="183" fontId="0" fillId="22" borderId="13" xfId="0" applyNumberFormat="1" applyFill="1" applyBorder="1" applyAlignment="1">
      <alignment horizontal="center" vertical="center"/>
    </xf>
    <xf numFmtId="183" fontId="0" fillId="22" borderId="14" xfId="0" applyNumberFormat="1" applyFill="1" applyBorder="1" applyAlignment="1">
      <alignment horizontal="center" vertical="center"/>
    </xf>
    <xf numFmtId="183" fontId="0" fillId="22" borderId="16" xfId="0" applyNumberFormat="1" applyFill="1" applyBorder="1" applyAlignment="1">
      <alignment horizontal="center" vertical="center"/>
    </xf>
    <xf numFmtId="169" fontId="0" fillId="12" borderId="13" xfId="0" applyNumberFormat="1" applyFill="1" applyBorder="1" applyAlignment="1" applyProtection="1">
      <alignment horizontal="center" vertical="center"/>
      <protection locked="0"/>
    </xf>
    <xf numFmtId="169" fontId="0" fillId="12" borderId="16" xfId="0" applyNumberFormat="1" applyFill="1" applyBorder="1" applyAlignment="1" applyProtection="1">
      <alignment horizontal="center" vertical="center"/>
      <protection locked="0"/>
    </xf>
    <xf numFmtId="183" fontId="7" fillId="12" borderId="19" xfId="0" applyNumberFormat="1" applyFont="1" applyFill="1" applyBorder="1" applyAlignment="1">
      <alignment horizontal="center" vertical="center"/>
    </xf>
    <xf numFmtId="183" fontId="7" fillId="13" borderId="19" xfId="0" applyNumberFormat="1" applyFont="1" applyFill="1" applyBorder="1" applyAlignment="1">
      <alignment horizontal="center" vertical="center"/>
    </xf>
    <xf numFmtId="183" fontId="7" fillId="26" borderId="19" xfId="0" applyNumberFormat="1" applyFont="1" applyFill="1" applyBorder="1" applyAlignment="1">
      <alignment horizontal="center" vertical="center"/>
    </xf>
    <xf numFmtId="183" fontId="7" fillId="12" borderId="13" xfId="0" applyNumberFormat="1" applyFont="1" applyFill="1" applyBorder="1" applyAlignment="1">
      <alignment horizontal="center" vertical="center"/>
    </xf>
    <xf numFmtId="183" fontId="7" fillId="13" borderId="13" xfId="0" applyNumberFormat="1" applyFont="1" applyFill="1" applyBorder="1" applyAlignment="1">
      <alignment horizontal="center" vertical="center"/>
    </xf>
    <xf numFmtId="183" fontId="7" fillId="16" borderId="10" xfId="0" applyNumberFormat="1" applyFont="1" applyFill="1" applyBorder="1" applyAlignment="1">
      <alignment horizontal="center" vertical="center"/>
    </xf>
    <xf numFmtId="183" fontId="7" fillId="16" borderId="18" xfId="0" applyNumberFormat="1" applyFont="1" applyFill="1" applyBorder="1" applyAlignment="1">
      <alignment horizontal="center" vertical="center"/>
    </xf>
    <xf numFmtId="184" fontId="0" fillId="3" borderId="100" xfId="0" applyNumberFormat="1" applyFill="1" applyBorder="1" applyAlignment="1" applyProtection="1">
      <alignment horizontal="center" vertical="center"/>
      <protection locked="0"/>
    </xf>
    <xf numFmtId="184" fontId="0" fillId="3" borderId="103" xfId="0" applyNumberFormat="1" applyFill="1" applyBorder="1" applyAlignment="1" applyProtection="1">
      <alignment horizontal="center" vertical="center"/>
      <protection locked="0"/>
    </xf>
    <xf numFmtId="184" fontId="0" fillId="3" borderId="106" xfId="0" applyNumberFormat="1" applyFill="1" applyBorder="1" applyAlignment="1" applyProtection="1">
      <alignment horizontal="center" vertical="center"/>
      <protection locked="0"/>
    </xf>
    <xf numFmtId="186" fontId="0" fillId="8" borderId="101" xfId="0" applyNumberFormat="1" applyFill="1" applyBorder="1" applyAlignment="1">
      <alignment horizontal="center" vertical="center"/>
    </xf>
    <xf numFmtId="186" fontId="0" fillId="8" borderId="104" xfId="0" applyNumberFormat="1" applyFill="1" applyBorder="1" applyAlignment="1">
      <alignment horizontal="center" vertical="center"/>
    </xf>
    <xf numFmtId="186" fontId="0" fillId="8" borderId="107" xfId="0" applyNumberFormat="1" applyFill="1" applyBorder="1" applyAlignment="1">
      <alignment horizontal="center" vertical="center"/>
    </xf>
    <xf numFmtId="0" fontId="23" fillId="2" borderId="99" xfId="0" applyFont="1" applyFill="1" applyBorder="1" applyAlignment="1">
      <alignment horizontal="center" vertical="center"/>
    </xf>
    <xf numFmtId="0" fontId="23" fillId="2" borderId="102" xfId="0" applyFont="1" applyFill="1" applyBorder="1" applyAlignment="1">
      <alignment horizontal="center" vertical="center"/>
    </xf>
    <xf numFmtId="0" fontId="23" fillId="2" borderId="105" xfId="0" applyFont="1" applyFill="1" applyBorder="1" applyAlignment="1">
      <alignment horizontal="center" vertical="center"/>
    </xf>
    <xf numFmtId="169" fontId="8" fillId="31" borderId="41" xfId="0" applyNumberFormat="1" applyFont="1" applyFill="1" applyBorder="1" applyAlignment="1">
      <alignment horizontal="center" vertical="center"/>
    </xf>
    <xf numFmtId="169" fontId="8" fillId="31" borderId="42" xfId="0" applyNumberFormat="1" applyFont="1" applyFill="1" applyBorder="1" applyAlignment="1">
      <alignment horizontal="center" vertical="center"/>
    </xf>
    <xf numFmtId="169" fontId="8" fillId="31" borderId="114" xfId="0" applyNumberFormat="1" applyFont="1" applyFill="1" applyBorder="1" applyAlignment="1">
      <alignment horizontal="center" vertical="center"/>
    </xf>
    <xf numFmtId="169" fontId="8" fillId="8" borderId="18" xfId="0" applyNumberFormat="1" applyFont="1" applyFill="1" applyBorder="1" applyAlignment="1">
      <alignment horizontal="center" vertical="center"/>
    </xf>
    <xf numFmtId="169" fontId="8" fillId="8" borderId="12" xfId="0" applyNumberFormat="1" applyFont="1" applyFill="1" applyBorder="1" applyAlignment="1">
      <alignment horizontal="center" vertical="center"/>
    </xf>
    <xf numFmtId="169" fontId="8" fillId="8" borderId="15" xfId="0" applyNumberFormat="1" applyFont="1" applyFill="1" applyBorder="1" applyAlignment="1">
      <alignment horizontal="center" vertical="center"/>
    </xf>
    <xf numFmtId="0" fontId="0" fillId="12" borderId="125" xfId="0" applyFill="1" applyBorder="1" applyAlignment="1" applyProtection="1">
      <alignment horizontal="center" vertical="center"/>
      <protection locked="0"/>
    </xf>
    <xf numFmtId="0" fontId="0" fillId="12" borderId="40" xfId="0" applyFill="1" applyBorder="1" applyAlignment="1" applyProtection="1">
      <alignment horizontal="center" vertical="center"/>
      <protection locked="0"/>
    </xf>
    <xf numFmtId="169" fontId="0" fillId="12" borderId="40" xfId="0" applyNumberFormat="1" applyFill="1" applyBorder="1" applyAlignment="1" applyProtection="1">
      <alignment horizontal="center" vertical="center"/>
      <protection locked="0"/>
    </xf>
    <xf numFmtId="183" fontId="0" fillId="12" borderId="10" xfId="0" applyNumberFormat="1" applyFill="1" applyBorder="1" applyAlignment="1">
      <alignment horizontal="center" vertical="center"/>
    </xf>
    <xf numFmtId="164" fontId="31" fillId="12" borderId="118" xfId="0" applyNumberFormat="1" applyFont="1" applyFill="1" applyBorder="1" applyAlignment="1">
      <alignment horizontal="center" vertical="center"/>
    </xf>
    <xf numFmtId="164" fontId="31" fillId="12" borderId="119" xfId="0" applyNumberFormat="1" applyFont="1" applyFill="1" applyBorder="1" applyAlignment="1">
      <alignment horizontal="center" vertical="center"/>
    </xf>
    <xf numFmtId="164" fontId="31" fillId="13" borderId="119" xfId="0" applyNumberFormat="1" applyFont="1" applyFill="1" applyBorder="1" applyAlignment="1">
      <alignment horizontal="center" vertical="center"/>
    </xf>
    <xf numFmtId="164" fontId="31" fillId="12" borderId="120" xfId="0" applyNumberFormat="1" applyFont="1" applyFill="1" applyBorder="1" applyAlignment="1">
      <alignment horizontal="center" vertical="center"/>
    </xf>
    <xf numFmtId="164" fontId="31" fillId="12" borderId="55" xfId="0" applyNumberFormat="1" applyFont="1" applyFill="1" applyBorder="1" applyAlignment="1">
      <alignment horizontal="center" vertical="center"/>
    </xf>
    <xf numFmtId="164" fontId="31" fillId="12" borderId="121" xfId="0" applyNumberFormat="1" applyFont="1" applyFill="1" applyBorder="1" applyAlignment="1">
      <alignment horizontal="center" vertical="center"/>
    </xf>
    <xf numFmtId="164" fontId="31" fillId="13" borderId="121" xfId="0" applyNumberFormat="1" applyFont="1" applyFill="1" applyBorder="1" applyAlignment="1">
      <alignment horizontal="center" vertical="center"/>
    </xf>
    <xf numFmtId="164" fontId="31" fillId="12" borderId="56" xfId="0" applyNumberFormat="1" applyFont="1" applyFill="1" applyBorder="1" applyAlignment="1">
      <alignment horizontal="center" vertical="center"/>
    </xf>
    <xf numFmtId="164" fontId="31" fillId="12" borderId="122" xfId="0" applyNumberFormat="1" applyFont="1" applyFill="1" applyBorder="1" applyAlignment="1">
      <alignment horizontal="center" vertical="center"/>
    </xf>
    <xf numFmtId="164" fontId="31" fillId="12" borderId="123" xfId="0" applyNumberFormat="1" applyFont="1" applyFill="1" applyBorder="1" applyAlignment="1">
      <alignment horizontal="center" vertical="center"/>
    </xf>
    <xf numFmtId="164" fontId="31" fillId="13" borderId="123" xfId="0" applyNumberFormat="1" applyFont="1" applyFill="1" applyBorder="1" applyAlignment="1">
      <alignment horizontal="center" vertical="center"/>
    </xf>
    <xf numFmtId="164" fontId="31" fillId="12" borderId="124" xfId="0" applyNumberFormat="1" applyFont="1" applyFill="1" applyBorder="1" applyAlignment="1">
      <alignment horizontal="center" vertical="center"/>
    </xf>
    <xf numFmtId="0" fontId="1" fillId="2" borderId="126" xfId="0" applyFont="1" applyFill="1" applyBorder="1" applyAlignment="1">
      <alignment horizontal="right" vertical="center"/>
    </xf>
    <xf numFmtId="0" fontId="23" fillId="32" borderId="8" xfId="0" applyFont="1" applyFill="1" applyBorder="1" applyAlignment="1">
      <alignment horizontal="right" vertical="center"/>
    </xf>
    <xf numFmtId="190" fontId="7" fillId="8" borderId="42" xfId="0" applyNumberFormat="1" applyFont="1" applyFill="1" applyBorder="1" applyAlignment="1">
      <alignment horizontal="center" vertical="center"/>
    </xf>
    <xf numFmtId="191" fontId="7" fillId="8" borderId="47" xfId="0" applyNumberFormat="1" applyFont="1" applyFill="1" applyBorder="1" applyAlignment="1">
      <alignment horizontal="center" vertical="center"/>
    </xf>
    <xf numFmtId="191" fontId="7" fillId="8" borderId="42" xfId="0" applyNumberFormat="1" applyFont="1" applyFill="1" applyBorder="1" applyAlignment="1">
      <alignment horizontal="center" vertical="center"/>
    </xf>
    <xf numFmtId="186" fontId="0" fillId="13" borderId="0" xfId="0" applyNumberFormat="1" applyFill="1" applyAlignment="1">
      <alignment horizontal="center" vertical="center"/>
    </xf>
    <xf numFmtId="189" fontId="0" fillId="3" borderId="127" xfId="0" applyNumberFormat="1" applyFill="1" applyBorder="1" applyAlignment="1" applyProtection="1">
      <alignment horizontal="center" vertical="center"/>
      <protection locked="0"/>
    </xf>
    <xf numFmtId="189" fontId="0" fillId="3" borderId="128" xfId="0" applyNumberFormat="1" applyFill="1" applyBorder="1" applyAlignment="1" applyProtection="1">
      <alignment horizontal="center" vertical="center"/>
      <protection locked="0"/>
    </xf>
    <xf numFmtId="189" fontId="0" fillId="3" borderId="129" xfId="0" applyNumberFormat="1" applyFill="1" applyBorder="1" applyAlignment="1" applyProtection="1">
      <alignment horizontal="center" vertical="center"/>
      <protection locked="0"/>
    </xf>
    <xf numFmtId="189" fontId="0" fillId="3" borderId="130" xfId="0" applyNumberFormat="1" applyFill="1" applyBorder="1" applyAlignment="1" applyProtection="1">
      <alignment horizontal="center" vertical="center"/>
      <protection locked="0"/>
    </xf>
    <xf numFmtId="182" fontId="0" fillId="13" borderId="129" xfId="0" applyNumberFormat="1" applyFill="1" applyBorder="1" applyAlignment="1">
      <alignment horizontal="center" vertical="center"/>
    </xf>
    <xf numFmtId="186" fontId="0" fillId="13" borderId="129" xfId="0" applyNumberFormat="1" applyFill="1" applyBorder="1" applyAlignment="1">
      <alignment horizontal="center" vertical="center"/>
    </xf>
    <xf numFmtId="182" fontId="0" fillId="9" borderId="130" xfId="0" applyNumberFormat="1" applyFill="1" applyBorder="1" applyAlignment="1">
      <alignment horizontal="center" vertical="center"/>
    </xf>
    <xf numFmtId="186" fontId="0" fillId="9" borderId="130" xfId="0" applyNumberFormat="1" applyFill="1" applyBorder="1" applyAlignment="1">
      <alignment horizontal="center" vertical="center"/>
    </xf>
    <xf numFmtId="0" fontId="23" fillId="2" borderId="138" xfId="0" applyFont="1" applyFill="1" applyBorder="1" applyAlignment="1">
      <alignment horizontal="center" vertical="center"/>
    </xf>
    <xf numFmtId="189" fontId="0" fillId="8" borderId="0" xfId="0" applyNumberFormat="1" applyFill="1" applyAlignment="1">
      <alignment horizontal="center"/>
    </xf>
    <xf numFmtId="189" fontId="0" fillId="8" borderId="1" xfId="0" applyNumberFormat="1" applyFill="1" applyBorder="1" applyAlignment="1">
      <alignment horizontal="center"/>
    </xf>
    <xf numFmtId="182" fontId="0" fillId="13" borderId="127" xfId="0" applyNumberFormat="1" applyFill="1" applyBorder="1" applyAlignment="1">
      <alignment horizontal="center" vertical="center"/>
    </xf>
    <xf numFmtId="186" fontId="0" fillId="13" borderId="127" xfId="0" applyNumberFormat="1" applyFill="1" applyBorder="1" applyAlignment="1">
      <alignment horizontal="center" vertical="center"/>
    </xf>
    <xf numFmtId="182" fontId="0" fillId="9" borderId="128" xfId="0" applyNumberFormat="1" applyFill="1" applyBorder="1" applyAlignment="1">
      <alignment horizontal="center" vertical="center"/>
    </xf>
    <xf numFmtId="186" fontId="0" fillId="9" borderId="128" xfId="0" applyNumberFormat="1" applyFill="1" applyBorder="1" applyAlignment="1">
      <alignment horizontal="center" vertical="center"/>
    </xf>
    <xf numFmtId="189" fontId="0" fillId="0" borderId="1" xfId="0" applyNumberFormat="1" applyBorder="1" applyAlignment="1">
      <alignment horizontal="center"/>
    </xf>
    <xf numFmtId="187" fontId="8" fillId="3" borderId="135" xfId="0" applyNumberFormat="1" applyFont="1" applyFill="1" applyBorder="1" applyAlignment="1" applyProtection="1">
      <alignment horizontal="center" vertical="center"/>
      <protection locked="0"/>
    </xf>
    <xf numFmtId="188" fontId="24" fillId="13" borderId="131" xfId="0" applyNumberFormat="1" applyFont="1" applyFill="1" applyBorder="1" applyAlignment="1">
      <alignment horizontal="center" vertical="center"/>
    </xf>
    <xf numFmtId="188" fontId="24" fillId="9" borderId="134" xfId="0" applyNumberFormat="1" applyFont="1" applyFill="1" applyBorder="1" applyAlignment="1">
      <alignment horizontal="center" vertical="center"/>
    </xf>
    <xf numFmtId="186" fontId="0" fillId="9" borderId="2" xfId="0" applyNumberFormat="1" applyFill="1" applyBorder="1" applyAlignment="1">
      <alignment horizontal="center" vertical="center"/>
    </xf>
    <xf numFmtId="188" fontId="24" fillId="9" borderId="132" xfId="0" applyNumberFormat="1" applyFont="1" applyFill="1" applyBorder="1" applyAlignment="1">
      <alignment horizontal="center" vertical="center"/>
    </xf>
    <xf numFmtId="188" fontId="24" fillId="13" borderId="133" xfId="0" applyNumberFormat="1" applyFont="1" applyFill="1" applyBorder="1" applyAlignment="1">
      <alignment horizontal="center" vertical="center"/>
    </xf>
    <xf numFmtId="0" fontId="23" fillId="2" borderId="140" xfId="0" applyFont="1" applyFill="1" applyBorder="1" applyAlignment="1">
      <alignment horizontal="center" vertical="center"/>
    </xf>
    <xf numFmtId="187" fontId="8" fillId="3" borderId="139" xfId="0" applyNumberFormat="1" applyFont="1" applyFill="1" applyBorder="1" applyAlignment="1" applyProtection="1">
      <alignment horizontal="center" vertical="center"/>
      <protection locked="0"/>
    </xf>
    <xf numFmtId="20" fontId="0" fillId="3" borderId="102" xfId="0" applyNumberFormat="1" applyFill="1" applyBorder="1" applyAlignment="1" applyProtection="1">
      <alignment horizontal="center" vertical="center"/>
      <protection locked="0"/>
    </xf>
    <xf numFmtId="0" fontId="16" fillId="4" borderId="0" xfId="0" applyFont="1" applyFill="1" applyAlignment="1">
      <alignment horizontal="center" vertical="center"/>
    </xf>
    <xf numFmtId="169" fontId="0" fillId="0" borderId="0" xfId="0" applyNumberFormat="1" applyAlignment="1">
      <alignment horizontal="center" vertical="center"/>
    </xf>
    <xf numFmtId="169" fontId="0" fillId="0" borderId="0" xfId="0" applyNumberFormat="1" applyAlignment="1">
      <alignment horizontal="center"/>
    </xf>
    <xf numFmtId="169" fontId="8" fillId="8" borderId="50" xfId="0" applyNumberFormat="1" applyFont="1" applyFill="1" applyBorder="1" applyAlignment="1">
      <alignment horizontal="center" vertical="center" wrapText="1"/>
    </xf>
    <xf numFmtId="169" fontId="0" fillId="8" borderId="1" xfId="0" applyNumberFormat="1" applyFill="1" applyBorder="1" applyAlignment="1">
      <alignment horizontal="center" vertical="center"/>
    </xf>
    <xf numFmtId="169" fontId="0" fillId="8" borderId="1" xfId="0" applyNumberFormat="1" applyFill="1" applyBorder="1" applyAlignment="1">
      <alignment horizontal="center"/>
    </xf>
    <xf numFmtId="169" fontId="0" fillId="0" borderId="1" xfId="0" applyNumberFormat="1" applyBorder="1" applyAlignment="1">
      <alignment horizontal="center"/>
    </xf>
    <xf numFmtId="169" fontId="0" fillId="0" borderId="1" xfId="0" applyNumberFormat="1" applyBorder="1"/>
    <xf numFmtId="194" fontId="0" fillId="3" borderId="57" xfId="0" applyNumberFormat="1" applyFill="1" applyBorder="1" applyAlignment="1" applyProtection="1">
      <alignment horizontal="center" vertical="center"/>
      <protection locked="0"/>
    </xf>
    <xf numFmtId="194" fontId="0" fillId="3" borderId="51" xfId="0" applyNumberFormat="1" applyFill="1" applyBorder="1" applyAlignment="1" applyProtection="1">
      <alignment horizontal="center" vertical="center"/>
      <protection locked="0"/>
    </xf>
    <xf numFmtId="194" fontId="0" fillId="3" borderId="58" xfId="0" applyNumberFormat="1" applyFill="1" applyBorder="1" applyAlignment="1" applyProtection="1">
      <alignment horizontal="center" vertical="center"/>
      <protection locked="0"/>
    </xf>
    <xf numFmtId="193" fontId="1" fillId="2" borderId="141" xfId="0" applyNumberFormat="1" applyFont="1" applyFill="1" applyBorder="1" applyAlignment="1">
      <alignment horizontal="right" vertical="center"/>
    </xf>
    <xf numFmtId="183" fontId="7" fillId="14" borderId="40" xfId="0" applyNumberFormat="1" applyFont="1" applyFill="1" applyBorder="1" applyAlignment="1">
      <alignment horizontal="center" vertical="center"/>
    </xf>
    <xf numFmtId="193" fontId="1" fillId="2" borderId="142" xfId="0" applyNumberFormat="1" applyFont="1" applyFill="1" applyBorder="1" applyAlignment="1">
      <alignment horizontal="right" vertical="center"/>
    </xf>
    <xf numFmtId="183" fontId="7" fillId="14" borderId="19" xfId="0" applyNumberFormat="1" applyFont="1" applyFill="1" applyBorder="1" applyAlignment="1">
      <alignment horizontal="center" vertical="center"/>
    </xf>
    <xf numFmtId="193" fontId="1" fillId="2" borderId="143" xfId="0" applyNumberFormat="1" applyFont="1" applyFill="1" applyBorder="1" applyAlignment="1">
      <alignment horizontal="right" vertical="center"/>
    </xf>
    <xf numFmtId="169" fontId="0" fillId="0" borderId="1" xfId="0" applyNumberFormat="1" applyBorder="1" applyAlignment="1">
      <alignment horizontal="center" vertical="center"/>
    </xf>
    <xf numFmtId="0" fontId="3" fillId="30" borderId="1" xfId="0" applyFont="1" applyFill="1" applyBorder="1" applyAlignment="1">
      <alignment horizontal="center" vertical="center"/>
    </xf>
    <xf numFmtId="169" fontId="3" fillId="30" borderId="1" xfId="0" applyNumberFormat="1" applyFont="1" applyFill="1" applyBorder="1" applyAlignment="1">
      <alignment horizontal="center" vertical="center"/>
    </xf>
    <xf numFmtId="186" fontId="0" fillId="13" borderId="144" xfId="0" applyNumberFormat="1" applyFill="1" applyBorder="1" applyAlignment="1">
      <alignment horizontal="center" vertical="center"/>
    </xf>
    <xf numFmtId="192" fontId="16" fillId="2" borderId="144" xfId="0" applyNumberFormat="1" applyFont="1" applyFill="1" applyBorder="1" applyAlignment="1">
      <alignment horizontal="center"/>
    </xf>
    <xf numFmtId="186" fontId="0" fillId="9" borderId="145" xfId="0" applyNumberFormat="1" applyFill="1" applyBorder="1" applyAlignment="1">
      <alignment horizontal="center" vertical="center"/>
    </xf>
    <xf numFmtId="186" fontId="0" fillId="9" borderId="146" xfId="0" applyNumberFormat="1" applyFill="1" applyBorder="1" applyAlignment="1">
      <alignment horizontal="center" vertical="center"/>
    </xf>
    <xf numFmtId="192" fontId="16" fillId="2" borderId="146" xfId="0" applyNumberFormat="1" applyFont="1" applyFill="1" applyBorder="1" applyAlignment="1">
      <alignment horizontal="center"/>
    </xf>
    <xf numFmtId="186" fontId="0" fillId="13" borderId="147" xfId="0" applyNumberFormat="1" applyFill="1" applyBorder="1" applyAlignment="1">
      <alignment horizontal="center" vertical="center"/>
    </xf>
    <xf numFmtId="192" fontId="16" fillId="2" borderId="148" xfId="0" applyNumberFormat="1" applyFont="1" applyFill="1" applyBorder="1" applyAlignment="1">
      <alignment horizontal="center"/>
    </xf>
    <xf numFmtId="192" fontId="16" fillId="2" borderId="149" xfId="0" applyNumberFormat="1" applyFont="1" applyFill="1" applyBorder="1" applyAlignment="1">
      <alignment horizontal="center"/>
    </xf>
    <xf numFmtId="172" fontId="0" fillId="0" borderId="1" xfId="0" applyNumberFormat="1" applyBorder="1" applyAlignment="1">
      <alignment horizontal="center" vertical="center"/>
    </xf>
    <xf numFmtId="42" fontId="1" fillId="24" borderId="150" xfId="2" applyNumberFormat="1" applyFont="1" applyFill="1" applyBorder="1" applyAlignment="1">
      <alignment vertical="center"/>
    </xf>
    <xf numFmtId="49" fontId="1" fillId="2" borderId="0" xfId="0" applyNumberFormat="1" applyFont="1" applyFill="1" applyAlignment="1">
      <alignment vertical="center" wrapText="1"/>
    </xf>
    <xf numFmtId="195" fontId="0" fillId="30" borderId="1" xfId="0" applyNumberFormat="1" applyFill="1" applyBorder="1" applyAlignment="1">
      <alignment horizontal="center" vertical="center"/>
    </xf>
    <xf numFmtId="0" fontId="9" fillId="8" borderId="0" xfId="0" applyFont="1" applyFill="1" applyAlignment="1">
      <alignment vertical="center"/>
    </xf>
    <xf numFmtId="196" fontId="17" fillId="4" borderId="19" xfId="0" applyNumberFormat="1" applyFont="1" applyFill="1" applyBorder="1" applyAlignment="1">
      <alignment horizontal="center" vertical="center"/>
    </xf>
    <xf numFmtId="0" fontId="0" fillId="8" borderId="1" xfId="0" applyFill="1" applyBorder="1" applyAlignment="1">
      <alignment horizontal="center" vertical="center"/>
    </xf>
    <xf numFmtId="166" fontId="1" fillId="2" borderId="1" xfId="0" applyNumberFormat="1" applyFont="1" applyFill="1" applyBorder="1" applyAlignment="1">
      <alignment horizontal="center" vertical="center"/>
    </xf>
    <xf numFmtId="197" fontId="0" fillId="0" borderId="1" xfId="0" applyNumberFormat="1" applyBorder="1" applyAlignment="1">
      <alignment horizontal="center"/>
    </xf>
    <xf numFmtId="0" fontId="1" fillId="2" borderId="153" xfId="0" applyFont="1" applyFill="1" applyBorder="1" applyAlignment="1">
      <alignment horizontal="center" vertical="center"/>
    </xf>
    <xf numFmtId="0" fontId="1" fillId="4" borderId="151" xfId="0" applyFont="1" applyFill="1" applyBorder="1" applyAlignment="1">
      <alignment horizontal="center" vertical="center"/>
    </xf>
    <xf numFmtId="0" fontId="1" fillId="2" borderId="0" xfId="0" applyFont="1" applyFill="1" applyAlignment="1">
      <alignment vertical="center"/>
    </xf>
    <xf numFmtId="198" fontId="0" fillId="8" borderId="1" xfId="0" applyNumberFormat="1" applyFill="1" applyBorder="1" applyAlignment="1">
      <alignment horizontal="center" vertical="center"/>
    </xf>
    <xf numFmtId="0" fontId="1" fillId="2" borderId="2" xfId="0" applyFont="1" applyFill="1" applyBorder="1" applyAlignment="1">
      <alignment horizontal="center" vertical="center" wrapText="1"/>
    </xf>
    <xf numFmtId="172" fontId="0" fillId="0" borderId="0" xfId="0" applyNumberFormat="1" applyAlignment="1">
      <alignment horizontal="center"/>
    </xf>
    <xf numFmtId="166" fontId="1" fillId="2" borderId="155" xfId="0" applyNumberFormat="1" applyFont="1" applyFill="1" applyBorder="1" applyAlignment="1">
      <alignment horizontal="center" vertical="center"/>
    </xf>
    <xf numFmtId="197" fontId="0" fillId="0" borderId="155" xfId="0" applyNumberFormat="1" applyBorder="1" applyAlignment="1">
      <alignment horizontal="center"/>
    </xf>
    <xf numFmtId="172" fontId="0" fillId="0" borderId="1" xfId="0" applyNumberFormat="1" applyBorder="1" applyAlignment="1">
      <alignment horizontal="center"/>
    </xf>
    <xf numFmtId="164" fontId="0" fillId="8" borderId="154" xfId="0" applyNumberFormat="1" applyFill="1" applyBorder="1" applyAlignment="1" applyProtection="1">
      <alignment horizontal="center"/>
      <protection locked="0"/>
    </xf>
    <xf numFmtId="164" fontId="0" fillId="10" borderId="152" xfId="0" applyNumberFormat="1" applyFill="1" applyBorder="1" applyAlignment="1" applyProtection="1">
      <alignment horizontal="center"/>
      <protection locked="0"/>
    </xf>
    <xf numFmtId="8" fontId="0" fillId="8" borderId="154" xfId="2" applyNumberFormat="1" applyFont="1" applyFill="1" applyBorder="1" applyProtection="1">
      <protection locked="0"/>
    </xf>
    <xf numFmtId="8" fontId="0" fillId="10" borderId="152" xfId="2" applyNumberFormat="1" applyFont="1" applyFill="1" applyBorder="1" applyProtection="1">
      <protection locked="0"/>
    </xf>
    <xf numFmtId="0" fontId="0" fillId="35" borderId="19" xfId="0" applyFill="1" applyBorder="1" applyAlignment="1" applyProtection="1">
      <alignment horizontal="center" vertical="center"/>
      <protection locked="0"/>
    </xf>
    <xf numFmtId="0" fontId="0" fillId="35" borderId="13" xfId="0" applyFill="1" applyBorder="1" applyAlignment="1" applyProtection="1">
      <alignment horizontal="center" vertical="center"/>
      <protection locked="0"/>
    </xf>
    <xf numFmtId="0" fontId="0" fillId="35" borderId="16" xfId="0" applyFill="1" applyBorder="1" applyAlignment="1" applyProtection="1">
      <alignment horizontal="center" vertical="center"/>
      <protection locked="0"/>
    </xf>
    <xf numFmtId="0" fontId="1" fillId="2" borderId="26"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5" xfId="0" applyFont="1" applyFill="1" applyBorder="1" applyAlignment="1">
      <alignment horizontal="center"/>
    </xf>
    <xf numFmtId="0" fontId="1" fillId="2" borderId="0" xfId="0" applyFont="1" applyFill="1" applyAlignment="1">
      <alignment horizontal="center"/>
    </xf>
    <xf numFmtId="0" fontId="1" fillId="2" borderId="6" xfId="0" applyFont="1" applyFill="1" applyBorder="1" applyAlignment="1">
      <alignment horizontal="center"/>
    </xf>
    <xf numFmtId="164" fontId="0" fillId="8" borderId="32" xfId="0" applyNumberFormat="1" applyFill="1" applyBorder="1" applyAlignment="1">
      <alignment horizontal="center"/>
    </xf>
    <xf numFmtId="164" fontId="0" fillId="8" borderId="158" xfId="0" applyNumberFormat="1" applyFill="1" applyBorder="1" applyAlignment="1">
      <alignment horizontal="center"/>
    </xf>
    <xf numFmtId="9" fontId="0" fillId="3" borderId="1" xfId="1" applyFont="1" applyFill="1" applyBorder="1" applyAlignment="1" applyProtection="1">
      <alignment horizontal="center"/>
      <protection locked="0"/>
    </xf>
    <xf numFmtId="9" fontId="0" fillId="3" borderId="157" xfId="1" applyFont="1" applyFill="1" applyBorder="1" applyAlignment="1" applyProtection="1">
      <alignment horizontal="center"/>
      <protection locked="0"/>
    </xf>
    <xf numFmtId="0" fontId="0" fillId="18" borderId="0" xfId="0" applyFill="1" applyAlignment="1">
      <alignment horizontal="center" vertical="center"/>
    </xf>
    <xf numFmtId="183" fontId="7" fillId="14" borderId="160" xfId="0" applyNumberFormat="1" applyFont="1" applyFill="1" applyBorder="1" applyAlignment="1">
      <alignment horizontal="center" vertical="center"/>
    </xf>
    <xf numFmtId="183" fontId="7" fillId="12" borderId="160" xfId="0" applyNumberFormat="1" applyFont="1" applyFill="1" applyBorder="1" applyAlignment="1">
      <alignment horizontal="center" vertical="center"/>
    </xf>
    <xf numFmtId="183" fontId="7" fillId="13" borderId="160" xfId="0" applyNumberFormat="1" applyFont="1" applyFill="1" applyBorder="1" applyAlignment="1">
      <alignment horizontal="center" vertical="center"/>
    </xf>
    <xf numFmtId="183" fontId="7" fillId="26" borderId="160" xfId="0" applyNumberFormat="1" applyFont="1" applyFill="1" applyBorder="1" applyAlignment="1">
      <alignment horizontal="center" vertical="center"/>
    </xf>
    <xf numFmtId="183" fontId="7" fillId="16" borderId="161" xfId="0" applyNumberFormat="1" applyFont="1" applyFill="1" applyBorder="1" applyAlignment="1">
      <alignment horizontal="center" vertical="center"/>
    </xf>
    <xf numFmtId="169" fontId="1" fillId="20" borderId="116" xfId="0" applyNumberFormat="1" applyFont="1" applyFill="1" applyBorder="1" applyAlignment="1">
      <alignment horizontal="center" vertical="center"/>
    </xf>
    <xf numFmtId="169" fontId="1" fillId="18" borderId="162" xfId="0" applyNumberFormat="1" applyFont="1" applyFill="1" applyBorder="1" applyAlignment="1">
      <alignment horizontal="center" vertical="center"/>
    </xf>
    <xf numFmtId="169" fontId="1" fillId="27" borderId="163" xfId="0" applyNumberFormat="1" applyFont="1" applyFill="1" applyBorder="1" applyAlignment="1">
      <alignment horizontal="center" vertical="center"/>
    </xf>
    <xf numFmtId="167" fontId="1" fillId="2" borderId="165" xfId="0" applyNumberFormat="1" applyFont="1" applyFill="1" applyBorder="1" applyAlignment="1">
      <alignment horizontal="center" vertical="center"/>
    </xf>
    <xf numFmtId="196" fontId="17" fillId="4" borderId="165" xfId="0" applyNumberFormat="1" applyFont="1" applyFill="1" applyBorder="1" applyAlignment="1">
      <alignment horizontal="center" vertical="center"/>
    </xf>
    <xf numFmtId="169" fontId="1" fillId="2" borderId="39" xfId="0" applyNumberFormat="1" applyFont="1" applyFill="1" applyBorder="1" applyAlignment="1">
      <alignment horizontal="center" vertical="center"/>
    </xf>
    <xf numFmtId="169" fontId="1" fillId="28" borderId="164" xfId="0" applyNumberFormat="1" applyFont="1" applyFill="1" applyBorder="1" applyAlignment="1">
      <alignment horizontal="center" vertical="center"/>
    </xf>
    <xf numFmtId="49" fontId="32" fillId="8" borderId="3" xfId="0" applyNumberFormat="1" applyFont="1" applyFill="1" applyBorder="1" applyAlignment="1">
      <alignment vertical="center" wrapText="1"/>
    </xf>
    <xf numFmtId="49" fontId="32" fillId="8" borderId="0" xfId="0" applyNumberFormat="1" applyFont="1" applyFill="1" applyAlignment="1">
      <alignment vertical="center" wrapText="1"/>
    </xf>
    <xf numFmtId="0" fontId="32" fillId="8" borderId="0" xfId="0" applyFont="1" applyFill="1" applyAlignment="1">
      <alignment vertical="center" wrapText="1"/>
    </xf>
    <xf numFmtId="183" fontId="8" fillId="22" borderId="19" xfId="0" applyNumberFormat="1" applyFont="1" applyFill="1" applyBorder="1" applyAlignment="1">
      <alignment horizontal="center" vertical="center"/>
    </xf>
    <xf numFmtId="183" fontId="8" fillId="22" borderId="13" xfId="0" applyNumberFormat="1" applyFont="1" applyFill="1" applyBorder="1" applyAlignment="1">
      <alignment horizontal="center" vertical="center"/>
    </xf>
    <xf numFmtId="183" fontId="8" fillId="22" borderId="16" xfId="0" applyNumberFormat="1" applyFont="1" applyFill="1" applyBorder="1" applyAlignment="1">
      <alignment horizontal="center" vertical="center"/>
    </xf>
    <xf numFmtId="196" fontId="17" fillId="4" borderId="39" xfId="0" applyNumberFormat="1" applyFont="1" applyFill="1" applyBorder="1" applyAlignment="1">
      <alignment horizontal="center" vertical="center"/>
    </xf>
    <xf numFmtId="0" fontId="1" fillId="2" borderId="7" xfId="0" applyFont="1" applyFill="1" applyBorder="1" applyAlignment="1">
      <alignment horizontal="center" vertical="center" wrapText="1"/>
    </xf>
    <xf numFmtId="169" fontId="1" fillId="2" borderId="73" xfId="0" applyNumberFormat="1" applyFont="1" applyFill="1" applyBorder="1" applyAlignment="1">
      <alignment horizontal="center" vertical="center"/>
    </xf>
    <xf numFmtId="199" fontId="7" fillId="26" borderId="19" xfId="0" applyNumberFormat="1" applyFont="1" applyFill="1" applyBorder="1" applyAlignment="1">
      <alignment horizontal="center" vertical="center"/>
    </xf>
    <xf numFmtId="199" fontId="7" fillId="26" borderId="160" xfId="0" applyNumberFormat="1" applyFont="1" applyFill="1" applyBorder="1" applyAlignment="1">
      <alignment horizontal="center" vertical="center"/>
    </xf>
    <xf numFmtId="167" fontId="0" fillId="8" borderId="0" xfId="0" applyNumberFormat="1" applyFill="1"/>
    <xf numFmtId="43" fontId="0" fillId="8" borderId="0" xfId="3" applyFont="1" applyFill="1"/>
    <xf numFmtId="169" fontId="1" fillId="27" borderId="50" xfId="0" applyNumberFormat="1" applyFont="1" applyFill="1" applyBorder="1" applyAlignment="1">
      <alignment horizontal="center" vertical="center"/>
    </xf>
    <xf numFmtId="0" fontId="1" fillId="17" borderId="26" xfId="0" applyFont="1" applyFill="1" applyBorder="1" applyAlignment="1">
      <alignment vertical="center"/>
    </xf>
    <xf numFmtId="0" fontId="1" fillId="17" borderId="45" xfId="0" applyFont="1" applyFill="1" applyBorder="1" applyAlignment="1">
      <alignment vertical="center"/>
    </xf>
    <xf numFmtId="0" fontId="0" fillId="3" borderId="117" xfId="0" applyFill="1" applyBorder="1" applyAlignment="1" applyProtection="1">
      <alignment horizontal="center"/>
      <protection locked="0"/>
    </xf>
    <xf numFmtId="0" fontId="0" fillId="3" borderId="116" xfId="0" applyFill="1" applyBorder="1" applyAlignment="1" applyProtection="1">
      <alignment horizontal="center"/>
      <protection locked="0"/>
    </xf>
    <xf numFmtId="197" fontId="0" fillId="3" borderId="64" xfId="0" applyNumberFormat="1" applyFill="1" applyBorder="1" applyAlignment="1" applyProtection="1">
      <alignment horizontal="center"/>
      <protection locked="0"/>
    </xf>
    <xf numFmtId="20" fontId="0" fillId="3" borderId="32" xfId="0" applyNumberFormat="1" applyFill="1" applyBorder="1" applyAlignment="1" applyProtection="1">
      <alignment horizontal="center"/>
      <protection locked="0"/>
    </xf>
    <xf numFmtId="197" fontId="0" fillId="3" borderId="156" xfId="0" applyNumberFormat="1" applyFill="1" applyBorder="1" applyAlignment="1" applyProtection="1">
      <alignment horizontal="center"/>
      <protection locked="0"/>
    </xf>
    <xf numFmtId="20" fontId="0" fillId="3" borderId="158" xfId="0" applyNumberFormat="1" applyFill="1" applyBorder="1" applyAlignment="1" applyProtection="1">
      <alignment horizontal="center"/>
      <protection locked="0"/>
    </xf>
    <xf numFmtId="164" fontId="0" fillId="8" borderId="168" xfId="0" applyNumberFormat="1" applyFill="1" applyBorder="1" applyAlignment="1">
      <alignment horizontal="center"/>
    </xf>
    <xf numFmtId="164" fontId="0" fillId="8" borderId="169" xfId="0" applyNumberFormat="1" applyFill="1" applyBorder="1" applyAlignment="1">
      <alignment horizontal="center"/>
    </xf>
    <xf numFmtId="164" fontId="0" fillId="3" borderId="32" xfId="0" applyNumberFormat="1" applyFill="1" applyBorder="1" applyAlignment="1" applyProtection="1">
      <alignment horizontal="center"/>
      <protection locked="0"/>
    </xf>
    <xf numFmtId="164" fontId="0" fillId="3" borderId="158" xfId="0" applyNumberFormat="1" applyFill="1" applyBorder="1" applyAlignment="1" applyProtection="1">
      <alignment horizontal="center"/>
      <protection locked="0"/>
    </xf>
    <xf numFmtId="15" fontId="45" fillId="0" borderId="1" xfId="0" applyNumberFormat="1" applyFont="1" applyBorder="1" applyAlignment="1">
      <alignment horizontal="center" vertical="center"/>
    </xf>
    <xf numFmtId="198" fontId="45" fillId="8" borderId="1" xfId="0" applyNumberFormat="1" applyFont="1" applyFill="1" applyBorder="1" applyAlignment="1">
      <alignment horizontal="center" vertical="center"/>
    </xf>
    <xf numFmtId="0" fontId="0" fillId="30" borderId="1" xfId="0" applyFill="1" applyBorder="1" applyAlignment="1">
      <alignment horizontal="center"/>
    </xf>
    <xf numFmtId="164" fontId="0" fillId="0" borderId="168" xfId="0" applyNumberFormat="1" applyBorder="1" applyAlignment="1">
      <alignment horizontal="center"/>
    </xf>
    <xf numFmtId="9" fontId="0" fillId="0" borderId="1" xfId="1" applyFont="1" applyBorder="1" applyAlignment="1">
      <alignment horizontal="center"/>
    </xf>
    <xf numFmtId="169" fontId="1" fillId="2" borderId="170" xfId="0" applyNumberFormat="1" applyFont="1" applyFill="1" applyBorder="1" applyAlignment="1">
      <alignment horizontal="center" vertical="center"/>
    </xf>
    <xf numFmtId="169" fontId="0" fillId="8" borderId="171" xfId="0" applyNumberFormat="1" applyFill="1" applyBorder="1" applyAlignment="1">
      <alignment horizontal="center" vertical="center"/>
    </xf>
    <xf numFmtId="2" fontId="0" fillId="8" borderId="175" xfId="0" applyNumberFormat="1" applyFill="1" applyBorder="1"/>
    <xf numFmtId="2" fontId="0" fillId="8" borderId="176" xfId="0" applyNumberFormat="1" applyFill="1" applyBorder="1"/>
    <xf numFmtId="2" fontId="0" fillId="8" borderId="176" xfId="0" applyNumberFormat="1" applyFill="1" applyBorder="1" applyAlignment="1">
      <alignment vertical="center"/>
    </xf>
    <xf numFmtId="2" fontId="0" fillId="8" borderId="177" xfId="0" applyNumberFormat="1" applyFill="1" applyBorder="1" applyAlignment="1">
      <alignment vertical="center"/>
    </xf>
    <xf numFmtId="2" fontId="1" fillId="2" borderId="177" xfId="0" applyNumberFormat="1" applyFont="1" applyFill="1" applyBorder="1" applyAlignment="1">
      <alignment vertical="center"/>
    </xf>
    <xf numFmtId="2" fontId="0" fillId="8" borderId="0" xfId="3" applyNumberFormat="1" applyFont="1" applyFill="1" applyAlignment="1">
      <alignment horizontal="left" vertical="center"/>
    </xf>
    <xf numFmtId="0" fontId="3" fillId="0" borderId="1" xfId="0" applyFont="1" applyBorder="1" applyAlignment="1">
      <alignment horizontal="center" vertical="center"/>
    </xf>
    <xf numFmtId="169" fontId="3" fillId="0" borderId="1" xfId="0" applyNumberFormat="1" applyFont="1" applyBorder="1" applyAlignment="1">
      <alignment horizontal="center" vertical="center"/>
    </xf>
    <xf numFmtId="0" fontId="3" fillId="8" borderId="1" xfId="0" applyFont="1" applyFill="1" applyBorder="1" applyAlignment="1">
      <alignment horizontal="center" vertical="center"/>
    </xf>
    <xf numFmtId="169" fontId="3" fillId="8" borderId="1" xfId="0" applyNumberFormat="1" applyFont="1" applyFill="1" applyBorder="1" applyAlignment="1">
      <alignment horizontal="center" vertical="center"/>
    </xf>
    <xf numFmtId="0" fontId="1" fillId="17" borderId="26" xfId="0" applyFont="1" applyFill="1" applyBorder="1" applyAlignment="1">
      <alignment horizontal="right" vertical="center"/>
    </xf>
    <xf numFmtId="0" fontId="1" fillId="17" borderId="45" xfId="0" applyFont="1" applyFill="1" applyBorder="1" applyAlignment="1">
      <alignment horizontal="right" vertical="center"/>
    </xf>
    <xf numFmtId="2" fontId="0" fillId="8" borderId="34" xfId="3" applyNumberFormat="1" applyFont="1" applyFill="1" applyBorder="1" applyAlignment="1">
      <alignment horizontal="left" vertical="center"/>
    </xf>
    <xf numFmtId="0" fontId="28" fillId="8" borderId="8" xfId="0" applyFont="1" applyFill="1" applyBorder="1" applyAlignment="1">
      <alignment horizontal="center" vertical="center"/>
    </xf>
    <xf numFmtId="169" fontId="7" fillId="8" borderId="155" xfId="0" applyNumberFormat="1" applyFont="1" applyFill="1" applyBorder="1" applyAlignment="1">
      <alignment horizontal="center" vertical="center"/>
    </xf>
    <xf numFmtId="169" fontId="7" fillId="8" borderId="168" xfId="0" applyNumberFormat="1" applyFont="1" applyFill="1" applyBorder="1" applyAlignment="1">
      <alignment horizontal="center" vertical="center"/>
    </xf>
    <xf numFmtId="0" fontId="3" fillId="8" borderId="3" xfId="0" applyFont="1" applyFill="1" applyBorder="1" applyAlignment="1">
      <alignment horizontal="center"/>
    </xf>
    <xf numFmtId="0" fontId="23" fillId="4" borderId="67" xfId="0" applyFont="1" applyFill="1" applyBorder="1" applyAlignment="1">
      <alignment horizontal="right" vertical="center"/>
    </xf>
    <xf numFmtId="0" fontId="23" fillId="4" borderId="68" xfId="0" applyFont="1" applyFill="1" applyBorder="1" applyAlignment="1">
      <alignment horizontal="right" vertical="center"/>
    </xf>
    <xf numFmtId="0" fontId="3" fillId="8" borderId="3" xfId="0" applyFont="1" applyFill="1" applyBorder="1" applyAlignment="1">
      <alignment horizontal="left" vertical="center"/>
    </xf>
    <xf numFmtId="0" fontId="1" fillId="4" borderId="67" xfId="0" applyFont="1" applyFill="1" applyBorder="1" applyAlignment="1">
      <alignment horizontal="right" vertical="center"/>
    </xf>
    <xf numFmtId="0" fontId="1" fillId="4" borderId="68" xfId="0" applyFont="1" applyFill="1" applyBorder="1" applyAlignment="1">
      <alignment horizontal="right" vertical="center"/>
    </xf>
    <xf numFmtId="197" fontId="0" fillId="23" borderId="52" xfId="0" applyNumberFormat="1" applyFill="1" applyBorder="1" applyAlignment="1" applyProtection="1">
      <alignment horizontal="center" vertical="center"/>
      <protection locked="0"/>
    </xf>
    <xf numFmtId="197" fontId="0" fillId="23" borderId="84" xfId="0" applyNumberFormat="1" applyFill="1" applyBorder="1" applyAlignment="1" applyProtection="1">
      <alignment horizontal="center" vertical="center"/>
      <protection locked="0"/>
    </xf>
    <xf numFmtId="0" fontId="1" fillId="2" borderId="0" xfId="0" applyFont="1" applyFill="1" applyAlignment="1">
      <alignment horizontal="center" vertical="center" wrapText="1"/>
    </xf>
    <xf numFmtId="0" fontId="1" fillId="2" borderId="8" xfId="0" applyFont="1" applyFill="1" applyBorder="1" applyAlignment="1">
      <alignment horizontal="center" vertical="center" wrapText="1"/>
    </xf>
    <xf numFmtId="166" fontId="0" fillId="3" borderId="53" xfId="0" applyNumberFormat="1" applyFill="1" applyBorder="1" applyAlignment="1" applyProtection="1">
      <alignment horizontal="center" vertical="center"/>
      <protection locked="0"/>
    </xf>
    <xf numFmtId="166" fontId="0" fillId="3" borderId="54" xfId="0" applyNumberFormat="1" applyFill="1" applyBorder="1" applyAlignment="1" applyProtection="1">
      <alignment horizontal="center" vertical="center"/>
      <protection locked="0"/>
    </xf>
    <xf numFmtId="0" fontId="1" fillId="2" borderId="64"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7" xfId="0" applyFont="1" applyFill="1" applyBorder="1" applyAlignment="1">
      <alignment horizontal="right" vertical="center"/>
    </xf>
    <xf numFmtId="0" fontId="1" fillId="2" borderId="8" xfId="0" applyFont="1" applyFill="1" applyBorder="1" applyAlignment="1">
      <alignment horizontal="right" vertical="center"/>
    </xf>
    <xf numFmtId="0" fontId="1" fillId="7" borderId="0" xfId="0" applyFont="1" applyFill="1" applyAlignment="1">
      <alignment horizontal="center" vertical="center" wrapText="1"/>
    </xf>
    <xf numFmtId="0" fontId="5" fillId="7" borderId="3" xfId="0" applyFont="1" applyFill="1" applyBorder="1" applyAlignment="1">
      <alignment horizontal="center" vertical="center"/>
    </xf>
    <xf numFmtId="0" fontId="5" fillId="6" borderId="3" xfId="0" applyFont="1" applyFill="1" applyBorder="1" applyAlignment="1">
      <alignment horizontal="center" vertical="center"/>
    </xf>
    <xf numFmtId="166" fontId="0" fillId="3" borderId="55" xfId="0" applyNumberFormat="1" applyFill="1" applyBorder="1" applyAlignment="1" applyProtection="1">
      <alignment horizontal="center" vertical="center"/>
      <protection locked="0"/>
    </xf>
    <xf numFmtId="166" fontId="0" fillId="3" borderId="56" xfId="0" applyNumberFormat="1" applyFill="1" applyBorder="1" applyAlignment="1" applyProtection="1">
      <alignment horizontal="center" vertical="center"/>
      <protection locked="0"/>
    </xf>
    <xf numFmtId="0" fontId="1" fillId="2" borderId="7" xfId="0" quotePrefix="1" applyFont="1" applyFill="1" applyBorder="1" applyAlignment="1">
      <alignment horizontal="right" vertical="center"/>
    </xf>
    <xf numFmtId="0" fontId="1" fillId="2" borderId="8" xfId="0" quotePrefix="1" applyFont="1" applyFill="1" applyBorder="1" applyAlignment="1">
      <alignment horizontal="right" vertical="center"/>
    </xf>
    <xf numFmtId="0" fontId="41" fillId="8" borderId="26" xfId="0" applyFont="1" applyFill="1" applyBorder="1" applyAlignment="1">
      <alignment horizontal="center" vertical="center"/>
    </xf>
    <xf numFmtId="0" fontId="41" fillId="8" borderId="3" xfId="0" applyFont="1" applyFill="1" applyBorder="1" applyAlignment="1">
      <alignment horizontal="center" vertical="center"/>
    </xf>
    <xf numFmtId="0" fontId="41" fillId="8" borderId="4" xfId="0" applyFont="1" applyFill="1" applyBorder="1" applyAlignment="1">
      <alignment horizontal="center" vertical="center"/>
    </xf>
    <xf numFmtId="0" fontId="41" fillId="8" borderId="5" xfId="0" applyFont="1" applyFill="1" applyBorder="1" applyAlignment="1">
      <alignment horizontal="center" vertical="center"/>
    </xf>
    <xf numFmtId="0" fontId="41" fillId="8" borderId="0" xfId="0" applyFont="1" applyFill="1" applyAlignment="1">
      <alignment horizontal="center" vertical="center"/>
    </xf>
    <xf numFmtId="0" fontId="41" fillId="8" borderId="6" xfId="0" applyFont="1" applyFill="1" applyBorder="1" applyAlignment="1">
      <alignment horizontal="center" vertical="center"/>
    </xf>
    <xf numFmtId="0" fontId="1" fillId="2" borderId="5" xfId="0" applyFont="1" applyFill="1" applyBorder="1" applyAlignment="1">
      <alignment horizontal="right" vertical="center"/>
    </xf>
    <xf numFmtId="0" fontId="1" fillId="2" borderId="0" xfId="0" applyFont="1" applyFill="1" applyAlignment="1">
      <alignment horizontal="right" vertical="center"/>
    </xf>
    <xf numFmtId="0" fontId="0" fillId="8" borderId="3" xfId="0" applyFill="1" applyBorder="1" applyAlignment="1">
      <alignment horizontal="left" vertical="top" wrapText="1"/>
    </xf>
    <xf numFmtId="0" fontId="0" fillId="8" borderId="0" xfId="0" applyFill="1" applyAlignment="1">
      <alignment horizontal="left" vertical="top" wrapText="1"/>
    </xf>
    <xf numFmtId="0" fontId="40" fillId="8" borderId="23" xfId="0" applyFont="1" applyFill="1" applyBorder="1" applyAlignment="1">
      <alignment horizontal="left" vertical="top" wrapText="1"/>
    </xf>
    <xf numFmtId="0" fontId="40" fillId="8" borderId="0" xfId="0" applyFont="1" applyFill="1" applyAlignment="1">
      <alignment horizontal="left" vertical="top" wrapText="1"/>
    </xf>
    <xf numFmtId="0" fontId="42" fillId="8" borderId="3" xfId="0" applyFont="1" applyFill="1" applyBorder="1" applyAlignment="1">
      <alignment horizontal="center" vertical="center" wrapText="1"/>
    </xf>
    <xf numFmtId="0" fontId="42" fillId="8" borderId="0" xfId="0" applyFont="1" applyFill="1" applyAlignment="1">
      <alignment horizontal="center" vertical="center" wrapText="1"/>
    </xf>
    <xf numFmtId="0" fontId="6" fillId="29" borderId="26" xfId="0" applyFont="1" applyFill="1" applyBorder="1" applyAlignment="1">
      <alignment horizontal="center" vertical="center"/>
    </xf>
    <xf numFmtId="0" fontId="6" fillId="29" borderId="3" xfId="0" applyFont="1" applyFill="1" applyBorder="1" applyAlignment="1">
      <alignment horizontal="center" vertical="center"/>
    </xf>
    <xf numFmtId="0" fontId="6" fillId="29" borderId="5" xfId="0" applyFont="1" applyFill="1" applyBorder="1" applyAlignment="1">
      <alignment horizontal="center" vertical="center"/>
    </xf>
    <xf numFmtId="0" fontId="6" fillId="29" borderId="0" xfId="0" applyFont="1" applyFill="1" applyAlignment="1">
      <alignment horizontal="center" vertical="center"/>
    </xf>
    <xf numFmtId="0" fontId="0" fillId="8" borderId="3" xfId="0" applyFill="1" applyBorder="1" applyAlignment="1">
      <alignment horizontal="left" vertical="center" wrapText="1"/>
    </xf>
    <xf numFmtId="0" fontId="0" fillId="8" borderId="0" xfId="0" applyFill="1" applyAlignment="1">
      <alignment horizontal="left" vertical="center" wrapText="1"/>
    </xf>
    <xf numFmtId="8" fontId="0" fillId="10" borderId="151" xfId="2" applyNumberFormat="1" applyFont="1" applyFill="1" applyBorder="1" applyAlignment="1" applyProtection="1">
      <alignment horizontal="center"/>
      <protection locked="0"/>
    </xf>
    <xf numFmtId="8" fontId="0" fillId="10" borderId="152" xfId="2" applyNumberFormat="1" applyFont="1" applyFill="1" applyBorder="1" applyAlignment="1" applyProtection="1">
      <alignment horizontal="center"/>
      <protection locked="0"/>
    </xf>
    <xf numFmtId="8" fontId="39" fillId="8" borderId="151" xfId="0" applyNumberFormat="1" applyFont="1" applyFill="1" applyBorder="1" applyAlignment="1">
      <alignment horizontal="center" vertical="center"/>
    </xf>
    <xf numFmtId="8" fontId="39" fillId="8" borderId="152" xfId="0" applyNumberFormat="1" applyFont="1" applyFill="1" applyBorder="1" applyAlignment="1">
      <alignment horizontal="center" vertical="center"/>
    </xf>
    <xf numFmtId="8" fontId="39" fillId="8" borderId="153" xfId="0" applyNumberFormat="1" applyFont="1" applyFill="1" applyBorder="1" applyAlignment="1">
      <alignment horizontal="center" vertical="center"/>
    </xf>
    <xf numFmtId="8" fontId="39" fillId="8" borderId="154" xfId="0" applyNumberFormat="1" applyFont="1" applyFill="1" applyBorder="1" applyAlignment="1">
      <alignment horizontal="center" vertical="center"/>
    </xf>
    <xf numFmtId="0" fontId="0" fillId="0" borderId="151" xfId="0" applyBorder="1" applyAlignment="1" applyProtection="1">
      <alignment horizontal="left" vertical="center" wrapText="1"/>
      <protection locked="0"/>
    </xf>
    <xf numFmtId="0" fontId="0" fillId="0" borderId="23" xfId="0" applyBorder="1" applyAlignment="1" applyProtection="1">
      <alignment horizontal="left" vertical="center" wrapText="1"/>
      <protection locked="0"/>
    </xf>
    <xf numFmtId="0" fontId="0" fillId="0" borderId="153" xfId="0"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8" fontId="0" fillId="8" borderId="153" xfId="2" applyNumberFormat="1" applyFont="1" applyFill="1" applyBorder="1" applyAlignment="1" applyProtection="1">
      <alignment horizontal="center"/>
      <protection locked="0"/>
    </xf>
    <xf numFmtId="8" fontId="0" fillId="8" borderId="154" xfId="2" applyNumberFormat="1" applyFont="1" applyFill="1" applyBorder="1" applyAlignment="1" applyProtection="1">
      <alignment horizontal="center"/>
      <protection locked="0"/>
    </xf>
    <xf numFmtId="0" fontId="1" fillId="2" borderId="20" xfId="0" applyFont="1" applyFill="1" applyBorder="1" applyAlignment="1">
      <alignment horizontal="center"/>
    </xf>
    <xf numFmtId="0" fontId="1" fillId="2" borderId="21" xfId="0" applyFont="1" applyFill="1" applyBorder="1" applyAlignment="1">
      <alignment horizontal="center"/>
    </xf>
    <xf numFmtId="0" fontId="1" fillId="17" borderId="3" xfId="0" applyFont="1" applyFill="1" applyBorder="1" applyAlignment="1">
      <alignment horizontal="center" wrapText="1"/>
    </xf>
    <xf numFmtId="0" fontId="1" fillId="17" borderId="4" xfId="0" applyFont="1" applyFill="1" applyBorder="1" applyAlignment="1">
      <alignment horizontal="center"/>
    </xf>
    <xf numFmtId="0" fontId="1" fillId="17" borderId="0" xfId="0" applyFont="1" applyFill="1" applyAlignment="1">
      <alignment horizontal="center"/>
    </xf>
    <xf numFmtId="0" fontId="1" fillId="17" borderId="6" xfId="0" applyFont="1" applyFill="1" applyBorder="1" applyAlignment="1">
      <alignment horizontal="center"/>
    </xf>
    <xf numFmtId="0" fontId="1" fillId="2" borderId="0" xfId="0" applyFont="1" applyFill="1" applyAlignment="1">
      <alignment horizontal="center" vertical="center"/>
    </xf>
    <xf numFmtId="20" fontId="1" fillId="29" borderId="117" xfId="0" applyNumberFormat="1" applyFont="1" applyFill="1" applyBorder="1" applyAlignment="1" applyProtection="1">
      <alignment horizontal="center" vertical="center" wrapText="1"/>
      <protection locked="0"/>
    </xf>
    <xf numFmtId="20" fontId="1" fillId="29" borderId="24" xfId="0" applyNumberFormat="1" applyFont="1" applyFill="1" applyBorder="1" applyAlignment="1" applyProtection="1">
      <alignment horizontal="center" vertical="center" wrapText="1"/>
      <protection locked="0"/>
    </xf>
    <xf numFmtId="20" fontId="1" fillId="29" borderId="25" xfId="0" applyNumberFormat="1" applyFont="1" applyFill="1" applyBorder="1" applyAlignment="1" applyProtection="1">
      <alignment horizontal="center" vertical="center" wrapText="1"/>
      <protection locked="0"/>
    </xf>
    <xf numFmtId="20" fontId="1" fillId="29" borderId="116" xfId="0" applyNumberFormat="1" applyFont="1" applyFill="1" applyBorder="1" applyAlignment="1" applyProtection="1">
      <alignment horizontal="center" vertical="center" wrapText="1"/>
      <protection locked="0"/>
    </xf>
    <xf numFmtId="20" fontId="1" fillId="29" borderId="29" xfId="0" applyNumberFormat="1" applyFont="1" applyFill="1" applyBorder="1" applyAlignment="1" applyProtection="1">
      <alignment horizontal="center" vertical="center" wrapText="1"/>
      <protection locked="0"/>
    </xf>
    <xf numFmtId="20" fontId="1" fillId="29" borderId="30" xfId="0" applyNumberFormat="1" applyFont="1" applyFill="1" applyBorder="1" applyAlignment="1" applyProtection="1">
      <alignment horizontal="center" vertical="center" wrapText="1"/>
      <protection locked="0"/>
    </xf>
    <xf numFmtId="20" fontId="7" fillId="12" borderId="117" xfId="0" applyNumberFormat="1" applyFont="1" applyFill="1" applyBorder="1" applyAlignment="1" applyProtection="1">
      <alignment horizontal="center" vertical="center"/>
      <protection locked="0"/>
    </xf>
    <xf numFmtId="20" fontId="7" fillId="12" borderId="24" xfId="0" applyNumberFormat="1" applyFont="1" applyFill="1" applyBorder="1" applyAlignment="1" applyProtection="1">
      <alignment horizontal="center" vertical="center"/>
      <protection locked="0"/>
    </xf>
    <xf numFmtId="20" fontId="7" fillId="12" borderId="25" xfId="0" applyNumberFormat="1" applyFont="1" applyFill="1" applyBorder="1" applyAlignment="1" applyProtection="1">
      <alignment horizontal="center" vertical="center"/>
      <protection locked="0"/>
    </xf>
    <xf numFmtId="20" fontId="7" fillId="13" borderId="117" xfId="0" applyNumberFormat="1" applyFont="1" applyFill="1" applyBorder="1" applyAlignment="1" applyProtection="1">
      <alignment horizontal="center" vertical="center"/>
      <protection locked="0"/>
    </xf>
    <xf numFmtId="20" fontId="7" fillId="13" borderId="24" xfId="0" applyNumberFormat="1" applyFont="1" applyFill="1" applyBorder="1" applyAlignment="1" applyProtection="1">
      <alignment horizontal="center" vertical="center"/>
      <protection locked="0"/>
    </xf>
    <xf numFmtId="20" fontId="7" fillId="13" borderId="25" xfId="0" applyNumberFormat="1" applyFont="1" applyFill="1" applyBorder="1" applyAlignment="1" applyProtection="1">
      <alignment horizontal="center" vertical="center"/>
      <protection locked="0"/>
    </xf>
    <xf numFmtId="0" fontId="7" fillId="23" borderId="117" xfId="0" applyFont="1" applyFill="1" applyBorder="1" applyAlignment="1">
      <alignment horizontal="center" vertical="center"/>
    </xf>
    <xf numFmtId="0" fontId="7" fillId="23" borderId="24" xfId="0" applyFont="1" applyFill="1" applyBorder="1" applyAlignment="1">
      <alignment horizontal="center" vertical="center"/>
    </xf>
    <xf numFmtId="0" fontId="7" fillId="23" borderId="25" xfId="0" applyFont="1" applyFill="1" applyBorder="1" applyAlignment="1">
      <alignment horizontal="center" vertical="center"/>
    </xf>
    <xf numFmtId="0" fontId="15" fillId="8" borderId="117" xfId="0" applyFont="1" applyFill="1" applyBorder="1" applyAlignment="1">
      <alignment horizontal="center" vertical="center"/>
    </xf>
    <xf numFmtId="0" fontId="15" fillId="8" borderId="24" xfId="0" applyFont="1" applyFill="1" applyBorder="1" applyAlignment="1">
      <alignment horizontal="center" vertical="center"/>
    </xf>
    <xf numFmtId="0" fontId="15" fillId="8" borderId="25" xfId="0" applyFont="1" applyFill="1" applyBorder="1" applyAlignment="1">
      <alignment horizontal="center" vertical="center"/>
    </xf>
    <xf numFmtId="0" fontId="11" fillId="25" borderId="117" xfId="0" applyFont="1" applyFill="1" applyBorder="1" applyAlignment="1">
      <alignment horizontal="center" vertical="center" wrapText="1"/>
    </xf>
    <xf numFmtId="0" fontId="11" fillId="25" borderId="24" xfId="0" applyFont="1" applyFill="1" applyBorder="1" applyAlignment="1">
      <alignment horizontal="center" vertical="center" wrapText="1"/>
    </xf>
    <xf numFmtId="0" fontId="30" fillId="30" borderId="24" xfId="0" applyFont="1" applyFill="1" applyBorder="1" applyAlignment="1">
      <alignment horizontal="center" vertical="center"/>
    </xf>
    <xf numFmtId="0" fontId="33" fillId="34" borderId="24" xfId="0" applyFont="1" applyFill="1" applyBorder="1" applyAlignment="1">
      <alignment horizontal="center" vertical="center"/>
    </xf>
    <xf numFmtId="0" fontId="33" fillId="34" borderId="25" xfId="0" applyFont="1" applyFill="1" applyBorder="1" applyAlignment="1">
      <alignment horizontal="center" vertical="center"/>
    </xf>
    <xf numFmtId="0" fontId="1" fillId="24" borderId="77" xfId="0" applyFont="1" applyFill="1" applyBorder="1" applyAlignment="1">
      <alignment horizontal="right" vertical="center"/>
    </xf>
    <xf numFmtId="0" fontId="1" fillId="24" borderId="0" xfId="0" applyFont="1" applyFill="1" applyAlignment="1">
      <alignment horizontal="right" vertical="center"/>
    </xf>
    <xf numFmtId="0" fontId="1" fillId="24" borderId="77" xfId="0" applyFont="1" applyFill="1" applyBorder="1" applyAlignment="1">
      <alignment horizontal="right"/>
    </xf>
    <xf numFmtId="0" fontId="1" fillId="24" borderId="0" xfId="0" applyFont="1" applyFill="1" applyAlignment="1">
      <alignment horizontal="right"/>
    </xf>
    <xf numFmtId="0" fontId="1" fillId="4" borderId="0" xfId="0" applyFont="1" applyFill="1" applyAlignment="1">
      <alignment horizontal="center" vertical="center"/>
    </xf>
    <xf numFmtId="0" fontId="1" fillId="4" borderId="8" xfId="0" applyFont="1" applyFill="1" applyBorder="1" applyAlignment="1">
      <alignment horizontal="center" vertical="center"/>
    </xf>
    <xf numFmtId="0" fontId="5" fillId="2" borderId="7" xfId="0" applyFont="1" applyFill="1" applyBorder="1" applyAlignment="1">
      <alignment horizontal="right" vertical="center" wrapText="1"/>
    </xf>
    <xf numFmtId="0" fontId="5" fillId="2" borderId="8" xfId="0" applyFont="1" applyFill="1" applyBorder="1" applyAlignment="1">
      <alignment horizontal="right" vertical="center" wrapText="1"/>
    </xf>
    <xf numFmtId="0" fontId="5" fillId="2" borderId="31" xfId="0" applyFont="1" applyFill="1" applyBorder="1" applyAlignment="1">
      <alignment horizontal="right" vertical="center" wrapText="1"/>
    </xf>
    <xf numFmtId="0" fontId="0" fillId="9" borderId="0" xfId="0" applyFill="1" applyAlignment="1">
      <alignment horizontal="left"/>
    </xf>
    <xf numFmtId="0" fontId="0" fillId="9" borderId="0" xfId="0" applyFill="1" applyAlignment="1">
      <alignment horizontal="left" vertical="center"/>
    </xf>
    <xf numFmtId="166" fontId="5" fillId="2" borderId="49" xfId="0" applyNumberFormat="1" applyFont="1" applyFill="1" applyBorder="1" applyAlignment="1">
      <alignment horizontal="center" vertical="center"/>
    </xf>
    <xf numFmtId="166" fontId="5" fillId="2" borderId="27" xfId="0" applyNumberFormat="1" applyFont="1" applyFill="1" applyBorder="1" applyAlignment="1">
      <alignment horizontal="center" vertical="center"/>
    </xf>
    <xf numFmtId="166" fontId="5" fillId="2" borderId="28" xfId="0" applyNumberFormat="1" applyFont="1" applyFill="1" applyBorder="1" applyAlignment="1">
      <alignment horizontal="center" vertical="center"/>
    </xf>
    <xf numFmtId="166" fontId="5" fillId="2" borderId="117" xfId="0" applyNumberFormat="1" applyFont="1" applyFill="1" applyBorder="1" applyAlignment="1">
      <alignment horizontal="center" vertical="center"/>
    </xf>
    <xf numFmtId="166" fontId="5" fillId="2" borderId="24" xfId="0" applyNumberFormat="1" applyFont="1" applyFill="1" applyBorder="1" applyAlignment="1">
      <alignment horizontal="center" vertical="center"/>
    </xf>
    <xf numFmtId="166" fontId="5" fillId="2" borderId="25" xfId="0" applyNumberFormat="1" applyFont="1" applyFill="1" applyBorder="1" applyAlignment="1">
      <alignment horizontal="center" vertical="center"/>
    </xf>
    <xf numFmtId="20" fontId="7" fillId="3" borderId="117" xfId="0" applyNumberFormat="1" applyFont="1" applyFill="1" applyBorder="1" applyAlignment="1" applyProtection="1">
      <alignment horizontal="center" vertical="center"/>
      <protection locked="0"/>
    </xf>
    <xf numFmtId="20" fontId="7" fillId="3" borderId="24" xfId="0" applyNumberFormat="1" applyFont="1" applyFill="1" applyBorder="1" applyAlignment="1" applyProtection="1">
      <alignment horizontal="center" vertical="center"/>
      <protection locked="0"/>
    </xf>
    <xf numFmtId="20" fontId="7" fillId="3" borderId="25" xfId="0" applyNumberFormat="1" applyFont="1" applyFill="1" applyBorder="1" applyAlignment="1" applyProtection="1">
      <alignment horizontal="center" vertical="center"/>
      <protection locked="0"/>
    </xf>
    <xf numFmtId="20" fontId="7" fillId="9" borderId="117" xfId="0" applyNumberFormat="1" applyFont="1" applyFill="1" applyBorder="1" applyAlignment="1" applyProtection="1">
      <alignment horizontal="center" vertical="center"/>
      <protection locked="0"/>
    </xf>
    <xf numFmtId="20" fontId="7" fillId="9" borderId="24" xfId="0" applyNumberFormat="1" applyFont="1" applyFill="1" applyBorder="1" applyAlignment="1" applyProtection="1">
      <alignment horizontal="center" vertical="center"/>
      <protection locked="0"/>
    </xf>
    <xf numFmtId="20" fontId="7" fillId="9" borderId="25" xfId="0" applyNumberFormat="1" applyFont="1" applyFill="1" applyBorder="1" applyAlignment="1" applyProtection="1">
      <alignment horizontal="center" vertical="center"/>
      <protection locked="0"/>
    </xf>
    <xf numFmtId="0" fontId="20" fillId="2" borderId="50" xfId="0" applyFont="1" applyFill="1" applyBorder="1" applyAlignment="1">
      <alignment horizontal="center" vertical="center" textRotation="90" wrapText="1"/>
    </xf>
    <xf numFmtId="0" fontId="20" fillId="2" borderId="6" xfId="0" applyFont="1" applyFill="1" applyBorder="1" applyAlignment="1">
      <alignment horizontal="center" vertical="center" textRotation="90" wrapText="1"/>
    </xf>
    <xf numFmtId="0" fontId="20" fillId="2" borderId="9" xfId="0" applyFont="1" applyFill="1" applyBorder="1" applyAlignment="1">
      <alignment horizontal="center" vertical="center" textRotation="90" wrapText="1"/>
    </xf>
    <xf numFmtId="0" fontId="1" fillId="2" borderId="22" xfId="0" applyFont="1" applyFill="1" applyBorder="1" applyAlignment="1">
      <alignment horizontal="center"/>
    </xf>
    <xf numFmtId="0" fontId="1" fillId="2" borderId="5" xfId="0" applyFont="1" applyFill="1" applyBorder="1" applyAlignment="1">
      <alignment horizontal="center" vertical="center" wrapText="1"/>
    </xf>
    <xf numFmtId="0" fontId="1" fillId="5" borderId="0" xfId="0" applyFont="1" applyFill="1" applyAlignment="1">
      <alignment horizontal="center" vertical="center" wrapText="1"/>
    </xf>
    <xf numFmtId="0" fontId="1" fillId="5" borderId="6"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6"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Alignment="1">
      <alignment horizontal="center" vertical="center" wrapText="1"/>
    </xf>
    <xf numFmtId="0" fontId="5" fillId="5" borderId="6" xfId="0" applyFont="1" applyFill="1" applyBorder="1" applyAlignment="1">
      <alignment horizontal="center" vertical="center" wrapText="1"/>
    </xf>
    <xf numFmtId="0" fontId="5" fillId="2" borderId="26"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0" xfId="0" applyFont="1" applyFill="1" applyAlignment="1">
      <alignment horizontal="center" vertical="center"/>
    </xf>
    <xf numFmtId="0" fontId="5" fillId="2" borderId="6" xfId="0" applyFont="1" applyFill="1" applyBorder="1" applyAlignment="1">
      <alignment horizontal="center" vertical="center"/>
    </xf>
    <xf numFmtId="0" fontId="16" fillId="4" borderId="0" xfId="0" applyFont="1" applyFill="1" applyAlignment="1">
      <alignment horizontal="center" vertical="center" textRotation="90" wrapText="1"/>
    </xf>
    <xf numFmtId="0" fontId="16" fillId="4" borderId="2" xfId="0" applyFont="1" applyFill="1" applyBorder="1" applyAlignment="1">
      <alignment horizontal="center" vertical="center" textRotation="90" wrapText="1"/>
    </xf>
    <xf numFmtId="0" fontId="5" fillId="2" borderId="49"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4" borderId="3" xfId="0" applyFont="1" applyFill="1" applyBorder="1" applyAlignment="1">
      <alignment horizontal="center" vertical="center"/>
    </xf>
    <xf numFmtId="0" fontId="1" fillId="11" borderId="0" xfId="0" applyFont="1" applyFill="1" applyAlignment="1">
      <alignment horizontal="center" vertical="center"/>
    </xf>
    <xf numFmtId="0" fontId="1" fillId="11" borderId="8" xfId="0" applyFont="1" applyFill="1" applyBorder="1" applyAlignment="1">
      <alignment horizontal="center" vertical="center"/>
    </xf>
    <xf numFmtId="0" fontId="1" fillId="2" borderId="26" xfId="0" applyFont="1" applyFill="1" applyBorder="1" applyAlignment="1">
      <alignment horizontal="center" vertical="center"/>
    </xf>
    <xf numFmtId="0" fontId="1" fillId="2" borderId="7" xfId="0" applyFont="1" applyFill="1" applyBorder="1" applyAlignment="1">
      <alignment horizontal="center" vertical="center"/>
    </xf>
    <xf numFmtId="0" fontId="1" fillId="6" borderId="0" xfId="0" applyFont="1" applyFill="1" applyAlignment="1">
      <alignment horizontal="center" vertical="center" wrapText="1"/>
    </xf>
    <xf numFmtId="0" fontId="1" fillId="2" borderId="26" xfId="0" applyFont="1" applyFill="1" applyBorder="1" applyAlignment="1">
      <alignment horizontal="right" vertical="center"/>
    </xf>
    <xf numFmtId="0" fontId="1" fillId="2" borderId="3" xfId="0" applyFont="1" applyFill="1" applyBorder="1" applyAlignment="1">
      <alignment horizontal="right" vertical="center"/>
    </xf>
    <xf numFmtId="0" fontId="5" fillId="2" borderId="0" xfId="0" applyFont="1" applyFill="1" applyAlignment="1">
      <alignment horizontal="center"/>
    </xf>
    <xf numFmtId="0" fontId="1" fillId="2" borderId="26" xfId="0" applyFont="1" applyFill="1" applyBorder="1" applyAlignment="1">
      <alignment horizontal="center"/>
    </xf>
    <xf numFmtId="0" fontId="1" fillId="2" borderId="4" xfId="0" applyFont="1" applyFill="1" applyBorder="1" applyAlignment="1">
      <alignment horizontal="center"/>
    </xf>
    <xf numFmtId="169" fontId="1" fillId="18" borderId="37" xfId="0" applyNumberFormat="1" applyFont="1" applyFill="1" applyBorder="1" applyAlignment="1">
      <alignment horizontal="center" vertical="center"/>
    </xf>
    <xf numFmtId="169" fontId="1" fillId="18" borderId="39" xfId="0" applyNumberFormat="1" applyFont="1" applyFill="1" applyBorder="1" applyAlignment="1">
      <alignment horizontal="center" vertical="center"/>
    </xf>
    <xf numFmtId="0" fontId="1" fillId="2" borderId="115" xfId="0" applyFont="1" applyFill="1" applyBorder="1" applyAlignment="1">
      <alignment horizontal="right" vertical="center"/>
    </xf>
    <xf numFmtId="0" fontId="1" fillId="2" borderId="23" xfId="0" applyFont="1" applyFill="1" applyBorder="1" applyAlignment="1">
      <alignment horizontal="right" vertical="center"/>
    </xf>
    <xf numFmtId="169" fontId="1" fillId="4" borderId="23" xfId="0" applyNumberFormat="1" applyFont="1" applyFill="1" applyBorder="1" applyAlignment="1">
      <alignment horizontal="center" vertical="center"/>
    </xf>
    <xf numFmtId="169" fontId="1" fillId="4" borderId="8" xfId="0" applyNumberFormat="1" applyFont="1" applyFill="1" applyBorder="1" applyAlignment="1">
      <alignment horizontal="center" vertical="center"/>
    </xf>
    <xf numFmtId="0" fontId="23" fillId="4" borderId="66" xfId="0" applyFont="1" applyFill="1" applyBorder="1" applyAlignment="1">
      <alignment horizontal="right" vertical="center"/>
    </xf>
    <xf numFmtId="0" fontId="23" fillId="4" borderId="76" xfId="0" applyFont="1" applyFill="1" applyBorder="1" applyAlignment="1">
      <alignment horizontal="right" vertical="center"/>
    </xf>
    <xf numFmtId="178" fontId="1" fillId="4" borderId="23" xfId="2" applyNumberFormat="1" applyFont="1" applyFill="1" applyBorder="1" applyAlignment="1">
      <alignment horizontal="center" vertical="center"/>
    </xf>
    <xf numFmtId="178" fontId="1" fillId="4" borderId="50" xfId="2" applyNumberFormat="1" applyFont="1" applyFill="1" applyBorder="1" applyAlignment="1">
      <alignment horizontal="center" vertical="center"/>
    </xf>
    <xf numFmtId="178" fontId="1" fillId="4" borderId="8" xfId="2" applyNumberFormat="1" applyFont="1" applyFill="1" applyBorder="1" applyAlignment="1">
      <alignment horizontal="center" vertical="center"/>
    </xf>
    <xf numFmtId="178" fontId="1" fillId="4" borderId="9" xfId="2" applyNumberFormat="1" applyFont="1" applyFill="1" applyBorder="1" applyAlignment="1">
      <alignment horizontal="center" vertical="center"/>
    </xf>
    <xf numFmtId="0" fontId="23" fillId="2" borderId="0" xfId="0" applyFont="1" applyFill="1" applyAlignment="1">
      <alignment horizontal="center"/>
    </xf>
    <xf numFmtId="0" fontId="1" fillId="5" borderId="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36" fillId="8" borderId="0" xfId="0" applyFont="1" applyFill="1" applyAlignment="1">
      <alignment horizontal="center" vertical="center" wrapText="1"/>
    </xf>
    <xf numFmtId="0" fontId="18" fillId="8" borderId="0" xfId="0" applyFont="1" applyFill="1" applyAlignment="1">
      <alignment horizontal="center" vertical="center" wrapText="1"/>
    </xf>
    <xf numFmtId="0" fontId="7" fillId="8" borderId="0" xfId="0" applyFont="1" applyFill="1" applyAlignment="1">
      <alignment horizontal="center" vertical="center" wrapText="1"/>
    </xf>
    <xf numFmtId="0" fontId="7" fillId="8" borderId="49" xfId="0" applyFont="1" applyFill="1" applyBorder="1" applyAlignment="1">
      <alignment horizontal="right" vertical="center"/>
    </xf>
    <xf numFmtId="0" fontId="7" fillId="8" borderId="27" xfId="0" applyFont="1" applyFill="1" applyBorder="1" applyAlignment="1">
      <alignment horizontal="right" vertical="center"/>
    </xf>
    <xf numFmtId="0" fontId="7" fillId="8" borderId="116" xfId="0" applyFont="1" applyFill="1" applyBorder="1" applyAlignment="1">
      <alignment horizontal="right" vertical="center"/>
    </xf>
    <xf numFmtId="0" fontId="7" fillId="8" borderId="29" xfId="0" applyFont="1" applyFill="1" applyBorder="1" applyAlignment="1">
      <alignment horizontal="right" vertical="center"/>
    </xf>
    <xf numFmtId="0" fontId="1" fillId="2" borderId="62" xfId="0" applyFont="1" applyFill="1" applyBorder="1" applyAlignment="1">
      <alignment horizontal="center"/>
    </xf>
    <xf numFmtId="0" fontId="1" fillId="2" borderId="46" xfId="0" applyFont="1" applyFill="1" applyBorder="1" applyAlignment="1">
      <alignment horizontal="center"/>
    </xf>
    <xf numFmtId="0" fontId="1" fillId="2" borderId="63" xfId="0" applyFont="1" applyFill="1" applyBorder="1" applyAlignment="1">
      <alignment horizontal="center"/>
    </xf>
    <xf numFmtId="178" fontId="7" fillId="8" borderId="87" xfId="2" applyNumberFormat="1" applyFont="1" applyFill="1" applyBorder="1" applyAlignment="1">
      <alignment horizontal="center" vertical="center"/>
    </xf>
    <xf numFmtId="178" fontId="7" fillId="8" borderId="88" xfId="2" applyNumberFormat="1" applyFont="1" applyFill="1" applyBorder="1" applyAlignment="1">
      <alignment horizontal="center" vertical="center"/>
    </xf>
    <xf numFmtId="0" fontId="23" fillId="2" borderId="62" xfId="0" applyFont="1" applyFill="1" applyBorder="1" applyAlignment="1">
      <alignment horizontal="center" vertical="center"/>
    </xf>
    <xf numFmtId="0" fontId="23" fillId="2" borderId="46" xfId="0" applyFont="1" applyFill="1" applyBorder="1" applyAlignment="1">
      <alignment horizontal="center" vertical="center"/>
    </xf>
    <xf numFmtId="0" fontId="1" fillId="4" borderId="83" xfId="0" applyFont="1" applyFill="1" applyBorder="1" applyAlignment="1">
      <alignment horizontal="right" vertical="center"/>
    </xf>
    <xf numFmtId="0" fontId="1" fillId="4" borderId="84" xfId="0" applyFont="1" applyFill="1" applyBorder="1" applyAlignment="1">
      <alignment horizontal="right" vertical="center"/>
    </xf>
    <xf numFmtId="178" fontId="7" fillId="8" borderId="89" xfId="2" applyNumberFormat="1" applyFont="1" applyFill="1" applyBorder="1" applyAlignment="1">
      <alignment horizontal="center" vertical="center"/>
    </xf>
    <xf numFmtId="178" fontId="7" fillId="8" borderId="90" xfId="2" applyNumberFormat="1" applyFont="1" applyFill="1" applyBorder="1" applyAlignment="1">
      <alignment horizontal="center" vertical="center"/>
    </xf>
    <xf numFmtId="178" fontId="7" fillId="8" borderId="85" xfId="2" applyNumberFormat="1" applyFont="1" applyFill="1" applyBorder="1" applyAlignment="1">
      <alignment horizontal="center" vertical="center"/>
    </xf>
    <xf numFmtId="178" fontId="7" fillId="8" borderId="86" xfId="2" applyNumberFormat="1" applyFont="1" applyFill="1" applyBorder="1" applyAlignment="1">
      <alignment horizontal="center" vertical="center"/>
    </xf>
    <xf numFmtId="0" fontId="23" fillId="4" borderId="65" xfId="0" applyFont="1" applyFill="1" applyBorder="1" applyAlignment="1">
      <alignment horizontal="right" vertical="center"/>
    </xf>
    <xf numFmtId="0" fontId="23" fillId="4" borderId="52" xfId="0" applyFont="1" applyFill="1" applyBorder="1" applyAlignment="1">
      <alignment horizontal="right" vertical="center"/>
    </xf>
    <xf numFmtId="0" fontId="28" fillId="8" borderId="8" xfId="0" applyFont="1" applyFill="1" applyBorder="1" applyAlignment="1">
      <alignment horizontal="left"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 fillId="5" borderId="0" xfId="0" applyFont="1" applyFill="1" applyAlignment="1">
      <alignment horizontal="center" vertical="center"/>
    </xf>
    <xf numFmtId="0" fontId="1" fillId="5" borderId="8" xfId="0" applyFont="1" applyFill="1" applyBorder="1" applyAlignment="1">
      <alignment horizontal="center" vertical="center"/>
    </xf>
    <xf numFmtId="0" fontId="1" fillId="7" borderId="0" xfId="0" applyFont="1" applyFill="1" applyAlignment="1">
      <alignment horizontal="center" vertical="center"/>
    </xf>
    <xf numFmtId="0" fontId="1" fillId="7" borderId="8" xfId="0" applyFont="1" applyFill="1" applyBorder="1" applyAlignment="1">
      <alignment horizontal="center" vertical="center"/>
    </xf>
    <xf numFmtId="0" fontId="1" fillId="4" borderId="0" xfId="0" applyFont="1" applyFill="1" applyAlignment="1">
      <alignment horizontal="center" vertical="center" wrapText="1"/>
    </xf>
    <xf numFmtId="0" fontId="1" fillId="5" borderId="5"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5" fillId="11" borderId="3" xfId="0" applyFont="1" applyFill="1" applyBorder="1" applyAlignment="1">
      <alignment horizontal="center" vertical="center"/>
    </xf>
    <xf numFmtId="0" fontId="1" fillId="15" borderId="5" xfId="0" applyFont="1" applyFill="1" applyBorder="1" applyAlignment="1">
      <alignment horizontal="center" vertical="center"/>
    </xf>
    <xf numFmtId="0" fontId="1" fillId="15" borderId="7" xfId="0" applyFont="1" applyFill="1" applyBorder="1" applyAlignment="1">
      <alignment horizontal="center" vertical="center"/>
    </xf>
    <xf numFmtId="0" fontId="1" fillId="15" borderId="0" xfId="0" applyFont="1" applyFill="1" applyAlignment="1">
      <alignment horizontal="center" vertical="center" wrapText="1"/>
    </xf>
    <xf numFmtId="0" fontId="5" fillId="5" borderId="3" xfId="0" applyFont="1" applyFill="1" applyBorder="1" applyAlignment="1">
      <alignment horizontal="center" vertical="center"/>
    </xf>
    <xf numFmtId="0" fontId="5" fillId="5" borderId="4" xfId="0" applyFont="1" applyFill="1" applyBorder="1" applyAlignment="1">
      <alignment horizontal="center" vertical="center"/>
    </xf>
    <xf numFmtId="0" fontId="5" fillId="15" borderId="26" xfId="0" applyFont="1" applyFill="1" applyBorder="1" applyAlignment="1">
      <alignment horizontal="center" vertical="center"/>
    </xf>
    <xf numFmtId="0" fontId="5" fillId="15" borderId="3" xfId="0" applyFont="1" applyFill="1" applyBorder="1" applyAlignment="1">
      <alignment horizontal="center" vertical="center"/>
    </xf>
    <xf numFmtId="0" fontId="1" fillId="11" borderId="0" xfId="0" applyFont="1" applyFill="1" applyAlignment="1">
      <alignment horizontal="center" vertical="center" wrapText="1"/>
    </xf>
    <xf numFmtId="0" fontId="1" fillId="6" borderId="0" xfId="0" applyFont="1" applyFill="1" applyAlignment="1">
      <alignment horizontal="center" vertical="center"/>
    </xf>
    <xf numFmtId="0" fontId="1" fillId="6" borderId="8" xfId="0" applyFont="1" applyFill="1" applyBorder="1" applyAlignment="1">
      <alignment horizontal="center" vertical="center"/>
    </xf>
    <xf numFmtId="0" fontId="8" fillId="3" borderId="27" xfId="0" applyFont="1" applyFill="1" applyBorder="1" applyAlignment="1" applyProtection="1">
      <alignment horizontal="left" vertical="center"/>
      <protection locked="0"/>
    </xf>
    <xf numFmtId="0" fontId="8" fillId="3" borderId="28" xfId="0" applyFont="1" applyFill="1" applyBorder="1" applyAlignment="1" applyProtection="1">
      <alignment horizontal="left" vertical="center"/>
      <protection locked="0"/>
    </xf>
    <xf numFmtId="0" fontId="8" fillId="3" borderId="29" xfId="0" applyFont="1" applyFill="1" applyBorder="1" applyAlignment="1" applyProtection="1">
      <alignment horizontal="left" vertical="center"/>
      <protection locked="0"/>
    </xf>
    <xf numFmtId="0" fontId="8" fillId="3" borderId="30" xfId="0" applyFont="1" applyFill="1" applyBorder="1" applyAlignment="1" applyProtection="1">
      <alignment horizontal="left" vertical="center"/>
      <protection locked="0"/>
    </xf>
    <xf numFmtId="0" fontId="31" fillId="15" borderId="0" xfId="0" applyFont="1" applyFill="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17" borderId="26" xfId="0" applyFont="1" applyFill="1" applyBorder="1" applyAlignment="1">
      <alignment horizontal="center"/>
    </xf>
    <xf numFmtId="0" fontId="1" fillId="17" borderId="3" xfId="0" applyFont="1" applyFill="1" applyBorder="1" applyAlignment="1">
      <alignment horizontal="center"/>
    </xf>
    <xf numFmtId="0" fontId="42" fillId="8" borderId="3" xfId="0" applyFont="1" applyFill="1" applyBorder="1" applyAlignment="1">
      <alignment horizontal="center" wrapText="1"/>
    </xf>
    <xf numFmtId="0" fontId="42" fillId="8" borderId="0" xfId="0" applyFont="1" applyFill="1" applyAlignment="1">
      <alignment horizontal="center" wrapText="1"/>
    </xf>
    <xf numFmtId="166" fontId="0" fillId="3" borderId="75" xfId="0" applyNumberFormat="1" applyFill="1" applyBorder="1" applyAlignment="1" applyProtection="1">
      <alignment horizontal="center" vertical="center"/>
      <protection locked="0"/>
    </xf>
    <xf numFmtId="166" fontId="0" fillId="3" borderId="74" xfId="0" applyNumberFormat="1" applyFill="1" applyBorder="1" applyAlignment="1" applyProtection="1">
      <alignment horizontal="center" vertical="center"/>
      <protection locked="0"/>
    </xf>
    <xf numFmtId="0" fontId="3" fillId="8" borderId="6"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28" fillId="8" borderId="21" xfId="0" applyFont="1" applyFill="1" applyBorder="1" applyAlignment="1">
      <alignment horizontal="center" vertical="center"/>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5" fillId="2" borderId="5" xfId="0" applyFont="1" applyFill="1" applyBorder="1" applyAlignment="1">
      <alignment horizontal="left" vertical="top" wrapText="1"/>
    </xf>
    <xf numFmtId="0" fontId="25" fillId="2" borderId="6" xfId="0" applyFont="1" applyFill="1" applyBorder="1" applyAlignment="1">
      <alignment horizontal="left" vertical="top" wrapText="1"/>
    </xf>
    <xf numFmtId="0" fontId="5" fillId="2" borderId="166" xfId="0" applyFont="1" applyFill="1" applyBorder="1" applyAlignment="1">
      <alignment horizontal="center" vertical="center"/>
    </xf>
    <xf numFmtId="0" fontId="5" fillId="2" borderId="167" xfId="0" applyFont="1" applyFill="1" applyBorder="1" applyAlignment="1">
      <alignment horizontal="center" vertical="center"/>
    </xf>
    <xf numFmtId="169" fontId="7" fillId="3" borderId="23" xfId="0" applyNumberFormat="1" applyFont="1" applyFill="1" applyBorder="1" applyAlignment="1" applyProtection="1">
      <alignment horizontal="center" vertical="center"/>
      <protection locked="0"/>
    </xf>
    <xf numFmtId="169" fontId="7" fillId="3" borderId="0" xfId="0" applyNumberFormat="1" applyFont="1" applyFill="1" applyAlignment="1" applyProtection="1">
      <alignment horizontal="center" vertical="center"/>
      <protection locked="0"/>
    </xf>
    <xf numFmtId="169" fontId="7" fillId="3" borderId="8" xfId="0" applyNumberFormat="1" applyFont="1" applyFill="1" applyBorder="1" applyAlignment="1" applyProtection="1">
      <alignment horizontal="center" vertical="center"/>
      <protection locked="0"/>
    </xf>
    <xf numFmtId="0" fontId="1" fillId="2" borderId="115"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xf>
    <xf numFmtId="0" fontId="5" fillId="2" borderId="26"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7" fillId="3" borderId="46" xfId="0" applyFont="1" applyFill="1" applyBorder="1" applyAlignment="1" applyProtection="1">
      <alignment horizontal="center" vertical="center"/>
      <protection locked="0"/>
    </xf>
    <xf numFmtId="0" fontId="7" fillId="3" borderId="159" xfId="0" applyFont="1" applyFill="1" applyBorder="1" applyAlignment="1" applyProtection="1">
      <alignment horizontal="center" vertical="center"/>
      <protection locked="0"/>
    </xf>
    <xf numFmtId="0" fontId="7" fillId="3" borderId="63"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locked="0"/>
    </xf>
    <xf numFmtId="0" fontId="7" fillId="3" borderId="155" xfId="0" applyFont="1" applyFill="1" applyBorder="1" applyAlignment="1" applyProtection="1">
      <alignment horizontal="center" vertical="center"/>
      <protection locked="0"/>
    </xf>
    <xf numFmtId="0" fontId="7" fillId="3" borderId="32" xfId="0" applyFont="1" applyFill="1" applyBorder="1" applyAlignment="1" applyProtection="1">
      <alignment horizontal="center" vertical="center"/>
      <protection locked="0"/>
    </xf>
    <xf numFmtId="0" fontId="1" fillId="4" borderId="65" xfId="0" applyFont="1" applyFill="1" applyBorder="1" applyAlignment="1">
      <alignment horizontal="right" vertical="center"/>
    </xf>
    <xf numFmtId="0" fontId="1" fillId="4" borderId="52" xfId="0" applyFont="1" applyFill="1" applyBorder="1" applyAlignment="1">
      <alignment horizontal="right" vertical="center"/>
    </xf>
    <xf numFmtId="0" fontId="1" fillId="6" borderId="5" xfId="0" applyFont="1" applyFill="1" applyBorder="1" applyAlignment="1">
      <alignment horizontal="right" vertical="center"/>
    </xf>
    <xf numFmtId="0" fontId="1" fillId="6" borderId="0" xfId="0" applyFont="1" applyFill="1" applyAlignment="1">
      <alignment horizontal="right" vertical="center"/>
    </xf>
    <xf numFmtId="0" fontId="1" fillId="5" borderId="5" xfId="0" applyFont="1" applyFill="1" applyBorder="1" applyAlignment="1">
      <alignment horizontal="right" vertical="center"/>
    </xf>
    <xf numFmtId="0" fontId="1" fillId="5" borderId="0" xfId="0" applyFont="1" applyFill="1" applyAlignment="1">
      <alignment horizontal="right" vertical="center"/>
    </xf>
    <xf numFmtId="178" fontId="7" fillId="8" borderId="60" xfId="2" applyNumberFormat="1" applyFont="1" applyFill="1" applyBorder="1" applyAlignment="1">
      <alignment horizontal="center" vertical="center"/>
    </xf>
    <xf numFmtId="178" fontId="7" fillId="8" borderId="61" xfId="2" applyNumberFormat="1" applyFont="1" applyFill="1" applyBorder="1" applyAlignment="1">
      <alignment horizontal="center" vertical="center"/>
    </xf>
    <xf numFmtId="172" fontId="0" fillId="0" borderId="1" xfId="0" applyNumberFormat="1" applyBorder="1" applyAlignment="1">
      <alignment horizontal="center" vertical="center"/>
    </xf>
    <xf numFmtId="172" fontId="0" fillId="0" borderId="155" xfId="0" applyNumberFormat="1" applyBorder="1" applyAlignment="1">
      <alignment horizontal="center" vertical="center"/>
    </xf>
    <xf numFmtId="172" fontId="0" fillId="0" borderId="32" xfId="0" applyNumberFormat="1" applyBorder="1" applyAlignment="1">
      <alignment horizontal="center" vertical="center"/>
    </xf>
    <xf numFmtId="178" fontId="7" fillId="8" borderId="13" xfId="2" applyNumberFormat="1" applyFont="1" applyFill="1" applyBorder="1" applyAlignment="1">
      <alignment horizontal="right" vertical="center"/>
    </xf>
    <xf numFmtId="178" fontId="7" fillId="8" borderId="12" xfId="2" applyNumberFormat="1" applyFont="1" applyFill="1" applyBorder="1" applyAlignment="1">
      <alignment horizontal="right" vertical="center"/>
    </xf>
    <xf numFmtId="178" fontId="7" fillId="8" borderId="48" xfId="2" applyNumberFormat="1" applyFont="1" applyFill="1" applyBorder="1" applyAlignment="1">
      <alignment horizontal="right" vertical="center"/>
    </xf>
    <xf numFmtId="178" fontId="7" fillId="8" borderId="71" xfId="2" applyNumberFormat="1" applyFont="1" applyFill="1" applyBorder="1" applyAlignment="1">
      <alignment horizontal="right" vertical="center"/>
    </xf>
    <xf numFmtId="0" fontId="1" fillId="2" borderId="172" xfId="0" applyFont="1" applyFill="1" applyBorder="1" applyAlignment="1">
      <alignment horizontal="center" vertical="center"/>
    </xf>
    <xf numFmtId="0" fontId="1" fillId="2" borderId="173" xfId="0" applyFont="1" applyFill="1" applyBorder="1" applyAlignment="1">
      <alignment horizontal="center" vertical="center"/>
    </xf>
    <xf numFmtId="0" fontId="1" fillId="2" borderId="174" xfId="0" applyFont="1" applyFill="1" applyBorder="1" applyAlignment="1">
      <alignment horizontal="center" vertical="center"/>
    </xf>
    <xf numFmtId="180" fontId="16" fillId="2" borderId="7" xfId="0" applyNumberFormat="1" applyFont="1" applyFill="1" applyBorder="1" applyAlignment="1">
      <alignment horizontal="center" vertical="center"/>
    </xf>
    <xf numFmtId="180" fontId="16" fillId="2" borderId="8" xfId="0" applyNumberFormat="1" applyFont="1" applyFill="1" applyBorder="1" applyAlignment="1">
      <alignment horizontal="center" vertical="center"/>
    </xf>
    <xf numFmtId="185" fontId="8" fillId="3" borderId="0" xfId="0" applyNumberFormat="1" applyFont="1" applyFill="1" applyAlignment="1" applyProtection="1">
      <alignment horizontal="center" vertical="center"/>
      <protection locked="0"/>
    </xf>
    <xf numFmtId="0" fontId="8" fillId="3" borderId="140" xfId="0" applyFont="1" applyFill="1" applyBorder="1" applyAlignment="1" applyProtection="1">
      <alignment horizontal="center" vertical="center"/>
      <protection locked="0"/>
    </xf>
    <xf numFmtId="179" fontId="1" fillId="2" borderId="5" xfId="0" applyNumberFormat="1" applyFont="1" applyFill="1" applyBorder="1" applyAlignment="1">
      <alignment horizontal="center" vertical="center"/>
    </xf>
    <xf numFmtId="179" fontId="1" fillId="2" borderId="0" xfId="0" applyNumberFormat="1" applyFont="1" applyFill="1" applyAlignment="1">
      <alignment horizontal="center" vertical="center"/>
    </xf>
    <xf numFmtId="180" fontId="1" fillId="2" borderId="5" xfId="0" applyNumberFormat="1" applyFont="1" applyFill="1" applyBorder="1" applyAlignment="1">
      <alignment horizontal="center" vertical="center"/>
    </xf>
    <xf numFmtId="180" fontId="1" fillId="2" borderId="0" xfId="0" applyNumberFormat="1" applyFont="1" applyFill="1" applyAlignment="1">
      <alignment horizontal="center" vertical="center"/>
    </xf>
    <xf numFmtId="169" fontId="1" fillId="4" borderId="0" xfId="0" applyNumberFormat="1" applyFont="1" applyFill="1" applyAlignment="1">
      <alignment horizontal="center" vertical="center"/>
    </xf>
    <xf numFmtId="178" fontId="1" fillId="4" borderId="0" xfId="2" applyNumberFormat="1" applyFont="1" applyFill="1" applyBorder="1" applyAlignment="1">
      <alignment horizontal="center" vertical="center"/>
    </xf>
    <xf numFmtId="178" fontId="1" fillId="4" borderId="6" xfId="2" applyNumberFormat="1" applyFont="1" applyFill="1" applyBorder="1" applyAlignment="1">
      <alignment horizontal="center" vertical="center"/>
    </xf>
    <xf numFmtId="0" fontId="8" fillId="3" borderId="136" xfId="0" applyFont="1" applyFill="1" applyBorder="1" applyAlignment="1" applyProtection="1">
      <alignment horizontal="center" vertical="center"/>
      <protection locked="0"/>
    </xf>
    <xf numFmtId="0" fontId="8" fillId="3" borderId="137" xfId="0" applyFont="1" applyFill="1" applyBorder="1" applyAlignment="1" applyProtection="1">
      <alignment horizontal="center" vertical="center"/>
      <protection locked="0"/>
    </xf>
    <xf numFmtId="0" fontId="8" fillId="3" borderId="138" xfId="0" applyFont="1" applyFill="1" applyBorder="1" applyAlignment="1" applyProtection="1">
      <alignment horizontal="center" vertical="center"/>
      <protection locked="0"/>
    </xf>
    <xf numFmtId="0" fontId="1" fillId="17" borderId="3" xfId="0" applyFont="1" applyFill="1" applyBorder="1" applyAlignment="1">
      <alignment horizontal="center" vertical="center"/>
    </xf>
    <xf numFmtId="0" fontId="1" fillId="17" borderId="0" xfId="0" applyFont="1" applyFill="1" applyAlignment="1">
      <alignment horizontal="center" vertical="center"/>
    </xf>
    <xf numFmtId="185" fontId="27" fillId="3" borderId="5" xfId="0" applyNumberFormat="1" applyFont="1" applyFill="1" applyBorder="1" applyAlignment="1" applyProtection="1">
      <alignment horizontal="center" vertical="center" wrapText="1"/>
      <protection locked="0"/>
    </xf>
    <xf numFmtId="185" fontId="27" fillId="3" borderId="6" xfId="0" applyNumberFormat="1" applyFont="1" applyFill="1" applyBorder="1" applyAlignment="1" applyProtection="1">
      <alignment horizontal="center" vertical="center" wrapText="1"/>
      <protection locked="0"/>
    </xf>
    <xf numFmtId="0" fontId="23" fillId="2" borderId="26"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1" fillId="2" borderId="62" xfId="0" applyFont="1" applyFill="1" applyBorder="1" applyAlignment="1">
      <alignment horizontal="center" vertical="center"/>
    </xf>
    <xf numFmtId="0" fontId="1" fillId="2" borderId="46" xfId="0" applyFont="1" applyFill="1" applyBorder="1" applyAlignment="1">
      <alignment horizontal="center" vertical="center"/>
    </xf>
    <xf numFmtId="0" fontId="1" fillId="2" borderId="63" xfId="0" applyFont="1" applyFill="1" applyBorder="1" applyAlignment="1">
      <alignment horizontal="center" vertical="center"/>
    </xf>
    <xf numFmtId="0" fontId="0" fillId="31" borderId="97" xfId="0" applyFill="1" applyBorder="1" applyAlignment="1">
      <alignment horizontal="left" vertical="center"/>
    </xf>
    <xf numFmtId="0" fontId="23" fillId="2" borderId="0" xfId="0" applyFont="1" applyFill="1" applyAlignment="1">
      <alignment horizontal="right" vertical="center"/>
    </xf>
    <xf numFmtId="0" fontId="1" fillId="2" borderId="2" xfId="0" applyFont="1" applyFill="1" applyBorder="1" applyAlignment="1">
      <alignment horizontal="center" vertical="center"/>
    </xf>
    <xf numFmtId="0" fontId="0" fillId="8" borderId="23" xfId="0" applyFill="1" applyBorder="1" applyAlignment="1">
      <alignment horizontal="left" vertical="center" wrapText="1"/>
    </xf>
    <xf numFmtId="0" fontId="0" fillId="31" borderId="98" xfId="0" applyFill="1" applyBorder="1" applyAlignment="1">
      <alignment horizontal="left" vertical="center"/>
    </xf>
  </cellXfs>
  <cellStyles count="4">
    <cellStyle name="Comma" xfId="3" builtinId="3"/>
    <cellStyle name="Currency" xfId="2" builtinId="4"/>
    <cellStyle name="Normal" xfId="0" builtinId="0"/>
    <cellStyle name="Percent" xfId="1" builtinId="5"/>
  </cellStyles>
  <dxfs count="428">
    <dxf>
      <font>
        <color rgb="FFC00000"/>
      </font>
      <fill>
        <patternFill>
          <bgColor rgb="FFFFFF00"/>
        </patternFill>
      </fill>
    </dxf>
    <dxf>
      <font>
        <color theme="1"/>
      </font>
      <fill>
        <patternFill>
          <bgColor rgb="FFFFFFCC"/>
        </patternFill>
      </fill>
    </dxf>
    <dxf>
      <font>
        <color theme="0"/>
      </font>
      <fill>
        <patternFill>
          <bgColor rgb="FFC00000"/>
        </patternFill>
      </fill>
    </dxf>
    <dxf>
      <font>
        <color rgb="FFC00000"/>
      </font>
      <fill>
        <patternFill>
          <bgColor rgb="FFFFFF00"/>
        </patternFill>
      </fill>
    </dxf>
    <dxf>
      <font>
        <color theme="1"/>
      </font>
      <fill>
        <patternFill>
          <bgColor rgb="FFFFFFCC"/>
        </patternFill>
      </fill>
    </dxf>
    <dxf>
      <font>
        <b/>
        <i val="0"/>
        <color theme="1"/>
      </font>
      <fill>
        <patternFill>
          <bgColor rgb="FFFFFFCC"/>
        </patternFill>
      </fill>
    </dxf>
    <dxf>
      <font>
        <b/>
        <i val="0"/>
        <color rgb="FFFFFF00"/>
      </font>
      <fill>
        <patternFill>
          <bgColor rgb="FFC00000"/>
        </patternFill>
      </fill>
    </dxf>
    <dxf>
      <font>
        <b/>
        <i val="0"/>
        <color theme="0"/>
      </font>
      <fill>
        <patternFill>
          <bgColor rgb="FF006600"/>
        </patternFill>
      </fill>
    </dxf>
    <dxf>
      <font>
        <color rgb="FFC00000"/>
      </font>
      <fill>
        <patternFill>
          <bgColor rgb="FFFFFF00"/>
        </patternFill>
      </fill>
    </dxf>
    <dxf>
      <font>
        <color theme="0"/>
      </font>
      <fill>
        <patternFill>
          <bgColor rgb="FFC00000"/>
        </patternFill>
      </fill>
    </dxf>
    <dxf>
      <font>
        <color theme="1"/>
      </font>
      <fill>
        <patternFill>
          <bgColor rgb="FFFFFFCC"/>
        </patternFill>
      </fill>
    </dxf>
    <dxf>
      <font>
        <color rgb="FFC00000"/>
      </font>
      <fill>
        <patternFill>
          <bgColor rgb="FFFFFF00"/>
        </patternFill>
      </fill>
    </dxf>
    <dxf>
      <border>
        <right style="thin">
          <color theme="0" tint="-0.24994659260841701"/>
        </right>
        <vertical/>
        <horizontal/>
      </border>
    </dxf>
    <dxf>
      <border>
        <right style="thin">
          <color theme="0" tint="-0.24994659260841701"/>
        </right>
        <vertical/>
        <horizontal/>
      </border>
    </dxf>
    <dxf>
      <border>
        <right style="thin">
          <color theme="0" tint="-0.24994659260841701"/>
        </right>
        <vertical/>
        <horizontal/>
      </border>
    </dxf>
    <dxf>
      <font>
        <color rgb="FF003300"/>
      </font>
    </dxf>
    <dxf>
      <fill>
        <patternFill>
          <bgColor theme="8" tint="0.59996337778862885"/>
        </patternFill>
      </fill>
    </dxf>
    <dxf>
      <border>
        <right style="thin">
          <color theme="0" tint="-0.24994659260841701"/>
        </right>
        <vertical/>
        <horizontal/>
      </border>
    </dxf>
    <dxf>
      <font>
        <color theme="0"/>
      </font>
      <fill>
        <patternFill>
          <bgColor rgb="FFC00000"/>
        </patternFill>
      </fill>
    </dxf>
    <dxf>
      <font>
        <b val="0"/>
        <i/>
      </font>
      <fill>
        <patternFill patternType="gray0625"/>
      </fill>
    </dxf>
    <dxf>
      <border>
        <right style="thin">
          <color theme="0" tint="-0.24994659260841701"/>
        </right>
        <vertical/>
        <horizontal/>
      </border>
    </dxf>
    <dxf>
      <font>
        <color theme="0"/>
      </font>
      <fill>
        <patternFill>
          <bgColor rgb="FF7030A0"/>
        </patternFill>
      </fill>
    </dxf>
    <dxf>
      <font>
        <color theme="0"/>
      </font>
      <fill>
        <patternFill>
          <bgColor rgb="FFC00000"/>
        </patternFill>
      </fill>
    </dxf>
    <dxf>
      <font>
        <color theme="1"/>
      </font>
      <fill>
        <patternFill>
          <bgColor rgb="FFFFFFCC"/>
        </patternFill>
      </fill>
    </dxf>
    <dxf>
      <font>
        <color rgb="FFC00000"/>
      </font>
      <fill>
        <patternFill>
          <bgColor rgb="FFFFFF00"/>
        </patternFill>
      </fill>
    </dxf>
    <dxf>
      <font>
        <color theme="0"/>
      </font>
      <fill>
        <patternFill>
          <bgColor rgb="FF7030A0"/>
        </patternFill>
      </fill>
    </dxf>
    <dxf>
      <fill>
        <patternFill>
          <bgColor rgb="FFFFFFCC"/>
        </patternFill>
      </fill>
    </dxf>
    <dxf>
      <fill>
        <patternFill>
          <bgColor rgb="FFFFFFCC"/>
        </patternFill>
      </fill>
    </dxf>
    <dxf>
      <fill>
        <patternFill>
          <bgColor rgb="FFFFFFCC"/>
        </patternFill>
      </fill>
    </dxf>
    <dxf>
      <fill>
        <patternFill>
          <bgColor theme="4" tint="0.59996337778862885"/>
        </patternFill>
      </fill>
    </dxf>
    <dxf>
      <font>
        <b/>
        <i val="0"/>
        <color rgb="FFC00000"/>
      </font>
      <fill>
        <patternFill>
          <bgColor rgb="FFFFFF00"/>
        </patternFill>
      </fill>
    </dxf>
    <dxf>
      <font>
        <b val="0"/>
        <i/>
        <color theme="0" tint="-0.499984740745262"/>
      </font>
    </dxf>
    <dxf>
      <fill>
        <patternFill>
          <bgColor rgb="FFFFFF00"/>
        </patternFill>
      </fill>
    </dxf>
    <dxf>
      <fill>
        <patternFill>
          <bgColor theme="0"/>
        </patternFill>
      </fill>
    </dxf>
    <dxf>
      <fill>
        <patternFill>
          <bgColor rgb="FFFFFFCC"/>
        </patternFill>
      </fill>
    </dxf>
    <dxf>
      <font>
        <b/>
        <i val="0"/>
        <color rgb="FF006600"/>
      </font>
    </dxf>
    <dxf>
      <fill>
        <patternFill>
          <bgColor rgb="FFFFFFCC"/>
        </patternFill>
      </fill>
    </dxf>
    <dxf>
      <font>
        <b/>
        <i val="0"/>
        <color rgb="FF009900"/>
      </font>
    </dxf>
    <dxf>
      <font>
        <b val="0"/>
        <i/>
        <color theme="0" tint="-0.24994659260841701"/>
      </font>
    </dxf>
    <dxf>
      <font>
        <b/>
        <i val="0"/>
        <color rgb="FFC00000"/>
      </font>
      <fill>
        <patternFill>
          <bgColor rgb="FFFFFF00"/>
        </patternFill>
      </fill>
    </dxf>
    <dxf>
      <fill>
        <patternFill>
          <bgColor rgb="FFFFFFCC"/>
        </patternFill>
      </fill>
    </dxf>
    <dxf>
      <font>
        <b val="0"/>
        <i/>
        <color rgb="FFC00000"/>
      </font>
    </dxf>
    <dxf>
      <font>
        <b/>
        <i val="0"/>
        <color rgb="FF003300"/>
      </font>
    </dxf>
    <dxf>
      <font>
        <b val="0"/>
        <i/>
        <color rgb="FFC00000"/>
      </font>
    </dxf>
    <dxf>
      <font>
        <b val="0"/>
        <i/>
        <color rgb="FFC00000"/>
      </font>
    </dxf>
    <dxf>
      <font>
        <b/>
        <i val="0"/>
        <color rgb="FF003300"/>
      </font>
    </dxf>
    <dxf>
      <font>
        <b/>
        <i val="0"/>
        <color rgb="FFC00000"/>
      </font>
      <fill>
        <patternFill>
          <bgColor rgb="FFFFFF00"/>
        </patternFill>
      </fill>
    </dxf>
    <dxf>
      <font>
        <b/>
        <i val="0"/>
        <color rgb="FFC00000"/>
      </font>
      <fill>
        <patternFill>
          <bgColor rgb="FFFFFF00"/>
        </patternFill>
      </fill>
    </dxf>
    <dxf>
      <fill>
        <patternFill>
          <bgColor rgb="FFFFFFCC"/>
        </patternFill>
      </fill>
    </dxf>
    <dxf>
      <border>
        <right style="thin">
          <color theme="0" tint="-0.24994659260841701"/>
        </right>
        <vertical/>
        <horizontal/>
      </border>
    </dxf>
    <dxf>
      <border>
        <right style="thin">
          <color theme="0" tint="-0.24994659260841701"/>
        </right>
        <vertical/>
        <horizontal/>
      </border>
    </dxf>
    <dxf>
      <border>
        <right style="thin">
          <color theme="0" tint="-0.24994659260841701"/>
        </right>
        <vertical/>
        <horizontal/>
      </border>
    </dxf>
    <dxf>
      <border>
        <right style="thin">
          <color theme="0" tint="-0.24994659260841701"/>
        </right>
        <vertical/>
        <horizontal/>
      </border>
    </dxf>
    <dxf>
      <font>
        <color theme="1"/>
      </font>
      <fill>
        <patternFill>
          <bgColor rgb="FFFFFFCC"/>
        </patternFill>
      </fill>
    </dxf>
    <dxf>
      <font>
        <color theme="0"/>
      </font>
      <fill>
        <patternFill>
          <bgColor rgb="FFC00000"/>
        </patternFill>
      </fill>
    </dxf>
    <dxf>
      <font>
        <b/>
        <i val="0"/>
        <color rgb="FFC00000"/>
      </font>
      <fill>
        <patternFill>
          <bgColor rgb="FFFFFF00"/>
        </patternFill>
      </fill>
    </dxf>
    <dxf>
      <font>
        <color theme="0"/>
      </font>
      <fill>
        <patternFill>
          <bgColor rgb="FF7030A0"/>
        </patternFill>
      </fill>
    </dxf>
    <dxf>
      <font>
        <b/>
        <i val="0"/>
        <color rgb="FF009900"/>
      </font>
    </dxf>
    <dxf>
      <font>
        <color theme="0"/>
      </font>
      <fill>
        <patternFill>
          <bgColor rgb="FF7030A0"/>
        </patternFill>
      </fill>
    </dxf>
    <dxf>
      <font>
        <b/>
        <i val="0"/>
        <color rgb="FFC00000"/>
      </font>
      <fill>
        <patternFill>
          <bgColor rgb="FFFFFF00"/>
        </patternFill>
      </fill>
    </dxf>
    <dxf>
      <font>
        <b/>
        <i/>
        <color rgb="FFC00000"/>
      </font>
      <fill>
        <patternFill>
          <bgColor rgb="FFFFFF99"/>
        </patternFill>
      </fill>
    </dxf>
    <dxf>
      <font>
        <color theme="0"/>
      </font>
      <fill>
        <patternFill>
          <bgColor rgb="FF7030A0"/>
        </patternFill>
      </fill>
    </dxf>
    <dxf>
      <fill>
        <patternFill>
          <bgColor rgb="FFFFFFCC"/>
        </patternFill>
      </fill>
    </dxf>
    <dxf>
      <font>
        <color theme="0"/>
      </font>
      <fill>
        <patternFill>
          <bgColor rgb="FF7030A0"/>
        </patternFill>
      </fill>
    </dxf>
    <dxf>
      <font>
        <b/>
        <i val="0"/>
        <color rgb="FFC00000"/>
      </font>
      <fill>
        <patternFill>
          <bgColor rgb="FFFFFF00"/>
        </patternFill>
      </fill>
    </dxf>
    <dxf>
      <font>
        <b/>
        <i val="0"/>
        <color rgb="FFC00000"/>
      </font>
      <fill>
        <patternFill>
          <bgColor rgb="FFFFFF00"/>
        </patternFill>
      </fill>
    </dxf>
    <dxf>
      <font>
        <color theme="0"/>
      </font>
      <fill>
        <patternFill>
          <bgColor rgb="FF7030A0"/>
        </patternFill>
      </fill>
    </dxf>
    <dxf>
      <fill>
        <patternFill>
          <bgColor rgb="FFFFFFCC"/>
        </patternFill>
      </fill>
    </dxf>
    <dxf>
      <font>
        <color rgb="FFC00000"/>
      </font>
      <fill>
        <patternFill>
          <bgColor rgb="FFFFFF00"/>
        </patternFill>
      </fill>
    </dxf>
    <dxf>
      <font>
        <color theme="0"/>
      </font>
      <fill>
        <patternFill>
          <bgColor rgb="FF7030A0"/>
        </patternFill>
      </fill>
    </dxf>
    <dxf>
      <font>
        <color theme="0"/>
      </font>
      <fill>
        <patternFill>
          <bgColor rgb="FF7030A0"/>
        </patternFill>
      </fill>
    </dxf>
    <dxf>
      <fill>
        <patternFill>
          <bgColor rgb="FFFFFFCC"/>
        </patternFill>
      </fill>
    </dxf>
    <dxf>
      <font>
        <b val="0"/>
        <i/>
        <color theme="0" tint="-0.499984740745262"/>
      </font>
    </dxf>
    <dxf>
      <font>
        <b/>
        <i val="0"/>
        <color rgb="FF009900"/>
      </font>
    </dxf>
    <dxf>
      <font>
        <color theme="0"/>
      </font>
      <fill>
        <patternFill>
          <bgColor rgb="FF7030A0"/>
        </patternFill>
      </fill>
    </dxf>
    <dxf>
      <font>
        <color rgb="FFC00000"/>
      </font>
      <fill>
        <patternFill>
          <bgColor rgb="FFFFFF00"/>
        </patternFill>
      </fill>
    </dxf>
    <dxf>
      <font>
        <b/>
        <i val="0"/>
        <color rgb="FFC00000"/>
      </font>
      <fill>
        <patternFill>
          <bgColor rgb="FFFFFF00"/>
        </patternFill>
      </fill>
    </dxf>
    <dxf>
      <fill>
        <patternFill>
          <bgColor theme="4" tint="0.59996337778862885"/>
        </patternFill>
      </fill>
    </dxf>
    <dxf>
      <font>
        <color theme="0"/>
      </font>
      <fill>
        <patternFill>
          <bgColor rgb="FF003300"/>
        </patternFill>
      </fill>
    </dxf>
    <dxf>
      <font>
        <b val="0"/>
        <i/>
        <color theme="0" tint="-0.499984740745262"/>
      </font>
    </dxf>
    <dxf>
      <font>
        <b val="0"/>
        <i/>
        <color theme="0" tint="-0.24994659260841701"/>
      </font>
    </dxf>
    <dxf>
      <font>
        <b/>
        <i val="0"/>
        <color rgb="FFC00000"/>
      </font>
      <fill>
        <patternFill>
          <bgColor rgb="FFFFFF00"/>
        </patternFill>
      </fill>
    </dxf>
    <dxf>
      <font>
        <b/>
        <i val="0"/>
        <color rgb="FFC00000"/>
      </font>
      <fill>
        <patternFill>
          <bgColor rgb="FFFFFF00"/>
        </patternFill>
      </fill>
    </dxf>
    <dxf>
      <font>
        <b val="0"/>
        <i val="0"/>
        <color theme="0"/>
      </font>
      <fill>
        <patternFill>
          <bgColor rgb="FF003300"/>
        </patternFill>
      </fill>
    </dxf>
    <dxf>
      <font>
        <color theme="0"/>
      </font>
      <fill>
        <patternFill>
          <bgColor rgb="FF7030A0"/>
        </patternFill>
      </fill>
    </dxf>
    <dxf>
      <font>
        <b/>
        <i val="0"/>
        <color rgb="FF009900"/>
      </font>
    </dxf>
    <dxf>
      <font>
        <b/>
        <i val="0"/>
        <color rgb="FF009900"/>
      </font>
    </dxf>
    <dxf>
      <fill>
        <patternFill>
          <bgColor rgb="FFFFFFCC"/>
        </patternFill>
      </fill>
    </dxf>
    <dxf>
      <font>
        <color theme="0"/>
      </font>
      <fill>
        <patternFill>
          <bgColor rgb="FF7030A0"/>
        </patternFill>
      </fill>
    </dxf>
    <dxf>
      <font>
        <color theme="0"/>
      </font>
      <fill>
        <patternFill>
          <bgColor rgb="FF7030A0"/>
        </patternFill>
      </fill>
    </dxf>
    <dxf>
      <fill>
        <patternFill>
          <bgColor rgb="FFFFFFCC"/>
        </patternFill>
      </fill>
    </dxf>
    <dxf>
      <fill>
        <patternFill patternType="solid">
          <bgColor rgb="FFFFFFCC"/>
        </patternFill>
      </fill>
    </dxf>
    <dxf>
      <font>
        <color theme="0"/>
      </font>
      <fill>
        <patternFill>
          <bgColor rgb="FF7030A0"/>
        </patternFill>
      </fill>
    </dxf>
    <dxf>
      <fill>
        <patternFill>
          <bgColor theme="4" tint="0.59996337778862885"/>
        </patternFill>
      </fill>
    </dxf>
    <dxf>
      <font>
        <b/>
        <i val="0"/>
        <color rgb="FFC00000"/>
      </font>
      <fill>
        <patternFill>
          <bgColor rgb="FFFFFF00"/>
        </patternFill>
      </fill>
    </dxf>
    <dxf>
      <font>
        <color rgb="FFC00000"/>
      </font>
      <fill>
        <patternFill>
          <bgColor rgb="FFFFFF00"/>
        </patternFill>
      </fill>
    </dxf>
    <dxf>
      <border>
        <right style="thin">
          <color theme="0" tint="-0.24994659260841701"/>
        </right>
        <vertical/>
        <horizontal/>
      </border>
    </dxf>
    <dxf>
      <font>
        <b/>
        <i val="0"/>
        <color rgb="FFC00000"/>
      </font>
      <fill>
        <patternFill>
          <bgColor rgb="FFFFFFCC"/>
        </patternFill>
      </fill>
    </dxf>
    <dxf>
      <font>
        <b/>
        <i val="0"/>
        <color rgb="FFC00000"/>
      </font>
      <fill>
        <patternFill>
          <bgColor rgb="FFFFFFCC"/>
        </patternFill>
      </fill>
    </dxf>
    <dxf>
      <font>
        <b/>
        <i val="0"/>
        <color rgb="FFC00000"/>
      </font>
      <fill>
        <patternFill>
          <bgColor rgb="FFFFFFCC"/>
        </patternFill>
      </fill>
    </dxf>
    <dxf>
      <font>
        <color rgb="FFC00000"/>
      </font>
      <fill>
        <patternFill>
          <bgColor rgb="FFFFFF00"/>
        </patternFill>
      </fill>
    </dxf>
    <dxf>
      <fill>
        <patternFill>
          <bgColor theme="4" tint="0.59996337778862885"/>
        </patternFill>
      </fill>
    </dxf>
    <dxf>
      <font>
        <color theme="0"/>
      </font>
      <fill>
        <patternFill>
          <bgColor rgb="FF7030A0"/>
        </patternFill>
      </fill>
    </dxf>
    <dxf>
      <fill>
        <patternFill>
          <bgColor rgb="FFFFFFCC"/>
        </patternFill>
      </fill>
    </dxf>
    <dxf>
      <fill>
        <patternFill>
          <bgColor rgb="FFCCFFFF"/>
        </patternFill>
      </fill>
    </dxf>
    <dxf>
      <border>
        <right style="thin">
          <color theme="0" tint="-0.24994659260841701"/>
        </right>
        <vertical/>
        <horizontal/>
      </border>
    </dxf>
    <dxf>
      <border>
        <right style="thin">
          <color theme="0" tint="-0.24994659260841701"/>
        </right>
        <vertical/>
        <horizontal/>
      </border>
    </dxf>
    <dxf>
      <font>
        <color theme="0"/>
      </font>
      <fill>
        <patternFill>
          <bgColor rgb="FF7030A0"/>
        </patternFill>
      </fill>
    </dxf>
    <dxf>
      <fill>
        <patternFill patternType="gray0625"/>
      </fill>
    </dxf>
    <dxf>
      <font>
        <b val="0"/>
        <i/>
        <color rgb="FFC00000"/>
      </font>
      <fill>
        <patternFill>
          <bgColor rgb="FFFFFF00"/>
        </patternFill>
      </fill>
    </dxf>
    <dxf>
      <font>
        <b/>
        <i val="0"/>
        <color rgb="FFC00000"/>
      </font>
    </dxf>
    <dxf>
      <font>
        <b val="0"/>
        <i/>
        <color rgb="FFC00000"/>
      </font>
      <fill>
        <patternFill>
          <bgColor rgb="FFFFFF00"/>
        </patternFill>
      </fill>
    </dxf>
    <dxf>
      <font>
        <color rgb="FFC00000"/>
      </font>
      <fill>
        <patternFill>
          <bgColor rgb="FFFFFF00"/>
        </patternFill>
      </fill>
    </dxf>
    <dxf>
      <fill>
        <patternFill patternType="gray0625"/>
      </fill>
    </dxf>
    <dxf>
      <font>
        <color theme="0"/>
      </font>
      <fill>
        <patternFill>
          <bgColor rgb="FF7030A0"/>
        </patternFill>
      </fill>
    </dxf>
    <dxf>
      <fill>
        <patternFill>
          <bgColor rgb="FFFFFFCC"/>
        </patternFill>
      </fill>
    </dxf>
    <dxf>
      <border>
        <right style="thin">
          <color theme="0" tint="-0.24994659260841701"/>
        </right>
        <vertical/>
        <horizontal/>
      </border>
    </dxf>
    <dxf>
      <font>
        <b val="0"/>
        <i/>
        <color theme="0" tint="-0.499984740745262"/>
      </font>
    </dxf>
    <dxf>
      <fill>
        <patternFill>
          <bgColor rgb="FFCCFFFF"/>
        </patternFill>
      </fill>
    </dxf>
    <dxf>
      <font>
        <color theme="0"/>
      </font>
      <fill>
        <patternFill>
          <bgColor rgb="FF7030A0"/>
        </patternFill>
      </fill>
    </dxf>
    <dxf>
      <font>
        <b/>
        <i val="0"/>
        <color rgb="FFC00000"/>
      </font>
      <fill>
        <patternFill>
          <bgColor rgb="FFFFFFCC"/>
        </patternFill>
      </fill>
    </dxf>
    <dxf>
      <font>
        <color theme="0" tint="-0.499984740745262"/>
      </font>
    </dxf>
    <dxf>
      <fill>
        <patternFill>
          <bgColor rgb="FFFFFFCC"/>
        </patternFill>
      </fill>
    </dxf>
    <dxf>
      <font>
        <b/>
        <i val="0"/>
        <color rgb="FFC00000"/>
      </font>
      <fill>
        <patternFill>
          <bgColor rgb="FFFFFFCC"/>
        </patternFill>
      </fill>
    </dxf>
    <dxf>
      <fill>
        <patternFill>
          <bgColor rgb="FFFFFFCC"/>
        </patternFill>
      </fill>
    </dxf>
    <dxf>
      <font>
        <b/>
        <i val="0"/>
        <color rgb="FFC00000"/>
      </font>
      <fill>
        <patternFill>
          <bgColor rgb="FFFFFFCC"/>
        </patternFill>
      </fill>
    </dxf>
    <dxf>
      <border>
        <right style="thin">
          <color theme="0" tint="-0.24994659260841701"/>
        </right>
        <vertical/>
        <horizontal/>
      </border>
    </dxf>
    <dxf>
      <font>
        <b/>
        <i val="0"/>
        <color rgb="FFC00000"/>
      </font>
      <fill>
        <patternFill>
          <bgColor rgb="FFFFFFCC"/>
        </patternFill>
      </fill>
    </dxf>
    <dxf>
      <font>
        <b/>
        <i val="0"/>
        <color rgb="FFC00000"/>
      </font>
      <fill>
        <patternFill>
          <bgColor rgb="FFFFFFCC"/>
        </patternFill>
      </fill>
    </dxf>
    <dxf>
      <fill>
        <patternFill>
          <bgColor rgb="FFCCFFFF"/>
        </patternFill>
      </fill>
    </dxf>
    <dxf>
      <font>
        <b/>
        <i val="0"/>
        <color rgb="FFC00000"/>
      </font>
      <fill>
        <patternFill>
          <bgColor rgb="FFFFFF00"/>
        </patternFill>
      </fill>
    </dxf>
    <dxf>
      <fill>
        <patternFill>
          <bgColor rgb="FFCCFFFF"/>
        </patternFill>
      </fill>
    </dxf>
    <dxf>
      <fill>
        <patternFill>
          <bgColor rgb="FFFFFFCC"/>
        </patternFill>
      </fill>
    </dxf>
    <dxf>
      <fill>
        <patternFill>
          <bgColor rgb="FFFFCCCC"/>
        </patternFill>
      </fill>
    </dxf>
    <dxf>
      <fill>
        <patternFill patternType="solid">
          <bgColor rgb="FFFFFFCC"/>
        </patternFill>
      </fill>
    </dxf>
    <dxf>
      <fill>
        <patternFill>
          <bgColor rgb="FFFFFFCC"/>
        </patternFill>
      </fill>
    </dxf>
    <dxf>
      <font>
        <color rgb="FFC00000"/>
      </font>
      <fill>
        <patternFill>
          <bgColor rgb="FFFFFF00"/>
        </patternFill>
      </fill>
    </dxf>
    <dxf>
      <font>
        <b/>
        <i val="0"/>
        <color rgb="FFC00000"/>
      </font>
      <fill>
        <patternFill>
          <bgColor rgb="FFFFFF00"/>
        </patternFill>
      </fill>
    </dxf>
    <dxf>
      <fill>
        <patternFill>
          <bgColor rgb="FFFFFFCC"/>
        </patternFill>
      </fill>
    </dxf>
    <dxf>
      <fill>
        <patternFill>
          <bgColor rgb="FFFFFFCC"/>
        </patternFill>
      </fill>
    </dxf>
    <dxf>
      <font>
        <color theme="0"/>
      </font>
      <fill>
        <patternFill>
          <bgColor rgb="FFC00000"/>
        </patternFill>
      </fill>
    </dxf>
    <dxf>
      <font>
        <color theme="1"/>
      </font>
      <fill>
        <patternFill>
          <bgColor rgb="FFFFFFCC"/>
        </patternFill>
      </fill>
    </dxf>
    <dxf>
      <font>
        <b/>
        <i val="0"/>
        <color rgb="FF008000"/>
      </font>
    </dxf>
    <dxf>
      <font>
        <b val="0"/>
        <i/>
        <color rgb="FFC00000"/>
      </font>
    </dxf>
    <dxf>
      <font>
        <color rgb="FFC00000"/>
      </font>
      <fill>
        <patternFill>
          <bgColor rgb="FFFFFF00"/>
        </patternFill>
      </fill>
    </dxf>
    <dxf>
      <font>
        <color theme="1"/>
      </font>
      <fill>
        <patternFill>
          <bgColor rgb="FFFFFFCC"/>
        </patternFill>
      </fill>
    </dxf>
    <dxf>
      <font>
        <color theme="0"/>
      </font>
      <fill>
        <patternFill>
          <bgColor rgb="FFC00000"/>
        </patternFill>
      </fill>
    </dxf>
    <dxf>
      <font>
        <color rgb="FFC00000"/>
      </font>
      <fill>
        <patternFill>
          <bgColor rgb="FFFFFF00"/>
        </patternFill>
      </fill>
    </dxf>
    <dxf>
      <font>
        <color theme="1"/>
      </font>
      <fill>
        <patternFill>
          <bgColor rgb="FFFFFFCC"/>
        </patternFill>
      </fill>
    </dxf>
    <dxf>
      <font>
        <b/>
        <i val="0"/>
        <color theme="1"/>
      </font>
      <fill>
        <patternFill>
          <bgColor rgb="FFFFFFCC"/>
        </patternFill>
      </fill>
    </dxf>
    <dxf>
      <font>
        <b/>
        <i val="0"/>
        <color rgb="FFFFFF00"/>
      </font>
      <fill>
        <patternFill>
          <bgColor rgb="FFC00000"/>
        </patternFill>
      </fill>
    </dxf>
    <dxf>
      <font>
        <b/>
        <i val="0"/>
        <color theme="0"/>
      </font>
      <fill>
        <patternFill>
          <bgColor rgb="FF006600"/>
        </patternFill>
      </fill>
    </dxf>
    <dxf>
      <font>
        <color rgb="FFC00000"/>
      </font>
      <fill>
        <patternFill>
          <bgColor rgb="FFFFFF00"/>
        </patternFill>
      </fill>
    </dxf>
    <dxf>
      <font>
        <color theme="0"/>
      </font>
      <fill>
        <patternFill>
          <bgColor rgb="FFC00000"/>
        </patternFill>
      </fill>
    </dxf>
    <dxf>
      <font>
        <color theme="1"/>
      </font>
      <fill>
        <patternFill>
          <bgColor rgb="FFFFFFCC"/>
        </patternFill>
      </fill>
    </dxf>
    <dxf>
      <font>
        <color rgb="FFC00000"/>
      </font>
      <fill>
        <patternFill>
          <bgColor rgb="FFFFFF00"/>
        </patternFill>
      </fill>
    </dxf>
    <dxf>
      <border>
        <right style="thin">
          <color theme="0" tint="-0.24994659260841701"/>
        </right>
        <vertical/>
        <horizontal/>
      </border>
    </dxf>
    <dxf>
      <border>
        <right style="thin">
          <color theme="0" tint="-0.24994659260841701"/>
        </right>
        <vertical/>
        <horizontal/>
      </border>
    </dxf>
    <dxf>
      <border>
        <right style="thin">
          <color theme="0" tint="-0.24994659260841701"/>
        </right>
        <vertical/>
        <horizontal/>
      </border>
    </dxf>
    <dxf>
      <font>
        <color rgb="FF003300"/>
      </font>
    </dxf>
    <dxf>
      <fill>
        <patternFill>
          <bgColor theme="8" tint="0.59996337778862885"/>
        </patternFill>
      </fill>
    </dxf>
    <dxf>
      <border>
        <right style="thin">
          <color theme="0" tint="-0.24994659260841701"/>
        </right>
        <vertical/>
        <horizontal/>
      </border>
    </dxf>
    <dxf>
      <font>
        <color theme="0"/>
      </font>
      <fill>
        <patternFill>
          <bgColor rgb="FFC00000"/>
        </patternFill>
      </fill>
    </dxf>
    <dxf>
      <font>
        <b val="0"/>
        <i/>
      </font>
      <fill>
        <patternFill patternType="gray0625"/>
      </fill>
    </dxf>
    <dxf>
      <border>
        <right style="thin">
          <color theme="0" tint="-0.24994659260841701"/>
        </right>
        <vertical/>
        <horizontal/>
      </border>
    </dxf>
    <dxf>
      <font>
        <color theme="0"/>
      </font>
      <fill>
        <patternFill>
          <bgColor rgb="FF7030A0"/>
        </patternFill>
      </fill>
    </dxf>
    <dxf>
      <font>
        <color theme="0"/>
      </font>
      <fill>
        <patternFill>
          <bgColor rgb="FFC00000"/>
        </patternFill>
      </fill>
    </dxf>
    <dxf>
      <font>
        <color theme="1"/>
      </font>
      <fill>
        <patternFill>
          <bgColor rgb="FFFFFFCC"/>
        </patternFill>
      </fill>
    </dxf>
    <dxf>
      <font>
        <color rgb="FFC00000"/>
      </font>
      <fill>
        <patternFill>
          <bgColor rgb="FFFFFF00"/>
        </patternFill>
      </fill>
    </dxf>
    <dxf>
      <font>
        <color theme="0"/>
      </font>
      <fill>
        <patternFill>
          <bgColor rgb="FF7030A0"/>
        </patternFill>
      </fill>
    </dxf>
    <dxf>
      <fill>
        <patternFill>
          <bgColor rgb="FFFFFFCC"/>
        </patternFill>
      </fill>
    </dxf>
    <dxf>
      <fill>
        <patternFill>
          <bgColor rgb="FFFFFFCC"/>
        </patternFill>
      </fill>
    </dxf>
    <dxf>
      <fill>
        <patternFill>
          <bgColor rgb="FFFFFFCC"/>
        </patternFill>
      </fill>
    </dxf>
    <dxf>
      <fill>
        <patternFill>
          <bgColor theme="4" tint="0.59996337778862885"/>
        </patternFill>
      </fill>
    </dxf>
    <dxf>
      <font>
        <b/>
        <i val="0"/>
        <color rgb="FFC00000"/>
      </font>
      <fill>
        <patternFill>
          <bgColor rgb="FFFFFF00"/>
        </patternFill>
      </fill>
    </dxf>
    <dxf>
      <font>
        <b val="0"/>
        <i/>
        <color theme="0" tint="-0.499984740745262"/>
      </font>
    </dxf>
    <dxf>
      <fill>
        <patternFill>
          <bgColor rgb="FFFFFF00"/>
        </patternFill>
      </fill>
    </dxf>
    <dxf>
      <fill>
        <patternFill>
          <bgColor theme="0"/>
        </patternFill>
      </fill>
    </dxf>
    <dxf>
      <fill>
        <patternFill>
          <bgColor rgb="FFFFFFCC"/>
        </patternFill>
      </fill>
    </dxf>
    <dxf>
      <font>
        <b/>
        <i val="0"/>
        <color rgb="FF006600"/>
      </font>
    </dxf>
    <dxf>
      <fill>
        <patternFill>
          <bgColor rgb="FFFFFFCC"/>
        </patternFill>
      </fill>
    </dxf>
    <dxf>
      <font>
        <b/>
        <i val="0"/>
        <color rgb="FF009900"/>
      </font>
    </dxf>
    <dxf>
      <font>
        <b val="0"/>
        <i/>
        <color theme="0" tint="-0.24994659260841701"/>
      </font>
    </dxf>
    <dxf>
      <font>
        <b/>
        <i val="0"/>
        <color rgb="FFC00000"/>
      </font>
      <fill>
        <patternFill>
          <bgColor rgb="FFFFFF00"/>
        </patternFill>
      </fill>
    </dxf>
    <dxf>
      <fill>
        <patternFill>
          <bgColor rgb="FFFFFFCC"/>
        </patternFill>
      </fill>
    </dxf>
    <dxf>
      <font>
        <b val="0"/>
        <i/>
        <color rgb="FFC00000"/>
      </font>
    </dxf>
    <dxf>
      <font>
        <b/>
        <i val="0"/>
        <color rgb="FF003300"/>
      </font>
    </dxf>
    <dxf>
      <font>
        <b val="0"/>
        <i/>
        <color rgb="FFC00000"/>
      </font>
    </dxf>
    <dxf>
      <font>
        <b val="0"/>
        <i/>
        <color rgb="FFC00000"/>
      </font>
    </dxf>
    <dxf>
      <font>
        <b/>
        <i val="0"/>
        <color rgb="FF003300"/>
      </font>
    </dxf>
    <dxf>
      <font>
        <b/>
        <i val="0"/>
        <color rgb="FFC00000"/>
      </font>
      <fill>
        <patternFill>
          <bgColor rgb="FFFFFF00"/>
        </patternFill>
      </fill>
    </dxf>
    <dxf>
      <font>
        <b/>
        <i val="0"/>
        <color rgb="FFC00000"/>
      </font>
      <fill>
        <patternFill>
          <bgColor rgb="FFFFFF00"/>
        </patternFill>
      </fill>
    </dxf>
    <dxf>
      <fill>
        <patternFill>
          <bgColor rgb="FFFFFFCC"/>
        </patternFill>
      </fill>
    </dxf>
    <dxf>
      <border>
        <right style="thin">
          <color theme="0" tint="-0.24994659260841701"/>
        </right>
        <vertical/>
        <horizontal/>
      </border>
    </dxf>
    <dxf>
      <border>
        <right style="thin">
          <color theme="0" tint="-0.24994659260841701"/>
        </right>
        <vertical/>
        <horizontal/>
      </border>
    </dxf>
    <dxf>
      <border>
        <right style="thin">
          <color theme="0" tint="-0.24994659260841701"/>
        </right>
        <vertical/>
        <horizontal/>
      </border>
    </dxf>
    <dxf>
      <border>
        <right style="thin">
          <color theme="0" tint="-0.24994659260841701"/>
        </right>
        <vertical/>
        <horizontal/>
      </border>
    </dxf>
    <dxf>
      <font>
        <color theme="1"/>
      </font>
      <fill>
        <patternFill>
          <bgColor rgb="FFFFFFCC"/>
        </patternFill>
      </fill>
    </dxf>
    <dxf>
      <font>
        <color theme="0"/>
      </font>
      <fill>
        <patternFill>
          <bgColor rgb="FFC00000"/>
        </patternFill>
      </fill>
    </dxf>
    <dxf>
      <font>
        <b/>
        <i val="0"/>
        <color rgb="FFC00000"/>
      </font>
      <fill>
        <patternFill>
          <bgColor rgb="FFFFFF00"/>
        </patternFill>
      </fill>
    </dxf>
    <dxf>
      <font>
        <color theme="0"/>
      </font>
      <fill>
        <patternFill>
          <bgColor rgb="FF7030A0"/>
        </patternFill>
      </fill>
    </dxf>
    <dxf>
      <font>
        <b/>
        <i val="0"/>
        <color rgb="FF009900"/>
      </font>
    </dxf>
    <dxf>
      <font>
        <color theme="0"/>
      </font>
      <fill>
        <patternFill>
          <bgColor rgb="FF7030A0"/>
        </patternFill>
      </fill>
    </dxf>
    <dxf>
      <font>
        <b/>
        <i val="0"/>
        <color rgb="FFC00000"/>
      </font>
      <fill>
        <patternFill>
          <bgColor rgb="FFFFFF00"/>
        </patternFill>
      </fill>
    </dxf>
    <dxf>
      <font>
        <b/>
        <i/>
        <color rgb="FFC00000"/>
      </font>
      <fill>
        <patternFill>
          <bgColor rgb="FFFFFF99"/>
        </patternFill>
      </fill>
    </dxf>
    <dxf>
      <font>
        <color theme="0"/>
      </font>
      <fill>
        <patternFill>
          <bgColor rgb="FF7030A0"/>
        </patternFill>
      </fill>
    </dxf>
    <dxf>
      <fill>
        <patternFill>
          <bgColor rgb="FFFFFFCC"/>
        </patternFill>
      </fill>
    </dxf>
    <dxf>
      <font>
        <color theme="0"/>
      </font>
      <fill>
        <patternFill>
          <bgColor rgb="FF7030A0"/>
        </patternFill>
      </fill>
    </dxf>
    <dxf>
      <font>
        <b/>
        <i val="0"/>
        <color rgb="FFC00000"/>
      </font>
      <fill>
        <patternFill>
          <bgColor rgb="FFFFFF00"/>
        </patternFill>
      </fill>
    </dxf>
    <dxf>
      <font>
        <b/>
        <i val="0"/>
        <color rgb="FFC00000"/>
      </font>
      <fill>
        <patternFill>
          <bgColor rgb="FFFFFF00"/>
        </patternFill>
      </fill>
    </dxf>
    <dxf>
      <font>
        <color theme="0"/>
      </font>
      <fill>
        <patternFill>
          <bgColor rgb="FF7030A0"/>
        </patternFill>
      </fill>
    </dxf>
    <dxf>
      <fill>
        <patternFill>
          <bgColor rgb="FFFFFFCC"/>
        </patternFill>
      </fill>
    </dxf>
    <dxf>
      <font>
        <color rgb="FFC00000"/>
      </font>
      <fill>
        <patternFill>
          <bgColor rgb="FFFFFF00"/>
        </patternFill>
      </fill>
    </dxf>
    <dxf>
      <font>
        <color theme="0"/>
      </font>
      <fill>
        <patternFill>
          <bgColor rgb="FF7030A0"/>
        </patternFill>
      </fill>
    </dxf>
    <dxf>
      <font>
        <color theme="0"/>
      </font>
      <fill>
        <patternFill>
          <bgColor rgb="FF7030A0"/>
        </patternFill>
      </fill>
    </dxf>
    <dxf>
      <fill>
        <patternFill>
          <bgColor rgb="FFFFFFCC"/>
        </patternFill>
      </fill>
    </dxf>
    <dxf>
      <font>
        <b val="0"/>
        <i/>
        <color theme="0" tint="-0.499984740745262"/>
      </font>
    </dxf>
    <dxf>
      <font>
        <b/>
        <i val="0"/>
        <color rgb="FF009900"/>
      </font>
    </dxf>
    <dxf>
      <font>
        <color theme="0"/>
      </font>
      <fill>
        <patternFill>
          <bgColor rgb="FF7030A0"/>
        </patternFill>
      </fill>
    </dxf>
    <dxf>
      <font>
        <color rgb="FFC00000"/>
      </font>
      <fill>
        <patternFill>
          <bgColor rgb="FFFFFF00"/>
        </patternFill>
      </fill>
    </dxf>
    <dxf>
      <font>
        <b/>
        <i val="0"/>
        <color rgb="FFC00000"/>
      </font>
      <fill>
        <patternFill>
          <bgColor rgb="FFFFFF00"/>
        </patternFill>
      </fill>
    </dxf>
    <dxf>
      <fill>
        <patternFill>
          <bgColor theme="4" tint="0.59996337778862885"/>
        </patternFill>
      </fill>
    </dxf>
    <dxf>
      <font>
        <color theme="0"/>
      </font>
      <fill>
        <patternFill>
          <bgColor rgb="FF003300"/>
        </patternFill>
      </fill>
    </dxf>
    <dxf>
      <font>
        <b val="0"/>
        <i/>
        <color theme="0" tint="-0.499984740745262"/>
      </font>
    </dxf>
    <dxf>
      <font>
        <b val="0"/>
        <i/>
        <color theme="0" tint="-0.24994659260841701"/>
      </font>
    </dxf>
    <dxf>
      <font>
        <b/>
        <i val="0"/>
        <color rgb="FFC00000"/>
      </font>
      <fill>
        <patternFill>
          <bgColor rgb="FFFFFF00"/>
        </patternFill>
      </fill>
    </dxf>
    <dxf>
      <font>
        <b/>
        <i val="0"/>
        <color rgb="FFC00000"/>
      </font>
      <fill>
        <patternFill>
          <bgColor rgb="FFFFFF00"/>
        </patternFill>
      </fill>
    </dxf>
    <dxf>
      <font>
        <b val="0"/>
        <i val="0"/>
        <color theme="0"/>
      </font>
      <fill>
        <patternFill>
          <bgColor rgb="FF003300"/>
        </patternFill>
      </fill>
    </dxf>
    <dxf>
      <font>
        <color theme="0"/>
      </font>
      <fill>
        <patternFill>
          <bgColor rgb="FF7030A0"/>
        </patternFill>
      </fill>
    </dxf>
    <dxf>
      <font>
        <b/>
        <i val="0"/>
        <color rgb="FF009900"/>
      </font>
    </dxf>
    <dxf>
      <font>
        <b/>
        <i val="0"/>
        <color rgb="FF009900"/>
      </font>
    </dxf>
    <dxf>
      <fill>
        <patternFill>
          <bgColor rgb="FFFFFFCC"/>
        </patternFill>
      </fill>
    </dxf>
    <dxf>
      <font>
        <color theme="0"/>
      </font>
      <fill>
        <patternFill>
          <bgColor rgb="FF7030A0"/>
        </patternFill>
      </fill>
    </dxf>
    <dxf>
      <font>
        <color theme="0"/>
      </font>
      <fill>
        <patternFill>
          <bgColor rgb="FF7030A0"/>
        </patternFill>
      </fill>
    </dxf>
    <dxf>
      <fill>
        <patternFill>
          <bgColor rgb="FFFFFFCC"/>
        </patternFill>
      </fill>
    </dxf>
    <dxf>
      <fill>
        <patternFill patternType="solid">
          <bgColor rgb="FFFFFFCC"/>
        </patternFill>
      </fill>
    </dxf>
    <dxf>
      <font>
        <color theme="0"/>
      </font>
      <fill>
        <patternFill>
          <bgColor rgb="FF7030A0"/>
        </patternFill>
      </fill>
    </dxf>
    <dxf>
      <fill>
        <patternFill>
          <bgColor theme="4" tint="0.59996337778862885"/>
        </patternFill>
      </fill>
    </dxf>
    <dxf>
      <font>
        <b/>
        <i val="0"/>
        <color rgb="FFC00000"/>
      </font>
      <fill>
        <patternFill>
          <bgColor rgb="FFFFFF00"/>
        </patternFill>
      </fill>
    </dxf>
    <dxf>
      <font>
        <color rgb="FFC00000"/>
      </font>
      <fill>
        <patternFill>
          <bgColor rgb="FFFFFF00"/>
        </patternFill>
      </fill>
    </dxf>
    <dxf>
      <border>
        <right style="thin">
          <color theme="0" tint="-0.24994659260841701"/>
        </right>
        <vertical/>
        <horizontal/>
      </border>
    </dxf>
    <dxf>
      <font>
        <b/>
        <i val="0"/>
        <color rgb="FFC00000"/>
      </font>
      <fill>
        <patternFill>
          <bgColor rgb="FFFFFFCC"/>
        </patternFill>
      </fill>
    </dxf>
    <dxf>
      <font>
        <b/>
        <i val="0"/>
        <color rgb="FFC00000"/>
      </font>
      <fill>
        <patternFill>
          <bgColor rgb="FFFFFFCC"/>
        </patternFill>
      </fill>
    </dxf>
    <dxf>
      <font>
        <b/>
        <i val="0"/>
        <color rgb="FFC00000"/>
      </font>
      <fill>
        <patternFill>
          <bgColor rgb="FFFFFFCC"/>
        </patternFill>
      </fill>
    </dxf>
    <dxf>
      <font>
        <color rgb="FFC00000"/>
      </font>
      <fill>
        <patternFill>
          <bgColor rgb="FFFFFF00"/>
        </patternFill>
      </fill>
    </dxf>
    <dxf>
      <fill>
        <patternFill>
          <bgColor theme="4" tint="0.59996337778862885"/>
        </patternFill>
      </fill>
    </dxf>
    <dxf>
      <font>
        <color theme="0"/>
      </font>
      <fill>
        <patternFill>
          <bgColor rgb="FF7030A0"/>
        </patternFill>
      </fill>
    </dxf>
    <dxf>
      <fill>
        <patternFill>
          <bgColor rgb="FFFFFFCC"/>
        </patternFill>
      </fill>
    </dxf>
    <dxf>
      <fill>
        <patternFill>
          <bgColor rgb="FFCCFFFF"/>
        </patternFill>
      </fill>
    </dxf>
    <dxf>
      <border>
        <right style="thin">
          <color theme="0" tint="-0.24994659260841701"/>
        </right>
        <vertical/>
        <horizontal/>
      </border>
    </dxf>
    <dxf>
      <border>
        <right style="thin">
          <color theme="0" tint="-0.24994659260841701"/>
        </right>
        <vertical/>
        <horizontal/>
      </border>
    </dxf>
    <dxf>
      <font>
        <color theme="0"/>
      </font>
      <fill>
        <patternFill>
          <bgColor rgb="FF7030A0"/>
        </patternFill>
      </fill>
    </dxf>
    <dxf>
      <fill>
        <patternFill patternType="gray0625"/>
      </fill>
    </dxf>
    <dxf>
      <font>
        <b val="0"/>
        <i/>
        <color rgb="FFC00000"/>
      </font>
      <fill>
        <patternFill>
          <bgColor rgb="FFFFFF00"/>
        </patternFill>
      </fill>
    </dxf>
    <dxf>
      <font>
        <b/>
        <i val="0"/>
        <color rgb="FFC00000"/>
      </font>
    </dxf>
    <dxf>
      <font>
        <b val="0"/>
        <i/>
        <color rgb="FFC00000"/>
      </font>
      <fill>
        <patternFill>
          <bgColor rgb="FFFFFF00"/>
        </patternFill>
      </fill>
    </dxf>
    <dxf>
      <font>
        <color rgb="FFC00000"/>
      </font>
      <fill>
        <patternFill>
          <bgColor rgb="FFFFFF00"/>
        </patternFill>
      </fill>
    </dxf>
    <dxf>
      <fill>
        <patternFill patternType="gray0625"/>
      </fill>
    </dxf>
    <dxf>
      <font>
        <color theme="0"/>
      </font>
      <fill>
        <patternFill>
          <bgColor rgb="FF7030A0"/>
        </patternFill>
      </fill>
    </dxf>
    <dxf>
      <fill>
        <patternFill>
          <bgColor rgb="FFFFFFCC"/>
        </patternFill>
      </fill>
    </dxf>
    <dxf>
      <border>
        <right style="thin">
          <color theme="0" tint="-0.24994659260841701"/>
        </right>
        <vertical/>
        <horizontal/>
      </border>
    </dxf>
    <dxf>
      <font>
        <b val="0"/>
        <i/>
        <color theme="0" tint="-0.499984740745262"/>
      </font>
    </dxf>
    <dxf>
      <fill>
        <patternFill>
          <bgColor rgb="FFCCFFFF"/>
        </patternFill>
      </fill>
    </dxf>
    <dxf>
      <font>
        <color theme="0"/>
      </font>
      <fill>
        <patternFill>
          <bgColor rgb="FF7030A0"/>
        </patternFill>
      </fill>
    </dxf>
    <dxf>
      <font>
        <b/>
        <i val="0"/>
        <color rgb="FFC00000"/>
      </font>
      <fill>
        <patternFill>
          <bgColor rgb="FFFFFFCC"/>
        </patternFill>
      </fill>
    </dxf>
    <dxf>
      <font>
        <color theme="0" tint="-0.499984740745262"/>
      </font>
    </dxf>
    <dxf>
      <fill>
        <patternFill>
          <bgColor rgb="FFFFFFCC"/>
        </patternFill>
      </fill>
    </dxf>
    <dxf>
      <font>
        <b/>
        <i val="0"/>
        <color rgb="FFC00000"/>
      </font>
      <fill>
        <patternFill>
          <bgColor rgb="FFFFFFCC"/>
        </patternFill>
      </fill>
    </dxf>
    <dxf>
      <fill>
        <patternFill>
          <bgColor rgb="FFFFFFCC"/>
        </patternFill>
      </fill>
    </dxf>
    <dxf>
      <font>
        <b/>
        <i val="0"/>
        <color rgb="FFC00000"/>
      </font>
      <fill>
        <patternFill>
          <bgColor rgb="FFFFFFCC"/>
        </patternFill>
      </fill>
    </dxf>
    <dxf>
      <border>
        <right style="thin">
          <color theme="0" tint="-0.24994659260841701"/>
        </right>
        <vertical/>
        <horizontal/>
      </border>
    </dxf>
    <dxf>
      <font>
        <b/>
        <i val="0"/>
        <color rgb="FFC00000"/>
      </font>
      <fill>
        <patternFill>
          <bgColor rgb="FFFFFFCC"/>
        </patternFill>
      </fill>
    </dxf>
    <dxf>
      <font>
        <b/>
        <i val="0"/>
        <color rgb="FFC00000"/>
      </font>
      <fill>
        <patternFill>
          <bgColor rgb="FFFFFFCC"/>
        </patternFill>
      </fill>
    </dxf>
    <dxf>
      <fill>
        <patternFill>
          <bgColor rgb="FFCCFFFF"/>
        </patternFill>
      </fill>
    </dxf>
    <dxf>
      <font>
        <b/>
        <i val="0"/>
        <color rgb="FFC00000"/>
      </font>
      <fill>
        <patternFill>
          <bgColor rgb="FFFFFF00"/>
        </patternFill>
      </fill>
    </dxf>
    <dxf>
      <fill>
        <patternFill>
          <bgColor rgb="FFCCFFFF"/>
        </patternFill>
      </fill>
    </dxf>
    <dxf>
      <fill>
        <patternFill>
          <bgColor rgb="FFFFFFCC"/>
        </patternFill>
      </fill>
    </dxf>
    <dxf>
      <fill>
        <patternFill>
          <bgColor rgb="FFFFCCCC"/>
        </patternFill>
      </fill>
    </dxf>
    <dxf>
      <fill>
        <patternFill patternType="solid">
          <bgColor rgb="FFFFFFCC"/>
        </patternFill>
      </fill>
    </dxf>
    <dxf>
      <fill>
        <patternFill>
          <bgColor rgb="FFFFFFCC"/>
        </patternFill>
      </fill>
    </dxf>
    <dxf>
      <font>
        <color rgb="FFC00000"/>
      </font>
      <fill>
        <patternFill>
          <bgColor rgb="FFFFFF00"/>
        </patternFill>
      </fill>
    </dxf>
    <dxf>
      <font>
        <b/>
        <i val="0"/>
        <color rgb="FFC00000"/>
      </font>
      <fill>
        <patternFill>
          <bgColor rgb="FFFFFF00"/>
        </patternFill>
      </fill>
    </dxf>
    <dxf>
      <fill>
        <patternFill>
          <bgColor rgb="FFFFFFCC"/>
        </patternFill>
      </fill>
    </dxf>
    <dxf>
      <fill>
        <patternFill>
          <bgColor rgb="FFFFFFCC"/>
        </patternFill>
      </fill>
    </dxf>
    <dxf>
      <font>
        <color theme="0"/>
      </font>
      <fill>
        <patternFill>
          <bgColor rgb="FFC00000"/>
        </patternFill>
      </fill>
    </dxf>
    <dxf>
      <font>
        <color theme="1"/>
      </font>
      <fill>
        <patternFill>
          <bgColor rgb="FFFFFFCC"/>
        </patternFill>
      </fill>
    </dxf>
    <dxf>
      <font>
        <color rgb="FFC00000"/>
      </font>
      <fill>
        <patternFill>
          <bgColor rgb="FFFFFF00"/>
        </patternFill>
      </fill>
    </dxf>
    <dxf>
      <font>
        <color theme="1"/>
      </font>
      <fill>
        <patternFill>
          <bgColor rgb="FFFFFFCC"/>
        </patternFill>
      </fill>
    </dxf>
    <dxf>
      <font>
        <color theme="0"/>
      </font>
      <fill>
        <patternFill>
          <bgColor rgb="FFC00000"/>
        </patternFill>
      </fill>
    </dxf>
    <dxf>
      <font>
        <color rgb="FFC00000"/>
      </font>
      <fill>
        <patternFill>
          <bgColor rgb="FFFFFF00"/>
        </patternFill>
      </fill>
    </dxf>
    <dxf>
      <font>
        <color theme="1"/>
      </font>
      <fill>
        <patternFill>
          <bgColor rgb="FFFFFFCC"/>
        </patternFill>
      </fill>
    </dxf>
    <dxf>
      <font>
        <b/>
        <i val="0"/>
        <color theme="1"/>
      </font>
      <fill>
        <patternFill>
          <bgColor rgb="FFFFFFCC"/>
        </patternFill>
      </fill>
    </dxf>
    <dxf>
      <font>
        <b/>
        <i val="0"/>
        <color rgb="FFFFFF00"/>
      </font>
      <fill>
        <patternFill>
          <bgColor rgb="FFC00000"/>
        </patternFill>
      </fill>
    </dxf>
    <dxf>
      <font>
        <b/>
        <i val="0"/>
        <color theme="0"/>
      </font>
      <fill>
        <patternFill>
          <bgColor rgb="FF006600"/>
        </patternFill>
      </fill>
    </dxf>
    <dxf>
      <font>
        <color rgb="FFC00000"/>
      </font>
      <fill>
        <patternFill>
          <bgColor rgb="FFFFFF00"/>
        </patternFill>
      </fill>
    </dxf>
    <dxf>
      <font>
        <color theme="0"/>
      </font>
      <fill>
        <patternFill>
          <bgColor rgb="FFC00000"/>
        </patternFill>
      </fill>
    </dxf>
    <dxf>
      <font>
        <color theme="1"/>
      </font>
      <fill>
        <patternFill>
          <bgColor rgb="FFFFFFCC"/>
        </patternFill>
      </fill>
    </dxf>
    <dxf>
      <font>
        <color rgb="FFC00000"/>
      </font>
      <fill>
        <patternFill>
          <bgColor rgb="FFFFFF00"/>
        </patternFill>
      </fill>
    </dxf>
    <dxf>
      <border>
        <right style="thin">
          <color theme="0" tint="-0.24994659260841701"/>
        </right>
        <vertical/>
        <horizontal/>
      </border>
    </dxf>
    <dxf>
      <border>
        <right style="thin">
          <color theme="0" tint="-0.24994659260841701"/>
        </right>
        <vertical/>
        <horizontal/>
      </border>
    </dxf>
    <dxf>
      <border>
        <right style="thin">
          <color theme="0" tint="-0.24994659260841701"/>
        </right>
        <vertical/>
        <horizontal/>
      </border>
    </dxf>
    <dxf>
      <font>
        <color rgb="FF003300"/>
      </font>
    </dxf>
    <dxf>
      <fill>
        <patternFill>
          <bgColor theme="8" tint="0.59996337778862885"/>
        </patternFill>
      </fill>
    </dxf>
    <dxf>
      <border>
        <right style="thin">
          <color theme="0" tint="-0.24994659260841701"/>
        </right>
        <vertical/>
        <horizontal/>
      </border>
    </dxf>
    <dxf>
      <font>
        <color theme="0"/>
      </font>
      <fill>
        <patternFill>
          <bgColor rgb="FFC00000"/>
        </patternFill>
      </fill>
    </dxf>
    <dxf>
      <font>
        <b val="0"/>
        <i/>
      </font>
      <fill>
        <patternFill patternType="gray0625"/>
      </fill>
    </dxf>
    <dxf>
      <border>
        <right style="thin">
          <color theme="0" tint="-0.24994659260841701"/>
        </right>
        <vertical/>
        <horizontal/>
      </border>
    </dxf>
    <dxf>
      <font>
        <color theme="0"/>
      </font>
      <fill>
        <patternFill>
          <bgColor rgb="FF7030A0"/>
        </patternFill>
      </fill>
    </dxf>
    <dxf>
      <font>
        <color theme="0"/>
      </font>
      <fill>
        <patternFill>
          <bgColor rgb="FFC00000"/>
        </patternFill>
      </fill>
    </dxf>
    <dxf>
      <font>
        <color theme="1"/>
      </font>
      <fill>
        <patternFill>
          <bgColor rgb="FFFFFFCC"/>
        </patternFill>
      </fill>
    </dxf>
    <dxf>
      <font>
        <color rgb="FFC00000"/>
      </font>
      <fill>
        <patternFill>
          <bgColor rgb="FFFFFF00"/>
        </patternFill>
      </fill>
    </dxf>
    <dxf>
      <font>
        <color theme="0"/>
      </font>
      <fill>
        <patternFill>
          <bgColor rgb="FF7030A0"/>
        </patternFill>
      </fill>
    </dxf>
    <dxf>
      <fill>
        <patternFill>
          <bgColor rgb="FFFFFFCC"/>
        </patternFill>
      </fill>
    </dxf>
    <dxf>
      <fill>
        <patternFill>
          <bgColor rgb="FFFFFFCC"/>
        </patternFill>
      </fill>
    </dxf>
    <dxf>
      <fill>
        <patternFill>
          <bgColor rgb="FFFFFFCC"/>
        </patternFill>
      </fill>
    </dxf>
    <dxf>
      <fill>
        <patternFill>
          <bgColor theme="4" tint="0.59996337778862885"/>
        </patternFill>
      </fill>
    </dxf>
    <dxf>
      <font>
        <b/>
        <i val="0"/>
        <color rgb="FFC00000"/>
      </font>
      <fill>
        <patternFill>
          <bgColor rgb="FFFFFF00"/>
        </patternFill>
      </fill>
    </dxf>
    <dxf>
      <font>
        <b val="0"/>
        <i/>
        <color theme="0" tint="-0.499984740745262"/>
      </font>
    </dxf>
    <dxf>
      <fill>
        <patternFill>
          <bgColor rgb="FFFFFF00"/>
        </patternFill>
      </fill>
    </dxf>
    <dxf>
      <fill>
        <patternFill>
          <bgColor theme="0"/>
        </patternFill>
      </fill>
    </dxf>
    <dxf>
      <fill>
        <patternFill>
          <bgColor rgb="FFFFFFCC"/>
        </patternFill>
      </fill>
    </dxf>
    <dxf>
      <font>
        <b/>
        <i val="0"/>
        <color rgb="FF006600"/>
      </font>
    </dxf>
    <dxf>
      <fill>
        <patternFill>
          <bgColor rgb="FFFFFFCC"/>
        </patternFill>
      </fill>
    </dxf>
    <dxf>
      <font>
        <b/>
        <i val="0"/>
        <color rgb="FF009900"/>
      </font>
    </dxf>
    <dxf>
      <font>
        <b val="0"/>
        <i/>
        <color theme="0" tint="-0.24994659260841701"/>
      </font>
    </dxf>
    <dxf>
      <font>
        <b/>
        <i val="0"/>
        <color rgb="FFC00000"/>
      </font>
      <fill>
        <patternFill>
          <bgColor rgb="FFFFFF00"/>
        </patternFill>
      </fill>
    </dxf>
    <dxf>
      <fill>
        <patternFill>
          <bgColor rgb="FFFFFFCC"/>
        </patternFill>
      </fill>
    </dxf>
    <dxf>
      <font>
        <b val="0"/>
        <i/>
        <color rgb="FFC00000"/>
      </font>
    </dxf>
    <dxf>
      <font>
        <b/>
        <i val="0"/>
        <color rgb="FF003300"/>
      </font>
    </dxf>
    <dxf>
      <font>
        <b val="0"/>
        <i/>
        <color rgb="FFC00000"/>
      </font>
    </dxf>
    <dxf>
      <font>
        <b val="0"/>
        <i/>
        <color rgb="FFC00000"/>
      </font>
    </dxf>
    <dxf>
      <font>
        <b/>
        <i val="0"/>
        <color rgb="FF003300"/>
      </font>
    </dxf>
    <dxf>
      <font>
        <b/>
        <i val="0"/>
        <color rgb="FFC00000"/>
      </font>
      <fill>
        <patternFill>
          <bgColor rgb="FFFFFF00"/>
        </patternFill>
      </fill>
    </dxf>
    <dxf>
      <font>
        <b/>
        <i val="0"/>
        <color rgb="FFC00000"/>
      </font>
      <fill>
        <patternFill>
          <bgColor rgb="FFFFFF00"/>
        </patternFill>
      </fill>
    </dxf>
    <dxf>
      <fill>
        <patternFill>
          <bgColor rgb="FFFFFFCC"/>
        </patternFill>
      </fill>
    </dxf>
    <dxf>
      <border>
        <right style="thin">
          <color theme="0" tint="-0.24994659260841701"/>
        </right>
        <vertical/>
        <horizontal/>
      </border>
    </dxf>
    <dxf>
      <border>
        <right style="thin">
          <color theme="0" tint="-0.24994659260841701"/>
        </right>
        <vertical/>
        <horizontal/>
      </border>
    </dxf>
    <dxf>
      <border>
        <right style="thin">
          <color theme="0" tint="-0.24994659260841701"/>
        </right>
        <vertical/>
        <horizontal/>
      </border>
    </dxf>
    <dxf>
      <border>
        <right style="thin">
          <color theme="0" tint="-0.24994659260841701"/>
        </right>
        <vertical/>
        <horizontal/>
      </border>
    </dxf>
    <dxf>
      <font>
        <color theme="1"/>
      </font>
      <fill>
        <patternFill>
          <bgColor rgb="FFFFFFCC"/>
        </patternFill>
      </fill>
    </dxf>
    <dxf>
      <font>
        <color theme="0"/>
      </font>
      <fill>
        <patternFill>
          <bgColor rgb="FFC00000"/>
        </patternFill>
      </fill>
    </dxf>
    <dxf>
      <font>
        <b/>
        <i val="0"/>
        <color rgb="FFC00000"/>
      </font>
      <fill>
        <patternFill>
          <bgColor rgb="FFFFFF00"/>
        </patternFill>
      </fill>
    </dxf>
    <dxf>
      <font>
        <color theme="0"/>
      </font>
      <fill>
        <patternFill>
          <bgColor rgb="FF7030A0"/>
        </patternFill>
      </fill>
    </dxf>
    <dxf>
      <font>
        <b/>
        <i val="0"/>
        <color rgb="FF009900"/>
      </font>
    </dxf>
    <dxf>
      <font>
        <color theme="0"/>
      </font>
      <fill>
        <patternFill>
          <bgColor rgb="FF7030A0"/>
        </patternFill>
      </fill>
    </dxf>
    <dxf>
      <font>
        <b/>
        <i val="0"/>
        <color rgb="FFC00000"/>
      </font>
      <fill>
        <patternFill>
          <bgColor rgb="FFFFFF00"/>
        </patternFill>
      </fill>
    </dxf>
    <dxf>
      <font>
        <b/>
        <i/>
        <color rgb="FFC00000"/>
      </font>
      <fill>
        <patternFill>
          <bgColor rgb="FFFFFF99"/>
        </patternFill>
      </fill>
    </dxf>
    <dxf>
      <font>
        <color theme="0"/>
      </font>
      <fill>
        <patternFill>
          <bgColor rgb="FF7030A0"/>
        </patternFill>
      </fill>
    </dxf>
    <dxf>
      <fill>
        <patternFill>
          <bgColor rgb="FFFFFFCC"/>
        </patternFill>
      </fill>
    </dxf>
    <dxf>
      <font>
        <color theme="0"/>
      </font>
      <fill>
        <patternFill>
          <bgColor rgb="FF7030A0"/>
        </patternFill>
      </fill>
    </dxf>
    <dxf>
      <font>
        <b/>
        <i val="0"/>
        <color rgb="FFC00000"/>
      </font>
      <fill>
        <patternFill>
          <bgColor rgb="FFFFFF00"/>
        </patternFill>
      </fill>
    </dxf>
    <dxf>
      <font>
        <b/>
        <i val="0"/>
        <color rgb="FFC00000"/>
      </font>
      <fill>
        <patternFill>
          <bgColor rgb="FFFFFF00"/>
        </patternFill>
      </fill>
    </dxf>
    <dxf>
      <font>
        <color theme="0"/>
      </font>
      <fill>
        <patternFill>
          <bgColor rgb="FF7030A0"/>
        </patternFill>
      </fill>
    </dxf>
    <dxf>
      <fill>
        <patternFill>
          <bgColor rgb="FFFFFFCC"/>
        </patternFill>
      </fill>
    </dxf>
    <dxf>
      <font>
        <color rgb="FFC00000"/>
      </font>
      <fill>
        <patternFill>
          <bgColor rgb="FFFFFF00"/>
        </patternFill>
      </fill>
    </dxf>
    <dxf>
      <font>
        <color theme="0"/>
      </font>
      <fill>
        <patternFill>
          <bgColor rgb="FF7030A0"/>
        </patternFill>
      </fill>
    </dxf>
    <dxf>
      <font>
        <color theme="0"/>
      </font>
      <fill>
        <patternFill>
          <bgColor rgb="FF7030A0"/>
        </patternFill>
      </fill>
    </dxf>
    <dxf>
      <fill>
        <patternFill>
          <bgColor rgb="FFFFFFCC"/>
        </patternFill>
      </fill>
    </dxf>
    <dxf>
      <font>
        <b val="0"/>
        <i/>
        <color theme="0" tint="-0.499984740745262"/>
      </font>
    </dxf>
    <dxf>
      <font>
        <b/>
        <i val="0"/>
        <color rgb="FF009900"/>
      </font>
    </dxf>
    <dxf>
      <font>
        <color theme="0"/>
      </font>
      <fill>
        <patternFill>
          <bgColor rgb="FF7030A0"/>
        </patternFill>
      </fill>
    </dxf>
    <dxf>
      <font>
        <color rgb="FFC00000"/>
      </font>
      <fill>
        <patternFill>
          <bgColor rgb="FFFFFF00"/>
        </patternFill>
      </fill>
    </dxf>
    <dxf>
      <font>
        <b/>
        <i val="0"/>
        <color rgb="FFC00000"/>
      </font>
      <fill>
        <patternFill>
          <bgColor rgb="FFFFFF00"/>
        </patternFill>
      </fill>
    </dxf>
    <dxf>
      <fill>
        <patternFill>
          <bgColor theme="4" tint="0.59996337778862885"/>
        </patternFill>
      </fill>
    </dxf>
    <dxf>
      <font>
        <color theme="0"/>
      </font>
      <fill>
        <patternFill>
          <bgColor rgb="FF003300"/>
        </patternFill>
      </fill>
    </dxf>
    <dxf>
      <font>
        <b val="0"/>
        <i/>
        <color theme="0" tint="-0.499984740745262"/>
      </font>
    </dxf>
    <dxf>
      <font>
        <b val="0"/>
        <i/>
        <color theme="0" tint="-0.24994659260841701"/>
      </font>
    </dxf>
    <dxf>
      <font>
        <b/>
        <i val="0"/>
        <color rgb="FFC00000"/>
      </font>
      <fill>
        <patternFill>
          <bgColor rgb="FFFFFF00"/>
        </patternFill>
      </fill>
    </dxf>
    <dxf>
      <font>
        <b/>
        <i val="0"/>
        <color rgb="FFC00000"/>
      </font>
      <fill>
        <patternFill>
          <bgColor rgb="FFFFFF00"/>
        </patternFill>
      </fill>
    </dxf>
    <dxf>
      <font>
        <b val="0"/>
        <i val="0"/>
        <color theme="0"/>
      </font>
      <fill>
        <patternFill>
          <bgColor rgb="FF003300"/>
        </patternFill>
      </fill>
    </dxf>
    <dxf>
      <font>
        <color theme="0"/>
      </font>
      <fill>
        <patternFill>
          <bgColor rgb="FF7030A0"/>
        </patternFill>
      </fill>
    </dxf>
    <dxf>
      <font>
        <b/>
        <i val="0"/>
        <color rgb="FF009900"/>
      </font>
    </dxf>
    <dxf>
      <font>
        <b/>
        <i val="0"/>
        <color rgb="FF009900"/>
      </font>
    </dxf>
    <dxf>
      <fill>
        <patternFill>
          <bgColor rgb="FFFFFFCC"/>
        </patternFill>
      </fill>
    </dxf>
    <dxf>
      <font>
        <color theme="0"/>
      </font>
      <fill>
        <patternFill>
          <bgColor rgb="FF7030A0"/>
        </patternFill>
      </fill>
    </dxf>
    <dxf>
      <font>
        <color theme="0"/>
      </font>
      <fill>
        <patternFill>
          <bgColor rgb="FF7030A0"/>
        </patternFill>
      </fill>
    </dxf>
    <dxf>
      <fill>
        <patternFill>
          <bgColor rgb="FFFFFFCC"/>
        </patternFill>
      </fill>
    </dxf>
    <dxf>
      <fill>
        <patternFill patternType="solid">
          <bgColor rgb="FFFFFFCC"/>
        </patternFill>
      </fill>
    </dxf>
    <dxf>
      <font>
        <color theme="0"/>
      </font>
      <fill>
        <patternFill>
          <bgColor rgb="FF7030A0"/>
        </patternFill>
      </fill>
    </dxf>
    <dxf>
      <fill>
        <patternFill>
          <bgColor theme="4" tint="0.59996337778862885"/>
        </patternFill>
      </fill>
    </dxf>
    <dxf>
      <font>
        <b/>
        <i val="0"/>
        <color rgb="FFC00000"/>
      </font>
      <fill>
        <patternFill>
          <bgColor rgb="FFFFFF00"/>
        </patternFill>
      </fill>
    </dxf>
    <dxf>
      <font>
        <color rgb="FFC00000"/>
      </font>
      <fill>
        <patternFill>
          <bgColor rgb="FFFFFF00"/>
        </patternFill>
      </fill>
    </dxf>
    <dxf>
      <border>
        <right style="thin">
          <color theme="0" tint="-0.24994659260841701"/>
        </right>
        <vertical/>
        <horizontal/>
      </border>
    </dxf>
    <dxf>
      <font>
        <b/>
        <i val="0"/>
        <color rgb="FFC00000"/>
      </font>
      <fill>
        <patternFill>
          <bgColor rgb="FFFFFFCC"/>
        </patternFill>
      </fill>
    </dxf>
    <dxf>
      <font>
        <b/>
        <i val="0"/>
        <color rgb="FFC00000"/>
      </font>
      <fill>
        <patternFill>
          <bgColor rgb="FFFFFFCC"/>
        </patternFill>
      </fill>
    </dxf>
    <dxf>
      <font>
        <b/>
        <i val="0"/>
        <color rgb="FFC00000"/>
      </font>
      <fill>
        <patternFill>
          <bgColor rgb="FFFFFFCC"/>
        </patternFill>
      </fill>
    </dxf>
    <dxf>
      <font>
        <color rgb="FFC00000"/>
      </font>
      <fill>
        <patternFill>
          <bgColor rgb="FFFFFF00"/>
        </patternFill>
      </fill>
    </dxf>
    <dxf>
      <fill>
        <patternFill>
          <bgColor theme="4" tint="0.59996337778862885"/>
        </patternFill>
      </fill>
    </dxf>
    <dxf>
      <font>
        <color theme="0"/>
      </font>
      <fill>
        <patternFill>
          <bgColor rgb="FF7030A0"/>
        </patternFill>
      </fill>
    </dxf>
    <dxf>
      <fill>
        <patternFill>
          <bgColor rgb="FFFFFFCC"/>
        </patternFill>
      </fill>
    </dxf>
    <dxf>
      <fill>
        <patternFill>
          <bgColor rgb="FFCCFFFF"/>
        </patternFill>
      </fill>
    </dxf>
    <dxf>
      <border>
        <right style="thin">
          <color theme="0" tint="-0.24994659260841701"/>
        </right>
        <vertical/>
        <horizontal/>
      </border>
    </dxf>
    <dxf>
      <border>
        <right style="thin">
          <color theme="0" tint="-0.24994659260841701"/>
        </right>
        <vertical/>
        <horizontal/>
      </border>
    </dxf>
    <dxf>
      <font>
        <color theme="0"/>
      </font>
      <fill>
        <patternFill>
          <bgColor rgb="FF7030A0"/>
        </patternFill>
      </fill>
    </dxf>
    <dxf>
      <fill>
        <patternFill patternType="gray0625"/>
      </fill>
    </dxf>
    <dxf>
      <font>
        <b val="0"/>
        <i/>
        <color rgb="FFC00000"/>
      </font>
      <fill>
        <patternFill>
          <bgColor rgb="FFFFFF00"/>
        </patternFill>
      </fill>
    </dxf>
    <dxf>
      <font>
        <b/>
        <i val="0"/>
        <color rgb="FFC00000"/>
      </font>
    </dxf>
    <dxf>
      <font>
        <b val="0"/>
        <i/>
        <color rgb="FFC00000"/>
      </font>
      <fill>
        <patternFill>
          <bgColor rgb="FFFFFF00"/>
        </patternFill>
      </fill>
    </dxf>
    <dxf>
      <font>
        <color rgb="FFC00000"/>
      </font>
      <fill>
        <patternFill>
          <bgColor rgb="FFFFFF00"/>
        </patternFill>
      </fill>
    </dxf>
    <dxf>
      <fill>
        <patternFill patternType="gray0625"/>
      </fill>
    </dxf>
    <dxf>
      <font>
        <color theme="0"/>
      </font>
      <fill>
        <patternFill>
          <bgColor rgb="FF7030A0"/>
        </patternFill>
      </fill>
    </dxf>
    <dxf>
      <fill>
        <patternFill>
          <bgColor rgb="FFFFFFCC"/>
        </patternFill>
      </fill>
    </dxf>
    <dxf>
      <border>
        <right style="thin">
          <color theme="0" tint="-0.24994659260841701"/>
        </right>
        <vertical/>
        <horizontal/>
      </border>
    </dxf>
    <dxf>
      <font>
        <b val="0"/>
        <i/>
        <color theme="0" tint="-0.499984740745262"/>
      </font>
    </dxf>
    <dxf>
      <fill>
        <patternFill>
          <bgColor rgb="FFCCFFFF"/>
        </patternFill>
      </fill>
    </dxf>
    <dxf>
      <font>
        <color theme="0"/>
      </font>
      <fill>
        <patternFill>
          <bgColor rgb="FF7030A0"/>
        </patternFill>
      </fill>
    </dxf>
    <dxf>
      <font>
        <b/>
        <i val="0"/>
        <color rgb="FFC00000"/>
      </font>
      <fill>
        <patternFill>
          <bgColor rgb="FFFFFFCC"/>
        </patternFill>
      </fill>
    </dxf>
    <dxf>
      <font>
        <color theme="0" tint="-0.499984740745262"/>
      </font>
    </dxf>
    <dxf>
      <fill>
        <patternFill>
          <bgColor rgb="FFFFFFCC"/>
        </patternFill>
      </fill>
    </dxf>
    <dxf>
      <font>
        <b/>
        <i val="0"/>
        <color rgb="FFC00000"/>
      </font>
      <fill>
        <patternFill>
          <bgColor rgb="FFFFFFCC"/>
        </patternFill>
      </fill>
    </dxf>
    <dxf>
      <fill>
        <patternFill>
          <bgColor rgb="FFFFFFCC"/>
        </patternFill>
      </fill>
    </dxf>
    <dxf>
      <font>
        <b/>
        <i val="0"/>
        <color rgb="FFC00000"/>
      </font>
      <fill>
        <patternFill>
          <bgColor rgb="FFFFFFCC"/>
        </patternFill>
      </fill>
    </dxf>
    <dxf>
      <border>
        <right style="thin">
          <color theme="0" tint="-0.24994659260841701"/>
        </right>
        <vertical/>
        <horizontal/>
      </border>
    </dxf>
    <dxf>
      <font>
        <b/>
        <i val="0"/>
        <color rgb="FFC00000"/>
      </font>
      <fill>
        <patternFill>
          <bgColor rgb="FFFFFFCC"/>
        </patternFill>
      </fill>
    </dxf>
    <dxf>
      <font>
        <b/>
        <i val="0"/>
        <color rgb="FFC00000"/>
      </font>
      <fill>
        <patternFill>
          <bgColor rgb="FFFFFFCC"/>
        </patternFill>
      </fill>
    </dxf>
    <dxf>
      <fill>
        <patternFill>
          <bgColor rgb="FFCCFFFF"/>
        </patternFill>
      </fill>
    </dxf>
    <dxf>
      <font>
        <b/>
        <i val="0"/>
        <color rgb="FFC00000"/>
      </font>
      <fill>
        <patternFill>
          <bgColor rgb="FFFFFF00"/>
        </patternFill>
      </fill>
    </dxf>
    <dxf>
      <fill>
        <patternFill>
          <bgColor rgb="FFCCFFFF"/>
        </patternFill>
      </fill>
    </dxf>
    <dxf>
      <fill>
        <patternFill>
          <bgColor rgb="FFFFFFCC"/>
        </patternFill>
      </fill>
    </dxf>
    <dxf>
      <fill>
        <patternFill>
          <bgColor rgb="FFFFCCCC"/>
        </patternFill>
      </fill>
    </dxf>
    <dxf>
      <fill>
        <patternFill patternType="solid">
          <bgColor rgb="FFFFFFCC"/>
        </patternFill>
      </fill>
    </dxf>
    <dxf>
      <fill>
        <patternFill>
          <bgColor rgb="FFFFFFCC"/>
        </patternFill>
      </fill>
    </dxf>
    <dxf>
      <font>
        <color rgb="FFC00000"/>
      </font>
      <fill>
        <patternFill>
          <bgColor rgb="FFFFFF00"/>
        </patternFill>
      </fill>
    </dxf>
    <dxf>
      <font>
        <b/>
        <i val="0"/>
        <color rgb="FFC00000"/>
      </font>
      <fill>
        <patternFill>
          <bgColor rgb="FFFFFF00"/>
        </patternFill>
      </fill>
    </dxf>
    <dxf>
      <fill>
        <patternFill>
          <bgColor rgb="FFFFFFCC"/>
        </patternFill>
      </fill>
    </dxf>
    <dxf>
      <fill>
        <patternFill>
          <bgColor rgb="FFFFFFCC"/>
        </patternFill>
      </fill>
    </dxf>
    <dxf>
      <font>
        <color theme="0"/>
      </font>
      <fill>
        <patternFill>
          <bgColor rgb="FFC00000"/>
        </patternFill>
      </fill>
    </dxf>
    <dxf>
      <font>
        <color theme="1"/>
      </font>
      <fill>
        <patternFill>
          <bgColor rgb="FFFFFFCC"/>
        </patternFill>
      </fill>
    </dxf>
  </dxfs>
  <tableStyles count="0" defaultTableStyle="TableStyleMedium2" defaultPivotStyle="PivotStyleLight16"/>
  <colors>
    <mruColors>
      <color rgb="FFCCFFFF"/>
      <color rgb="FF006600"/>
      <color rgb="FFCCFFCC"/>
      <color rgb="FF9900FF"/>
      <color rgb="FFFFFFCC"/>
      <color rgb="FFFFCCCC"/>
      <color rgb="FFCCCCFF"/>
      <color rgb="FFFFFF99"/>
      <color rgb="FFCCEC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infinidim.org/maxfdp-last-sector-push-calculator"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infinidim.org/maxfdp-last-sector-push-calculator"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infinidim.org/maxfdp-last-sector-push-calculator" TargetMode="External"/></Relationships>
</file>

<file path=xl/drawings/drawing1.xml><?xml version="1.0" encoding="utf-8"?>
<xdr:wsDr xmlns:xdr="http://schemas.openxmlformats.org/drawingml/2006/spreadsheetDrawing" xmlns:a="http://schemas.openxmlformats.org/drawingml/2006/main">
  <xdr:twoCellAnchor editAs="oneCell">
    <xdr:from>
      <xdr:col>38</xdr:col>
      <xdr:colOff>69173</xdr:colOff>
      <xdr:row>0</xdr:row>
      <xdr:rowOff>23448</xdr:rowOff>
    </xdr:from>
    <xdr:to>
      <xdr:col>41</xdr:col>
      <xdr:colOff>366674</xdr:colOff>
      <xdr:row>4</xdr:row>
      <xdr:rowOff>20931</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31452" y="23448"/>
          <a:ext cx="2497414" cy="6144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38</xdr:col>
      <xdr:colOff>69173</xdr:colOff>
      <xdr:row>0</xdr:row>
      <xdr:rowOff>23448</xdr:rowOff>
    </xdr:from>
    <xdr:to>
      <xdr:col>41</xdr:col>
      <xdr:colOff>366674</xdr:colOff>
      <xdr:row>4</xdr:row>
      <xdr:rowOff>20931</xdr:rowOff>
    </xdr:to>
    <xdr:pic>
      <xdr:nvPicPr>
        <xdr:cNvPr id="2" name="Picture 1">
          <a:hlinkClick xmlns:r="http://schemas.openxmlformats.org/officeDocument/2006/relationships" r:id="rId1"/>
          <a:extLst>
            <a:ext uri="{FF2B5EF4-FFF2-40B4-BE49-F238E27FC236}">
              <a16:creationId xmlns:a16="http://schemas.microsoft.com/office/drawing/2014/main" id="{1BD36755-6539-4C43-ABDA-62BB7206C9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05773" y="23448"/>
          <a:ext cx="2497776" cy="6308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38</xdr:col>
      <xdr:colOff>69173</xdr:colOff>
      <xdr:row>0</xdr:row>
      <xdr:rowOff>23448</xdr:rowOff>
    </xdr:from>
    <xdr:to>
      <xdr:col>41</xdr:col>
      <xdr:colOff>357823</xdr:colOff>
      <xdr:row>4</xdr:row>
      <xdr:rowOff>12080</xdr:rowOff>
    </xdr:to>
    <xdr:pic>
      <xdr:nvPicPr>
        <xdr:cNvPr id="2" name="Picture 1">
          <a:hlinkClick xmlns:r="http://schemas.openxmlformats.org/officeDocument/2006/relationships" r:id="rId1"/>
          <a:extLst>
            <a:ext uri="{FF2B5EF4-FFF2-40B4-BE49-F238E27FC236}">
              <a16:creationId xmlns:a16="http://schemas.microsoft.com/office/drawing/2014/main" id="{EE7073B5-545B-45BA-8C21-D5AACF3B74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48635" y="25035"/>
          <a:ext cx="2492115" cy="62047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en Pascoe" id="{C3DEDD5F-9851-4487-84BA-4A66B8B9DBAC}" userId="70798585662be17c" providerId="Windows Live"/>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 dT="2023-02-07T00:43:40.86" personId="{C3DEDD5F-9851-4487-84BA-4A66B8B9DBAC}" id="{2D4BD2DD-38D5-465F-B7A9-67B29E2FC3E0}">
    <text>Select the Roster Period (RP) in this cell.</text>
  </threadedComment>
  <threadedComment ref="AD2" dT="2023-02-07T02:50:51.03" personId="{C3DEDD5F-9851-4487-84BA-4A66B8B9DBAC}" id="{D29BA8D8-3301-450A-9D82-C3DAD17DFCB7}">
    <text>Select Here to manually override the default settings for the current RP.</text>
  </threadedComment>
  <threadedComment ref="B3" dT="2023-02-07T00:44:04.77" personId="{C3DEDD5F-9851-4487-84BA-4A66B8B9DBAC}" id="{E05C318F-DE50-45E0-8C0B-14DA63F0743D}">
    <text>Select your Role (Captain, First Officer, Full, Part Time, etc) - here.</text>
  </threadedComment>
  <threadedComment ref="I3" dT="2023-02-02T12:02:54.51" personId="{C3DEDD5F-9851-4487-84BA-4A66B8B9DBAC}" id="{0C615CB4-5CC0-40DC-A81E-7BA3AF0F31B1}">
    <text>FLT Credits is the FLY Sked/Actual Credit or FDP RIG (whichever is higher) for the RP.</text>
  </threadedComment>
  <threadedComment ref="Z3" dT="2023-02-02T11:58:37.87" personId="{C3DEDD5F-9851-4487-84BA-4A66B8B9DBAC}" id="{48933BC3-A3BE-4183-BC76-64578824AE0B}">
    <text>Whether SBY generates Soft Credit when not called out.</text>
  </threadedComment>
  <threadedComment ref="I4" dT="2023-02-02T12:02:54.51" personId="{C3DEDD5F-9851-4487-84BA-4A66B8B9DBAC}" id="{0DEBBD72-53AC-4225-9A9C-23A93E1FECEA}">
    <text>Trip RIG is paid on certain Trips based on Time Away From Base (TAFB). This figure is the additional credit from these trips.</text>
  </threadedComment>
  <threadedComment ref="C5" dT="2023-02-11T02:56:21.97" personId="{C3DEDD5F-9851-4487-84BA-4A66B8B9DBAC}" id="{12FF3AAD-B708-47E7-963B-64A7684173DC}">
    <text>MCG or FMCG
- MCG from the EBA
- FMCG is MCG reduced for Unpaid Leave or impacted by Trip Swapping.</text>
  </threadedComment>
  <threadedComment ref="I5" dT="2023-02-02T12:03:36.78" personId="{C3DEDD5F-9851-4487-84BA-4A66B8B9DBAC}" id="{2D306CB5-F800-4F74-9F4F-EFB6494D3A8E}">
    <text>The higher of Sked/Actual TVL Credits - including the 2 Hr minimum; 100% for Displaced TVL and Sked only for OAL TVL.</text>
  </threadedComment>
  <threadedComment ref="B6" dT="2023-02-07T00:44:47.31" personId="{C3DEDD5F-9851-4487-84BA-4A66B8B9DBAC}" id="{5C0ECC06-C6A9-44E7-839A-F31C5C085C8F}">
    <text>Once you have entered your PUBLISHED roster - enter/select the Published Credit hours here. This is only really required when Published Credit is protected under Incentive.</text>
  </threadedComment>
  <threadedComment ref="I6" dT="2023-02-02T12:04:13.23" personId="{C3DEDD5F-9851-4487-84BA-4A66B8B9DBAC}" id="{844AE782-BAED-4664-8BFC-225231376C13}">
    <text>Total of Soft Credits (mostly Credits for Duties such as Sim, Admin, etc).</text>
  </threadedComment>
  <threadedComment ref="I8" dT="2023-02-07T00:45:18.73" personId="{C3DEDD5F-9851-4487-84BA-4A66B8B9DBAC}" id="{FEB3359F-F798-4E2B-A2E3-8037B57E26A3}">
    <text>This is the Payroll Credit Hours based on the entries in the sheet below.</text>
  </threadedComment>
  <threadedComment ref="C12" dT="2023-01-31T04:33:06.49" personId="{C3DEDD5F-9851-4487-84BA-4A66B8B9DBAC}" id="{A898DAE7-370D-48C6-8355-90D686DFA1AB}">
    <text>Duty Code is a required entry for every date in the RP.</text>
  </threadedComment>
  <threadedComment ref="D12" dT="2023-01-31T04:33:06.49" personId="{C3DEDD5F-9851-4487-84BA-4A66B8B9DBAC}" id="{96E15D5D-B9B9-475B-8690-F667B0B261AB}">
    <text>Select the same Trip RIG # (from the TAFB details entered below the sheet) for each day of a Trip that has RIG applied to it.</text>
  </threadedComment>
  <threadedComment ref="E12" dT="2023-01-31T04:33:51.55" personId="{C3DEDD5F-9851-4487-84BA-4A66B8B9DBAC}" id="{B0913FAE-4682-4D74-981B-EE4D00B2C00A}">
    <text>Min Credit Hours are the minimum (soft) credit that will be paid towards MCG whatever else is done during this day's DP/FDP.</text>
  </threadedComment>
  <threadedComment ref="F12" dT="2023-01-31T04:34:59.31" personId="{C3DEDD5F-9851-4487-84BA-4A66B8B9DBAC}" id="{BA756A3C-5668-4C85-A100-55ED1CF5B4D4}">
    <text>Soft Credit Hours are paid against this RP Date in addition to whatever else happens on this date (FLY, TVL, etc)</text>
  </threadedComment>
  <threadedComment ref="G12" dT="2023-01-31T04:35:57.95" personId="{C3DEDD5F-9851-4487-84BA-4A66B8B9DBAC}" id="{88C52156-B4A6-4E50-94A7-83FEDDB13212}">
    <text>A Hard Hour (Minimum) payment is paid where indicated. Hard Hours form a minimum - FLY and TVL hours are made Hard by the indication of the Minimum Hard Hours in this column - Hard Hours do not contribute to MCG.</text>
  </threadedComment>
  <threadedComment ref="H12" dT="2023-02-02T08:31:09.66" personId="{C3DEDD5F-9851-4487-84BA-4A66B8B9DBAC}" id="{B86DA031-B9F6-4E6C-8C1B-955803CDFE21}">
    <text>Duty RIG (when enabled) is calculated ONLY for FDPs (where FLY/TVL has taken place) and is based on Actual FDP only. The sheet will use Planned FDP if Actual has not yet been entered. Light Blue background indicates RIG exceeds the sum of other Credits.</text>
  </threadedComment>
  <threadedComment ref="J12" dT="2023-02-02T11:47:06.03" personId="{C3DEDD5F-9851-4487-84BA-4A66B8B9DBAC}" id="{A079E72F-C8DC-4AFD-889E-F8C4CED5F816}">
    <text>Used when Called Out, or a Callout is Cancelled (2 Hrs Notice).
Only Cancelled Callout (&lt;2 Hrs) is valid under CMS.</text>
  </threadedComment>
  <threadedComment ref="K12" dT="2023-02-02T11:48:19.63" personId="{C3DEDD5F-9851-4487-84BA-4A66B8B9DBAC}" id="{F975F33F-5905-450C-AA92-359A41AA648B}">
    <text>Pre-CMS Ad-Hoc Instructors Days received a fixed fee (pre-CMS only).</text>
  </threadedComment>
  <threadedComment ref="L12" dT="2023-02-02T11:48:55.45" personId="{C3DEDD5F-9851-4487-84BA-4A66B8B9DBAC}" id="{9C947A6F-CFE5-407E-9657-AD1E0430F7C5}">
    <text>Cancelled Accommodation Allowances is paid against the night the Accom was eligible.</text>
  </threadedComment>
  <threadedComment ref="M12" dT="2023-02-02T11:56:53.78" personId="{C3DEDD5F-9851-4487-84BA-4A66B8B9DBAC}" id="{F1072F89-4C42-48B5-8B13-9711004A1147}">
    <text>TVL associated with a Displaced Duty incurs 100% credit against Sked/Actual TVl Flight Time.</text>
  </threadedComment>
  <threadedComment ref="N12" dT="2023-02-02T11:57:31.86" personId="{C3DEDD5F-9851-4487-84BA-4A66B8B9DBAC}" id="{765A9A1D-0D9D-4624-8C13-6C8EFE866414}">
    <text>Route can be selected from the list. Keep the Route Naming consistent as this facilitates the lookup boxes to recall previously entered Sectors/Block times.</text>
  </threadedComment>
  <threadedComment ref="O12" dT="2023-02-02T12:06:58.57" personId="{C3DEDD5F-9851-4487-84BA-4A66B8B9DBAC}" id="{84ECBEB0-0847-4C33-BBB5-58E02D77FAB3}">
    <text>Credited at 50% of the Higher of (Sked/Actual) 
- 2 hour minimum when TVL is the only duty in the Duty Period.
- Other Airline Travel (OAL) is Sked only.
- Displaced TVL is at 100%</text>
  </threadedComment>
  <threadedComment ref="Q12" dT="2023-02-07T00:50:25.59" personId="{C3DEDD5F-9851-4487-84BA-4A66B8B9DBAC}" id="{B8B282BB-7373-4EAD-9F3B-FC01493BBA9A}">
    <text>TVL Credit Hours for Pre-Travel accounts for the various rules:
- Min 2 Hours (TVL only)
- Max of (Sked/Actual)
- Sked only for OAL TVL
- etc.</text>
  </threadedComment>
  <threadedComment ref="AM12" dT="2023-02-02T11:56:53.78" personId="{C3DEDD5F-9851-4487-84BA-4A66B8B9DBAC}" id="{1BC6000F-687D-4F0A-AFE4-B7735BEF9E9B}">
    <text>TVL associated with a Displaced Duty incurs 100% credit against Sked/Actual TVl Flight Time.</text>
  </threadedComment>
  <threadedComment ref="AN12" dT="2023-02-02T11:57:31.86" personId="{C3DEDD5F-9851-4487-84BA-4A66B8B9DBAC}" id="{8FC2452E-EC75-4D56-A998-98B542E88F19}">
    <text>Keep the Route Naming consistent as this facilitates the lookup boxes to recall previously entered Sectors/Block times.</text>
  </threadedComment>
  <threadedComment ref="AO12" dT="2023-02-02T12:06:58.57" personId="{C3DEDD5F-9851-4487-84BA-4A66B8B9DBAC}" id="{5B5BD157-EA60-40AE-9C7D-32494AEA2FD4}">
    <text>Credited at 50% of the Higher of (Sked/Actual) 
- 2 hour minimum when TVL is the only duty in the Duty Period.
- Other Airline Travel (OAL) is Sked only.
- Displaced TVL is at 100%</text>
  </threadedComment>
  <threadedComment ref="AQ12" dT="2023-02-07T00:50:25.59" personId="{C3DEDD5F-9851-4487-84BA-4A66B8B9DBAC}" id="{594AE330-6854-42D8-A558-06D85B99A110}">
    <text>TVL Credit Hours for Pre-Travel accounts for the various rules:
- Min 2 Hours (TVL only)
- Max of (Sked/Actual)
- Sked only for OAL TVL
- etc.</text>
  </threadedComment>
  <threadedComment ref="AS12" dT="2023-02-07T00:54:00.34" personId="{C3DEDD5F-9851-4487-84BA-4A66B8B9DBAC}" id="{F30FC11B-70FF-45A1-B463-831B6ECF1A0B}">
    <text>The Soft Credit associated with the Duty Code for each day of the roster.</text>
  </threadedComment>
  <threadedComment ref="AT12" dT="2023-02-07T00:54:27.99" personId="{C3DEDD5F-9851-4487-84BA-4A66B8B9DBAC}" id="{98ADCE7B-FF31-47ED-940B-82D78F9673E8}">
    <text>Credit Hour for Duty Travel, based on the Pre and Post Duty TVL entries in the sheet.</text>
  </threadedComment>
  <threadedComment ref="AU12" dT="2023-02-07T00:54:53.69" personId="{C3DEDD5F-9851-4487-84BA-4A66B8B9DBAC}" id="{C7F9E893-2220-41C4-896F-CBFBDA3197E9}">
    <text>Credit Hours for the Sector Blocks (Scheduled/Actual) for each day of the RP.</text>
  </threadedComment>
  <threadedComment ref="AV12" dT="2023-02-07T00:55:55.98" personId="{C3DEDD5F-9851-4487-84BA-4A66B8B9DBAC}" id="{7C83D97D-ACCD-42B5-A3C8-4AB79222D748}">
    <text>Credit Hours associated with the Ratio-In-Guarantee 50% calculation. These will be highlighted if exceeded the sum of all other credit for the FDP.</text>
  </threadedComment>
  <threadedComment ref="AW12" dT="2023-02-07T00:55:55.98" personId="{C3DEDD5F-9851-4487-84BA-4A66B8B9DBAC}" id="{7D8F1831-CDCD-48B3-B6E1-6411288FBB28}">
    <text>Credit Hours associated with the Ratio-In-Guarantee 50% calculation. These will be highlighted if exceeded the sum of all other credit for the FDP.</text>
  </threadedComment>
  <threadedComment ref="AX12" dT="2023-02-07T00:56:36.67" personId="{C3DEDD5F-9851-4487-84BA-4A66B8B9DBAC}" id="{72B4B516-1125-41CF-B006-CEE3B822DEC7}">
    <text>Total Credit Hours for each day of the RP - sum of Soft, TVL, FLY and potentially increased if FDP RIG is applicable.</text>
  </threadedComment>
  <threadedComment ref="AY12" dT="2023-09-07T09:05:32.47" personId="{C3DEDD5F-9851-4487-84BA-4A66B8B9DBAC}" id="{DE0EA1BF-6B7F-4FB4-AFD6-89B954A94C12}">
    <text xml:space="preserve">Total Credit Hours - in DECIMAL- for each day of the RP which you can compare with the Credit Summary Report from the company. Small rounding errors are inevitable.
</text>
  </threadedComment>
  <threadedComment ref="AZ12" dT="2023-02-07T00:57:09.26" personId="{C3DEDD5F-9851-4487-84BA-4A66B8B9DBAC}" id="{29B3FE89-5599-42E9-9973-DB3BE468C4BE}">
    <text>Hard Credit is paid irrespective of the relationship been Credit Hours and MCG. Hard Cred does NOT contribute towards the MCG calculation.</text>
  </threadedComment>
  <threadedComment ref="R13" dT="2023-02-07T00:46:18.35" personId="{C3DEDD5F-9851-4487-84BA-4A66B8B9DBAC}" id="{90BEDC05-8997-431C-8ED2-8EC3D5A38E08}">
    <text xml:space="preserve">Route can be selected from the list. Keep the Route Naming consistent as this facilitates the lookup boxes to recall previously entered Sectors/Block times.
</text>
  </threadedComment>
  <threadedComment ref="U13" dT="2023-02-07T00:46:18.35" personId="{C3DEDD5F-9851-4487-84BA-4A66B8B9DBAC}" id="{CD5B9854-90B9-4624-934F-0A066DDAFBC4}">
    <text xml:space="preserve">Route can be selected from the list. Keep the Route Naming consistent as this facilitates the lookup boxes to recall previously entered Sectors/Block times.
</text>
  </threadedComment>
  <threadedComment ref="X13" dT="2023-02-07T00:46:18.35" personId="{C3DEDD5F-9851-4487-84BA-4A66B8B9DBAC}" id="{784E57EB-33C6-45C7-9775-2DCE929535F5}">
    <text xml:space="preserve">Route can be selected from the list. Keep the Route Naming consistent as this facilitates the lookup boxes to recall previously entered Sectors/Block times.
</text>
  </threadedComment>
  <threadedComment ref="AA13" dT="2023-02-07T00:46:18.35" personId="{C3DEDD5F-9851-4487-84BA-4A66B8B9DBAC}" id="{5A6560F3-1562-4888-A107-942E48F20326}">
    <text xml:space="preserve">Route can be selected from the list. Keep the Route Naming consistent as this facilitates the lookup boxes to recall previously entered Sectors/Block times.
</text>
  </threadedComment>
  <threadedComment ref="AD13" dT="2023-02-07T00:46:18.35" personId="{C3DEDD5F-9851-4487-84BA-4A66B8B9DBAC}" id="{216EDF77-49CB-494D-B7B6-8B80871F41D3}">
    <text xml:space="preserve">Route can be selected from the list. Keep the Route Naming consistent as this facilitates the lookup boxes to recall previously entered Sectors/Block times.
</text>
  </threadedComment>
  <threadedComment ref="AG13" dT="2023-02-07T00:46:18.35" personId="{C3DEDD5F-9851-4487-84BA-4A66B8B9DBAC}" id="{BE86080F-BC1D-4558-B2E9-79701798DC31}">
    <text xml:space="preserve">Route can be selected from the list. Keep the Route Naming consistent as this facilitates the lookup boxes to recall previously entered Sectors/Block times.
</text>
  </threadedComment>
  <threadedComment ref="AJ13" dT="2023-02-07T00:52:41.33" personId="{C3DEDD5F-9851-4487-84BA-4A66B8B9DBAC}" id="{C90814D1-A6AA-4C94-97FC-3CF0AF748141}">
    <text>This is just the Sum of the Scheduled Block Hours for FLY sectors entered.</text>
  </threadedComment>
  <threadedComment ref="AK13" dT="2023-02-07T00:53:03.40" personId="{C3DEDD5F-9851-4487-84BA-4A66B8B9DBAC}" id="{3DCEBFC7-C1B1-4F4A-BD52-8AF4181C1932}">
    <text xml:space="preserve">This is just the Sum of the Actually Flown Block Hours for FLY sectors entered.
</text>
  </threadedComment>
  <threadedComment ref="AL13" dT="2023-02-07T00:53:32.89" personId="{C3DEDD5F-9851-4487-84BA-4A66B8B9DBAC}" id="{FF981F2A-24A9-4704-BF47-DE85B7D93D9C}">
    <text>Credit Hours for the FLY on each date of the roster. Note that this is the result of the higher of (Scheduled/Actual).</text>
  </threadedComment>
  <threadedComment ref="H14" dT="2023-02-02T10:06:08.09" personId="{C3DEDD5F-9851-4487-84BA-4A66B8B9DBAC}" id="{8ED2D859-5EF1-46C2-83FF-B38FFAFA2871}">
    <text>Planned FDP is used to calculate RIG when Actual is not yet entered.</text>
  </threadedComment>
  <threadedComment ref="I14" dT="2023-02-02T10:06:32.41" personId="{C3DEDD5F-9851-4487-84BA-4A66B8B9DBAC}" id="{59D17CA5-0532-42C5-A2D5-B2FF9F8C65FB}">
    <text>Actual FDP overrides the use of Planned FDP for the RIG calculation.</text>
  </threadedComment>
  <threadedComment ref="O14" dT="2023-02-07T00:47:17.69" personId="{C3DEDD5F-9851-4487-84BA-4A66B8B9DBAC}" id="{D228050F-66C2-47FE-A4F0-486CB1CC8EFE}">
    <text>Enter/Select the SCHEDULED Block Time from your roster - BEFORE you fly the event. The default comes from the TRIPS files and may not match your roster - CHECK IT.</text>
  </threadedComment>
  <threadedComment ref="P14" dT="2023-02-07T00:49:14.04" personId="{C3DEDD5F-9851-4487-84BA-4A66B8B9DBAC}" id="{9EA099FB-9349-42DC-B6E8-7418064C77BF}">
    <text>Enter/Select the ACTUALLY FLOWN Block Time from your roster - AFTER you fly the event. If the total is not shown on your roster you can use the Sector/Block/Duty Time Calculator below the sheet.</text>
  </threadedComment>
  <threadedComment ref="S14" dT="2023-02-07T00:47:17.69" personId="{C3DEDD5F-9851-4487-84BA-4A66B8B9DBAC}" id="{1A9466BE-0785-4699-A84F-2D76E08273AF}">
    <text>Enter/Select the SCHEDULED Block Time from your roster - BEFORE you fly the event. The default comes from the TRIPS files and may not match your roster - CHECK IT.</text>
  </threadedComment>
  <threadedComment ref="T14" dT="2023-02-07T00:49:14.04" personId="{C3DEDD5F-9851-4487-84BA-4A66B8B9DBAC}" id="{9CD001EE-5349-471E-8C2B-6BD5D0873BE4}">
    <text>Enter/Select the ACTUALLY FLOWN Block Time from your roster - AFTER you fly the event. If the total is not shown on your roster you can use the Sector/Block/Duty Time Calculator below the sheet.</text>
  </threadedComment>
  <threadedComment ref="V14" dT="2023-02-07T00:47:17.69" personId="{C3DEDD5F-9851-4487-84BA-4A66B8B9DBAC}" id="{F1A383FB-4FF5-4ED5-A3C9-BD4D18BB2AA1}">
    <text>Enter/Select the SCHEDULED Block Time from your roster - BEFORE you fly the event. The default comes from the TRIPS files and may not match your roster - CHECK IT.</text>
  </threadedComment>
  <threadedComment ref="W14" dT="2023-02-07T00:49:14.04" personId="{C3DEDD5F-9851-4487-84BA-4A66B8B9DBAC}" id="{DDF15450-4C6F-4860-8704-A8A68F178CF1}">
    <text>Enter/Select the ACTUALLY FLOWN Block Time from your roster - AFTER you fly the event. If the total is not shown on your roster you can use the Sector/Block/Duty Time Calculator below the sheet.</text>
  </threadedComment>
  <threadedComment ref="Y14" dT="2023-02-07T00:47:17.69" personId="{C3DEDD5F-9851-4487-84BA-4A66B8B9DBAC}" id="{9A22155F-6B84-471E-9E2B-B24C43EC53B9}">
    <text>Enter/Select the SCHEDULED Block Time from your roster - BEFORE you fly the event. The default comes from the TRIPS files and may not match your roster - CHECK IT.</text>
  </threadedComment>
  <threadedComment ref="Z14" dT="2023-02-07T00:49:14.04" personId="{C3DEDD5F-9851-4487-84BA-4A66B8B9DBAC}" id="{76A3093A-0B3D-411D-A55F-2AC8409869D1}">
    <text>Enter/Select the ACTUALLY FLOWN Block Time from your roster - AFTER you fly the event. If the total is not shown on your roster you can use the Sector/Block/Duty Time Calculator below the sheet.</text>
  </threadedComment>
  <threadedComment ref="AB14" dT="2023-02-07T00:47:17.69" personId="{C3DEDD5F-9851-4487-84BA-4A66B8B9DBAC}" id="{EDEC2D51-E72B-409B-BAEF-BE558E9F864C}">
    <text>Enter/Select the SCHEDULED Block Time from your roster - BEFORE you fly the event. The default comes from the TRIPS files and may not match your roster - CHECK IT.</text>
  </threadedComment>
  <threadedComment ref="AC14" dT="2023-02-07T00:49:14.04" personId="{C3DEDD5F-9851-4487-84BA-4A66B8B9DBAC}" id="{40BD7FA2-6A90-4014-A87F-C165F7ED76D5}">
    <text>Enter/Select the ACTUALLY FLOWN Block Time from your roster - AFTER you fly the event. If the total is not shown on your roster you can use the Sector/Block/Duty Time Calculator below the sheet.</text>
  </threadedComment>
  <threadedComment ref="AE14" dT="2023-02-07T00:47:17.69" personId="{C3DEDD5F-9851-4487-84BA-4A66B8B9DBAC}" id="{DD4C6F4B-4BEA-4513-BC13-CEFFB26F914A}">
    <text>Enter/Select the SCHEDULED Block Time from your roster - BEFORE you fly the event. The default comes from the TRIPS files and may not match your roster - CHECK IT.</text>
  </threadedComment>
  <threadedComment ref="AF14" dT="2023-02-07T00:49:14.04" personId="{C3DEDD5F-9851-4487-84BA-4A66B8B9DBAC}" id="{D58132E9-AF8D-4882-9A13-AA9314818E81}">
    <text>Enter/Select the ACTUALLY FLOWN Block Time from your roster - AFTER you fly the event. If the total is not shown on your roster you can use the Sector/Block/Duty Time Calculator below the sheet.</text>
  </threadedComment>
  <threadedComment ref="AH14" dT="2023-02-07T00:47:17.69" personId="{C3DEDD5F-9851-4487-84BA-4A66B8B9DBAC}" id="{0A54A67B-41ED-4AF4-A0EF-116543065D51}">
    <text>Enter/Select the SCHEDULED Block Time from your roster - BEFORE you fly the event. The default comes from the TRIPS files and may not match your roster - CHECK IT.</text>
  </threadedComment>
  <threadedComment ref="AI14" dT="2023-02-07T00:49:14.04" personId="{C3DEDD5F-9851-4487-84BA-4A66B8B9DBAC}" id="{54DC0F72-6161-445F-85C8-F96D5F63A640}">
    <text>Enter/Select the ACTUALLY FLOWN Block Time from your roster - AFTER you fly the event. If the total is not shown on your roster you can use the Sector/Block/Duty Time Calculator below the sheet.</text>
  </threadedComment>
  <threadedComment ref="AO14" dT="2023-02-07T00:47:17.69" personId="{C3DEDD5F-9851-4487-84BA-4A66B8B9DBAC}" id="{6D5432CE-0478-4718-B799-D59BC2DFA12B}">
    <text>Enter/Select the SCHEDULED Block Time from your roster - BEFORE you fly the event. The default comes from the TRIPS files and may not match your roster - CHECK IT.</text>
  </threadedComment>
  <threadedComment ref="AP14" dT="2023-02-07T00:49:14.04" personId="{C3DEDD5F-9851-4487-84BA-4A66B8B9DBAC}" id="{8FFEEF08-E9B5-4CF4-800F-727FBE53DD88}">
    <text>Enter/Select the ACTUALLY FLOWN Block Time from your roster - AFTER you fly the event. If the total is not shown on your roster you can use the Sector/Block/Duty Time Calculator below the sheet.</text>
  </threadedComment>
  <threadedComment ref="B15" dT="2023-02-02T08:30:06.43" personId="{C3DEDD5F-9851-4487-84BA-4A66B8B9DBAC}" id="{2BFB36EE-E087-4B80-B7B0-70B0CAC650FA}">
    <text>The First Day of the RP can contain Roll In Credit Hours (FLY/TVL/RIG?) if airborne at Midnight Crew Home Base time.</text>
  </threadedComment>
  <threadedComment ref="B47" dT="2023-02-07T00:58:55.87" personId="{C3DEDD5F-9851-4487-84BA-4A66B8B9DBAC}" id="{BDF0FA22-FC88-4A5F-9970-B1C655F180E7}">
    <text>Select the UTC offset of your Roster Home Base (not where you actually live). This is used for all calculations in the Sector Block/Duty Time Calculator table.</text>
  </threadedComment>
  <threadedComment ref="O48" dT="2023-02-07T01:01:58.05" personId="{C3DEDD5F-9851-4487-84BA-4A66B8B9DBAC}" id="{BC1E034B-F7F1-4386-AA5E-D85374F3ABA2}">
    <text>Calculated Block Time.</text>
  </threadedComment>
  <threadedComment ref="S48" dT="2023-02-07T02:30:40.04" personId="{C3DEDD5F-9851-4487-84BA-4A66B8B9DBAC}" id="{9A7D40C8-46AB-4C14-83D5-356DDC501B27}">
    <text>Select the Date of Removal (Sick) - Do this BEFORE you assign the LV-SK duty code.</text>
  </threadedComment>
  <threadedComment ref="V48" dT="2023-02-07T02:31:34.71" personId="{C3DEDD5F-9851-4487-84BA-4A66B8B9DBAC}" id="{5A67E727-BE75-436D-848C-381D0317EAE0}">
    <text>Enter/Select the Lost Credit Hours here. Note that if you select the Date (left) BEFORE you change the duty in the main sheet - the drop down will have the current total credit for that date.</text>
  </threadedComment>
  <threadedComment ref="D49" dT="2023-02-07T00:59:31.77" personId="{C3DEDD5F-9851-4487-84BA-4A66B8B9DBAC}" id="{83971390-F2DD-4793-AE95-349086752BD2}">
    <text>Departure Airport.</text>
  </threadedComment>
  <threadedComment ref="E49" dT="2023-02-07T00:59:43.51" personId="{C3DEDD5F-9851-4487-84BA-4A66B8B9DBAC}" id="{61EC670C-BAC0-4BBD-BBA3-21FC3BF8874A}">
    <text>UTC Offset of the Departure Airport.</text>
  </threadedComment>
  <threadedComment ref="F49" dT="2023-02-07T00:59:55.11" personId="{C3DEDD5F-9851-4487-84BA-4A66B8B9DBAC}" id="{8D1C8750-18D5-4096-A5A1-037CBE797F93}">
    <text>Off Blocks (Out) Time of the Departure.</text>
  </threadedComment>
  <threadedComment ref="G49" dT="2023-02-07T01:00:16.64" personId="{C3DEDD5F-9851-4487-84BA-4A66B8B9DBAC}" id="{8C3C87E4-C3AB-4A18-976C-B2A58CE10F03}">
    <text>Calculated UTC Off Blocks (Out) time.</text>
  </threadedComment>
  <threadedComment ref="H49" dT="2023-02-07T01:00:33.44" personId="{C3DEDD5F-9851-4487-84BA-4A66B8B9DBAC}" id="{A1FE8FFC-00A5-4076-AD3A-D4C8AAA0B2DA}">
    <text>Calculated Crew Home Base Off Blocks (Out) time.</text>
  </threadedComment>
  <threadedComment ref="I49" dT="2023-02-07T00:59:31.77" personId="{C3DEDD5F-9851-4487-84BA-4A66B8B9DBAC}" id="{A98C69A1-E8EE-470A-880D-491DF74B42A0}">
    <text>Destination Airport.</text>
  </threadedComment>
  <threadedComment ref="J49" dT="2023-02-07T00:59:43.51" personId="{C3DEDD5F-9851-4487-84BA-4A66B8B9DBAC}" id="{5CBFD41D-3ED0-44D8-BCD1-EFF97EA8E18A}">
    <text>UTC Offset of the Destination Airport.</text>
  </threadedComment>
  <threadedComment ref="K49" dT="2023-02-07T00:59:55.11" personId="{C3DEDD5F-9851-4487-84BA-4A66B8B9DBAC}" id="{41768D9A-A330-41BC-9688-3264C1C4756C}">
    <text>On Blocks (In) Time of the Departure.</text>
  </threadedComment>
  <threadedComment ref="L49" dT="2023-02-07T01:00:16.64" personId="{C3DEDD5F-9851-4487-84BA-4A66B8B9DBAC}" id="{B6914E06-6EEC-40D4-99E1-15E261E1D1D2}">
    <text>Calculated UTC On Blocks (In) time.</text>
  </threadedComment>
  <threadedComment ref="M49" dT="2023-02-07T01:00:33.44" personId="{C3DEDD5F-9851-4487-84BA-4A66B8B9DBAC}" id="{E72580CE-F4F7-4434-9343-DE1CAF791623}">
    <text>Calculated Crew Home Base On Blocks (In) time.</text>
  </threadedComment>
  <threadedComment ref="P49" dT="2023-02-07T01:02:34.19" personId="{C3DEDD5F-9851-4487-84BA-4A66B8B9DBAC}" id="{ACC2EB2B-7A21-4C12-8A5F-4A6277327BF5}">
    <text>The Hrs : Mins of the Block that occur BEFORE Midnight (Crew Base time).</text>
  </threadedComment>
  <threadedComment ref="Q49" dT="2023-02-07T01:02:34.19" personId="{C3DEDD5F-9851-4487-84BA-4A66B8B9DBAC}" id="{61B25B2B-1273-4C30-AA25-6FD65F5DCFE3}">
    <text>The Hrs : Mins of the Block that occur AFTER Midnight (Crew Base time).</text>
  </threadedComment>
  <threadedComment ref="B64" dT="2023-02-07T01:03:40.72" personId="{C3DEDD5F-9851-4487-84BA-4A66B8B9DBAC}" id="{CC24C857-9B21-4C0F-B7D9-E60195C23FC7}">
    <text>Enter your UTC Offset for your Roster Base (not where you live). This is used for the RP START section.</text>
  </threadedComment>
  <threadedComment ref="F64" dT="2023-02-07T00:59:31.77" personId="{C3DEDD5F-9851-4487-84BA-4A66B8B9DBAC}" id="{4500E533-C8F9-4C40-A92F-ACF0425C00CC}">
    <text>Departure Airport.</text>
  </threadedComment>
  <threadedComment ref="J64" dT="2023-02-07T00:59:31.77" personId="{C3DEDD5F-9851-4487-84BA-4A66B8B9DBAC}" id="{D0E71F9C-C20C-4897-BF5B-84B361D103F1}">
    <text>Destination Airport.</text>
  </threadedComment>
  <threadedComment ref="N64" dT="2023-02-07T02:25:04.63" personId="{C3DEDD5F-9851-4487-84BA-4A66B8B9DBAC}" id="{22DEFA9A-31C6-4E5D-92C1-795D7F01AAD4}">
    <text>Sector Total Scheduled/Actual Block/Duty Times.</text>
  </threadedComment>
  <threadedComment ref="O64" dT="2023-02-07T02:23:01.87" personId="{C3DEDD5F-9851-4487-84BA-4A66B8B9DBAC}" id="{5AEE090F-6907-4EE9-BAE7-398D37E69C3D}">
    <text>This section calculates the portion of the Scheduled/Actual Block/Duty time AFTER Midnight (that carries into Day 1 of the Next RP).</text>
  </threadedComment>
  <threadedComment ref="G65" dT="2023-02-07T01:05:25.27" personId="{C3DEDD5F-9851-4487-84BA-4A66B8B9DBAC}" id="{28242BA4-0E5F-4DEE-98D8-FC43204EF0B3}">
    <text>Enter the Off Blocks (Out) or Sign On times. Note that the Sign On cells include defaults of -90 (International) and -60 (Domestic) based on the previously entered Off Blocks / Out times.
- Enter both Scheduled and Actual for both Block and Duty times.</text>
  </threadedComment>
  <threadedComment ref="H65" dT="2023-02-07T01:00:16.64" personId="{C3DEDD5F-9851-4487-84BA-4A66B8B9DBAC}" id="{2E96D5B6-9C4B-47AE-9CEB-A97503514F55}">
    <text>Calculated UTC Off Blocks (Out) time.</text>
  </threadedComment>
  <threadedComment ref="I65" dT="2023-02-07T01:00:33.44" personId="{C3DEDD5F-9851-4487-84BA-4A66B8B9DBAC}" id="{767046EE-4D94-4BC5-9A72-4067BA9CC78F}">
    <text>Calculated Crew Home Base Off Blocks (Out) time.</text>
  </threadedComment>
  <threadedComment ref="K65" dT="2023-02-07T01:06:18.31" personId="{C3DEDD5F-9851-4487-84BA-4A66B8B9DBAC}" id="{2364C3C1-293A-40DB-9FDB-CC4BF1C1F873}">
    <text xml:space="preserve">Enter the On Blocks (In) or Sign Off times. Note that the Sign Off cells include defaults of +30 based on the previously entered On Blocks / In times.
- Enter both Scheduled and Actual for both Block and Duty times.
</text>
  </threadedComment>
  <threadedComment ref="M65" dT="2023-02-07T01:00:33.44" personId="{C3DEDD5F-9851-4487-84BA-4A66B8B9DBAC}" id="{2FAC3B4D-4BE9-4C66-B63C-B5626150AE93}">
    <text>Calculated Crew Home Base Off Blocks (Out) time.</text>
  </threadedComment>
  <threadedComment ref="F68" dT="2023-02-07T02:24:09.21" personId="{C3DEDD5F-9851-4487-84BA-4A66B8B9DBAC}" id="{C7658266-D315-45D8-8C90-F4E5FFF1E41F}">
    <text>Departure Airport UTC Offset.</text>
  </threadedComment>
  <threadedComment ref="J68" dT="2023-02-07T02:24:09.21" personId="{C3DEDD5F-9851-4487-84BA-4A66B8B9DBAC}" id="{0C26E566-CF1D-4EC6-B057-CCDD49121B72}">
    <text>Destination Airport UTC Offset.</text>
  </threadedComment>
  <threadedComment ref="B76" dT="2023-02-07T01:03:40.72" personId="{C3DEDD5F-9851-4487-84BA-4A66B8B9DBAC}" id="{8296119C-8CA4-47C9-9F40-8B24F4C09B48}">
    <text>Enter your UTC Offset for your Roster Base (not where you live). This is used for the RP END section.</text>
  </threadedComment>
  <threadedComment ref="F76" dT="2023-02-07T00:59:31.77" personId="{C3DEDD5F-9851-4487-84BA-4A66B8B9DBAC}" id="{0A385E70-33F5-4C87-9D3D-0A2FABA9536E}">
    <text>Departure Airport.</text>
  </threadedComment>
  <threadedComment ref="J76" dT="2023-02-07T00:59:31.77" personId="{C3DEDD5F-9851-4487-84BA-4A66B8B9DBAC}" id="{D57F9630-C23E-44BD-BC78-629C2C911DDD}">
    <text>Destination Airport.</text>
  </threadedComment>
  <threadedComment ref="N76" dT="2023-02-07T02:25:04.63" personId="{C3DEDD5F-9851-4487-84BA-4A66B8B9DBAC}" id="{D8B02533-88B3-4ECA-86DF-1B96C2E756E2}">
    <text>Sector Total Scheduled/Actual Block/Duty Times.</text>
  </threadedComment>
  <threadedComment ref="O76" dT="2023-02-07T02:23:28.82" personId="{C3DEDD5F-9851-4487-84BA-4A66B8B9DBAC}" id="{526D57A7-E6F1-41E0-9259-B848D7522953}">
    <text>This section calculates the portion of the Scheduled/Actual Block/Duty time BEFORE Midnight (that is credited into the last day of the RP).</text>
  </threadedComment>
  <threadedComment ref="G77" dT="2023-02-07T01:05:25.27" personId="{C3DEDD5F-9851-4487-84BA-4A66B8B9DBAC}" id="{74EE686B-DF27-486D-86A6-286E9C494A97}">
    <text>Enter the Off Blocks (Out) or Sign On times. Note that the Sign On cells include defaults of -90 (International) and -60 (Domestic) based on the previously entered Off Blocks / Out times.
- Enter both Scheduled and Actual for both Block and Duty times.</text>
  </threadedComment>
  <threadedComment ref="H77" dT="2023-02-07T01:00:16.64" personId="{C3DEDD5F-9851-4487-84BA-4A66B8B9DBAC}" id="{F18C8CD6-DF87-4B12-B9EA-359277C377FA}">
    <text>Calculated UTC Off Blocks (Out) time.</text>
  </threadedComment>
  <threadedComment ref="I77" dT="2023-02-07T01:00:33.44" personId="{C3DEDD5F-9851-4487-84BA-4A66B8B9DBAC}" id="{1ADAC129-4D15-4C17-BCED-B03CAB8C3846}">
    <text>Calculated Crew Home Base Off Blocks (Out) time.</text>
  </threadedComment>
  <threadedComment ref="K77" dT="2023-02-07T01:06:18.31" personId="{C3DEDD5F-9851-4487-84BA-4A66B8B9DBAC}" id="{F7635958-B941-4A3C-899F-704F8F8A2C2D}">
    <text xml:space="preserve">Enter the On Blocks (In) or Sign Off times. Note that the Sign Off cells include defaults of +30 based on the previously entered On Blocks / In times.
- Enter both Scheduled and Actual for both Block and Duty times.
</text>
  </threadedComment>
  <threadedComment ref="M77" dT="2023-02-07T01:00:33.44" personId="{C3DEDD5F-9851-4487-84BA-4A66B8B9DBAC}" id="{4E2818E9-437D-4FD4-99F5-5B98AC9DF5F4}">
    <text>Calculated Crew Home Base Off Blocks (Out) time.</text>
  </threadedComment>
  <threadedComment ref="F80" dT="2023-02-07T02:24:09.21" personId="{C3DEDD5F-9851-4487-84BA-4A66B8B9DBAC}" id="{ADA1AEEC-E992-4962-B9D1-597AD5461FA7}">
    <text>Departure Airport UTC Offset.</text>
  </threadedComment>
  <threadedComment ref="J80" dT="2023-02-07T02:24:09.21" personId="{C3DEDD5F-9851-4487-84BA-4A66B8B9DBAC}" id="{474FE5DF-A517-40A2-8ABF-A20CC5A374C8}">
    <text>Destination Airport UTC Offset.</text>
  </threadedComment>
</ThreadedComments>
</file>

<file path=xl/threadedComments/threadedComment2.xml><?xml version="1.0" encoding="utf-8"?>
<ThreadedComments xmlns="http://schemas.microsoft.com/office/spreadsheetml/2018/threadedcomments" xmlns:x="http://schemas.openxmlformats.org/spreadsheetml/2006/main">
  <threadedComment ref="B2" dT="2023-02-07T00:43:40.86" personId="{C3DEDD5F-9851-4487-84BA-4A66B8B9DBAC}" id="{643E7F06-D84A-431A-8468-716201E3FC02}">
    <text>Select the Roster Period (RP) in this cell.</text>
  </threadedComment>
  <threadedComment ref="AD2" dT="2023-02-07T02:50:51.03" personId="{C3DEDD5F-9851-4487-84BA-4A66B8B9DBAC}" id="{E9E76DB8-456B-4E85-BBFE-56B4745AA308}">
    <text>Select Here to manually override the default settings for the current RP.</text>
  </threadedComment>
  <threadedComment ref="B3" dT="2023-02-07T00:44:04.77" personId="{C3DEDD5F-9851-4487-84BA-4A66B8B9DBAC}" id="{F1F31945-9D46-4521-A968-9AF9A869EABB}">
    <text>Select your Role (Captain, First Officer, Full, Part Time, etc) - here.</text>
  </threadedComment>
  <threadedComment ref="I3" dT="2023-02-02T12:02:54.51" personId="{C3DEDD5F-9851-4487-84BA-4A66B8B9DBAC}" id="{A0BCBB6E-0FCD-4DF8-AA1D-96BCADE46E0D}">
    <text>FLT Credits is the FLY Sked/Actual Credit or FDP RIG (whichever is higher) for the RP.</text>
  </threadedComment>
  <threadedComment ref="Z3" dT="2023-02-02T11:58:37.87" personId="{C3DEDD5F-9851-4487-84BA-4A66B8B9DBAC}" id="{8DC94FAD-2E78-459B-8FE2-A2079D10F6D7}">
    <text>Whether SBY generates Soft Credit when not called out.</text>
  </threadedComment>
  <threadedComment ref="I4" dT="2023-02-02T12:02:54.51" personId="{C3DEDD5F-9851-4487-84BA-4A66B8B9DBAC}" id="{EA58C7AE-459E-4944-93D4-5A551BF5BEA5}">
    <text>Trip RIG is paid on certain Trips based on Time Away From Base (TAFB). This figure is the additional credit from these trips.</text>
  </threadedComment>
  <threadedComment ref="C5" dT="2023-02-11T02:56:21.97" personId="{C3DEDD5F-9851-4487-84BA-4A66B8B9DBAC}" id="{F1492C19-C7BB-4906-A9CF-14488AAFEAB8}">
    <text>MCG or FMCG
- MCG from the EBA
- FMCG is MCG reduced for Unpaid Leave or impacted by Trip Swapping.</text>
  </threadedComment>
  <threadedComment ref="I5" dT="2023-02-02T12:03:36.78" personId="{C3DEDD5F-9851-4487-84BA-4A66B8B9DBAC}" id="{E34868D3-2525-4DA1-85DD-6A2CDA6F5D91}">
    <text>The higher of Sked/Actual TVL Credits - including the 2 Hr minimum; 100% for Displaced TVL and Sked only for OAL TVL.</text>
  </threadedComment>
  <threadedComment ref="B6" dT="2023-02-07T00:44:47.31" personId="{C3DEDD5F-9851-4487-84BA-4A66B8B9DBAC}" id="{D5173380-D599-4DC9-B25A-16D62ED3EEC0}">
    <text>Once you have entered your PUBLISHED roster - enter/select the Published Credit hours here. This is only really required when Published Credit is protected under Incentive.</text>
  </threadedComment>
  <threadedComment ref="I6" dT="2023-02-02T12:04:13.23" personId="{C3DEDD5F-9851-4487-84BA-4A66B8B9DBAC}" id="{144D1E8B-9E78-4E8F-BC26-B10B8B0CADD7}">
    <text>Total of Soft Credits (mostly Credits for Duties such as Sim, Admin, etc).</text>
  </threadedComment>
  <threadedComment ref="I8" dT="2023-02-07T00:45:18.73" personId="{C3DEDD5F-9851-4487-84BA-4A66B8B9DBAC}" id="{00EC30AA-383B-4A4C-B06B-12A14448CD13}">
    <text>This is the Payroll Credit Hours based on the entries in the sheet below.</text>
  </threadedComment>
  <threadedComment ref="C12" dT="2023-01-31T04:33:06.49" personId="{C3DEDD5F-9851-4487-84BA-4A66B8B9DBAC}" id="{286F900F-50DB-4437-953F-1CAACF3B85ED}">
    <text>Duty Code is a required entry for every date in the RP.</text>
  </threadedComment>
  <threadedComment ref="D12" dT="2023-01-31T04:33:06.49" personId="{C3DEDD5F-9851-4487-84BA-4A66B8B9DBAC}" id="{53253576-4A78-4B17-B2B5-36BF1AC211B2}">
    <text>Select the same Trip RIG # (from the TAFB details entered below the sheet) for each day of a Trip that has RIG applied to it.</text>
  </threadedComment>
  <threadedComment ref="E12" dT="2023-01-31T04:33:51.55" personId="{C3DEDD5F-9851-4487-84BA-4A66B8B9DBAC}" id="{4A9960B6-597D-41C7-9966-580666E2D3A0}">
    <text>Min Credit Hours are the minimum (soft) credit that will be paid towards MCG whatever else is done during this day's DP/FDP.</text>
  </threadedComment>
  <threadedComment ref="F12" dT="2023-01-31T04:34:59.31" personId="{C3DEDD5F-9851-4487-84BA-4A66B8B9DBAC}" id="{BD309B8A-0C9F-43A2-A05B-70303A96E914}">
    <text>Soft Credit Hours are paid against this RP Date in addition to whatever else happens on this date (FLY, TVL, etc)</text>
  </threadedComment>
  <threadedComment ref="G12" dT="2023-01-31T04:35:57.95" personId="{C3DEDD5F-9851-4487-84BA-4A66B8B9DBAC}" id="{5253D856-42A0-43AA-AB03-48A6E3C4A981}">
    <text>A Hard Hour (Minimum) payment is paid where indicated. Hard Hours form a minimum - FLY and TVL hours are made Hard by the indication of the Minimum Hard Hours in this column - Hard Hours do not contribute to MCG.</text>
  </threadedComment>
  <threadedComment ref="H12" dT="2023-02-02T08:31:09.66" personId="{C3DEDD5F-9851-4487-84BA-4A66B8B9DBAC}" id="{4E2ECF2B-CC25-4493-86DF-408DF664DCE1}">
    <text>Duty RIG (when enabled) is calculated ONLY for FDPs (where FLY/TVL has taken place) and is based on Actual FDP only. The sheet will use Planned FDP if Actual has not yet been entered. Light Blue background indicates RIG exceeds the sum of other Credits.</text>
  </threadedComment>
  <threadedComment ref="J12" dT="2023-02-02T11:47:06.03" personId="{C3DEDD5F-9851-4487-84BA-4A66B8B9DBAC}" id="{6F4A6D4C-8F34-4B33-80A8-5077E4F6EB8C}">
    <text>Used when Called Out, or a Callout is Cancelled (2 Hrs Notice).
Only Cancelled Callout (&lt;2 Hrs) is valid under CMS.</text>
  </threadedComment>
  <threadedComment ref="K12" dT="2023-02-02T11:48:19.63" personId="{C3DEDD5F-9851-4487-84BA-4A66B8B9DBAC}" id="{B9307237-55A2-4910-919F-D8D4A84009C7}">
    <text>Pre-CMS Ad-Hoc Instructors Days received a fixed fee (pre-CMS only).</text>
  </threadedComment>
  <threadedComment ref="L12" dT="2023-02-02T11:48:55.45" personId="{C3DEDD5F-9851-4487-84BA-4A66B8B9DBAC}" id="{FBAEA50D-93EE-4B78-A5DA-DEC8FF282CF4}">
    <text>Cancelled Accommodation Allowances is paid against the night the Accom was eligible.</text>
  </threadedComment>
  <threadedComment ref="M12" dT="2023-02-02T11:56:53.78" personId="{C3DEDD5F-9851-4487-84BA-4A66B8B9DBAC}" id="{38512FF7-00D5-4DC7-AAC1-986A4596591F}">
    <text>TVL associated with a Displaced Duty incurs 100% credit against Sked/Actual TVl Flight Time.</text>
  </threadedComment>
  <threadedComment ref="N12" dT="2023-02-02T11:57:31.86" personId="{C3DEDD5F-9851-4487-84BA-4A66B8B9DBAC}" id="{D3E19934-8BC4-4FE4-A44B-737CDF7F6C12}">
    <text>Route can be selected from the list. Keep the Route Naming consistent as this facilitates the lookup boxes to recall previously entered Sectors/Block times.</text>
  </threadedComment>
  <threadedComment ref="O12" dT="2023-02-02T12:06:58.57" personId="{C3DEDD5F-9851-4487-84BA-4A66B8B9DBAC}" id="{E5F16FEB-07D7-4295-A13B-CD0BF5569B84}">
    <text>Credited at 50% of the Higher of (Sked/Actual) 
- 2 hour minimum when TVL is the only duty in the Duty Period.
- Other Airline Travel (OAL) is Sked only.
- Displaced TVL is at 100%</text>
  </threadedComment>
  <threadedComment ref="Q12" dT="2023-02-07T00:50:25.59" personId="{C3DEDD5F-9851-4487-84BA-4A66B8B9DBAC}" id="{D75DFFF3-8807-40D7-AA9D-DBF23CE3EC2B}">
    <text>TVL Credit Hours for Pre-Travel accounts for the various rules:
- Min 2 Hours (TVL only)
- Max of (Sked/Actual)
- Sked only for OAL TVL
- etc.</text>
  </threadedComment>
  <threadedComment ref="AM12" dT="2023-02-02T11:56:53.78" personId="{C3DEDD5F-9851-4487-84BA-4A66B8B9DBAC}" id="{21E73AA9-8DB0-450F-8A60-7072F5C75B26}">
    <text>TVL associated with a Displaced Duty incurs 100% credit against Sked/Actual TVl Flight Time.</text>
  </threadedComment>
  <threadedComment ref="AN12" dT="2023-02-02T11:57:31.86" personId="{C3DEDD5F-9851-4487-84BA-4A66B8B9DBAC}" id="{84EE6941-960C-45F0-A54F-89B53D736882}">
    <text>Keep the Route Naming consistent as this facilitates the lookup boxes to recall previously entered Sectors/Block times.</text>
  </threadedComment>
  <threadedComment ref="AO12" dT="2023-02-02T12:06:58.57" personId="{C3DEDD5F-9851-4487-84BA-4A66B8B9DBAC}" id="{CB347718-09E8-4DF5-A0F9-59FE736D600D}">
    <text>Credited at 50% of the Higher of (Sked/Actual) 
- 2 hour minimum when TVL is the only duty in the Duty Period.
- Other Airline Travel (OAL) is Sked only.
- Displaced TVL is at 100%</text>
  </threadedComment>
  <threadedComment ref="AQ12" dT="2023-02-07T00:50:25.59" personId="{C3DEDD5F-9851-4487-84BA-4A66B8B9DBAC}" id="{FFEA5935-979D-438E-9D1E-8C7D3AC340B2}">
    <text>TVL Credit Hours for Pre-Travel accounts for the various rules:
- Min 2 Hours (TVL only)
- Max of (Sked/Actual)
- Sked only for OAL TVL
- etc.</text>
  </threadedComment>
  <threadedComment ref="AS12" dT="2023-02-07T00:54:00.34" personId="{C3DEDD5F-9851-4487-84BA-4A66B8B9DBAC}" id="{ADC52D3C-5E17-4C56-8E42-63121BDB10C7}">
    <text>The Soft Credit associated with the Duty Code for each day of the roster.</text>
  </threadedComment>
  <threadedComment ref="AT12" dT="2023-02-07T00:54:27.99" personId="{C3DEDD5F-9851-4487-84BA-4A66B8B9DBAC}" id="{F934C3E7-E6A1-449A-B4A7-1DAC27EA39CD}">
    <text>Credit Hour for Duty Travel, based on the Pre and Post Duty TVL entries in the sheet.</text>
  </threadedComment>
  <threadedComment ref="AU12" dT="2023-02-07T00:54:53.69" personId="{C3DEDD5F-9851-4487-84BA-4A66B8B9DBAC}" id="{F5E75202-DD21-4B70-BCB4-AF8EF47ACFCE}">
    <text>Credit Hours for the Sector Blocks (Scheduled/Actual) for each day of the RP.</text>
  </threadedComment>
  <threadedComment ref="AV12" dT="2023-02-07T00:55:55.98" personId="{C3DEDD5F-9851-4487-84BA-4A66B8B9DBAC}" id="{181DEF26-BE6B-438B-9D0F-4CC9A0CE0BF8}">
    <text>Credit Hours associated with the Ratio-In-Guarantee 50% calculation. These will be highlighted if exceeded the sum of all other credit for the FDP.</text>
  </threadedComment>
  <threadedComment ref="AW12" dT="2023-02-07T00:55:55.98" personId="{C3DEDD5F-9851-4487-84BA-4A66B8B9DBAC}" id="{6ECC1C2D-1F64-47A0-8F81-18F17C60E9E6}">
    <text>Credit Hours associated with the Ratio-In-Guarantee 50% calculation. These will be highlighted if exceeded the sum of all other credit for the FDP.</text>
  </threadedComment>
  <threadedComment ref="AX12" dT="2023-02-07T00:56:36.67" personId="{C3DEDD5F-9851-4487-84BA-4A66B8B9DBAC}" id="{11DF510A-3812-4FA4-AA61-D5803E703659}">
    <text>Total Credit Hours for each day of the RP - sum of Soft, TVL, FLY and potentially increased if FDP RIG is applicable.</text>
  </threadedComment>
  <threadedComment ref="AY12" dT="2023-09-07T09:05:32.47" personId="{C3DEDD5F-9851-4487-84BA-4A66B8B9DBAC}" id="{094D3D3D-0BE5-48C3-B58F-AD564E3429F5}">
    <text xml:space="preserve">Total Credit Hours - in DECIMAL- for each day of the RP which you can compare with the Credit Summary Report from the company. Small rounding errors are inevitable.
</text>
  </threadedComment>
  <threadedComment ref="AZ12" dT="2023-02-07T00:57:09.26" personId="{C3DEDD5F-9851-4487-84BA-4A66B8B9DBAC}" id="{E2DA1DA4-9108-434F-B697-95C2B4C92A76}">
    <text>Hard Credit is paid irrespective of the relationship been Credit Hours and MCG. Hard Cred does NOT contribute towards the MCG calculation.</text>
  </threadedComment>
  <threadedComment ref="R13" dT="2023-02-07T00:46:18.35" personId="{C3DEDD5F-9851-4487-84BA-4A66B8B9DBAC}" id="{63091E6B-C7E9-4B03-BFA5-46946B746C23}">
    <text xml:space="preserve">Route can be selected from the list. Keep the Route Naming consistent as this facilitates the lookup boxes to recall previously entered Sectors/Block times.
</text>
  </threadedComment>
  <threadedComment ref="U13" dT="2023-02-07T00:46:18.35" personId="{C3DEDD5F-9851-4487-84BA-4A66B8B9DBAC}" id="{C70BF39E-B962-4DCD-B979-4CB6220D4D6E}">
    <text xml:space="preserve">Route can be selected from the list. Keep the Route Naming consistent as this facilitates the lookup boxes to recall previously entered Sectors/Block times.
</text>
  </threadedComment>
  <threadedComment ref="X13" dT="2023-02-07T00:46:18.35" personId="{C3DEDD5F-9851-4487-84BA-4A66B8B9DBAC}" id="{611608C8-0F62-431A-BA5C-0A3151F00847}">
    <text xml:space="preserve">Route can be selected from the list. Keep the Route Naming consistent as this facilitates the lookup boxes to recall previously entered Sectors/Block times.
</text>
  </threadedComment>
  <threadedComment ref="AA13" dT="2023-02-07T00:46:18.35" personId="{C3DEDD5F-9851-4487-84BA-4A66B8B9DBAC}" id="{93F0AD8E-7FDD-4731-B347-FE61138AFAF3}">
    <text xml:space="preserve">Route can be selected from the list. Keep the Route Naming consistent as this facilitates the lookup boxes to recall previously entered Sectors/Block times.
</text>
  </threadedComment>
  <threadedComment ref="AD13" dT="2023-02-07T00:46:18.35" personId="{C3DEDD5F-9851-4487-84BA-4A66B8B9DBAC}" id="{826382B9-3BE0-4B13-AF08-04ADA8D9CAD1}">
    <text xml:space="preserve">Route can be selected from the list. Keep the Route Naming consistent as this facilitates the lookup boxes to recall previously entered Sectors/Block times.
</text>
  </threadedComment>
  <threadedComment ref="AG13" dT="2023-02-07T00:46:18.35" personId="{C3DEDD5F-9851-4487-84BA-4A66B8B9DBAC}" id="{E60A233A-71E3-49B1-868B-A6D1D507EAD0}">
    <text xml:space="preserve">Route can be selected from the list. Keep the Route Naming consistent as this facilitates the lookup boxes to recall previously entered Sectors/Block times.
</text>
  </threadedComment>
  <threadedComment ref="AJ13" dT="2023-02-07T00:52:41.33" personId="{C3DEDD5F-9851-4487-84BA-4A66B8B9DBAC}" id="{DBE58CA4-756C-4D71-A37A-F9C59BB1D9BF}">
    <text>This is just the Sum of the Scheduled Block Hours for FLY sectors entered.</text>
  </threadedComment>
  <threadedComment ref="AK13" dT="2023-02-07T00:53:03.40" personId="{C3DEDD5F-9851-4487-84BA-4A66B8B9DBAC}" id="{78D8CC02-D96A-43A3-856A-FFFADA0CB252}">
    <text xml:space="preserve">This is just the Sum of the Actually Flown Block Hours for FLY sectors entered.
</text>
  </threadedComment>
  <threadedComment ref="AL13" dT="2023-02-07T00:53:32.89" personId="{C3DEDD5F-9851-4487-84BA-4A66B8B9DBAC}" id="{00C00577-2217-4724-84EF-9CD260B20DF5}">
    <text>Credit Hours for the FLY on each date of the roster. Note that this is the result of the higher of (Scheduled/Actual).</text>
  </threadedComment>
  <threadedComment ref="H14" dT="2023-02-02T10:06:08.09" personId="{C3DEDD5F-9851-4487-84BA-4A66B8B9DBAC}" id="{E34BC9F7-A130-465C-AC63-1B67F4BF1FAD}">
    <text>Planned FDP is used to calculate RIG when Actual is not yet entered.</text>
  </threadedComment>
  <threadedComment ref="I14" dT="2023-02-02T10:06:32.41" personId="{C3DEDD5F-9851-4487-84BA-4A66B8B9DBAC}" id="{B074B432-9287-4C36-B2E8-7CC7D1E744F4}">
    <text>Actual FDP overrides the use of Planned FDP for the RIG calculation.</text>
  </threadedComment>
  <threadedComment ref="O14" dT="2023-02-07T00:47:17.69" personId="{C3DEDD5F-9851-4487-84BA-4A66B8B9DBAC}" id="{1880F938-3471-4B86-86EB-B183774AD983}">
    <text>Enter/Select the SCHEDULED Block Time from your roster - BEFORE you fly the event. The default comes from the TRIPS files and may not match your roster - CHECK IT.</text>
  </threadedComment>
  <threadedComment ref="P14" dT="2023-02-07T00:49:14.04" personId="{C3DEDD5F-9851-4487-84BA-4A66B8B9DBAC}" id="{27C1B68E-0ADE-4669-A205-8A947BBC5F5A}">
    <text>Enter/Select the ACTUALLY FLOWN Block Time from your roster - AFTER you fly the event. If the total is not shown on your roster you can use the Sector/Block/Duty Time Calculator below the sheet.</text>
  </threadedComment>
  <threadedComment ref="S14" dT="2023-02-07T00:47:17.69" personId="{C3DEDD5F-9851-4487-84BA-4A66B8B9DBAC}" id="{BEC69E17-FD3E-45A0-803C-6BD22E56613E}">
    <text>Enter/Select the SCHEDULED Block Time from your roster - BEFORE you fly the event. The default comes from the TRIPS files and may not match your roster - CHECK IT.</text>
  </threadedComment>
  <threadedComment ref="T14" dT="2023-02-07T00:49:14.04" personId="{C3DEDD5F-9851-4487-84BA-4A66B8B9DBAC}" id="{7C6BAED5-72AB-454D-99B5-8871F36F693F}">
    <text>Enter/Select the ACTUALLY FLOWN Block Time from your roster - AFTER you fly the event. If the total is not shown on your roster you can use the Sector/Block/Duty Time Calculator below the sheet.</text>
  </threadedComment>
  <threadedComment ref="V14" dT="2023-02-07T00:47:17.69" personId="{C3DEDD5F-9851-4487-84BA-4A66B8B9DBAC}" id="{0E263860-3E95-46E0-8409-4396A3F2964B}">
    <text>Enter/Select the SCHEDULED Block Time from your roster - BEFORE you fly the event. The default comes from the TRIPS files and may not match your roster - CHECK IT.</text>
  </threadedComment>
  <threadedComment ref="W14" dT="2023-02-07T00:49:14.04" personId="{C3DEDD5F-9851-4487-84BA-4A66B8B9DBAC}" id="{D4818E56-68E1-4E89-8073-D4766834B7F9}">
    <text>Enter/Select the ACTUALLY FLOWN Block Time from your roster - AFTER you fly the event. If the total is not shown on your roster you can use the Sector/Block/Duty Time Calculator below the sheet.</text>
  </threadedComment>
  <threadedComment ref="Y14" dT="2023-02-07T00:47:17.69" personId="{C3DEDD5F-9851-4487-84BA-4A66B8B9DBAC}" id="{272F4F13-499F-4D8D-9F37-4A50E734B89E}">
    <text>Enter/Select the SCHEDULED Block Time from your roster - BEFORE you fly the event. The default comes from the TRIPS files and may not match your roster - CHECK IT.</text>
  </threadedComment>
  <threadedComment ref="Z14" dT="2023-02-07T00:49:14.04" personId="{C3DEDD5F-9851-4487-84BA-4A66B8B9DBAC}" id="{7CF4BC2B-3A6D-4359-83D5-DB04EA4AA8DC}">
    <text>Enter/Select the ACTUALLY FLOWN Block Time from your roster - AFTER you fly the event. If the total is not shown on your roster you can use the Sector/Block/Duty Time Calculator below the sheet.</text>
  </threadedComment>
  <threadedComment ref="AB14" dT="2023-02-07T00:47:17.69" personId="{C3DEDD5F-9851-4487-84BA-4A66B8B9DBAC}" id="{EA86382F-B6AF-43C7-8344-A8EE94D4E266}">
    <text>Enter/Select the SCHEDULED Block Time from your roster - BEFORE you fly the event. The default comes from the TRIPS files and may not match your roster - CHECK IT.</text>
  </threadedComment>
  <threadedComment ref="AC14" dT="2023-02-07T00:49:14.04" personId="{C3DEDD5F-9851-4487-84BA-4A66B8B9DBAC}" id="{23E7FCAA-475D-4FB1-91AB-F57326B49B02}">
    <text>Enter/Select the ACTUALLY FLOWN Block Time from your roster - AFTER you fly the event. If the total is not shown on your roster you can use the Sector/Block/Duty Time Calculator below the sheet.</text>
  </threadedComment>
  <threadedComment ref="AE14" dT="2023-02-07T00:47:17.69" personId="{C3DEDD5F-9851-4487-84BA-4A66B8B9DBAC}" id="{EA0410A1-056E-4E21-9386-348FB0FF7C2C}">
    <text>Enter/Select the SCHEDULED Block Time from your roster - BEFORE you fly the event. The default comes from the TRIPS files and may not match your roster - CHECK IT.</text>
  </threadedComment>
  <threadedComment ref="AF14" dT="2023-02-07T00:49:14.04" personId="{C3DEDD5F-9851-4487-84BA-4A66B8B9DBAC}" id="{214CDE4A-C4B7-475F-80E2-E913BAAB295F}">
    <text>Enter/Select the ACTUALLY FLOWN Block Time from your roster - AFTER you fly the event. If the total is not shown on your roster you can use the Sector/Block/Duty Time Calculator below the sheet.</text>
  </threadedComment>
  <threadedComment ref="AH14" dT="2023-02-07T00:47:17.69" personId="{C3DEDD5F-9851-4487-84BA-4A66B8B9DBAC}" id="{07E9608D-6958-4E4C-9C33-9C28DE118FF9}">
    <text>Enter/Select the SCHEDULED Block Time from your roster - BEFORE you fly the event. The default comes from the TRIPS files and may not match your roster - CHECK IT.</text>
  </threadedComment>
  <threadedComment ref="AI14" dT="2023-02-07T00:49:14.04" personId="{C3DEDD5F-9851-4487-84BA-4A66B8B9DBAC}" id="{E7534811-861A-416F-95AB-4B90B2EF15FA}">
    <text>Enter/Select the ACTUALLY FLOWN Block Time from your roster - AFTER you fly the event. If the total is not shown on your roster you can use the Sector/Block/Duty Time Calculator below the sheet.</text>
  </threadedComment>
  <threadedComment ref="AO14" dT="2023-02-07T00:47:17.69" personId="{C3DEDD5F-9851-4487-84BA-4A66B8B9DBAC}" id="{588F547E-951E-4CF9-A8AB-4D4C003A3D1B}">
    <text>Enter/Select the SCHEDULED Block Time from your roster - BEFORE you fly the event. The default comes from the TRIPS files and may not match your roster - CHECK IT.</text>
  </threadedComment>
  <threadedComment ref="AP14" dT="2023-02-07T00:49:14.04" personId="{C3DEDD5F-9851-4487-84BA-4A66B8B9DBAC}" id="{E2E5F8BE-86E9-4192-887D-2153B7311F22}">
    <text>Enter/Select the ACTUALLY FLOWN Block Time from your roster - AFTER you fly the event. If the total is not shown on your roster you can use the Sector/Block/Duty Time Calculator below the sheet.</text>
  </threadedComment>
  <threadedComment ref="B15" dT="2023-02-02T08:30:06.43" personId="{C3DEDD5F-9851-4487-84BA-4A66B8B9DBAC}" id="{04CAF881-8E2B-4663-825C-494BF720BD03}">
    <text>The First Day of the RP can contain Roll In Credit Hours (FLY/TVL/RIG?) if airborne at Midnight Crew Home Base time.</text>
  </threadedComment>
  <threadedComment ref="B47" dT="2023-02-07T00:58:55.87" personId="{C3DEDD5F-9851-4487-84BA-4A66B8B9DBAC}" id="{C4560081-7428-404B-97C2-BEB9699CDCC1}">
    <text>Select the UTC offset of your Roster Home Base (not where you actually live). This is used for all calculations in the Sector Block/Duty Time Calculator table.</text>
  </threadedComment>
  <threadedComment ref="O48" dT="2023-02-07T01:01:58.05" personId="{C3DEDD5F-9851-4487-84BA-4A66B8B9DBAC}" id="{4023D6F3-DECF-41EA-ACC9-AA7535A4219F}">
    <text>Calculated Block Time.</text>
  </threadedComment>
  <threadedComment ref="S48" dT="2023-02-07T02:30:40.04" personId="{C3DEDD5F-9851-4487-84BA-4A66B8B9DBAC}" id="{6461F0BD-3622-48ED-8663-91AE0460498D}">
    <text>Select the Date of Removal (Sick) - Do this BEFORE you assign the LV-SK duty code.</text>
  </threadedComment>
  <threadedComment ref="V48" dT="2023-02-07T02:31:34.71" personId="{C3DEDD5F-9851-4487-84BA-4A66B8B9DBAC}" id="{523ECCFD-8620-4DCC-B4BE-42C0F7031B21}">
    <text>Enter/Select the Lost Credit Hours here. Note that if you select the Date (left) BEFORE you change the duty in the main sheet - the drop down will have the current total credit for that date.</text>
  </threadedComment>
  <threadedComment ref="D49" dT="2023-02-07T00:59:31.77" personId="{C3DEDD5F-9851-4487-84BA-4A66B8B9DBAC}" id="{F845A1BE-1F4E-4630-94EA-5BE71A995A58}">
    <text>Departure Airport.</text>
  </threadedComment>
  <threadedComment ref="E49" dT="2023-02-07T00:59:43.51" personId="{C3DEDD5F-9851-4487-84BA-4A66B8B9DBAC}" id="{B7D11A3F-9145-4FA8-B2C2-B9E354EACCB3}">
    <text>UTC Offset of the Departure Airport.</text>
  </threadedComment>
  <threadedComment ref="F49" dT="2023-02-07T00:59:55.11" personId="{C3DEDD5F-9851-4487-84BA-4A66B8B9DBAC}" id="{7B1E4A83-1C3C-4AFA-94C2-FCC92ED34026}">
    <text>Off Blocks (Out) Time of the Departure.</text>
  </threadedComment>
  <threadedComment ref="G49" dT="2023-02-07T01:00:16.64" personId="{C3DEDD5F-9851-4487-84BA-4A66B8B9DBAC}" id="{2A3EE195-6CB5-40F3-8881-82A8754ABF8C}">
    <text>Calculated UTC Off Blocks (Out) time.</text>
  </threadedComment>
  <threadedComment ref="H49" dT="2023-02-07T01:00:33.44" personId="{C3DEDD5F-9851-4487-84BA-4A66B8B9DBAC}" id="{4F0CFAE3-ECC5-4425-81EB-67A9FBF41860}">
    <text>Calculated Crew Home Base Off Blocks (Out) time.</text>
  </threadedComment>
  <threadedComment ref="I49" dT="2023-02-07T00:59:31.77" personId="{C3DEDD5F-9851-4487-84BA-4A66B8B9DBAC}" id="{F0E4DC24-33FF-4060-8CC9-59C834465F78}">
    <text>Destination Airport.</text>
  </threadedComment>
  <threadedComment ref="J49" dT="2023-02-07T00:59:43.51" personId="{C3DEDD5F-9851-4487-84BA-4A66B8B9DBAC}" id="{DA5ED294-2339-4B41-87EB-4C9490E1284F}">
    <text>UTC Offset of the Destination Airport.</text>
  </threadedComment>
  <threadedComment ref="K49" dT="2023-02-07T00:59:55.11" personId="{C3DEDD5F-9851-4487-84BA-4A66B8B9DBAC}" id="{2EB278D5-E4C4-4D19-A3D7-D1CB2535C996}">
    <text>On Blocks (In) Time of the Departure.</text>
  </threadedComment>
  <threadedComment ref="L49" dT="2023-02-07T01:00:16.64" personId="{C3DEDD5F-9851-4487-84BA-4A66B8B9DBAC}" id="{B853ED45-0412-406A-B943-3E1E84EC48FA}">
    <text>Calculated UTC On Blocks (In) time.</text>
  </threadedComment>
  <threadedComment ref="M49" dT="2023-02-07T01:00:33.44" personId="{C3DEDD5F-9851-4487-84BA-4A66B8B9DBAC}" id="{9D661CD2-E7C0-41A5-A52D-81D94AFFB7A9}">
    <text>Calculated Crew Home Base On Blocks (In) time.</text>
  </threadedComment>
  <threadedComment ref="P49" dT="2023-02-07T01:02:34.19" personId="{C3DEDD5F-9851-4487-84BA-4A66B8B9DBAC}" id="{282181CB-1046-4024-A727-87A9238323E3}">
    <text>The Hrs : Mins of the Block that occur BEFORE Midnight (Crew Base time).</text>
  </threadedComment>
  <threadedComment ref="Q49" dT="2023-02-07T01:02:34.19" personId="{C3DEDD5F-9851-4487-84BA-4A66B8B9DBAC}" id="{651C3CB7-8D2E-4E2A-93F1-346F2EBD2FFC}">
    <text>The Hrs : Mins of the Block that occur AFTER Midnight (Crew Base time).</text>
  </threadedComment>
  <threadedComment ref="B64" dT="2023-02-07T01:03:40.72" personId="{C3DEDD5F-9851-4487-84BA-4A66B8B9DBAC}" id="{BE9A8610-21BF-4184-8F0E-2F4941C5F7CB}">
    <text>Enter your UTC Offset for your Roster Base (not where you live). This is used for the RP START section.</text>
  </threadedComment>
  <threadedComment ref="F64" dT="2023-02-07T00:59:31.77" personId="{C3DEDD5F-9851-4487-84BA-4A66B8B9DBAC}" id="{FA253638-B7BA-4502-9756-50F0D1DFAE5D}">
    <text>Departure Airport.</text>
  </threadedComment>
  <threadedComment ref="J64" dT="2023-02-07T00:59:31.77" personId="{C3DEDD5F-9851-4487-84BA-4A66B8B9DBAC}" id="{38D2AB8C-0BAD-4FCE-B95C-64CA36A1EAD2}">
    <text>Destination Airport.</text>
  </threadedComment>
  <threadedComment ref="N64" dT="2023-02-07T02:25:04.63" personId="{C3DEDD5F-9851-4487-84BA-4A66B8B9DBAC}" id="{2C382B69-A0D0-49C5-B211-B0B814BCF25A}">
    <text>Sector Total Scheduled/Actual Block/Duty Times.</text>
  </threadedComment>
  <threadedComment ref="O64" dT="2023-02-07T02:23:01.87" personId="{C3DEDD5F-9851-4487-84BA-4A66B8B9DBAC}" id="{A0599A28-7CE6-4AC1-AD74-585218BD081F}">
    <text>This section calculates the portion of the Scheduled/Actual Block/Duty time AFTER Midnight (that carries into Day 1 of the Next RP).</text>
  </threadedComment>
  <threadedComment ref="G65" dT="2023-02-07T01:05:25.27" personId="{C3DEDD5F-9851-4487-84BA-4A66B8B9DBAC}" id="{BE72A709-84A2-411D-9A67-DDE7BA5E948D}">
    <text>Enter the Off Blocks (Out) or Sign On times. Note that the Sign On cells include defaults of -90 (International) and -60 (Domestic) based on the previously entered Off Blocks / Out times.
- Enter both Scheduled and Actual for both Block and Duty times.</text>
  </threadedComment>
  <threadedComment ref="H65" dT="2023-02-07T01:00:16.64" personId="{C3DEDD5F-9851-4487-84BA-4A66B8B9DBAC}" id="{6FEB8C4A-2CFE-430D-8514-E9C377C585AF}">
    <text>Calculated UTC Off Blocks (Out) time.</text>
  </threadedComment>
  <threadedComment ref="I65" dT="2023-02-07T01:00:33.44" personId="{C3DEDD5F-9851-4487-84BA-4A66B8B9DBAC}" id="{F9D0298E-010A-4837-9EEE-0D692570DB0E}">
    <text>Calculated Crew Home Base Off Blocks (Out) time.</text>
  </threadedComment>
  <threadedComment ref="K65" dT="2023-02-07T01:06:18.31" personId="{C3DEDD5F-9851-4487-84BA-4A66B8B9DBAC}" id="{A45DDF60-B626-4665-8D9B-5755BFCD1676}">
    <text xml:space="preserve">Enter the On Blocks (In) or Sign Off times. Note that the Sign Off cells include defaults of +30 based on the previously entered On Blocks / In times.
- Enter both Scheduled and Actual for both Block and Duty times.
</text>
  </threadedComment>
  <threadedComment ref="M65" dT="2023-02-07T01:00:33.44" personId="{C3DEDD5F-9851-4487-84BA-4A66B8B9DBAC}" id="{AE784141-11B3-420E-805B-D9EF1AAB7D7E}">
    <text>Calculated Crew Home Base Off Blocks (Out) time.</text>
  </threadedComment>
  <threadedComment ref="F68" dT="2023-02-07T02:24:09.21" personId="{C3DEDD5F-9851-4487-84BA-4A66B8B9DBAC}" id="{4D38EB62-0300-421A-8D41-6A746F17C91B}">
    <text>Departure Airport UTC Offset.</text>
  </threadedComment>
  <threadedComment ref="J68" dT="2023-02-07T02:24:09.21" personId="{C3DEDD5F-9851-4487-84BA-4A66B8B9DBAC}" id="{5D0E18EC-62BF-41E6-A7EE-18F36B73E2DB}">
    <text>Destination Airport UTC Offset.</text>
  </threadedComment>
  <threadedComment ref="B76" dT="2023-02-07T01:03:40.72" personId="{C3DEDD5F-9851-4487-84BA-4A66B8B9DBAC}" id="{FB8EB144-27E7-4D0C-A873-86124B5654C2}">
    <text>Enter your UTC Offset for your Roster Base (not where you live). This is used for the RP END section.</text>
  </threadedComment>
  <threadedComment ref="F76" dT="2023-02-07T00:59:31.77" personId="{C3DEDD5F-9851-4487-84BA-4A66B8B9DBAC}" id="{D86A8D9C-4EAB-4FC3-BDC8-FDF82F89CD21}">
    <text>Departure Airport.</text>
  </threadedComment>
  <threadedComment ref="J76" dT="2023-02-07T00:59:31.77" personId="{C3DEDD5F-9851-4487-84BA-4A66B8B9DBAC}" id="{9B5D1C7F-D9E4-4EAD-AA7F-FDB3E7362F6B}">
    <text>Destination Airport.</text>
  </threadedComment>
  <threadedComment ref="N76" dT="2023-02-07T02:25:04.63" personId="{C3DEDD5F-9851-4487-84BA-4A66B8B9DBAC}" id="{1D2D9F3C-F962-4A1F-892D-2611800D2B89}">
    <text>Sector Total Scheduled/Actual Block/Duty Times.</text>
  </threadedComment>
  <threadedComment ref="O76" dT="2023-02-07T02:23:28.82" personId="{C3DEDD5F-9851-4487-84BA-4A66B8B9DBAC}" id="{12EB1C0E-A909-4DD0-A57A-5B98263D0A28}">
    <text>This section calculates the portion of the Scheduled/Actual Block/Duty time BEFORE Midnight (that is credited into the last day of the RP).</text>
  </threadedComment>
  <threadedComment ref="G77" dT="2023-02-07T01:05:25.27" personId="{C3DEDD5F-9851-4487-84BA-4A66B8B9DBAC}" id="{B58AB86A-59F8-466D-B810-DDF1B395973D}">
    <text>Enter the Off Blocks (Out) or Sign On times. Note that the Sign On cells include defaults of -90 (International) and -60 (Domestic) based on the previously entered Off Blocks / Out times.
- Enter both Scheduled and Actual for both Block and Duty times.</text>
  </threadedComment>
  <threadedComment ref="H77" dT="2023-02-07T01:00:16.64" personId="{C3DEDD5F-9851-4487-84BA-4A66B8B9DBAC}" id="{7D00F1B4-4F5C-4B77-8C26-9D96B2B616BD}">
    <text>Calculated UTC Off Blocks (Out) time.</text>
  </threadedComment>
  <threadedComment ref="I77" dT="2023-02-07T01:00:33.44" personId="{C3DEDD5F-9851-4487-84BA-4A66B8B9DBAC}" id="{35178847-85D6-4F1C-8003-D57CC4DAE0FE}">
    <text>Calculated Crew Home Base Off Blocks (Out) time.</text>
  </threadedComment>
  <threadedComment ref="K77" dT="2023-02-07T01:06:18.31" personId="{C3DEDD5F-9851-4487-84BA-4A66B8B9DBAC}" id="{63F26901-BFEE-4ECF-BA18-EBE929E10ABB}">
    <text xml:space="preserve">Enter the On Blocks (In) or Sign Off times. Note that the Sign Off cells include defaults of +30 based on the previously entered On Blocks / In times.
- Enter both Scheduled and Actual for both Block and Duty times.
</text>
  </threadedComment>
  <threadedComment ref="M77" dT="2023-02-07T01:00:33.44" personId="{C3DEDD5F-9851-4487-84BA-4A66B8B9DBAC}" id="{E4740955-05A4-4A5A-BEE7-897C45249F52}">
    <text>Calculated Crew Home Base Off Blocks (Out) time.</text>
  </threadedComment>
  <threadedComment ref="F80" dT="2023-02-07T02:24:09.21" personId="{C3DEDD5F-9851-4487-84BA-4A66B8B9DBAC}" id="{1787B34B-9173-4257-B9BB-D3638F2B20A9}">
    <text>Departure Airport UTC Offset.</text>
  </threadedComment>
  <threadedComment ref="J80" dT="2023-02-07T02:24:09.21" personId="{C3DEDD5F-9851-4487-84BA-4A66B8B9DBAC}" id="{5437D1CE-BAAA-484D-9CEC-7381F871E880}">
    <text>Destination Airport UTC Offset.</text>
  </threadedComment>
</ThreadedComments>
</file>

<file path=xl/threadedComments/threadedComment3.xml><?xml version="1.0" encoding="utf-8"?>
<ThreadedComments xmlns="http://schemas.microsoft.com/office/spreadsheetml/2018/threadedcomments" xmlns:x="http://schemas.openxmlformats.org/spreadsheetml/2006/main">
  <threadedComment ref="B2" dT="2023-02-07T00:43:40.86" personId="{C3DEDD5F-9851-4487-84BA-4A66B8B9DBAC}" id="{BD69098B-F3C3-4EA2-B5F9-4091421B3865}">
    <text>Select the Roster Period (RP) in this cell.</text>
  </threadedComment>
  <threadedComment ref="AD2" dT="2023-02-07T02:50:51.03" personId="{C3DEDD5F-9851-4487-84BA-4A66B8B9DBAC}" id="{B33DF252-B8AE-42F2-AABD-0AFF3C7AB3C5}">
    <text>Select Here to manually override the default settings for the current RP.</text>
  </threadedComment>
  <threadedComment ref="B3" dT="2023-02-07T00:44:04.77" personId="{C3DEDD5F-9851-4487-84BA-4A66B8B9DBAC}" id="{345DA748-6549-4930-B104-9F7657513071}">
    <text>Select your Role (Captain, First Officer, Full, Part Time, etc) - here.</text>
  </threadedComment>
  <threadedComment ref="I3" dT="2023-02-02T12:02:54.51" personId="{C3DEDD5F-9851-4487-84BA-4A66B8B9DBAC}" id="{6CB5527E-2AF4-4E5F-B03A-DFB7BA3F2BCB}">
    <text>FLT Credits is the FLY Sked/Actual Credit or FDP RIG (whichever is higher) for the RP.</text>
  </threadedComment>
  <threadedComment ref="Z3" dT="2023-02-02T11:58:37.87" personId="{C3DEDD5F-9851-4487-84BA-4A66B8B9DBAC}" id="{302B1104-6541-4065-9168-EBD4BCCF3CAD}">
    <text>Whether SBY generates Soft Credit when not called out.</text>
  </threadedComment>
  <threadedComment ref="I4" dT="2023-02-02T12:02:54.51" personId="{C3DEDD5F-9851-4487-84BA-4A66B8B9DBAC}" id="{2B9F61DB-3632-45B5-B1BD-A2C69B8C6076}">
    <text>Trip RIG is paid on certain Trips based on Time Away From Base (TAFB). This figure is the additional credit from these trips.</text>
  </threadedComment>
  <threadedComment ref="C5" dT="2023-02-11T02:56:21.97" personId="{C3DEDD5F-9851-4487-84BA-4A66B8B9DBAC}" id="{22B7D928-ECCC-4AE7-8610-9680C1FE6B9E}">
    <text>MCG or FMCG
- MCG from the EBA
- FMCG is MCG reduced for Unpaid Leave or impacted by Trip Swapping.</text>
  </threadedComment>
  <threadedComment ref="I5" dT="2023-02-02T12:03:36.78" personId="{C3DEDD5F-9851-4487-84BA-4A66B8B9DBAC}" id="{E30C92C1-0CB6-48F3-9032-5BD5FC638A8C}">
    <text>The higher of Sked/Actual TVL Credits - including the 2 Hr minimum; 100% for Displaced TVL and Sked only for OAL TVL.</text>
  </threadedComment>
  <threadedComment ref="B6" dT="2023-02-07T00:44:47.31" personId="{C3DEDD5F-9851-4487-84BA-4A66B8B9DBAC}" id="{1E695976-A4E6-4CF6-97DC-1C7CC0280841}">
    <text>Once you have entered your PUBLISHED roster - enter/select the Published Credit hours here. This is only really required when Published Credit is protected under Incentive.</text>
  </threadedComment>
  <threadedComment ref="I6" dT="2023-02-02T12:04:13.23" personId="{C3DEDD5F-9851-4487-84BA-4A66B8B9DBAC}" id="{2F30CA9B-E863-466B-8D87-C9BC885CF833}">
    <text>Total of Soft Credits (mostly Credits for Duties such as Sim, Admin, etc).</text>
  </threadedComment>
  <threadedComment ref="I8" dT="2023-02-07T00:45:18.73" personId="{C3DEDD5F-9851-4487-84BA-4A66B8B9DBAC}" id="{60B55D68-BCDB-411B-B110-5079016F6546}">
    <text>This is the Payroll Credit Hours based on the entries in the sheet below.</text>
  </threadedComment>
  <threadedComment ref="C12" dT="2023-01-31T04:33:06.49" personId="{C3DEDD5F-9851-4487-84BA-4A66B8B9DBAC}" id="{4C614B6E-99BC-41D7-B581-1E0EF9E22C49}">
    <text>Duty Code is a required entry for every date in the RP.</text>
  </threadedComment>
  <threadedComment ref="D12" dT="2023-01-31T04:33:06.49" personId="{C3DEDD5F-9851-4487-84BA-4A66B8B9DBAC}" id="{314D9F3E-7BDB-42FA-BE42-E359992D321F}">
    <text>Select the same Trip RIG # (from the TAFB details entered below the sheet) for each day of a Trip that has RIG applied to it.</text>
  </threadedComment>
  <threadedComment ref="E12" dT="2023-01-31T04:33:51.55" personId="{C3DEDD5F-9851-4487-84BA-4A66B8B9DBAC}" id="{A412B1DB-8376-4C94-B125-9E1C54A9EEBE}">
    <text>Min Credit Hours are the minimum (soft) credit that will be paid towards MCG whatever else is done during this day's DP/FDP.</text>
  </threadedComment>
  <threadedComment ref="F12" dT="2023-01-31T04:34:59.31" personId="{C3DEDD5F-9851-4487-84BA-4A66B8B9DBAC}" id="{32D991F2-BE0B-4479-A372-CCB39D2334BE}">
    <text>Soft Credit Hours are paid against this RP Date in addition to whatever else happens on this date (FLY, TVL, etc)</text>
  </threadedComment>
  <threadedComment ref="G12" dT="2023-01-31T04:35:57.95" personId="{C3DEDD5F-9851-4487-84BA-4A66B8B9DBAC}" id="{6735B4E2-612C-4FAA-9BF9-D68A7D1575EA}">
    <text>A Hard Hour (Minimum) payment is paid where indicated. Hard Hours form a minimum - FLY and TVL hours are made Hard by the indication of the Minimum Hard Hours in this column - Hard Hours do not contribute to MCG.</text>
  </threadedComment>
  <threadedComment ref="H12" dT="2023-02-02T08:31:09.66" personId="{C3DEDD5F-9851-4487-84BA-4A66B8B9DBAC}" id="{75F15D5C-62B2-40D3-99CE-CAACE3EF88B9}">
    <text>Duty RIG (when enabled) is calculated ONLY for FDPs (where FLY/TVL has taken place) and is based on Actual FDP only. The sheet will use Planned FDP if Actual has not yet been entered. Light Blue background indicates RIG exceeds the sum of other Credits.</text>
  </threadedComment>
  <threadedComment ref="J12" dT="2023-02-02T11:47:06.03" personId="{C3DEDD5F-9851-4487-84BA-4A66B8B9DBAC}" id="{9B93DBA4-2F99-4FBA-B214-8CA312EC8331}">
    <text>Used when Called Out, or a Callout is Cancelled (2 Hrs Notice).
Only Cancelled Callout (&lt;2 Hrs) is valid under CMS.</text>
  </threadedComment>
  <threadedComment ref="K12" dT="2023-02-02T11:48:19.63" personId="{C3DEDD5F-9851-4487-84BA-4A66B8B9DBAC}" id="{500F1482-9EAB-4C57-B205-5A74BAF52D3E}">
    <text>Pre-CMS Ad-Hoc Instructors Days received a fixed fee (pre-CMS only).</text>
  </threadedComment>
  <threadedComment ref="L12" dT="2023-02-02T11:48:55.45" personId="{C3DEDD5F-9851-4487-84BA-4A66B8B9DBAC}" id="{DFC02C35-81BA-441D-A571-593A312A8301}">
    <text>Cancelled Accommodation Allowances is paid against the night the Accom was eligible.</text>
  </threadedComment>
  <threadedComment ref="M12" dT="2023-02-02T11:56:53.78" personId="{C3DEDD5F-9851-4487-84BA-4A66B8B9DBAC}" id="{13BC755D-DB1D-4E27-9F15-F43B7BC4F2DC}">
    <text>TVL associated with a Displaced Duty incurs 100% credit against Sked/Actual TVl Flight Time.</text>
  </threadedComment>
  <threadedComment ref="N12" dT="2023-02-02T11:57:31.86" personId="{C3DEDD5F-9851-4487-84BA-4A66B8B9DBAC}" id="{D8EDCA73-1D7D-4425-B426-6A79BF20E364}">
    <text>Route can be selected from the list. Keep the Route Naming consistent as this facilitates the lookup boxes to recall previously entered Sectors/Block times.</text>
  </threadedComment>
  <threadedComment ref="O12" dT="2023-02-02T12:06:58.57" personId="{C3DEDD5F-9851-4487-84BA-4A66B8B9DBAC}" id="{2417AB08-F5BA-4579-B53A-59690F3040E0}">
    <text>Credited at 50% of the Higher of (Sked/Actual) 
- 2 hour minimum when TVL is the only duty in the Duty Period.
- Other Airline Travel (OAL) is Sked only.
- Displaced TVL is at 100%</text>
  </threadedComment>
  <threadedComment ref="Q12" dT="2023-02-07T00:50:25.59" personId="{C3DEDD5F-9851-4487-84BA-4A66B8B9DBAC}" id="{55777127-069C-428A-8232-56560E157308}">
    <text>TVL Credit Hours for Pre-Travel accounts for the various rules:
- Min 2 Hours (TVL only)
- Max of (Sked/Actual)
- Sked only for OAL TVL
- etc.</text>
  </threadedComment>
  <threadedComment ref="AM12" dT="2023-02-02T11:56:53.78" personId="{C3DEDD5F-9851-4487-84BA-4A66B8B9DBAC}" id="{F6436C0C-4CCB-4A2C-A356-6FCBD2ED3A53}">
    <text>TVL associated with a Displaced Duty incurs 100% credit against Sked/Actual TVl Flight Time.</text>
  </threadedComment>
  <threadedComment ref="AN12" dT="2023-02-02T11:57:31.86" personId="{C3DEDD5F-9851-4487-84BA-4A66B8B9DBAC}" id="{C19FDE96-78A8-4EB4-A4F9-79772A3D7CC9}">
    <text>Keep the Route Naming consistent as this facilitates the lookup boxes to recall previously entered Sectors/Block times.</text>
  </threadedComment>
  <threadedComment ref="AO12" dT="2023-02-02T12:06:58.57" personId="{C3DEDD5F-9851-4487-84BA-4A66B8B9DBAC}" id="{A18E9F31-C98B-4226-82F7-67A29D9B537B}">
    <text>Credited at 50% of the Higher of (Sked/Actual) 
- 2 hour minimum when TVL is the only duty in the Duty Period.
- Other Airline Travel (OAL) is Sked only.
- Displaced TVL is at 100%</text>
  </threadedComment>
  <threadedComment ref="AQ12" dT="2023-02-07T00:50:25.59" personId="{C3DEDD5F-9851-4487-84BA-4A66B8B9DBAC}" id="{3009F18D-EA60-480C-9685-3A555AE3B96D}">
    <text>TVL Credit Hours for Pre-Travel accounts for the various rules:
- Min 2 Hours (TVL only)
- Max of (Sked/Actual)
- Sked only for OAL TVL
- etc.</text>
  </threadedComment>
  <threadedComment ref="AS12" dT="2023-02-07T00:54:00.34" personId="{C3DEDD5F-9851-4487-84BA-4A66B8B9DBAC}" id="{A36A4BBE-0778-4238-A7AC-F049F2806B39}">
    <text>The Soft Credit associated with the Duty Code for each day of the roster.</text>
  </threadedComment>
  <threadedComment ref="AT12" dT="2023-02-07T00:54:27.99" personId="{C3DEDD5F-9851-4487-84BA-4A66B8B9DBAC}" id="{5D14C606-1DA2-4A00-B81B-0ADEE55E458C}">
    <text>Credit Hour for Duty Travel, based on the Pre and Post Duty TVL entries in the sheet.</text>
  </threadedComment>
  <threadedComment ref="AU12" dT="2023-02-07T00:54:53.69" personId="{C3DEDD5F-9851-4487-84BA-4A66B8B9DBAC}" id="{5576DF74-C2E1-4BC3-8099-66F1C2AAEAA3}">
    <text>Credit Hours for the Sector Blocks (Scheduled/Actual) for each day of the RP.</text>
  </threadedComment>
  <threadedComment ref="AV12" dT="2023-02-07T00:55:55.98" personId="{C3DEDD5F-9851-4487-84BA-4A66B8B9DBAC}" id="{D8B2AEBD-93AF-429A-B086-836603DFB92F}">
    <text>Credit Hours associated with the Ratio-In-Guarantee 50% calculation. These will be highlighted if exceeded the sum of all other credit for the FDP.</text>
  </threadedComment>
  <threadedComment ref="AW12" dT="2023-02-07T00:55:55.98" personId="{C3DEDD5F-9851-4487-84BA-4A66B8B9DBAC}" id="{330066AA-7193-4873-ACC1-BDCFD77781FA}">
    <text>Credit Hours associated with the Ratio-In-Guarantee 50% calculation. These will be highlighted if exceeded the sum of all other credit for the FDP.</text>
  </threadedComment>
  <threadedComment ref="AX12" dT="2023-02-07T00:56:36.67" personId="{C3DEDD5F-9851-4487-84BA-4A66B8B9DBAC}" id="{182982CF-FDB0-47FC-831C-A12A76307849}">
    <text>Total Credit Hours for each day of the RP - sum of Soft, TVL, FLY and potentially increased if FDP RIG is applicable.</text>
  </threadedComment>
  <threadedComment ref="AY12" dT="2023-09-07T09:05:32.47" personId="{C3DEDD5F-9851-4487-84BA-4A66B8B9DBAC}" id="{1EB4AF03-ADC2-4669-BB64-0357D4467854}">
    <text xml:space="preserve">Total Credit Hours - in DECIMAL- for each day of the RP which you can compare with the Credit Summary Report from the company. Small rounding errors are inevitable.
</text>
  </threadedComment>
  <threadedComment ref="AZ12" dT="2023-02-07T00:57:09.26" personId="{C3DEDD5F-9851-4487-84BA-4A66B8B9DBAC}" id="{46FAB0F7-6C89-4B6C-BC08-3436DD250EA6}">
    <text>Hard Credit is paid irrespective of the relationship been Credit Hours and MCG. Hard Cred does NOT contribute towards the MCG calculation.</text>
  </threadedComment>
  <threadedComment ref="R13" dT="2023-02-07T00:46:18.35" personId="{C3DEDD5F-9851-4487-84BA-4A66B8B9DBAC}" id="{D03CEF84-01D0-4DA1-B518-387B34EA6164}">
    <text xml:space="preserve">Route can be selected from the list. Keep the Route Naming consistent as this facilitates the lookup boxes to recall previously entered Sectors/Block times.
</text>
  </threadedComment>
  <threadedComment ref="U13" dT="2023-02-07T00:46:18.35" personId="{C3DEDD5F-9851-4487-84BA-4A66B8B9DBAC}" id="{E26694ED-CB77-4434-B61C-EEA4FB5A06BA}">
    <text xml:space="preserve">Route can be selected from the list. Keep the Route Naming consistent as this facilitates the lookup boxes to recall previously entered Sectors/Block times.
</text>
  </threadedComment>
  <threadedComment ref="X13" dT="2023-02-07T00:46:18.35" personId="{C3DEDD5F-9851-4487-84BA-4A66B8B9DBAC}" id="{DB5EB1C7-450D-4695-B71B-866EA772525C}">
    <text xml:space="preserve">Route can be selected from the list. Keep the Route Naming consistent as this facilitates the lookup boxes to recall previously entered Sectors/Block times.
</text>
  </threadedComment>
  <threadedComment ref="AA13" dT="2023-02-07T00:46:18.35" personId="{C3DEDD5F-9851-4487-84BA-4A66B8B9DBAC}" id="{FC154E8E-CB3B-4272-BBAE-CA58C76985A6}">
    <text xml:space="preserve">Route can be selected from the list. Keep the Route Naming consistent as this facilitates the lookup boxes to recall previously entered Sectors/Block times.
</text>
  </threadedComment>
  <threadedComment ref="AD13" dT="2023-02-07T00:46:18.35" personId="{C3DEDD5F-9851-4487-84BA-4A66B8B9DBAC}" id="{24CC5114-2AEA-40A4-80BD-667FAD7A5F9B}">
    <text xml:space="preserve">Route can be selected from the list. Keep the Route Naming consistent as this facilitates the lookup boxes to recall previously entered Sectors/Block times.
</text>
  </threadedComment>
  <threadedComment ref="AG13" dT="2023-02-07T00:46:18.35" personId="{C3DEDD5F-9851-4487-84BA-4A66B8B9DBAC}" id="{0110EBF0-B30B-4CC4-B008-5AA801918A52}">
    <text xml:space="preserve">Route can be selected from the list. Keep the Route Naming consistent as this facilitates the lookup boxes to recall previously entered Sectors/Block times.
</text>
  </threadedComment>
  <threadedComment ref="AJ13" dT="2023-02-07T00:52:41.33" personId="{C3DEDD5F-9851-4487-84BA-4A66B8B9DBAC}" id="{DBE2F82F-8105-45B3-B536-15C6FEF5E34A}">
    <text>This is just the Sum of the Scheduled Block Hours for FLY sectors entered.</text>
  </threadedComment>
  <threadedComment ref="AK13" dT="2023-02-07T00:53:03.40" personId="{C3DEDD5F-9851-4487-84BA-4A66B8B9DBAC}" id="{D71A3D55-2936-466F-82CD-2B0C46EE6D77}">
    <text xml:space="preserve">This is just the Sum of the Actually Flown Block Hours for FLY sectors entered.
</text>
  </threadedComment>
  <threadedComment ref="AL13" dT="2023-02-07T00:53:32.89" personId="{C3DEDD5F-9851-4487-84BA-4A66B8B9DBAC}" id="{14F369C2-618E-451A-9ADB-160EBE5B189F}">
    <text>Credit Hours for the FLY on each date of the roster. Note that this is the result of the higher of (Scheduled/Actual).</text>
  </threadedComment>
  <threadedComment ref="H14" dT="2023-02-02T10:06:08.09" personId="{C3DEDD5F-9851-4487-84BA-4A66B8B9DBAC}" id="{AB996C4D-CBE9-4581-9D79-FFD447B8CBCA}">
    <text>Planned FDP is used to calculate RIG when Actual is not yet entered.</text>
  </threadedComment>
  <threadedComment ref="I14" dT="2023-02-02T10:06:32.41" personId="{C3DEDD5F-9851-4487-84BA-4A66B8B9DBAC}" id="{EEDA5E4E-3191-406F-9617-BEF213F887C8}">
    <text>Actual FDP overrides the use of Planned FDP for the RIG calculation.</text>
  </threadedComment>
  <threadedComment ref="O14" dT="2023-02-07T00:47:17.69" personId="{C3DEDD5F-9851-4487-84BA-4A66B8B9DBAC}" id="{08301C55-52E5-4E6C-89C7-653035B3E429}">
    <text>Enter/Select the SCHEDULED Block Time from your roster - BEFORE you fly the event. The default comes from the TRIPS files and may not match your roster - CHECK IT.</text>
  </threadedComment>
  <threadedComment ref="P14" dT="2023-02-07T00:49:14.04" personId="{C3DEDD5F-9851-4487-84BA-4A66B8B9DBAC}" id="{FAD787F7-F173-483C-9B38-09F40815A865}">
    <text>Enter/Select the ACTUALLY FLOWN Block Time from your roster - AFTER you fly the event. If the total is not shown on your roster you can use the Sector/Block/Duty Time Calculator below the sheet.</text>
  </threadedComment>
  <threadedComment ref="S14" dT="2023-02-07T00:47:17.69" personId="{C3DEDD5F-9851-4487-84BA-4A66B8B9DBAC}" id="{DBCFE075-39AB-4E1E-868F-195756335346}">
    <text>Enter/Select the SCHEDULED Block Time from your roster - BEFORE you fly the event. The default comes from the TRIPS files and may not match your roster - CHECK IT.</text>
  </threadedComment>
  <threadedComment ref="T14" dT="2023-02-07T00:49:14.04" personId="{C3DEDD5F-9851-4487-84BA-4A66B8B9DBAC}" id="{DAFEB0D9-3B53-4B5B-AAAB-9629C672BFE1}">
    <text>Enter/Select the ACTUALLY FLOWN Block Time from your roster - AFTER you fly the event. If the total is not shown on your roster you can use the Sector/Block/Duty Time Calculator below the sheet.</text>
  </threadedComment>
  <threadedComment ref="V14" dT="2023-02-07T00:47:17.69" personId="{C3DEDD5F-9851-4487-84BA-4A66B8B9DBAC}" id="{88408474-6D97-4B52-B0E9-09E4DE964A65}">
    <text>Enter/Select the SCHEDULED Block Time from your roster - BEFORE you fly the event. The default comes from the TRIPS files and may not match your roster - CHECK IT.</text>
  </threadedComment>
  <threadedComment ref="W14" dT="2023-02-07T00:49:14.04" personId="{C3DEDD5F-9851-4487-84BA-4A66B8B9DBAC}" id="{709E61FA-8B70-4C1B-8118-120602129AB3}">
    <text>Enter/Select the ACTUALLY FLOWN Block Time from your roster - AFTER you fly the event. If the total is not shown on your roster you can use the Sector/Block/Duty Time Calculator below the sheet.</text>
  </threadedComment>
  <threadedComment ref="Y14" dT="2023-02-07T00:47:17.69" personId="{C3DEDD5F-9851-4487-84BA-4A66B8B9DBAC}" id="{ACA98EC5-5238-41A9-B993-C69CB4BD89BD}">
    <text>Enter/Select the SCHEDULED Block Time from your roster - BEFORE you fly the event. The default comes from the TRIPS files and may not match your roster - CHECK IT.</text>
  </threadedComment>
  <threadedComment ref="Z14" dT="2023-02-07T00:49:14.04" personId="{C3DEDD5F-9851-4487-84BA-4A66B8B9DBAC}" id="{FAD6B6F0-0512-44EE-8A01-EE77F33493F5}">
    <text>Enter/Select the ACTUALLY FLOWN Block Time from your roster - AFTER you fly the event. If the total is not shown on your roster you can use the Sector/Block/Duty Time Calculator below the sheet.</text>
  </threadedComment>
  <threadedComment ref="AB14" dT="2023-02-07T00:47:17.69" personId="{C3DEDD5F-9851-4487-84BA-4A66B8B9DBAC}" id="{86055F73-E5F3-4594-8280-8D8E519DB5D9}">
    <text>Enter/Select the SCHEDULED Block Time from your roster - BEFORE you fly the event. The default comes from the TRIPS files and may not match your roster - CHECK IT.</text>
  </threadedComment>
  <threadedComment ref="AC14" dT="2023-02-07T00:49:14.04" personId="{C3DEDD5F-9851-4487-84BA-4A66B8B9DBAC}" id="{59C1BDD4-34A5-409E-9B72-D778E04F56B9}">
    <text>Enter/Select the ACTUALLY FLOWN Block Time from your roster - AFTER you fly the event. If the total is not shown on your roster you can use the Sector/Block/Duty Time Calculator below the sheet.</text>
  </threadedComment>
  <threadedComment ref="AE14" dT="2023-02-07T00:47:17.69" personId="{C3DEDD5F-9851-4487-84BA-4A66B8B9DBAC}" id="{442A1CDA-A8D8-4F12-86AE-657835172859}">
    <text>Enter/Select the SCHEDULED Block Time from your roster - BEFORE you fly the event. The default comes from the TRIPS files and may not match your roster - CHECK IT.</text>
  </threadedComment>
  <threadedComment ref="AF14" dT="2023-02-07T00:49:14.04" personId="{C3DEDD5F-9851-4487-84BA-4A66B8B9DBAC}" id="{DFC5AB40-8D6F-4676-9D64-ABD055651107}">
    <text>Enter/Select the ACTUALLY FLOWN Block Time from your roster - AFTER you fly the event. If the total is not shown on your roster you can use the Sector/Block/Duty Time Calculator below the sheet.</text>
  </threadedComment>
  <threadedComment ref="AH14" dT="2023-02-07T00:47:17.69" personId="{C3DEDD5F-9851-4487-84BA-4A66B8B9DBAC}" id="{C4591DE6-188F-442F-8065-A001E5AB9AC6}">
    <text>Enter/Select the SCHEDULED Block Time from your roster - BEFORE you fly the event. The default comes from the TRIPS files and may not match your roster - CHECK IT.</text>
  </threadedComment>
  <threadedComment ref="AI14" dT="2023-02-07T00:49:14.04" personId="{C3DEDD5F-9851-4487-84BA-4A66B8B9DBAC}" id="{004574A9-A9AE-42F8-BF2A-C4948A9B690C}">
    <text>Enter/Select the ACTUALLY FLOWN Block Time from your roster - AFTER you fly the event. If the total is not shown on your roster you can use the Sector/Block/Duty Time Calculator below the sheet.</text>
  </threadedComment>
  <threadedComment ref="AO14" dT="2023-02-07T00:47:17.69" personId="{C3DEDD5F-9851-4487-84BA-4A66B8B9DBAC}" id="{D1AE89BA-A2C8-4678-B577-9DDB6A7A1B7C}">
    <text>Enter/Select the SCHEDULED Block Time from your roster - BEFORE you fly the event. The default comes from the TRIPS files and may not match your roster - CHECK IT.</text>
  </threadedComment>
  <threadedComment ref="AP14" dT="2023-02-07T00:49:14.04" personId="{C3DEDD5F-9851-4487-84BA-4A66B8B9DBAC}" id="{B37AA0EE-F344-4DA0-829C-5E4DAF6623AD}">
    <text>Enter/Select the ACTUALLY FLOWN Block Time from your roster - AFTER you fly the event. If the total is not shown on your roster you can use the Sector/Block/Duty Time Calculator below the sheet.</text>
  </threadedComment>
  <threadedComment ref="B15" dT="2023-02-02T08:30:06.43" personId="{C3DEDD5F-9851-4487-84BA-4A66B8B9DBAC}" id="{C1B71AEB-36D0-4190-9BFE-2258BB7A41A7}">
    <text>The First Day of the RP can contain Roll In Credit Hours (FLY/TVL/RIG?) if airborne at Midnight Crew Home Base time.</text>
  </threadedComment>
  <threadedComment ref="B47" dT="2023-02-07T00:58:55.87" personId="{C3DEDD5F-9851-4487-84BA-4A66B8B9DBAC}" id="{7EE18162-F4EE-4CFB-8A37-E2B8592EE740}">
    <text>Select the UTC offset of your Roster Home Base (not where you actually live). This is used for all calculations in the Sector Block/Duty Time Calculator table.</text>
  </threadedComment>
  <threadedComment ref="O48" dT="2023-02-07T01:01:58.05" personId="{C3DEDD5F-9851-4487-84BA-4A66B8B9DBAC}" id="{D6DD6755-93C3-4BC9-A86E-049E44D95BE9}">
    <text>Calculated Block Time.</text>
  </threadedComment>
  <threadedComment ref="S48" dT="2023-02-07T02:30:40.04" personId="{C3DEDD5F-9851-4487-84BA-4A66B8B9DBAC}" id="{F03FD008-34BE-4D07-9CB8-1FCC2C4A2E90}">
    <text>Select the Date of Removal (Sick) - Do this BEFORE you assign the LV-SK duty code.</text>
  </threadedComment>
  <threadedComment ref="V48" dT="2023-02-07T02:31:34.71" personId="{C3DEDD5F-9851-4487-84BA-4A66B8B9DBAC}" id="{E06D609E-F23F-4DB9-8457-64970FFCA10C}">
    <text>Enter/Select the Lost Credit Hours here. Note that if you select the Date (left) BEFORE you change the duty in the main sheet - the drop down will have the current total credit for that date.</text>
  </threadedComment>
  <threadedComment ref="D49" dT="2023-02-07T00:59:31.77" personId="{C3DEDD5F-9851-4487-84BA-4A66B8B9DBAC}" id="{8F8F04B4-3353-40D6-B2E4-6D5B0B9B177E}">
    <text>Departure Airport.</text>
  </threadedComment>
  <threadedComment ref="E49" dT="2023-02-07T00:59:43.51" personId="{C3DEDD5F-9851-4487-84BA-4A66B8B9DBAC}" id="{76A6822A-5B68-4119-8450-E6018145EBFE}">
    <text>UTC Offset of the Departure Airport.</text>
  </threadedComment>
  <threadedComment ref="F49" dT="2023-02-07T00:59:55.11" personId="{C3DEDD5F-9851-4487-84BA-4A66B8B9DBAC}" id="{77645D47-7491-4288-B9ED-4DFF54502543}">
    <text>Off Blocks (Out) Time of the Departure.</text>
  </threadedComment>
  <threadedComment ref="G49" dT="2023-02-07T01:00:16.64" personId="{C3DEDD5F-9851-4487-84BA-4A66B8B9DBAC}" id="{74F53415-8047-4388-849E-AB0721117791}">
    <text>Calculated UTC Off Blocks (Out) time.</text>
  </threadedComment>
  <threadedComment ref="H49" dT="2023-02-07T01:00:33.44" personId="{C3DEDD5F-9851-4487-84BA-4A66B8B9DBAC}" id="{1DB1E383-0CE1-4F4F-BA33-19B08DDE5160}">
    <text>Calculated Crew Home Base Off Blocks (Out) time.</text>
  </threadedComment>
  <threadedComment ref="I49" dT="2023-02-07T00:59:31.77" personId="{C3DEDD5F-9851-4487-84BA-4A66B8B9DBAC}" id="{BBC63563-FF47-4A60-BC81-2311F2827635}">
    <text>Destination Airport.</text>
  </threadedComment>
  <threadedComment ref="J49" dT="2023-02-07T00:59:43.51" personId="{C3DEDD5F-9851-4487-84BA-4A66B8B9DBAC}" id="{02C4EBCA-B8DD-46A0-BBA1-278BFAAA9D7A}">
    <text>UTC Offset of the Destination Airport.</text>
  </threadedComment>
  <threadedComment ref="K49" dT="2023-02-07T00:59:55.11" personId="{C3DEDD5F-9851-4487-84BA-4A66B8B9DBAC}" id="{7B73B81B-6DB2-494C-A1E7-378BC825394C}">
    <text>On Blocks (In) Time of the Departure.</text>
  </threadedComment>
  <threadedComment ref="L49" dT="2023-02-07T01:00:16.64" personId="{C3DEDD5F-9851-4487-84BA-4A66B8B9DBAC}" id="{CA27E0B1-F55E-4AD7-ADBD-8CC0281F5E45}">
    <text>Calculated UTC On Blocks (In) time.</text>
  </threadedComment>
  <threadedComment ref="M49" dT="2023-02-07T01:00:33.44" personId="{C3DEDD5F-9851-4487-84BA-4A66B8B9DBAC}" id="{D5DB7D9C-C1E0-496C-8200-8EE6C927A428}">
    <text>Calculated Crew Home Base On Blocks (In) time.</text>
  </threadedComment>
  <threadedComment ref="P49" dT="2023-02-07T01:02:34.19" personId="{C3DEDD5F-9851-4487-84BA-4A66B8B9DBAC}" id="{47429C7B-DEF6-4961-B30D-CC1A1974E653}">
    <text>The Hrs : Mins of the Block that occur BEFORE Midnight (Crew Base time).</text>
  </threadedComment>
  <threadedComment ref="Q49" dT="2023-02-07T01:02:34.19" personId="{C3DEDD5F-9851-4487-84BA-4A66B8B9DBAC}" id="{FE96CB5A-FA68-49AA-AE3E-AA0C7E72C642}">
    <text>The Hrs : Mins of the Block that occur AFTER Midnight (Crew Base time).</text>
  </threadedComment>
  <threadedComment ref="B64" dT="2023-02-07T01:03:40.72" personId="{C3DEDD5F-9851-4487-84BA-4A66B8B9DBAC}" id="{10AAE070-AE4F-423B-B3B9-074AA8CEB13D}">
    <text>Enter your UTC Offset for your Roster Base (not where you live). This is used for the RP START section.</text>
  </threadedComment>
  <threadedComment ref="F64" dT="2023-02-07T00:59:31.77" personId="{C3DEDD5F-9851-4487-84BA-4A66B8B9DBAC}" id="{64037600-5E5A-4E49-A9B4-9B0775D1DD9E}">
    <text>Departure Airport.</text>
  </threadedComment>
  <threadedComment ref="J64" dT="2023-02-07T00:59:31.77" personId="{C3DEDD5F-9851-4487-84BA-4A66B8B9DBAC}" id="{7FEAFBB1-ECA6-43B4-BAF1-530CA358CFF3}">
    <text>Destination Airport.</text>
  </threadedComment>
  <threadedComment ref="N64" dT="2023-02-07T02:25:04.63" personId="{C3DEDD5F-9851-4487-84BA-4A66B8B9DBAC}" id="{9E6AB86C-2935-4C29-ABEC-BC56A06DA2FD}">
    <text>Sector Total Scheduled/Actual Block/Duty Times.</text>
  </threadedComment>
  <threadedComment ref="O64" dT="2023-02-07T02:23:01.87" personId="{C3DEDD5F-9851-4487-84BA-4A66B8B9DBAC}" id="{A58DB4A1-432C-4FDB-BDB1-07F3D95ABD48}">
    <text>This section calculates the portion of the Scheduled/Actual Block/Duty time AFTER Midnight (that carries into Day 1 of the Next RP).</text>
  </threadedComment>
  <threadedComment ref="G65" dT="2023-02-07T01:05:25.27" personId="{C3DEDD5F-9851-4487-84BA-4A66B8B9DBAC}" id="{786B223E-D595-4FED-887C-B0F3EF5915D9}">
    <text>Enter the Off Blocks (Out) or Sign On times. Note that the Sign On cells include defaults of -90 (International) and -60 (Domestic) based on the previously entered Off Blocks / Out times.
- Enter both Scheduled and Actual for both Block and Duty times.</text>
  </threadedComment>
  <threadedComment ref="H65" dT="2023-02-07T01:00:16.64" personId="{C3DEDD5F-9851-4487-84BA-4A66B8B9DBAC}" id="{94B23AE5-560F-4EBB-A31D-9A79CA0D4C91}">
    <text>Calculated UTC Off Blocks (Out) time.</text>
  </threadedComment>
  <threadedComment ref="I65" dT="2023-02-07T01:00:33.44" personId="{C3DEDD5F-9851-4487-84BA-4A66B8B9DBAC}" id="{691C8E32-5CA5-415B-898C-9C10115F8B20}">
    <text>Calculated Crew Home Base Off Blocks (Out) time.</text>
  </threadedComment>
  <threadedComment ref="K65" dT="2023-02-07T01:06:18.31" personId="{C3DEDD5F-9851-4487-84BA-4A66B8B9DBAC}" id="{4FEE4F21-D13F-44FE-8414-556359349386}">
    <text xml:space="preserve">Enter the On Blocks (In) or Sign Off times. Note that the Sign Off cells include defaults of +30 based on the previously entered On Blocks / In times.
- Enter both Scheduled and Actual for both Block and Duty times.
</text>
  </threadedComment>
  <threadedComment ref="M65" dT="2023-02-07T01:00:33.44" personId="{C3DEDD5F-9851-4487-84BA-4A66B8B9DBAC}" id="{B871A12F-BCB5-49EC-AC23-4D3AB0F4F046}">
    <text>Calculated Crew Home Base Off Blocks (Out) time.</text>
  </threadedComment>
  <threadedComment ref="F68" dT="2023-02-07T02:24:09.21" personId="{C3DEDD5F-9851-4487-84BA-4A66B8B9DBAC}" id="{C114E1D2-9018-4650-A756-68CF8B34922F}">
    <text>Departure Airport UTC Offset.</text>
  </threadedComment>
  <threadedComment ref="J68" dT="2023-02-07T02:24:09.21" personId="{C3DEDD5F-9851-4487-84BA-4A66B8B9DBAC}" id="{65899C64-40B5-4E95-98D5-C764F46C23A8}">
    <text>Destination Airport UTC Offset.</text>
  </threadedComment>
  <threadedComment ref="B76" dT="2023-02-07T01:03:40.72" personId="{C3DEDD5F-9851-4487-84BA-4A66B8B9DBAC}" id="{AFF1E345-9293-418E-881A-11473C53F704}">
    <text>Enter your UTC Offset for your Roster Base (not where you live). This is used for the RP END section.</text>
  </threadedComment>
  <threadedComment ref="F76" dT="2023-02-07T00:59:31.77" personId="{C3DEDD5F-9851-4487-84BA-4A66B8B9DBAC}" id="{032AE866-CA05-4EBA-9F07-E93340A61CA8}">
    <text>Departure Airport.</text>
  </threadedComment>
  <threadedComment ref="J76" dT="2023-02-07T00:59:31.77" personId="{C3DEDD5F-9851-4487-84BA-4A66B8B9DBAC}" id="{831BF36E-BAD6-467D-BA00-CB218CE04C39}">
    <text>Destination Airport.</text>
  </threadedComment>
  <threadedComment ref="N76" dT="2023-02-07T02:25:04.63" personId="{C3DEDD5F-9851-4487-84BA-4A66B8B9DBAC}" id="{CBF88F06-0A51-4E04-BE88-CFB0AE6322B4}">
    <text>Sector Total Scheduled/Actual Block/Duty Times.</text>
  </threadedComment>
  <threadedComment ref="O76" dT="2023-02-07T02:23:28.82" personId="{C3DEDD5F-9851-4487-84BA-4A66B8B9DBAC}" id="{C7DCF3B8-B40D-47DC-8123-9A8D658B0CC6}">
    <text>This section calculates the portion of the Scheduled/Actual Block/Duty time BEFORE Midnight (that is credited into the last day of the RP).</text>
  </threadedComment>
  <threadedComment ref="G77" dT="2023-02-07T01:05:25.27" personId="{C3DEDD5F-9851-4487-84BA-4A66B8B9DBAC}" id="{331B50A5-23A5-449D-B17B-A6DC004E168C}">
    <text>Enter the Off Blocks (Out) or Sign On times. Note that the Sign On cells include defaults of -90 (International) and -60 (Domestic) based on the previously entered Off Blocks / Out times.
- Enter both Scheduled and Actual for both Block and Duty times.</text>
  </threadedComment>
  <threadedComment ref="H77" dT="2023-02-07T01:00:16.64" personId="{C3DEDD5F-9851-4487-84BA-4A66B8B9DBAC}" id="{9F3D6DF3-248B-45F8-94A0-F642A90AFCFB}">
    <text>Calculated UTC Off Blocks (Out) time.</text>
  </threadedComment>
  <threadedComment ref="I77" dT="2023-02-07T01:00:33.44" personId="{C3DEDD5F-9851-4487-84BA-4A66B8B9DBAC}" id="{58680360-9A91-4142-AAF2-1FED57415BF6}">
    <text>Calculated Crew Home Base Off Blocks (Out) time.</text>
  </threadedComment>
  <threadedComment ref="K77" dT="2023-02-07T01:06:18.31" personId="{C3DEDD5F-9851-4487-84BA-4A66B8B9DBAC}" id="{4DA7D572-1576-40D3-B8D5-A17B2FB12303}">
    <text xml:space="preserve">Enter the On Blocks (In) or Sign Off times. Note that the Sign Off cells include defaults of +30 based on the previously entered On Blocks / In times.
- Enter both Scheduled and Actual for both Block and Duty times.
</text>
  </threadedComment>
  <threadedComment ref="M77" dT="2023-02-07T01:00:33.44" personId="{C3DEDD5F-9851-4487-84BA-4A66B8B9DBAC}" id="{FBAFB74E-E1A7-458D-BC3B-AA8779993A2A}">
    <text>Calculated Crew Home Base Off Blocks (Out) time.</text>
  </threadedComment>
  <threadedComment ref="F80" dT="2023-02-07T02:24:09.21" personId="{C3DEDD5F-9851-4487-84BA-4A66B8B9DBAC}" id="{927A49CA-9D8F-4507-8DA2-65DB2C8378F7}">
    <text>Departure Airport UTC Offset.</text>
  </threadedComment>
  <threadedComment ref="J80" dT="2023-02-07T02:24:09.21" personId="{C3DEDD5F-9851-4487-84BA-4A66B8B9DBAC}" id="{FFD27B4B-F878-41C4-8C0E-F49DC4C31C74}">
    <text>Destination Airport UTC Offset.</text>
  </threadedComment>
</ThreadedComments>
</file>

<file path=xl/threadedComments/threadedComment4.xml><?xml version="1.0" encoding="utf-8"?>
<ThreadedComments xmlns="http://schemas.microsoft.com/office/spreadsheetml/2018/threadedcomments" xmlns:x="http://schemas.openxmlformats.org/spreadsheetml/2006/main">
  <threadedComment ref="P3" dT="2023-01-30T01:12:43.66" personId="{C3DEDD5F-9851-4487-84BA-4A66B8B9DBAC}" id="{50497D89-863B-4B8C-A060-7B7970844582}">
    <text>Enables checking that no TVL/FLY duties are assigned against this Duty (which would be an entry error)</text>
  </threadedComment>
  <threadedComment ref="V8" dT="2023-01-30T01:09:50.96" personId="{C3DEDD5F-9851-4487-84BA-4A66B8B9DBAC}" id="{AC924F86-0F8C-4588-8642-1A5DD63E0565}">
    <text>The name of this Callout is formula tested - do not change the name!</text>
  </threadedComment>
  <threadedComment ref="Y8" dT="2023-01-30T01:10:57.78" personId="{C3DEDD5F-9851-4487-84BA-4A66B8B9DBAC}" id="{039A8AFF-2233-4759-98DE-0374E622FE46}">
    <text>Calculated result using the value stored in the Misc EBA Settings/Values table.</text>
  </threadedComment>
  <threadedComment ref="O10" dT="2023-01-30T01:09:50.96" personId="{C3DEDD5F-9851-4487-84BA-4A66B8B9DBAC}" id="{0060F7DE-DA43-4118-BD95-B0B3A383CF73}">
    <text>The name of this Duty Code is formula tested - do not change the name!</text>
  </threadedComment>
  <threadedComment ref="V14" dT="2023-01-30T01:09:50.96" personId="{C3DEDD5F-9851-4487-84BA-4A66B8B9DBAC}" id="{2BFB8555-37FC-49C9-A6E1-956F49A4EF9C}">
    <text>The name of this Callout is formula tested - do not change the name!</text>
  </threadedComment>
  <threadedComment ref="Y14" dT="2023-01-30T01:10:57.78" personId="{C3DEDD5F-9851-4487-84BA-4A66B8B9DBAC}" id="{393B9108-AFBA-43AE-99C9-8593903B3AC2}">
    <text>Calculated result using the value stored in the Misc EBA Settings/Values table.</text>
  </threadedComment>
  <threadedComment ref="Q16" dT="2023-01-30T01:10:57.78" personId="{C3DEDD5F-9851-4487-84BA-4A66B8B9DBAC}" id="{82534C9C-15F8-4EC3-9D38-B730309F5514}">
    <text>Calculated result using the value stored in the Misc EBA Settings/Values table.</text>
  </threadedComment>
  <threadedComment ref="Q17" dT="2023-01-30T01:10:57.78" personId="{C3DEDD5F-9851-4487-84BA-4A66B8B9DBAC}" id="{F38A5A51-6D4E-48AA-B934-6F84DDCE87BA}">
    <text>Calculated result using the value stored in the Misc EBA Settings/Values table.</text>
  </threadedComment>
  <threadedComment ref="V18" dT="2023-01-30T01:09:50.96" personId="{C3DEDD5F-9851-4487-84BA-4A66B8B9DBAC}" id="{F0AA04F5-E52B-4D9E-BC81-64C6F69E5731}">
    <text>The name of this Callout is formula tested - do not change the name!</text>
  </threadedComment>
  <threadedComment ref="Y18" dT="2023-01-30T01:10:57.78" personId="{C3DEDD5F-9851-4487-84BA-4A66B8B9DBAC}" id="{3E4D8F92-DA41-4AA6-8C5C-97B9ECA218A9}">
    <text>Calculated result using the value stored in the Misc EBA Settings/Values table.</text>
  </threadedComment>
  <threadedComment ref="Q29" dT="2023-01-30T01:10:57.78" personId="{C3DEDD5F-9851-4487-84BA-4A66B8B9DBAC}" id="{2B2F1710-2DAB-4E2B-B8D3-BD3779DEA765}">
    <text>Calculated result using the value stored in the Misc EBA Settings/Values table.</text>
  </threadedComment>
  <threadedComment ref="O31" dT="2023-01-30T01:09:50.96" personId="{C3DEDD5F-9851-4487-84BA-4A66B8B9DBAC}" id="{78F76F20-8529-4B1B-A99B-07247E72A925}">
    <text>The name of this Duty Code is formula tested - do not change the name!</text>
  </threadedComment>
  <threadedComment ref="O32" dT="2023-01-30T01:09:50.96" personId="{C3DEDD5F-9851-4487-84BA-4A66B8B9DBAC}" id="{5B2E6EAB-4D63-4D7F-AC6E-A4C2444AB54B}">
    <text>The name of this Duty Code is formula tested - do not change the name!</text>
  </threadedComment>
  <threadedComment ref="O33" dT="2023-01-30T01:09:50.96" personId="{C3DEDD5F-9851-4487-84BA-4A66B8B9DBAC}" id="{10E869E7-F770-4369-8722-8AE28E006683}">
    <text>The name of this Duty Code is formula tested - do not change the name!</text>
  </threadedComment>
  <threadedComment ref="O34" dT="2023-01-30T01:09:50.96" personId="{C3DEDD5F-9851-4487-84BA-4A66B8B9DBAC}" id="{8C2B24F4-22B8-43BD-B099-361365BD4110}">
    <text>The name of this Duty Code is formula tested - do not change the name!</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7F1E-4773-4BA4-98B9-90B3F40CA1B3}">
  <sheetPr codeName="Sheet2">
    <pageSetUpPr fitToPage="1"/>
  </sheetPr>
  <dimension ref="A1:DN6018"/>
  <sheetViews>
    <sheetView showGridLines="0" showRowColHeaders="0" tabSelected="1" zoomScaleNormal="100" workbookViewId="0">
      <selection activeCell="C2" sqref="C2:E2"/>
    </sheetView>
  </sheetViews>
  <sheetFormatPr defaultColWidth="0" defaultRowHeight="0" customHeight="1" zeroHeight="1"/>
  <cols>
    <col min="1" max="1" width="0.796875" customWidth="1"/>
    <col min="2" max="2" width="15.59765625" customWidth="1"/>
    <col min="3" max="4" width="9.53125" customWidth="1"/>
    <col min="5" max="9" width="8.59765625" customWidth="1"/>
    <col min="10" max="10" width="11.59765625" customWidth="1"/>
    <col min="11" max="13" width="8.59765625" customWidth="1"/>
    <col min="14" max="14" width="13.59765625" customWidth="1"/>
    <col min="15" max="17" width="8.59765625" customWidth="1"/>
    <col min="18" max="18" width="13.59765625" customWidth="1"/>
    <col min="19" max="20" width="8.59765625" customWidth="1"/>
    <col min="21" max="21" width="13.59765625" customWidth="1"/>
    <col min="22" max="23" width="8.59765625" customWidth="1"/>
    <col min="24" max="24" width="13.59765625" customWidth="1"/>
    <col min="25" max="26" width="8.59765625" customWidth="1"/>
    <col min="27" max="27" width="13.59765625" customWidth="1"/>
    <col min="28" max="29" width="8.59765625" customWidth="1"/>
    <col min="30" max="30" width="13.59765625" customWidth="1"/>
    <col min="31" max="32" width="8.59765625" customWidth="1"/>
    <col min="33" max="33" width="13.59765625" customWidth="1"/>
    <col min="34" max="39" width="8.59765625" customWidth="1"/>
    <col min="40" max="40" width="13.59765625" customWidth="1"/>
    <col min="41" max="42" width="8.59765625" customWidth="1"/>
    <col min="43" max="43" width="10.59765625" customWidth="1"/>
    <col min="44" max="44" width="14.59765625" customWidth="1"/>
    <col min="45" max="50" width="8.59765625" customWidth="1"/>
    <col min="51" max="51" width="9.59765625" customWidth="1"/>
    <col min="52" max="52" width="8.59765625" customWidth="1"/>
    <col min="53" max="53" width="1.59765625" customWidth="1"/>
    <col min="54" max="54" width="13.59765625" customWidth="1"/>
    <col min="55" max="60" width="6.59765625" customWidth="1"/>
    <col min="61" max="61" width="8.59765625" customWidth="1"/>
    <col min="62" max="62" width="1.59765625" customWidth="1"/>
    <col min="63" max="66" width="9" hidden="1" customWidth="1"/>
    <col min="67" max="67" width="1.59765625" hidden="1" customWidth="1"/>
    <col min="68" max="68" width="14.53125" hidden="1" customWidth="1"/>
    <col min="69" max="69" width="1.59765625" hidden="1" customWidth="1"/>
    <col min="70" max="71" width="9" hidden="1" customWidth="1"/>
    <col min="72" max="72" width="12.1328125" hidden="1" customWidth="1"/>
    <col min="73" max="87" width="9" hidden="1" customWidth="1"/>
    <col min="88" max="88" width="1.59765625" hidden="1" customWidth="1"/>
    <col min="89" max="95" width="9" hidden="1" customWidth="1"/>
    <col min="96" max="96" width="1.59765625" hidden="1" customWidth="1"/>
    <col min="97" max="103" width="9" hidden="1" customWidth="1"/>
    <col min="104" max="104" width="1.59765625" hidden="1" customWidth="1"/>
    <col min="105" max="114" width="9" hidden="1" customWidth="1"/>
    <col min="115" max="115" width="1.59765625" hidden="1" customWidth="1"/>
    <col min="116" max="116" width="9" hidden="1" customWidth="1"/>
    <col min="117" max="118" width="11.59765625" hidden="1" customWidth="1"/>
    <col min="119" max="16384" width="9" hidden="1"/>
  </cols>
  <sheetData>
    <row r="1" spans="1:117" ht="5.0999999999999996" customHeight="1" thickBot="1">
      <c r="A1" s="12"/>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row>
    <row r="2" spans="1:117" ht="15" customHeight="1" thickTop="1" thickBot="1">
      <c r="A2" s="12"/>
      <c r="B2" s="203" t="s">
        <v>200</v>
      </c>
      <c r="C2" s="607" t="s">
        <v>789</v>
      </c>
      <c r="D2" s="608"/>
      <c r="E2" s="609"/>
      <c r="F2" s="20"/>
      <c r="G2" s="628" t="s">
        <v>171</v>
      </c>
      <c r="H2" s="629"/>
      <c r="I2" s="629"/>
      <c r="J2" s="630"/>
      <c r="K2" s="20"/>
      <c r="L2" s="501" t="s">
        <v>546</v>
      </c>
      <c r="M2" s="576"/>
      <c r="N2" s="576"/>
      <c r="O2" s="576"/>
      <c r="P2" s="576"/>
      <c r="Q2" s="577"/>
      <c r="R2" s="20"/>
      <c r="S2" s="534" t="s">
        <v>406</v>
      </c>
      <c r="T2" s="535"/>
      <c r="U2" s="535"/>
      <c r="V2" s="535"/>
      <c r="W2" s="535"/>
      <c r="X2" s="536"/>
      <c r="Y2" s="20"/>
      <c r="Z2" s="539" t="s">
        <v>436</v>
      </c>
      <c r="AA2" s="540"/>
      <c r="AB2" s="540"/>
      <c r="AC2" s="125" t="s">
        <v>276</v>
      </c>
      <c r="AD2" s="125" t="s">
        <v>417</v>
      </c>
      <c r="AE2" s="126" t="s">
        <v>275</v>
      </c>
      <c r="AF2" s="20"/>
      <c r="AG2" s="530" t="s">
        <v>437</v>
      </c>
      <c r="AH2" s="531"/>
      <c r="AI2" s="571"/>
      <c r="AJ2" s="571"/>
      <c r="AK2" s="572"/>
      <c r="AL2" s="20"/>
      <c r="AM2" s="20"/>
      <c r="AN2" s="20"/>
      <c r="AO2" s="20"/>
      <c r="AP2" s="20"/>
      <c r="AQ2" s="20"/>
      <c r="AR2" s="20"/>
      <c r="AS2" s="20"/>
      <c r="AT2" s="20"/>
      <c r="AU2" s="20"/>
      <c r="AV2" s="20"/>
      <c r="AW2" s="12"/>
      <c r="AX2" s="12"/>
      <c r="AY2" s="12"/>
      <c r="AZ2" s="12"/>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K2" s="521" t="s">
        <v>534</v>
      </c>
      <c r="CL2" s="521"/>
      <c r="CM2" s="521"/>
      <c r="CN2" s="521"/>
      <c r="CO2" s="521"/>
      <c r="CP2" s="521"/>
      <c r="CQ2" s="521"/>
      <c r="CS2" s="521" t="s">
        <v>535</v>
      </c>
      <c r="CT2" s="521"/>
      <c r="CU2" s="521"/>
      <c r="CV2" s="521"/>
      <c r="CW2" s="521"/>
      <c r="CX2" s="521"/>
      <c r="CY2" s="521"/>
      <c r="DA2" s="521" t="s">
        <v>561</v>
      </c>
      <c r="DB2" s="521"/>
      <c r="DC2" s="521"/>
      <c r="DD2" s="521"/>
      <c r="DE2" s="521"/>
      <c r="DF2" s="521"/>
      <c r="DG2" s="521"/>
      <c r="DH2" s="521"/>
      <c r="DI2" s="521"/>
      <c r="DJ2" s="521"/>
      <c r="DL2" s="366" t="s">
        <v>643</v>
      </c>
      <c r="DM2" s="366"/>
    </row>
    <row r="3" spans="1:117" ht="15" customHeight="1" thickBot="1">
      <c r="A3" s="12"/>
      <c r="B3" s="84" t="s">
        <v>133</v>
      </c>
      <c r="C3" s="610"/>
      <c r="D3" s="611"/>
      <c r="E3" s="612"/>
      <c r="F3" s="20"/>
      <c r="G3" s="613" t="s">
        <v>172</v>
      </c>
      <c r="H3" s="614"/>
      <c r="I3" s="86">
        <f>_xlfn.IFNA(RP_Ttl_FLY_Credit,0)</f>
        <v>0</v>
      </c>
      <c r="J3" s="342">
        <f>IF(ISNUMBER(I3),I3*24,"")</f>
        <v>0</v>
      </c>
      <c r="K3" s="20"/>
      <c r="L3" s="615" t="s">
        <v>175</v>
      </c>
      <c r="M3" s="616"/>
      <c r="N3" s="616"/>
      <c r="O3" s="206" t="str">
        <f>IF(AND(ISNUMBER(RP_Original_CreditHours),RP_Original_CreditHours&gt;0),MAX(0,RP_Original_CreditHours-RP_MCG),"N/A")</f>
        <v>N/A</v>
      </c>
      <c r="P3" s="626">
        <f>((IF(RP_Original_CreditHours&gt;RP_MCG,RP_Original_CreditHours,RP_MCG)-RP_MCG)*24)*RP_HourlyRate</f>
        <v>0</v>
      </c>
      <c r="Q3" s="627"/>
      <c r="R3" s="20"/>
      <c r="S3" s="613" t="s">
        <v>142</v>
      </c>
      <c r="T3" s="614"/>
      <c r="U3" s="614"/>
      <c r="V3" s="97" cm="1">
        <f t="array" ref="V3">RP_TTL_Hard_Credit</f>
        <v>0</v>
      </c>
      <c r="W3" s="545">
        <f>IF(ISNUMBER(V3),RP_TTL_Hard_Credit*24*RP_HourlyRate,"N/A")</f>
        <v>0</v>
      </c>
      <c r="X3" s="546"/>
      <c r="Y3" s="20"/>
      <c r="Z3" s="547" t="s">
        <v>505</v>
      </c>
      <c r="AA3" s="548"/>
      <c r="AB3" s="548"/>
      <c r="AC3" s="100" t="str">
        <f t="shared" ref="AC3:AC5" si="0">IF(ISBLANK(AD3),AE3,AD3)</f>
        <v>Yes</v>
      </c>
      <c r="AD3" s="101"/>
      <c r="AE3" s="102" t="str">
        <f>_xlfn.IFNA(VLOOKUP(RPName,RPList,MATCH("SBY Soft CR",RPList_Top,0),FALSE),"")</f>
        <v>Yes</v>
      </c>
      <c r="AF3" s="20"/>
      <c r="AG3" s="532" t="s">
        <v>438</v>
      </c>
      <c r="AH3" s="533"/>
      <c r="AI3" s="573"/>
      <c r="AJ3" s="573"/>
      <c r="AK3" s="574"/>
      <c r="AL3" s="20"/>
      <c r="AM3" s="20"/>
      <c r="AN3" s="20"/>
      <c r="AO3" s="20"/>
      <c r="AP3" s="20"/>
      <c r="AQ3" s="20"/>
      <c r="AR3" s="20"/>
      <c r="AS3" s="20"/>
      <c r="AT3" s="20"/>
      <c r="AU3" s="20"/>
      <c r="AV3" s="20"/>
      <c r="AW3" s="12"/>
      <c r="AX3" s="12"/>
      <c r="AY3" s="12"/>
      <c r="AZ3" s="12"/>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K3" s="493" t="s">
        <v>527</v>
      </c>
      <c r="CL3" s="493" t="s">
        <v>528</v>
      </c>
      <c r="CM3" s="493" t="s">
        <v>529</v>
      </c>
      <c r="CN3" s="493" t="s">
        <v>523</v>
      </c>
      <c r="CO3" s="493" t="s">
        <v>524</v>
      </c>
      <c r="CP3" s="493" t="s">
        <v>525</v>
      </c>
      <c r="CQ3" s="493" t="s">
        <v>526</v>
      </c>
      <c r="CS3" s="493" t="s">
        <v>536</v>
      </c>
      <c r="CT3" s="493" t="s">
        <v>537</v>
      </c>
      <c r="CU3" s="493" t="s">
        <v>538</v>
      </c>
      <c r="CV3" s="493" t="s">
        <v>539</v>
      </c>
      <c r="CW3" s="493" t="s">
        <v>540</v>
      </c>
      <c r="CX3" s="493" t="s">
        <v>541</v>
      </c>
      <c r="CY3" s="493" t="s">
        <v>542</v>
      </c>
      <c r="DA3" s="493" t="s">
        <v>552</v>
      </c>
      <c r="DB3" s="493" t="s">
        <v>553</v>
      </c>
      <c r="DC3" s="493" t="s">
        <v>554</v>
      </c>
      <c r="DD3" s="493" t="s">
        <v>555</v>
      </c>
      <c r="DE3" s="493" t="s">
        <v>556</v>
      </c>
      <c r="DF3" s="493" t="s">
        <v>557</v>
      </c>
      <c r="DG3" s="493" t="s">
        <v>558</v>
      </c>
      <c r="DH3" s="493" t="s">
        <v>559</v>
      </c>
      <c r="DI3" s="493" t="s">
        <v>560</v>
      </c>
      <c r="DJ3" s="493" t="s">
        <v>562</v>
      </c>
      <c r="DL3" s="263" t="s">
        <v>676</v>
      </c>
      <c r="DM3" s="263" t="s">
        <v>677</v>
      </c>
    </row>
    <row r="4" spans="1:117" ht="15" customHeight="1">
      <c r="A4" s="12"/>
      <c r="B4" s="85" t="s">
        <v>251</v>
      </c>
      <c r="C4" s="621" t="str">
        <f>_xlfn.IFNA(TEXT(VLOOKUP(RPName,RPList,MATCH("Start Date",RPList_Top,FALSE),FALSE),"dd.Mmm") &amp; " - "&amp;TEXT(VLOOKUP(RPName,RPList,MATCH("End Date",RPList_Top,FALSE),FALSE),"dd.Mmm")&amp; " " &amp;TEXT(VLOOKUP(RPName,RPList,3,FALSE),"yyyy"),"")</f>
        <v>30.Sep - 27.Oct 2024</v>
      </c>
      <c r="D4" s="622"/>
      <c r="E4" s="623"/>
      <c r="F4" s="20"/>
      <c r="G4" s="362" t="s">
        <v>827</v>
      </c>
      <c r="H4" s="363"/>
      <c r="I4" s="87">
        <f ca="1">RP_Ttl_TripRIG</f>
        <v>0</v>
      </c>
      <c r="J4" s="343">
        <f t="shared" ref="J4:J8" ca="1" si="1">IF(ISNUMBER(I4),I4*24,"")</f>
        <v>0</v>
      </c>
      <c r="K4" s="20"/>
      <c r="L4" s="615" t="s">
        <v>407</v>
      </c>
      <c r="M4" s="616"/>
      <c r="N4" s="616"/>
      <c r="O4" s="205">
        <f>IF(AND(OR(ISNUMBER(RP_RemovalHours),RP_RemovalHours=""),RP_RemovalHours&gt;=0),RP_RemovalHours,"N/A")</f>
        <v>0</v>
      </c>
      <c r="P4" s="624">
        <f>-MIN((RP_RemovalHours*24)*RP_HourlyRate,RP_OriginalPay)</f>
        <v>0</v>
      </c>
      <c r="Q4" s="625"/>
      <c r="R4" s="20"/>
      <c r="S4" s="362" t="s">
        <v>213</v>
      </c>
      <c r="T4" s="363"/>
      <c r="U4" s="363"/>
      <c r="V4" s="98" t="s">
        <v>206</v>
      </c>
      <c r="W4" s="537">
        <f>RP_CancAccom</f>
        <v>0</v>
      </c>
      <c r="X4" s="538"/>
      <c r="Y4" s="20"/>
      <c r="Z4" s="359" t="s">
        <v>504</v>
      </c>
      <c r="AA4" s="360"/>
      <c r="AB4" s="360"/>
      <c r="AC4" s="100" t="str">
        <f t="shared" si="0"/>
        <v>Yes</v>
      </c>
      <c r="AD4" s="101"/>
      <c r="AE4" s="102" t="str">
        <f>_xlfn.IFNA(VLOOKUP(RPName,RPList,MATCH("Min SBY Callout",RPList_Top,0),FALSE),"")</f>
        <v>Yes</v>
      </c>
      <c r="AF4" s="134"/>
      <c r="AG4" s="20"/>
      <c r="AH4" s="20"/>
      <c r="AI4" s="20"/>
      <c r="AJ4" s="20"/>
      <c r="AK4" s="20"/>
      <c r="AL4" s="20"/>
      <c r="AM4" s="20"/>
      <c r="AN4" s="20"/>
      <c r="AO4" s="20"/>
      <c r="AP4" s="20"/>
      <c r="AQ4" s="20"/>
      <c r="AR4" s="20"/>
      <c r="AS4" s="20"/>
      <c r="AT4" s="20"/>
      <c r="AU4" s="20"/>
      <c r="AV4" s="20"/>
      <c r="AW4" s="12"/>
      <c r="AX4" s="12"/>
      <c r="AY4" s="12"/>
      <c r="AZ4" s="12"/>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K4" s="493"/>
      <c r="CL4" s="493"/>
      <c r="CM4" s="493"/>
      <c r="CN4" s="493"/>
      <c r="CO4" s="493"/>
      <c r="CP4" s="493"/>
      <c r="CQ4" s="493"/>
      <c r="CS4" s="493"/>
      <c r="CT4" s="493"/>
      <c r="CU4" s="493"/>
      <c r="CV4" s="493"/>
      <c r="CW4" s="493"/>
      <c r="CX4" s="493"/>
      <c r="CY4" s="493"/>
      <c r="DA4" s="493"/>
      <c r="DB4" s="493"/>
      <c r="DC4" s="493"/>
      <c r="DD4" s="493"/>
      <c r="DE4" s="493"/>
      <c r="DF4" s="493"/>
      <c r="DG4" s="493"/>
      <c r="DH4" s="493"/>
      <c r="DI4" s="493"/>
      <c r="DJ4" s="493"/>
      <c r="DL4" s="575" t="s">
        <v>653</v>
      </c>
      <c r="DM4" s="575"/>
    </row>
    <row r="5" spans="1:117" ht="15" customHeight="1">
      <c r="A5" s="12"/>
      <c r="B5" s="85" t="s">
        <v>767</v>
      </c>
      <c r="C5" s="356">
        <f>IF(OR(ISBLANK(RP_Role),ISBLANK(RPName)),0,VLOOKUP(RP_Role,EBAVAR_Data,2,FALSE))</f>
        <v>0</v>
      </c>
      <c r="D5" s="357"/>
      <c r="E5" s="70">
        <f>IF(OR(ISBLANK(RP_Role)),0,_xlfn.IFNA(INDEX(EBAVAR_Data,MATCH(RP_Role,EBAVAR_Data_Left,FALSE),MATCH(VLOOKUP(RPName,RPList,MATCH("Pay Period",RPList_Top,FALSE),FALSE),EBAVar_Top,FALSE)),0))</f>
        <v>0</v>
      </c>
      <c r="F5" s="12"/>
      <c r="G5" s="362" t="s">
        <v>484</v>
      </c>
      <c r="H5" s="363"/>
      <c r="I5" s="87">
        <f>_xlfn.IFNA(RP_TTL_TVL_Credit,0)</f>
        <v>0</v>
      </c>
      <c r="J5" s="344">
        <f t="shared" si="1"/>
        <v>0</v>
      </c>
      <c r="K5" s="20"/>
      <c r="L5" s="615" t="s">
        <v>408</v>
      </c>
      <c r="M5" s="616"/>
      <c r="N5" s="616"/>
      <c r="O5" s="207" t="str">
        <f>IF(AND(ISNUMBER(RP_RosteredPreRemovals),ISNUMBER(O4)),MAX(0,RP_RosteredPreRemovals-O4),"N/A")</f>
        <v>N/A</v>
      </c>
      <c r="P5" s="624">
        <f>IF(AND(ISNUMBER(RP_RosteredWithRemovals),ISNUMBER(RP_OriginalPay),ISNUMBER(P4)),RP_OriginalPay+P4,0)</f>
        <v>0</v>
      </c>
      <c r="Q5" s="625"/>
      <c r="R5" s="20"/>
      <c r="S5" s="362" t="s">
        <v>775</v>
      </c>
      <c r="T5" s="363"/>
      <c r="U5" s="363"/>
      <c r="V5" s="98" t="s">
        <v>206</v>
      </c>
      <c r="W5" s="537">
        <f>RP_AdHocInstruct</f>
        <v>0</v>
      </c>
      <c r="X5" s="538"/>
      <c r="Y5" s="20"/>
      <c r="Z5" s="359" t="s">
        <v>217</v>
      </c>
      <c r="AA5" s="360"/>
      <c r="AB5" s="360"/>
      <c r="AC5" s="100" t="str">
        <f t="shared" si="0"/>
        <v>Yes</v>
      </c>
      <c r="AD5" s="101"/>
      <c r="AE5" s="102" t="str">
        <f>_xlfn.IFNA(VLOOKUP(RPName,RPList,MATCH("FDP RIG",RPList_Top,0),FALSE),"")</f>
        <v>Yes</v>
      </c>
      <c r="AF5" s="12"/>
      <c r="AG5" s="12"/>
      <c r="AH5" s="12"/>
      <c r="AI5" s="12"/>
      <c r="AJ5" s="20"/>
      <c r="AK5" s="12"/>
      <c r="AL5" s="20"/>
      <c r="AM5" s="527" t="str">
        <f>"Issue #"&amp;VersionNum &amp; " : "&amp;TEXT(VersionDate,"dd.Mmm.yy")</f>
        <v>Issue #43 : 21.Sep.24</v>
      </c>
      <c r="AN5" s="527"/>
      <c r="AO5" s="527"/>
      <c r="AP5" s="527"/>
      <c r="AQ5" s="527"/>
      <c r="AR5" s="20"/>
      <c r="AS5" s="20"/>
      <c r="AT5" s="20"/>
      <c r="AU5" s="20"/>
      <c r="AV5" s="20"/>
      <c r="AW5" s="20"/>
      <c r="AX5" s="20"/>
      <c r="AY5" s="20"/>
      <c r="AZ5" s="20"/>
      <c r="BA5" s="12"/>
      <c r="BB5" s="12"/>
      <c r="BC5" s="12"/>
      <c r="BD5" s="12"/>
      <c r="BE5" s="12"/>
      <c r="BF5" s="12"/>
      <c r="BG5" s="12"/>
      <c r="BH5" s="12"/>
      <c r="BI5" s="12"/>
      <c r="BJ5" s="12"/>
      <c r="BK5" s="1"/>
      <c r="BL5" s="1"/>
      <c r="BM5" s="1"/>
      <c r="BN5" s="1"/>
      <c r="BO5" s="1"/>
      <c r="BP5" s="1"/>
      <c r="BQ5" s="1"/>
      <c r="BR5" s="1"/>
      <c r="BS5" s="1"/>
      <c r="BT5" s="1"/>
      <c r="BU5" s="1"/>
      <c r="BV5" s="1"/>
      <c r="BW5" s="1"/>
      <c r="BX5" s="1"/>
      <c r="BY5" s="1"/>
      <c r="BZ5" s="1"/>
      <c r="CA5" s="1"/>
      <c r="CB5" s="1"/>
      <c r="CC5" s="1"/>
      <c r="CD5" s="1"/>
      <c r="CE5" s="1"/>
      <c r="CF5" s="1"/>
      <c r="CG5" s="1"/>
      <c r="CH5" s="1"/>
      <c r="CI5" s="1"/>
      <c r="CK5" s="493"/>
      <c r="CL5" s="493"/>
      <c r="CM5" s="493"/>
      <c r="CN5" s="493"/>
      <c r="CO5" s="493"/>
      <c r="CP5" s="493"/>
      <c r="CQ5" s="493"/>
      <c r="CS5" s="493"/>
      <c r="CT5" s="493"/>
      <c r="CU5" s="493"/>
      <c r="CV5" s="493"/>
      <c r="CW5" s="493"/>
      <c r="CX5" s="493"/>
      <c r="CY5" s="493"/>
      <c r="DA5" s="493"/>
      <c r="DB5" s="493"/>
      <c r="DC5" s="493"/>
      <c r="DD5" s="493"/>
      <c r="DE5" s="493"/>
      <c r="DF5" s="493"/>
      <c r="DG5" s="493"/>
      <c r="DH5" s="493"/>
      <c r="DI5" s="493"/>
      <c r="DJ5" s="493"/>
      <c r="DL5" s="5" t="s">
        <v>398</v>
      </c>
      <c r="DM5" s="6" t="s">
        <v>564</v>
      </c>
    </row>
    <row r="6" spans="1:117" ht="15" customHeight="1">
      <c r="A6" s="12"/>
      <c r="B6" s="600" t="s">
        <v>248</v>
      </c>
      <c r="C6" s="597"/>
      <c r="D6" s="597"/>
      <c r="E6" s="237">
        <f>MAX(0,RP_Original_CreditHours-RP_MCG)</f>
        <v>0</v>
      </c>
      <c r="F6" s="347"/>
      <c r="G6" s="362" t="s">
        <v>173</v>
      </c>
      <c r="H6" s="363"/>
      <c r="I6" s="87">
        <f>_xlfn.IFNA(RP_TTL_Other_Credit,0)</f>
        <v>0</v>
      </c>
      <c r="J6" s="344">
        <f t="shared" si="1"/>
        <v>0</v>
      </c>
      <c r="K6" s="20"/>
      <c r="L6" s="617" t="s">
        <v>547</v>
      </c>
      <c r="M6" s="618"/>
      <c r="N6" s="618"/>
      <c r="O6" s="83" t="str">
        <f>IF(ErrCheck="Err","N/A",MAX(0,RPSum_RPCredit-RP_MCG))</f>
        <v>N/A</v>
      </c>
      <c r="P6" s="619">
        <f ca="1">((IF(RPSum_RPCredit&gt;RP_MCG,RPSum_RPCredit,RP_MCG)-RP_MCG)*24)*RP_HourlyRate</f>
        <v>0</v>
      </c>
      <c r="Q6" s="620"/>
      <c r="R6" s="20"/>
      <c r="S6" s="541"/>
      <c r="T6" s="542"/>
      <c r="U6" s="542"/>
      <c r="V6" s="99"/>
      <c r="W6" s="543"/>
      <c r="X6" s="544"/>
      <c r="Y6" s="20"/>
      <c r="Z6" s="359" t="s">
        <v>804</v>
      </c>
      <c r="AA6" s="360"/>
      <c r="AB6" s="360"/>
      <c r="AC6" s="100" t="str">
        <f t="shared" ref="AC6" si="2">IF(ISBLANK(AD6),AE6,AD6)</f>
        <v>Yes</v>
      </c>
      <c r="AD6" s="101"/>
      <c r="AE6" s="102" t="str">
        <f>_xlfn.IFNA(VLOOKUP(RPName,RPList,MATCH("TRIP RIG",RPList_Top,0),FALSE),"")</f>
        <v>Yes</v>
      </c>
      <c r="AF6" s="20"/>
      <c r="AG6" s="20"/>
      <c r="AH6" s="20"/>
      <c r="AI6" s="20"/>
      <c r="AJ6" s="20"/>
      <c r="AK6" s="12"/>
      <c r="AL6" s="12"/>
      <c r="AM6" s="527"/>
      <c r="AN6" s="527"/>
      <c r="AO6" s="527"/>
      <c r="AP6" s="527"/>
      <c r="AQ6" s="527"/>
      <c r="AR6" s="20"/>
      <c r="AS6" s="20"/>
      <c r="AT6" s="20"/>
      <c r="AU6" s="20"/>
      <c r="AV6" s="20"/>
      <c r="AW6" s="20"/>
      <c r="AX6" s="20"/>
      <c r="AY6" s="20"/>
      <c r="AZ6" s="20"/>
      <c r="BA6" s="12"/>
      <c r="BB6" s="12"/>
      <c r="BC6" s="12"/>
      <c r="BD6" s="12"/>
      <c r="BE6" s="12"/>
      <c r="BF6" s="12"/>
      <c r="BG6" s="12"/>
      <c r="BH6" s="12"/>
      <c r="BI6" s="12"/>
      <c r="BJ6" s="12"/>
      <c r="BK6" s="1"/>
      <c r="BL6" s="1"/>
      <c r="BM6" s="1"/>
      <c r="BN6" s="1"/>
      <c r="BO6" s="1"/>
      <c r="BP6" s="1"/>
      <c r="BQ6" s="1"/>
      <c r="BR6" s="1"/>
      <c r="BS6" s="1"/>
      <c r="BT6" s="1"/>
      <c r="BU6" s="1"/>
      <c r="BV6" s="1"/>
      <c r="BW6" s="1"/>
      <c r="BX6" s="1"/>
      <c r="BY6" s="1"/>
      <c r="BZ6" s="1"/>
      <c r="CA6" s="1"/>
      <c r="CB6" s="1"/>
      <c r="CC6" s="1"/>
      <c r="CD6" s="1"/>
      <c r="CE6" s="1"/>
      <c r="CF6" s="1"/>
      <c r="CG6" s="1"/>
      <c r="CH6" s="1"/>
      <c r="CI6" s="1"/>
      <c r="CK6" s="493"/>
      <c r="CL6" s="493"/>
      <c r="CM6" s="493"/>
      <c r="CN6" s="493"/>
      <c r="CO6" s="493"/>
      <c r="CP6" s="493"/>
      <c r="CQ6" s="493"/>
      <c r="CS6" s="493"/>
      <c r="CT6" s="493"/>
      <c r="CU6" s="493"/>
      <c r="CV6" s="493"/>
      <c r="CW6" s="493"/>
      <c r="CX6" s="493"/>
      <c r="CY6" s="493"/>
      <c r="DA6" s="493"/>
      <c r="DB6" s="493"/>
      <c r="DC6" s="493"/>
      <c r="DD6" s="493"/>
      <c r="DE6" s="493"/>
      <c r="DF6" s="493"/>
      <c r="DG6" s="493"/>
      <c r="DH6" s="493"/>
      <c r="DI6" s="493"/>
      <c r="DJ6" s="493"/>
      <c r="DL6" s="2"/>
      <c r="DM6" s="250"/>
    </row>
    <row r="7" spans="1:117" ht="15" customHeight="1" thickBot="1">
      <c r="A7" s="12"/>
      <c r="B7" s="470"/>
      <c r="C7" s="598"/>
      <c r="D7" s="598"/>
      <c r="E7" s="586" t="s">
        <v>671</v>
      </c>
      <c r="F7" s="354"/>
      <c r="G7" s="362" t="s">
        <v>219</v>
      </c>
      <c r="H7" s="363"/>
      <c r="I7" s="341">
        <f>veeLrnCredit</f>
        <v>3.125E-2</v>
      </c>
      <c r="J7" s="345">
        <f t="shared" si="1"/>
        <v>0.75</v>
      </c>
      <c r="K7" s="20"/>
      <c r="L7" s="578" t="s">
        <v>434</v>
      </c>
      <c r="M7" s="419"/>
      <c r="N7" s="419"/>
      <c r="O7" s="639" t="str">
        <f>IF(ErrCheck="Err","N/A",IF(RP_ProtCreditHrs="Yes",MAX(0,MAX(RP_RosteredWithRemovals,RPSum_RPCredit-RP_MCG)),MAX(0,RPSum_RPCredit-RP_MCG)))</f>
        <v>N/A</v>
      </c>
      <c r="P7" s="640" t="str">
        <f>IF(ErrCheck = "Err","Errors",IF(RP_ProtCreditHrs="Yes",MAX(RP_OriginalPayWithRemovals,RP_FlownPay),RP_FlownPay))</f>
        <v>Errors</v>
      </c>
      <c r="Q7" s="641"/>
      <c r="R7" s="20"/>
      <c r="S7" s="511" t="s">
        <v>435</v>
      </c>
      <c r="T7" s="512"/>
      <c r="U7" s="512"/>
      <c r="V7" s="513">
        <f>SUM(V3:V5)</f>
        <v>0</v>
      </c>
      <c r="W7" s="517">
        <f>SUM(W3:X5)</f>
        <v>0</v>
      </c>
      <c r="X7" s="518"/>
      <c r="Y7" s="20"/>
      <c r="Z7" s="359" t="s">
        <v>209</v>
      </c>
      <c r="AA7" s="360"/>
      <c r="AB7" s="360"/>
      <c r="AC7" s="100" t="str">
        <f>IF(ISBLANK(AD7),AE7,AD7)</f>
        <v>Yes</v>
      </c>
      <c r="AD7" s="101"/>
      <c r="AE7" s="102" t="str">
        <f>_xlfn.IFNA(VLOOKUP(RPName,RPList,MATCH("Paid Pax",RPList_Top,0),FALSE),"")</f>
        <v>Yes</v>
      </c>
      <c r="AF7" s="20"/>
      <c r="AG7" s="20"/>
      <c r="AH7" s="20"/>
      <c r="AI7" s="20"/>
      <c r="AJ7" s="20"/>
      <c r="AK7" s="12"/>
      <c r="AL7" s="12"/>
      <c r="AM7" s="528" t="s">
        <v>670</v>
      </c>
      <c r="AN7" s="529"/>
      <c r="AO7" s="529"/>
      <c r="AP7" s="529"/>
      <c r="AQ7" s="529"/>
      <c r="AR7" s="12"/>
      <c r="AS7" s="12"/>
      <c r="AT7" s="12"/>
      <c r="AU7" s="12"/>
      <c r="AV7" s="12"/>
      <c r="AW7" s="20"/>
      <c r="AX7" s="20"/>
      <c r="AY7" s="20"/>
      <c r="AZ7" s="20"/>
      <c r="BA7" s="12"/>
      <c r="BB7" s="12"/>
      <c r="BC7" s="12"/>
      <c r="BD7" s="12"/>
      <c r="BE7" s="12"/>
      <c r="BF7" s="12"/>
      <c r="BG7" s="12"/>
      <c r="BH7" s="12"/>
      <c r="BI7" s="12"/>
      <c r="BJ7" s="12"/>
      <c r="BK7" s="1"/>
      <c r="BL7" s="1"/>
      <c r="BM7" s="1"/>
      <c r="BN7" s="1"/>
      <c r="BO7" s="1"/>
      <c r="BP7" s="1"/>
      <c r="BQ7" s="1"/>
      <c r="BR7" s="1"/>
      <c r="BS7" s="1"/>
      <c r="BT7" s="1"/>
      <c r="BU7" s="1"/>
      <c r="BV7" s="1"/>
      <c r="BW7" s="1"/>
      <c r="BX7" s="1"/>
      <c r="BY7" s="1"/>
      <c r="BZ7" s="1"/>
      <c r="CA7" s="1"/>
      <c r="CB7" s="1"/>
      <c r="CC7" s="1"/>
      <c r="CD7" s="1"/>
      <c r="CE7" s="1"/>
      <c r="CF7" s="1"/>
      <c r="CG7" s="1"/>
      <c r="CH7" s="1"/>
      <c r="CI7" s="1"/>
      <c r="CK7" s="493"/>
      <c r="CL7" s="493"/>
      <c r="CM7" s="493"/>
      <c r="CN7" s="493"/>
      <c r="CO7" s="493"/>
      <c r="CP7" s="493"/>
      <c r="CQ7" s="493"/>
      <c r="CS7" s="493"/>
      <c r="CT7" s="493"/>
      <c r="CU7" s="493"/>
      <c r="CV7" s="493"/>
      <c r="CW7" s="493"/>
      <c r="CX7" s="493"/>
      <c r="CY7" s="493"/>
      <c r="DA7" s="493"/>
      <c r="DB7" s="493"/>
      <c r="DC7" s="493"/>
      <c r="DD7" s="493"/>
      <c r="DE7" s="493"/>
      <c r="DF7" s="493"/>
      <c r="DG7" s="493"/>
      <c r="DH7" s="493"/>
      <c r="DI7" s="493"/>
      <c r="DJ7" s="493"/>
      <c r="DL7" s="2" t="str" cm="1">
        <f t="array" ref="DL7">_xlfn.IFNA(IF(INDEX(SectorsBlocks,ROW()-ROW(DK$5)+2,MATCH(SUBSTITUTE(RPName," ",""),SectorsBlocks_Top,0))&lt;&gt;0,INDEX(SectorsBlocks,ROW()-ROW(DK$5)+2,MATCH(SUBSTITUTE(RPName," ",""),SectorsBlocks_Top,0)),""),"")</f>
        <v>ADL-ASP</v>
      </c>
      <c r="DM7" s="250" cm="1">
        <f t="array" ref="DM7">_xlfn.IFNA(IF(INDEX(SectorsBlocks,ROW()-ROW(DL$5)+2,MATCH(SUBSTITUTE(RPName," ",""),SectorsBlocks_Top,0))&lt;&gt;0,INDEX(SectorsBlocks,ROW()-ROW(DL$5)+2,MATCH(SUBSTITUTE(RPName," ",""),SectorsBlocks_Top,0)+1),""),"")</f>
        <v>9.375E-2</v>
      </c>
    </row>
    <row r="8" spans="1:117" ht="15" customHeight="1" thickBot="1">
      <c r="A8" s="12"/>
      <c r="B8" s="601"/>
      <c r="C8" s="599"/>
      <c r="D8" s="599"/>
      <c r="E8" s="587"/>
      <c r="F8" s="354"/>
      <c r="G8" s="352" t="s">
        <v>174</v>
      </c>
      <c r="H8" s="353"/>
      <c r="I8" s="340">
        <f ca="1">veeLrnCredit+RP_TTL_Credit</f>
        <v>3.125E-2</v>
      </c>
      <c r="J8" s="346">
        <f t="shared" ca="1" si="1"/>
        <v>0.75</v>
      </c>
      <c r="K8" s="20"/>
      <c r="L8" s="502"/>
      <c r="M8" s="602"/>
      <c r="N8" s="602"/>
      <c r="O8" s="514"/>
      <c r="P8" s="519"/>
      <c r="Q8" s="520"/>
      <c r="R8" s="20"/>
      <c r="S8" s="372"/>
      <c r="T8" s="373"/>
      <c r="U8" s="373"/>
      <c r="V8" s="514"/>
      <c r="W8" s="519"/>
      <c r="X8" s="520"/>
      <c r="Y8" s="20"/>
      <c r="Z8" s="515" t="s">
        <v>211</v>
      </c>
      <c r="AA8" s="516"/>
      <c r="AB8" s="516" t="s">
        <v>210</v>
      </c>
      <c r="AC8" s="103" t="str">
        <f>IF(ISBLANK(AD8),AE8,AD8)</f>
        <v>Yes</v>
      </c>
      <c r="AD8" s="104"/>
      <c r="AE8" s="105" t="str">
        <f>_xlfn.IFNA(VLOOKUP(RPName,RPList,MATCH("Prot RP Credit",RPList_Top,0),FALSE),"")</f>
        <v>Yes</v>
      </c>
      <c r="AF8" s="12"/>
      <c r="AG8" s="12"/>
      <c r="AH8" s="12"/>
      <c r="AI8" s="12"/>
      <c r="AJ8" s="12"/>
      <c r="AK8" s="12"/>
      <c r="AL8" s="20"/>
      <c r="AM8" s="529"/>
      <c r="AN8" s="529"/>
      <c r="AO8" s="529"/>
      <c r="AP8" s="529"/>
      <c r="AQ8" s="529"/>
      <c r="AR8" s="12"/>
      <c r="AS8" s="12"/>
      <c r="AT8" s="12"/>
      <c r="AU8" s="12"/>
      <c r="AV8" s="12"/>
      <c r="AW8" s="20"/>
      <c r="AX8" s="20"/>
      <c r="AY8" s="20"/>
      <c r="AZ8" s="321"/>
      <c r="BA8" s="12"/>
      <c r="BB8" s="12"/>
      <c r="BC8" s="12"/>
      <c r="BD8" s="12"/>
      <c r="BE8" s="12"/>
      <c r="BF8" s="12"/>
      <c r="BG8" s="12"/>
      <c r="BH8" s="12"/>
      <c r="BI8" s="12"/>
      <c r="BJ8" s="12"/>
      <c r="BK8" s="1"/>
      <c r="BL8" s="1"/>
      <c r="BM8" s="1"/>
      <c r="BN8" s="1"/>
      <c r="BO8" s="1"/>
      <c r="BP8" s="1"/>
      <c r="BQ8" s="1"/>
      <c r="BR8" s="1"/>
      <c r="BS8" s="1"/>
      <c r="BT8" s="1"/>
      <c r="BU8" s="1"/>
      <c r="BV8" s="1"/>
      <c r="BW8" s="1"/>
      <c r="BX8" s="1"/>
      <c r="BY8" s="1"/>
      <c r="BZ8" s="1"/>
      <c r="CA8" s="1"/>
      <c r="CB8" s="1"/>
      <c r="CC8" s="1"/>
      <c r="CD8" s="1"/>
      <c r="CE8" s="1"/>
      <c r="CF8" s="1"/>
      <c r="CG8" s="1"/>
      <c r="CH8" s="1"/>
      <c r="CI8" s="1"/>
      <c r="CK8" s="493"/>
      <c r="CL8" s="493"/>
      <c r="CM8" s="493"/>
      <c r="CN8" s="493"/>
      <c r="CO8" s="493"/>
      <c r="CP8" s="493"/>
      <c r="CQ8" s="493"/>
      <c r="CS8" s="493"/>
      <c r="CT8" s="493"/>
      <c r="CU8" s="493"/>
      <c r="CV8" s="493"/>
      <c r="CW8" s="493"/>
      <c r="CX8" s="493"/>
      <c r="CY8" s="493"/>
      <c r="DA8" s="493"/>
      <c r="DB8" s="493"/>
      <c r="DC8" s="493"/>
      <c r="DD8" s="493"/>
      <c r="DE8" s="493"/>
      <c r="DF8" s="493"/>
      <c r="DG8" s="493"/>
      <c r="DH8" s="493"/>
      <c r="DI8" s="493"/>
      <c r="DJ8" s="493"/>
      <c r="DL8" s="2" t="str" cm="1">
        <f t="array" ref="DL8">_xlfn.IFNA(IF(INDEX(SectorsBlocks,ROW()-ROW(DK$5)+2,MATCH(SUBSTITUTE(RPName," ",""),SectorsBlocks_Top,0))&lt;&gt;0,INDEX(SectorsBlocks,ROW()-ROW(DK$5)+2,MATCH(SUBSTITUTE(RPName," ",""),SectorsBlocks_Top,0)),""),"")</f>
        <v>ADL-BNE</v>
      </c>
      <c r="DM8" s="250" cm="1">
        <f t="array" ref="DM8">_xlfn.IFNA(IF(INDEX(SectorsBlocks,ROW()-ROW(DL$5)+2,MATCH(SUBSTITUTE(RPName," ",""),SectorsBlocks_Top,0))&lt;&gt;0,INDEX(SectorsBlocks,ROW()-ROW(DL$5)+2,MATCH(SUBSTITUTE(RPName," ",""),SectorsBlocks_Top,0)+1),""),"")</f>
        <v>0.10069444444444445</v>
      </c>
    </row>
    <row r="9" spans="1:117" ht="15" customHeight="1" thickBot="1">
      <c r="A9" s="12"/>
      <c r="B9" s="588" t="s">
        <v>672</v>
      </c>
      <c r="C9" s="588"/>
      <c r="D9" s="588"/>
      <c r="E9" s="588"/>
      <c r="G9" s="355" t="s">
        <v>692</v>
      </c>
      <c r="H9" s="355"/>
      <c r="I9" s="355"/>
      <c r="J9" s="355"/>
      <c r="K9" s="20"/>
      <c r="L9" s="549" t="s">
        <v>778</v>
      </c>
      <c r="M9" s="549"/>
      <c r="N9" s="549"/>
      <c r="O9" s="549"/>
      <c r="P9" s="549"/>
      <c r="Q9" s="549"/>
      <c r="R9" s="549"/>
      <c r="S9" s="549"/>
      <c r="T9" s="549"/>
      <c r="U9" s="549"/>
      <c r="V9" s="549"/>
      <c r="W9" s="549"/>
      <c r="X9" s="549"/>
      <c r="Y9" s="549"/>
      <c r="Z9" s="549"/>
      <c r="AA9" s="549"/>
      <c r="AB9" s="549"/>
      <c r="AC9" s="549"/>
      <c r="AD9" s="549"/>
      <c r="AE9" s="549"/>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
      <c r="BL9" s="1"/>
      <c r="BM9" s="1"/>
      <c r="BN9" s="1"/>
      <c r="BO9" s="1"/>
      <c r="BP9" s="1"/>
      <c r="BQ9" s="1"/>
      <c r="BR9" s="1"/>
      <c r="BS9" s="1"/>
      <c r="BT9" s="1"/>
      <c r="BU9" s="1"/>
      <c r="BV9" s="1"/>
      <c r="BW9" s="1"/>
      <c r="BX9" s="1"/>
      <c r="BY9" s="1"/>
      <c r="BZ9" s="1"/>
      <c r="CA9" s="1"/>
      <c r="CB9" s="1"/>
      <c r="CC9" s="1"/>
      <c r="CD9" s="1"/>
      <c r="CE9" s="1"/>
      <c r="CF9" s="1"/>
      <c r="CG9" s="1"/>
      <c r="CH9" s="1"/>
      <c r="CI9" s="1"/>
      <c r="CK9" s="493"/>
      <c r="CL9" s="493"/>
      <c r="CM9" s="493"/>
      <c r="CN9" s="493"/>
      <c r="CO9" s="493"/>
      <c r="CP9" s="493"/>
      <c r="CQ9" s="493"/>
      <c r="CS9" s="493"/>
      <c r="CT9" s="493"/>
      <c r="CU9" s="493"/>
      <c r="CV9" s="493"/>
      <c r="CW9" s="493"/>
      <c r="CX9" s="493"/>
      <c r="CY9" s="493"/>
      <c r="DA9" s="493"/>
      <c r="DB9" s="493"/>
      <c r="DC9" s="493"/>
      <c r="DD9" s="493"/>
      <c r="DE9" s="493"/>
      <c r="DF9" s="493"/>
      <c r="DG9" s="493"/>
      <c r="DH9" s="493"/>
      <c r="DI9" s="493"/>
      <c r="DJ9" s="493"/>
      <c r="DL9" s="2" t="str" cm="1">
        <f t="array" ref="DL9">_xlfn.IFNA(IF(INDEX(SectorsBlocks,ROW()-ROW(DK$5)+2,MATCH(SUBSTITUTE(RPName," ",""),SectorsBlocks_Top,0))&lt;&gt;0,INDEX(SectorsBlocks,ROW()-ROW(DK$5)+2,MATCH(SUBSTITUTE(RPName," ",""),SectorsBlocks_Top,0)),""),"")</f>
        <v>ADL-CBR</v>
      </c>
      <c r="DM9" s="250" cm="1">
        <f t="array" ref="DM9">_xlfn.IFNA(IF(INDEX(SectorsBlocks,ROW()-ROW(DL$5)+2,MATCH(SUBSTITUTE(RPName," ",""),SectorsBlocks_Top,0))&lt;&gt;0,INDEX(SectorsBlocks,ROW()-ROW(DL$5)+2,MATCH(SUBSTITUTE(RPName," ",""),SectorsBlocks_Top,0)+1),""),"")</f>
        <v>6.5972222222222224E-2</v>
      </c>
    </row>
    <row r="10" spans="1:117" ht="15" customHeight="1" thickBot="1">
      <c r="A10" s="12"/>
      <c r="B10" s="523" t="s">
        <v>121</v>
      </c>
      <c r="C10" s="603" t="s">
        <v>661</v>
      </c>
      <c r="D10" s="604"/>
      <c r="E10" s="604"/>
      <c r="F10" s="604"/>
      <c r="G10" s="604"/>
      <c r="H10" s="604" t="s">
        <v>811</v>
      </c>
      <c r="I10" s="604"/>
      <c r="J10" s="604"/>
      <c r="K10" s="604"/>
      <c r="L10" s="604"/>
      <c r="M10" s="482" t="str">
        <f>"Pre-Duty Travel" &amp; IF(RP_PaidPax="No"," - Paid Paxing is OFF","")</f>
        <v>Pre-Duty Travel</v>
      </c>
      <c r="N10" s="482"/>
      <c r="O10" s="482"/>
      <c r="P10" s="482"/>
      <c r="Q10" s="482"/>
      <c r="R10" s="488" t="s">
        <v>254</v>
      </c>
      <c r="S10" s="488"/>
      <c r="T10" s="488"/>
      <c r="U10" s="488"/>
      <c r="V10" s="488"/>
      <c r="W10" s="488"/>
      <c r="X10" s="488"/>
      <c r="Y10" s="488"/>
      <c r="Z10" s="488"/>
      <c r="AA10" s="488"/>
      <c r="AB10" s="488"/>
      <c r="AC10" s="488"/>
      <c r="AD10" s="488"/>
      <c r="AE10" s="488"/>
      <c r="AF10" s="488"/>
      <c r="AG10" s="488"/>
      <c r="AH10" s="488"/>
      <c r="AI10" s="488"/>
      <c r="AJ10" s="488"/>
      <c r="AK10" s="488"/>
      <c r="AL10" s="488"/>
      <c r="AM10" s="481" t="str">
        <f>"Post-Duty Travel" &amp; IF(RP_PaidPax="No"," - Paid Paxing OFF","")</f>
        <v>Post-Duty Travel</v>
      </c>
      <c r="AN10" s="482"/>
      <c r="AO10" s="482"/>
      <c r="AP10" s="482"/>
      <c r="AQ10" s="483"/>
      <c r="AR10" s="487" t="s">
        <v>163</v>
      </c>
      <c r="AS10" s="488"/>
      <c r="AT10" s="488"/>
      <c r="AU10" s="488"/>
      <c r="AV10" s="488"/>
      <c r="AW10" s="488"/>
      <c r="AX10" s="488"/>
      <c r="AY10" s="488"/>
      <c r="AZ10" s="489"/>
      <c r="BA10" s="12"/>
      <c r="BB10" s="475" t="s">
        <v>120</v>
      </c>
      <c r="BC10" s="476"/>
      <c r="BD10" s="476"/>
      <c r="BE10" s="476"/>
      <c r="BF10" s="476"/>
      <c r="BG10" s="476"/>
      <c r="BH10" s="476"/>
      <c r="BI10" s="477"/>
      <c r="BJ10" s="12"/>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K10" s="493"/>
      <c r="CL10" s="493"/>
      <c r="CM10" s="493"/>
      <c r="CN10" s="493"/>
      <c r="CO10" s="493"/>
      <c r="CP10" s="493"/>
      <c r="CQ10" s="493"/>
      <c r="CS10" s="493"/>
      <c r="CT10" s="493"/>
      <c r="CU10" s="493"/>
      <c r="CV10" s="493"/>
      <c r="CW10" s="493"/>
      <c r="CX10" s="493"/>
      <c r="CY10" s="493"/>
      <c r="DA10" s="493"/>
      <c r="DB10" s="493"/>
      <c r="DC10" s="493"/>
      <c r="DD10" s="493"/>
      <c r="DE10" s="493"/>
      <c r="DF10" s="493"/>
      <c r="DG10" s="493"/>
      <c r="DH10" s="493"/>
      <c r="DI10" s="493"/>
      <c r="DJ10" s="493"/>
      <c r="DL10" s="2" t="str" cm="1">
        <f t="array" ref="DL10">_xlfn.IFNA(IF(INDEX(SectorsBlocks,ROW()-ROW(DK$5)+2,MATCH(SUBSTITUTE(RPName," ",""),SectorsBlocks_Top,0))&lt;&gt;0,INDEX(SectorsBlocks,ROW()-ROW(DK$5)+2,MATCH(SUBSTITUTE(RPName," ",""),SectorsBlocks_Top,0)),""),"")</f>
        <v>ADL-CNS</v>
      </c>
      <c r="DM10" s="250" cm="1">
        <f t="array" ref="DM10">_xlfn.IFNA(IF(INDEX(SectorsBlocks,ROW()-ROW(DL$5)+2,MATCH(SUBSTITUTE(RPName," ",""),SectorsBlocks_Top,0))&lt;&gt;0,INDEX(SectorsBlocks,ROW()-ROW(DL$5)+2,MATCH(SUBSTITUTE(RPName," ",""),SectorsBlocks_Top,0)+1),""),"")</f>
        <v>0.13194444444444445</v>
      </c>
    </row>
    <row r="11" spans="1:117" ht="15" customHeight="1" thickBot="1">
      <c r="A11" s="12"/>
      <c r="B11" s="524"/>
      <c r="C11" s="605"/>
      <c r="D11" s="606"/>
      <c r="E11" s="606"/>
      <c r="F11" s="606"/>
      <c r="G11" s="606"/>
      <c r="H11" s="606"/>
      <c r="I11" s="606"/>
      <c r="J11" s="606"/>
      <c r="K11" s="606"/>
      <c r="L11" s="606"/>
      <c r="M11" s="485"/>
      <c r="N11" s="485"/>
      <c r="O11" s="485"/>
      <c r="P11" s="485"/>
      <c r="Q11" s="485"/>
      <c r="R11" s="491"/>
      <c r="S11" s="491"/>
      <c r="T11" s="491"/>
      <c r="U11" s="491"/>
      <c r="V11" s="491"/>
      <c r="W11" s="491"/>
      <c r="X11" s="491"/>
      <c r="Y11" s="491"/>
      <c r="Z11" s="491"/>
      <c r="AA11" s="491"/>
      <c r="AB11" s="491"/>
      <c r="AC11" s="491"/>
      <c r="AD11" s="491"/>
      <c r="AE11" s="491"/>
      <c r="AF11" s="491"/>
      <c r="AG11" s="491"/>
      <c r="AH11" s="491"/>
      <c r="AI11" s="491"/>
      <c r="AJ11" s="491"/>
      <c r="AK11" s="491"/>
      <c r="AL11" s="491"/>
      <c r="AM11" s="484"/>
      <c r="AN11" s="485"/>
      <c r="AO11" s="485"/>
      <c r="AP11" s="485"/>
      <c r="AQ11" s="486"/>
      <c r="AR11" s="490"/>
      <c r="AS11" s="491"/>
      <c r="AT11" s="491"/>
      <c r="AU11" s="491"/>
      <c r="AV11" s="491"/>
      <c r="AW11" s="491"/>
      <c r="AX11" s="491"/>
      <c r="AY11" s="491"/>
      <c r="AZ11" s="492"/>
      <c r="BA11" s="12"/>
      <c r="BB11" s="478"/>
      <c r="BC11" s="479"/>
      <c r="BD11" s="479"/>
      <c r="BE11" s="479"/>
      <c r="BF11" s="479"/>
      <c r="BG11" s="479"/>
      <c r="BH11" s="479"/>
      <c r="BI11" s="480"/>
      <c r="BJ11" s="12"/>
      <c r="BK11" s="366" t="s">
        <v>102</v>
      </c>
      <c r="BL11" s="366"/>
      <c r="BM11" s="366"/>
      <c r="BN11" s="366"/>
      <c r="BO11" s="1"/>
      <c r="BP11" s="470" t="s">
        <v>550</v>
      </c>
      <c r="BQ11" s="1"/>
      <c r="BR11" s="501" t="s">
        <v>170</v>
      </c>
      <c r="BS11" s="576"/>
      <c r="BT11" s="576"/>
      <c r="BU11" s="576"/>
      <c r="BV11" s="576"/>
      <c r="BW11" s="576"/>
      <c r="BX11" s="576"/>
      <c r="BY11" s="576"/>
      <c r="BZ11" s="576"/>
      <c r="CA11" s="576"/>
      <c r="CB11" s="576"/>
      <c r="CC11" s="576"/>
      <c r="CD11" s="576"/>
      <c r="CE11" s="576"/>
      <c r="CF11" s="576"/>
      <c r="CG11" s="576"/>
      <c r="CH11" s="576"/>
      <c r="CI11" s="577"/>
      <c r="CK11" s="493"/>
      <c r="CL11" s="493"/>
      <c r="CM11" s="493"/>
      <c r="CN11" s="493"/>
      <c r="CO11" s="493"/>
      <c r="CP11" s="493"/>
      <c r="CQ11" s="493"/>
      <c r="CS11" s="493"/>
      <c r="CT11" s="493"/>
      <c r="CU11" s="493"/>
      <c r="CV11" s="493"/>
      <c r="CW11" s="493"/>
      <c r="CX11" s="493"/>
      <c r="CY11" s="493"/>
      <c r="DA11" s="493"/>
      <c r="DB11" s="493"/>
      <c r="DC11" s="493"/>
      <c r="DD11" s="493"/>
      <c r="DE11" s="493"/>
      <c r="DF11" s="493"/>
      <c r="DG11" s="493"/>
      <c r="DH11" s="493"/>
      <c r="DI11" s="493"/>
      <c r="DJ11" s="493"/>
      <c r="DL11" s="2" t="str" cm="1">
        <f t="array" ref="DL11">_xlfn.IFNA(IF(INDEX(SectorsBlocks,ROW()-ROW(DK$5)+2,MATCH(SUBSTITUTE(RPName," ",""),SectorsBlocks_Top,0))&lt;&gt;0,INDEX(SectorsBlocks,ROW()-ROW(DK$5)+2,MATCH(SUBSTITUTE(RPName," ",""),SectorsBlocks_Top,0)),""),"")</f>
        <v>ADL-HBA</v>
      </c>
      <c r="DM11" s="250" cm="1">
        <f t="array" ref="DM11">_xlfn.IFNA(IF(INDEX(SectorsBlocks,ROW()-ROW(DL$5)+2,MATCH(SUBSTITUTE(RPName," ",""),SectorsBlocks_Top,0))&lt;&gt;0,INDEX(SectorsBlocks,ROW()-ROW(DL$5)+2,MATCH(SUBSTITUTE(RPName," ",""),SectorsBlocks_Top,0)+1),""),"")</f>
        <v>8.3333333333333329E-2</v>
      </c>
    </row>
    <row r="12" spans="1:117" ht="15" customHeight="1">
      <c r="A12" s="12"/>
      <c r="B12" s="524"/>
      <c r="C12" s="470" t="s">
        <v>9</v>
      </c>
      <c r="D12" s="366" t="s">
        <v>747</v>
      </c>
      <c r="E12" s="366" t="s">
        <v>266</v>
      </c>
      <c r="F12" s="366" t="s">
        <v>265</v>
      </c>
      <c r="G12" s="366" t="s">
        <v>543</v>
      </c>
      <c r="H12" s="366" t="s">
        <v>416</v>
      </c>
      <c r="I12" s="366"/>
      <c r="J12" s="366" t="s">
        <v>675</v>
      </c>
      <c r="K12" s="366" t="s">
        <v>776</v>
      </c>
      <c r="L12" s="366" t="s">
        <v>218</v>
      </c>
      <c r="M12" s="471" t="s">
        <v>563</v>
      </c>
      <c r="N12" s="471" t="s">
        <v>4</v>
      </c>
      <c r="O12" s="471" t="s">
        <v>1</v>
      </c>
      <c r="P12" s="471"/>
      <c r="Q12" s="471" t="s">
        <v>145</v>
      </c>
      <c r="R12" s="566" t="s">
        <v>0</v>
      </c>
      <c r="S12" s="567"/>
      <c r="T12" s="567"/>
      <c r="U12" s="560" t="s">
        <v>5</v>
      </c>
      <c r="V12" s="560"/>
      <c r="W12" s="560"/>
      <c r="X12" s="375" t="s">
        <v>6</v>
      </c>
      <c r="Y12" s="375"/>
      <c r="Z12" s="375"/>
      <c r="AA12" s="376" t="s">
        <v>7</v>
      </c>
      <c r="AB12" s="376"/>
      <c r="AC12" s="376"/>
      <c r="AD12" s="498" t="s">
        <v>8</v>
      </c>
      <c r="AE12" s="498"/>
      <c r="AF12" s="498"/>
      <c r="AG12" s="564" t="s">
        <v>113</v>
      </c>
      <c r="AH12" s="564"/>
      <c r="AI12" s="565"/>
      <c r="AJ12" s="366" t="s">
        <v>122</v>
      </c>
      <c r="AK12" s="366"/>
      <c r="AL12" s="366"/>
      <c r="AM12" s="558" t="s">
        <v>563</v>
      </c>
      <c r="AN12" s="471" t="s">
        <v>4</v>
      </c>
      <c r="AO12" s="471" t="s">
        <v>1</v>
      </c>
      <c r="AP12" s="471"/>
      <c r="AQ12" s="472" t="s">
        <v>145</v>
      </c>
      <c r="AR12" s="523" t="s">
        <v>121</v>
      </c>
      <c r="AS12" s="366" t="s">
        <v>263</v>
      </c>
      <c r="AT12" s="366" t="str">
        <f>"TVL Credit" &amp; IF(RP_PaidPax="No"," (OFF)","")</f>
        <v>TVL Credit</v>
      </c>
      <c r="AU12" s="366" t="s">
        <v>229</v>
      </c>
      <c r="AV12" s="366" t="s">
        <v>816</v>
      </c>
      <c r="AW12" s="366" t="s">
        <v>810</v>
      </c>
      <c r="AX12" s="366" t="s">
        <v>772</v>
      </c>
      <c r="AY12" s="366" t="s">
        <v>771</v>
      </c>
      <c r="AZ12" s="525" t="s">
        <v>773</v>
      </c>
      <c r="BA12" s="12"/>
      <c r="BB12" s="478"/>
      <c r="BC12" s="479"/>
      <c r="BD12" s="479"/>
      <c r="BE12" s="479"/>
      <c r="BF12" s="479"/>
      <c r="BG12" s="479"/>
      <c r="BH12" s="479"/>
      <c r="BI12" s="480"/>
      <c r="BJ12" s="12"/>
      <c r="BK12" s="366"/>
      <c r="BL12" s="366"/>
      <c r="BM12" s="366"/>
      <c r="BN12" s="366"/>
      <c r="BO12" s="1"/>
      <c r="BP12" s="470"/>
      <c r="BQ12" s="1"/>
      <c r="BR12" s="578"/>
      <c r="BS12" s="419"/>
      <c r="BT12" s="419"/>
      <c r="BU12" s="419"/>
      <c r="BV12" s="419"/>
      <c r="BW12" s="419"/>
      <c r="BX12" s="419"/>
      <c r="BY12" s="419"/>
      <c r="BZ12" s="419"/>
      <c r="CA12" s="419"/>
      <c r="CB12" s="419"/>
      <c r="CC12" s="419"/>
      <c r="CD12" s="419"/>
      <c r="CE12" s="419"/>
      <c r="CF12" s="419"/>
      <c r="CG12" s="419"/>
      <c r="CH12" s="419"/>
      <c r="CI12" s="579"/>
      <c r="CK12" s="494"/>
      <c r="CL12" s="494"/>
      <c r="CM12" s="494"/>
      <c r="CN12" s="493"/>
      <c r="CO12" s="493"/>
      <c r="CP12" s="493"/>
      <c r="CQ12" s="494"/>
      <c r="CS12" s="494"/>
      <c r="CT12" s="494"/>
      <c r="CU12" s="494"/>
      <c r="CV12" s="493"/>
      <c r="CW12" s="493"/>
      <c r="CX12" s="493"/>
      <c r="CY12" s="494"/>
      <c r="DA12" s="494"/>
      <c r="DB12" s="494"/>
      <c r="DC12" s="494"/>
      <c r="DD12" s="494"/>
      <c r="DE12" s="494"/>
      <c r="DF12" s="494"/>
      <c r="DG12" s="494"/>
      <c r="DH12" s="494"/>
      <c r="DI12" s="494"/>
      <c r="DJ12" s="494"/>
      <c r="DL12" s="2" t="str" cm="1">
        <f t="array" ref="DL12">_xlfn.IFNA(IF(INDEX(SectorsBlocks,ROW()-ROW(DK$5)+2,MATCH(SUBSTITUTE(RPName," ",""),SectorsBlocks_Top,0))&lt;&gt;0,INDEX(SectorsBlocks,ROW()-ROW(DK$5)+2,MATCH(SUBSTITUTE(RPName," ",""),SectorsBlocks_Top,0)),""),"")</f>
        <v>ADL-LST</v>
      </c>
      <c r="DM12" s="250" cm="1">
        <f t="array" ref="DM12">_xlfn.IFNA(IF(INDEX(SectorsBlocks,ROW()-ROW(DL$5)+2,MATCH(SUBSTITUTE(RPName," ",""),SectorsBlocks_Top,0))&lt;&gt;0,INDEX(SectorsBlocks,ROW()-ROW(DL$5)+2,MATCH(SUBSTITUTE(RPName," ",""),SectorsBlocks_Top,0)+1),""),"")</f>
        <v>7.6388888888888895E-2</v>
      </c>
    </row>
    <row r="13" spans="1:117" ht="15" customHeight="1">
      <c r="A13" s="12"/>
      <c r="B13" s="595" t="s">
        <v>249</v>
      </c>
      <c r="C13" s="470"/>
      <c r="D13" s="366"/>
      <c r="E13" s="366"/>
      <c r="F13" s="366"/>
      <c r="G13" s="366"/>
      <c r="H13" s="366"/>
      <c r="I13" s="366"/>
      <c r="J13" s="366"/>
      <c r="K13" s="366"/>
      <c r="L13" s="366"/>
      <c r="M13" s="471"/>
      <c r="N13" s="471"/>
      <c r="O13" s="471"/>
      <c r="P13" s="471"/>
      <c r="Q13" s="471"/>
      <c r="R13" s="561" t="s">
        <v>4</v>
      </c>
      <c r="S13" s="563" t="s">
        <v>1</v>
      </c>
      <c r="T13" s="563"/>
      <c r="U13" s="499" t="s">
        <v>4</v>
      </c>
      <c r="V13" s="568"/>
      <c r="W13" s="568"/>
      <c r="X13" s="555" t="s">
        <v>4</v>
      </c>
      <c r="Y13" s="374"/>
      <c r="Z13" s="374"/>
      <c r="AA13" s="569" t="s">
        <v>4</v>
      </c>
      <c r="AB13" s="503" t="s">
        <v>1</v>
      </c>
      <c r="AC13" s="503"/>
      <c r="AD13" s="447" t="s">
        <v>4</v>
      </c>
      <c r="AE13" s="557" t="s">
        <v>1</v>
      </c>
      <c r="AF13" s="557"/>
      <c r="AG13" s="553" t="s">
        <v>4</v>
      </c>
      <c r="AH13" s="471" t="s">
        <v>1</v>
      </c>
      <c r="AI13" s="472"/>
      <c r="AJ13" s="366" t="s">
        <v>100</v>
      </c>
      <c r="AK13" s="366" t="s">
        <v>242</v>
      </c>
      <c r="AL13" s="366" t="s">
        <v>117</v>
      </c>
      <c r="AM13" s="558"/>
      <c r="AN13" s="471"/>
      <c r="AO13" s="471"/>
      <c r="AP13" s="471"/>
      <c r="AQ13" s="472"/>
      <c r="AR13" s="524"/>
      <c r="AS13" s="366"/>
      <c r="AT13" s="366"/>
      <c r="AU13" s="366"/>
      <c r="AV13" s="366"/>
      <c r="AW13" s="366"/>
      <c r="AX13" s="366"/>
      <c r="AY13" s="366"/>
      <c r="AZ13" s="525"/>
      <c r="BA13" s="12"/>
      <c r="BB13" s="470" t="s">
        <v>262</v>
      </c>
      <c r="BC13" s="366" t="s">
        <v>119</v>
      </c>
      <c r="BD13" s="366" t="s">
        <v>805</v>
      </c>
      <c r="BE13" s="366" t="s">
        <v>98</v>
      </c>
      <c r="BF13" s="366"/>
      <c r="BG13" s="366" t="s">
        <v>204</v>
      </c>
      <c r="BH13" s="366"/>
      <c r="BI13" s="525" t="s">
        <v>230</v>
      </c>
      <c r="BJ13" s="12"/>
      <c r="BK13" s="366"/>
      <c r="BL13" s="366"/>
      <c r="BM13" s="366"/>
      <c r="BN13" s="366"/>
      <c r="BO13" s="1"/>
      <c r="BP13" s="470"/>
      <c r="BQ13" s="1"/>
      <c r="BR13" s="470" t="s">
        <v>233</v>
      </c>
      <c r="BS13" s="366"/>
      <c r="BT13" s="366" t="s">
        <v>512</v>
      </c>
      <c r="BU13" s="366"/>
      <c r="BV13" s="366" t="s">
        <v>164</v>
      </c>
      <c r="BW13" s="366"/>
      <c r="BX13" s="366" t="s">
        <v>165</v>
      </c>
      <c r="BY13" s="366"/>
      <c r="BZ13" s="366" t="s">
        <v>166</v>
      </c>
      <c r="CA13" s="366"/>
      <c r="CB13" s="366" t="s">
        <v>167</v>
      </c>
      <c r="CC13" s="366"/>
      <c r="CD13" s="366" t="s">
        <v>168</v>
      </c>
      <c r="CE13" s="366"/>
      <c r="CF13" s="366" t="s">
        <v>169</v>
      </c>
      <c r="CG13" s="366"/>
      <c r="CH13" s="525" t="s">
        <v>234</v>
      </c>
      <c r="CI13" s="525"/>
      <c r="CK13" s="219"/>
      <c r="CL13" s="219"/>
      <c r="CM13" s="219"/>
      <c r="CQ13" s="219"/>
      <c r="CS13" s="219"/>
      <c r="CT13" s="219"/>
      <c r="CU13" s="219"/>
      <c r="CY13" s="219"/>
      <c r="DA13" s="239"/>
      <c r="DB13" s="239"/>
      <c r="DC13" s="239"/>
      <c r="DD13" s="239"/>
      <c r="DE13" s="239"/>
      <c r="DF13" s="239"/>
      <c r="DG13" s="241"/>
      <c r="DH13" s="241"/>
      <c r="DI13" s="241"/>
      <c r="DJ13" s="239"/>
      <c r="DL13" s="2" t="str" cm="1">
        <f t="array" ref="DL13">_xlfn.IFNA(IF(INDEX(SectorsBlocks,ROW()-ROW(DK$5)+2,MATCH(SUBSTITUTE(RPName," ",""),SectorsBlocks_Top,0))&lt;&gt;0,INDEX(SectorsBlocks,ROW()-ROW(DK$5)+2,MATCH(SUBSTITUTE(RPName," ",""),SectorsBlocks_Top,0)),""),"")</f>
        <v>ADL-MEL</v>
      </c>
      <c r="DM13" s="250" cm="1">
        <f t="array" ref="DM13">_xlfn.IFNA(IF(INDEX(SectorsBlocks,ROW()-ROW(DL$5)+2,MATCH(SUBSTITUTE(RPName," ",""),SectorsBlocks_Top,0))&lt;&gt;0,INDEX(SectorsBlocks,ROW()-ROW(DL$5)+2,MATCH(SUBSTITUTE(RPName," ",""),SectorsBlocks_Top,0)+1),""),"")</f>
        <v>5.5555555555555552E-2</v>
      </c>
    </row>
    <row r="14" spans="1:117" ht="15" customHeight="1" thickBot="1">
      <c r="A14" s="12"/>
      <c r="B14" s="596"/>
      <c r="C14" s="601"/>
      <c r="D14" s="367"/>
      <c r="E14" s="367"/>
      <c r="F14" s="367"/>
      <c r="G14" s="367"/>
      <c r="H14" s="61" t="s">
        <v>777</v>
      </c>
      <c r="I14" s="14" t="s">
        <v>242</v>
      </c>
      <c r="J14" s="367"/>
      <c r="K14" s="367"/>
      <c r="L14" s="367"/>
      <c r="M14" s="522"/>
      <c r="N14" s="522"/>
      <c r="O14" s="57" t="s">
        <v>100</v>
      </c>
      <c r="P14" s="57" t="s">
        <v>101</v>
      </c>
      <c r="Q14" s="522"/>
      <c r="R14" s="562"/>
      <c r="S14" s="45" t="s">
        <v>100</v>
      </c>
      <c r="T14" s="45" t="s">
        <v>101</v>
      </c>
      <c r="U14" s="500"/>
      <c r="V14" s="46" t="s">
        <v>100</v>
      </c>
      <c r="W14" s="46" t="s">
        <v>101</v>
      </c>
      <c r="X14" s="556"/>
      <c r="Y14" s="47" t="s">
        <v>100</v>
      </c>
      <c r="Z14" s="47" t="s">
        <v>101</v>
      </c>
      <c r="AA14" s="570"/>
      <c r="AB14" s="48" t="s">
        <v>100</v>
      </c>
      <c r="AC14" s="48" t="s">
        <v>101</v>
      </c>
      <c r="AD14" s="448"/>
      <c r="AE14" s="49" t="s">
        <v>100</v>
      </c>
      <c r="AF14" s="49" t="s">
        <v>101</v>
      </c>
      <c r="AG14" s="554"/>
      <c r="AH14" s="50" t="s">
        <v>100</v>
      </c>
      <c r="AI14" s="54" t="s">
        <v>101</v>
      </c>
      <c r="AJ14" s="367"/>
      <c r="AK14" s="367"/>
      <c r="AL14" s="367"/>
      <c r="AM14" s="559"/>
      <c r="AN14" s="522"/>
      <c r="AO14" s="57" t="s">
        <v>100</v>
      </c>
      <c r="AP14" s="57" t="s">
        <v>101</v>
      </c>
      <c r="AQ14" s="473"/>
      <c r="AR14" s="524"/>
      <c r="AS14" s="367"/>
      <c r="AT14" s="367"/>
      <c r="AU14" s="367"/>
      <c r="AV14" s="367"/>
      <c r="AW14" s="367"/>
      <c r="AX14" s="367"/>
      <c r="AY14" s="367"/>
      <c r="AZ14" s="526"/>
      <c r="BA14" s="12"/>
      <c r="BB14" s="470"/>
      <c r="BC14" s="366"/>
      <c r="BD14" s="366"/>
      <c r="BE14" s="6" t="s">
        <v>239</v>
      </c>
      <c r="BF14" s="6" t="s">
        <v>238</v>
      </c>
      <c r="BG14" s="6" t="s">
        <v>239</v>
      </c>
      <c r="BH14" s="6" t="s">
        <v>238</v>
      </c>
      <c r="BI14" s="525"/>
      <c r="BJ14" s="12"/>
      <c r="BK14" s="474"/>
      <c r="BL14" s="474"/>
      <c r="BM14" s="474"/>
      <c r="BN14" s="474"/>
      <c r="BO14" s="1"/>
      <c r="BP14" s="234" t="s">
        <v>551</v>
      </c>
      <c r="BQ14" s="1"/>
      <c r="BR14" s="127" t="s">
        <v>100</v>
      </c>
      <c r="BS14" s="6" t="s">
        <v>242</v>
      </c>
      <c r="BT14" s="6" t="s">
        <v>513</v>
      </c>
      <c r="BU14" s="6" t="s">
        <v>242</v>
      </c>
      <c r="BV14" s="27" t="s">
        <v>100</v>
      </c>
      <c r="BW14" s="27" t="s">
        <v>242</v>
      </c>
      <c r="BX14" s="28" t="s">
        <v>100</v>
      </c>
      <c r="BY14" s="28" t="s">
        <v>242</v>
      </c>
      <c r="BZ14" s="29" t="s">
        <v>100</v>
      </c>
      <c r="CA14" s="29" t="s">
        <v>242</v>
      </c>
      <c r="CB14" s="24" t="s">
        <v>100</v>
      </c>
      <c r="CC14" s="24" t="s">
        <v>242</v>
      </c>
      <c r="CD14" s="25" t="s">
        <v>100</v>
      </c>
      <c r="CE14" s="25" t="s">
        <v>242</v>
      </c>
      <c r="CF14" s="26" t="s">
        <v>100</v>
      </c>
      <c r="CG14" s="26" t="s">
        <v>242</v>
      </c>
      <c r="CH14" s="128" t="s">
        <v>100</v>
      </c>
      <c r="CI14" s="128" t="s">
        <v>100</v>
      </c>
      <c r="CK14" s="219">
        <f>IF(ISNUMBER(RP_Roll_In_Sked_Block_Out_Local),TIME(HOUR(RP_Roll_In_Sked_Block_Out_Local),MINUTE(RP_Roll_In_Sked_Block_Out_Local),0)+TIME(0,30,0)-IF(RP_Roll_In_Sked_Block_Out_Local+TIME(0,30,0)&gt;1,1,0),0)</f>
        <v>0</v>
      </c>
      <c r="CL14" s="219">
        <f>IF(ISNUMBER(RP_Roll_In_Sked_Block_Out_Local),TIME(HOUR(RP_Roll_In_Sked_Block_Out_Local),MINUTE(RP_Roll_In_Sked_Block_Out_Local),0)-TIME(0,90,0)+IF(TIME(HOUR(RP_Roll_In_Sked_Block_Out_Local),MINUTE(RP_Roll_In_Sked_Block_Out_Local),0)-TIME(0,90,0)&lt;0,1,0),0)</f>
        <v>0</v>
      </c>
      <c r="CM14" s="219">
        <f>IF(ISNUMBER(RP_Roll_In_Sked_Block_In_Local),TIME(HOUR(RP_Roll_In_Sked_Block_In_Local),MINUTE(RP_Roll_In_Sked_Block_In_Local),0)+TIME(0,30,0)-IF(TIME(HOUR(RP_Roll_In_Sked_Block_In_Local),MINUTE(RP_Roll_In_Sked_Block_In_Local),0)+TIME(0,30,0)&gt;1,1,0),0)</f>
        <v>0</v>
      </c>
      <c r="CN14" s="219">
        <f>IF(ISNUMBER(RP_Roll_In_Sked_Block_Out_Local),TIME(HOUR(RP_Roll_In_Sked_Block_Out_Local),MINUTE(RP_Roll_In_Sked_Block_Out_Local),0)-TIME(0,15,0)+IF(TIME(HOUR(RP_Roll_In_Sked_Block_Out_Local),MINUTE(RP_Roll_In_Sked_Block_Out_Local),0)-TIME(0,15,0)&lt;0,1,0),0)</f>
        <v>0</v>
      </c>
      <c r="CO14" s="219">
        <f>IF(ISNUMBER(RP_Roll_In_Sked_Block_In_Local),TIME(HOUR(RP_Roll_In_Sked_Block_In_Local),MINUTE(RP_Roll_In_Sked_Block_In_Local),0)-TIME(1,0,0)+IF(TIME(HOUR(RP_Roll_In_Sked_Block_In_Local),MINUTE(RP_Roll_In_Sked_Block_In_Local),0)-TIME(0,60,0)&lt;0,1,0),0)</f>
        <v>0</v>
      </c>
      <c r="CP14" s="219">
        <f>IF(ISNUMBER(RP_Roll_In_Sked_Duty_On_Local),TIME(HOUR(RP_Roll_In_Sked_Duty_On_Local),MINUTE(RP_Roll_In_Sked_Duty_On_Local),0),0)</f>
        <v>0</v>
      </c>
      <c r="CQ14" s="219">
        <f>IF(ISNUMBER(RP_Roll_In_Actual_Block_In_Local),TIME(HOUR(RP_Roll_In_Actual_Block_In_Local),MINUTE(RP_Roll_In_Actual_Block_In_Local),0)+TIME(0,30,0)-IF(TIME(HOUR(RP_Roll_In_Actual_Block_In_Local),MINUTE(RP_Roll_In_Actual_Block_In_Local),0)+TIME(0,30,0)&gt;1,1,0),0)</f>
        <v>0</v>
      </c>
      <c r="CS14" s="219" cm="1">
        <f t="array" ref="CS14">IF(ISNUMBER(RP_Roll_Out_Sked_Block_Out_Local),TIME(HOUR(RP_Roll_Out_Sked_Block_Out_Local),MINUTE(RP_Roll_Out_Sked_Block_Out_Local),0)+TIME(0,30,0)-IF(RP_Roll_Out_Sked_Block_Out_Local+TIME(0,30,0)&gt;1,1,0),0)</f>
        <v>0</v>
      </c>
      <c r="CT14" s="219" cm="1">
        <f t="array" ref="CT14">IF(ISNUMBER(RP_Roll_Out_Sked_Block_Out_Local),TIME(HOUR(RP_Roll_Out_Sked_Block_Out_Local),MINUTE(RP_Roll_Out_Sked_Block_Out_Local),0)-TIME(0,90,0)+IF(TIME(HOUR(RP_Roll_Out_Sked_Block_Out_Local),MINUTE(RP_Roll_Out_Sked_Block_Out_Local),0)-TIME(0,90,0)&lt;0,1,0),0)</f>
        <v>0</v>
      </c>
      <c r="CU14" s="219" cm="1">
        <f t="array" ref="CU14">IF(ISNUMBER(RP_Roll_Out_Sked_Block_In_Local),TIME(HOUR(RP_Roll_Out_Sked_Block_In_Local),MINUTE(RP_Roll_Out_Sked_Block_In_Local),0)+TIME(0,30,0)-IF(TIME(HOUR(RP_Roll_Out_Sked_Block_In_Local),MINUTE(RP_Roll_Out_Sked_Block_In_Local),0)+TIME(0,30,0)&gt;1,1,0),0)</f>
        <v>0</v>
      </c>
      <c r="CV14" s="219" cm="1">
        <f t="array" ref="CV14">IF(ISNUMBER(RP_Roll_Out_Sked_Block_Out_Local),TIME(HOUR(RP_Roll_Out_Sked_Block_Out_Local),MINUTE(RP_Roll_Out_Sked_Block_Out_Local),0)-TIME(0,15,0)+IF(TIME(HOUR(RP_Roll_Out_Sked_Block_Out_Local),MINUTE(RP_Roll_Out_Sked_Block_Out_Local),0)-TIME(0,15,0)&lt;0,1,0),0)</f>
        <v>0</v>
      </c>
      <c r="CW14" s="219" cm="1">
        <f t="array" ref="CW14">IF(ISNUMBER(RP_Roll_Out_Sked_Block_In_Local),TIME(HOUR(RP_Roll_Out_Sked_Block_In_Local),MINUTE(RP_Roll_Out_Sked_Block_In_Local),0)-TIME(1,0,0)+IF(TIME(HOUR(RP_Roll_Out_Sked_Block_In_Local),MINUTE(RP_Roll_Out_Sked_Block_In_Local),0)-TIME(0,60,0)&lt;0,1,0),0)</f>
        <v>0</v>
      </c>
      <c r="CX14" s="219" cm="1">
        <f t="array" ref="CX14">IF(ISNUMBER(RP_Roll_Out_Sked_Duty_On_Local),TIME(HOUR(RP_Roll_Out_Sked_Duty_On_Local),MINUTE(RP_Roll_Out_Sked_Duty_On_Local),0),0)</f>
        <v>0</v>
      </c>
      <c r="CY14" s="219" cm="1">
        <f t="array" ref="CY14">IF(ISNUMBER(RP_Roll_Out_Actual_Block_In_Local),TIME(HOUR(RP_Roll_Out_Actual_Block_In_Local),MINUTE(RP_Roll_Out_Actual_Block_In_Local),0)+TIME(0,30,0)-IF(TIME(HOUR(RP_Roll_Out_Actual_Block_In_Local),MINUTE(RP_Roll_Out_Actual_Block_In_Local),0)+TIME(0,30,0)&gt;1,1,0),0)</f>
        <v>0</v>
      </c>
      <c r="DA14" s="238" cm="1">
        <f t="array" ref="DA14:DA177">IF(ISNUMBER(VLOOKUP(RP_LostCR01_Date,RP_Table,49,FALSE)),_xlfn.VSTACK(VLOOKUP(RP_LostCR01_Date,RP_Table,49,FALSE)," - - - ",Duty_5),Duty_5)</f>
        <v>0</v>
      </c>
      <c r="DB14" s="238" cm="1">
        <f t="array" ref="DB14:DB177">IF(ISNUMBER(VLOOKUP(RP_LostCR02_Date,RP_Table,49,FALSE)),_xlfn.VSTACK(VLOOKUP(RP_LostCR02_Date,RP_Table,49,FALSE)," - - - ",Duty_5),Duty_5)</f>
        <v>0</v>
      </c>
      <c r="DC14" s="238" cm="1">
        <f t="array" ref="DC14:DC177">IF(ISNUMBER(VLOOKUP(RP_LostCR03_Date,RP_Table,49,FALSE)),_xlfn.VSTACK(VLOOKUP(RP_LostCR03_Date,RP_Table,49,FALSE)," - - - ",Duty_5),Duty_5)</f>
        <v>0</v>
      </c>
      <c r="DD14" s="238" cm="1">
        <f t="array" ref="DD14:DD177">IF(ISNUMBER(VLOOKUP(RP_LostCR04_Date,RP_Table,49,FALSE)),_xlfn.VSTACK(VLOOKUP(RP_LostCR04_Date,RP_Table,49,FALSE)," - - - ",Duty_5),Duty_5)</f>
        <v>0</v>
      </c>
      <c r="DE14" s="238" cm="1">
        <f t="array" ref="DE14:DE177">IF(ISNUMBER(VLOOKUP(RP_LostCR05_Date,RP_Table,49,FALSE)),_xlfn.VSTACK(VLOOKUP(RP_LostCR05_Date,RP_Table,49,FALSE)," - - - ",Duty_5),Duty_5)</f>
        <v>0</v>
      </c>
      <c r="DF14" s="238" cm="1">
        <f t="array" ref="DF14:DF177">IF(ISNUMBER(VLOOKUP(RP_LostCR06_Date,RP_Table,49,FALSE)),_xlfn.VSTACK(VLOOKUP(RP_LostCR06_Date,RP_Table,49,FALSE)," - - - ",Duty_5),Duty_5)</f>
        <v>0</v>
      </c>
      <c r="DG14" s="238" cm="1">
        <f t="array" ref="DG14:DG177">IF(ISNUMBER(VLOOKUP(RP_LostCR07_Date,RP_Table,49,FALSE)),_xlfn.VSTACK(VLOOKUP(RP_LostCR07_Date,RP_Table,49,FALSE)," - - - ",Duty_5),Duty_5)</f>
        <v>0</v>
      </c>
      <c r="DH14" s="238" cm="1">
        <f t="array" ref="DH14:DH177">IF(ISNUMBER(VLOOKUP(RP_LostCR08_Date,RP_Table,49,FALSE)),_xlfn.VSTACK(VLOOKUP(RP_LostCR08_Date,RP_Table,49,FALSE)," - - - ",Duty_5),Duty_5)</f>
        <v>0</v>
      </c>
      <c r="DI14" s="238" cm="1">
        <f t="array" ref="DI14:DI177">IF(ISNUMBER(VLOOKUP(RP_LostCR09_Date,RP_Table,49,FALSE)),_xlfn.VSTACK(VLOOKUP(RP_LostCR09_Date,RP_Table,49,FALSE)," - - - ",Duty_5),Duty_5)</f>
        <v>0</v>
      </c>
      <c r="DJ14" s="238" cm="1">
        <f t="array" ref="DJ14:DJ177">IF(ISNUMBER(VLOOKUP(RP_LostCR10_Date,RP_Table,49,FALSE)),_xlfn.VSTACK(VLOOKUP(RP_LostCR10_Date,RP_Table,49,FALSE)," - - - ",Duty_5),Duty_5)</f>
        <v>0</v>
      </c>
      <c r="DL14" s="2" t="str" cm="1">
        <f t="array" ref="DL14">_xlfn.IFNA(IF(INDEX(SectorsBlocks,ROW()-ROW(DK$5)+2,MATCH(SUBSTITUTE(RPName," ",""),SectorsBlocks_Top,0))&lt;&gt;0,INDEX(SectorsBlocks,ROW()-ROW(DK$5)+2,MATCH(SUBSTITUTE(RPName," ",""),SectorsBlocks_Top,0)),""),"")</f>
        <v>ADL-OOL</v>
      </c>
      <c r="DM14" s="250" cm="1">
        <f t="array" ref="DM14">_xlfn.IFNA(IF(INDEX(SectorsBlocks,ROW()-ROW(DL$5)+2,MATCH(SUBSTITUTE(RPName," ",""),SectorsBlocks_Top,0))&lt;&gt;0,INDEX(SectorsBlocks,ROW()-ROW(DL$5)+2,MATCH(SUBSTITUTE(RPName," ",""),SectorsBlocks_Top,0)+1),""),"")</f>
        <v>9.7222222222222224E-2</v>
      </c>
    </row>
    <row r="15" spans="1:117" ht="15" customHeight="1">
      <c r="A15" s="12"/>
      <c r="B15" s="95">
        <f>_xlfn.IFNA(VLOOKUP(RPName,RPList,MATCH("Start Date",RPList_Top,0)),"")</f>
        <v>44103</v>
      </c>
      <c r="C15" s="92"/>
      <c r="D15" s="283"/>
      <c r="E15" s="21">
        <f t="shared" ref="E15:E42" si="3">IF(ISBLANK(C15),0,MAX(IF(AND(RP_MinStbyCredit="Yes",NOT(ISERR(SEARCH("Off SBY",J15)))),SbyCalloutMinCR,0),VLOOKUP(C15,DutyTypeDetails,MATCH("Min CR",DutyTypeDetails_Top,FALSE),FALSE),IF(ISBLANK(J15),0,VLOOKUP(J15,DutyCalloutTable,MATCH("Min CR",DutyCalloutTable_Top,0),FALSE))))</f>
        <v>0</v>
      </c>
      <c r="F15" s="21">
        <f t="shared" ref="F15:F42" si="4">IF(ISBLANK(C15),0,IF(AND(RP_MinStbySoftCredit="Yes",C15="SBY"),SbyMinCredit,0)+IF(NOT(ISBLANK(J15)),VLOOKUP(J15,DutyCalloutTable,MATCH("Soft CR",DutyCalloutTable_Top,0),FALSE),VLOOKUP(C15,DutyTypeDetails,MATCH("Soft CR",DutyTypeDetails_Top,FALSE),FALSE)))</f>
        <v>0</v>
      </c>
      <c r="G15" s="75">
        <f t="shared" ref="G15:G42" si="5">IF(NOT(ISBLANK(J15)),VLOOKUP(J15,DutyCalloutTable,MATCH("Hard Hours",DutyCalloutTable_Top,FALSE),FALSE),0)</f>
        <v>0</v>
      </c>
      <c r="H15" s="138"/>
      <c r="I15" s="138"/>
      <c r="J15" s="141"/>
      <c r="K15" s="141"/>
      <c r="L15" s="144"/>
      <c r="M15" s="34"/>
      <c r="N15" s="64"/>
      <c r="O15" s="147"/>
      <c r="P15" s="147"/>
      <c r="Q15" s="135">
        <f t="shared" ref="Q15:Q42" si="6">IF(AND(NOT(ISBLANK(N15)),OR(ISNUMBER(O15),ISNUMBER(P15))),MAX(IF(OR(M15="Yes",$C15="TVL-100",$J15="Off SBY-D"),1,IF($C15="TVL0",0,TVLFactor))*(MAX(O15,IF($C15="TVL-OAL",0,P15)))),0)</f>
        <v>0</v>
      </c>
      <c r="R15" s="31"/>
      <c r="S15" s="151"/>
      <c r="T15" s="152"/>
      <c r="U15" s="31"/>
      <c r="V15" s="151"/>
      <c r="W15" s="152"/>
      <c r="X15" s="31"/>
      <c r="Y15" s="151"/>
      <c r="Z15" s="152"/>
      <c r="AA15" s="31"/>
      <c r="AB15" s="151"/>
      <c r="AC15" s="152"/>
      <c r="AD15" s="31"/>
      <c r="AE15" s="151"/>
      <c r="AF15" s="152"/>
      <c r="AG15" s="31"/>
      <c r="AH15" s="151"/>
      <c r="AI15" s="152"/>
      <c r="AJ15" s="157">
        <f t="shared" ref="AJ15:AJ42" si="7">S15+V15+Y15+AB15+AE15+AH15</f>
        <v>0</v>
      </c>
      <c r="AK15" s="158">
        <f t="shared" ref="AK15:AK42" si="8">T15+W15+Z15+AC15+AF15+AI15</f>
        <v>0</v>
      </c>
      <c r="AL15" s="312">
        <f t="shared" ref="AL15:AL42" si="9">MAX(S15,T15)+MAX(V15,W15)+MAX(Y15,Z15)+MAX(AB15,AC15)+MAX(AE15,AF15)+MAX(AH15,AI15)</f>
        <v>0</v>
      </c>
      <c r="AM15" s="187"/>
      <c r="AN15" s="188"/>
      <c r="AO15" s="189"/>
      <c r="AP15" s="189"/>
      <c r="AQ15" s="190">
        <f t="shared" ref="AQ15:AQ42" si="10">IF(AND(NOT(ISBLANK(AN15)),OR(ISNUMBER(AO15),ISNUMBER(AP15))),MAX(IF(OR(AM15="Yes",$C15="TVL-100",$J15="Off SBY-D"),1,IF($C15="TVL0",0,TVLFactor))*(MAX(AO15,IF($C15="TVL-OAL",0,AP15)))),0)</f>
        <v>0</v>
      </c>
      <c r="AR15" s="245">
        <f>_xlfn.IFNA(VLOOKUP(RPName,RPList,MATCH("Start Date",RPList_Top,0)),"")</f>
        <v>44103</v>
      </c>
      <c r="AS15" s="246">
        <f t="shared" ref="AS15:AS42" si="11">IF(ISNUMBER(F15),F15,0)</f>
        <v>0</v>
      </c>
      <c r="AT15" s="165">
        <f t="shared" ref="AT15:AT42" si="12">IF(RP_PaidPax="Yes",MAX(IF(ISNUMBER(Q15),Q15+IF(ISNUMBER(AQ15),AQ15,0),IF(ISNUMBER(AQ15),AQ15,0)),IF(OR($C15="TVL",C15="TVL-100",C15="TVL-OAL"),MinTVLCredit,0)),0)</f>
        <v>0</v>
      </c>
      <c r="AU15" s="166">
        <f>AL15</f>
        <v>0</v>
      </c>
      <c r="AV15" s="167">
        <f t="shared" ref="AV15" si="13">IF(AND(RP_FlyDutyRIG="Yes",OR(ISNUMBER(I15),ISNUMBER(H15))),DutyRIG*IF(ISNUMBER(I15),I15,H15),0)</f>
        <v>0</v>
      </c>
      <c r="AW15" s="318" t="str">
        <f ca="1">IF(OR(RP_TripDutyRIG&lt;&gt;"Yes",ISBLANK($D15)),"",IF($D15=$D16,$D15,MAX(0,_xlfn.IFNA(VLOOKUP($D15,TripRigList,8),0)-SUM(AX15:OFFSET(AX15,-COUNTIF($D$15:$D15,D15),0)))))</f>
        <v/>
      </c>
      <c r="AX15" s="67">
        <f>IF(AND(ISNUMBER(G15),G15&gt;0),IF(NOT(ISERR(SEARCH("Off LV",J15))),F15,0),MAX(0,MAX(E15,AU15+AT15+AS15,AV15)))</f>
        <v>0</v>
      </c>
      <c r="AY15" s="266">
        <f>IF(ISNUMBER(AX15),AX15*24,"")</f>
        <v>0</v>
      </c>
      <c r="AZ15" s="170">
        <f>IF(AND(ISNUMBER(G15),G15&gt;0),MAX(G15,MAX(E15,AU15+AT15,AV15)),0)</f>
        <v>0</v>
      </c>
      <c r="BA15" s="12"/>
      <c r="BB15" s="13">
        <f t="shared" ref="BB15:BB42" si="14">B15</f>
        <v>44103</v>
      </c>
      <c r="BC15" s="296" t="str">
        <f t="shared" ref="BC15" si="15">IF(ISBLANK(C15),"Err",IF(AND(VLOOKUP(C15,DutyTypeDetails,MATCH("No Event",DutyTypeDetails_Top,0),FALSE)="Yes",COUNTA(M15:N15,U15:AI15,AN15:AP15)&lt;&gt;0),"Err","Ok"))</f>
        <v>Err</v>
      </c>
      <c r="BD15" s="296" t="str">
        <f t="shared" ref="BD15:BD42" si="16">IF(AND(NOT(ISBLANK($D15)),OR(_xlfn.IFNA(VLOOKUP(D15,TripRigList,8,0),"N/A")="N/A",ISNA(VLOOKUP($D15,TripRIGListNums,1,FALSE)))),"Err","Ok")</f>
        <v>Ok</v>
      </c>
      <c r="BE15" s="296" t="str">
        <f t="shared" ref="BE15" si="17">IF(ISERR(SEARCH("TVL",$C15)),"Ok",IF(AND(NOT(ISBLANK(N15)),OR(NOT(ISNUMBER(O15)),NOT(ISNUMBER(P15)))),"Inc",IF(AND(NOT(ISBLANK(AN15)),OR(NOT(ISNUMBER(AO15)),NOT(ISNUMBER(AP15)))),"Inc","Ok")))</f>
        <v>Ok</v>
      </c>
      <c r="BF15" s="296" t="str">
        <f t="shared" ref="BF15" si="18">IF(ISERR(SEARCH("TVL",$C15)),"Ok",IF(AND(ISBLANK($N15),ISBLANK($AN15)),"Inc",IF(AND(NOT(ISBLANK(N15)),OR(AND(NOT(ISBLANK(O15)),NOT(ISNUMBER(O15))),AND(NOT(ISBLANK(P15)),NOT(ISNUMBER(P15))))),"Err",IF(AND(NOT(ISBLANK(AN15)),OR(AND(NOT(ISBLANK(AO15)),NOT(ISNUMBER(AO15))),AND(NOT(ISBLANK(AP15)),NOT(ISNUMBER(AP15))))),"Err","Ok"))))</f>
        <v>Ok</v>
      </c>
      <c r="BG15" s="296" t="str">
        <f t="shared" ref="BG15" si="19">IF(ISERR(SEARCH("FLY",$C15)),"Ok",IF(ISBLANK(R15),"Inc",IF(AND(NOT(ISBLANK(R15)),OR(NOT(ISNUMBER(S15)),NOT(ISNUMBER(T15)))),"Inc",IF(AND(NOT(ISBLANK(U15)),OR(NOT(ISNUMBER(V15)),NOT(ISNUMBER(W15)))),"Inc",IF(AND(NOT(ISBLANK(X15)),OR(NOT(ISNUMBER(Y15)),NOT(ISNUMBER(Z15)))),"Inc",IF(AND(NOT(ISBLANK(AA15)),OR(NOT(ISNUMBER(AB15)),NOT(ISNUMBER(AC15)))),"Inc",IF(AND(NOT(ISBLANK(AD15)),OR(NOT(ISNUMBER(AE15)),NOT(ISNUMBER(AF15)))),"Inc",IF(AND(NOT(ISBLANK(AG15)),OR(NOT(ISNUMBER(AH15)),NOT(ISNUMBER(AI15)))),"Inc","Ok"))))))))</f>
        <v>Ok</v>
      </c>
      <c r="BH15" s="296" t="str">
        <f t="shared" ref="BH15" si="20">IF(ISERR(SEARCH("FLY",$C15)),"Ok",IF(AND(NOT(ISBLANK(X15)),OR(NOT(ISNUMBER(AJ15)),NOT(ISNUMBER(AL15)))),"Err","Ok"))</f>
        <v>Ok</v>
      </c>
      <c r="BI15" s="91" t="str">
        <f t="shared" ref="BI15" si="21">IF(AND(J15="Canc &lt;2hrs",OR(AND(ISNUMBER(AU15),AU15&gt;0),AND(ISNUMBER(AT15),AT15&gt;0),AND(ISNUMBER(AV15),AV15&gt;0))),"Err","Ok")</f>
        <v>Ok</v>
      </c>
      <c r="BJ15" s="12"/>
      <c r="BK15" s="2"/>
      <c r="BL15" s="2" t="str">
        <f t="shared" ref="BL15:BL46" si="22">IF(AND(ISNUMBER(BM15),BM15&gt;0),BM15,IF(ISNUMBER(VLOOKUP(BK15,RP_Trips,2,FALSE)),VLOOKUP(BK15,RP_Trips,2,FALSE),""))</f>
        <v/>
      </c>
      <c r="BM15" s="7"/>
      <c r="BN15" s="2" t="str" cm="1">
        <f t="array" ref="BN15:BN17">_xlfn._xlws.SORT(_xlfn.UNIQUE(_xlfn.VSTACK(RP_Roll_In_Sector,RP_Roll_Out_Sector,TVL_Routes,RP_PreTVL_Routes,RP_PostTVL_Routes,RP_Routes_S1,RP_Routes_S2,RP_Routes_S3,RP_Routes_S4,RP_Routes_S5,RP_Routes_S6)))</f>
        <v/>
      </c>
      <c r="BO15" s="1"/>
      <c r="BP15" s="235" t="str" cm="1">
        <f t="array" aca="1" ref="BP15:BP6018" ca="1">_xlfn.VSTACK("",RPSum_RPCredit,"",Credit_1_Num)</f>
        <v/>
      </c>
      <c r="BQ15" s="1"/>
      <c r="BR15" s="191" t="str">
        <f>IF(ISBLANK(N15),"",IF(AND(NOT(ISBLANK(N15)),N15=RP_Roll_In_Sector,ISNUMBER(RP_Roll_In_Sked_Block)),RP_Roll_In_Sked_Block,IF(ISNUMBER(VLOOKUP(N15,RouteBlockTimes,2,FALSE)),VLOOKUP(N15,RouteBlockTimes,2,FALSE),"Block_5")))</f>
        <v/>
      </c>
      <c r="BS15" s="192" t="str">
        <f>IF(ISBLANK(N15),"",IF(AND(NOT(ISBLANK(N15)),N15=RP_Roll_In_Sector,ISNUMBER(RP_Roll_In_Act_Block)),RP_Roll_In_Act_Block,"Block_1"))</f>
        <v/>
      </c>
      <c r="BT15" s="192" t="str">
        <f>IF(ISBLANK(R15),"Duty_5",IF(AND(NOT(ISBLANK(R15)),R15=RP_Roll_In_Sector,ISNUMBER(RP_Roll_In_Plan_Duty)),RP_Roll_In_Plan_Duty,"Duty_5"))</f>
        <v>Duty_5</v>
      </c>
      <c r="BU15" s="192" t="str">
        <f>IF(ISBLANK(R15),"Duty_1",IF(AND(NOT(ISBLANK(R15)),R15=RP_Roll_In_Sector,ISNUMBER(RP_Roll_In_Actual_Duty)),RP_Roll_In_Actual_Duty,"Duty_5"))</f>
        <v>Duty_1</v>
      </c>
      <c r="BV15" s="193" t="str">
        <f>IF(ISBLANK(R15),"",IF(AND(NOT(ISBLANK(R15)),R15=RP_Roll_In_Sector,ISNUMBER(RP_Roll_In_Sked_Block)),RP_Roll_In_Sked_Block,IF(ISNUMBER(VLOOKUP(R15,RouteBlockTimes,2,FALSE)),IF(VLOOKUP(R15,RouteBlockTimes,2,FALSE)&lt;&gt;0,VLOOKUP(R15,RouteBlockTimes,2,FALSE),"Block_5"),"Block_5")))</f>
        <v/>
      </c>
      <c r="BW15" s="193" t="str">
        <f t="shared" ref="BW15:BW41" si="23">IF(ISBLANK(R15),"",IF(AND(NOT(ISBLANK(R15)),R15=RP_Roll_In_Sector,ISNUMBER(RP_Roll_In_Act_Block)),RP_Roll_In_Act_Block,"Block_1"))</f>
        <v/>
      </c>
      <c r="BX15" s="193" t="str">
        <f>IF(ISBLANK(U15),"",IF(AND(NOT(ISBLANK(U15)),U15=RP_Roll_In_Sector,ISNUMBER(RP_Roll_In_Sked_Block)),RP_Roll_In_Sked_Block,IF(ISNUMBER(VLOOKUP(U15,RouteBlockTimes,2,FALSE)),IF(VLOOKUP(U15,RouteBlockTimes,2,FALSE)&lt;&gt;0,VLOOKUP(U15,RouteBlockTimes,2,FALSE),"Block_5"),"Block_5")))</f>
        <v/>
      </c>
      <c r="BY15" s="193" t="str">
        <f>IF(ISBLANK(U15),"",IF(AND(NOT(ISBLANK(U15)),U15=RP_Roll_In_Sector,ISNUMBER(RP_Roll_In_Act_Block)),RP_Roll_In_Act_Block,"Block_1"))</f>
        <v/>
      </c>
      <c r="BZ15" s="193" t="str">
        <f>IF(ISBLANK(X15),"",IF(AND(NOT(ISBLANK(X15)),X15=RP_Roll_In_Sector,ISNUMBER(RP_Roll_In_Sked_Block)),RP_Roll_In_Sked_Block,IF(ISNUMBER(VLOOKUP(X15,RouteBlockTimes,2,FALSE)),IF(VLOOKUP(X15,RouteBlockTimes,2,FALSE)&lt;&gt;0,VLOOKUP(X15,RouteBlockTimes,2,FALSE),"Block_5"),"Block_5")))</f>
        <v/>
      </c>
      <c r="CA15" s="193" t="str">
        <f>IF(ISBLANK(X15),"",IF(AND(NOT(ISBLANK(X15)),X15=RP_Roll_In_Sector,ISNUMBER(RP_Roll_In_Act_Block)),RP_Roll_In_Act_Block,"Block_1"))</f>
        <v/>
      </c>
      <c r="CB15" s="193" t="str">
        <f>IF(ISBLANK(AA15),"",IF(AND(NOT(ISBLANK(AA15)),AA15=RP_Roll_In_Sector,ISNUMBER(RP_Roll_In_Sked_Block)),RP_Roll_In_Sked_Block,IF(ISNUMBER(VLOOKUP(AA15,RouteBlockTimes,2,FALSE)),IF(VLOOKUP(AA15,RouteBlockTimes,2,FALSE)&lt;&gt;0,VLOOKUP(AA15,RouteBlockTimes,2,FALSE),"Block_5"),"Block_5")))</f>
        <v/>
      </c>
      <c r="CC15" s="193" t="str">
        <f>IF(ISBLANK(AA15),"",IF(AND(NOT(ISBLANK(AA15)),AA15=RP_Roll_In_Sector,ISNUMBER(RP_Roll_In_Act_Block)),RP_Roll_In_Act_Block,"Block_1"))</f>
        <v/>
      </c>
      <c r="CD15" s="193" t="str">
        <f>IF(ISBLANK(AD15),"",IF(AND(NOT(ISBLANK(AD15)),AD15=RP_Roll_In_Sector,ISNUMBER(RP_Roll_In_Sked_Block)),RP_Roll_In_Sked_Block,IF(ISNUMBER(VLOOKUP(AD15,RouteBlockTimes,2,FALSE)),IF(VLOOKUP(AD15,RouteBlockTimes,2,FALSE)&lt;&gt;0,VLOOKUP(AD15,RouteBlockTimes,2,FALSE),"Block_5"),"Block_5")))</f>
        <v/>
      </c>
      <c r="CE15" s="193" t="str">
        <f>IF(ISBLANK(AD15),"",IF(AND(NOT(ISBLANK(AD15)),AD15=RP_Roll_In_Sector,ISNUMBER(RP_Roll_In_Act_Block)),RP_Roll_In_Act_Block,"Block_1"))</f>
        <v/>
      </c>
      <c r="CF15" s="193" t="str">
        <f>IF(ISBLANK(AG15),"",IF(AND(NOT(ISBLANK(AG15)),AG15=RP_Roll_In_Sector,ISNUMBER(RP_Roll_In_Sked_Block)),RP_Roll_In_Sked_Block,IF(ISNUMBER(VLOOKUP(AG15,RouteBlockTimes,2,FALSE)),IF(VLOOKUP(AG15,RouteBlockTimes,2,FALSE)&lt;&gt;0,VLOOKUP(AG15,RouteBlockTimes,2,FALSE),"Block_5"),"Block_5")))</f>
        <v/>
      </c>
      <c r="CG15" s="193" t="str">
        <f>IF(ISBLANK(AG15),"",IF(AND(NOT(ISBLANK(AG15)),AG15=RP_Roll_In_Sector,ISNUMBER(RP_Roll_In_Act_Block)),RP_Roll_In_Act_Block,"Block_1"))</f>
        <v/>
      </c>
      <c r="CH15" s="192" t="str">
        <f>IF(ISBLANK(AN15),"",IF(AND(NOT(ISBLANK(AN15)),AN15=RP_Roll_In_Sector,ISNUMBER(RP_Roll_In_Sked_Block)),RP_Roll_In_Sked_Block,IF(ISNUMBER(VLOOKUP(AN15,RouteBlockTimes,2,FALSE)),IF(VLOOKUP(AN15,RouteBlockTimes,2,FALSE)&lt;&gt;0,VLOOKUP(AN15,RouteBlockTimes,2,FALSE),"Block_5"),"Block_5")))</f>
        <v/>
      </c>
      <c r="CI15" s="194" t="str">
        <f>IF(ISBLANK(AN15),"",IF(AND(NOT(ISBLANK(AN15)),AN15=RP_Roll_In_Sector,ISNUMBER(RP_Roll_In_Act_Block)),RP_Roll_In_Act_Block,"Block_1"))</f>
        <v/>
      </c>
      <c r="CK15" s="219">
        <f t="shared" ref="CK15:CK40" si="24">IF(CK14=1,TIME(0,5,0),TIME(HOUR(CK14),MINUTE(CK14),0)+TIME(0,5,0))</f>
        <v>3.472222222222222E-3</v>
      </c>
      <c r="CL15" s="219">
        <f>IF(ISNUMBER(RP_Roll_In_Sked_Block_Out_Local),TIME(HOUR(RP_Roll_In_Sked_Block_Out_Local),MINUTE(RP_Roll_In_Sked_Block_Out_Local),0)-TIME(0,60,0)+IF(TIME(HOUR(RP_Roll_In_Sked_Block_Out_Local),MINUTE(RP_Roll_In_Sked_Block_Out_Local),0)-TIME(0,60,0)&lt;0,1,0),0)</f>
        <v>0</v>
      </c>
      <c r="CM15" s="219"/>
      <c r="CN15" s="219">
        <f>IF(CN14=1,TIME(0,1,0),TIME(HOUR(CN14),MINUTE(CN14),0)+TIME(0,1,0))</f>
        <v>6.9444444444444447E-4</v>
      </c>
      <c r="CO15" s="219">
        <f>IF(CO14=1,TIME(0,1,0),TIME(HOUR(CO14),MINUTE(CO14),0)+TIME(0,1,0))</f>
        <v>6.9444444444444447E-4</v>
      </c>
      <c r="CP15" s="219"/>
      <c r="CQ15" s="219"/>
      <c r="CS15" s="219">
        <f t="shared" ref="CS15:CS40" si="25">IF(CS14=1,TIME(0,5,0),TIME(HOUR(CS14),MINUTE(CS14),0)+TIME(0,5,0))</f>
        <v>3.472222222222222E-3</v>
      </c>
      <c r="CT15" s="219" cm="1">
        <f t="array" ref="CT15">IF(ISNUMBER(RP_Roll_Out_Sked_Block_Out_Local),TIME(HOUR(RP_Roll_Out_Sked_Block_Out_Local),MINUTE(RP_Roll_Out_Sked_Block_Out_Local),0)-TIME(0,60,0)+IF(TIME(HOUR(RP_Roll_Out_Sked_Block_Out_Local),MINUTE(RP_Roll_Out_Sked_Block_Out_Local),0)-TIME(0,60,0)&lt;0,1,0),0)</f>
        <v>0</v>
      </c>
      <c r="CU15" s="219"/>
      <c r="CV15" s="219">
        <f>IF(CV14=1,TIME(0,1,0),TIME(HOUR(CV14),MINUTE(CV14),0)+TIME(0,1,0))</f>
        <v>6.9444444444444447E-4</v>
      </c>
      <c r="CW15" s="219">
        <f>IF(CW14=1,TIME(0,1,0),TIME(HOUR(CW14),MINUTE(CW14),0)+TIME(0,1,0))</f>
        <v>6.9444444444444447E-4</v>
      </c>
      <c r="CX15" s="219"/>
      <c r="CY15" s="219"/>
      <c r="DA15" s="238">
        <v>6.25E-2</v>
      </c>
      <c r="DB15" s="238">
        <v>6.25E-2</v>
      </c>
      <c r="DC15" s="238">
        <v>6.25E-2</v>
      </c>
      <c r="DD15" s="238">
        <v>6.25E-2</v>
      </c>
      <c r="DE15" s="238">
        <v>6.25E-2</v>
      </c>
      <c r="DF15" s="238">
        <v>6.25E-2</v>
      </c>
      <c r="DG15" s="238">
        <v>6.25E-2</v>
      </c>
      <c r="DH15" s="238">
        <v>6.25E-2</v>
      </c>
      <c r="DI15" s="238">
        <v>6.25E-2</v>
      </c>
      <c r="DJ15" s="238">
        <v>6.25E-2</v>
      </c>
      <c r="DL15" s="2" t="str" cm="1">
        <f t="array" ref="DL15">_xlfn.IFNA(IF(INDEX(SectorsBlocks,ROW()-ROW(DK$5)+2,MATCH(SUBSTITUTE(RPName," ",""),SectorsBlocks_Top,0))&lt;&gt;0,INDEX(SectorsBlocks,ROW()-ROW(DK$5)+2,MATCH(SUBSTITUTE(RPName," ",""),SectorsBlocks_Top,0)),""),"")</f>
        <v>ADL-PER</v>
      </c>
      <c r="DM15" s="250" cm="1">
        <f t="array" ref="DM15">_xlfn.IFNA(IF(INDEX(SectorsBlocks,ROW()-ROW(DL$5)+2,MATCH(SUBSTITUTE(RPName," ",""),SectorsBlocks_Top,0))&lt;&gt;0,INDEX(SectorsBlocks,ROW()-ROW(DL$5)+2,MATCH(SUBSTITUTE(RPName," ",""),SectorsBlocks_Top,0)+1),""),"")</f>
        <v>0.14583333333333334</v>
      </c>
    </row>
    <row r="16" spans="1:117" ht="15" customHeight="1">
      <c r="A16" s="12"/>
      <c r="B16" s="95">
        <f>IF(ISNUMBER(B15),B15+1,"")</f>
        <v>44104</v>
      </c>
      <c r="C16" s="93"/>
      <c r="D16" s="284"/>
      <c r="E16" s="22">
        <f t="shared" si="3"/>
        <v>0</v>
      </c>
      <c r="F16" s="22">
        <f t="shared" si="4"/>
        <v>0</v>
      </c>
      <c r="G16" s="76">
        <f t="shared" si="5"/>
        <v>0</v>
      </c>
      <c r="H16" s="139"/>
      <c r="I16" s="139"/>
      <c r="J16" s="142"/>
      <c r="K16" s="142"/>
      <c r="L16" s="145"/>
      <c r="M16" s="35"/>
      <c r="N16" s="65"/>
      <c r="O16" s="148"/>
      <c r="P16" s="148"/>
      <c r="Q16" s="136">
        <f t="shared" si="6"/>
        <v>0</v>
      </c>
      <c r="R16" s="32"/>
      <c r="S16" s="153"/>
      <c r="T16" s="154"/>
      <c r="U16" s="32"/>
      <c r="V16" s="153"/>
      <c r="W16" s="154"/>
      <c r="X16" s="32"/>
      <c r="Y16" s="153"/>
      <c r="Z16" s="154"/>
      <c r="AA16" s="32"/>
      <c r="AB16" s="153"/>
      <c r="AC16" s="154"/>
      <c r="AD16" s="32"/>
      <c r="AE16" s="153"/>
      <c r="AF16" s="154"/>
      <c r="AG16" s="32"/>
      <c r="AH16" s="153"/>
      <c r="AI16" s="154"/>
      <c r="AJ16" s="159">
        <f t="shared" si="7"/>
        <v>0</v>
      </c>
      <c r="AK16" s="160">
        <f t="shared" si="8"/>
        <v>0</v>
      </c>
      <c r="AL16" s="313">
        <f t="shared" si="9"/>
        <v>0</v>
      </c>
      <c r="AM16" s="35"/>
      <c r="AN16" s="65"/>
      <c r="AO16" s="163"/>
      <c r="AP16" s="163"/>
      <c r="AQ16" s="136">
        <f t="shared" si="10"/>
        <v>0</v>
      </c>
      <c r="AR16" s="247">
        <f>IF(ISNUMBER(AR15),AR15+1,"")</f>
        <v>44104</v>
      </c>
      <c r="AS16" s="248">
        <f t="shared" si="11"/>
        <v>0</v>
      </c>
      <c r="AT16" s="168">
        <f t="shared" si="12"/>
        <v>0</v>
      </c>
      <c r="AU16" s="169">
        <f t="shared" ref="AU16:AU42" si="26">IF(OR(C16="FLY",C16="FLY-LCC",ISNUMBER(AL16)),AL16,0)</f>
        <v>0</v>
      </c>
      <c r="AV16" s="167">
        <f t="shared" ref="AV16:AV42" si="27">IF(AND(RP_FlyDutyRIG="Yes",OR(ISNUMBER(I16),ISNUMBER(H16))),DutyRIG*IF(ISNUMBER(I16),I16,H16),0)</f>
        <v>0</v>
      </c>
      <c r="AW16" s="318" t="str">
        <f ca="1">IF(OR(RP_TripDutyRIG&lt;&gt;"Yes",ISBLANK($D16)),"",IF($D16=$D17,$D16,MAX(0,_xlfn.IFNA(VLOOKUP($D16,TripRigList,8),0)-SUM(AX16:OFFSET(AX16,-COUNTIF($D$15:$D16,D16),0)))))</f>
        <v/>
      </c>
      <c r="AX16" s="68">
        <f t="shared" ref="AX16:AX42" si="28">IF(AND(ISNUMBER(G16),G16&gt;0),IF(NOT(ISERR(SEARCH("Off LV",J16))),F16,0),MAX(0,MAX(E16,AU16+AT16+AS16,AV16)))</f>
        <v>0</v>
      </c>
      <c r="AY16" s="266">
        <f t="shared" ref="AY16:AY42" si="29">IF(ISNUMBER(AX16),AX16*24,"")</f>
        <v>0</v>
      </c>
      <c r="AZ16" s="171">
        <f t="shared" ref="AZ16:AZ42" si="30">IF(AND(ISNUMBER(G16),G16&gt;0),MAX(G16,MAX(E16,AU16+AT16,AV16)),0)</f>
        <v>0</v>
      </c>
      <c r="BA16" s="12"/>
      <c r="BB16" s="13">
        <f t="shared" si="14"/>
        <v>44104</v>
      </c>
      <c r="BC16" s="296" t="str">
        <f t="shared" ref="BC16:BC42" si="31">IF(ISBLANK(C16),"Err",IF(AND(VLOOKUP(C16,DutyTypeDetails,MATCH("No Event",DutyTypeDetails_Top,0),FALSE)="Yes",COUNTA(M16:N16,U16:AI16,AN16:AP16)&lt;&gt;0),"Err","Ok"))</f>
        <v>Err</v>
      </c>
      <c r="BD16" s="296" t="str">
        <f t="shared" si="16"/>
        <v>Ok</v>
      </c>
      <c r="BE16" s="296" t="str">
        <f t="shared" ref="BE16:BE42" si="32">IF(ISERR(SEARCH("TVL",$C16)),"Ok",IF(AND(NOT(ISBLANK(N16)),OR(NOT(ISNUMBER(O16)),NOT(ISNUMBER(P16)))),"Inc",IF(AND(NOT(ISBLANK(AN16)),OR(NOT(ISNUMBER(AO16)),NOT(ISNUMBER(AP16)))),"Inc","Ok")))</f>
        <v>Ok</v>
      </c>
      <c r="BF16" s="296" t="str">
        <f t="shared" ref="BF16:BF42" si="33">IF(ISERR(SEARCH("TVL",$C16)),"Ok",IF(AND(ISBLANK($N16),ISBLANK($AN16)),"Inc",IF(AND(NOT(ISBLANK(N16)),OR(AND(NOT(ISBLANK(O16)),NOT(ISNUMBER(O16))),AND(NOT(ISBLANK(P16)),NOT(ISNUMBER(P16))))),"Err",IF(AND(NOT(ISBLANK(AN16)),OR(AND(NOT(ISBLANK(AO16)),NOT(ISNUMBER(AO16))),AND(NOT(ISBLANK(AP16)),NOT(ISNUMBER(AP16))))),"Err","Ok"))))</f>
        <v>Ok</v>
      </c>
      <c r="BG16" s="296" t="str">
        <f t="shared" ref="BG16:BG42" si="34">IF(ISERR(SEARCH("FLY",$C16)),"Ok",IF(ISBLANK(R16),"Inc",IF(AND(NOT(ISBLANK(R16)),OR(NOT(ISNUMBER(S16)),NOT(ISNUMBER(T16)))),"Inc",IF(AND(NOT(ISBLANK(U16)),OR(NOT(ISNUMBER(V16)),NOT(ISNUMBER(W16)))),"Inc",IF(AND(NOT(ISBLANK(X16)),OR(NOT(ISNUMBER(Y16)),NOT(ISNUMBER(Z16)))),"Inc",IF(AND(NOT(ISBLANK(AA16)),OR(NOT(ISNUMBER(AB16)),NOT(ISNUMBER(AC16)))),"Inc",IF(AND(NOT(ISBLANK(AD16)),OR(NOT(ISNUMBER(AE16)),NOT(ISNUMBER(AF16)))),"Inc",IF(AND(NOT(ISBLANK(AG16)),OR(NOT(ISNUMBER(AH16)),NOT(ISNUMBER(AI16)))),"Inc","Ok"))))))))</f>
        <v>Ok</v>
      </c>
      <c r="BH16" s="296" t="str">
        <f t="shared" ref="BH16:BH42" si="35">IF(ISERR(SEARCH("FLY",$C16)),"Ok",IF(AND(NOT(ISBLANK(X16)),OR(NOT(ISNUMBER(AJ16)),NOT(ISNUMBER(AL16)))),"Err","Ok"))</f>
        <v>Ok</v>
      </c>
      <c r="BI16" s="91" t="str">
        <f t="shared" ref="BI16:BI42" si="36">IF(AND(J16="Canc &lt;2hrs",OR(AND(ISNUMBER(AU16),AU16&gt;0),AND(ISNUMBER(AT16),AT16&gt;0),AND(ISNUMBER(AV16),AV16&gt;0))),"Err","Ok")</f>
        <v>Ok</v>
      </c>
      <c r="BJ16" s="12"/>
      <c r="BK16" s="2" t="str">
        <f t="shared" ref="BK16:BK19" si="37">IF(BN16&lt;&gt;0,BN16,"")</f>
        <v>Sector</v>
      </c>
      <c r="BL16" s="7" t="str">
        <f t="shared" si="22"/>
        <v/>
      </c>
      <c r="BM16" s="7" t="str">
        <f t="shared" ref="BM16:BM50" si="38">_xlfn.IFNA(IF(VLOOKUP(BK16,RP_MiscCalc_RouteBlockTimes,2,FALSE)&lt;&gt;0,VLOOKUP(BK16,RP_MiscCalc_RouteBlockTimes,2,FALSE),NA()),_xlfn.IFNA(IF(VLOOKUP(BK16,RP_RouteBlockTime_PreTVL,2,FALSE)&lt;&gt;0,VLOOKUP(BK16,RP_RouteBlockTime_PreTVL,2,FALSE),NA()),_xlfn.IFNA(IF(VLOOKUP(BK16,TVLRouteBlockTimes,2,FALSE)&lt;&gt;0,VLOOKUP(BK16,TVLRouteBlockTimes,2,FALSE),NA()),_xlfn.IFNA(IF(VLOOKUP(BK16,RP_RouteBlockTime_S1,2,FALSE)&lt;&gt;0,VLOOKUP(BK16,RP_RouteBlockTime_S1,2,FALSE),NA()),_xlfn.IFNA(VLOOKUP(BK16,RP_RouteBlockTime_S2,2,FALSE),_xlfn.IFNA(VLOOKUP(BK16,RP_RouteBlockTime_S3,2,FALSE),_xlfn.IFNA(VLOOKUP(BK16,RP_RouteBlockTime_S4,2,FALSE),_xlfn.IFNA(VLOOKUP(BK16,RP_RouteBlockTime_S5,2,FALSE),_xlfn.IFNA(VLOOKUP(BK16,RP_RouteBlockTime_S6,2,FALSE),_xlfn.IFNA(VLOOKUP(BK16,RP_RouteBlockTime_PostTVL,2,FALSE),""))))))))))</f>
        <v/>
      </c>
      <c r="BN16" s="30" t="str">
        <v>Sector</v>
      </c>
      <c r="BO16" s="1"/>
      <c r="BP16" s="235">
        <f ca="1"/>
        <v>3.125E-2</v>
      </c>
      <c r="BQ16" s="1"/>
      <c r="BR16" s="195" t="str">
        <f t="shared" ref="BR16:BR41" si="39">IF(ISBLANK(N16),"",IF(ISNUMBER(VLOOKUP(N16,RouteBlockTimes,2,FALSE)),IF(VLOOKUP(N16,RouteBlockTimes,2,FALSE)&lt;&gt;0,VLOOKUP(N16,RouteBlockTimes,2,FALSE),"Block_5"),"Block_5"))</f>
        <v/>
      </c>
      <c r="BS16" s="196" t="str">
        <f t="shared" ref="BS16:BS41" si="40">IF(ISBLANK(N16),"","Block_1")</f>
        <v/>
      </c>
      <c r="BT16" s="196" t="s">
        <v>110</v>
      </c>
      <c r="BU16" s="196" t="s">
        <v>112</v>
      </c>
      <c r="BV16" s="197" t="str">
        <f t="shared" ref="BV16:BV41" si="41">IF(ISBLANK(R16),"",IF(ISNUMBER(VLOOKUP(R16,RouteBlockTimes,2,FALSE)),IF(VLOOKUP(R16,RouteBlockTimes,2,FALSE)&lt;&gt;0,VLOOKUP(R16,RouteBlockTimes,2,FALSE),"Block_5"),"Block_5"))</f>
        <v/>
      </c>
      <c r="BW16" s="197" t="str">
        <f t="shared" si="23"/>
        <v/>
      </c>
      <c r="BX16" s="197" t="str">
        <f t="shared" ref="BX16:BX41" si="42">IF(ISBLANK(U16),"",IF(ISNUMBER(VLOOKUP(U16,RouteBlockTimes,2,FALSE)),IF(VLOOKUP(U16,RouteBlockTimes,2,FALSE)&lt;&gt;0,VLOOKUP(U16,RouteBlockTimes,2,FALSE),"Block_5"),"Block_5"))</f>
        <v/>
      </c>
      <c r="BY16" s="197" t="str">
        <f t="shared" ref="BY16:BY41" si="43">IF(ISBLANK(U16),"","Block_1")</f>
        <v/>
      </c>
      <c r="BZ16" s="197" t="str">
        <f t="shared" ref="BZ16:BZ41" si="44">IF(ISBLANK(X16),"",IF(ISNUMBER(VLOOKUP(X16,RouteBlockTimes,2,FALSE)),IF(VLOOKUP(X16,RouteBlockTimes,2,FALSE)&lt;&gt;0,VLOOKUP(X16,RouteBlockTimes,2,FALSE),"Block_5"),"Block_5"))</f>
        <v/>
      </c>
      <c r="CA16" s="197" t="str">
        <f t="shared" ref="CA16:CA41" si="45">IF(ISBLANK(X16),"","Block_1")</f>
        <v/>
      </c>
      <c r="CB16" s="197" t="str">
        <f t="shared" ref="CB16:CB41" si="46">IF(ISBLANK(AA16),"",IF(ISNUMBER(VLOOKUP(AA16,RouteBlockTimes,2,FALSE)),IF(VLOOKUP(AA16,RouteBlockTimes,2,FALSE)&lt;&gt;0,VLOOKUP(AA16,RouteBlockTimes,2,FALSE),"Block_5"),"Block_5"))</f>
        <v/>
      </c>
      <c r="CC16" s="197" t="str">
        <f t="shared" ref="CC16:CC41" si="47">IF(ISBLANK(AA16),"","Block_1")</f>
        <v/>
      </c>
      <c r="CD16" s="197" t="str">
        <f t="shared" ref="CD16:CD41" si="48">IF(ISBLANK(AD16),"",IF(ISNUMBER(VLOOKUP(AD16,RouteBlockTimes,2,FALSE)),IF(VLOOKUP(AD16,RouteBlockTimes,2,FALSE)&lt;&gt;0,VLOOKUP(AD16,RouteBlockTimes,2,FALSE),"Block_5"),"Block_5"))</f>
        <v/>
      </c>
      <c r="CE16" s="197" t="str">
        <f t="shared" ref="CE16:CE41" si="49">IF(ISBLANK(AD16),"","Block_1")</f>
        <v/>
      </c>
      <c r="CF16" s="197" t="str">
        <f t="shared" ref="CF16:CF41" si="50">IF(ISBLANK(AG16),"",IF(ISNUMBER(VLOOKUP(AG16,RouteBlockTimes,2,FALSE)),IF(VLOOKUP(AG16,RouteBlockTimes,2,FALSE)&lt;&gt;0,VLOOKUP(AG16,RouteBlockTimes,2,FALSE),"Block_5"),"Block_5"))</f>
        <v/>
      </c>
      <c r="CG16" s="197" t="str">
        <f t="shared" ref="CG16:CG41" si="51">IF(ISBLANK(AG16),"","Block_1")</f>
        <v/>
      </c>
      <c r="CH16" s="196" t="str">
        <f t="shared" ref="CH16:CH41" si="52">IF(ISBLANK(AN16),"",IF(ISNUMBER(VLOOKUP(AN16,RouteBlockTimes,2,FALSE)),IF(VLOOKUP(AN16,RouteBlockTimes,2,FALSE)&lt;&gt;0,VLOOKUP(AN16,RouteBlockTimes,2,FALSE),"Block_5"),"Block_5"))</f>
        <v/>
      </c>
      <c r="CI16" s="198" t="str">
        <f t="shared" ref="CI16:CI41" si="53">IF(ISBLANK(AN16),"","Block_1")</f>
        <v/>
      </c>
      <c r="CK16" s="219">
        <f t="shared" si="24"/>
        <v>6.9444444444444441E-3</v>
      </c>
      <c r="CL16" s="219"/>
      <c r="CM16" s="219" cm="1">
        <f t="array" ref="CM16:CM316">Local_5_Num</f>
        <v>0</v>
      </c>
      <c r="CN16" s="219">
        <f t="shared" ref="CN16:CN79" si="54">IF(CN15=1,TIME(0,1,0),TIME(HOUR(CN15),MINUTE(CN15),0)+TIME(0,1,0))</f>
        <v>1.3888888888888889E-3</v>
      </c>
      <c r="CO16" s="219">
        <f t="shared" ref="CO16:CO79" si="55">IF(CO15=1,TIME(0,1,0),TIME(HOUR(CO15),MINUTE(CO15),0)+TIME(0,1,0))</f>
        <v>1.3888888888888889E-3</v>
      </c>
      <c r="CP16" s="219" cm="1">
        <f t="array" ref="CP16:CP316">Local_5_Num</f>
        <v>0</v>
      </c>
      <c r="CQ16" s="219" cm="1">
        <f t="array" ref="CQ16:CQ1516">Local_1_Num</f>
        <v>0</v>
      </c>
      <c r="CS16" s="219">
        <f t="shared" si="25"/>
        <v>6.9444444444444441E-3</v>
      </c>
      <c r="CT16" s="219"/>
      <c r="CU16" s="219" cm="1">
        <f t="array" ref="CU16:CU316">Local_5_Num</f>
        <v>0</v>
      </c>
      <c r="CV16" s="219">
        <f t="shared" ref="CV16:CV79" si="56">IF(CV15=1,TIME(0,1,0),TIME(HOUR(CV15),MINUTE(CV15),0)+TIME(0,1,0))</f>
        <v>1.3888888888888889E-3</v>
      </c>
      <c r="CW16" s="219">
        <f t="shared" ref="CW16:CW79" si="57">IF(CW15=1,TIME(0,1,0),TIME(HOUR(CW15),MINUTE(CW15),0)+TIME(0,1,0))</f>
        <v>1.3888888888888889E-3</v>
      </c>
      <c r="CX16" s="219" cm="1">
        <f t="array" ref="CX16:CX316">Local_5_Num</f>
        <v>0</v>
      </c>
      <c r="CY16" s="219" cm="1">
        <f t="array" ref="CY16:CY1516">Local_1_Num</f>
        <v>0</v>
      </c>
      <c r="DA16" s="238">
        <v>6.5972222222222224E-2</v>
      </c>
      <c r="DB16" s="238">
        <v>6.5972222222222224E-2</v>
      </c>
      <c r="DC16" s="238">
        <v>6.5972222222222224E-2</v>
      </c>
      <c r="DD16" s="238">
        <v>6.5972222222222224E-2</v>
      </c>
      <c r="DE16" s="238">
        <v>6.5972222222222224E-2</v>
      </c>
      <c r="DF16" s="238">
        <v>6.5972222222222224E-2</v>
      </c>
      <c r="DG16" s="238">
        <v>6.5972222222222224E-2</v>
      </c>
      <c r="DH16" s="238">
        <v>6.5972222222222224E-2</v>
      </c>
      <c r="DI16" s="238">
        <v>6.5972222222222224E-2</v>
      </c>
      <c r="DJ16" s="238">
        <v>6.5972222222222224E-2</v>
      </c>
      <c r="DL16" s="2" t="str" cm="1">
        <f t="array" ref="DL16">_xlfn.IFNA(IF(INDEX(SectorsBlocks,ROW()-ROW(DK$5)+2,MATCH(SUBSTITUTE(RPName," ",""),SectorsBlocks_Top,0))&lt;&gt;0,INDEX(SectorsBlocks,ROW()-ROW(DK$5)+2,MATCH(SUBSTITUTE(RPName," ",""),SectorsBlocks_Top,0)),""),"")</f>
        <v>ADL-SYD</v>
      </c>
      <c r="DM16" s="250" cm="1">
        <f t="array" ref="DM16">_xlfn.IFNA(IF(INDEX(SectorsBlocks,ROW()-ROW(DL$5)+2,MATCH(SUBSTITUTE(RPName," ",""),SectorsBlocks_Top,0))&lt;&gt;0,INDEX(SectorsBlocks,ROW()-ROW(DL$5)+2,MATCH(SUBSTITUTE(RPName," ",""),SectorsBlocks_Top,0)+1),""),"")</f>
        <v>7.6388888888888895E-2</v>
      </c>
    </row>
    <row r="17" spans="1:117" ht="15" customHeight="1">
      <c r="A17" s="12"/>
      <c r="B17" s="95">
        <f t="shared" ref="B17:B42" si="58">IF(ISNUMBER(B16),B16+1,"")</f>
        <v>44105</v>
      </c>
      <c r="C17" s="93"/>
      <c r="D17" s="284"/>
      <c r="E17" s="22">
        <f t="shared" si="3"/>
        <v>0</v>
      </c>
      <c r="F17" s="22">
        <f t="shared" si="4"/>
        <v>0</v>
      </c>
      <c r="G17" s="76">
        <f t="shared" si="5"/>
        <v>0</v>
      </c>
      <c r="H17" s="139"/>
      <c r="I17" s="139"/>
      <c r="J17" s="142"/>
      <c r="K17" s="142"/>
      <c r="L17" s="145"/>
      <c r="M17" s="35"/>
      <c r="N17" s="65"/>
      <c r="O17" s="148"/>
      <c r="P17" s="148"/>
      <c r="Q17" s="136">
        <f t="shared" si="6"/>
        <v>0</v>
      </c>
      <c r="R17" s="32"/>
      <c r="S17" s="153"/>
      <c r="T17" s="154"/>
      <c r="U17" s="32"/>
      <c r="V17" s="153"/>
      <c r="W17" s="154"/>
      <c r="X17" s="32"/>
      <c r="Y17" s="153"/>
      <c r="Z17" s="154"/>
      <c r="AA17" s="32"/>
      <c r="AB17" s="153"/>
      <c r="AC17" s="154"/>
      <c r="AD17" s="32"/>
      <c r="AE17" s="153"/>
      <c r="AF17" s="154"/>
      <c r="AG17" s="32"/>
      <c r="AH17" s="153"/>
      <c r="AI17" s="154"/>
      <c r="AJ17" s="159">
        <f t="shared" si="7"/>
        <v>0</v>
      </c>
      <c r="AK17" s="160">
        <f t="shared" si="8"/>
        <v>0</v>
      </c>
      <c r="AL17" s="313">
        <f t="shared" si="9"/>
        <v>0</v>
      </c>
      <c r="AM17" s="35"/>
      <c r="AN17" s="65"/>
      <c r="AO17" s="163"/>
      <c r="AP17" s="163"/>
      <c r="AQ17" s="136">
        <f t="shared" si="10"/>
        <v>0</v>
      </c>
      <c r="AR17" s="247">
        <f t="shared" ref="AR17:AR42" si="59">IF(ISNUMBER(AR16),AR16+1,"")</f>
        <v>44105</v>
      </c>
      <c r="AS17" s="248">
        <f t="shared" si="11"/>
        <v>0</v>
      </c>
      <c r="AT17" s="168">
        <f t="shared" si="12"/>
        <v>0</v>
      </c>
      <c r="AU17" s="169">
        <f t="shared" si="26"/>
        <v>0</v>
      </c>
      <c r="AV17" s="167">
        <f t="shared" si="27"/>
        <v>0</v>
      </c>
      <c r="AW17" s="318" t="str">
        <f ca="1">IF(OR(RP_TripDutyRIG&lt;&gt;"Yes",ISBLANK($D17)),"",IF($D17=$D18,$D17,MAX(0,_xlfn.IFNA(VLOOKUP($D17,TripRigList,8),0)-SUM(AX17:OFFSET(AX17,-COUNTIF($D$15:$D17,D17),0)))))</f>
        <v/>
      </c>
      <c r="AX17" s="68">
        <f t="shared" si="28"/>
        <v>0</v>
      </c>
      <c r="AY17" s="266">
        <f t="shared" si="29"/>
        <v>0</v>
      </c>
      <c r="AZ17" s="171">
        <f t="shared" si="30"/>
        <v>0</v>
      </c>
      <c r="BA17" s="12"/>
      <c r="BB17" s="13">
        <f t="shared" si="14"/>
        <v>44105</v>
      </c>
      <c r="BC17" s="296" t="str">
        <f t="shared" si="31"/>
        <v>Err</v>
      </c>
      <c r="BD17" s="296" t="str">
        <f t="shared" si="16"/>
        <v>Ok</v>
      </c>
      <c r="BE17" s="296" t="str">
        <f t="shared" si="32"/>
        <v>Ok</v>
      </c>
      <c r="BF17" s="296" t="str">
        <f t="shared" si="33"/>
        <v>Ok</v>
      </c>
      <c r="BG17" s="296" t="str">
        <f t="shared" si="34"/>
        <v>Ok</v>
      </c>
      <c r="BH17" s="296" t="str">
        <f t="shared" si="35"/>
        <v>Ok</v>
      </c>
      <c r="BI17" s="91" t="str">
        <f t="shared" si="36"/>
        <v>Ok</v>
      </c>
      <c r="BJ17" s="12"/>
      <c r="BK17" s="2" t="str">
        <f t="shared" si="37"/>
        <v/>
      </c>
      <c r="BL17" s="7" t="str">
        <f t="shared" si="22"/>
        <v/>
      </c>
      <c r="BM17" s="7" t="str">
        <f t="shared" si="38"/>
        <v/>
      </c>
      <c r="BN17" s="30">
        <v>0</v>
      </c>
      <c r="BO17" s="1"/>
      <c r="BP17" s="235" t="str">
        <f ca="1"/>
        <v/>
      </c>
      <c r="BQ17" s="1"/>
      <c r="BR17" s="195" t="str">
        <f t="shared" si="39"/>
        <v/>
      </c>
      <c r="BS17" s="196" t="str">
        <f t="shared" si="40"/>
        <v/>
      </c>
      <c r="BT17" s="196" t="s">
        <v>110</v>
      </c>
      <c r="BU17" s="196" t="s">
        <v>112</v>
      </c>
      <c r="BV17" s="197" t="str">
        <f t="shared" si="41"/>
        <v/>
      </c>
      <c r="BW17" s="197" t="str">
        <f t="shared" si="23"/>
        <v/>
      </c>
      <c r="BX17" s="197" t="str">
        <f t="shared" si="42"/>
        <v/>
      </c>
      <c r="BY17" s="197" t="str">
        <f t="shared" si="43"/>
        <v/>
      </c>
      <c r="BZ17" s="197" t="str">
        <f t="shared" si="44"/>
        <v/>
      </c>
      <c r="CA17" s="197" t="str">
        <f t="shared" si="45"/>
        <v/>
      </c>
      <c r="CB17" s="197" t="str">
        <f t="shared" si="46"/>
        <v/>
      </c>
      <c r="CC17" s="197" t="str">
        <f t="shared" si="47"/>
        <v/>
      </c>
      <c r="CD17" s="197" t="str">
        <f t="shared" si="48"/>
        <v/>
      </c>
      <c r="CE17" s="197" t="str">
        <f t="shared" si="49"/>
        <v/>
      </c>
      <c r="CF17" s="197" t="str">
        <f t="shared" si="50"/>
        <v/>
      </c>
      <c r="CG17" s="197" t="str">
        <f t="shared" si="51"/>
        <v/>
      </c>
      <c r="CH17" s="196" t="str">
        <f t="shared" si="52"/>
        <v/>
      </c>
      <c r="CI17" s="198" t="str">
        <f t="shared" si="53"/>
        <v/>
      </c>
      <c r="CK17" s="219">
        <f t="shared" si="24"/>
        <v>1.0416666666666666E-2</v>
      </c>
      <c r="CL17" s="219" cm="1">
        <f t="array" ref="CL17:CL317">Local_5_Num</f>
        <v>0</v>
      </c>
      <c r="CM17" s="219">
        <v>3.472222222222222E-3</v>
      </c>
      <c r="CN17" s="219">
        <f t="shared" si="54"/>
        <v>2.0833333333333333E-3</v>
      </c>
      <c r="CO17" s="219">
        <f t="shared" si="55"/>
        <v>2.0833333333333333E-3</v>
      </c>
      <c r="CP17" s="219">
        <v>3.472222222222222E-3</v>
      </c>
      <c r="CQ17" s="219">
        <v>6.9444444444444447E-4</v>
      </c>
      <c r="CS17" s="219">
        <f t="shared" si="25"/>
        <v>1.0416666666666666E-2</v>
      </c>
      <c r="CT17" s="219" cm="1">
        <f t="array" ref="CT17:CT317">Local_5_Num</f>
        <v>0</v>
      </c>
      <c r="CU17" s="219">
        <v>3.472222222222222E-3</v>
      </c>
      <c r="CV17" s="219">
        <f t="shared" si="56"/>
        <v>2.0833333333333333E-3</v>
      </c>
      <c r="CW17" s="219">
        <f t="shared" si="57"/>
        <v>2.0833333333333333E-3</v>
      </c>
      <c r="CX17" s="219">
        <v>3.472222222222222E-3</v>
      </c>
      <c r="CY17" s="219">
        <v>6.9444444444444447E-4</v>
      </c>
      <c r="DA17" s="238">
        <v>6.9444444444444406E-2</v>
      </c>
      <c r="DB17" s="238">
        <v>6.9444444444444406E-2</v>
      </c>
      <c r="DC17" s="238">
        <v>6.9444444444444406E-2</v>
      </c>
      <c r="DD17" s="238">
        <v>6.9444444444444406E-2</v>
      </c>
      <c r="DE17" s="238">
        <v>6.9444444444444406E-2</v>
      </c>
      <c r="DF17" s="238">
        <v>6.9444444444444406E-2</v>
      </c>
      <c r="DG17" s="238">
        <v>6.9444444444444406E-2</v>
      </c>
      <c r="DH17" s="238">
        <v>6.9444444444444406E-2</v>
      </c>
      <c r="DI17" s="238">
        <v>6.9444444444444406E-2</v>
      </c>
      <c r="DJ17" s="238">
        <v>6.9444444444444406E-2</v>
      </c>
      <c r="DL17" s="2" t="str" cm="1">
        <f t="array" ref="DL17">_xlfn.IFNA(IF(INDEX(SectorsBlocks,ROW()-ROW(DK$5)+2,MATCH(SUBSTITUTE(RPName," ",""),SectorsBlocks_Top,0))&lt;&gt;0,INDEX(SectorsBlocks,ROW()-ROW(DK$5)+2,MATCH(SUBSTITUTE(RPName," ",""),SectorsBlocks_Top,0)),""),"")</f>
        <v>APW-BNE</v>
      </c>
      <c r="DM17" s="250" cm="1">
        <f t="array" ref="DM17">_xlfn.IFNA(IF(INDEX(SectorsBlocks,ROW()-ROW(DL$5)+2,MATCH(SUBSTITUTE(RPName," ",""),SectorsBlocks_Top,0))&lt;&gt;0,INDEX(SectorsBlocks,ROW()-ROW(DL$5)+2,MATCH(SUBSTITUTE(RPName," ",""),SectorsBlocks_Top,0)+1),""),"")</f>
        <v>0.23958333333333334</v>
      </c>
    </row>
    <row r="18" spans="1:117" ht="15" customHeight="1">
      <c r="A18" s="12"/>
      <c r="B18" s="95">
        <f t="shared" si="58"/>
        <v>44106</v>
      </c>
      <c r="C18" s="93"/>
      <c r="D18" s="284"/>
      <c r="E18" s="22">
        <f t="shared" si="3"/>
        <v>0</v>
      </c>
      <c r="F18" s="22">
        <f t="shared" si="4"/>
        <v>0</v>
      </c>
      <c r="G18" s="76">
        <f t="shared" si="5"/>
        <v>0</v>
      </c>
      <c r="H18" s="139"/>
      <c r="I18" s="139"/>
      <c r="J18" s="142"/>
      <c r="K18" s="142"/>
      <c r="L18" s="145"/>
      <c r="M18" s="35"/>
      <c r="N18" s="65"/>
      <c r="O18" s="148"/>
      <c r="P18" s="148"/>
      <c r="Q18" s="136">
        <f t="shared" si="6"/>
        <v>0</v>
      </c>
      <c r="R18" s="32"/>
      <c r="S18" s="153"/>
      <c r="T18" s="154"/>
      <c r="U18" s="32"/>
      <c r="V18" s="153"/>
      <c r="W18" s="154"/>
      <c r="X18" s="32"/>
      <c r="Y18" s="153"/>
      <c r="Z18" s="154"/>
      <c r="AA18" s="32"/>
      <c r="AB18" s="153"/>
      <c r="AC18" s="154"/>
      <c r="AD18" s="32"/>
      <c r="AE18" s="153"/>
      <c r="AF18" s="154"/>
      <c r="AG18" s="32"/>
      <c r="AH18" s="153"/>
      <c r="AI18" s="154"/>
      <c r="AJ18" s="159">
        <f t="shared" si="7"/>
        <v>0</v>
      </c>
      <c r="AK18" s="160">
        <f t="shared" si="8"/>
        <v>0</v>
      </c>
      <c r="AL18" s="313">
        <f t="shared" si="9"/>
        <v>0</v>
      </c>
      <c r="AM18" s="35"/>
      <c r="AN18" s="65"/>
      <c r="AO18" s="163"/>
      <c r="AP18" s="163"/>
      <c r="AQ18" s="136">
        <f t="shared" si="10"/>
        <v>0</v>
      </c>
      <c r="AR18" s="247">
        <f t="shared" si="59"/>
        <v>44106</v>
      </c>
      <c r="AS18" s="248">
        <f t="shared" si="11"/>
        <v>0</v>
      </c>
      <c r="AT18" s="168">
        <f t="shared" si="12"/>
        <v>0</v>
      </c>
      <c r="AU18" s="169">
        <f t="shared" si="26"/>
        <v>0</v>
      </c>
      <c r="AV18" s="167">
        <f t="shared" si="27"/>
        <v>0</v>
      </c>
      <c r="AW18" s="318" t="str">
        <f ca="1">IF(OR(RP_TripDutyRIG&lt;&gt;"Yes",ISBLANK($D18)),"",IF($D18=$D19,$D18,MAX(0,_xlfn.IFNA(VLOOKUP($D18,TripRigList,8),0)-SUM(AX18:OFFSET(AX18,-COUNTIF($D$15:$D18,D18),0)))))</f>
        <v/>
      </c>
      <c r="AX18" s="68">
        <f t="shared" si="28"/>
        <v>0</v>
      </c>
      <c r="AY18" s="266">
        <f t="shared" si="29"/>
        <v>0</v>
      </c>
      <c r="AZ18" s="171">
        <f t="shared" si="30"/>
        <v>0</v>
      </c>
      <c r="BA18" s="12"/>
      <c r="BB18" s="13">
        <f t="shared" si="14"/>
        <v>44106</v>
      </c>
      <c r="BC18" s="296" t="str">
        <f t="shared" si="31"/>
        <v>Err</v>
      </c>
      <c r="BD18" s="296" t="str">
        <f t="shared" si="16"/>
        <v>Ok</v>
      </c>
      <c r="BE18" s="296" t="str">
        <f t="shared" si="32"/>
        <v>Ok</v>
      </c>
      <c r="BF18" s="296" t="str">
        <f t="shared" si="33"/>
        <v>Ok</v>
      </c>
      <c r="BG18" s="296" t="str">
        <f t="shared" si="34"/>
        <v>Ok</v>
      </c>
      <c r="BH18" s="296" t="str">
        <f t="shared" si="35"/>
        <v>Ok</v>
      </c>
      <c r="BI18" s="91" t="str">
        <f t="shared" si="36"/>
        <v>Ok</v>
      </c>
      <c r="BJ18" s="12"/>
      <c r="BK18" s="2" t="str">
        <f t="shared" si="37"/>
        <v/>
      </c>
      <c r="BL18" s="7" t="str">
        <f t="shared" si="22"/>
        <v/>
      </c>
      <c r="BM18" s="7" t="str">
        <f t="shared" si="38"/>
        <v/>
      </c>
      <c r="BN18" s="2"/>
      <c r="BO18" s="1"/>
      <c r="BP18" s="235">
        <f ca="1"/>
        <v>0</v>
      </c>
      <c r="BQ18" s="1"/>
      <c r="BR18" s="195" t="str">
        <f t="shared" si="39"/>
        <v/>
      </c>
      <c r="BS18" s="196" t="str">
        <f t="shared" si="40"/>
        <v/>
      </c>
      <c r="BT18" s="196" t="s">
        <v>110</v>
      </c>
      <c r="BU18" s="196" t="s">
        <v>112</v>
      </c>
      <c r="BV18" s="197" t="str">
        <f t="shared" si="41"/>
        <v/>
      </c>
      <c r="BW18" s="197" t="str">
        <f t="shared" si="23"/>
        <v/>
      </c>
      <c r="BX18" s="197" t="str">
        <f t="shared" si="42"/>
        <v/>
      </c>
      <c r="BY18" s="197" t="str">
        <f t="shared" si="43"/>
        <v/>
      </c>
      <c r="BZ18" s="197" t="str">
        <f t="shared" si="44"/>
        <v/>
      </c>
      <c r="CA18" s="197" t="str">
        <f t="shared" si="45"/>
        <v/>
      </c>
      <c r="CB18" s="197" t="str">
        <f t="shared" si="46"/>
        <v/>
      </c>
      <c r="CC18" s="197" t="str">
        <f t="shared" si="47"/>
        <v/>
      </c>
      <c r="CD18" s="197" t="str">
        <f t="shared" si="48"/>
        <v/>
      </c>
      <c r="CE18" s="197" t="str">
        <f t="shared" si="49"/>
        <v/>
      </c>
      <c r="CF18" s="197" t="str">
        <f t="shared" si="50"/>
        <v/>
      </c>
      <c r="CG18" s="197" t="str">
        <f t="shared" si="51"/>
        <v/>
      </c>
      <c r="CH18" s="196" t="str">
        <f t="shared" si="52"/>
        <v/>
      </c>
      <c r="CI18" s="198" t="str">
        <f t="shared" si="53"/>
        <v/>
      </c>
      <c r="CK18" s="219">
        <f t="shared" si="24"/>
        <v>1.3888888888888888E-2</v>
      </c>
      <c r="CL18" s="219">
        <v>3.472222222222222E-3</v>
      </c>
      <c r="CM18" s="219">
        <v>6.9444444444444397E-3</v>
      </c>
      <c r="CN18" s="219">
        <f t="shared" si="54"/>
        <v>2.7777777777777779E-3</v>
      </c>
      <c r="CO18" s="219">
        <f t="shared" si="55"/>
        <v>2.7777777777777779E-3</v>
      </c>
      <c r="CP18" s="219">
        <v>6.9444444444444397E-3</v>
      </c>
      <c r="CQ18" s="219">
        <v>1.38888888888889E-3</v>
      </c>
      <c r="CS18" s="219">
        <f t="shared" si="25"/>
        <v>1.3888888888888888E-2</v>
      </c>
      <c r="CT18" s="219">
        <v>3.472222222222222E-3</v>
      </c>
      <c r="CU18" s="219">
        <v>6.9444444444444397E-3</v>
      </c>
      <c r="CV18" s="219">
        <f t="shared" si="56"/>
        <v>2.7777777777777779E-3</v>
      </c>
      <c r="CW18" s="219">
        <f t="shared" si="57"/>
        <v>2.7777777777777779E-3</v>
      </c>
      <c r="CX18" s="219">
        <v>6.9444444444444397E-3</v>
      </c>
      <c r="CY18" s="219">
        <v>1.38888888888889E-3</v>
      </c>
      <c r="DA18" s="238">
        <v>7.2916666666666699E-2</v>
      </c>
      <c r="DB18" s="238">
        <v>7.2916666666666699E-2</v>
      </c>
      <c r="DC18" s="238">
        <v>7.2916666666666699E-2</v>
      </c>
      <c r="DD18" s="238">
        <v>7.2916666666666699E-2</v>
      </c>
      <c r="DE18" s="238">
        <v>7.2916666666666699E-2</v>
      </c>
      <c r="DF18" s="238">
        <v>7.2916666666666699E-2</v>
      </c>
      <c r="DG18" s="238">
        <v>7.2916666666666699E-2</v>
      </c>
      <c r="DH18" s="238">
        <v>7.2916666666666699E-2</v>
      </c>
      <c r="DI18" s="238">
        <v>7.2916666666666699E-2</v>
      </c>
      <c r="DJ18" s="238">
        <v>7.2916666666666699E-2</v>
      </c>
      <c r="DL18" s="2" t="str" cm="1">
        <f t="array" ref="DL18">_xlfn.IFNA(IF(INDEX(SectorsBlocks,ROW()-ROW(DK$5)+2,MATCH(SUBSTITUTE(RPName," ",""),SectorsBlocks_Top,0))&lt;&gt;0,INDEX(SectorsBlocks,ROW()-ROW(DK$5)+2,MATCH(SUBSTITUTE(RPName," ",""),SectorsBlocks_Top,0)),""),"")</f>
        <v>ASP-ADL</v>
      </c>
      <c r="DM18" s="250" cm="1">
        <f t="array" ref="DM18">_xlfn.IFNA(IF(INDEX(SectorsBlocks,ROW()-ROW(DL$5)+2,MATCH(SUBSTITUTE(RPName," ",""),SectorsBlocks_Top,0))&lt;&gt;0,INDEX(SectorsBlocks,ROW()-ROW(DL$5)+2,MATCH(SUBSTITUTE(RPName," ",""),SectorsBlocks_Top,0)+1),""),"")</f>
        <v>8.3333333333333329E-2</v>
      </c>
    </row>
    <row r="19" spans="1:117" ht="15" customHeight="1">
      <c r="A19" s="12"/>
      <c r="B19" s="95">
        <f t="shared" si="58"/>
        <v>44107</v>
      </c>
      <c r="C19" s="93"/>
      <c r="D19" s="284"/>
      <c r="E19" s="22">
        <f t="shared" si="3"/>
        <v>0</v>
      </c>
      <c r="F19" s="22">
        <f t="shared" si="4"/>
        <v>0</v>
      </c>
      <c r="G19" s="76">
        <f t="shared" si="5"/>
        <v>0</v>
      </c>
      <c r="H19" s="139"/>
      <c r="I19" s="139"/>
      <c r="J19" s="142"/>
      <c r="K19" s="142"/>
      <c r="L19" s="145"/>
      <c r="M19" s="35"/>
      <c r="N19" s="65"/>
      <c r="O19" s="148"/>
      <c r="P19" s="148"/>
      <c r="Q19" s="136">
        <f t="shared" si="6"/>
        <v>0</v>
      </c>
      <c r="R19" s="32"/>
      <c r="S19" s="153"/>
      <c r="T19" s="154"/>
      <c r="U19" s="32"/>
      <c r="V19" s="153"/>
      <c r="W19" s="154"/>
      <c r="X19" s="32"/>
      <c r="Y19" s="153"/>
      <c r="Z19" s="154"/>
      <c r="AA19" s="32"/>
      <c r="AB19" s="153"/>
      <c r="AC19" s="154"/>
      <c r="AD19" s="32"/>
      <c r="AE19" s="153"/>
      <c r="AF19" s="154"/>
      <c r="AG19" s="32"/>
      <c r="AH19" s="153"/>
      <c r="AI19" s="154"/>
      <c r="AJ19" s="159">
        <f t="shared" si="7"/>
        <v>0</v>
      </c>
      <c r="AK19" s="160">
        <f t="shared" si="8"/>
        <v>0</v>
      </c>
      <c r="AL19" s="313">
        <f t="shared" si="9"/>
        <v>0</v>
      </c>
      <c r="AM19" s="35"/>
      <c r="AN19" s="65"/>
      <c r="AO19" s="163"/>
      <c r="AP19" s="163"/>
      <c r="AQ19" s="136">
        <f t="shared" si="10"/>
        <v>0</v>
      </c>
      <c r="AR19" s="247">
        <f t="shared" si="59"/>
        <v>44107</v>
      </c>
      <c r="AS19" s="248">
        <f t="shared" si="11"/>
        <v>0</v>
      </c>
      <c r="AT19" s="168">
        <f t="shared" si="12"/>
        <v>0</v>
      </c>
      <c r="AU19" s="169">
        <f t="shared" si="26"/>
        <v>0</v>
      </c>
      <c r="AV19" s="167">
        <f t="shared" si="27"/>
        <v>0</v>
      </c>
      <c r="AW19" s="318" t="str">
        <f ca="1">IF(OR(RP_TripDutyRIG&lt;&gt;"Yes",ISBLANK($D19)),"",IF($D19=$D20,$D19,MAX(0,_xlfn.IFNA(VLOOKUP($D19,TripRigList,8),0)-SUM(AX19:OFFSET(AX19,-COUNTIF($D$15:$D19,D19),0)))))</f>
        <v/>
      </c>
      <c r="AX19" s="68">
        <f t="shared" si="28"/>
        <v>0</v>
      </c>
      <c r="AY19" s="266">
        <f t="shared" si="29"/>
        <v>0</v>
      </c>
      <c r="AZ19" s="171">
        <f t="shared" si="30"/>
        <v>0</v>
      </c>
      <c r="BA19" s="12"/>
      <c r="BB19" s="13">
        <f t="shared" si="14"/>
        <v>44107</v>
      </c>
      <c r="BC19" s="296" t="str">
        <f t="shared" si="31"/>
        <v>Err</v>
      </c>
      <c r="BD19" s="296" t="str">
        <f t="shared" si="16"/>
        <v>Ok</v>
      </c>
      <c r="BE19" s="296" t="str">
        <f t="shared" si="32"/>
        <v>Ok</v>
      </c>
      <c r="BF19" s="296" t="str">
        <f t="shared" si="33"/>
        <v>Ok</v>
      </c>
      <c r="BG19" s="296" t="str">
        <f t="shared" si="34"/>
        <v>Ok</v>
      </c>
      <c r="BH19" s="296" t="str">
        <f t="shared" si="35"/>
        <v>Ok</v>
      </c>
      <c r="BI19" s="91" t="str">
        <f t="shared" si="36"/>
        <v>Ok</v>
      </c>
      <c r="BJ19" s="12"/>
      <c r="BK19" s="2" t="str">
        <f t="shared" si="37"/>
        <v/>
      </c>
      <c r="BL19" s="7" t="str">
        <f t="shared" si="22"/>
        <v/>
      </c>
      <c r="BM19" s="7" t="str">
        <f t="shared" si="38"/>
        <v/>
      </c>
      <c r="BN19" s="2"/>
      <c r="BO19" s="1"/>
      <c r="BP19" s="235">
        <f ca="1"/>
        <v>6.9444444444444447E-4</v>
      </c>
      <c r="BQ19" s="1"/>
      <c r="BR19" s="195" t="str">
        <f t="shared" si="39"/>
        <v/>
      </c>
      <c r="BS19" s="196" t="str">
        <f t="shared" si="40"/>
        <v/>
      </c>
      <c r="BT19" s="196" t="s">
        <v>110</v>
      </c>
      <c r="BU19" s="196" t="s">
        <v>112</v>
      </c>
      <c r="BV19" s="197" t="str">
        <f t="shared" si="41"/>
        <v/>
      </c>
      <c r="BW19" s="197" t="str">
        <f t="shared" si="23"/>
        <v/>
      </c>
      <c r="BX19" s="197" t="str">
        <f t="shared" si="42"/>
        <v/>
      </c>
      <c r="BY19" s="197" t="str">
        <f t="shared" si="43"/>
        <v/>
      </c>
      <c r="BZ19" s="197" t="str">
        <f t="shared" si="44"/>
        <v/>
      </c>
      <c r="CA19" s="197" t="str">
        <f t="shared" si="45"/>
        <v/>
      </c>
      <c r="CB19" s="197" t="str">
        <f t="shared" si="46"/>
        <v/>
      </c>
      <c r="CC19" s="197" t="str">
        <f t="shared" si="47"/>
        <v/>
      </c>
      <c r="CD19" s="197" t="str">
        <f t="shared" si="48"/>
        <v/>
      </c>
      <c r="CE19" s="197" t="str">
        <f t="shared" si="49"/>
        <v/>
      </c>
      <c r="CF19" s="197" t="str">
        <f t="shared" si="50"/>
        <v/>
      </c>
      <c r="CG19" s="197" t="str">
        <f t="shared" si="51"/>
        <v/>
      </c>
      <c r="CH19" s="196" t="str">
        <f t="shared" si="52"/>
        <v/>
      </c>
      <c r="CI19" s="198" t="str">
        <f t="shared" si="53"/>
        <v/>
      </c>
      <c r="CK19" s="219">
        <f t="shared" si="24"/>
        <v>1.7361111111111112E-2</v>
      </c>
      <c r="CL19" s="219">
        <v>6.9444444444444397E-3</v>
      </c>
      <c r="CM19" s="219">
        <v>1.0416666666666701E-2</v>
      </c>
      <c r="CN19" s="219">
        <f t="shared" si="54"/>
        <v>3.4722222222222225E-3</v>
      </c>
      <c r="CO19" s="219">
        <f t="shared" si="55"/>
        <v>3.4722222222222225E-3</v>
      </c>
      <c r="CP19" s="219">
        <v>1.0416666666666701E-2</v>
      </c>
      <c r="CQ19" s="219">
        <v>2.0833333333333298E-3</v>
      </c>
      <c r="CS19" s="219">
        <f t="shared" si="25"/>
        <v>1.7361111111111112E-2</v>
      </c>
      <c r="CT19" s="219">
        <v>6.9444444444444397E-3</v>
      </c>
      <c r="CU19" s="219">
        <v>1.0416666666666701E-2</v>
      </c>
      <c r="CV19" s="219">
        <f t="shared" si="56"/>
        <v>3.4722222222222225E-3</v>
      </c>
      <c r="CW19" s="219">
        <f t="shared" si="57"/>
        <v>3.4722222222222225E-3</v>
      </c>
      <c r="CX19" s="219">
        <v>1.0416666666666701E-2</v>
      </c>
      <c r="CY19" s="219">
        <v>2.0833333333333298E-3</v>
      </c>
      <c r="DA19" s="238">
        <v>7.6388888888888895E-2</v>
      </c>
      <c r="DB19" s="238">
        <v>7.6388888888888895E-2</v>
      </c>
      <c r="DC19" s="238">
        <v>7.6388888888888895E-2</v>
      </c>
      <c r="DD19" s="238">
        <v>7.6388888888888895E-2</v>
      </c>
      <c r="DE19" s="238">
        <v>7.6388888888888895E-2</v>
      </c>
      <c r="DF19" s="238">
        <v>7.6388888888888895E-2</v>
      </c>
      <c r="DG19" s="238">
        <v>7.6388888888888895E-2</v>
      </c>
      <c r="DH19" s="238">
        <v>7.6388888888888895E-2</v>
      </c>
      <c r="DI19" s="238">
        <v>7.6388888888888895E-2</v>
      </c>
      <c r="DJ19" s="238">
        <v>7.6388888888888895E-2</v>
      </c>
      <c r="DL19" s="2" t="str" cm="1">
        <f t="array" ref="DL19">_xlfn.IFNA(IF(INDEX(SectorsBlocks,ROW()-ROW(DK$5)+2,MATCH(SUBSTITUTE(RPName," ",""),SectorsBlocks_Top,0))&lt;&gt;0,INDEX(SectorsBlocks,ROW()-ROW(DK$5)+2,MATCH(SUBSTITUTE(RPName," ",""),SectorsBlocks_Top,0)),""),"")</f>
        <v>ASP-BNE</v>
      </c>
      <c r="DM19" s="250" cm="1">
        <f t="array" ref="DM19">_xlfn.IFNA(IF(INDEX(SectorsBlocks,ROW()-ROW(DL$5)+2,MATCH(SUBSTITUTE(RPName," ",""),SectorsBlocks_Top,0))&lt;&gt;0,INDEX(SectorsBlocks,ROW()-ROW(DL$5)+2,MATCH(SUBSTITUTE(RPName," ",""),SectorsBlocks_Top,0)+1),""),"")</f>
        <v>0.11805555555555555</v>
      </c>
    </row>
    <row r="20" spans="1:117" ht="15" customHeight="1">
      <c r="A20" s="12"/>
      <c r="B20" s="95">
        <f t="shared" si="58"/>
        <v>44108</v>
      </c>
      <c r="C20" s="93"/>
      <c r="D20" s="284"/>
      <c r="E20" s="22">
        <f t="shared" si="3"/>
        <v>0</v>
      </c>
      <c r="F20" s="22">
        <f t="shared" si="4"/>
        <v>0</v>
      </c>
      <c r="G20" s="76">
        <f t="shared" si="5"/>
        <v>0</v>
      </c>
      <c r="H20" s="139"/>
      <c r="I20" s="139"/>
      <c r="J20" s="142"/>
      <c r="K20" s="142"/>
      <c r="L20" s="145"/>
      <c r="M20" s="35"/>
      <c r="N20" s="65"/>
      <c r="O20" s="148"/>
      <c r="P20" s="148"/>
      <c r="Q20" s="136">
        <f t="shared" si="6"/>
        <v>0</v>
      </c>
      <c r="R20" s="32"/>
      <c r="S20" s="153"/>
      <c r="T20" s="154"/>
      <c r="U20" s="32"/>
      <c r="V20" s="153"/>
      <c r="W20" s="154"/>
      <c r="X20" s="32"/>
      <c r="Y20" s="153"/>
      <c r="Z20" s="154"/>
      <c r="AA20" s="32"/>
      <c r="AB20" s="153"/>
      <c r="AC20" s="154"/>
      <c r="AD20" s="32"/>
      <c r="AE20" s="153"/>
      <c r="AF20" s="154"/>
      <c r="AG20" s="32"/>
      <c r="AH20" s="153"/>
      <c r="AI20" s="154"/>
      <c r="AJ20" s="159">
        <f t="shared" si="7"/>
        <v>0</v>
      </c>
      <c r="AK20" s="160">
        <f t="shared" si="8"/>
        <v>0</v>
      </c>
      <c r="AL20" s="313">
        <f t="shared" si="9"/>
        <v>0</v>
      </c>
      <c r="AM20" s="35"/>
      <c r="AN20" s="65"/>
      <c r="AO20" s="163"/>
      <c r="AP20" s="163"/>
      <c r="AQ20" s="136">
        <f t="shared" si="10"/>
        <v>0</v>
      </c>
      <c r="AR20" s="247">
        <f t="shared" si="59"/>
        <v>44108</v>
      </c>
      <c r="AS20" s="248">
        <f t="shared" si="11"/>
        <v>0</v>
      </c>
      <c r="AT20" s="168">
        <f t="shared" si="12"/>
        <v>0</v>
      </c>
      <c r="AU20" s="169">
        <f t="shared" si="26"/>
        <v>0</v>
      </c>
      <c r="AV20" s="167">
        <f t="shared" si="27"/>
        <v>0</v>
      </c>
      <c r="AW20" s="318" t="str">
        <f ca="1">IF(OR(RP_TripDutyRIG&lt;&gt;"Yes",ISBLANK($D20)),"",IF($D20=$D21,$D20,MAX(0,_xlfn.IFNA(VLOOKUP($D20,TripRigList,8),0)-SUM(AX20:OFFSET(AX20,-COUNTIF($D$15:$D20,D20),0)))))</f>
        <v/>
      </c>
      <c r="AX20" s="68">
        <f t="shared" si="28"/>
        <v>0</v>
      </c>
      <c r="AY20" s="266">
        <f t="shared" si="29"/>
        <v>0</v>
      </c>
      <c r="AZ20" s="171">
        <f t="shared" si="30"/>
        <v>0</v>
      </c>
      <c r="BA20" s="12"/>
      <c r="BB20" s="13">
        <f t="shared" si="14"/>
        <v>44108</v>
      </c>
      <c r="BC20" s="296" t="str">
        <f t="shared" si="31"/>
        <v>Err</v>
      </c>
      <c r="BD20" s="296" t="str">
        <f t="shared" si="16"/>
        <v>Ok</v>
      </c>
      <c r="BE20" s="296" t="str">
        <f t="shared" si="32"/>
        <v>Ok</v>
      </c>
      <c r="BF20" s="296" t="str">
        <f t="shared" si="33"/>
        <v>Ok</v>
      </c>
      <c r="BG20" s="296" t="str">
        <f t="shared" si="34"/>
        <v>Ok</v>
      </c>
      <c r="BH20" s="296" t="str">
        <f t="shared" si="35"/>
        <v>Ok</v>
      </c>
      <c r="BI20" s="91" t="str">
        <f t="shared" si="36"/>
        <v>Ok</v>
      </c>
      <c r="BJ20" s="12"/>
      <c r="BK20" s="2" t="str">
        <f t="shared" ref="BK20:BK50" si="60">IF(BN20&lt;&gt;0,BN20,"")</f>
        <v/>
      </c>
      <c r="BL20" s="7" t="str">
        <f t="shared" si="22"/>
        <v/>
      </c>
      <c r="BM20" s="7" t="str">
        <f t="shared" si="38"/>
        <v/>
      </c>
      <c r="BN20" s="2"/>
      <c r="BO20" s="1"/>
      <c r="BP20" s="235">
        <f ca="1"/>
        <v>1.38888888888889E-3</v>
      </c>
      <c r="BQ20" s="1"/>
      <c r="BR20" s="195" t="str">
        <f t="shared" si="39"/>
        <v/>
      </c>
      <c r="BS20" s="196" t="str">
        <f t="shared" si="40"/>
        <v/>
      </c>
      <c r="BT20" s="196" t="s">
        <v>110</v>
      </c>
      <c r="BU20" s="196" t="s">
        <v>112</v>
      </c>
      <c r="BV20" s="197" t="str">
        <f t="shared" si="41"/>
        <v/>
      </c>
      <c r="BW20" s="197" t="str">
        <f t="shared" si="23"/>
        <v/>
      </c>
      <c r="BX20" s="197" t="str">
        <f t="shared" si="42"/>
        <v/>
      </c>
      <c r="BY20" s="197" t="str">
        <f t="shared" si="43"/>
        <v/>
      </c>
      <c r="BZ20" s="197" t="str">
        <f t="shared" si="44"/>
        <v/>
      </c>
      <c r="CA20" s="197" t="str">
        <f t="shared" si="45"/>
        <v/>
      </c>
      <c r="CB20" s="197" t="str">
        <f t="shared" si="46"/>
        <v/>
      </c>
      <c r="CC20" s="197" t="str">
        <f t="shared" si="47"/>
        <v/>
      </c>
      <c r="CD20" s="197" t="str">
        <f t="shared" si="48"/>
        <v/>
      </c>
      <c r="CE20" s="197" t="str">
        <f t="shared" si="49"/>
        <v/>
      </c>
      <c r="CF20" s="197" t="str">
        <f t="shared" si="50"/>
        <v/>
      </c>
      <c r="CG20" s="197" t="str">
        <f t="shared" si="51"/>
        <v/>
      </c>
      <c r="CH20" s="196" t="str">
        <f t="shared" si="52"/>
        <v/>
      </c>
      <c r="CI20" s="198" t="str">
        <f t="shared" si="53"/>
        <v/>
      </c>
      <c r="CK20" s="219">
        <f t="shared" si="24"/>
        <v>2.0833333333333336E-2</v>
      </c>
      <c r="CL20" s="219">
        <v>1.0416666666666701E-2</v>
      </c>
      <c r="CM20" s="219">
        <v>1.38888888888889E-2</v>
      </c>
      <c r="CN20" s="219">
        <f t="shared" si="54"/>
        <v>4.1666666666666666E-3</v>
      </c>
      <c r="CO20" s="219">
        <f t="shared" si="55"/>
        <v>4.1666666666666666E-3</v>
      </c>
      <c r="CP20" s="219">
        <v>1.38888888888889E-2</v>
      </c>
      <c r="CQ20" s="219">
        <v>2.7777777777777801E-3</v>
      </c>
      <c r="CS20" s="219">
        <f t="shared" si="25"/>
        <v>2.0833333333333336E-2</v>
      </c>
      <c r="CT20" s="219">
        <v>1.0416666666666701E-2</v>
      </c>
      <c r="CU20" s="219">
        <v>1.38888888888889E-2</v>
      </c>
      <c r="CV20" s="219">
        <f t="shared" si="56"/>
        <v>4.1666666666666666E-3</v>
      </c>
      <c r="CW20" s="219">
        <f t="shared" si="57"/>
        <v>4.1666666666666666E-3</v>
      </c>
      <c r="CX20" s="219">
        <v>1.38888888888889E-2</v>
      </c>
      <c r="CY20" s="219">
        <v>2.7777777777777801E-3</v>
      </c>
      <c r="DA20" s="238">
        <v>7.9861111111111105E-2</v>
      </c>
      <c r="DB20" s="238">
        <v>7.9861111111111105E-2</v>
      </c>
      <c r="DC20" s="238">
        <v>7.9861111111111105E-2</v>
      </c>
      <c r="DD20" s="238">
        <v>7.9861111111111105E-2</v>
      </c>
      <c r="DE20" s="238">
        <v>7.9861111111111105E-2</v>
      </c>
      <c r="DF20" s="238">
        <v>7.9861111111111105E-2</v>
      </c>
      <c r="DG20" s="238">
        <v>7.9861111111111105E-2</v>
      </c>
      <c r="DH20" s="238">
        <v>7.9861111111111105E-2</v>
      </c>
      <c r="DI20" s="238">
        <v>7.9861111111111105E-2</v>
      </c>
      <c r="DJ20" s="238">
        <v>7.9861111111111105E-2</v>
      </c>
      <c r="DL20" s="2" t="str" cm="1">
        <f t="array" ref="DL20">_xlfn.IFNA(IF(INDEX(SectorsBlocks,ROW()-ROW(DK$5)+2,MATCH(SUBSTITUTE(RPName," ",""),SectorsBlocks_Top,0))&lt;&gt;0,INDEX(SectorsBlocks,ROW()-ROW(DK$5)+2,MATCH(SUBSTITUTE(RPName," ",""),SectorsBlocks_Top,0)),""),"")</f>
        <v>AYQ-BNE</v>
      </c>
      <c r="DM20" s="250" cm="1">
        <f t="array" ref="DM20">_xlfn.IFNA(IF(INDEX(SectorsBlocks,ROW()-ROW(DL$5)+2,MATCH(SUBSTITUTE(RPName," ",""),SectorsBlocks_Top,0))&lt;&gt;0,INDEX(SectorsBlocks,ROW()-ROW(DL$5)+2,MATCH(SUBSTITUTE(RPName," ",""),SectorsBlocks_Top,0)+1),""),"")</f>
        <v>0.13194444444444445</v>
      </c>
    </row>
    <row r="21" spans="1:117" ht="15" customHeight="1">
      <c r="A21" s="12"/>
      <c r="B21" s="95">
        <f t="shared" si="58"/>
        <v>44109</v>
      </c>
      <c r="C21" s="93"/>
      <c r="D21" s="284"/>
      <c r="E21" s="22">
        <f t="shared" si="3"/>
        <v>0</v>
      </c>
      <c r="F21" s="22">
        <f t="shared" si="4"/>
        <v>0</v>
      </c>
      <c r="G21" s="76">
        <f t="shared" si="5"/>
        <v>0</v>
      </c>
      <c r="H21" s="139"/>
      <c r="I21" s="139"/>
      <c r="J21" s="142"/>
      <c r="K21" s="142"/>
      <c r="L21" s="145"/>
      <c r="M21" s="35"/>
      <c r="N21" s="65"/>
      <c r="O21" s="148"/>
      <c r="P21" s="148"/>
      <c r="Q21" s="136">
        <f t="shared" si="6"/>
        <v>0</v>
      </c>
      <c r="R21" s="32"/>
      <c r="S21" s="153"/>
      <c r="T21" s="154"/>
      <c r="U21" s="32"/>
      <c r="V21" s="153"/>
      <c r="W21" s="154"/>
      <c r="X21" s="32"/>
      <c r="Y21" s="153"/>
      <c r="Z21" s="154"/>
      <c r="AA21" s="32"/>
      <c r="AB21" s="153"/>
      <c r="AC21" s="154"/>
      <c r="AD21" s="32"/>
      <c r="AE21" s="153"/>
      <c r="AF21" s="154"/>
      <c r="AG21" s="32"/>
      <c r="AH21" s="153"/>
      <c r="AI21" s="154"/>
      <c r="AJ21" s="159">
        <f t="shared" si="7"/>
        <v>0</v>
      </c>
      <c r="AK21" s="160">
        <f t="shared" si="8"/>
        <v>0</v>
      </c>
      <c r="AL21" s="313">
        <f t="shared" si="9"/>
        <v>0</v>
      </c>
      <c r="AM21" s="35"/>
      <c r="AN21" s="65"/>
      <c r="AO21" s="163"/>
      <c r="AP21" s="163"/>
      <c r="AQ21" s="136">
        <f t="shared" si="10"/>
        <v>0</v>
      </c>
      <c r="AR21" s="247">
        <f t="shared" si="59"/>
        <v>44109</v>
      </c>
      <c r="AS21" s="248">
        <f t="shared" si="11"/>
        <v>0</v>
      </c>
      <c r="AT21" s="168">
        <f t="shared" si="12"/>
        <v>0</v>
      </c>
      <c r="AU21" s="169">
        <f t="shared" si="26"/>
        <v>0</v>
      </c>
      <c r="AV21" s="167">
        <f t="shared" si="27"/>
        <v>0</v>
      </c>
      <c r="AW21" s="318" t="str">
        <f ca="1">IF(OR(RP_TripDutyRIG&lt;&gt;"Yes",ISBLANK($D21)),"",IF($D21=$D22,$D21,MAX(0,_xlfn.IFNA(VLOOKUP($D21,TripRigList,8),0)-SUM(AX21:OFFSET(AX21,-COUNTIF($D$15:$D21,D21),0)))))</f>
        <v/>
      </c>
      <c r="AX21" s="68">
        <f t="shared" si="28"/>
        <v>0</v>
      </c>
      <c r="AY21" s="266">
        <f t="shared" si="29"/>
        <v>0</v>
      </c>
      <c r="AZ21" s="171">
        <f t="shared" si="30"/>
        <v>0</v>
      </c>
      <c r="BA21" s="12"/>
      <c r="BB21" s="13">
        <f t="shared" si="14"/>
        <v>44109</v>
      </c>
      <c r="BC21" s="296" t="str">
        <f t="shared" si="31"/>
        <v>Err</v>
      </c>
      <c r="BD21" s="296" t="str">
        <f t="shared" si="16"/>
        <v>Ok</v>
      </c>
      <c r="BE21" s="296" t="str">
        <f t="shared" si="32"/>
        <v>Ok</v>
      </c>
      <c r="BF21" s="296" t="str">
        <f t="shared" si="33"/>
        <v>Ok</v>
      </c>
      <c r="BG21" s="296" t="str">
        <f t="shared" si="34"/>
        <v>Ok</v>
      </c>
      <c r="BH21" s="296" t="str">
        <f t="shared" si="35"/>
        <v>Ok</v>
      </c>
      <c r="BI21" s="91" t="str">
        <f t="shared" si="36"/>
        <v>Ok</v>
      </c>
      <c r="BJ21" s="12"/>
      <c r="BK21" s="2" t="str">
        <f t="shared" si="60"/>
        <v/>
      </c>
      <c r="BL21" s="7" t="str">
        <f t="shared" si="22"/>
        <v/>
      </c>
      <c r="BM21" s="7" t="str">
        <f t="shared" si="38"/>
        <v/>
      </c>
      <c r="BN21" s="2"/>
      <c r="BO21" s="1"/>
      <c r="BP21" s="235">
        <f ca="1"/>
        <v>2.0833333333333298E-3</v>
      </c>
      <c r="BQ21" s="1"/>
      <c r="BR21" s="195" t="str">
        <f t="shared" si="39"/>
        <v/>
      </c>
      <c r="BS21" s="196" t="str">
        <f t="shared" si="40"/>
        <v/>
      </c>
      <c r="BT21" s="196" t="s">
        <v>110</v>
      </c>
      <c r="BU21" s="196" t="s">
        <v>112</v>
      </c>
      <c r="BV21" s="197" t="str">
        <f t="shared" si="41"/>
        <v/>
      </c>
      <c r="BW21" s="197" t="str">
        <f t="shared" si="23"/>
        <v/>
      </c>
      <c r="BX21" s="197" t="str">
        <f t="shared" si="42"/>
        <v/>
      </c>
      <c r="BY21" s="197" t="str">
        <f t="shared" si="43"/>
        <v/>
      </c>
      <c r="BZ21" s="197" t="str">
        <f t="shared" si="44"/>
        <v/>
      </c>
      <c r="CA21" s="197" t="str">
        <f t="shared" si="45"/>
        <v/>
      </c>
      <c r="CB21" s="197" t="str">
        <f t="shared" si="46"/>
        <v/>
      </c>
      <c r="CC21" s="197" t="str">
        <f t="shared" si="47"/>
        <v/>
      </c>
      <c r="CD21" s="197" t="str">
        <f t="shared" si="48"/>
        <v/>
      </c>
      <c r="CE21" s="197" t="str">
        <f t="shared" si="49"/>
        <v/>
      </c>
      <c r="CF21" s="197" t="str">
        <f t="shared" si="50"/>
        <v/>
      </c>
      <c r="CG21" s="197" t="str">
        <f t="shared" si="51"/>
        <v/>
      </c>
      <c r="CH21" s="196" t="str">
        <f t="shared" si="52"/>
        <v/>
      </c>
      <c r="CI21" s="198" t="str">
        <f t="shared" si="53"/>
        <v/>
      </c>
      <c r="CK21" s="219">
        <f t="shared" si="24"/>
        <v>2.4305555555555552E-2</v>
      </c>
      <c r="CL21" s="219">
        <v>1.38888888888889E-2</v>
      </c>
      <c r="CM21" s="219">
        <v>1.7361111111111101E-2</v>
      </c>
      <c r="CN21" s="219">
        <f t="shared" si="54"/>
        <v>4.8611111111111112E-3</v>
      </c>
      <c r="CO21" s="219">
        <f t="shared" si="55"/>
        <v>4.8611111111111112E-3</v>
      </c>
      <c r="CP21" s="219">
        <v>1.7361111111111101E-2</v>
      </c>
      <c r="CQ21" s="219">
        <v>3.4722222222222199E-3</v>
      </c>
      <c r="CS21" s="219">
        <f t="shared" si="25"/>
        <v>2.4305555555555552E-2</v>
      </c>
      <c r="CT21" s="219">
        <v>1.38888888888889E-2</v>
      </c>
      <c r="CU21" s="219">
        <v>1.7361111111111101E-2</v>
      </c>
      <c r="CV21" s="219">
        <f t="shared" si="56"/>
        <v>4.8611111111111112E-3</v>
      </c>
      <c r="CW21" s="219">
        <f t="shared" si="57"/>
        <v>4.8611111111111112E-3</v>
      </c>
      <c r="CX21" s="219">
        <v>1.7361111111111101E-2</v>
      </c>
      <c r="CY21" s="219">
        <v>3.4722222222222199E-3</v>
      </c>
      <c r="DA21" s="238">
        <v>8.3333333333333301E-2</v>
      </c>
      <c r="DB21" s="238">
        <v>8.3333333333333301E-2</v>
      </c>
      <c r="DC21" s="238">
        <v>8.3333333333333301E-2</v>
      </c>
      <c r="DD21" s="238">
        <v>8.3333333333333301E-2</v>
      </c>
      <c r="DE21" s="238">
        <v>8.3333333333333301E-2</v>
      </c>
      <c r="DF21" s="238">
        <v>8.3333333333333301E-2</v>
      </c>
      <c r="DG21" s="238">
        <v>8.3333333333333301E-2</v>
      </c>
      <c r="DH21" s="238">
        <v>8.3333333333333301E-2</v>
      </c>
      <c r="DI21" s="238">
        <v>8.3333333333333301E-2</v>
      </c>
      <c r="DJ21" s="238">
        <v>8.3333333333333301E-2</v>
      </c>
      <c r="DL21" s="2" t="str" cm="1">
        <f t="array" ref="DL21">_xlfn.IFNA(IF(INDEX(SectorsBlocks,ROW()-ROW(DK$5)+2,MATCH(SUBSTITUTE(RPName," ",""),SectorsBlocks_Top,0))&lt;&gt;0,INDEX(SectorsBlocks,ROW()-ROW(DK$5)+2,MATCH(SUBSTITUTE(RPName," ",""),SectorsBlocks_Top,0)),""),"")</f>
        <v>AYQ-MEL</v>
      </c>
      <c r="DM21" s="250" cm="1">
        <f t="array" ref="DM21">_xlfn.IFNA(IF(INDEX(SectorsBlocks,ROW()-ROW(DL$5)+2,MATCH(SUBSTITUTE(RPName," ",""),SectorsBlocks_Top,0))&lt;&gt;0,INDEX(SectorsBlocks,ROW()-ROW(DL$5)+2,MATCH(SUBSTITUTE(RPName," ",""),SectorsBlocks_Top,0)+1),""),"")</f>
        <v>0.11805555555555555</v>
      </c>
    </row>
    <row r="22" spans="1:117" ht="15" customHeight="1">
      <c r="A22" s="12"/>
      <c r="B22" s="95">
        <f t="shared" si="58"/>
        <v>44110</v>
      </c>
      <c r="C22" s="93"/>
      <c r="D22" s="284"/>
      <c r="E22" s="22">
        <f t="shared" si="3"/>
        <v>0</v>
      </c>
      <c r="F22" s="22">
        <f t="shared" si="4"/>
        <v>0</v>
      </c>
      <c r="G22" s="76">
        <f t="shared" si="5"/>
        <v>0</v>
      </c>
      <c r="H22" s="139"/>
      <c r="I22" s="139"/>
      <c r="J22" s="142"/>
      <c r="K22" s="142"/>
      <c r="L22" s="145"/>
      <c r="M22" s="35"/>
      <c r="N22" s="65"/>
      <c r="O22" s="148"/>
      <c r="P22" s="148"/>
      <c r="Q22" s="136">
        <f t="shared" si="6"/>
        <v>0</v>
      </c>
      <c r="R22" s="32"/>
      <c r="S22" s="153"/>
      <c r="T22" s="154"/>
      <c r="U22" s="32"/>
      <c r="V22" s="153"/>
      <c r="W22" s="154"/>
      <c r="X22" s="32"/>
      <c r="Y22" s="153"/>
      <c r="Z22" s="154"/>
      <c r="AA22" s="32"/>
      <c r="AB22" s="153"/>
      <c r="AC22" s="154"/>
      <c r="AD22" s="32"/>
      <c r="AE22" s="153"/>
      <c r="AF22" s="154"/>
      <c r="AG22" s="32"/>
      <c r="AH22" s="153"/>
      <c r="AI22" s="154"/>
      <c r="AJ22" s="159">
        <f t="shared" si="7"/>
        <v>0</v>
      </c>
      <c r="AK22" s="160">
        <f t="shared" si="8"/>
        <v>0</v>
      </c>
      <c r="AL22" s="313">
        <f t="shared" si="9"/>
        <v>0</v>
      </c>
      <c r="AM22" s="35"/>
      <c r="AN22" s="65"/>
      <c r="AO22" s="163"/>
      <c r="AP22" s="163"/>
      <c r="AQ22" s="136">
        <f t="shared" si="10"/>
        <v>0</v>
      </c>
      <c r="AR22" s="247">
        <f t="shared" si="59"/>
        <v>44110</v>
      </c>
      <c r="AS22" s="248">
        <f t="shared" si="11"/>
        <v>0</v>
      </c>
      <c r="AT22" s="168">
        <f t="shared" si="12"/>
        <v>0</v>
      </c>
      <c r="AU22" s="169">
        <f t="shared" si="26"/>
        <v>0</v>
      </c>
      <c r="AV22" s="167">
        <f t="shared" si="27"/>
        <v>0</v>
      </c>
      <c r="AW22" s="318" t="str">
        <f ca="1">IF(OR(RP_TripDutyRIG&lt;&gt;"Yes",ISBLANK($D22)),"",IF($D22=$D23,$D22,MAX(0,_xlfn.IFNA(VLOOKUP($D22,TripRigList,8),0)-SUM(AX22:OFFSET(AX22,-COUNTIF($D$15:$D22,D22),0)))))</f>
        <v/>
      </c>
      <c r="AX22" s="68">
        <f t="shared" si="28"/>
        <v>0</v>
      </c>
      <c r="AY22" s="266">
        <f t="shared" si="29"/>
        <v>0</v>
      </c>
      <c r="AZ22" s="171">
        <f t="shared" si="30"/>
        <v>0</v>
      </c>
      <c r="BA22" s="12"/>
      <c r="BB22" s="13">
        <f t="shared" si="14"/>
        <v>44110</v>
      </c>
      <c r="BC22" s="296" t="str">
        <f t="shared" si="31"/>
        <v>Err</v>
      </c>
      <c r="BD22" s="296" t="str">
        <f t="shared" si="16"/>
        <v>Ok</v>
      </c>
      <c r="BE22" s="296" t="str">
        <f t="shared" si="32"/>
        <v>Ok</v>
      </c>
      <c r="BF22" s="296" t="str">
        <f t="shared" si="33"/>
        <v>Ok</v>
      </c>
      <c r="BG22" s="296" t="str">
        <f t="shared" si="34"/>
        <v>Ok</v>
      </c>
      <c r="BH22" s="296" t="str">
        <f t="shared" si="35"/>
        <v>Ok</v>
      </c>
      <c r="BI22" s="91" t="str">
        <f t="shared" si="36"/>
        <v>Ok</v>
      </c>
      <c r="BJ22" s="12"/>
      <c r="BK22" s="2" t="str">
        <f t="shared" si="60"/>
        <v/>
      </c>
      <c r="BL22" s="7" t="str">
        <f t="shared" si="22"/>
        <v/>
      </c>
      <c r="BM22" s="7" t="str">
        <f t="shared" si="38"/>
        <v/>
      </c>
      <c r="BN22" s="2"/>
      <c r="BO22" s="1"/>
      <c r="BP22" s="235">
        <f ca="1"/>
        <v>2.7777777777777801E-3</v>
      </c>
      <c r="BQ22" s="1"/>
      <c r="BR22" s="195" t="str">
        <f t="shared" si="39"/>
        <v/>
      </c>
      <c r="BS22" s="196" t="str">
        <f t="shared" si="40"/>
        <v/>
      </c>
      <c r="BT22" s="196" t="s">
        <v>110</v>
      </c>
      <c r="BU22" s="196" t="s">
        <v>112</v>
      </c>
      <c r="BV22" s="197" t="str">
        <f t="shared" si="41"/>
        <v/>
      </c>
      <c r="BW22" s="197" t="str">
        <f t="shared" si="23"/>
        <v/>
      </c>
      <c r="BX22" s="197" t="str">
        <f t="shared" si="42"/>
        <v/>
      </c>
      <c r="BY22" s="197" t="str">
        <f t="shared" si="43"/>
        <v/>
      </c>
      <c r="BZ22" s="197" t="str">
        <f t="shared" si="44"/>
        <v/>
      </c>
      <c r="CA22" s="197" t="str">
        <f t="shared" si="45"/>
        <v/>
      </c>
      <c r="CB22" s="197" t="str">
        <f t="shared" si="46"/>
        <v/>
      </c>
      <c r="CC22" s="197" t="str">
        <f t="shared" si="47"/>
        <v/>
      </c>
      <c r="CD22" s="197" t="str">
        <f t="shared" si="48"/>
        <v/>
      </c>
      <c r="CE22" s="197" t="str">
        <f t="shared" si="49"/>
        <v/>
      </c>
      <c r="CF22" s="197" t="str">
        <f t="shared" si="50"/>
        <v/>
      </c>
      <c r="CG22" s="197" t="str">
        <f t="shared" si="51"/>
        <v/>
      </c>
      <c r="CH22" s="196" t="str">
        <f t="shared" si="52"/>
        <v/>
      </c>
      <c r="CI22" s="198" t="str">
        <f t="shared" si="53"/>
        <v/>
      </c>
      <c r="CK22" s="219">
        <f t="shared" si="24"/>
        <v>2.7777777777777776E-2</v>
      </c>
      <c r="CL22" s="219">
        <v>1.7361111111111101E-2</v>
      </c>
      <c r="CM22" s="219">
        <v>2.0833333333333301E-2</v>
      </c>
      <c r="CN22" s="219">
        <f t="shared" si="54"/>
        <v>5.5555555555555558E-3</v>
      </c>
      <c r="CO22" s="219">
        <f t="shared" si="55"/>
        <v>5.5555555555555558E-3</v>
      </c>
      <c r="CP22" s="219">
        <v>2.0833333333333301E-2</v>
      </c>
      <c r="CQ22" s="219">
        <v>4.1666666666666701E-3</v>
      </c>
      <c r="CS22" s="219">
        <f t="shared" si="25"/>
        <v>2.7777777777777776E-2</v>
      </c>
      <c r="CT22" s="219">
        <v>1.7361111111111101E-2</v>
      </c>
      <c r="CU22" s="219">
        <v>2.0833333333333301E-2</v>
      </c>
      <c r="CV22" s="219">
        <f t="shared" si="56"/>
        <v>5.5555555555555558E-3</v>
      </c>
      <c r="CW22" s="219">
        <f t="shared" si="57"/>
        <v>5.5555555555555558E-3</v>
      </c>
      <c r="CX22" s="219">
        <v>2.0833333333333301E-2</v>
      </c>
      <c r="CY22" s="219">
        <v>4.1666666666666701E-3</v>
      </c>
      <c r="DA22" s="238">
        <v>8.6805555555555594E-2</v>
      </c>
      <c r="DB22" s="238">
        <v>8.6805555555555594E-2</v>
      </c>
      <c r="DC22" s="238">
        <v>8.6805555555555594E-2</v>
      </c>
      <c r="DD22" s="238">
        <v>8.6805555555555594E-2</v>
      </c>
      <c r="DE22" s="238">
        <v>8.6805555555555594E-2</v>
      </c>
      <c r="DF22" s="238">
        <v>8.6805555555555594E-2</v>
      </c>
      <c r="DG22" s="238">
        <v>8.6805555555555594E-2</v>
      </c>
      <c r="DH22" s="238">
        <v>8.6805555555555594E-2</v>
      </c>
      <c r="DI22" s="238">
        <v>8.6805555555555594E-2</v>
      </c>
      <c r="DJ22" s="238">
        <v>8.6805555555555594E-2</v>
      </c>
      <c r="DL22" s="2" t="str" cm="1">
        <f t="array" ref="DL22">_xlfn.IFNA(IF(INDEX(SectorsBlocks,ROW()-ROW(DK$5)+2,MATCH(SUBSTITUTE(RPName," ",""),SectorsBlocks_Top,0))&lt;&gt;0,INDEX(SectorsBlocks,ROW()-ROW(DK$5)+2,MATCH(SUBSTITUTE(RPName," ",""),SectorsBlocks_Top,0)),""),"")</f>
        <v>BME-PER</v>
      </c>
      <c r="DM22" s="250" cm="1">
        <f t="array" ref="DM22">_xlfn.IFNA(IF(INDEX(SectorsBlocks,ROW()-ROW(DL$5)+2,MATCH(SUBSTITUTE(RPName," ",""),SectorsBlocks_Top,0))&lt;&gt;0,INDEX(SectorsBlocks,ROW()-ROW(DL$5)+2,MATCH(SUBSTITUTE(RPName," ",""),SectorsBlocks_Top,0)+1),""),"")</f>
        <v>0.11458333333333333</v>
      </c>
    </row>
    <row r="23" spans="1:117" ht="15" customHeight="1">
      <c r="A23" s="12"/>
      <c r="B23" s="95">
        <f t="shared" si="58"/>
        <v>44111</v>
      </c>
      <c r="C23" s="93"/>
      <c r="D23" s="284"/>
      <c r="E23" s="22">
        <f t="shared" si="3"/>
        <v>0</v>
      </c>
      <c r="F23" s="22">
        <f t="shared" si="4"/>
        <v>0</v>
      </c>
      <c r="G23" s="76">
        <f t="shared" si="5"/>
        <v>0</v>
      </c>
      <c r="H23" s="139"/>
      <c r="I23" s="139"/>
      <c r="J23" s="142"/>
      <c r="K23" s="142"/>
      <c r="L23" s="145"/>
      <c r="M23" s="35"/>
      <c r="N23" s="65"/>
      <c r="O23" s="148"/>
      <c r="P23" s="148"/>
      <c r="Q23" s="136">
        <f t="shared" si="6"/>
        <v>0</v>
      </c>
      <c r="R23" s="32"/>
      <c r="S23" s="153"/>
      <c r="T23" s="154"/>
      <c r="U23" s="32"/>
      <c r="V23" s="153"/>
      <c r="W23" s="154"/>
      <c r="X23" s="32"/>
      <c r="Y23" s="153"/>
      <c r="Z23" s="154"/>
      <c r="AA23" s="32"/>
      <c r="AB23" s="153"/>
      <c r="AC23" s="154"/>
      <c r="AD23" s="32"/>
      <c r="AE23" s="153"/>
      <c r="AF23" s="154"/>
      <c r="AG23" s="32"/>
      <c r="AH23" s="153"/>
      <c r="AI23" s="154"/>
      <c r="AJ23" s="159">
        <f t="shared" si="7"/>
        <v>0</v>
      </c>
      <c r="AK23" s="160">
        <f t="shared" si="8"/>
        <v>0</v>
      </c>
      <c r="AL23" s="313">
        <f t="shared" si="9"/>
        <v>0</v>
      </c>
      <c r="AM23" s="35"/>
      <c r="AN23" s="65"/>
      <c r="AO23" s="163"/>
      <c r="AP23" s="163"/>
      <c r="AQ23" s="136">
        <f t="shared" si="10"/>
        <v>0</v>
      </c>
      <c r="AR23" s="247">
        <f t="shared" si="59"/>
        <v>44111</v>
      </c>
      <c r="AS23" s="248">
        <f t="shared" si="11"/>
        <v>0</v>
      </c>
      <c r="AT23" s="168">
        <f t="shared" si="12"/>
        <v>0</v>
      </c>
      <c r="AU23" s="169">
        <f t="shared" si="26"/>
        <v>0</v>
      </c>
      <c r="AV23" s="167">
        <f t="shared" si="27"/>
        <v>0</v>
      </c>
      <c r="AW23" s="318" t="str">
        <f ca="1">IF(OR(RP_TripDutyRIG&lt;&gt;"Yes",ISBLANK($D23)),"",IF($D23=$D24,$D23,MAX(0,_xlfn.IFNA(VLOOKUP($D23,TripRigList,8),0)-SUM(AX23:OFFSET(AX23,-COUNTIF($D$15:$D23,D23),0)))))</f>
        <v/>
      </c>
      <c r="AX23" s="68">
        <f t="shared" si="28"/>
        <v>0</v>
      </c>
      <c r="AY23" s="266">
        <f t="shared" si="29"/>
        <v>0</v>
      </c>
      <c r="AZ23" s="171">
        <f t="shared" si="30"/>
        <v>0</v>
      </c>
      <c r="BA23" s="12"/>
      <c r="BB23" s="13">
        <f t="shared" si="14"/>
        <v>44111</v>
      </c>
      <c r="BC23" s="296" t="str">
        <f t="shared" si="31"/>
        <v>Err</v>
      </c>
      <c r="BD23" s="296" t="str">
        <f t="shared" si="16"/>
        <v>Ok</v>
      </c>
      <c r="BE23" s="296" t="str">
        <f t="shared" si="32"/>
        <v>Ok</v>
      </c>
      <c r="BF23" s="296" t="str">
        <f t="shared" si="33"/>
        <v>Ok</v>
      </c>
      <c r="BG23" s="296" t="str">
        <f t="shared" si="34"/>
        <v>Ok</v>
      </c>
      <c r="BH23" s="296" t="str">
        <f t="shared" si="35"/>
        <v>Ok</v>
      </c>
      <c r="BI23" s="91" t="str">
        <f t="shared" si="36"/>
        <v>Ok</v>
      </c>
      <c r="BJ23" s="12"/>
      <c r="BK23" s="2" t="str">
        <f t="shared" si="60"/>
        <v/>
      </c>
      <c r="BL23" s="7" t="str">
        <f t="shared" si="22"/>
        <v/>
      </c>
      <c r="BM23" s="7" t="str">
        <f t="shared" si="38"/>
        <v/>
      </c>
      <c r="BN23" s="2"/>
      <c r="BO23" s="1"/>
      <c r="BP23" s="235">
        <f ca="1"/>
        <v>3.4722222222222199E-3</v>
      </c>
      <c r="BQ23" s="1"/>
      <c r="BR23" s="195" t="str">
        <f t="shared" si="39"/>
        <v/>
      </c>
      <c r="BS23" s="196" t="str">
        <f t="shared" si="40"/>
        <v/>
      </c>
      <c r="BT23" s="196" t="s">
        <v>110</v>
      </c>
      <c r="BU23" s="196" t="s">
        <v>112</v>
      </c>
      <c r="BV23" s="197" t="str">
        <f t="shared" si="41"/>
        <v/>
      </c>
      <c r="BW23" s="197" t="str">
        <f t="shared" si="23"/>
        <v/>
      </c>
      <c r="BX23" s="197" t="str">
        <f t="shared" si="42"/>
        <v/>
      </c>
      <c r="BY23" s="197" t="str">
        <f t="shared" si="43"/>
        <v/>
      </c>
      <c r="BZ23" s="197" t="str">
        <f t="shared" si="44"/>
        <v/>
      </c>
      <c r="CA23" s="197" t="str">
        <f t="shared" si="45"/>
        <v/>
      </c>
      <c r="CB23" s="197" t="str">
        <f t="shared" si="46"/>
        <v/>
      </c>
      <c r="CC23" s="197" t="str">
        <f t="shared" si="47"/>
        <v/>
      </c>
      <c r="CD23" s="197" t="str">
        <f t="shared" si="48"/>
        <v/>
      </c>
      <c r="CE23" s="197" t="str">
        <f t="shared" si="49"/>
        <v/>
      </c>
      <c r="CF23" s="197" t="str">
        <f t="shared" si="50"/>
        <v/>
      </c>
      <c r="CG23" s="197" t="str">
        <f t="shared" si="51"/>
        <v/>
      </c>
      <c r="CH23" s="196" t="str">
        <f t="shared" si="52"/>
        <v/>
      </c>
      <c r="CI23" s="198" t="str">
        <f t="shared" si="53"/>
        <v/>
      </c>
      <c r="CK23" s="219">
        <f t="shared" si="24"/>
        <v>3.125E-2</v>
      </c>
      <c r="CL23" s="219">
        <v>2.0833333333333301E-2</v>
      </c>
      <c r="CM23" s="219">
        <v>2.4305555555555601E-2</v>
      </c>
      <c r="CN23" s="219">
        <f t="shared" si="54"/>
        <v>6.2500000000000003E-3</v>
      </c>
      <c r="CO23" s="219">
        <f t="shared" si="55"/>
        <v>6.2500000000000003E-3</v>
      </c>
      <c r="CP23" s="219">
        <v>2.4305555555555601E-2</v>
      </c>
      <c r="CQ23" s="219">
        <v>4.8611111111111103E-3</v>
      </c>
      <c r="CS23" s="219">
        <f t="shared" si="25"/>
        <v>3.125E-2</v>
      </c>
      <c r="CT23" s="219">
        <v>2.0833333333333301E-2</v>
      </c>
      <c r="CU23" s="219">
        <v>2.4305555555555601E-2</v>
      </c>
      <c r="CV23" s="219">
        <f t="shared" si="56"/>
        <v>6.2500000000000003E-3</v>
      </c>
      <c r="CW23" s="219">
        <f t="shared" si="57"/>
        <v>6.2500000000000003E-3</v>
      </c>
      <c r="CX23" s="219">
        <v>2.4305555555555601E-2</v>
      </c>
      <c r="CY23" s="219">
        <v>4.8611111111111103E-3</v>
      </c>
      <c r="DA23" s="239">
        <v>9.0277777777777804E-2</v>
      </c>
      <c r="DB23" s="239">
        <v>9.0277777777777804E-2</v>
      </c>
      <c r="DC23" s="239">
        <v>9.0277777777777804E-2</v>
      </c>
      <c r="DD23" s="239">
        <v>9.0277777777777804E-2</v>
      </c>
      <c r="DE23" s="239">
        <v>9.0277777777777804E-2</v>
      </c>
      <c r="DF23" s="239">
        <v>9.0277777777777804E-2</v>
      </c>
      <c r="DG23" s="239">
        <v>9.0277777777777804E-2</v>
      </c>
      <c r="DH23" s="239">
        <v>9.0277777777777804E-2</v>
      </c>
      <c r="DI23" s="239">
        <v>9.0277777777777804E-2</v>
      </c>
      <c r="DJ23" s="239">
        <v>9.0277777777777804E-2</v>
      </c>
      <c r="DL23" s="2" t="str" cm="1">
        <f t="array" ref="DL23">_xlfn.IFNA(IF(INDEX(SectorsBlocks,ROW()-ROW(DK$5)+2,MATCH(SUBSTITUTE(RPName," ",""),SectorsBlocks_Top,0))&lt;&gt;0,INDEX(SectorsBlocks,ROW()-ROW(DK$5)+2,MATCH(SUBSTITUTE(RPName," ",""),SectorsBlocks_Top,0)),""),"")</f>
        <v>BNE-ADL</v>
      </c>
      <c r="DM23" s="250" cm="1">
        <f t="array" ref="DM23">_xlfn.IFNA(IF(INDEX(SectorsBlocks,ROW()-ROW(DL$5)+2,MATCH(SUBSTITUTE(RPName," ",""),SectorsBlocks_Top,0))&lt;&gt;0,INDEX(SectorsBlocks,ROW()-ROW(DL$5)+2,MATCH(SUBSTITUTE(RPName," ",""),SectorsBlocks_Top,0)+1),""),"")</f>
        <v>0.12152777777777778</v>
      </c>
    </row>
    <row r="24" spans="1:117" ht="15" customHeight="1">
      <c r="A24" s="12"/>
      <c r="B24" s="95">
        <f t="shared" si="58"/>
        <v>44112</v>
      </c>
      <c r="C24" s="93"/>
      <c r="D24" s="284"/>
      <c r="E24" s="22">
        <f t="shared" si="3"/>
        <v>0</v>
      </c>
      <c r="F24" s="22">
        <f t="shared" si="4"/>
        <v>0</v>
      </c>
      <c r="G24" s="76">
        <f t="shared" si="5"/>
        <v>0</v>
      </c>
      <c r="H24" s="139"/>
      <c r="I24" s="139"/>
      <c r="J24" s="142"/>
      <c r="K24" s="142"/>
      <c r="L24" s="145"/>
      <c r="M24" s="35"/>
      <c r="N24" s="65"/>
      <c r="O24" s="148"/>
      <c r="P24" s="148"/>
      <c r="Q24" s="136">
        <f t="shared" si="6"/>
        <v>0</v>
      </c>
      <c r="R24" s="32"/>
      <c r="S24" s="153"/>
      <c r="T24" s="154"/>
      <c r="U24" s="32"/>
      <c r="V24" s="153"/>
      <c r="W24" s="154"/>
      <c r="X24" s="32"/>
      <c r="Y24" s="153"/>
      <c r="Z24" s="154"/>
      <c r="AA24" s="32"/>
      <c r="AB24" s="153"/>
      <c r="AC24" s="154"/>
      <c r="AD24" s="32"/>
      <c r="AE24" s="153"/>
      <c r="AF24" s="154"/>
      <c r="AG24" s="32"/>
      <c r="AH24" s="153"/>
      <c r="AI24" s="154"/>
      <c r="AJ24" s="159">
        <f t="shared" si="7"/>
        <v>0</v>
      </c>
      <c r="AK24" s="160">
        <f t="shared" si="8"/>
        <v>0</v>
      </c>
      <c r="AL24" s="313">
        <f t="shared" si="9"/>
        <v>0</v>
      </c>
      <c r="AM24" s="35"/>
      <c r="AN24" s="65"/>
      <c r="AO24" s="163"/>
      <c r="AP24" s="163"/>
      <c r="AQ24" s="136">
        <f t="shared" si="10"/>
        <v>0</v>
      </c>
      <c r="AR24" s="247">
        <f t="shared" si="59"/>
        <v>44112</v>
      </c>
      <c r="AS24" s="248">
        <f t="shared" si="11"/>
        <v>0</v>
      </c>
      <c r="AT24" s="168">
        <f t="shared" si="12"/>
        <v>0</v>
      </c>
      <c r="AU24" s="169">
        <f t="shared" si="26"/>
        <v>0</v>
      </c>
      <c r="AV24" s="167">
        <f t="shared" si="27"/>
        <v>0</v>
      </c>
      <c r="AW24" s="318" t="str">
        <f ca="1">IF(OR(RP_TripDutyRIG&lt;&gt;"Yes",ISBLANK($D24)),"",IF($D24=$D25,$D24,MAX(0,_xlfn.IFNA(VLOOKUP($D24,TripRigList,8),0)-SUM(AX24:OFFSET(AX24,-COUNTIF($D$15:$D24,D24),0)))))</f>
        <v/>
      </c>
      <c r="AX24" s="68">
        <f t="shared" si="28"/>
        <v>0</v>
      </c>
      <c r="AY24" s="266">
        <f t="shared" si="29"/>
        <v>0</v>
      </c>
      <c r="AZ24" s="171">
        <f t="shared" si="30"/>
        <v>0</v>
      </c>
      <c r="BA24" s="12"/>
      <c r="BB24" s="13">
        <f t="shared" si="14"/>
        <v>44112</v>
      </c>
      <c r="BC24" s="296" t="str">
        <f t="shared" si="31"/>
        <v>Err</v>
      </c>
      <c r="BD24" s="296" t="str">
        <f t="shared" si="16"/>
        <v>Ok</v>
      </c>
      <c r="BE24" s="296" t="str">
        <f t="shared" si="32"/>
        <v>Ok</v>
      </c>
      <c r="BF24" s="296" t="str">
        <f t="shared" si="33"/>
        <v>Ok</v>
      </c>
      <c r="BG24" s="296" t="str">
        <f t="shared" si="34"/>
        <v>Ok</v>
      </c>
      <c r="BH24" s="296" t="str">
        <f t="shared" si="35"/>
        <v>Ok</v>
      </c>
      <c r="BI24" s="91" t="str">
        <f t="shared" si="36"/>
        <v>Ok</v>
      </c>
      <c r="BJ24" s="12"/>
      <c r="BK24" s="2" t="str">
        <f t="shared" si="60"/>
        <v/>
      </c>
      <c r="BL24" s="7" t="str">
        <f t="shared" si="22"/>
        <v/>
      </c>
      <c r="BM24" s="7" t="str">
        <f t="shared" si="38"/>
        <v/>
      </c>
      <c r="BN24" s="2"/>
      <c r="BO24" s="1"/>
      <c r="BP24" s="235">
        <f ca="1"/>
        <v>4.1666666666666701E-3</v>
      </c>
      <c r="BQ24" s="1"/>
      <c r="BR24" s="195" t="str">
        <f t="shared" si="39"/>
        <v/>
      </c>
      <c r="BS24" s="196" t="str">
        <f t="shared" si="40"/>
        <v/>
      </c>
      <c r="BT24" s="196" t="s">
        <v>110</v>
      </c>
      <c r="BU24" s="196" t="s">
        <v>112</v>
      </c>
      <c r="BV24" s="197" t="str">
        <f t="shared" si="41"/>
        <v/>
      </c>
      <c r="BW24" s="197" t="str">
        <f t="shared" si="23"/>
        <v/>
      </c>
      <c r="BX24" s="197" t="str">
        <f t="shared" si="42"/>
        <v/>
      </c>
      <c r="BY24" s="197" t="str">
        <f t="shared" si="43"/>
        <v/>
      </c>
      <c r="BZ24" s="197" t="str">
        <f t="shared" si="44"/>
        <v/>
      </c>
      <c r="CA24" s="197" t="str">
        <f t="shared" si="45"/>
        <v/>
      </c>
      <c r="CB24" s="197" t="str">
        <f t="shared" si="46"/>
        <v/>
      </c>
      <c r="CC24" s="197" t="str">
        <f t="shared" si="47"/>
        <v/>
      </c>
      <c r="CD24" s="197" t="str">
        <f t="shared" si="48"/>
        <v/>
      </c>
      <c r="CE24" s="197" t="str">
        <f t="shared" si="49"/>
        <v/>
      </c>
      <c r="CF24" s="197" t="str">
        <f t="shared" si="50"/>
        <v/>
      </c>
      <c r="CG24" s="197" t="str">
        <f t="shared" si="51"/>
        <v/>
      </c>
      <c r="CH24" s="196" t="str">
        <f t="shared" si="52"/>
        <v/>
      </c>
      <c r="CI24" s="198" t="str">
        <f t="shared" si="53"/>
        <v/>
      </c>
      <c r="CK24" s="219">
        <f t="shared" si="24"/>
        <v>3.4722222222222224E-2</v>
      </c>
      <c r="CL24" s="219">
        <v>2.4305555555555601E-2</v>
      </c>
      <c r="CM24" s="219">
        <v>2.7777777777777801E-2</v>
      </c>
      <c r="CN24" s="219">
        <f t="shared" si="54"/>
        <v>6.9444444444444449E-3</v>
      </c>
      <c r="CO24" s="219">
        <f t="shared" si="55"/>
        <v>6.9444444444444449E-3</v>
      </c>
      <c r="CP24" s="219">
        <v>2.7777777777777801E-2</v>
      </c>
      <c r="CQ24" s="219">
        <v>5.5555555555555601E-3</v>
      </c>
      <c r="CS24" s="219">
        <f t="shared" si="25"/>
        <v>3.4722222222222224E-2</v>
      </c>
      <c r="CT24" s="219">
        <v>2.4305555555555601E-2</v>
      </c>
      <c r="CU24" s="219">
        <v>2.7777777777777801E-2</v>
      </c>
      <c r="CV24" s="219">
        <f t="shared" si="56"/>
        <v>6.9444444444444449E-3</v>
      </c>
      <c r="CW24" s="219">
        <f t="shared" si="57"/>
        <v>6.9444444444444449E-3</v>
      </c>
      <c r="CX24" s="219">
        <v>2.7777777777777801E-2</v>
      </c>
      <c r="CY24" s="219">
        <v>5.5555555555555601E-3</v>
      </c>
      <c r="DA24" s="238">
        <v>9.375E-2</v>
      </c>
      <c r="DB24" s="238">
        <v>9.375E-2</v>
      </c>
      <c r="DC24" s="238">
        <v>9.375E-2</v>
      </c>
      <c r="DD24" s="238">
        <v>9.375E-2</v>
      </c>
      <c r="DE24" s="238">
        <v>9.375E-2</v>
      </c>
      <c r="DF24" s="238">
        <v>9.375E-2</v>
      </c>
      <c r="DG24" s="238">
        <v>9.375E-2</v>
      </c>
      <c r="DH24" s="238">
        <v>9.375E-2</v>
      </c>
      <c r="DI24" s="238">
        <v>9.375E-2</v>
      </c>
      <c r="DJ24" s="238">
        <v>9.375E-2</v>
      </c>
      <c r="DL24" s="2" t="str" cm="1">
        <f t="array" ref="DL24">_xlfn.IFNA(IF(INDEX(SectorsBlocks,ROW()-ROW(DK$5)+2,MATCH(SUBSTITUTE(RPName," ",""),SectorsBlocks_Top,0))&lt;&gt;0,INDEX(SectorsBlocks,ROW()-ROW(DK$5)+2,MATCH(SUBSTITUTE(RPName," ",""),SectorsBlocks_Top,0)),""),"")</f>
        <v>BNE-APW</v>
      </c>
      <c r="DM24" s="250" cm="1">
        <f t="array" ref="DM24">_xlfn.IFNA(IF(INDEX(SectorsBlocks,ROW()-ROW(DL$5)+2,MATCH(SUBSTITUTE(RPName," ",""),SectorsBlocks_Top,0))&lt;&gt;0,INDEX(SectorsBlocks,ROW()-ROW(DL$5)+2,MATCH(SUBSTITUTE(RPName," ",""),SectorsBlocks_Top,0)+1),""),"")</f>
        <v>0.19791666666666666</v>
      </c>
    </row>
    <row r="25" spans="1:117" ht="15" customHeight="1">
      <c r="A25" s="12"/>
      <c r="B25" s="95">
        <f t="shared" si="58"/>
        <v>44113</v>
      </c>
      <c r="C25" s="93"/>
      <c r="D25" s="284"/>
      <c r="E25" s="22">
        <f t="shared" si="3"/>
        <v>0</v>
      </c>
      <c r="F25" s="22">
        <f t="shared" si="4"/>
        <v>0</v>
      </c>
      <c r="G25" s="76">
        <f t="shared" si="5"/>
        <v>0</v>
      </c>
      <c r="H25" s="139"/>
      <c r="I25" s="139"/>
      <c r="J25" s="142"/>
      <c r="K25" s="142"/>
      <c r="L25" s="145"/>
      <c r="M25" s="35"/>
      <c r="N25" s="65"/>
      <c r="O25" s="148"/>
      <c r="P25" s="148"/>
      <c r="Q25" s="136">
        <f t="shared" si="6"/>
        <v>0</v>
      </c>
      <c r="R25" s="32"/>
      <c r="S25" s="153"/>
      <c r="T25" s="154"/>
      <c r="U25" s="32"/>
      <c r="V25" s="153"/>
      <c r="W25" s="154"/>
      <c r="X25" s="32"/>
      <c r="Y25" s="153"/>
      <c r="Z25" s="154"/>
      <c r="AA25" s="32"/>
      <c r="AB25" s="153"/>
      <c r="AC25" s="154"/>
      <c r="AD25" s="32"/>
      <c r="AE25" s="153"/>
      <c r="AF25" s="154"/>
      <c r="AG25" s="32"/>
      <c r="AH25" s="153"/>
      <c r="AI25" s="154"/>
      <c r="AJ25" s="159">
        <f t="shared" si="7"/>
        <v>0</v>
      </c>
      <c r="AK25" s="160">
        <f t="shared" si="8"/>
        <v>0</v>
      </c>
      <c r="AL25" s="313">
        <f t="shared" si="9"/>
        <v>0</v>
      </c>
      <c r="AM25" s="35"/>
      <c r="AN25" s="65"/>
      <c r="AO25" s="163"/>
      <c r="AP25" s="163"/>
      <c r="AQ25" s="136">
        <f t="shared" si="10"/>
        <v>0</v>
      </c>
      <c r="AR25" s="247">
        <f t="shared" si="59"/>
        <v>44113</v>
      </c>
      <c r="AS25" s="248">
        <f t="shared" si="11"/>
        <v>0</v>
      </c>
      <c r="AT25" s="168">
        <f t="shared" si="12"/>
        <v>0</v>
      </c>
      <c r="AU25" s="169">
        <f t="shared" si="26"/>
        <v>0</v>
      </c>
      <c r="AV25" s="167">
        <f t="shared" si="27"/>
        <v>0</v>
      </c>
      <c r="AW25" s="318" t="str">
        <f ca="1">IF(OR(RP_TripDutyRIG&lt;&gt;"Yes",ISBLANK($D25)),"",IF($D25=$D26,$D25,MAX(0,_xlfn.IFNA(VLOOKUP($D25,TripRigList,8),0)-SUM(AX25:OFFSET(AX25,-COUNTIF($D$15:$D25,D25),0)))))</f>
        <v/>
      </c>
      <c r="AX25" s="68">
        <f t="shared" si="28"/>
        <v>0</v>
      </c>
      <c r="AY25" s="266">
        <f t="shared" si="29"/>
        <v>0</v>
      </c>
      <c r="AZ25" s="171">
        <f t="shared" si="30"/>
        <v>0</v>
      </c>
      <c r="BA25" s="12"/>
      <c r="BB25" s="13">
        <f t="shared" si="14"/>
        <v>44113</v>
      </c>
      <c r="BC25" s="296" t="str">
        <f t="shared" si="31"/>
        <v>Err</v>
      </c>
      <c r="BD25" s="296" t="str">
        <f t="shared" si="16"/>
        <v>Ok</v>
      </c>
      <c r="BE25" s="296" t="str">
        <f t="shared" si="32"/>
        <v>Ok</v>
      </c>
      <c r="BF25" s="296" t="str">
        <f t="shared" si="33"/>
        <v>Ok</v>
      </c>
      <c r="BG25" s="296" t="str">
        <f t="shared" si="34"/>
        <v>Ok</v>
      </c>
      <c r="BH25" s="296" t="str">
        <f t="shared" si="35"/>
        <v>Ok</v>
      </c>
      <c r="BI25" s="91" t="str">
        <f t="shared" si="36"/>
        <v>Ok</v>
      </c>
      <c r="BJ25" s="12"/>
      <c r="BK25" s="2" t="str">
        <f t="shared" si="60"/>
        <v/>
      </c>
      <c r="BL25" s="7" t="str">
        <f t="shared" si="22"/>
        <v/>
      </c>
      <c r="BM25" s="7" t="str">
        <f t="shared" si="38"/>
        <v/>
      </c>
      <c r="BN25" s="2"/>
      <c r="BO25" s="1"/>
      <c r="BP25" s="235">
        <f ca="1"/>
        <v>4.8611111111111103E-3</v>
      </c>
      <c r="BQ25" s="1"/>
      <c r="BR25" s="195" t="str">
        <f t="shared" si="39"/>
        <v/>
      </c>
      <c r="BS25" s="196" t="str">
        <f t="shared" si="40"/>
        <v/>
      </c>
      <c r="BT25" s="196" t="s">
        <v>110</v>
      </c>
      <c r="BU25" s="196" t="s">
        <v>112</v>
      </c>
      <c r="BV25" s="197" t="str">
        <f t="shared" si="41"/>
        <v/>
      </c>
      <c r="BW25" s="197" t="str">
        <f t="shared" si="23"/>
        <v/>
      </c>
      <c r="BX25" s="197" t="str">
        <f t="shared" si="42"/>
        <v/>
      </c>
      <c r="BY25" s="197" t="str">
        <f t="shared" si="43"/>
        <v/>
      </c>
      <c r="BZ25" s="197" t="str">
        <f t="shared" si="44"/>
        <v/>
      </c>
      <c r="CA25" s="197" t="str">
        <f t="shared" si="45"/>
        <v/>
      </c>
      <c r="CB25" s="197" t="str">
        <f t="shared" si="46"/>
        <v/>
      </c>
      <c r="CC25" s="197" t="str">
        <f t="shared" si="47"/>
        <v/>
      </c>
      <c r="CD25" s="197" t="str">
        <f t="shared" si="48"/>
        <v/>
      </c>
      <c r="CE25" s="197" t="str">
        <f t="shared" si="49"/>
        <v/>
      </c>
      <c r="CF25" s="197" t="str">
        <f t="shared" si="50"/>
        <v/>
      </c>
      <c r="CG25" s="197" t="str">
        <f t="shared" si="51"/>
        <v/>
      </c>
      <c r="CH25" s="196" t="str">
        <f t="shared" si="52"/>
        <v/>
      </c>
      <c r="CI25" s="198" t="str">
        <f t="shared" si="53"/>
        <v/>
      </c>
      <c r="CK25" s="219">
        <f t="shared" si="24"/>
        <v>3.8194444444444448E-2</v>
      </c>
      <c r="CL25" s="219">
        <v>2.7777777777777801E-2</v>
      </c>
      <c r="CM25" s="219">
        <v>3.125E-2</v>
      </c>
      <c r="CN25" s="219">
        <f t="shared" si="54"/>
        <v>7.6388888888888886E-3</v>
      </c>
      <c r="CO25" s="219">
        <f t="shared" si="55"/>
        <v>7.6388888888888886E-3</v>
      </c>
      <c r="CP25" s="219">
        <v>3.125E-2</v>
      </c>
      <c r="CQ25" s="219">
        <v>6.2500000000000003E-3</v>
      </c>
      <c r="CS25" s="219">
        <f t="shared" si="25"/>
        <v>3.8194444444444448E-2</v>
      </c>
      <c r="CT25" s="219">
        <v>2.7777777777777801E-2</v>
      </c>
      <c r="CU25" s="219">
        <v>3.125E-2</v>
      </c>
      <c r="CV25" s="219">
        <f t="shared" si="56"/>
        <v>7.6388888888888886E-3</v>
      </c>
      <c r="CW25" s="219">
        <f t="shared" si="57"/>
        <v>7.6388888888888886E-3</v>
      </c>
      <c r="CX25" s="219">
        <v>3.125E-2</v>
      </c>
      <c r="CY25" s="219">
        <v>6.2500000000000003E-3</v>
      </c>
      <c r="DA25" s="239">
        <v>9.7222222222222196E-2</v>
      </c>
      <c r="DB25" s="239">
        <v>9.7222222222222196E-2</v>
      </c>
      <c r="DC25" s="239">
        <v>9.7222222222222196E-2</v>
      </c>
      <c r="DD25" s="239">
        <v>9.7222222222222196E-2</v>
      </c>
      <c r="DE25" s="239">
        <v>9.7222222222222196E-2</v>
      </c>
      <c r="DF25" s="239">
        <v>9.7222222222222196E-2</v>
      </c>
      <c r="DG25" s="239">
        <v>9.7222222222222196E-2</v>
      </c>
      <c r="DH25" s="239">
        <v>9.7222222222222196E-2</v>
      </c>
      <c r="DI25" s="239">
        <v>9.7222222222222196E-2</v>
      </c>
      <c r="DJ25" s="239">
        <v>9.7222222222222196E-2</v>
      </c>
      <c r="DL25" s="2" t="str" cm="1">
        <f t="array" ref="DL25">_xlfn.IFNA(IF(INDEX(SectorsBlocks,ROW()-ROW(DK$5)+2,MATCH(SUBSTITUTE(RPName," ",""),SectorsBlocks_Top,0))&lt;&gt;0,INDEX(SectorsBlocks,ROW()-ROW(DK$5)+2,MATCH(SUBSTITUTE(RPName," ",""),SectorsBlocks_Top,0)),""),"")</f>
        <v>BNE-ASP</v>
      </c>
      <c r="DM25" s="250" cm="1">
        <f t="array" ref="DM25">_xlfn.IFNA(IF(INDEX(SectorsBlocks,ROW()-ROW(DL$5)+2,MATCH(SUBSTITUTE(RPName," ",""),SectorsBlocks_Top,0))&lt;&gt;0,INDEX(SectorsBlocks,ROW()-ROW(DL$5)+2,MATCH(SUBSTITUTE(RPName," ",""),SectorsBlocks_Top,0)+1),""),"")</f>
        <v>0.14583333333333334</v>
      </c>
    </row>
    <row r="26" spans="1:117" ht="15" customHeight="1">
      <c r="A26" s="12"/>
      <c r="B26" s="95">
        <f t="shared" si="58"/>
        <v>44114</v>
      </c>
      <c r="C26" s="93"/>
      <c r="D26" s="284"/>
      <c r="E26" s="22">
        <f t="shared" si="3"/>
        <v>0</v>
      </c>
      <c r="F26" s="22">
        <f t="shared" si="4"/>
        <v>0</v>
      </c>
      <c r="G26" s="76">
        <f t="shared" si="5"/>
        <v>0</v>
      </c>
      <c r="H26" s="139"/>
      <c r="I26" s="139"/>
      <c r="J26" s="142"/>
      <c r="K26" s="142"/>
      <c r="L26" s="145"/>
      <c r="M26" s="35"/>
      <c r="N26" s="65"/>
      <c r="O26" s="148"/>
      <c r="P26" s="148"/>
      <c r="Q26" s="136">
        <f t="shared" si="6"/>
        <v>0</v>
      </c>
      <c r="R26" s="32"/>
      <c r="S26" s="153"/>
      <c r="T26" s="154"/>
      <c r="U26" s="32"/>
      <c r="V26" s="153"/>
      <c r="W26" s="154"/>
      <c r="X26" s="32"/>
      <c r="Y26" s="153"/>
      <c r="Z26" s="154"/>
      <c r="AA26" s="32"/>
      <c r="AB26" s="153"/>
      <c r="AC26" s="154"/>
      <c r="AD26" s="32"/>
      <c r="AE26" s="153"/>
      <c r="AF26" s="154"/>
      <c r="AG26" s="32"/>
      <c r="AH26" s="153"/>
      <c r="AI26" s="154"/>
      <c r="AJ26" s="159">
        <f t="shared" si="7"/>
        <v>0</v>
      </c>
      <c r="AK26" s="160">
        <f t="shared" si="8"/>
        <v>0</v>
      </c>
      <c r="AL26" s="313">
        <f t="shared" si="9"/>
        <v>0</v>
      </c>
      <c r="AM26" s="35"/>
      <c r="AN26" s="65"/>
      <c r="AO26" s="163"/>
      <c r="AP26" s="163"/>
      <c r="AQ26" s="136">
        <f t="shared" si="10"/>
        <v>0</v>
      </c>
      <c r="AR26" s="247">
        <f t="shared" si="59"/>
        <v>44114</v>
      </c>
      <c r="AS26" s="248">
        <f t="shared" si="11"/>
        <v>0</v>
      </c>
      <c r="AT26" s="168">
        <f t="shared" si="12"/>
        <v>0</v>
      </c>
      <c r="AU26" s="169">
        <f t="shared" si="26"/>
        <v>0</v>
      </c>
      <c r="AV26" s="167">
        <f t="shared" si="27"/>
        <v>0</v>
      </c>
      <c r="AW26" s="318" t="str">
        <f ca="1">IF(OR(RP_TripDutyRIG&lt;&gt;"Yes",ISBLANK($D26)),"",IF($D26=$D27,$D26,MAX(0,_xlfn.IFNA(VLOOKUP($D26,TripRigList,8),0)-SUM(AX26:OFFSET(AX26,-COUNTIF($D$15:$D26,D26),0)))))</f>
        <v/>
      </c>
      <c r="AX26" s="68">
        <f t="shared" si="28"/>
        <v>0</v>
      </c>
      <c r="AY26" s="266">
        <f t="shared" si="29"/>
        <v>0</v>
      </c>
      <c r="AZ26" s="171">
        <f t="shared" si="30"/>
        <v>0</v>
      </c>
      <c r="BA26" s="12"/>
      <c r="BB26" s="13">
        <f t="shared" si="14"/>
        <v>44114</v>
      </c>
      <c r="BC26" s="296" t="str">
        <f t="shared" si="31"/>
        <v>Err</v>
      </c>
      <c r="BD26" s="296" t="str">
        <f t="shared" si="16"/>
        <v>Ok</v>
      </c>
      <c r="BE26" s="296" t="str">
        <f t="shared" si="32"/>
        <v>Ok</v>
      </c>
      <c r="BF26" s="296" t="str">
        <f t="shared" si="33"/>
        <v>Ok</v>
      </c>
      <c r="BG26" s="296" t="str">
        <f t="shared" si="34"/>
        <v>Ok</v>
      </c>
      <c r="BH26" s="296" t="str">
        <f t="shared" si="35"/>
        <v>Ok</v>
      </c>
      <c r="BI26" s="91" t="str">
        <f t="shared" si="36"/>
        <v>Ok</v>
      </c>
      <c r="BJ26" s="12"/>
      <c r="BK26" s="2" t="str">
        <f t="shared" si="60"/>
        <v/>
      </c>
      <c r="BL26" s="7" t="str">
        <f t="shared" si="22"/>
        <v/>
      </c>
      <c r="BM26" s="7" t="str">
        <f t="shared" si="38"/>
        <v/>
      </c>
      <c r="BN26" s="2"/>
      <c r="BO26" s="1"/>
      <c r="BP26" s="235">
        <f ca="1"/>
        <v>5.5555555555555601E-3</v>
      </c>
      <c r="BQ26" s="1"/>
      <c r="BR26" s="195" t="str">
        <f t="shared" si="39"/>
        <v/>
      </c>
      <c r="BS26" s="196" t="str">
        <f t="shared" si="40"/>
        <v/>
      </c>
      <c r="BT26" s="196" t="s">
        <v>110</v>
      </c>
      <c r="BU26" s="196" t="s">
        <v>112</v>
      </c>
      <c r="BV26" s="197" t="str">
        <f t="shared" si="41"/>
        <v/>
      </c>
      <c r="BW26" s="197" t="str">
        <f t="shared" si="23"/>
        <v/>
      </c>
      <c r="BX26" s="197" t="str">
        <f t="shared" si="42"/>
        <v/>
      </c>
      <c r="BY26" s="197" t="str">
        <f t="shared" si="43"/>
        <v/>
      </c>
      <c r="BZ26" s="197" t="str">
        <f t="shared" si="44"/>
        <v/>
      </c>
      <c r="CA26" s="197" t="str">
        <f t="shared" si="45"/>
        <v/>
      </c>
      <c r="CB26" s="197" t="str">
        <f t="shared" si="46"/>
        <v/>
      </c>
      <c r="CC26" s="197" t="str">
        <f t="shared" si="47"/>
        <v/>
      </c>
      <c r="CD26" s="197" t="str">
        <f t="shared" si="48"/>
        <v/>
      </c>
      <c r="CE26" s="197" t="str">
        <f t="shared" si="49"/>
        <v/>
      </c>
      <c r="CF26" s="197" t="str">
        <f t="shared" si="50"/>
        <v/>
      </c>
      <c r="CG26" s="197" t="str">
        <f t="shared" si="51"/>
        <v/>
      </c>
      <c r="CH26" s="196" t="str">
        <f t="shared" si="52"/>
        <v/>
      </c>
      <c r="CI26" s="198" t="str">
        <f t="shared" si="53"/>
        <v/>
      </c>
      <c r="CK26" s="219">
        <f t="shared" si="24"/>
        <v>4.1666666666666671E-2</v>
      </c>
      <c r="CL26" s="219">
        <v>3.125E-2</v>
      </c>
      <c r="CM26" s="219">
        <v>3.4722222222222203E-2</v>
      </c>
      <c r="CN26" s="219">
        <f t="shared" si="54"/>
        <v>8.3333333333333332E-3</v>
      </c>
      <c r="CO26" s="219">
        <f t="shared" si="55"/>
        <v>8.3333333333333332E-3</v>
      </c>
      <c r="CP26" s="219">
        <v>3.4722222222222203E-2</v>
      </c>
      <c r="CQ26" s="219">
        <v>6.9444444444444397E-3</v>
      </c>
      <c r="CS26" s="219">
        <f t="shared" si="25"/>
        <v>4.1666666666666671E-2</v>
      </c>
      <c r="CT26" s="219">
        <v>3.125E-2</v>
      </c>
      <c r="CU26" s="219">
        <v>3.4722222222222203E-2</v>
      </c>
      <c r="CV26" s="219">
        <f t="shared" si="56"/>
        <v>8.3333333333333332E-3</v>
      </c>
      <c r="CW26" s="219">
        <f t="shared" si="57"/>
        <v>8.3333333333333332E-3</v>
      </c>
      <c r="CX26" s="219">
        <v>3.4722222222222203E-2</v>
      </c>
      <c r="CY26" s="219">
        <v>6.9444444444444397E-3</v>
      </c>
      <c r="DA26" s="239">
        <v>0.100694444444445</v>
      </c>
      <c r="DB26" s="239">
        <v>0.100694444444445</v>
      </c>
      <c r="DC26" s="239">
        <v>0.100694444444445</v>
      </c>
      <c r="DD26" s="239">
        <v>0.100694444444445</v>
      </c>
      <c r="DE26" s="239">
        <v>0.100694444444445</v>
      </c>
      <c r="DF26" s="239">
        <v>0.100694444444445</v>
      </c>
      <c r="DG26" s="239">
        <v>0.100694444444445</v>
      </c>
      <c r="DH26" s="239">
        <v>0.100694444444445</v>
      </c>
      <c r="DI26" s="239">
        <v>0.100694444444445</v>
      </c>
      <c r="DJ26" s="239">
        <v>0.100694444444445</v>
      </c>
      <c r="DL26" s="2" t="str" cm="1">
        <f t="array" ref="DL26">_xlfn.IFNA(IF(INDEX(SectorsBlocks,ROW()-ROW(DK$5)+2,MATCH(SUBSTITUTE(RPName," ",""),SectorsBlocks_Top,0))&lt;&gt;0,INDEX(SectorsBlocks,ROW()-ROW(DK$5)+2,MATCH(SUBSTITUTE(RPName," ",""),SectorsBlocks_Top,0)),""),"")</f>
        <v>BNE-AYQ</v>
      </c>
      <c r="DM26" s="250" cm="1">
        <f t="array" ref="DM26">_xlfn.IFNA(IF(INDEX(SectorsBlocks,ROW()-ROW(DL$5)+2,MATCH(SUBSTITUTE(RPName," ",""),SectorsBlocks_Top,0))&lt;&gt;0,INDEX(SectorsBlocks,ROW()-ROW(DL$5)+2,MATCH(SUBSTITUTE(RPName," ",""),SectorsBlocks_Top,0)+1),""),"")</f>
        <v>0.16319444444444445</v>
      </c>
    </row>
    <row r="27" spans="1:117" ht="15" customHeight="1">
      <c r="A27" s="12"/>
      <c r="B27" s="95">
        <f t="shared" si="58"/>
        <v>44115</v>
      </c>
      <c r="C27" s="93"/>
      <c r="D27" s="284"/>
      <c r="E27" s="22">
        <f t="shared" si="3"/>
        <v>0</v>
      </c>
      <c r="F27" s="22">
        <f t="shared" si="4"/>
        <v>0</v>
      </c>
      <c r="G27" s="76">
        <f t="shared" si="5"/>
        <v>0</v>
      </c>
      <c r="H27" s="139"/>
      <c r="I27" s="139"/>
      <c r="J27" s="142"/>
      <c r="K27" s="142"/>
      <c r="L27" s="145"/>
      <c r="M27" s="35"/>
      <c r="N27" s="65"/>
      <c r="O27" s="148"/>
      <c r="P27" s="148"/>
      <c r="Q27" s="136">
        <f t="shared" si="6"/>
        <v>0</v>
      </c>
      <c r="R27" s="32"/>
      <c r="S27" s="153"/>
      <c r="T27" s="154"/>
      <c r="U27" s="32"/>
      <c r="V27" s="153"/>
      <c r="W27" s="154"/>
      <c r="X27" s="32"/>
      <c r="Y27" s="153"/>
      <c r="Z27" s="154"/>
      <c r="AA27" s="32"/>
      <c r="AB27" s="153"/>
      <c r="AC27" s="154"/>
      <c r="AD27" s="32"/>
      <c r="AE27" s="153"/>
      <c r="AF27" s="154"/>
      <c r="AG27" s="32"/>
      <c r="AH27" s="153"/>
      <c r="AI27" s="154"/>
      <c r="AJ27" s="159">
        <f t="shared" si="7"/>
        <v>0</v>
      </c>
      <c r="AK27" s="160">
        <f t="shared" si="8"/>
        <v>0</v>
      </c>
      <c r="AL27" s="313">
        <f t="shared" si="9"/>
        <v>0</v>
      </c>
      <c r="AM27" s="35"/>
      <c r="AN27" s="65"/>
      <c r="AO27" s="163"/>
      <c r="AP27" s="163"/>
      <c r="AQ27" s="136">
        <f t="shared" si="10"/>
        <v>0</v>
      </c>
      <c r="AR27" s="247">
        <f t="shared" si="59"/>
        <v>44115</v>
      </c>
      <c r="AS27" s="248">
        <f t="shared" si="11"/>
        <v>0</v>
      </c>
      <c r="AT27" s="168">
        <f t="shared" si="12"/>
        <v>0</v>
      </c>
      <c r="AU27" s="169">
        <f t="shared" si="26"/>
        <v>0</v>
      </c>
      <c r="AV27" s="167">
        <f t="shared" si="27"/>
        <v>0</v>
      </c>
      <c r="AW27" s="318" t="str">
        <f ca="1">IF(OR(RP_TripDutyRIG&lt;&gt;"Yes",ISBLANK($D27)),"",IF($D27=$D28,$D27,MAX(0,_xlfn.IFNA(VLOOKUP($D27,TripRigList,8),0)-SUM(AX27:OFFSET(AX27,-COUNTIF($D$15:$D27,D27),0)))))</f>
        <v/>
      </c>
      <c r="AX27" s="68">
        <f t="shared" si="28"/>
        <v>0</v>
      </c>
      <c r="AY27" s="266">
        <f t="shared" si="29"/>
        <v>0</v>
      </c>
      <c r="AZ27" s="171">
        <f t="shared" si="30"/>
        <v>0</v>
      </c>
      <c r="BA27" s="12"/>
      <c r="BB27" s="13">
        <f t="shared" si="14"/>
        <v>44115</v>
      </c>
      <c r="BC27" s="296" t="str">
        <f t="shared" si="31"/>
        <v>Err</v>
      </c>
      <c r="BD27" s="296" t="str">
        <f t="shared" si="16"/>
        <v>Ok</v>
      </c>
      <c r="BE27" s="296" t="str">
        <f t="shared" si="32"/>
        <v>Ok</v>
      </c>
      <c r="BF27" s="296" t="str">
        <f t="shared" si="33"/>
        <v>Ok</v>
      </c>
      <c r="BG27" s="296" t="str">
        <f t="shared" si="34"/>
        <v>Ok</v>
      </c>
      <c r="BH27" s="296" t="str">
        <f t="shared" si="35"/>
        <v>Ok</v>
      </c>
      <c r="BI27" s="91" t="str">
        <f t="shared" si="36"/>
        <v>Ok</v>
      </c>
      <c r="BJ27" s="12"/>
      <c r="BK27" s="2" t="str">
        <f t="shared" si="60"/>
        <v/>
      </c>
      <c r="BL27" s="7" t="str">
        <f t="shared" si="22"/>
        <v/>
      </c>
      <c r="BM27" s="7" t="str">
        <f t="shared" si="38"/>
        <v/>
      </c>
      <c r="BN27" s="2"/>
      <c r="BO27" s="1"/>
      <c r="BP27" s="235">
        <f ca="1"/>
        <v>6.2500000000000003E-3</v>
      </c>
      <c r="BQ27" s="1"/>
      <c r="BR27" s="195" t="str">
        <f t="shared" si="39"/>
        <v/>
      </c>
      <c r="BS27" s="196" t="str">
        <f t="shared" si="40"/>
        <v/>
      </c>
      <c r="BT27" s="196" t="s">
        <v>110</v>
      </c>
      <c r="BU27" s="196" t="s">
        <v>112</v>
      </c>
      <c r="BV27" s="197" t="str">
        <f t="shared" si="41"/>
        <v/>
      </c>
      <c r="BW27" s="197" t="str">
        <f t="shared" si="23"/>
        <v/>
      </c>
      <c r="BX27" s="197" t="str">
        <f t="shared" si="42"/>
        <v/>
      </c>
      <c r="BY27" s="197" t="str">
        <f t="shared" si="43"/>
        <v/>
      </c>
      <c r="BZ27" s="197" t="str">
        <f t="shared" si="44"/>
        <v/>
      </c>
      <c r="CA27" s="197" t="str">
        <f t="shared" si="45"/>
        <v/>
      </c>
      <c r="CB27" s="197" t="str">
        <f t="shared" si="46"/>
        <v/>
      </c>
      <c r="CC27" s="197" t="str">
        <f t="shared" si="47"/>
        <v/>
      </c>
      <c r="CD27" s="197" t="str">
        <f t="shared" si="48"/>
        <v/>
      </c>
      <c r="CE27" s="197" t="str">
        <f t="shared" si="49"/>
        <v/>
      </c>
      <c r="CF27" s="197" t="str">
        <f t="shared" si="50"/>
        <v/>
      </c>
      <c r="CG27" s="197" t="str">
        <f t="shared" si="51"/>
        <v/>
      </c>
      <c r="CH27" s="196" t="str">
        <f t="shared" si="52"/>
        <v/>
      </c>
      <c r="CI27" s="198" t="str">
        <f t="shared" si="53"/>
        <v/>
      </c>
      <c r="CK27" s="219">
        <f t="shared" si="24"/>
        <v>4.5138888888888888E-2</v>
      </c>
      <c r="CL27" s="219">
        <v>3.4722222222222203E-2</v>
      </c>
      <c r="CM27" s="219">
        <v>3.8194444444444399E-2</v>
      </c>
      <c r="CN27" s="219">
        <f t="shared" si="54"/>
        <v>9.0277777777777769E-3</v>
      </c>
      <c r="CO27" s="219">
        <f t="shared" si="55"/>
        <v>9.0277777777777769E-3</v>
      </c>
      <c r="CP27" s="219">
        <v>3.8194444444444399E-2</v>
      </c>
      <c r="CQ27" s="219">
        <v>7.6388888888888904E-3</v>
      </c>
      <c r="CS27" s="219">
        <f t="shared" si="25"/>
        <v>4.5138888888888888E-2</v>
      </c>
      <c r="CT27" s="219">
        <v>3.4722222222222203E-2</v>
      </c>
      <c r="CU27" s="219">
        <v>3.8194444444444399E-2</v>
      </c>
      <c r="CV27" s="219">
        <f t="shared" si="56"/>
        <v>9.0277777777777769E-3</v>
      </c>
      <c r="CW27" s="219">
        <f t="shared" si="57"/>
        <v>9.0277777777777769E-3</v>
      </c>
      <c r="CX27" s="219">
        <v>3.8194444444444399E-2</v>
      </c>
      <c r="CY27" s="219">
        <v>7.6388888888888904E-3</v>
      </c>
      <c r="DA27" s="239">
        <v>0.104166666666667</v>
      </c>
      <c r="DB27" s="239">
        <v>0.104166666666667</v>
      </c>
      <c r="DC27" s="239">
        <v>0.104166666666667</v>
      </c>
      <c r="DD27" s="239">
        <v>0.104166666666667</v>
      </c>
      <c r="DE27" s="239">
        <v>0.104166666666667</v>
      </c>
      <c r="DF27" s="239">
        <v>0.104166666666667</v>
      </c>
      <c r="DG27" s="239">
        <v>0.104166666666667</v>
      </c>
      <c r="DH27" s="239">
        <v>0.104166666666667</v>
      </c>
      <c r="DI27" s="239">
        <v>0.104166666666667</v>
      </c>
      <c r="DJ27" s="239">
        <v>0.104166666666667</v>
      </c>
      <c r="DL27" s="2" t="str" cm="1">
        <f t="array" ref="DL27">_xlfn.IFNA(IF(INDEX(SectorsBlocks,ROW()-ROW(DK$5)+2,MATCH(SUBSTITUTE(RPName," ",""),SectorsBlocks_Top,0))&lt;&gt;0,INDEX(SectorsBlocks,ROW()-ROW(DK$5)+2,MATCH(SUBSTITUTE(RPName," ",""),SectorsBlocks_Top,0)),""),"")</f>
        <v>BNE-CBR</v>
      </c>
      <c r="DM27" s="250" cm="1">
        <f t="array" ref="DM27">_xlfn.IFNA(IF(INDEX(SectorsBlocks,ROW()-ROW(DL$5)+2,MATCH(SUBSTITUTE(RPName," ",""),SectorsBlocks_Top,0))&lt;&gt;0,INDEX(SectorsBlocks,ROW()-ROW(DL$5)+2,MATCH(SUBSTITUTE(RPName," ",""),SectorsBlocks_Top,0)+1),""),"")</f>
        <v>7.6388888888888895E-2</v>
      </c>
    </row>
    <row r="28" spans="1:117" ht="15" customHeight="1">
      <c r="A28" s="12"/>
      <c r="B28" s="95">
        <f t="shared" si="58"/>
        <v>44116</v>
      </c>
      <c r="C28" s="93"/>
      <c r="D28" s="284"/>
      <c r="E28" s="22">
        <f t="shared" si="3"/>
        <v>0</v>
      </c>
      <c r="F28" s="22">
        <f t="shared" si="4"/>
        <v>0</v>
      </c>
      <c r="G28" s="76">
        <f t="shared" si="5"/>
        <v>0</v>
      </c>
      <c r="H28" s="139"/>
      <c r="I28" s="139"/>
      <c r="J28" s="142"/>
      <c r="K28" s="142"/>
      <c r="L28" s="145"/>
      <c r="M28" s="35"/>
      <c r="N28" s="65"/>
      <c r="O28" s="148"/>
      <c r="P28" s="148"/>
      <c r="Q28" s="136">
        <f t="shared" si="6"/>
        <v>0</v>
      </c>
      <c r="R28" s="32"/>
      <c r="S28" s="153"/>
      <c r="T28" s="154"/>
      <c r="U28" s="32"/>
      <c r="V28" s="153"/>
      <c r="W28" s="154"/>
      <c r="X28" s="32"/>
      <c r="Y28" s="153"/>
      <c r="Z28" s="154"/>
      <c r="AA28" s="32"/>
      <c r="AB28" s="153"/>
      <c r="AC28" s="154"/>
      <c r="AD28" s="32"/>
      <c r="AE28" s="153"/>
      <c r="AF28" s="154"/>
      <c r="AG28" s="32"/>
      <c r="AH28" s="153"/>
      <c r="AI28" s="154"/>
      <c r="AJ28" s="159">
        <f t="shared" si="7"/>
        <v>0</v>
      </c>
      <c r="AK28" s="160">
        <f t="shared" si="8"/>
        <v>0</v>
      </c>
      <c r="AL28" s="313">
        <f t="shared" si="9"/>
        <v>0</v>
      </c>
      <c r="AM28" s="35"/>
      <c r="AN28" s="65"/>
      <c r="AO28" s="163"/>
      <c r="AP28" s="163"/>
      <c r="AQ28" s="136">
        <f t="shared" si="10"/>
        <v>0</v>
      </c>
      <c r="AR28" s="247">
        <f t="shared" si="59"/>
        <v>44116</v>
      </c>
      <c r="AS28" s="248">
        <f t="shared" si="11"/>
        <v>0</v>
      </c>
      <c r="AT28" s="168">
        <f t="shared" si="12"/>
        <v>0</v>
      </c>
      <c r="AU28" s="169">
        <f t="shared" si="26"/>
        <v>0</v>
      </c>
      <c r="AV28" s="167">
        <f t="shared" si="27"/>
        <v>0</v>
      </c>
      <c r="AW28" s="318" t="str">
        <f ca="1">IF(OR(RP_TripDutyRIG&lt;&gt;"Yes",ISBLANK($D28)),"",IF($D28=$D29,$D28,MAX(0,_xlfn.IFNA(VLOOKUP($D28,TripRigList,8),0)-SUM(AX28:OFFSET(AX28,-COUNTIF($D$15:$D28,D28),0)))))</f>
        <v/>
      </c>
      <c r="AX28" s="68">
        <f t="shared" si="28"/>
        <v>0</v>
      </c>
      <c r="AY28" s="266">
        <f t="shared" si="29"/>
        <v>0</v>
      </c>
      <c r="AZ28" s="171">
        <f t="shared" si="30"/>
        <v>0</v>
      </c>
      <c r="BA28" s="12"/>
      <c r="BB28" s="13">
        <f t="shared" si="14"/>
        <v>44116</v>
      </c>
      <c r="BC28" s="296" t="str">
        <f t="shared" si="31"/>
        <v>Err</v>
      </c>
      <c r="BD28" s="296" t="str">
        <f t="shared" si="16"/>
        <v>Ok</v>
      </c>
      <c r="BE28" s="296" t="str">
        <f t="shared" si="32"/>
        <v>Ok</v>
      </c>
      <c r="BF28" s="296" t="str">
        <f t="shared" si="33"/>
        <v>Ok</v>
      </c>
      <c r="BG28" s="296" t="str">
        <f t="shared" si="34"/>
        <v>Ok</v>
      </c>
      <c r="BH28" s="296" t="str">
        <f t="shared" si="35"/>
        <v>Ok</v>
      </c>
      <c r="BI28" s="91" t="str">
        <f t="shared" si="36"/>
        <v>Ok</v>
      </c>
      <c r="BJ28" s="12"/>
      <c r="BK28" s="2" t="str">
        <f t="shared" si="60"/>
        <v/>
      </c>
      <c r="BL28" s="7" t="str">
        <f t="shared" si="22"/>
        <v/>
      </c>
      <c r="BM28" s="7" t="str">
        <f t="shared" si="38"/>
        <v/>
      </c>
      <c r="BN28" s="2"/>
      <c r="BO28" s="1"/>
      <c r="BP28" s="235">
        <f ca="1"/>
        <v>6.9444444444444397E-3</v>
      </c>
      <c r="BQ28" s="1"/>
      <c r="BR28" s="195" t="str">
        <f t="shared" si="39"/>
        <v/>
      </c>
      <c r="BS28" s="196" t="str">
        <f t="shared" si="40"/>
        <v/>
      </c>
      <c r="BT28" s="196" t="s">
        <v>110</v>
      </c>
      <c r="BU28" s="196" t="s">
        <v>112</v>
      </c>
      <c r="BV28" s="197" t="str">
        <f t="shared" si="41"/>
        <v/>
      </c>
      <c r="BW28" s="197" t="str">
        <f t="shared" si="23"/>
        <v/>
      </c>
      <c r="BX28" s="197" t="str">
        <f t="shared" si="42"/>
        <v/>
      </c>
      <c r="BY28" s="197" t="str">
        <f t="shared" si="43"/>
        <v/>
      </c>
      <c r="BZ28" s="197" t="str">
        <f t="shared" si="44"/>
        <v/>
      </c>
      <c r="CA28" s="197" t="str">
        <f t="shared" si="45"/>
        <v/>
      </c>
      <c r="CB28" s="197" t="str">
        <f t="shared" si="46"/>
        <v/>
      </c>
      <c r="CC28" s="197" t="str">
        <f t="shared" si="47"/>
        <v/>
      </c>
      <c r="CD28" s="197" t="str">
        <f t="shared" si="48"/>
        <v/>
      </c>
      <c r="CE28" s="197" t="str">
        <f t="shared" si="49"/>
        <v/>
      </c>
      <c r="CF28" s="197" t="str">
        <f t="shared" si="50"/>
        <v/>
      </c>
      <c r="CG28" s="197" t="str">
        <f t="shared" si="51"/>
        <v/>
      </c>
      <c r="CH28" s="196" t="str">
        <f t="shared" si="52"/>
        <v/>
      </c>
      <c r="CI28" s="198" t="str">
        <f t="shared" si="53"/>
        <v/>
      </c>
      <c r="CK28" s="219">
        <f t="shared" si="24"/>
        <v>4.8611111111111112E-2</v>
      </c>
      <c r="CL28" s="219">
        <v>3.8194444444444399E-2</v>
      </c>
      <c r="CM28" s="219">
        <v>4.1666666666666699E-2</v>
      </c>
      <c r="CN28" s="219">
        <f t="shared" si="54"/>
        <v>9.7222222222222206E-3</v>
      </c>
      <c r="CO28" s="219">
        <f t="shared" si="55"/>
        <v>9.7222222222222206E-3</v>
      </c>
      <c r="CP28" s="219">
        <v>4.1666666666666699E-2</v>
      </c>
      <c r="CQ28" s="219">
        <v>8.3333333333333297E-3</v>
      </c>
      <c r="CS28" s="219">
        <f t="shared" si="25"/>
        <v>4.8611111111111112E-2</v>
      </c>
      <c r="CT28" s="219">
        <v>3.8194444444444399E-2</v>
      </c>
      <c r="CU28" s="219">
        <v>4.1666666666666699E-2</v>
      </c>
      <c r="CV28" s="219">
        <f t="shared" si="56"/>
        <v>9.7222222222222206E-3</v>
      </c>
      <c r="CW28" s="219">
        <f t="shared" si="57"/>
        <v>9.7222222222222206E-3</v>
      </c>
      <c r="CX28" s="219">
        <v>4.1666666666666699E-2</v>
      </c>
      <c r="CY28" s="219">
        <v>8.3333333333333297E-3</v>
      </c>
      <c r="DA28" s="239">
        <v>0.10763888888888901</v>
      </c>
      <c r="DB28" s="239">
        <v>0.10763888888888901</v>
      </c>
      <c r="DC28" s="239">
        <v>0.10763888888888901</v>
      </c>
      <c r="DD28" s="239">
        <v>0.10763888888888901</v>
      </c>
      <c r="DE28" s="239">
        <v>0.10763888888888901</v>
      </c>
      <c r="DF28" s="239">
        <v>0.10763888888888901</v>
      </c>
      <c r="DG28" s="239">
        <v>0.10763888888888901</v>
      </c>
      <c r="DH28" s="239">
        <v>0.10763888888888901</v>
      </c>
      <c r="DI28" s="239">
        <v>0.10763888888888901</v>
      </c>
      <c r="DJ28" s="239">
        <v>0.10763888888888901</v>
      </c>
      <c r="DL28" s="2" t="str" cm="1">
        <f t="array" ref="DL28">_xlfn.IFNA(IF(INDEX(SectorsBlocks,ROW()-ROW(DK$5)+2,MATCH(SUBSTITUTE(RPName," ",""),SectorsBlocks_Top,0))&lt;&gt;0,INDEX(SectorsBlocks,ROW()-ROW(DK$5)+2,MATCH(SUBSTITUTE(RPName," ",""),SectorsBlocks_Top,0)),""),"")</f>
        <v>BNE-CNS</v>
      </c>
      <c r="DM28" s="250" cm="1">
        <f t="array" ref="DM28">_xlfn.IFNA(IF(INDEX(SectorsBlocks,ROW()-ROW(DL$5)+2,MATCH(SUBSTITUTE(RPName," ",""),SectorsBlocks_Top,0))&lt;&gt;0,INDEX(SectorsBlocks,ROW()-ROW(DL$5)+2,MATCH(SUBSTITUTE(RPName," ",""),SectorsBlocks_Top,0)+1),""),"")</f>
        <v>0.10416666666666667</v>
      </c>
    </row>
    <row r="29" spans="1:117" ht="15" customHeight="1">
      <c r="A29" s="12"/>
      <c r="B29" s="95">
        <f t="shared" si="58"/>
        <v>44117</v>
      </c>
      <c r="C29" s="93"/>
      <c r="D29" s="284"/>
      <c r="E29" s="22">
        <f t="shared" si="3"/>
        <v>0</v>
      </c>
      <c r="F29" s="22">
        <f t="shared" si="4"/>
        <v>0</v>
      </c>
      <c r="G29" s="76">
        <f t="shared" si="5"/>
        <v>0</v>
      </c>
      <c r="H29" s="139"/>
      <c r="I29" s="139"/>
      <c r="J29" s="142"/>
      <c r="K29" s="142"/>
      <c r="L29" s="145"/>
      <c r="M29" s="35"/>
      <c r="N29" s="65"/>
      <c r="O29" s="148"/>
      <c r="P29" s="148"/>
      <c r="Q29" s="136">
        <f t="shared" si="6"/>
        <v>0</v>
      </c>
      <c r="R29" s="32"/>
      <c r="S29" s="153"/>
      <c r="T29" s="154"/>
      <c r="U29" s="32"/>
      <c r="V29" s="153"/>
      <c r="W29" s="154"/>
      <c r="X29" s="32"/>
      <c r="Y29" s="153"/>
      <c r="Z29" s="154"/>
      <c r="AA29" s="32"/>
      <c r="AB29" s="153"/>
      <c r="AC29" s="154"/>
      <c r="AD29" s="32"/>
      <c r="AE29" s="153"/>
      <c r="AF29" s="154"/>
      <c r="AG29" s="32"/>
      <c r="AH29" s="153"/>
      <c r="AI29" s="154"/>
      <c r="AJ29" s="159">
        <f t="shared" si="7"/>
        <v>0</v>
      </c>
      <c r="AK29" s="160">
        <f t="shared" si="8"/>
        <v>0</v>
      </c>
      <c r="AL29" s="313">
        <f t="shared" si="9"/>
        <v>0</v>
      </c>
      <c r="AM29" s="35"/>
      <c r="AN29" s="65"/>
      <c r="AO29" s="163"/>
      <c r="AP29" s="163"/>
      <c r="AQ29" s="136">
        <f t="shared" si="10"/>
        <v>0</v>
      </c>
      <c r="AR29" s="247">
        <f t="shared" si="59"/>
        <v>44117</v>
      </c>
      <c r="AS29" s="248">
        <f t="shared" si="11"/>
        <v>0</v>
      </c>
      <c r="AT29" s="168">
        <f t="shared" si="12"/>
        <v>0</v>
      </c>
      <c r="AU29" s="169">
        <f t="shared" si="26"/>
        <v>0</v>
      </c>
      <c r="AV29" s="167">
        <f t="shared" si="27"/>
        <v>0</v>
      </c>
      <c r="AW29" s="318" t="str">
        <f ca="1">IF(OR(RP_TripDutyRIG&lt;&gt;"Yes",ISBLANK($D29)),"",IF($D29=$D30,$D29,MAX(0,_xlfn.IFNA(VLOOKUP($D29,TripRigList,8),0)-SUM(AX29:OFFSET(AX29,-COUNTIF($D$15:$D29,D29),0)))))</f>
        <v/>
      </c>
      <c r="AX29" s="68">
        <f t="shared" si="28"/>
        <v>0</v>
      </c>
      <c r="AY29" s="266">
        <f t="shared" si="29"/>
        <v>0</v>
      </c>
      <c r="AZ29" s="171">
        <f t="shared" si="30"/>
        <v>0</v>
      </c>
      <c r="BA29" s="12"/>
      <c r="BB29" s="13">
        <f t="shared" si="14"/>
        <v>44117</v>
      </c>
      <c r="BC29" s="296" t="str">
        <f t="shared" si="31"/>
        <v>Err</v>
      </c>
      <c r="BD29" s="296" t="str">
        <f t="shared" si="16"/>
        <v>Ok</v>
      </c>
      <c r="BE29" s="296" t="str">
        <f t="shared" si="32"/>
        <v>Ok</v>
      </c>
      <c r="BF29" s="296" t="str">
        <f t="shared" si="33"/>
        <v>Ok</v>
      </c>
      <c r="BG29" s="296" t="str">
        <f t="shared" si="34"/>
        <v>Ok</v>
      </c>
      <c r="BH29" s="296" t="str">
        <f t="shared" si="35"/>
        <v>Ok</v>
      </c>
      <c r="BI29" s="91" t="str">
        <f t="shared" si="36"/>
        <v>Ok</v>
      </c>
      <c r="BJ29" s="12"/>
      <c r="BK29" s="2" t="str">
        <f t="shared" si="60"/>
        <v/>
      </c>
      <c r="BL29" s="7" t="str">
        <f t="shared" si="22"/>
        <v/>
      </c>
      <c r="BM29" s="7" t="str">
        <f t="shared" si="38"/>
        <v/>
      </c>
      <c r="BN29" s="2"/>
      <c r="BO29" s="1"/>
      <c r="BP29" s="235">
        <f ca="1"/>
        <v>7.6388888888888904E-3</v>
      </c>
      <c r="BQ29" s="1"/>
      <c r="BR29" s="195" t="str">
        <f t="shared" si="39"/>
        <v/>
      </c>
      <c r="BS29" s="196" t="str">
        <f t="shared" si="40"/>
        <v/>
      </c>
      <c r="BT29" s="196" t="s">
        <v>110</v>
      </c>
      <c r="BU29" s="196" t="s">
        <v>112</v>
      </c>
      <c r="BV29" s="197" t="str">
        <f t="shared" si="41"/>
        <v/>
      </c>
      <c r="BW29" s="197" t="str">
        <f t="shared" si="23"/>
        <v/>
      </c>
      <c r="BX29" s="197" t="str">
        <f t="shared" si="42"/>
        <v/>
      </c>
      <c r="BY29" s="197" t="str">
        <f t="shared" si="43"/>
        <v/>
      </c>
      <c r="BZ29" s="197" t="str">
        <f t="shared" si="44"/>
        <v/>
      </c>
      <c r="CA29" s="197" t="str">
        <f t="shared" si="45"/>
        <v/>
      </c>
      <c r="CB29" s="197" t="str">
        <f t="shared" si="46"/>
        <v/>
      </c>
      <c r="CC29" s="197" t="str">
        <f t="shared" si="47"/>
        <v/>
      </c>
      <c r="CD29" s="197" t="str">
        <f t="shared" si="48"/>
        <v/>
      </c>
      <c r="CE29" s="197" t="str">
        <f t="shared" si="49"/>
        <v/>
      </c>
      <c r="CF29" s="197" t="str">
        <f t="shared" si="50"/>
        <v/>
      </c>
      <c r="CG29" s="197" t="str">
        <f t="shared" si="51"/>
        <v/>
      </c>
      <c r="CH29" s="196" t="str">
        <f t="shared" si="52"/>
        <v/>
      </c>
      <c r="CI29" s="198" t="str">
        <f t="shared" si="53"/>
        <v/>
      </c>
      <c r="CK29" s="219">
        <f t="shared" si="24"/>
        <v>5.2083333333333336E-2</v>
      </c>
      <c r="CL29" s="219">
        <v>4.1666666666666699E-2</v>
      </c>
      <c r="CM29" s="219">
        <v>4.5138888888888902E-2</v>
      </c>
      <c r="CN29" s="219">
        <f t="shared" si="54"/>
        <v>1.0416666666666666E-2</v>
      </c>
      <c r="CO29" s="219">
        <f t="shared" si="55"/>
        <v>1.0416666666666666E-2</v>
      </c>
      <c r="CP29" s="219">
        <v>4.5138888888888902E-2</v>
      </c>
      <c r="CQ29" s="219">
        <v>9.0277777777777804E-3</v>
      </c>
      <c r="CS29" s="219">
        <f t="shared" si="25"/>
        <v>5.2083333333333336E-2</v>
      </c>
      <c r="CT29" s="219">
        <v>4.1666666666666699E-2</v>
      </c>
      <c r="CU29" s="219">
        <v>4.5138888888888902E-2</v>
      </c>
      <c r="CV29" s="219">
        <f t="shared" si="56"/>
        <v>1.0416666666666666E-2</v>
      </c>
      <c r="CW29" s="219">
        <f t="shared" si="57"/>
        <v>1.0416666666666666E-2</v>
      </c>
      <c r="CX29" s="219">
        <v>4.5138888888888902E-2</v>
      </c>
      <c r="CY29" s="219">
        <v>9.0277777777777804E-3</v>
      </c>
      <c r="DA29" s="239">
        <v>0.11111111111111099</v>
      </c>
      <c r="DB29" s="239">
        <v>0.11111111111111099</v>
      </c>
      <c r="DC29" s="239">
        <v>0.11111111111111099</v>
      </c>
      <c r="DD29" s="239">
        <v>0.11111111111111099</v>
      </c>
      <c r="DE29" s="239">
        <v>0.11111111111111099</v>
      </c>
      <c r="DF29" s="239">
        <v>0.11111111111111099</v>
      </c>
      <c r="DG29" s="239">
        <v>0.11111111111111099</v>
      </c>
      <c r="DH29" s="239">
        <v>0.11111111111111099</v>
      </c>
      <c r="DI29" s="239">
        <v>0.11111111111111099</v>
      </c>
      <c r="DJ29" s="239">
        <v>0.11111111111111099</v>
      </c>
      <c r="DL29" s="2" t="str" cm="1">
        <f t="array" ref="DL29">_xlfn.IFNA(IF(INDEX(SectorsBlocks,ROW()-ROW(DK$5)+2,MATCH(SUBSTITUTE(RPName," ",""),SectorsBlocks_Top,0))&lt;&gt;0,INDEX(SectorsBlocks,ROW()-ROW(DK$5)+2,MATCH(SUBSTITUTE(RPName," ",""),SectorsBlocks_Top,0)),""),"")</f>
        <v>BNE-DPS</v>
      </c>
      <c r="DM29" s="250" cm="1">
        <f t="array" ref="DM29">_xlfn.IFNA(IF(INDEX(SectorsBlocks,ROW()-ROW(DL$5)+2,MATCH(SUBSTITUTE(RPName," ",""),SectorsBlocks_Top,0))&lt;&gt;0,INDEX(SectorsBlocks,ROW()-ROW(DL$5)+2,MATCH(SUBSTITUTE(RPName," ",""),SectorsBlocks_Top,0)+1),""),"")</f>
        <v>0.27430555555555558</v>
      </c>
    </row>
    <row r="30" spans="1:117" ht="15" customHeight="1">
      <c r="A30" s="12"/>
      <c r="B30" s="95">
        <f t="shared" si="58"/>
        <v>44118</v>
      </c>
      <c r="C30" s="93"/>
      <c r="D30" s="284"/>
      <c r="E30" s="22">
        <f t="shared" si="3"/>
        <v>0</v>
      </c>
      <c r="F30" s="22">
        <f t="shared" si="4"/>
        <v>0</v>
      </c>
      <c r="G30" s="76">
        <f t="shared" si="5"/>
        <v>0</v>
      </c>
      <c r="H30" s="139"/>
      <c r="I30" s="139"/>
      <c r="J30" s="142"/>
      <c r="K30" s="142"/>
      <c r="L30" s="145"/>
      <c r="M30" s="35"/>
      <c r="N30" s="65"/>
      <c r="O30" s="148"/>
      <c r="P30" s="148"/>
      <c r="Q30" s="136">
        <f t="shared" si="6"/>
        <v>0</v>
      </c>
      <c r="R30" s="32"/>
      <c r="S30" s="153"/>
      <c r="T30" s="154"/>
      <c r="U30" s="32"/>
      <c r="V30" s="153"/>
      <c r="W30" s="154"/>
      <c r="X30" s="32"/>
      <c r="Y30" s="153"/>
      <c r="Z30" s="154"/>
      <c r="AA30" s="32"/>
      <c r="AB30" s="153"/>
      <c r="AC30" s="154"/>
      <c r="AD30" s="32"/>
      <c r="AE30" s="153"/>
      <c r="AF30" s="154"/>
      <c r="AG30" s="32"/>
      <c r="AH30" s="153"/>
      <c r="AI30" s="154"/>
      <c r="AJ30" s="159">
        <f t="shared" si="7"/>
        <v>0</v>
      </c>
      <c r="AK30" s="160">
        <f t="shared" si="8"/>
        <v>0</v>
      </c>
      <c r="AL30" s="313">
        <f t="shared" si="9"/>
        <v>0</v>
      </c>
      <c r="AM30" s="35"/>
      <c r="AN30" s="65"/>
      <c r="AO30" s="163"/>
      <c r="AP30" s="163"/>
      <c r="AQ30" s="136">
        <f t="shared" si="10"/>
        <v>0</v>
      </c>
      <c r="AR30" s="247">
        <f t="shared" si="59"/>
        <v>44118</v>
      </c>
      <c r="AS30" s="248">
        <f t="shared" si="11"/>
        <v>0</v>
      </c>
      <c r="AT30" s="168">
        <f t="shared" si="12"/>
        <v>0</v>
      </c>
      <c r="AU30" s="169">
        <f t="shared" si="26"/>
        <v>0</v>
      </c>
      <c r="AV30" s="167">
        <f t="shared" si="27"/>
        <v>0</v>
      </c>
      <c r="AW30" s="318" t="str">
        <f ca="1">IF(OR(RP_TripDutyRIG&lt;&gt;"Yes",ISBLANK($D30)),"",IF($D30=$D31,$D30,MAX(0,_xlfn.IFNA(VLOOKUP($D30,TripRigList,8),0)-SUM(AX30:OFFSET(AX30,-COUNTIF($D$15:$D30,D30),0)))))</f>
        <v/>
      </c>
      <c r="AX30" s="68">
        <f t="shared" si="28"/>
        <v>0</v>
      </c>
      <c r="AY30" s="266">
        <f t="shared" si="29"/>
        <v>0</v>
      </c>
      <c r="AZ30" s="171">
        <f t="shared" si="30"/>
        <v>0</v>
      </c>
      <c r="BA30" s="12"/>
      <c r="BB30" s="13">
        <f t="shared" si="14"/>
        <v>44118</v>
      </c>
      <c r="BC30" s="296" t="str">
        <f t="shared" si="31"/>
        <v>Err</v>
      </c>
      <c r="BD30" s="296" t="str">
        <f t="shared" si="16"/>
        <v>Ok</v>
      </c>
      <c r="BE30" s="296" t="str">
        <f t="shared" si="32"/>
        <v>Ok</v>
      </c>
      <c r="BF30" s="296" t="str">
        <f t="shared" si="33"/>
        <v>Ok</v>
      </c>
      <c r="BG30" s="296" t="str">
        <f t="shared" si="34"/>
        <v>Ok</v>
      </c>
      <c r="BH30" s="296" t="str">
        <f t="shared" si="35"/>
        <v>Ok</v>
      </c>
      <c r="BI30" s="91" t="str">
        <f t="shared" si="36"/>
        <v>Ok</v>
      </c>
      <c r="BJ30" s="12"/>
      <c r="BK30" s="2" t="str">
        <f t="shared" si="60"/>
        <v/>
      </c>
      <c r="BL30" s="7" t="str">
        <f t="shared" si="22"/>
        <v/>
      </c>
      <c r="BM30" s="7" t="str">
        <f t="shared" si="38"/>
        <v/>
      </c>
      <c r="BN30" s="2"/>
      <c r="BO30" s="1"/>
      <c r="BP30" s="235">
        <f ca="1"/>
        <v>8.3333333333333297E-3</v>
      </c>
      <c r="BQ30" s="1"/>
      <c r="BR30" s="195" t="str">
        <f t="shared" si="39"/>
        <v/>
      </c>
      <c r="BS30" s="196" t="str">
        <f t="shared" si="40"/>
        <v/>
      </c>
      <c r="BT30" s="196" t="s">
        <v>110</v>
      </c>
      <c r="BU30" s="196" t="s">
        <v>112</v>
      </c>
      <c r="BV30" s="197" t="str">
        <f t="shared" si="41"/>
        <v/>
      </c>
      <c r="BW30" s="197" t="str">
        <f t="shared" si="23"/>
        <v/>
      </c>
      <c r="BX30" s="197" t="str">
        <f t="shared" si="42"/>
        <v/>
      </c>
      <c r="BY30" s="197" t="str">
        <f t="shared" si="43"/>
        <v/>
      </c>
      <c r="BZ30" s="197" t="str">
        <f t="shared" si="44"/>
        <v/>
      </c>
      <c r="CA30" s="197" t="str">
        <f t="shared" si="45"/>
        <v/>
      </c>
      <c r="CB30" s="197" t="str">
        <f t="shared" si="46"/>
        <v/>
      </c>
      <c r="CC30" s="197" t="str">
        <f t="shared" si="47"/>
        <v/>
      </c>
      <c r="CD30" s="197" t="str">
        <f t="shared" si="48"/>
        <v/>
      </c>
      <c r="CE30" s="197" t="str">
        <f t="shared" si="49"/>
        <v/>
      </c>
      <c r="CF30" s="197" t="str">
        <f t="shared" si="50"/>
        <v/>
      </c>
      <c r="CG30" s="197" t="str">
        <f t="shared" si="51"/>
        <v/>
      </c>
      <c r="CH30" s="196" t="str">
        <f t="shared" si="52"/>
        <v/>
      </c>
      <c r="CI30" s="198" t="str">
        <f t="shared" si="53"/>
        <v/>
      </c>
      <c r="CK30" s="219">
        <f t="shared" si="24"/>
        <v>5.5555555555555559E-2</v>
      </c>
      <c r="CL30" s="219">
        <v>4.5138888888888902E-2</v>
      </c>
      <c r="CM30" s="219">
        <v>4.8611111111111098E-2</v>
      </c>
      <c r="CN30" s="219">
        <f t="shared" si="54"/>
        <v>1.111111111111111E-2</v>
      </c>
      <c r="CO30" s="219">
        <f t="shared" si="55"/>
        <v>1.111111111111111E-2</v>
      </c>
      <c r="CP30" s="219">
        <v>4.8611111111111098E-2</v>
      </c>
      <c r="CQ30" s="219">
        <v>9.7222222222222206E-3</v>
      </c>
      <c r="CS30" s="219">
        <f t="shared" si="25"/>
        <v>5.5555555555555559E-2</v>
      </c>
      <c r="CT30" s="219">
        <v>4.5138888888888902E-2</v>
      </c>
      <c r="CU30" s="219">
        <v>4.8611111111111098E-2</v>
      </c>
      <c r="CV30" s="219">
        <f t="shared" si="56"/>
        <v>1.111111111111111E-2</v>
      </c>
      <c r="CW30" s="219">
        <f t="shared" si="57"/>
        <v>1.111111111111111E-2</v>
      </c>
      <c r="CX30" s="219">
        <v>4.8611111111111098E-2</v>
      </c>
      <c r="CY30" s="219">
        <v>9.7222222222222206E-3</v>
      </c>
      <c r="DA30" s="239">
        <v>0.114583333333333</v>
      </c>
      <c r="DB30" s="239">
        <v>0.114583333333333</v>
      </c>
      <c r="DC30" s="239">
        <v>0.114583333333333</v>
      </c>
      <c r="DD30" s="239">
        <v>0.114583333333333</v>
      </c>
      <c r="DE30" s="239">
        <v>0.114583333333333</v>
      </c>
      <c r="DF30" s="239">
        <v>0.114583333333333</v>
      </c>
      <c r="DG30" s="239">
        <v>0.114583333333333</v>
      </c>
      <c r="DH30" s="239">
        <v>0.114583333333333</v>
      </c>
      <c r="DI30" s="239">
        <v>0.114583333333333</v>
      </c>
      <c r="DJ30" s="239">
        <v>0.114583333333333</v>
      </c>
      <c r="DL30" s="2" t="str" cm="1">
        <f t="array" ref="DL30">_xlfn.IFNA(IF(INDEX(SectorsBlocks,ROW()-ROW(DK$5)+2,MATCH(SUBSTITUTE(RPName," ",""),SectorsBlocks_Top,0))&lt;&gt;0,INDEX(SectorsBlocks,ROW()-ROW(DK$5)+2,MATCH(SUBSTITUTE(RPName," ",""),SectorsBlocks_Top,0)),""),"")</f>
        <v>BNE-DRW</v>
      </c>
      <c r="DM30" s="250" cm="1">
        <f t="array" ref="DM30">_xlfn.IFNA(IF(INDEX(SectorsBlocks,ROW()-ROW(DL$5)+2,MATCH(SUBSTITUTE(RPName," ",""),SectorsBlocks_Top,0))&lt;&gt;0,INDEX(SectorsBlocks,ROW()-ROW(DL$5)+2,MATCH(SUBSTITUTE(RPName," ",""),SectorsBlocks_Top,0)+1),""),"")</f>
        <v>0.18402777777777779</v>
      </c>
    </row>
    <row r="31" spans="1:117" ht="15" customHeight="1">
      <c r="A31" s="12"/>
      <c r="B31" s="95">
        <f t="shared" si="58"/>
        <v>44119</v>
      </c>
      <c r="C31" s="93"/>
      <c r="D31" s="284"/>
      <c r="E31" s="22">
        <f t="shared" si="3"/>
        <v>0</v>
      </c>
      <c r="F31" s="22">
        <f t="shared" si="4"/>
        <v>0</v>
      </c>
      <c r="G31" s="76">
        <f t="shared" si="5"/>
        <v>0</v>
      </c>
      <c r="H31" s="139"/>
      <c r="I31" s="139"/>
      <c r="J31" s="142"/>
      <c r="K31" s="142"/>
      <c r="L31" s="145"/>
      <c r="M31" s="35"/>
      <c r="N31" s="65"/>
      <c r="O31" s="148"/>
      <c r="P31" s="148"/>
      <c r="Q31" s="136">
        <f t="shared" si="6"/>
        <v>0</v>
      </c>
      <c r="R31" s="32"/>
      <c r="S31" s="153"/>
      <c r="T31" s="154"/>
      <c r="U31" s="32"/>
      <c r="V31" s="153"/>
      <c r="W31" s="154"/>
      <c r="X31" s="32"/>
      <c r="Y31" s="153"/>
      <c r="Z31" s="154"/>
      <c r="AA31" s="32"/>
      <c r="AB31" s="153"/>
      <c r="AC31" s="154"/>
      <c r="AD31" s="32"/>
      <c r="AE31" s="153"/>
      <c r="AF31" s="154"/>
      <c r="AG31" s="32"/>
      <c r="AH31" s="153"/>
      <c r="AI31" s="154"/>
      <c r="AJ31" s="159">
        <f t="shared" si="7"/>
        <v>0</v>
      </c>
      <c r="AK31" s="160">
        <f t="shared" si="8"/>
        <v>0</v>
      </c>
      <c r="AL31" s="313">
        <f t="shared" si="9"/>
        <v>0</v>
      </c>
      <c r="AM31" s="35"/>
      <c r="AN31" s="65"/>
      <c r="AO31" s="163"/>
      <c r="AP31" s="163"/>
      <c r="AQ31" s="136">
        <f t="shared" si="10"/>
        <v>0</v>
      </c>
      <c r="AR31" s="247">
        <f t="shared" si="59"/>
        <v>44119</v>
      </c>
      <c r="AS31" s="248">
        <f t="shared" si="11"/>
        <v>0</v>
      </c>
      <c r="AT31" s="168">
        <f t="shared" si="12"/>
        <v>0</v>
      </c>
      <c r="AU31" s="169">
        <f t="shared" si="26"/>
        <v>0</v>
      </c>
      <c r="AV31" s="167">
        <f t="shared" si="27"/>
        <v>0</v>
      </c>
      <c r="AW31" s="318" t="str">
        <f ca="1">IF(OR(RP_TripDutyRIG&lt;&gt;"Yes",ISBLANK($D31)),"",IF($D31=$D32,$D31,MAX(0,_xlfn.IFNA(VLOOKUP($D31,TripRigList,8),0)-SUM(AX31:OFFSET(AX31,-COUNTIF($D$15:$D31,D31),0)))))</f>
        <v/>
      </c>
      <c r="AX31" s="68">
        <f t="shared" si="28"/>
        <v>0</v>
      </c>
      <c r="AY31" s="266">
        <f t="shared" si="29"/>
        <v>0</v>
      </c>
      <c r="AZ31" s="171">
        <f t="shared" si="30"/>
        <v>0</v>
      </c>
      <c r="BA31" s="12"/>
      <c r="BB31" s="13">
        <f t="shared" si="14"/>
        <v>44119</v>
      </c>
      <c r="BC31" s="296" t="str">
        <f t="shared" si="31"/>
        <v>Err</v>
      </c>
      <c r="BD31" s="296" t="str">
        <f t="shared" si="16"/>
        <v>Ok</v>
      </c>
      <c r="BE31" s="296" t="str">
        <f t="shared" si="32"/>
        <v>Ok</v>
      </c>
      <c r="BF31" s="296" t="str">
        <f t="shared" si="33"/>
        <v>Ok</v>
      </c>
      <c r="BG31" s="296" t="str">
        <f t="shared" si="34"/>
        <v>Ok</v>
      </c>
      <c r="BH31" s="296" t="str">
        <f t="shared" si="35"/>
        <v>Ok</v>
      </c>
      <c r="BI31" s="91" t="str">
        <f t="shared" si="36"/>
        <v>Ok</v>
      </c>
      <c r="BJ31" s="12"/>
      <c r="BK31" s="2" t="str">
        <f t="shared" si="60"/>
        <v/>
      </c>
      <c r="BL31" s="7" t="str">
        <f t="shared" si="22"/>
        <v/>
      </c>
      <c r="BM31" s="7" t="str">
        <f t="shared" si="38"/>
        <v/>
      </c>
      <c r="BN31" s="2"/>
      <c r="BO31" s="1"/>
      <c r="BP31" s="235">
        <f ca="1"/>
        <v>9.0277777777777804E-3</v>
      </c>
      <c r="BQ31" s="1"/>
      <c r="BR31" s="195" t="str">
        <f t="shared" si="39"/>
        <v/>
      </c>
      <c r="BS31" s="196" t="str">
        <f t="shared" si="40"/>
        <v/>
      </c>
      <c r="BT31" s="196" t="s">
        <v>110</v>
      </c>
      <c r="BU31" s="196" t="s">
        <v>112</v>
      </c>
      <c r="BV31" s="197" t="str">
        <f t="shared" si="41"/>
        <v/>
      </c>
      <c r="BW31" s="197" t="str">
        <f t="shared" si="23"/>
        <v/>
      </c>
      <c r="BX31" s="197" t="str">
        <f t="shared" si="42"/>
        <v/>
      </c>
      <c r="BY31" s="197" t="str">
        <f t="shared" si="43"/>
        <v/>
      </c>
      <c r="BZ31" s="197" t="str">
        <f t="shared" si="44"/>
        <v/>
      </c>
      <c r="CA31" s="197" t="str">
        <f t="shared" si="45"/>
        <v/>
      </c>
      <c r="CB31" s="197" t="str">
        <f t="shared" si="46"/>
        <v/>
      </c>
      <c r="CC31" s="197" t="str">
        <f t="shared" si="47"/>
        <v/>
      </c>
      <c r="CD31" s="197" t="str">
        <f t="shared" si="48"/>
        <v/>
      </c>
      <c r="CE31" s="197" t="str">
        <f t="shared" si="49"/>
        <v/>
      </c>
      <c r="CF31" s="197" t="str">
        <f t="shared" si="50"/>
        <v/>
      </c>
      <c r="CG31" s="197" t="str">
        <f t="shared" si="51"/>
        <v/>
      </c>
      <c r="CH31" s="196" t="str">
        <f t="shared" si="52"/>
        <v/>
      </c>
      <c r="CI31" s="198" t="str">
        <f t="shared" si="53"/>
        <v/>
      </c>
      <c r="CK31" s="219">
        <f t="shared" si="24"/>
        <v>5.9027777777777776E-2</v>
      </c>
      <c r="CL31" s="219">
        <v>4.8611111111111098E-2</v>
      </c>
      <c r="CM31" s="219">
        <v>5.2083333333333301E-2</v>
      </c>
      <c r="CN31" s="219">
        <f t="shared" si="54"/>
        <v>1.1805555555555555E-2</v>
      </c>
      <c r="CO31" s="219">
        <f t="shared" si="55"/>
        <v>1.1805555555555555E-2</v>
      </c>
      <c r="CP31" s="219">
        <v>5.2083333333333301E-2</v>
      </c>
      <c r="CQ31" s="219">
        <v>1.0416666666666701E-2</v>
      </c>
      <c r="CS31" s="219">
        <f t="shared" si="25"/>
        <v>5.9027777777777776E-2</v>
      </c>
      <c r="CT31" s="219">
        <v>4.8611111111111098E-2</v>
      </c>
      <c r="CU31" s="219">
        <v>5.2083333333333301E-2</v>
      </c>
      <c r="CV31" s="219">
        <f t="shared" si="56"/>
        <v>1.1805555555555555E-2</v>
      </c>
      <c r="CW31" s="219">
        <f t="shared" si="57"/>
        <v>1.1805555555555555E-2</v>
      </c>
      <c r="CX31" s="219">
        <v>5.2083333333333301E-2</v>
      </c>
      <c r="CY31" s="219">
        <v>1.0416666666666701E-2</v>
      </c>
      <c r="DA31" s="239">
        <v>0.118055555555556</v>
      </c>
      <c r="DB31" s="239">
        <v>0.118055555555556</v>
      </c>
      <c r="DC31" s="239">
        <v>0.118055555555556</v>
      </c>
      <c r="DD31" s="239">
        <v>0.118055555555556</v>
      </c>
      <c r="DE31" s="239">
        <v>0.118055555555556</v>
      </c>
      <c r="DF31" s="239">
        <v>0.118055555555556</v>
      </c>
      <c r="DG31" s="239">
        <v>0.118055555555556</v>
      </c>
      <c r="DH31" s="239">
        <v>0.118055555555556</v>
      </c>
      <c r="DI31" s="239">
        <v>0.118055555555556</v>
      </c>
      <c r="DJ31" s="239">
        <v>0.118055555555556</v>
      </c>
      <c r="DL31" s="2" t="str" cm="1">
        <f t="array" ref="DL31">_xlfn.IFNA(IF(INDEX(SectorsBlocks,ROW()-ROW(DK$5)+2,MATCH(SUBSTITUTE(RPName," ",""),SectorsBlocks_Top,0))&lt;&gt;0,INDEX(SectorsBlocks,ROW()-ROW(DK$5)+2,MATCH(SUBSTITUTE(RPName," ",""),SectorsBlocks_Top,0)),""),"")</f>
        <v>BNE-HBA</v>
      </c>
      <c r="DM31" s="250" cm="1">
        <f t="array" ref="DM31">_xlfn.IFNA(IF(INDEX(SectorsBlocks,ROW()-ROW(DL$5)+2,MATCH(SUBSTITUTE(RPName," ",""),SectorsBlocks_Top,0))&lt;&gt;0,INDEX(SectorsBlocks,ROW()-ROW(DL$5)+2,MATCH(SUBSTITUTE(RPName," ",""),SectorsBlocks_Top,0)+1),""),"")</f>
        <v>0.11805555555555555</v>
      </c>
    </row>
    <row r="32" spans="1:117" ht="15" customHeight="1">
      <c r="A32" s="12"/>
      <c r="B32" s="95">
        <f t="shared" si="58"/>
        <v>44120</v>
      </c>
      <c r="C32" s="93"/>
      <c r="D32" s="284"/>
      <c r="E32" s="22">
        <f t="shared" si="3"/>
        <v>0</v>
      </c>
      <c r="F32" s="22">
        <f t="shared" si="4"/>
        <v>0</v>
      </c>
      <c r="G32" s="76">
        <f t="shared" si="5"/>
        <v>0</v>
      </c>
      <c r="H32" s="139"/>
      <c r="I32" s="139"/>
      <c r="J32" s="142"/>
      <c r="K32" s="142"/>
      <c r="L32" s="145"/>
      <c r="M32" s="35"/>
      <c r="N32" s="65"/>
      <c r="O32" s="148"/>
      <c r="P32" s="148"/>
      <c r="Q32" s="136">
        <f t="shared" si="6"/>
        <v>0</v>
      </c>
      <c r="R32" s="32"/>
      <c r="S32" s="153"/>
      <c r="T32" s="154"/>
      <c r="U32" s="32"/>
      <c r="V32" s="153"/>
      <c r="W32" s="154"/>
      <c r="X32" s="32"/>
      <c r="Y32" s="153"/>
      <c r="Z32" s="154"/>
      <c r="AA32" s="32"/>
      <c r="AB32" s="153"/>
      <c r="AC32" s="154"/>
      <c r="AD32" s="32"/>
      <c r="AE32" s="153"/>
      <c r="AF32" s="154"/>
      <c r="AG32" s="32"/>
      <c r="AH32" s="153"/>
      <c r="AI32" s="154"/>
      <c r="AJ32" s="159">
        <f t="shared" si="7"/>
        <v>0</v>
      </c>
      <c r="AK32" s="160">
        <f t="shared" si="8"/>
        <v>0</v>
      </c>
      <c r="AL32" s="313">
        <f t="shared" si="9"/>
        <v>0</v>
      </c>
      <c r="AM32" s="35"/>
      <c r="AN32" s="65"/>
      <c r="AO32" s="163"/>
      <c r="AP32" s="163"/>
      <c r="AQ32" s="136">
        <f t="shared" si="10"/>
        <v>0</v>
      </c>
      <c r="AR32" s="247">
        <f t="shared" si="59"/>
        <v>44120</v>
      </c>
      <c r="AS32" s="248">
        <f t="shared" si="11"/>
        <v>0</v>
      </c>
      <c r="AT32" s="168">
        <f t="shared" si="12"/>
        <v>0</v>
      </c>
      <c r="AU32" s="169">
        <f t="shared" si="26"/>
        <v>0</v>
      </c>
      <c r="AV32" s="167">
        <f t="shared" si="27"/>
        <v>0</v>
      </c>
      <c r="AW32" s="318" t="str">
        <f ca="1">IF(OR(RP_TripDutyRIG&lt;&gt;"Yes",ISBLANK($D32)),"",IF($D32=$D33,$D32,MAX(0,_xlfn.IFNA(VLOOKUP($D32,TripRigList,8),0)-SUM(AX32:OFFSET(AX32,-COUNTIF($D$15:$D32,D32),0)))))</f>
        <v/>
      </c>
      <c r="AX32" s="68">
        <f t="shared" si="28"/>
        <v>0</v>
      </c>
      <c r="AY32" s="266">
        <f t="shared" si="29"/>
        <v>0</v>
      </c>
      <c r="AZ32" s="171">
        <f t="shared" si="30"/>
        <v>0</v>
      </c>
      <c r="BA32" s="12"/>
      <c r="BB32" s="13">
        <f t="shared" si="14"/>
        <v>44120</v>
      </c>
      <c r="BC32" s="296" t="str">
        <f t="shared" si="31"/>
        <v>Err</v>
      </c>
      <c r="BD32" s="296" t="str">
        <f t="shared" si="16"/>
        <v>Ok</v>
      </c>
      <c r="BE32" s="296" t="str">
        <f t="shared" si="32"/>
        <v>Ok</v>
      </c>
      <c r="BF32" s="296" t="str">
        <f t="shared" si="33"/>
        <v>Ok</v>
      </c>
      <c r="BG32" s="296" t="str">
        <f t="shared" si="34"/>
        <v>Ok</v>
      </c>
      <c r="BH32" s="296" t="str">
        <f t="shared" si="35"/>
        <v>Ok</v>
      </c>
      <c r="BI32" s="91" t="str">
        <f t="shared" si="36"/>
        <v>Ok</v>
      </c>
      <c r="BJ32" s="12"/>
      <c r="BK32" s="2" t="str">
        <f t="shared" si="60"/>
        <v/>
      </c>
      <c r="BL32" s="7" t="str">
        <f t="shared" si="22"/>
        <v/>
      </c>
      <c r="BM32" s="7" t="str">
        <f t="shared" si="38"/>
        <v/>
      </c>
      <c r="BN32" s="2"/>
      <c r="BO32" s="1"/>
      <c r="BP32" s="235">
        <f ca="1"/>
        <v>9.7222222222222206E-3</v>
      </c>
      <c r="BQ32" s="1"/>
      <c r="BR32" s="195" t="str">
        <f t="shared" si="39"/>
        <v/>
      </c>
      <c r="BS32" s="196" t="str">
        <f t="shared" si="40"/>
        <v/>
      </c>
      <c r="BT32" s="196" t="s">
        <v>110</v>
      </c>
      <c r="BU32" s="196" t="s">
        <v>112</v>
      </c>
      <c r="BV32" s="197" t="str">
        <f t="shared" si="41"/>
        <v/>
      </c>
      <c r="BW32" s="197" t="str">
        <f t="shared" si="23"/>
        <v/>
      </c>
      <c r="BX32" s="197" t="str">
        <f t="shared" si="42"/>
        <v/>
      </c>
      <c r="BY32" s="197" t="str">
        <f t="shared" si="43"/>
        <v/>
      </c>
      <c r="BZ32" s="197" t="str">
        <f t="shared" si="44"/>
        <v/>
      </c>
      <c r="CA32" s="197" t="str">
        <f t="shared" si="45"/>
        <v/>
      </c>
      <c r="CB32" s="197" t="str">
        <f t="shared" si="46"/>
        <v/>
      </c>
      <c r="CC32" s="197" t="str">
        <f t="shared" si="47"/>
        <v/>
      </c>
      <c r="CD32" s="197" t="str">
        <f t="shared" si="48"/>
        <v/>
      </c>
      <c r="CE32" s="197" t="str">
        <f t="shared" si="49"/>
        <v/>
      </c>
      <c r="CF32" s="197" t="str">
        <f t="shared" si="50"/>
        <v/>
      </c>
      <c r="CG32" s="197" t="str">
        <f t="shared" si="51"/>
        <v/>
      </c>
      <c r="CH32" s="196" t="str">
        <f t="shared" si="52"/>
        <v/>
      </c>
      <c r="CI32" s="198" t="str">
        <f t="shared" si="53"/>
        <v/>
      </c>
      <c r="CK32" s="219">
        <f t="shared" si="24"/>
        <v>6.25E-2</v>
      </c>
      <c r="CL32" s="219">
        <v>5.2083333333333301E-2</v>
      </c>
      <c r="CM32" s="219">
        <v>5.5555555555555601E-2</v>
      </c>
      <c r="CN32" s="219">
        <f t="shared" si="54"/>
        <v>1.2499999999999999E-2</v>
      </c>
      <c r="CO32" s="219">
        <f t="shared" si="55"/>
        <v>1.2499999999999999E-2</v>
      </c>
      <c r="CP32" s="219">
        <v>5.5555555555555601E-2</v>
      </c>
      <c r="CQ32" s="219">
        <v>1.1111111111111099E-2</v>
      </c>
      <c r="CS32" s="219">
        <f t="shared" si="25"/>
        <v>6.25E-2</v>
      </c>
      <c r="CT32" s="219">
        <v>5.2083333333333301E-2</v>
      </c>
      <c r="CU32" s="219">
        <v>5.5555555555555601E-2</v>
      </c>
      <c r="CV32" s="219">
        <f t="shared" si="56"/>
        <v>1.2499999999999999E-2</v>
      </c>
      <c r="CW32" s="219">
        <f t="shared" si="57"/>
        <v>1.2499999999999999E-2</v>
      </c>
      <c r="CX32" s="219">
        <v>5.5555555555555601E-2</v>
      </c>
      <c r="CY32" s="219">
        <v>1.1111111111111099E-2</v>
      </c>
      <c r="DA32" s="239">
        <v>0.121527777777778</v>
      </c>
      <c r="DB32" s="239">
        <v>0.121527777777778</v>
      </c>
      <c r="DC32" s="239">
        <v>0.121527777777778</v>
      </c>
      <c r="DD32" s="239">
        <v>0.121527777777778</v>
      </c>
      <c r="DE32" s="239">
        <v>0.121527777777778</v>
      </c>
      <c r="DF32" s="239">
        <v>0.121527777777778</v>
      </c>
      <c r="DG32" s="239">
        <v>0.121527777777778</v>
      </c>
      <c r="DH32" s="239">
        <v>0.121527777777778</v>
      </c>
      <c r="DI32" s="239">
        <v>0.121527777777778</v>
      </c>
      <c r="DJ32" s="239">
        <v>0.121527777777778</v>
      </c>
      <c r="DL32" s="2" t="str" cm="1">
        <f t="array" ref="DL32">_xlfn.IFNA(IF(INDEX(SectorsBlocks,ROW()-ROW(DK$5)+2,MATCH(SUBSTITUTE(RPName," ",""),SectorsBlocks_Top,0))&lt;&gt;0,INDEX(SectorsBlocks,ROW()-ROW(DK$5)+2,MATCH(SUBSTITUTE(RPName," ",""),SectorsBlocks_Top,0)),""),"")</f>
        <v>BNE-HTI</v>
      </c>
      <c r="DM32" s="250" cm="1">
        <f t="array" ref="DM32">_xlfn.IFNA(IF(INDEX(SectorsBlocks,ROW()-ROW(DL$5)+2,MATCH(SUBSTITUTE(RPName," ",""),SectorsBlocks_Top,0))&lt;&gt;0,INDEX(SectorsBlocks,ROW()-ROW(DL$5)+2,MATCH(SUBSTITUTE(RPName," ",""),SectorsBlocks_Top,0)+1),""),"")</f>
        <v>7.6388888888888895E-2</v>
      </c>
    </row>
    <row r="33" spans="1:117" ht="15" customHeight="1">
      <c r="A33" s="12"/>
      <c r="B33" s="95">
        <f t="shared" si="58"/>
        <v>44121</v>
      </c>
      <c r="C33" s="93"/>
      <c r="D33" s="284"/>
      <c r="E33" s="22">
        <f t="shared" si="3"/>
        <v>0</v>
      </c>
      <c r="F33" s="22">
        <f t="shared" si="4"/>
        <v>0</v>
      </c>
      <c r="G33" s="76">
        <f t="shared" si="5"/>
        <v>0</v>
      </c>
      <c r="H33" s="139"/>
      <c r="I33" s="139"/>
      <c r="J33" s="142"/>
      <c r="K33" s="142"/>
      <c r="L33" s="145"/>
      <c r="M33" s="35"/>
      <c r="N33" s="65"/>
      <c r="O33" s="148"/>
      <c r="P33" s="148"/>
      <c r="Q33" s="136">
        <f t="shared" si="6"/>
        <v>0</v>
      </c>
      <c r="R33" s="32"/>
      <c r="S33" s="153"/>
      <c r="T33" s="154"/>
      <c r="U33" s="32"/>
      <c r="V33" s="153"/>
      <c r="W33" s="154"/>
      <c r="X33" s="32"/>
      <c r="Y33" s="153"/>
      <c r="Z33" s="154"/>
      <c r="AA33" s="32"/>
      <c r="AB33" s="153"/>
      <c r="AC33" s="154"/>
      <c r="AD33" s="32"/>
      <c r="AE33" s="153"/>
      <c r="AF33" s="154"/>
      <c r="AG33" s="32"/>
      <c r="AH33" s="153"/>
      <c r="AI33" s="154"/>
      <c r="AJ33" s="159">
        <f t="shared" si="7"/>
        <v>0</v>
      </c>
      <c r="AK33" s="160">
        <f t="shared" si="8"/>
        <v>0</v>
      </c>
      <c r="AL33" s="313">
        <f t="shared" si="9"/>
        <v>0</v>
      </c>
      <c r="AM33" s="35"/>
      <c r="AN33" s="65"/>
      <c r="AO33" s="163"/>
      <c r="AP33" s="163"/>
      <c r="AQ33" s="136">
        <f t="shared" si="10"/>
        <v>0</v>
      </c>
      <c r="AR33" s="247">
        <f t="shared" si="59"/>
        <v>44121</v>
      </c>
      <c r="AS33" s="248">
        <f t="shared" si="11"/>
        <v>0</v>
      </c>
      <c r="AT33" s="168">
        <f t="shared" si="12"/>
        <v>0</v>
      </c>
      <c r="AU33" s="169">
        <f t="shared" si="26"/>
        <v>0</v>
      </c>
      <c r="AV33" s="167">
        <f t="shared" si="27"/>
        <v>0</v>
      </c>
      <c r="AW33" s="318" t="str">
        <f ca="1">IF(OR(RP_TripDutyRIG&lt;&gt;"Yes",ISBLANK($D33)),"",IF($D33=$D34,$D33,MAX(0,_xlfn.IFNA(VLOOKUP($D33,TripRigList,8),0)-SUM(AX33:OFFSET(AX33,-COUNTIF($D$15:$D33,D33),0)))))</f>
        <v/>
      </c>
      <c r="AX33" s="68">
        <f t="shared" si="28"/>
        <v>0</v>
      </c>
      <c r="AY33" s="266">
        <f t="shared" si="29"/>
        <v>0</v>
      </c>
      <c r="AZ33" s="171">
        <f t="shared" si="30"/>
        <v>0</v>
      </c>
      <c r="BA33" s="12"/>
      <c r="BB33" s="13">
        <f t="shared" si="14"/>
        <v>44121</v>
      </c>
      <c r="BC33" s="296" t="str">
        <f t="shared" si="31"/>
        <v>Err</v>
      </c>
      <c r="BD33" s="296" t="str">
        <f t="shared" si="16"/>
        <v>Ok</v>
      </c>
      <c r="BE33" s="296" t="str">
        <f t="shared" si="32"/>
        <v>Ok</v>
      </c>
      <c r="BF33" s="296" t="str">
        <f t="shared" si="33"/>
        <v>Ok</v>
      </c>
      <c r="BG33" s="296" t="str">
        <f t="shared" si="34"/>
        <v>Ok</v>
      </c>
      <c r="BH33" s="296" t="str">
        <f t="shared" si="35"/>
        <v>Ok</v>
      </c>
      <c r="BI33" s="91" t="str">
        <f t="shared" si="36"/>
        <v>Ok</v>
      </c>
      <c r="BJ33" s="12"/>
      <c r="BK33" s="2" t="str">
        <f t="shared" si="60"/>
        <v/>
      </c>
      <c r="BL33" s="7" t="str">
        <f t="shared" si="22"/>
        <v/>
      </c>
      <c r="BM33" s="7" t="str">
        <f t="shared" si="38"/>
        <v/>
      </c>
      <c r="BN33" s="2"/>
      <c r="BO33" s="1"/>
      <c r="BP33" s="235">
        <f ca="1"/>
        <v>1.0416666666666701E-2</v>
      </c>
      <c r="BQ33" s="1"/>
      <c r="BR33" s="195" t="str">
        <f t="shared" si="39"/>
        <v/>
      </c>
      <c r="BS33" s="196" t="str">
        <f t="shared" si="40"/>
        <v/>
      </c>
      <c r="BT33" s="196" t="s">
        <v>110</v>
      </c>
      <c r="BU33" s="196" t="s">
        <v>112</v>
      </c>
      <c r="BV33" s="197" t="str">
        <f t="shared" si="41"/>
        <v/>
      </c>
      <c r="BW33" s="197" t="str">
        <f t="shared" si="23"/>
        <v/>
      </c>
      <c r="BX33" s="197" t="str">
        <f t="shared" si="42"/>
        <v/>
      </c>
      <c r="BY33" s="197" t="str">
        <f t="shared" si="43"/>
        <v/>
      </c>
      <c r="BZ33" s="197" t="str">
        <f t="shared" si="44"/>
        <v/>
      </c>
      <c r="CA33" s="197" t="str">
        <f t="shared" si="45"/>
        <v/>
      </c>
      <c r="CB33" s="197" t="str">
        <f t="shared" si="46"/>
        <v/>
      </c>
      <c r="CC33" s="197" t="str">
        <f t="shared" si="47"/>
        <v/>
      </c>
      <c r="CD33" s="197" t="str">
        <f t="shared" si="48"/>
        <v/>
      </c>
      <c r="CE33" s="197" t="str">
        <f t="shared" si="49"/>
        <v/>
      </c>
      <c r="CF33" s="197" t="str">
        <f t="shared" si="50"/>
        <v/>
      </c>
      <c r="CG33" s="197" t="str">
        <f t="shared" si="51"/>
        <v/>
      </c>
      <c r="CH33" s="196" t="str">
        <f t="shared" si="52"/>
        <v/>
      </c>
      <c r="CI33" s="198" t="str">
        <f t="shared" si="53"/>
        <v/>
      </c>
      <c r="CK33" s="219">
        <f t="shared" si="24"/>
        <v>6.5972222222222224E-2</v>
      </c>
      <c r="CL33" s="219">
        <v>5.5555555555555601E-2</v>
      </c>
      <c r="CM33" s="219">
        <v>5.9027777777777797E-2</v>
      </c>
      <c r="CN33" s="219">
        <f t="shared" si="54"/>
        <v>1.3194444444444444E-2</v>
      </c>
      <c r="CO33" s="219">
        <f t="shared" si="55"/>
        <v>1.3194444444444444E-2</v>
      </c>
      <c r="CP33" s="219">
        <v>5.9027777777777797E-2</v>
      </c>
      <c r="CQ33" s="219">
        <v>1.18055555555556E-2</v>
      </c>
      <c r="CS33" s="219">
        <f t="shared" si="25"/>
        <v>6.5972222222222224E-2</v>
      </c>
      <c r="CT33" s="219">
        <v>5.5555555555555601E-2</v>
      </c>
      <c r="CU33" s="219">
        <v>5.9027777777777797E-2</v>
      </c>
      <c r="CV33" s="219">
        <f t="shared" si="56"/>
        <v>1.3194444444444444E-2</v>
      </c>
      <c r="CW33" s="219">
        <f t="shared" si="57"/>
        <v>1.3194444444444444E-2</v>
      </c>
      <c r="CX33" s="219">
        <v>5.9027777777777797E-2</v>
      </c>
      <c r="CY33" s="219">
        <v>1.18055555555556E-2</v>
      </c>
      <c r="DA33" s="239">
        <v>0.125</v>
      </c>
      <c r="DB33" s="239">
        <v>0.125</v>
      </c>
      <c r="DC33" s="239">
        <v>0.125</v>
      </c>
      <c r="DD33" s="239">
        <v>0.125</v>
      </c>
      <c r="DE33" s="239">
        <v>0.125</v>
      </c>
      <c r="DF33" s="239">
        <v>0.125</v>
      </c>
      <c r="DG33" s="239">
        <v>0.125</v>
      </c>
      <c r="DH33" s="239">
        <v>0.125</v>
      </c>
      <c r="DI33" s="239">
        <v>0.125</v>
      </c>
      <c r="DJ33" s="239">
        <v>0.125</v>
      </c>
      <c r="DL33" s="2" t="str" cm="1">
        <f t="array" ref="DL33">_xlfn.IFNA(IF(INDEX(SectorsBlocks,ROW()-ROW(DK$5)+2,MATCH(SUBSTITUTE(RPName," ",""),SectorsBlocks_Top,0))&lt;&gt;0,INDEX(SectorsBlocks,ROW()-ROW(DK$5)+2,MATCH(SUBSTITUTE(RPName," ",""),SectorsBlocks_Top,0)),""),"")</f>
        <v>BNE-KTA</v>
      </c>
      <c r="DM33" s="250" cm="1">
        <f t="array" ref="DM33">_xlfn.IFNA(IF(INDEX(SectorsBlocks,ROW()-ROW(DL$5)+2,MATCH(SUBSTITUTE(RPName," ",""),SectorsBlocks_Top,0))&lt;&gt;0,INDEX(SectorsBlocks,ROW()-ROW(DL$5)+2,MATCH(SUBSTITUTE(RPName," ",""),SectorsBlocks_Top,0)+1),""),"")</f>
        <v>0.25694444444444442</v>
      </c>
    </row>
    <row r="34" spans="1:117" ht="15" customHeight="1">
      <c r="A34" s="12"/>
      <c r="B34" s="95">
        <f t="shared" si="58"/>
        <v>44122</v>
      </c>
      <c r="C34" s="93"/>
      <c r="D34" s="284"/>
      <c r="E34" s="22">
        <f t="shared" si="3"/>
        <v>0</v>
      </c>
      <c r="F34" s="22">
        <f t="shared" si="4"/>
        <v>0</v>
      </c>
      <c r="G34" s="76">
        <f t="shared" si="5"/>
        <v>0</v>
      </c>
      <c r="H34" s="139"/>
      <c r="I34" s="139"/>
      <c r="J34" s="142"/>
      <c r="K34" s="142"/>
      <c r="L34" s="145"/>
      <c r="M34" s="35"/>
      <c r="N34" s="65"/>
      <c r="O34" s="148"/>
      <c r="P34" s="148"/>
      <c r="Q34" s="136">
        <f t="shared" si="6"/>
        <v>0</v>
      </c>
      <c r="R34" s="32"/>
      <c r="S34" s="153"/>
      <c r="T34" s="154"/>
      <c r="U34" s="32"/>
      <c r="V34" s="153"/>
      <c r="W34" s="154"/>
      <c r="X34" s="32"/>
      <c r="Y34" s="153"/>
      <c r="Z34" s="154"/>
      <c r="AA34" s="32"/>
      <c r="AB34" s="153"/>
      <c r="AC34" s="154"/>
      <c r="AD34" s="32"/>
      <c r="AE34" s="153"/>
      <c r="AF34" s="154"/>
      <c r="AG34" s="32"/>
      <c r="AH34" s="153"/>
      <c r="AI34" s="154"/>
      <c r="AJ34" s="159">
        <f t="shared" si="7"/>
        <v>0</v>
      </c>
      <c r="AK34" s="160">
        <f t="shared" si="8"/>
        <v>0</v>
      </c>
      <c r="AL34" s="313">
        <f t="shared" si="9"/>
        <v>0</v>
      </c>
      <c r="AM34" s="35"/>
      <c r="AN34" s="65"/>
      <c r="AO34" s="163"/>
      <c r="AP34" s="163"/>
      <c r="AQ34" s="136">
        <f t="shared" si="10"/>
        <v>0</v>
      </c>
      <c r="AR34" s="247">
        <f t="shared" si="59"/>
        <v>44122</v>
      </c>
      <c r="AS34" s="248">
        <f t="shared" si="11"/>
        <v>0</v>
      </c>
      <c r="AT34" s="168">
        <f t="shared" si="12"/>
        <v>0</v>
      </c>
      <c r="AU34" s="169">
        <f t="shared" si="26"/>
        <v>0</v>
      </c>
      <c r="AV34" s="167">
        <f t="shared" si="27"/>
        <v>0</v>
      </c>
      <c r="AW34" s="318" t="str">
        <f ca="1">IF(OR(RP_TripDutyRIG&lt;&gt;"Yes",ISBLANK($D34)),"",IF($D34=$D35,$D34,MAX(0,_xlfn.IFNA(VLOOKUP($D34,TripRigList,8),0)-SUM(AX34:OFFSET(AX34,-COUNTIF($D$15:$D34,D34),0)))))</f>
        <v/>
      </c>
      <c r="AX34" s="68">
        <f t="shared" si="28"/>
        <v>0</v>
      </c>
      <c r="AY34" s="266">
        <f t="shared" si="29"/>
        <v>0</v>
      </c>
      <c r="AZ34" s="171">
        <f t="shared" si="30"/>
        <v>0</v>
      </c>
      <c r="BA34" s="12"/>
      <c r="BB34" s="13">
        <f t="shared" si="14"/>
        <v>44122</v>
      </c>
      <c r="BC34" s="296" t="str">
        <f t="shared" si="31"/>
        <v>Err</v>
      </c>
      <c r="BD34" s="296" t="str">
        <f t="shared" si="16"/>
        <v>Ok</v>
      </c>
      <c r="BE34" s="296" t="str">
        <f t="shared" si="32"/>
        <v>Ok</v>
      </c>
      <c r="BF34" s="296" t="str">
        <f t="shared" si="33"/>
        <v>Ok</v>
      </c>
      <c r="BG34" s="296" t="str">
        <f t="shared" si="34"/>
        <v>Ok</v>
      </c>
      <c r="BH34" s="296" t="str">
        <f t="shared" si="35"/>
        <v>Ok</v>
      </c>
      <c r="BI34" s="91" t="str">
        <f t="shared" si="36"/>
        <v>Ok</v>
      </c>
      <c r="BJ34" s="12"/>
      <c r="BK34" s="2" t="str">
        <f t="shared" si="60"/>
        <v/>
      </c>
      <c r="BL34" s="7" t="str">
        <f t="shared" si="22"/>
        <v/>
      </c>
      <c r="BM34" s="7" t="str">
        <f t="shared" si="38"/>
        <v/>
      </c>
      <c r="BN34" s="2"/>
      <c r="BO34" s="1"/>
      <c r="BP34" s="235">
        <f ca="1"/>
        <v>1.1111111111111099E-2</v>
      </c>
      <c r="BQ34" s="1"/>
      <c r="BR34" s="195" t="str">
        <f t="shared" si="39"/>
        <v/>
      </c>
      <c r="BS34" s="196" t="str">
        <f t="shared" si="40"/>
        <v/>
      </c>
      <c r="BT34" s="196" t="s">
        <v>110</v>
      </c>
      <c r="BU34" s="196" t="s">
        <v>112</v>
      </c>
      <c r="BV34" s="197" t="str">
        <f t="shared" si="41"/>
        <v/>
      </c>
      <c r="BW34" s="197" t="str">
        <f t="shared" si="23"/>
        <v/>
      </c>
      <c r="BX34" s="197" t="str">
        <f t="shared" si="42"/>
        <v/>
      </c>
      <c r="BY34" s="197" t="str">
        <f t="shared" si="43"/>
        <v/>
      </c>
      <c r="BZ34" s="197" t="str">
        <f t="shared" si="44"/>
        <v/>
      </c>
      <c r="CA34" s="197" t="str">
        <f t="shared" si="45"/>
        <v/>
      </c>
      <c r="CB34" s="197" t="str">
        <f t="shared" si="46"/>
        <v/>
      </c>
      <c r="CC34" s="197" t="str">
        <f t="shared" si="47"/>
        <v/>
      </c>
      <c r="CD34" s="197" t="str">
        <f t="shared" si="48"/>
        <v/>
      </c>
      <c r="CE34" s="197" t="str">
        <f t="shared" si="49"/>
        <v/>
      </c>
      <c r="CF34" s="197" t="str">
        <f t="shared" si="50"/>
        <v/>
      </c>
      <c r="CG34" s="197" t="str">
        <f t="shared" si="51"/>
        <v/>
      </c>
      <c r="CH34" s="196" t="str">
        <f t="shared" si="52"/>
        <v/>
      </c>
      <c r="CI34" s="198" t="str">
        <f t="shared" si="53"/>
        <v/>
      </c>
      <c r="CK34" s="219">
        <f t="shared" si="24"/>
        <v>6.9444444444444448E-2</v>
      </c>
      <c r="CL34" s="219">
        <v>5.9027777777777797E-2</v>
      </c>
      <c r="CM34" s="219">
        <v>6.25E-2</v>
      </c>
      <c r="CN34" s="219">
        <f t="shared" si="54"/>
        <v>1.3888888888888888E-2</v>
      </c>
      <c r="CO34" s="219">
        <f t="shared" si="55"/>
        <v>1.3888888888888888E-2</v>
      </c>
      <c r="CP34" s="219">
        <v>6.25E-2</v>
      </c>
      <c r="CQ34" s="219">
        <v>1.2500000000000001E-2</v>
      </c>
      <c r="CS34" s="219">
        <f t="shared" si="25"/>
        <v>6.9444444444444448E-2</v>
      </c>
      <c r="CT34" s="219">
        <v>5.9027777777777797E-2</v>
      </c>
      <c r="CU34" s="219">
        <v>6.25E-2</v>
      </c>
      <c r="CV34" s="219">
        <f t="shared" si="56"/>
        <v>1.3888888888888888E-2</v>
      </c>
      <c r="CW34" s="219">
        <f t="shared" si="57"/>
        <v>1.3888888888888888E-2</v>
      </c>
      <c r="CX34" s="219">
        <v>6.25E-2</v>
      </c>
      <c r="CY34" s="219">
        <v>1.2500000000000001E-2</v>
      </c>
      <c r="DA34" s="239">
        <v>0.12847222222222199</v>
      </c>
      <c r="DB34" s="239">
        <v>0.12847222222222199</v>
      </c>
      <c r="DC34" s="239">
        <v>0.12847222222222199</v>
      </c>
      <c r="DD34" s="239">
        <v>0.12847222222222199</v>
      </c>
      <c r="DE34" s="239">
        <v>0.12847222222222199</v>
      </c>
      <c r="DF34" s="239">
        <v>0.12847222222222199</v>
      </c>
      <c r="DG34" s="239">
        <v>0.12847222222222199</v>
      </c>
      <c r="DH34" s="239">
        <v>0.12847222222222199</v>
      </c>
      <c r="DI34" s="239">
        <v>0.12847222222222199</v>
      </c>
      <c r="DJ34" s="239">
        <v>0.12847222222222199</v>
      </c>
      <c r="DL34" s="2" t="str" cm="1">
        <f t="array" ref="DL34">_xlfn.IFNA(IF(INDEX(SectorsBlocks,ROW()-ROW(DK$5)+2,MATCH(SUBSTITUTE(RPName," ",""),SectorsBlocks_Top,0))&lt;&gt;0,INDEX(SectorsBlocks,ROW()-ROW(DK$5)+2,MATCH(SUBSTITUTE(RPName," ",""),SectorsBlocks_Top,0)),""),"")</f>
        <v>BNE-LST</v>
      </c>
      <c r="DM34" s="250" cm="1">
        <f t="array" ref="DM34">_xlfn.IFNA(IF(INDEX(SectorsBlocks,ROW()-ROW(DL$5)+2,MATCH(SUBSTITUTE(RPName," ",""),SectorsBlocks_Top,0))&lt;&gt;0,INDEX(SectorsBlocks,ROW()-ROW(DL$5)+2,MATCH(SUBSTITUTE(RPName," ",""),SectorsBlocks_Top,0)+1),""),"")</f>
        <v>0.1111111111111111</v>
      </c>
    </row>
    <row r="35" spans="1:117" ht="15" customHeight="1">
      <c r="A35" s="12"/>
      <c r="B35" s="95">
        <f t="shared" si="58"/>
        <v>44123</v>
      </c>
      <c r="C35" s="93"/>
      <c r="D35" s="284"/>
      <c r="E35" s="22">
        <f t="shared" si="3"/>
        <v>0</v>
      </c>
      <c r="F35" s="22">
        <f t="shared" si="4"/>
        <v>0</v>
      </c>
      <c r="G35" s="76">
        <f t="shared" si="5"/>
        <v>0</v>
      </c>
      <c r="H35" s="139"/>
      <c r="I35" s="139"/>
      <c r="J35" s="142"/>
      <c r="K35" s="142"/>
      <c r="L35" s="145"/>
      <c r="M35" s="35"/>
      <c r="N35" s="65"/>
      <c r="O35" s="148"/>
      <c r="P35" s="148"/>
      <c r="Q35" s="136">
        <f t="shared" si="6"/>
        <v>0</v>
      </c>
      <c r="R35" s="32"/>
      <c r="S35" s="153"/>
      <c r="T35" s="154"/>
      <c r="U35" s="32"/>
      <c r="V35" s="153"/>
      <c r="W35" s="154"/>
      <c r="X35" s="32"/>
      <c r="Y35" s="153"/>
      <c r="Z35" s="154"/>
      <c r="AA35" s="32"/>
      <c r="AB35" s="153"/>
      <c r="AC35" s="154"/>
      <c r="AD35" s="32"/>
      <c r="AE35" s="153"/>
      <c r="AF35" s="154"/>
      <c r="AG35" s="32"/>
      <c r="AH35" s="153"/>
      <c r="AI35" s="154"/>
      <c r="AJ35" s="159">
        <f t="shared" si="7"/>
        <v>0</v>
      </c>
      <c r="AK35" s="160">
        <f t="shared" si="8"/>
        <v>0</v>
      </c>
      <c r="AL35" s="313">
        <f t="shared" si="9"/>
        <v>0</v>
      </c>
      <c r="AM35" s="35"/>
      <c r="AN35" s="65"/>
      <c r="AO35" s="163"/>
      <c r="AP35" s="163"/>
      <c r="AQ35" s="136">
        <f t="shared" si="10"/>
        <v>0</v>
      </c>
      <c r="AR35" s="247">
        <f t="shared" si="59"/>
        <v>44123</v>
      </c>
      <c r="AS35" s="248">
        <f t="shared" si="11"/>
        <v>0</v>
      </c>
      <c r="AT35" s="168">
        <f t="shared" si="12"/>
        <v>0</v>
      </c>
      <c r="AU35" s="169">
        <f t="shared" si="26"/>
        <v>0</v>
      </c>
      <c r="AV35" s="167">
        <f t="shared" si="27"/>
        <v>0</v>
      </c>
      <c r="AW35" s="318" t="str">
        <f ca="1">IF(OR(RP_TripDutyRIG&lt;&gt;"Yes",ISBLANK($D35)),"",IF($D35=$D36,$D35,MAX(0,_xlfn.IFNA(VLOOKUP($D35,TripRigList,8),0)-SUM(AX35:OFFSET(AX35,-COUNTIF($D$15:$D35,D35),0)))))</f>
        <v/>
      </c>
      <c r="AX35" s="68">
        <f t="shared" si="28"/>
        <v>0</v>
      </c>
      <c r="AY35" s="266">
        <f t="shared" si="29"/>
        <v>0</v>
      </c>
      <c r="AZ35" s="171">
        <f t="shared" si="30"/>
        <v>0</v>
      </c>
      <c r="BA35" s="12"/>
      <c r="BB35" s="13">
        <f t="shared" si="14"/>
        <v>44123</v>
      </c>
      <c r="BC35" s="296" t="str">
        <f t="shared" si="31"/>
        <v>Err</v>
      </c>
      <c r="BD35" s="296" t="str">
        <f t="shared" si="16"/>
        <v>Ok</v>
      </c>
      <c r="BE35" s="296" t="str">
        <f t="shared" si="32"/>
        <v>Ok</v>
      </c>
      <c r="BF35" s="296" t="str">
        <f t="shared" si="33"/>
        <v>Ok</v>
      </c>
      <c r="BG35" s="296" t="str">
        <f t="shared" si="34"/>
        <v>Ok</v>
      </c>
      <c r="BH35" s="296" t="str">
        <f t="shared" si="35"/>
        <v>Ok</v>
      </c>
      <c r="BI35" s="91" t="str">
        <f t="shared" si="36"/>
        <v>Ok</v>
      </c>
      <c r="BJ35" s="12"/>
      <c r="BK35" s="2" t="str">
        <f t="shared" si="60"/>
        <v/>
      </c>
      <c r="BL35" s="7" t="str">
        <f t="shared" si="22"/>
        <v/>
      </c>
      <c r="BM35" s="7" t="str">
        <f t="shared" si="38"/>
        <v/>
      </c>
      <c r="BN35" s="2"/>
      <c r="BO35" s="1"/>
      <c r="BP35" s="235">
        <f ca="1"/>
        <v>1.18055555555556E-2</v>
      </c>
      <c r="BQ35" s="1"/>
      <c r="BR35" s="195" t="str">
        <f t="shared" si="39"/>
        <v/>
      </c>
      <c r="BS35" s="196" t="str">
        <f t="shared" si="40"/>
        <v/>
      </c>
      <c r="BT35" s="196" t="s">
        <v>110</v>
      </c>
      <c r="BU35" s="196" t="s">
        <v>112</v>
      </c>
      <c r="BV35" s="197" t="str">
        <f t="shared" si="41"/>
        <v/>
      </c>
      <c r="BW35" s="197" t="str">
        <f t="shared" si="23"/>
        <v/>
      </c>
      <c r="BX35" s="197" t="str">
        <f t="shared" si="42"/>
        <v/>
      </c>
      <c r="BY35" s="197" t="str">
        <f t="shared" si="43"/>
        <v/>
      </c>
      <c r="BZ35" s="197" t="str">
        <f t="shared" si="44"/>
        <v/>
      </c>
      <c r="CA35" s="197" t="str">
        <f t="shared" si="45"/>
        <v/>
      </c>
      <c r="CB35" s="197" t="str">
        <f t="shared" si="46"/>
        <v/>
      </c>
      <c r="CC35" s="197" t="str">
        <f t="shared" si="47"/>
        <v/>
      </c>
      <c r="CD35" s="197" t="str">
        <f t="shared" si="48"/>
        <v/>
      </c>
      <c r="CE35" s="197" t="str">
        <f t="shared" si="49"/>
        <v/>
      </c>
      <c r="CF35" s="197" t="str">
        <f t="shared" si="50"/>
        <v/>
      </c>
      <c r="CG35" s="197" t="str">
        <f t="shared" si="51"/>
        <v/>
      </c>
      <c r="CH35" s="196" t="str">
        <f t="shared" si="52"/>
        <v/>
      </c>
      <c r="CI35" s="198" t="str">
        <f t="shared" si="53"/>
        <v/>
      </c>
      <c r="CK35" s="219">
        <f t="shared" si="24"/>
        <v>7.2916666666666671E-2</v>
      </c>
      <c r="CL35" s="219">
        <v>6.25E-2</v>
      </c>
      <c r="CM35" s="219">
        <v>6.5972222222222196E-2</v>
      </c>
      <c r="CN35" s="219">
        <f t="shared" si="54"/>
        <v>1.4583333333333332E-2</v>
      </c>
      <c r="CO35" s="219">
        <f t="shared" si="55"/>
        <v>1.4583333333333332E-2</v>
      </c>
      <c r="CP35" s="219">
        <v>6.5972222222222196E-2</v>
      </c>
      <c r="CQ35" s="219">
        <v>1.3194444444444399E-2</v>
      </c>
      <c r="CS35" s="219">
        <f t="shared" si="25"/>
        <v>7.2916666666666671E-2</v>
      </c>
      <c r="CT35" s="219">
        <v>6.25E-2</v>
      </c>
      <c r="CU35" s="219">
        <v>6.5972222222222196E-2</v>
      </c>
      <c r="CV35" s="219">
        <f t="shared" si="56"/>
        <v>1.4583333333333332E-2</v>
      </c>
      <c r="CW35" s="219">
        <f t="shared" si="57"/>
        <v>1.4583333333333332E-2</v>
      </c>
      <c r="CX35" s="219">
        <v>6.5972222222222196E-2</v>
      </c>
      <c r="CY35" s="219">
        <v>1.3194444444444399E-2</v>
      </c>
      <c r="DA35" s="239">
        <v>0.131944444444445</v>
      </c>
      <c r="DB35" s="239">
        <v>0.131944444444445</v>
      </c>
      <c r="DC35" s="239">
        <v>0.131944444444445</v>
      </c>
      <c r="DD35" s="239">
        <v>0.131944444444445</v>
      </c>
      <c r="DE35" s="239">
        <v>0.131944444444445</v>
      </c>
      <c r="DF35" s="239">
        <v>0.131944444444445</v>
      </c>
      <c r="DG35" s="239">
        <v>0.131944444444445</v>
      </c>
      <c r="DH35" s="239">
        <v>0.131944444444445</v>
      </c>
      <c r="DI35" s="239">
        <v>0.131944444444445</v>
      </c>
      <c r="DJ35" s="239">
        <v>0.131944444444445</v>
      </c>
      <c r="DL35" s="2" t="str" cm="1">
        <f t="array" ref="DL35">_xlfn.IFNA(IF(INDEX(SectorsBlocks,ROW()-ROW(DK$5)+2,MATCH(SUBSTITUTE(RPName," ",""),SectorsBlocks_Top,0))&lt;&gt;0,INDEX(SectorsBlocks,ROW()-ROW(DK$5)+2,MATCH(SUBSTITUTE(RPName," ",""),SectorsBlocks_Top,0)),""),"")</f>
        <v>BNE-MEL</v>
      </c>
      <c r="DM35" s="250" cm="1">
        <f t="array" ref="DM35">_xlfn.IFNA(IF(INDEX(SectorsBlocks,ROW()-ROW(DL$5)+2,MATCH(SUBSTITUTE(RPName," ",""),SectorsBlocks_Top,0))&lt;&gt;0,INDEX(SectorsBlocks,ROW()-ROW(DL$5)+2,MATCH(SUBSTITUTE(RPName," ",""),SectorsBlocks_Top,0)+1),""),"")</f>
        <v>0.10069444444444445</v>
      </c>
    </row>
    <row r="36" spans="1:117" ht="15" customHeight="1">
      <c r="A36" s="12"/>
      <c r="B36" s="95">
        <f t="shared" si="58"/>
        <v>44124</v>
      </c>
      <c r="C36" s="93"/>
      <c r="D36" s="284"/>
      <c r="E36" s="22">
        <f t="shared" si="3"/>
        <v>0</v>
      </c>
      <c r="F36" s="22">
        <f t="shared" si="4"/>
        <v>0</v>
      </c>
      <c r="G36" s="76">
        <f t="shared" si="5"/>
        <v>0</v>
      </c>
      <c r="H36" s="139"/>
      <c r="I36" s="139"/>
      <c r="J36" s="142"/>
      <c r="K36" s="142"/>
      <c r="L36" s="145"/>
      <c r="M36" s="35"/>
      <c r="N36" s="65"/>
      <c r="O36" s="148"/>
      <c r="P36" s="148"/>
      <c r="Q36" s="136">
        <f t="shared" si="6"/>
        <v>0</v>
      </c>
      <c r="R36" s="32"/>
      <c r="S36" s="153"/>
      <c r="T36" s="154"/>
      <c r="U36" s="32"/>
      <c r="V36" s="153"/>
      <c r="W36" s="154"/>
      <c r="X36" s="32"/>
      <c r="Y36" s="153"/>
      <c r="Z36" s="154"/>
      <c r="AA36" s="32"/>
      <c r="AB36" s="153"/>
      <c r="AC36" s="154"/>
      <c r="AD36" s="32"/>
      <c r="AE36" s="153"/>
      <c r="AF36" s="154"/>
      <c r="AG36" s="32"/>
      <c r="AH36" s="153"/>
      <c r="AI36" s="154"/>
      <c r="AJ36" s="159">
        <f t="shared" si="7"/>
        <v>0</v>
      </c>
      <c r="AK36" s="160">
        <f t="shared" si="8"/>
        <v>0</v>
      </c>
      <c r="AL36" s="313">
        <f t="shared" si="9"/>
        <v>0</v>
      </c>
      <c r="AM36" s="35"/>
      <c r="AN36" s="65"/>
      <c r="AO36" s="163"/>
      <c r="AP36" s="163"/>
      <c r="AQ36" s="136">
        <f t="shared" si="10"/>
        <v>0</v>
      </c>
      <c r="AR36" s="247">
        <f t="shared" si="59"/>
        <v>44124</v>
      </c>
      <c r="AS36" s="248">
        <f t="shared" si="11"/>
        <v>0</v>
      </c>
      <c r="AT36" s="168">
        <f t="shared" si="12"/>
        <v>0</v>
      </c>
      <c r="AU36" s="169">
        <f t="shared" si="26"/>
        <v>0</v>
      </c>
      <c r="AV36" s="167">
        <f t="shared" si="27"/>
        <v>0</v>
      </c>
      <c r="AW36" s="318" t="str">
        <f ca="1">IF(OR(RP_TripDutyRIG&lt;&gt;"Yes",ISBLANK($D36)),"",IF($D36=$D37,$D36,MAX(0,_xlfn.IFNA(VLOOKUP($D36,TripRigList,8),0)-SUM(AX36:OFFSET(AX36,-COUNTIF($D$15:$D36,D36),0)))))</f>
        <v/>
      </c>
      <c r="AX36" s="68">
        <f t="shared" si="28"/>
        <v>0</v>
      </c>
      <c r="AY36" s="266">
        <f t="shared" si="29"/>
        <v>0</v>
      </c>
      <c r="AZ36" s="171">
        <f t="shared" si="30"/>
        <v>0</v>
      </c>
      <c r="BA36" s="12"/>
      <c r="BB36" s="13">
        <f t="shared" si="14"/>
        <v>44124</v>
      </c>
      <c r="BC36" s="296" t="str">
        <f t="shared" si="31"/>
        <v>Err</v>
      </c>
      <c r="BD36" s="296" t="str">
        <f t="shared" si="16"/>
        <v>Ok</v>
      </c>
      <c r="BE36" s="296" t="str">
        <f t="shared" si="32"/>
        <v>Ok</v>
      </c>
      <c r="BF36" s="296" t="str">
        <f t="shared" si="33"/>
        <v>Ok</v>
      </c>
      <c r="BG36" s="296" t="str">
        <f t="shared" si="34"/>
        <v>Ok</v>
      </c>
      <c r="BH36" s="296" t="str">
        <f t="shared" si="35"/>
        <v>Ok</v>
      </c>
      <c r="BI36" s="91" t="str">
        <f t="shared" si="36"/>
        <v>Ok</v>
      </c>
      <c r="BJ36" s="12"/>
      <c r="BK36" s="2" t="str">
        <f t="shared" si="60"/>
        <v/>
      </c>
      <c r="BL36" s="7" t="str">
        <f t="shared" si="22"/>
        <v/>
      </c>
      <c r="BM36" s="7" t="str">
        <f t="shared" si="38"/>
        <v/>
      </c>
      <c r="BN36" s="2"/>
      <c r="BO36" s="1"/>
      <c r="BP36" s="235">
        <f ca="1"/>
        <v>1.2500000000000001E-2</v>
      </c>
      <c r="BQ36" s="1"/>
      <c r="BR36" s="195" t="str">
        <f t="shared" si="39"/>
        <v/>
      </c>
      <c r="BS36" s="196" t="str">
        <f t="shared" si="40"/>
        <v/>
      </c>
      <c r="BT36" s="196" t="s">
        <v>110</v>
      </c>
      <c r="BU36" s="196" t="s">
        <v>112</v>
      </c>
      <c r="BV36" s="197" t="str">
        <f t="shared" si="41"/>
        <v/>
      </c>
      <c r="BW36" s="197" t="str">
        <f t="shared" si="23"/>
        <v/>
      </c>
      <c r="BX36" s="197" t="str">
        <f t="shared" si="42"/>
        <v/>
      </c>
      <c r="BY36" s="197" t="str">
        <f t="shared" si="43"/>
        <v/>
      </c>
      <c r="BZ36" s="197" t="str">
        <f t="shared" si="44"/>
        <v/>
      </c>
      <c r="CA36" s="197" t="str">
        <f t="shared" si="45"/>
        <v/>
      </c>
      <c r="CB36" s="197" t="str">
        <f t="shared" si="46"/>
        <v/>
      </c>
      <c r="CC36" s="197" t="str">
        <f t="shared" si="47"/>
        <v/>
      </c>
      <c r="CD36" s="197" t="str">
        <f t="shared" si="48"/>
        <v/>
      </c>
      <c r="CE36" s="197" t="str">
        <f t="shared" si="49"/>
        <v/>
      </c>
      <c r="CF36" s="197" t="str">
        <f t="shared" si="50"/>
        <v/>
      </c>
      <c r="CG36" s="197" t="str">
        <f t="shared" si="51"/>
        <v/>
      </c>
      <c r="CH36" s="196" t="str">
        <f t="shared" si="52"/>
        <v/>
      </c>
      <c r="CI36" s="198" t="str">
        <f t="shared" si="53"/>
        <v/>
      </c>
      <c r="CK36" s="219">
        <f t="shared" si="24"/>
        <v>7.6388888888888895E-2</v>
      </c>
      <c r="CL36" s="219">
        <v>6.5972222222222196E-2</v>
      </c>
      <c r="CM36" s="219">
        <v>6.9444444444444406E-2</v>
      </c>
      <c r="CN36" s="219">
        <f t="shared" si="54"/>
        <v>1.5277777777777777E-2</v>
      </c>
      <c r="CO36" s="219">
        <f t="shared" si="55"/>
        <v>1.5277777777777777E-2</v>
      </c>
      <c r="CP36" s="219">
        <v>6.9444444444444406E-2</v>
      </c>
      <c r="CQ36" s="219">
        <v>1.38888888888889E-2</v>
      </c>
      <c r="CS36" s="219">
        <f t="shared" si="25"/>
        <v>7.6388888888888895E-2</v>
      </c>
      <c r="CT36" s="219">
        <v>6.5972222222222196E-2</v>
      </c>
      <c r="CU36" s="219">
        <v>6.9444444444444406E-2</v>
      </c>
      <c r="CV36" s="219">
        <f t="shared" si="56"/>
        <v>1.5277777777777777E-2</v>
      </c>
      <c r="CW36" s="219">
        <f t="shared" si="57"/>
        <v>1.5277777777777777E-2</v>
      </c>
      <c r="CX36" s="219">
        <v>6.9444444444444406E-2</v>
      </c>
      <c r="CY36" s="219">
        <v>1.38888888888889E-2</v>
      </c>
      <c r="DA36" s="239">
        <v>0.13541666666666699</v>
      </c>
      <c r="DB36" s="239">
        <v>0.13541666666666699</v>
      </c>
      <c r="DC36" s="239">
        <v>0.13541666666666699</v>
      </c>
      <c r="DD36" s="239">
        <v>0.13541666666666699</v>
      </c>
      <c r="DE36" s="239">
        <v>0.13541666666666699</v>
      </c>
      <c r="DF36" s="239">
        <v>0.13541666666666699</v>
      </c>
      <c r="DG36" s="239">
        <v>0.13541666666666699</v>
      </c>
      <c r="DH36" s="239">
        <v>0.13541666666666699</v>
      </c>
      <c r="DI36" s="239">
        <v>0.13541666666666699</v>
      </c>
      <c r="DJ36" s="239">
        <v>0.13541666666666699</v>
      </c>
      <c r="DL36" s="2" t="str" cm="1">
        <f t="array" ref="DL36">_xlfn.IFNA(IF(INDEX(SectorsBlocks,ROW()-ROW(DK$5)+2,MATCH(SUBSTITUTE(RPName," ",""),SectorsBlocks_Top,0))&lt;&gt;0,INDEX(SectorsBlocks,ROW()-ROW(DK$5)+2,MATCH(SUBSTITUTE(RPName," ",""),SectorsBlocks_Top,0)),""),"")</f>
        <v>BNE-MKY</v>
      </c>
      <c r="DM36" s="250" cm="1">
        <f t="array" ref="DM36">_xlfn.IFNA(IF(INDEX(SectorsBlocks,ROW()-ROW(DL$5)+2,MATCH(SUBSTITUTE(RPName," ",""),SectorsBlocks_Top,0))&lt;&gt;0,INDEX(SectorsBlocks,ROW()-ROW(DL$5)+2,MATCH(SUBSTITUTE(RPName," ",""),SectorsBlocks_Top,0)+1),""),"")</f>
        <v>6.9444444444444448E-2</v>
      </c>
    </row>
    <row r="37" spans="1:117" ht="15" customHeight="1">
      <c r="A37" s="12"/>
      <c r="B37" s="95">
        <f t="shared" si="58"/>
        <v>44125</v>
      </c>
      <c r="C37" s="93"/>
      <c r="D37" s="284"/>
      <c r="E37" s="22">
        <f t="shared" si="3"/>
        <v>0</v>
      </c>
      <c r="F37" s="22">
        <f t="shared" si="4"/>
        <v>0</v>
      </c>
      <c r="G37" s="76">
        <f t="shared" si="5"/>
        <v>0</v>
      </c>
      <c r="H37" s="139"/>
      <c r="I37" s="139"/>
      <c r="J37" s="142"/>
      <c r="K37" s="142"/>
      <c r="L37" s="145"/>
      <c r="M37" s="35"/>
      <c r="N37" s="65"/>
      <c r="O37" s="148"/>
      <c r="P37" s="148"/>
      <c r="Q37" s="136">
        <f t="shared" si="6"/>
        <v>0</v>
      </c>
      <c r="R37" s="32"/>
      <c r="S37" s="153"/>
      <c r="T37" s="154"/>
      <c r="U37" s="32"/>
      <c r="V37" s="153"/>
      <c r="W37" s="154"/>
      <c r="X37" s="32"/>
      <c r="Y37" s="153"/>
      <c r="Z37" s="154"/>
      <c r="AA37" s="32"/>
      <c r="AB37" s="153"/>
      <c r="AC37" s="154"/>
      <c r="AD37" s="32"/>
      <c r="AE37" s="153"/>
      <c r="AF37" s="154"/>
      <c r="AG37" s="32"/>
      <c r="AH37" s="153"/>
      <c r="AI37" s="154"/>
      <c r="AJ37" s="159">
        <f t="shared" si="7"/>
        <v>0</v>
      </c>
      <c r="AK37" s="160">
        <f t="shared" si="8"/>
        <v>0</v>
      </c>
      <c r="AL37" s="313">
        <f t="shared" si="9"/>
        <v>0</v>
      </c>
      <c r="AM37" s="35"/>
      <c r="AN37" s="65"/>
      <c r="AO37" s="163"/>
      <c r="AP37" s="163"/>
      <c r="AQ37" s="136">
        <f t="shared" si="10"/>
        <v>0</v>
      </c>
      <c r="AR37" s="247">
        <f t="shared" si="59"/>
        <v>44125</v>
      </c>
      <c r="AS37" s="248">
        <f t="shared" si="11"/>
        <v>0</v>
      </c>
      <c r="AT37" s="168">
        <f t="shared" si="12"/>
        <v>0</v>
      </c>
      <c r="AU37" s="169">
        <f t="shared" si="26"/>
        <v>0</v>
      </c>
      <c r="AV37" s="167">
        <f t="shared" si="27"/>
        <v>0</v>
      </c>
      <c r="AW37" s="318" t="str">
        <f ca="1">IF(OR(RP_TripDutyRIG&lt;&gt;"Yes",ISBLANK($D37)),"",IF($D37=$D38,$D37,MAX(0,_xlfn.IFNA(VLOOKUP($D37,TripRigList,8),0)-SUM(AX37:OFFSET(AX37,-COUNTIF($D$15:$D37,D37),0)))))</f>
        <v/>
      </c>
      <c r="AX37" s="68">
        <f t="shared" si="28"/>
        <v>0</v>
      </c>
      <c r="AY37" s="266">
        <f t="shared" si="29"/>
        <v>0</v>
      </c>
      <c r="AZ37" s="171">
        <f t="shared" si="30"/>
        <v>0</v>
      </c>
      <c r="BA37" s="12"/>
      <c r="BB37" s="13">
        <f t="shared" si="14"/>
        <v>44125</v>
      </c>
      <c r="BC37" s="296" t="str">
        <f t="shared" si="31"/>
        <v>Err</v>
      </c>
      <c r="BD37" s="296" t="str">
        <f t="shared" si="16"/>
        <v>Ok</v>
      </c>
      <c r="BE37" s="296" t="str">
        <f t="shared" si="32"/>
        <v>Ok</v>
      </c>
      <c r="BF37" s="296" t="str">
        <f t="shared" si="33"/>
        <v>Ok</v>
      </c>
      <c r="BG37" s="296" t="str">
        <f t="shared" si="34"/>
        <v>Ok</v>
      </c>
      <c r="BH37" s="296" t="str">
        <f t="shared" si="35"/>
        <v>Ok</v>
      </c>
      <c r="BI37" s="91" t="str">
        <f t="shared" si="36"/>
        <v>Ok</v>
      </c>
      <c r="BJ37" s="12"/>
      <c r="BK37" s="2" t="str">
        <f t="shared" si="60"/>
        <v/>
      </c>
      <c r="BL37" s="7" t="str">
        <f t="shared" si="22"/>
        <v/>
      </c>
      <c r="BM37" s="7" t="str">
        <f t="shared" si="38"/>
        <v/>
      </c>
      <c r="BN37" s="2"/>
      <c r="BO37" s="1"/>
      <c r="BP37" s="235">
        <f ca="1"/>
        <v>1.3194444444444399E-2</v>
      </c>
      <c r="BQ37" s="1"/>
      <c r="BR37" s="195" t="str">
        <f t="shared" si="39"/>
        <v/>
      </c>
      <c r="BS37" s="196" t="str">
        <f t="shared" si="40"/>
        <v/>
      </c>
      <c r="BT37" s="196" t="s">
        <v>110</v>
      </c>
      <c r="BU37" s="196" t="s">
        <v>112</v>
      </c>
      <c r="BV37" s="197" t="str">
        <f t="shared" si="41"/>
        <v/>
      </c>
      <c r="BW37" s="197" t="str">
        <f t="shared" si="23"/>
        <v/>
      </c>
      <c r="BX37" s="197" t="str">
        <f t="shared" si="42"/>
        <v/>
      </c>
      <c r="BY37" s="197" t="str">
        <f t="shared" si="43"/>
        <v/>
      </c>
      <c r="BZ37" s="197" t="str">
        <f t="shared" si="44"/>
        <v/>
      </c>
      <c r="CA37" s="197" t="str">
        <f t="shared" si="45"/>
        <v/>
      </c>
      <c r="CB37" s="197" t="str">
        <f t="shared" si="46"/>
        <v/>
      </c>
      <c r="CC37" s="197" t="str">
        <f t="shared" si="47"/>
        <v/>
      </c>
      <c r="CD37" s="197" t="str">
        <f t="shared" si="48"/>
        <v/>
      </c>
      <c r="CE37" s="197" t="str">
        <f t="shared" si="49"/>
        <v/>
      </c>
      <c r="CF37" s="197" t="str">
        <f t="shared" si="50"/>
        <v/>
      </c>
      <c r="CG37" s="197" t="str">
        <f t="shared" si="51"/>
        <v/>
      </c>
      <c r="CH37" s="196" t="str">
        <f t="shared" si="52"/>
        <v/>
      </c>
      <c r="CI37" s="198" t="str">
        <f t="shared" si="53"/>
        <v/>
      </c>
      <c r="CK37" s="219">
        <f t="shared" si="24"/>
        <v>7.9861111111111119E-2</v>
      </c>
      <c r="CL37" s="219">
        <v>6.9444444444444406E-2</v>
      </c>
      <c r="CM37" s="219">
        <v>7.2916666666666699E-2</v>
      </c>
      <c r="CN37" s="219">
        <f t="shared" si="54"/>
        <v>1.5972222222222221E-2</v>
      </c>
      <c r="CO37" s="219">
        <f t="shared" si="55"/>
        <v>1.5972222222222221E-2</v>
      </c>
      <c r="CP37" s="219">
        <v>7.2916666666666699E-2</v>
      </c>
      <c r="CQ37" s="219">
        <v>1.4583333333333301E-2</v>
      </c>
      <c r="CS37" s="219">
        <f t="shared" si="25"/>
        <v>7.9861111111111119E-2</v>
      </c>
      <c r="CT37" s="219">
        <v>6.9444444444444406E-2</v>
      </c>
      <c r="CU37" s="219">
        <v>7.2916666666666699E-2</v>
      </c>
      <c r="CV37" s="219">
        <f t="shared" si="56"/>
        <v>1.5972222222222221E-2</v>
      </c>
      <c r="CW37" s="219">
        <f t="shared" si="57"/>
        <v>1.5972222222222221E-2</v>
      </c>
      <c r="CX37" s="219">
        <v>7.2916666666666699E-2</v>
      </c>
      <c r="CY37" s="219">
        <v>1.4583333333333301E-2</v>
      </c>
      <c r="DA37" s="239">
        <v>0.13888888888888901</v>
      </c>
      <c r="DB37" s="239">
        <v>0.13888888888888901</v>
      </c>
      <c r="DC37" s="239">
        <v>0.13888888888888901</v>
      </c>
      <c r="DD37" s="239">
        <v>0.13888888888888901</v>
      </c>
      <c r="DE37" s="239">
        <v>0.13888888888888901</v>
      </c>
      <c r="DF37" s="239">
        <v>0.13888888888888901</v>
      </c>
      <c r="DG37" s="239">
        <v>0.13888888888888901</v>
      </c>
      <c r="DH37" s="239">
        <v>0.13888888888888901</v>
      </c>
      <c r="DI37" s="239">
        <v>0.13888888888888901</v>
      </c>
      <c r="DJ37" s="239">
        <v>0.13888888888888901</v>
      </c>
      <c r="DL37" s="2" t="str" cm="1">
        <f t="array" ref="DL37">_xlfn.IFNA(IF(INDEX(SectorsBlocks,ROW()-ROW(DK$5)+2,MATCH(SUBSTITUTE(RPName," ",""),SectorsBlocks_Top,0))&lt;&gt;0,INDEX(SectorsBlocks,ROW()-ROW(DK$5)+2,MATCH(SUBSTITUTE(RPName," ",""),SectorsBlocks_Top,0)),""),"")</f>
        <v>BNE-NAN</v>
      </c>
      <c r="DM37" s="250" cm="1">
        <f t="array" ref="DM37">_xlfn.IFNA(IF(INDEX(SectorsBlocks,ROW()-ROW(DL$5)+2,MATCH(SUBSTITUTE(RPName," ",""),SectorsBlocks_Top,0))&lt;&gt;0,INDEX(SectorsBlocks,ROW()-ROW(DL$5)+2,MATCH(SUBSTITUTE(RPName," ",""),SectorsBlocks_Top,0)+1),""),"")</f>
        <v>0.14583333333333334</v>
      </c>
    </row>
    <row r="38" spans="1:117" ht="15" customHeight="1">
      <c r="A38" s="12"/>
      <c r="B38" s="95">
        <f t="shared" si="58"/>
        <v>44126</v>
      </c>
      <c r="C38" s="93"/>
      <c r="D38" s="284"/>
      <c r="E38" s="22">
        <f t="shared" si="3"/>
        <v>0</v>
      </c>
      <c r="F38" s="22">
        <f t="shared" si="4"/>
        <v>0</v>
      </c>
      <c r="G38" s="76">
        <f t="shared" si="5"/>
        <v>0</v>
      </c>
      <c r="H38" s="139"/>
      <c r="I38" s="139"/>
      <c r="J38" s="142"/>
      <c r="K38" s="142"/>
      <c r="L38" s="145"/>
      <c r="M38" s="35"/>
      <c r="N38" s="65"/>
      <c r="O38" s="148"/>
      <c r="P38" s="148"/>
      <c r="Q38" s="136">
        <f t="shared" si="6"/>
        <v>0</v>
      </c>
      <c r="R38" s="32"/>
      <c r="S38" s="153"/>
      <c r="T38" s="154"/>
      <c r="U38" s="32"/>
      <c r="V38" s="153"/>
      <c r="W38" s="154"/>
      <c r="X38" s="32"/>
      <c r="Y38" s="153"/>
      <c r="Z38" s="154"/>
      <c r="AA38" s="32"/>
      <c r="AB38" s="153"/>
      <c r="AC38" s="154"/>
      <c r="AD38" s="32"/>
      <c r="AE38" s="153"/>
      <c r="AF38" s="154"/>
      <c r="AG38" s="32"/>
      <c r="AH38" s="153"/>
      <c r="AI38" s="154"/>
      <c r="AJ38" s="159">
        <f t="shared" si="7"/>
        <v>0</v>
      </c>
      <c r="AK38" s="160">
        <f t="shared" si="8"/>
        <v>0</v>
      </c>
      <c r="AL38" s="313">
        <f t="shared" si="9"/>
        <v>0</v>
      </c>
      <c r="AM38" s="35"/>
      <c r="AN38" s="65"/>
      <c r="AO38" s="163"/>
      <c r="AP38" s="163"/>
      <c r="AQ38" s="136">
        <f t="shared" si="10"/>
        <v>0</v>
      </c>
      <c r="AR38" s="247">
        <f t="shared" si="59"/>
        <v>44126</v>
      </c>
      <c r="AS38" s="248">
        <f t="shared" si="11"/>
        <v>0</v>
      </c>
      <c r="AT38" s="168">
        <f t="shared" si="12"/>
        <v>0</v>
      </c>
      <c r="AU38" s="169">
        <f t="shared" si="26"/>
        <v>0</v>
      </c>
      <c r="AV38" s="167">
        <f t="shared" si="27"/>
        <v>0</v>
      </c>
      <c r="AW38" s="318" t="str">
        <f ca="1">IF(OR(RP_TripDutyRIG&lt;&gt;"Yes",ISBLANK($D38)),"",IF($D38=$D39,$D38,MAX(0,_xlfn.IFNA(VLOOKUP($D38,TripRigList,8),0)-SUM(AX38:OFFSET(AX38,-COUNTIF($D$15:$D38,D38),0)))))</f>
        <v/>
      </c>
      <c r="AX38" s="68">
        <f t="shared" si="28"/>
        <v>0</v>
      </c>
      <c r="AY38" s="266">
        <f t="shared" si="29"/>
        <v>0</v>
      </c>
      <c r="AZ38" s="171">
        <f t="shared" si="30"/>
        <v>0</v>
      </c>
      <c r="BA38" s="12"/>
      <c r="BB38" s="13">
        <f t="shared" si="14"/>
        <v>44126</v>
      </c>
      <c r="BC38" s="296" t="str">
        <f t="shared" si="31"/>
        <v>Err</v>
      </c>
      <c r="BD38" s="296" t="str">
        <f t="shared" si="16"/>
        <v>Ok</v>
      </c>
      <c r="BE38" s="296" t="str">
        <f t="shared" si="32"/>
        <v>Ok</v>
      </c>
      <c r="BF38" s="296" t="str">
        <f t="shared" si="33"/>
        <v>Ok</v>
      </c>
      <c r="BG38" s="296" t="str">
        <f t="shared" si="34"/>
        <v>Ok</v>
      </c>
      <c r="BH38" s="296" t="str">
        <f t="shared" si="35"/>
        <v>Ok</v>
      </c>
      <c r="BI38" s="91" t="str">
        <f t="shared" si="36"/>
        <v>Ok</v>
      </c>
      <c r="BJ38" s="12"/>
      <c r="BK38" s="2" t="str">
        <f t="shared" si="60"/>
        <v/>
      </c>
      <c r="BL38" s="7" t="str">
        <f t="shared" si="22"/>
        <v/>
      </c>
      <c r="BM38" s="7" t="str">
        <f t="shared" si="38"/>
        <v/>
      </c>
      <c r="BN38" s="2"/>
      <c r="BO38" s="1"/>
      <c r="BP38" s="235">
        <f ca="1"/>
        <v>1.38888888888889E-2</v>
      </c>
      <c r="BQ38" s="1"/>
      <c r="BR38" s="195" t="str">
        <f t="shared" si="39"/>
        <v/>
      </c>
      <c r="BS38" s="196" t="str">
        <f t="shared" si="40"/>
        <v/>
      </c>
      <c r="BT38" s="196" t="s">
        <v>110</v>
      </c>
      <c r="BU38" s="196" t="s">
        <v>112</v>
      </c>
      <c r="BV38" s="197" t="str">
        <f t="shared" si="41"/>
        <v/>
      </c>
      <c r="BW38" s="197" t="str">
        <f t="shared" si="23"/>
        <v/>
      </c>
      <c r="BX38" s="197" t="str">
        <f t="shared" si="42"/>
        <v/>
      </c>
      <c r="BY38" s="197" t="str">
        <f t="shared" si="43"/>
        <v/>
      </c>
      <c r="BZ38" s="197" t="str">
        <f t="shared" si="44"/>
        <v/>
      </c>
      <c r="CA38" s="197" t="str">
        <f t="shared" si="45"/>
        <v/>
      </c>
      <c r="CB38" s="197" t="str">
        <f t="shared" si="46"/>
        <v/>
      </c>
      <c r="CC38" s="197" t="str">
        <f t="shared" si="47"/>
        <v/>
      </c>
      <c r="CD38" s="197" t="str">
        <f t="shared" si="48"/>
        <v/>
      </c>
      <c r="CE38" s="197" t="str">
        <f t="shared" si="49"/>
        <v/>
      </c>
      <c r="CF38" s="197" t="str">
        <f t="shared" si="50"/>
        <v/>
      </c>
      <c r="CG38" s="197" t="str">
        <f t="shared" si="51"/>
        <v/>
      </c>
      <c r="CH38" s="196" t="str">
        <f t="shared" si="52"/>
        <v/>
      </c>
      <c r="CI38" s="198" t="str">
        <f t="shared" si="53"/>
        <v/>
      </c>
      <c r="CK38" s="219">
        <f t="shared" si="24"/>
        <v>8.3333333333333329E-2</v>
      </c>
      <c r="CL38" s="219">
        <v>7.2916666666666699E-2</v>
      </c>
      <c r="CM38" s="219">
        <v>7.6388888888888895E-2</v>
      </c>
      <c r="CN38" s="219">
        <f t="shared" si="54"/>
        <v>1.6666666666666666E-2</v>
      </c>
      <c r="CO38" s="219">
        <f t="shared" si="55"/>
        <v>1.6666666666666666E-2</v>
      </c>
      <c r="CP38" s="219">
        <v>7.6388888888888895E-2</v>
      </c>
      <c r="CQ38" s="219">
        <v>1.52777777777778E-2</v>
      </c>
      <c r="CS38" s="219">
        <f t="shared" si="25"/>
        <v>8.3333333333333329E-2</v>
      </c>
      <c r="CT38" s="219">
        <v>7.2916666666666699E-2</v>
      </c>
      <c r="CU38" s="219">
        <v>7.6388888888888895E-2</v>
      </c>
      <c r="CV38" s="219">
        <f t="shared" si="56"/>
        <v>1.6666666666666666E-2</v>
      </c>
      <c r="CW38" s="219">
        <f t="shared" si="57"/>
        <v>1.6666666666666666E-2</v>
      </c>
      <c r="CX38" s="219">
        <v>7.6388888888888895E-2</v>
      </c>
      <c r="CY38" s="219">
        <v>1.52777777777778E-2</v>
      </c>
      <c r="DA38" s="239">
        <v>0.14236111111111099</v>
      </c>
      <c r="DB38" s="239">
        <v>0.14236111111111099</v>
      </c>
      <c r="DC38" s="239">
        <v>0.14236111111111099</v>
      </c>
      <c r="DD38" s="239">
        <v>0.14236111111111099</v>
      </c>
      <c r="DE38" s="239">
        <v>0.14236111111111099</v>
      </c>
      <c r="DF38" s="239">
        <v>0.14236111111111099</v>
      </c>
      <c r="DG38" s="239">
        <v>0.14236111111111099</v>
      </c>
      <c r="DH38" s="239">
        <v>0.14236111111111099</v>
      </c>
      <c r="DI38" s="239">
        <v>0.14236111111111099</v>
      </c>
      <c r="DJ38" s="239">
        <v>0.14236111111111099</v>
      </c>
      <c r="DL38" s="2" t="str" cm="1">
        <f t="array" ref="DL38">_xlfn.IFNA(IF(INDEX(SectorsBlocks,ROW()-ROW(DK$5)+2,MATCH(SUBSTITUTE(RPName," ",""),SectorsBlocks_Top,0))&lt;&gt;0,INDEX(SectorsBlocks,ROW()-ROW(DK$5)+2,MATCH(SUBSTITUTE(RPName," ",""),SectorsBlocks_Top,0)),""),"")</f>
        <v>BNE-PER</v>
      </c>
      <c r="DM38" s="250" cm="1">
        <f t="array" ref="DM38">_xlfn.IFNA(IF(INDEX(SectorsBlocks,ROW()-ROW(DL$5)+2,MATCH(SUBSTITUTE(RPName," ",""),SectorsBlocks_Top,0))&lt;&gt;0,INDEX(SectorsBlocks,ROW()-ROW(DL$5)+2,MATCH(SUBSTITUTE(RPName," ",""),SectorsBlocks_Top,0)+1),""),"")</f>
        <v>0.24652777777777779</v>
      </c>
    </row>
    <row r="39" spans="1:117" ht="15" customHeight="1">
      <c r="A39" s="12"/>
      <c r="B39" s="95">
        <f t="shared" si="58"/>
        <v>44127</v>
      </c>
      <c r="C39" s="93"/>
      <c r="D39" s="284"/>
      <c r="E39" s="22">
        <f t="shared" si="3"/>
        <v>0</v>
      </c>
      <c r="F39" s="22">
        <f t="shared" si="4"/>
        <v>0</v>
      </c>
      <c r="G39" s="76">
        <f t="shared" si="5"/>
        <v>0</v>
      </c>
      <c r="H39" s="139"/>
      <c r="I39" s="139"/>
      <c r="J39" s="142"/>
      <c r="K39" s="142"/>
      <c r="L39" s="145"/>
      <c r="M39" s="35"/>
      <c r="N39" s="65"/>
      <c r="O39" s="148"/>
      <c r="P39" s="148"/>
      <c r="Q39" s="136">
        <f t="shared" si="6"/>
        <v>0</v>
      </c>
      <c r="R39" s="32"/>
      <c r="S39" s="153"/>
      <c r="T39" s="154"/>
      <c r="U39" s="32"/>
      <c r="V39" s="153"/>
      <c r="W39" s="154"/>
      <c r="X39" s="32"/>
      <c r="Y39" s="153"/>
      <c r="Z39" s="154"/>
      <c r="AA39" s="32"/>
      <c r="AB39" s="153"/>
      <c r="AC39" s="154"/>
      <c r="AD39" s="32"/>
      <c r="AE39" s="153"/>
      <c r="AF39" s="154"/>
      <c r="AG39" s="32"/>
      <c r="AH39" s="153"/>
      <c r="AI39" s="154"/>
      <c r="AJ39" s="159">
        <f t="shared" si="7"/>
        <v>0</v>
      </c>
      <c r="AK39" s="160">
        <f t="shared" si="8"/>
        <v>0</v>
      </c>
      <c r="AL39" s="313">
        <f t="shared" si="9"/>
        <v>0</v>
      </c>
      <c r="AM39" s="35"/>
      <c r="AN39" s="65"/>
      <c r="AO39" s="163"/>
      <c r="AP39" s="163"/>
      <c r="AQ39" s="136">
        <f t="shared" si="10"/>
        <v>0</v>
      </c>
      <c r="AR39" s="247">
        <f t="shared" si="59"/>
        <v>44127</v>
      </c>
      <c r="AS39" s="248">
        <f t="shared" si="11"/>
        <v>0</v>
      </c>
      <c r="AT39" s="168">
        <f t="shared" si="12"/>
        <v>0</v>
      </c>
      <c r="AU39" s="169">
        <f t="shared" si="26"/>
        <v>0</v>
      </c>
      <c r="AV39" s="167">
        <f t="shared" si="27"/>
        <v>0</v>
      </c>
      <c r="AW39" s="318" t="str">
        <f ca="1">IF(OR(RP_TripDutyRIG&lt;&gt;"Yes",ISBLANK($D39)),"",IF($D39=$D40,$D39,MAX(0,_xlfn.IFNA(VLOOKUP($D39,TripRigList,8),0)-SUM(AX39:OFFSET(AX39,-COUNTIF($D$15:$D39,D39),0)))))</f>
        <v/>
      </c>
      <c r="AX39" s="68">
        <f t="shared" si="28"/>
        <v>0</v>
      </c>
      <c r="AY39" s="266">
        <f t="shared" si="29"/>
        <v>0</v>
      </c>
      <c r="AZ39" s="171">
        <f t="shared" si="30"/>
        <v>0</v>
      </c>
      <c r="BA39" s="12"/>
      <c r="BB39" s="13">
        <f t="shared" si="14"/>
        <v>44127</v>
      </c>
      <c r="BC39" s="296" t="str">
        <f t="shared" si="31"/>
        <v>Err</v>
      </c>
      <c r="BD39" s="296" t="str">
        <f t="shared" si="16"/>
        <v>Ok</v>
      </c>
      <c r="BE39" s="296" t="str">
        <f t="shared" si="32"/>
        <v>Ok</v>
      </c>
      <c r="BF39" s="296" t="str">
        <f t="shared" si="33"/>
        <v>Ok</v>
      </c>
      <c r="BG39" s="296" t="str">
        <f t="shared" si="34"/>
        <v>Ok</v>
      </c>
      <c r="BH39" s="296" t="str">
        <f t="shared" si="35"/>
        <v>Ok</v>
      </c>
      <c r="BI39" s="91" t="str">
        <f t="shared" si="36"/>
        <v>Ok</v>
      </c>
      <c r="BJ39" s="12"/>
      <c r="BK39" s="2" t="str">
        <f t="shared" si="60"/>
        <v/>
      </c>
      <c r="BL39" s="7" t="str">
        <f t="shared" si="22"/>
        <v/>
      </c>
      <c r="BM39" s="7" t="str">
        <f t="shared" si="38"/>
        <v/>
      </c>
      <c r="BN39" s="2"/>
      <c r="BO39" s="1"/>
      <c r="BP39" s="235">
        <f ca="1"/>
        <v>1.4583333333333301E-2</v>
      </c>
      <c r="BQ39" s="1"/>
      <c r="BR39" s="195" t="str">
        <f t="shared" si="39"/>
        <v/>
      </c>
      <c r="BS39" s="196" t="str">
        <f t="shared" si="40"/>
        <v/>
      </c>
      <c r="BT39" s="196" t="s">
        <v>110</v>
      </c>
      <c r="BU39" s="196" t="s">
        <v>112</v>
      </c>
      <c r="BV39" s="197" t="str">
        <f t="shared" si="41"/>
        <v/>
      </c>
      <c r="BW39" s="197" t="str">
        <f t="shared" si="23"/>
        <v/>
      </c>
      <c r="BX39" s="197" t="str">
        <f t="shared" si="42"/>
        <v/>
      </c>
      <c r="BY39" s="197" t="str">
        <f t="shared" si="43"/>
        <v/>
      </c>
      <c r="BZ39" s="197" t="str">
        <f t="shared" si="44"/>
        <v/>
      </c>
      <c r="CA39" s="197" t="str">
        <f t="shared" si="45"/>
        <v/>
      </c>
      <c r="CB39" s="197" t="str">
        <f t="shared" si="46"/>
        <v/>
      </c>
      <c r="CC39" s="197" t="str">
        <f t="shared" si="47"/>
        <v/>
      </c>
      <c r="CD39" s="197" t="str">
        <f t="shared" si="48"/>
        <v/>
      </c>
      <c r="CE39" s="197" t="str">
        <f t="shared" si="49"/>
        <v/>
      </c>
      <c r="CF39" s="197" t="str">
        <f t="shared" si="50"/>
        <v/>
      </c>
      <c r="CG39" s="197" t="str">
        <f t="shared" si="51"/>
        <v/>
      </c>
      <c r="CH39" s="196" t="str">
        <f t="shared" si="52"/>
        <v/>
      </c>
      <c r="CI39" s="198" t="str">
        <f t="shared" si="53"/>
        <v/>
      </c>
      <c r="CK39" s="219">
        <f t="shared" si="24"/>
        <v>8.6805555555555552E-2</v>
      </c>
      <c r="CL39" s="219">
        <v>7.6388888888888895E-2</v>
      </c>
      <c r="CM39" s="219">
        <v>7.9861111111111105E-2</v>
      </c>
      <c r="CN39" s="219">
        <f t="shared" si="54"/>
        <v>1.7361111111111112E-2</v>
      </c>
      <c r="CO39" s="219">
        <f t="shared" si="55"/>
        <v>1.7361111111111112E-2</v>
      </c>
      <c r="CP39" s="219">
        <v>7.9861111111111105E-2</v>
      </c>
      <c r="CQ39" s="219">
        <v>1.59722222222222E-2</v>
      </c>
      <c r="CS39" s="219">
        <f t="shared" si="25"/>
        <v>8.6805555555555552E-2</v>
      </c>
      <c r="CT39" s="219">
        <v>7.6388888888888895E-2</v>
      </c>
      <c r="CU39" s="219">
        <v>7.9861111111111105E-2</v>
      </c>
      <c r="CV39" s="219">
        <f t="shared" si="56"/>
        <v>1.7361111111111112E-2</v>
      </c>
      <c r="CW39" s="219">
        <f t="shared" si="57"/>
        <v>1.7361111111111112E-2</v>
      </c>
      <c r="CX39" s="219">
        <v>7.9861111111111105E-2</v>
      </c>
      <c r="CY39" s="219">
        <v>1.59722222222222E-2</v>
      </c>
      <c r="DA39" s="239">
        <v>0.14583333333333301</v>
      </c>
      <c r="DB39" s="239">
        <v>0.14583333333333301</v>
      </c>
      <c r="DC39" s="239">
        <v>0.14583333333333301</v>
      </c>
      <c r="DD39" s="239">
        <v>0.14583333333333301</v>
      </c>
      <c r="DE39" s="239">
        <v>0.14583333333333301</v>
      </c>
      <c r="DF39" s="239">
        <v>0.14583333333333301</v>
      </c>
      <c r="DG39" s="239">
        <v>0.14583333333333301</v>
      </c>
      <c r="DH39" s="239">
        <v>0.14583333333333301</v>
      </c>
      <c r="DI39" s="239">
        <v>0.14583333333333301</v>
      </c>
      <c r="DJ39" s="239">
        <v>0.14583333333333301</v>
      </c>
      <c r="DL39" s="2" t="str" cm="1">
        <f t="array" ref="DL39">_xlfn.IFNA(IF(INDEX(SectorsBlocks,ROW()-ROW(DK$5)+2,MATCH(SUBSTITUTE(RPName," ",""),SectorsBlocks_Top,0))&lt;&gt;0,INDEX(SectorsBlocks,ROW()-ROW(DK$5)+2,MATCH(SUBSTITUTE(RPName," ",""),SectorsBlocks_Top,0)),""),"")</f>
        <v>BNE-PPP</v>
      </c>
      <c r="DM39" s="250" cm="1">
        <f t="array" ref="DM39">_xlfn.IFNA(IF(INDEX(SectorsBlocks,ROW()-ROW(DL$5)+2,MATCH(SUBSTITUTE(RPName," ",""),SectorsBlocks_Top,0))&lt;&gt;0,INDEX(SectorsBlocks,ROW()-ROW(DL$5)+2,MATCH(SUBSTITUTE(RPName," ",""),SectorsBlocks_Top,0)+1),""),"")</f>
        <v>7.6388888888888895E-2</v>
      </c>
    </row>
    <row r="40" spans="1:117" ht="15" customHeight="1">
      <c r="A40" s="12"/>
      <c r="B40" s="95">
        <f t="shared" si="58"/>
        <v>44128</v>
      </c>
      <c r="C40" s="93"/>
      <c r="D40" s="284"/>
      <c r="E40" s="22">
        <f t="shared" si="3"/>
        <v>0</v>
      </c>
      <c r="F40" s="22">
        <f t="shared" si="4"/>
        <v>0</v>
      </c>
      <c r="G40" s="76">
        <f t="shared" si="5"/>
        <v>0</v>
      </c>
      <c r="H40" s="139"/>
      <c r="I40" s="139"/>
      <c r="J40" s="142"/>
      <c r="K40" s="142"/>
      <c r="L40" s="145"/>
      <c r="M40" s="35"/>
      <c r="N40" s="65"/>
      <c r="O40" s="148"/>
      <c r="P40" s="148"/>
      <c r="Q40" s="136">
        <f t="shared" si="6"/>
        <v>0</v>
      </c>
      <c r="R40" s="32"/>
      <c r="S40" s="153"/>
      <c r="T40" s="154"/>
      <c r="U40" s="32"/>
      <c r="V40" s="153"/>
      <c r="W40" s="154"/>
      <c r="X40" s="32"/>
      <c r="Y40" s="153"/>
      <c r="Z40" s="154"/>
      <c r="AA40" s="32"/>
      <c r="AB40" s="153"/>
      <c r="AC40" s="154"/>
      <c r="AD40" s="32"/>
      <c r="AE40" s="153"/>
      <c r="AF40" s="154"/>
      <c r="AG40" s="32"/>
      <c r="AH40" s="153"/>
      <c r="AI40" s="154"/>
      <c r="AJ40" s="159">
        <f t="shared" si="7"/>
        <v>0</v>
      </c>
      <c r="AK40" s="160">
        <f t="shared" si="8"/>
        <v>0</v>
      </c>
      <c r="AL40" s="313">
        <f t="shared" si="9"/>
        <v>0</v>
      </c>
      <c r="AM40" s="35"/>
      <c r="AN40" s="65"/>
      <c r="AO40" s="163"/>
      <c r="AP40" s="163"/>
      <c r="AQ40" s="136">
        <f t="shared" si="10"/>
        <v>0</v>
      </c>
      <c r="AR40" s="247">
        <f t="shared" si="59"/>
        <v>44128</v>
      </c>
      <c r="AS40" s="248">
        <f t="shared" si="11"/>
        <v>0</v>
      </c>
      <c r="AT40" s="168">
        <f t="shared" si="12"/>
        <v>0</v>
      </c>
      <c r="AU40" s="169">
        <f t="shared" si="26"/>
        <v>0</v>
      </c>
      <c r="AV40" s="167">
        <f t="shared" si="27"/>
        <v>0</v>
      </c>
      <c r="AW40" s="318" t="str">
        <f ca="1">IF(OR(RP_TripDutyRIG&lt;&gt;"Yes",ISBLANK($D40)),"",IF($D40=$D41,$D40,MAX(0,_xlfn.IFNA(VLOOKUP($D40,TripRigList,8),0)-SUM(AX40:OFFSET(AX40,-COUNTIF($D$15:$D40,D40),0)))))</f>
        <v/>
      </c>
      <c r="AX40" s="68">
        <f t="shared" si="28"/>
        <v>0</v>
      </c>
      <c r="AY40" s="266">
        <f t="shared" si="29"/>
        <v>0</v>
      </c>
      <c r="AZ40" s="171">
        <f t="shared" si="30"/>
        <v>0</v>
      </c>
      <c r="BA40" s="12"/>
      <c r="BB40" s="13">
        <f t="shared" si="14"/>
        <v>44128</v>
      </c>
      <c r="BC40" s="296" t="str">
        <f t="shared" si="31"/>
        <v>Err</v>
      </c>
      <c r="BD40" s="296" t="str">
        <f t="shared" si="16"/>
        <v>Ok</v>
      </c>
      <c r="BE40" s="296" t="str">
        <f t="shared" si="32"/>
        <v>Ok</v>
      </c>
      <c r="BF40" s="296" t="str">
        <f t="shared" si="33"/>
        <v>Ok</v>
      </c>
      <c r="BG40" s="296" t="str">
        <f t="shared" si="34"/>
        <v>Ok</v>
      </c>
      <c r="BH40" s="296" t="str">
        <f t="shared" si="35"/>
        <v>Ok</v>
      </c>
      <c r="BI40" s="91" t="str">
        <f t="shared" si="36"/>
        <v>Ok</v>
      </c>
      <c r="BJ40" s="12"/>
      <c r="BK40" s="2" t="str">
        <f t="shared" si="60"/>
        <v/>
      </c>
      <c r="BL40" s="7" t="str">
        <f t="shared" si="22"/>
        <v/>
      </c>
      <c r="BM40" s="7" t="str">
        <f t="shared" si="38"/>
        <v/>
      </c>
      <c r="BN40" s="2"/>
      <c r="BO40" s="1"/>
      <c r="BP40" s="235">
        <f ca="1"/>
        <v>1.52777777777778E-2</v>
      </c>
      <c r="BQ40" s="1"/>
      <c r="BR40" s="195" t="str">
        <f t="shared" si="39"/>
        <v/>
      </c>
      <c r="BS40" s="196" t="str">
        <f t="shared" si="40"/>
        <v/>
      </c>
      <c r="BT40" s="196" t="s">
        <v>110</v>
      </c>
      <c r="BU40" s="196" t="s">
        <v>112</v>
      </c>
      <c r="BV40" s="197" t="str">
        <f t="shared" si="41"/>
        <v/>
      </c>
      <c r="BW40" s="197" t="str">
        <f t="shared" si="23"/>
        <v/>
      </c>
      <c r="BX40" s="197" t="str">
        <f t="shared" si="42"/>
        <v/>
      </c>
      <c r="BY40" s="197" t="str">
        <f t="shared" si="43"/>
        <v/>
      </c>
      <c r="BZ40" s="197" t="str">
        <f t="shared" si="44"/>
        <v/>
      </c>
      <c r="CA40" s="197" t="str">
        <f t="shared" si="45"/>
        <v/>
      </c>
      <c r="CB40" s="197" t="str">
        <f t="shared" si="46"/>
        <v/>
      </c>
      <c r="CC40" s="197" t="str">
        <f t="shared" si="47"/>
        <v/>
      </c>
      <c r="CD40" s="197" t="str">
        <f t="shared" si="48"/>
        <v/>
      </c>
      <c r="CE40" s="197" t="str">
        <f t="shared" si="49"/>
        <v/>
      </c>
      <c r="CF40" s="197" t="str">
        <f t="shared" si="50"/>
        <v/>
      </c>
      <c r="CG40" s="197" t="str">
        <f t="shared" si="51"/>
        <v/>
      </c>
      <c r="CH40" s="196" t="str">
        <f t="shared" si="52"/>
        <v/>
      </c>
      <c r="CI40" s="198" t="str">
        <f t="shared" si="53"/>
        <v/>
      </c>
      <c r="CK40" s="219">
        <f t="shared" si="24"/>
        <v>9.0277777777777776E-2</v>
      </c>
      <c r="CL40" s="219">
        <v>7.9861111111111105E-2</v>
      </c>
      <c r="CM40" s="219">
        <v>8.3333333333333301E-2</v>
      </c>
      <c r="CN40" s="219">
        <f t="shared" si="54"/>
        <v>1.8055555555555557E-2</v>
      </c>
      <c r="CO40" s="219">
        <f t="shared" si="55"/>
        <v>1.8055555555555557E-2</v>
      </c>
      <c r="CP40" s="219">
        <v>8.3333333333333301E-2</v>
      </c>
      <c r="CQ40" s="219">
        <v>1.6666666666666701E-2</v>
      </c>
      <c r="CS40" s="219">
        <f t="shared" si="25"/>
        <v>9.0277777777777776E-2</v>
      </c>
      <c r="CT40" s="219">
        <v>7.9861111111111105E-2</v>
      </c>
      <c r="CU40" s="219">
        <v>8.3333333333333301E-2</v>
      </c>
      <c r="CV40" s="219">
        <f t="shared" si="56"/>
        <v>1.8055555555555557E-2</v>
      </c>
      <c r="CW40" s="219">
        <f t="shared" si="57"/>
        <v>1.8055555555555557E-2</v>
      </c>
      <c r="CX40" s="219">
        <v>8.3333333333333301E-2</v>
      </c>
      <c r="CY40" s="219">
        <v>1.6666666666666701E-2</v>
      </c>
      <c r="DA40" s="239">
        <v>0.149305555555556</v>
      </c>
      <c r="DB40" s="239">
        <v>0.149305555555556</v>
      </c>
      <c r="DC40" s="239">
        <v>0.149305555555556</v>
      </c>
      <c r="DD40" s="239">
        <v>0.149305555555556</v>
      </c>
      <c r="DE40" s="239">
        <v>0.149305555555556</v>
      </c>
      <c r="DF40" s="239">
        <v>0.149305555555556</v>
      </c>
      <c r="DG40" s="239">
        <v>0.149305555555556</v>
      </c>
      <c r="DH40" s="239">
        <v>0.149305555555556</v>
      </c>
      <c r="DI40" s="239">
        <v>0.149305555555556</v>
      </c>
      <c r="DJ40" s="239">
        <v>0.149305555555556</v>
      </c>
      <c r="DL40" s="2" t="str" cm="1">
        <f t="array" ref="DL40">_xlfn.IFNA(IF(INDEX(SectorsBlocks,ROW()-ROW(DK$5)+2,MATCH(SUBSTITUTE(RPName," ",""),SectorsBlocks_Top,0))&lt;&gt;0,INDEX(SectorsBlocks,ROW()-ROW(DK$5)+2,MATCH(SUBSTITUTE(RPName," ",""),SectorsBlocks_Top,0)),""),"")</f>
        <v>BNE-ROK</v>
      </c>
      <c r="DM40" s="250" cm="1">
        <f t="array" ref="DM40">_xlfn.IFNA(IF(INDEX(SectorsBlocks,ROW()-ROW(DL$5)+2,MATCH(SUBSTITUTE(RPName," ",""),SectorsBlocks_Top,0))&lt;&gt;0,INDEX(SectorsBlocks,ROW()-ROW(DL$5)+2,MATCH(SUBSTITUTE(RPName," ",""),SectorsBlocks_Top,0)+1),""),"")</f>
        <v>5.5555555555555552E-2</v>
      </c>
    </row>
    <row r="41" spans="1:117" ht="15" customHeight="1">
      <c r="A41" s="12"/>
      <c r="B41" s="95">
        <f t="shared" si="58"/>
        <v>44129</v>
      </c>
      <c r="C41" s="93"/>
      <c r="D41" s="284"/>
      <c r="E41" s="22">
        <f t="shared" si="3"/>
        <v>0</v>
      </c>
      <c r="F41" s="22">
        <f t="shared" si="4"/>
        <v>0</v>
      </c>
      <c r="G41" s="76">
        <f t="shared" si="5"/>
        <v>0</v>
      </c>
      <c r="H41" s="139"/>
      <c r="I41" s="139"/>
      <c r="J41" s="142"/>
      <c r="K41" s="142"/>
      <c r="L41" s="145"/>
      <c r="M41" s="35"/>
      <c r="N41" s="65"/>
      <c r="O41" s="148"/>
      <c r="P41" s="148"/>
      <c r="Q41" s="136">
        <f t="shared" si="6"/>
        <v>0</v>
      </c>
      <c r="R41" s="32"/>
      <c r="S41" s="153"/>
      <c r="T41" s="154"/>
      <c r="U41" s="32"/>
      <c r="V41" s="153"/>
      <c r="W41" s="154"/>
      <c r="X41" s="32"/>
      <c r="Y41" s="153"/>
      <c r="Z41" s="154"/>
      <c r="AA41" s="32"/>
      <c r="AB41" s="153"/>
      <c r="AC41" s="154"/>
      <c r="AD41" s="32"/>
      <c r="AE41" s="153"/>
      <c r="AF41" s="154"/>
      <c r="AG41" s="32"/>
      <c r="AH41" s="153"/>
      <c r="AI41" s="154"/>
      <c r="AJ41" s="159">
        <f t="shared" si="7"/>
        <v>0</v>
      </c>
      <c r="AK41" s="160">
        <f t="shared" si="8"/>
        <v>0</v>
      </c>
      <c r="AL41" s="313">
        <f t="shared" si="9"/>
        <v>0</v>
      </c>
      <c r="AM41" s="35"/>
      <c r="AN41" s="65"/>
      <c r="AO41" s="163"/>
      <c r="AP41" s="163"/>
      <c r="AQ41" s="136">
        <f t="shared" si="10"/>
        <v>0</v>
      </c>
      <c r="AR41" s="247">
        <f t="shared" si="59"/>
        <v>44129</v>
      </c>
      <c r="AS41" s="248">
        <f t="shared" si="11"/>
        <v>0</v>
      </c>
      <c r="AT41" s="168">
        <f t="shared" si="12"/>
        <v>0</v>
      </c>
      <c r="AU41" s="169">
        <f t="shared" si="26"/>
        <v>0</v>
      </c>
      <c r="AV41" s="167">
        <f t="shared" si="27"/>
        <v>0</v>
      </c>
      <c r="AW41" s="318" t="str">
        <f ca="1">IF(OR(RP_TripDutyRIG&lt;&gt;"Yes",ISBLANK($D41)),"",IF($D41=$D42,$D41,MAX(0,_xlfn.IFNA(VLOOKUP($D41,TripRigList,8),0)-SUM(AX41:OFFSET(AX41,-COUNTIF($D$15:$D41,D41),0)))))</f>
        <v/>
      </c>
      <c r="AX41" s="68">
        <f t="shared" si="28"/>
        <v>0</v>
      </c>
      <c r="AY41" s="266">
        <f t="shared" si="29"/>
        <v>0</v>
      </c>
      <c r="AZ41" s="171">
        <f t="shared" si="30"/>
        <v>0</v>
      </c>
      <c r="BA41" s="12"/>
      <c r="BB41" s="13">
        <f t="shared" si="14"/>
        <v>44129</v>
      </c>
      <c r="BC41" s="296" t="str">
        <f t="shared" si="31"/>
        <v>Err</v>
      </c>
      <c r="BD41" s="296" t="str">
        <f t="shared" si="16"/>
        <v>Ok</v>
      </c>
      <c r="BE41" s="296" t="str">
        <f t="shared" si="32"/>
        <v>Ok</v>
      </c>
      <c r="BF41" s="296" t="str">
        <f t="shared" si="33"/>
        <v>Ok</v>
      </c>
      <c r="BG41" s="296" t="str">
        <f t="shared" si="34"/>
        <v>Ok</v>
      </c>
      <c r="BH41" s="296" t="str">
        <f t="shared" si="35"/>
        <v>Ok</v>
      </c>
      <c r="BI41" s="91" t="str">
        <f t="shared" si="36"/>
        <v>Ok</v>
      </c>
      <c r="BJ41" s="12"/>
      <c r="BK41" s="2" t="str">
        <f t="shared" si="60"/>
        <v/>
      </c>
      <c r="BL41" s="7" t="str">
        <f t="shared" si="22"/>
        <v/>
      </c>
      <c r="BM41" s="7" t="str">
        <f t="shared" si="38"/>
        <v/>
      </c>
      <c r="BN41" s="2"/>
      <c r="BO41" s="1"/>
      <c r="BP41" s="235">
        <f ca="1"/>
        <v>1.59722222222222E-2</v>
      </c>
      <c r="BQ41" s="1"/>
      <c r="BR41" s="195" t="str">
        <f t="shared" si="39"/>
        <v/>
      </c>
      <c r="BS41" s="196" t="str">
        <f t="shared" si="40"/>
        <v/>
      </c>
      <c r="BT41" s="196" t="s">
        <v>110</v>
      </c>
      <c r="BU41" s="196" t="s">
        <v>112</v>
      </c>
      <c r="BV41" s="197" t="str">
        <f t="shared" si="41"/>
        <v/>
      </c>
      <c r="BW41" s="197" t="str">
        <f t="shared" si="23"/>
        <v/>
      </c>
      <c r="BX41" s="197" t="str">
        <f t="shared" si="42"/>
        <v/>
      </c>
      <c r="BY41" s="197" t="str">
        <f t="shared" si="43"/>
        <v/>
      </c>
      <c r="BZ41" s="197" t="str">
        <f t="shared" si="44"/>
        <v/>
      </c>
      <c r="CA41" s="197" t="str">
        <f t="shared" si="45"/>
        <v/>
      </c>
      <c r="CB41" s="197" t="str">
        <f t="shared" si="46"/>
        <v/>
      </c>
      <c r="CC41" s="197" t="str">
        <f t="shared" si="47"/>
        <v/>
      </c>
      <c r="CD41" s="197" t="str">
        <f t="shared" si="48"/>
        <v/>
      </c>
      <c r="CE41" s="197" t="str">
        <f t="shared" si="49"/>
        <v/>
      </c>
      <c r="CF41" s="197" t="str">
        <f t="shared" si="50"/>
        <v/>
      </c>
      <c r="CG41" s="197" t="str">
        <f t="shared" si="51"/>
        <v/>
      </c>
      <c r="CH41" s="196" t="str">
        <f t="shared" si="52"/>
        <v/>
      </c>
      <c r="CI41" s="198" t="str">
        <f t="shared" si="53"/>
        <v/>
      </c>
      <c r="CK41" s="219">
        <f>IF(CK40=1,TIME(0,5,0),TIME(HOUR(CK40),MINUTE(CK40),0)+TIME(0,5,0))</f>
        <v>9.375E-2</v>
      </c>
      <c r="CL41" s="219">
        <v>8.3333333333333301E-2</v>
      </c>
      <c r="CM41" s="219">
        <v>8.6805555555555594E-2</v>
      </c>
      <c r="CN41" s="219">
        <f t="shared" si="54"/>
        <v>1.8749999999999999E-2</v>
      </c>
      <c r="CO41" s="219">
        <f t="shared" si="55"/>
        <v>1.8749999999999999E-2</v>
      </c>
      <c r="CP41" s="219">
        <v>8.6805555555555594E-2</v>
      </c>
      <c r="CQ41" s="219">
        <v>1.7361111111111101E-2</v>
      </c>
      <c r="CS41" s="219">
        <f>IF(CS40=1,TIME(0,5,0),TIME(HOUR(CS40),MINUTE(CS40),0)+TIME(0,5,0))</f>
        <v>9.375E-2</v>
      </c>
      <c r="CT41" s="219">
        <v>8.3333333333333301E-2</v>
      </c>
      <c r="CU41" s="219">
        <v>8.6805555555555594E-2</v>
      </c>
      <c r="CV41" s="219">
        <f t="shared" si="56"/>
        <v>1.8749999999999999E-2</v>
      </c>
      <c r="CW41" s="219">
        <f t="shared" si="57"/>
        <v>1.8749999999999999E-2</v>
      </c>
      <c r="CX41" s="219">
        <v>8.6805555555555594E-2</v>
      </c>
      <c r="CY41" s="219">
        <v>1.7361111111111101E-2</v>
      </c>
      <c r="DA41" s="239">
        <v>0.15277777777777801</v>
      </c>
      <c r="DB41" s="239">
        <v>0.15277777777777801</v>
      </c>
      <c r="DC41" s="239">
        <v>0.15277777777777801</v>
      </c>
      <c r="DD41" s="239">
        <v>0.15277777777777801</v>
      </c>
      <c r="DE41" s="239">
        <v>0.15277777777777801</v>
      </c>
      <c r="DF41" s="239">
        <v>0.15277777777777801</v>
      </c>
      <c r="DG41" s="239">
        <v>0.15277777777777801</v>
      </c>
      <c r="DH41" s="239">
        <v>0.15277777777777801</v>
      </c>
      <c r="DI41" s="239">
        <v>0.15277777777777801</v>
      </c>
      <c r="DJ41" s="239">
        <v>0.15277777777777801</v>
      </c>
      <c r="DL41" s="2" t="str" cm="1">
        <f t="array" ref="DL41">_xlfn.IFNA(IF(INDEX(SectorsBlocks,ROW()-ROW(DK$5)+2,MATCH(SUBSTITUTE(RPName," ",""),SectorsBlocks_Top,0))&lt;&gt;0,INDEX(SectorsBlocks,ROW()-ROW(DK$5)+2,MATCH(SUBSTITUTE(RPName," ",""),SectorsBlocks_Top,0)),""),"")</f>
        <v>BNE-SYD</v>
      </c>
      <c r="DM41" s="250" cm="1">
        <f t="array" ref="DM41">_xlfn.IFNA(IF(INDEX(SectorsBlocks,ROW()-ROW(DL$5)+2,MATCH(SUBSTITUTE(RPName," ",""),SectorsBlocks_Top,0))&lt;&gt;0,INDEX(SectorsBlocks,ROW()-ROW(DL$5)+2,MATCH(SUBSTITUTE(RPName," ",""),SectorsBlocks_Top,0)+1),""),"")</f>
        <v>6.5972222222222224E-2</v>
      </c>
    </row>
    <row r="42" spans="1:117" ht="15" customHeight="1" thickBot="1">
      <c r="A42" s="12"/>
      <c r="B42" s="96">
        <f t="shared" si="58"/>
        <v>44130</v>
      </c>
      <c r="C42" s="94"/>
      <c r="D42" s="285"/>
      <c r="E42" s="23">
        <f t="shared" si="3"/>
        <v>0</v>
      </c>
      <c r="F42" s="23">
        <f t="shared" si="4"/>
        <v>0</v>
      </c>
      <c r="G42" s="77">
        <f t="shared" si="5"/>
        <v>0</v>
      </c>
      <c r="H42" s="140"/>
      <c r="I42" s="140"/>
      <c r="J42" s="143"/>
      <c r="K42" s="143"/>
      <c r="L42" s="146"/>
      <c r="M42" s="36"/>
      <c r="N42" s="66"/>
      <c r="O42" s="149"/>
      <c r="P42" s="149"/>
      <c r="Q42" s="137">
        <f t="shared" si="6"/>
        <v>0</v>
      </c>
      <c r="R42" s="33"/>
      <c r="S42" s="155"/>
      <c r="T42" s="156"/>
      <c r="U42" s="33"/>
      <c r="V42" s="155"/>
      <c r="W42" s="156"/>
      <c r="X42" s="33"/>
      <c r="Y42" s="155"/>
      <c r="Z42" s="156"/>
      <c r="AA42" s="33"/>
      <c r="AB42" s="155"/>
      <c r="AC42" s="156"/>
      <c r="AD42" s="33"/>
      <c r="AE42" s="155"/>
      <c r="AF42" s="156"/>
      <c r="AG42" s="33"/>
      <c r="AH42" s="155"/>
      <c r="AI42" s="156"/>
      <c r="AJ42" s="161">
        <f t="shared" si="7"/>
        <v>0</v>
      </c>
      <c r="AK42" s="162">
        <f t="shared" si="8"/>
        <v>0</v>
      </c>
      <c r="AL42" s="314">
        <f t="shared" si="9"/>
        <v>0</v>
      </c>
      <c r="AM42" s="36"/>
      <c r="AN42" s="66"/>
      <c r="AO42" s="164"/>
      <c r="AP42" s="164"/>
      <c r="AQ42" s="137">
        <f t="shared" si="10"/>
        <v>0</v>
      </c>
      <c r="AR42" s="249">
        <f t="shared" si="59"/>
        <v>44130</v>
      </c>
      <c r="AS42" s="297">
        <f t="shared" si="11"/>
        <v>0</v>
      </c>
      <c r="AT42" s="298">
        <f t="shared" si="12"/>
        <v>0</v>
      </c>
      <c r="AU42" s="299">
        <f t="shared" si="26"/>
        <v>0</v>
      </c>
      <c r="AV42" s="300">
        <f t="shared" si="27"/>
        <v>0</v>
      </c>
      <c r="AW42" s="319" t="str">
        <f ca="1">IF(OR(RP_TripDutyRIG&lt;&gt;"Yes",ISBLANK($D42)),"",IF($D42=$D43,$D42,MAX(0,_xlfn.IFNA(VLOOKUP($D42,TripRigList,8),0)-SUM(AX42:OFFSET(AX42,-COUNTIF($D$15:$D42,D42),0)))))</f>
        <v/>
      </c>
      <c r="AX42" s="305">
        <f t="shared" si="28"/>
        <v>0</v>
      </c>
      <c r="AY42" s="306">
        <f t="shared" si="29"/>
        <v>0</v>
      </c>
      <c r="AZ42" s="301">
        <f t="shared" si="30"/>
        <v>0</v>
      </c>
      <c r="BA42" s="12"/>
      <c r="BB42" s="13">
        <f t="shared" si="14"/>
        <v>44130</v>
      </c>
      <c r="BC42" s="296" t="str">
        <f t="shared" si="31"/>
        <v>Err</v>
      </c>
      <c r="BD42" s="296" t="str">
        <f t="shared" si="16"/>
        <v>Ok</v>
      </c>
      <c r="BE42" s="296" t="str">
        <f t="shared" si="32"/>
        <v>Ok</v>
      </c>
      <c r="BF42" s="296" t="str">
        <f t="shared" si="33"/>
        <v>Ok</v>
      </c>
      <c r="BG42" s="296" t="str">
        <f t="shared" si="34"/>
        <v>Ok</v>
      </c>
      <c r="BH42" s="296" t="str">
        <f t="shared" si="35"/>
        <v>Ok</v>
      </c>
      <c r="BI42" s="91" t="str">
        <f t="shared" si="36"/>
        <v>Ok</v>
      </c>
      <c r="BJ42" s="12"/>
      <c r="BK42" s="2" t="str">
        <f t="shared" si="60"/>
        <v/>
      </c>
      <c r="BL42" s="7" t="str">
        <f t="shared" si="22"/>
        <v/>
      </c>
      <c r="BM42" s="7" t="str">
        <f t="shared" si="38"/>
        <v/>
      </c>
      <c r="BN42" s="2"/>
      <c r="BO42" s="1"/>
      <c r="BP42" s="235">
        <f ca="1"/>
        <v>1.6666666666666701E-2</v>
      </c>
      <c r="BQ42" s="1"/>
      <c r="BR42" s="199" t="str">
        <f>IF(ISBLANK(N42),"",IF(AND(NOT(ISBLANK(N42)),N42=RP_Roll_Out_Sector,ISNUMBER(RP_Roll_Out_Sked_Block)),RP_Roll_Out_Sked_Block,IF(ISNUMBER(VLOOKUP(N42,RouteBlockTimes,2,FALSE)),IF(VLOOKUP(N42,RouteBlockTimes,2,FALSE)&lt;&gt;0,VLOOKUP(N42,RouteBlockTimes,2,FALSE),"Block_5"),"Block_5")))</f>
        <v/>
      </c>
      <c r="BS42" s="200" t="str">
        <f>IF(ISBLANK(N42),"",IF(AND(NOT(ISBLANK(N42)),N42=RP_Roll_Out_Sector,ISNUMBER(RP_Roll_Out_Act_Block)),RP_Roll_Out_Act_Block,"Block_1"))</f>
        <v/>
      </c>
      <c r="BT42" s="200" t="str">
        <f>IF(ISBLANK(R42),"Duty_5",IF(AND(NOT(ISBLANK(R42)),R42=RP_Roll_Out_Sector,ISNUMBER(RP_Roll_Out_Plan_Duty)),RP_Roll_Out_Plan_Duty,"Duty_5"))</f>
        <v>Duty_5</v>
      </c>
      <c r="BU42" s="200" t="s">
        <v>112</v>
      </c>
      <c r="BV42" s="201" t="str">
        <f>IF(ISBLANK(R42),"",IF(AND(NOT(ISBLANK(R42)),R42=RP_Roll_Out_Sector,ISNUMBER(RP_Roll_Out_Sked_Block)),RP_Roll_Out_Sked_Block,IF(ISNUMBER(VLOOKUP(R42,RouteBlockTimes,2,FALSE)),IF(VLOOKUP(R42,RouteBlockTimes,2,FALSE)&lt;&gt;0,VLOOKUP(R42,RouteBlockTimes,2,FALSE),"Block_5"),"Block_5")))</f>
        <v/>
      </c>
      <c r="BW42" s="201" t="str">
        <f>IF(ISBLANK(R42),"",IF(AND(NOT(ISBLANK(R42)),R42=RP_Roll_Out_Sector,ISNUMBER(RP_Roll_Out_Act_Block)),RP_Roll_Out_Act_Block,"Block_1"))</f>
        <v/>
      </c>
      <c r="BX42" s="201" t="str">
        <f>IF(ISBLANK(U42),"",IF(AND(NOT(ISBLANK(U42)),U42=RP_Roll_Out_Sector,ISNUMBER(RP_Roll_Out_Sked_Block)),RP_Roll_Out_Sked_Block,IF(ISNUMBER(VLOOKUP(U42,RouteBlockTimes,2,FALSE)),IF(VLOOKUP(U42,RouteBlockTimes,2,FALSE)&lt;&gt;0,VLOOKUP(U42,RouteBlockTimes,2,FALSE),"Block_5"),"Block_5")))</f>
        <v/>
      </c>
      <c r="BY42" s="201" t="str">
        <f>IF(ISBLANK(U42),"",IF(AND(NOT(ISBLANK(U42)),U42=RP_Roll_Out_Sector,ISNUMBER(RP_Roll_Out_Act_Block)),RP_Roll_Out_Act_Block,"Block_1"))</f>
        <v/>
      </c>
      <c r="BZ42" s="201" t="str">
        <f>IF(ISBLANK(X42),"",IF(AND(NOT(ISBLANK(X42)),X42=RP_Roll_Out_Sector,ISNUMBER(RP_Roll_Out_Sked_Block)),RP_Roll_Out_Sked_Block,IF(ISNUMBER(VLOOKUP(X42,RouteBlockTimes,2,FALSE)),IF(VLOOKUP(X42,RouteBlockTimes,2,FALSE)&lt;&gt;0,VLOOKUP(X42,RouteBlockTimes,2,FALSE),"Block_5"),"Block_5")))</f>
        <v/>
      </c>
      <c r="CA42" s="201" t="str">
        <f>IF(ISBLANK(X42),"",IF(AND(NOT(ISBLANK(X42)),X42=RP_Roll_Out_Sector,ISNUMBER(RP_Roll_Out_Act_Block)),RP_Roll_Out_Act_Block,"Block_1"))</f>
        <v/>
      </c>
      <c r="CB42" s="201" t="str">
        <f>IF(ISBLANK(AA42),"",IF(AND(NOT(ISBLANK(AA42)),AA42=RP_Roll_Out_Sector,ISNUMBER(RP_Roll_Out_Sked_Block)),RP_Roll_Out_Sked_Block,IF(ISNUMBER(VLOOKUP(AA42,RouteBlockTimes,2,FALSE)),IF(VLOOKUP(AA42,RouteBlockTimes,2,FALSE)&lt;&gt;0,VLOOKUP(AA42,RouteBlockTimes,2,FALSE),"Block_5"),"Block_5")))</f>
        <v/>
      </c>
      <c r="CC42" s="201" t="str">
        <f>IF(ISBLANK(AA42),"",IF(AND(NOT(ISBLANK(AA42)),AA42=RP_Roll_Out_Sector,ISNUMBER(RP_Roll_Out_Act_Block)),RP_Roll_Out_Act_Block,"Block_1"))</f>
        <v/>
      </c>
      <c r="CD42" s="201" t="str">
        <f>IF(ISBLANK(AD42),"",IF(AND(NOT(ISBLANK(AD42)),AD42=RP_Roll_Out_Sector,ISNUMBER(RP_Roll_Out_Sked_Block)),RP_Roll_Out_Sked_Block,IF(ISNUMBER(VLOOKUP(AD42,RouteBlockTimes,2,FALSE)),IF(VLOOKUP(AD42,RouteBlockTimes,2,FALSE)&lt;&gt;0,VLOOKUP(AD42,RouteBlockTimes,2,FALSE),"Block_5"),"Block_5")))</f>
        <v/>
      </c>
      <c r="CE42" s="201" t="str">
        <f>IF(ISBLANK(AD42),"",IF(AND(NOT(ISBLANK(AD42)),AD42=RP_Roll_Out_Sector,ISNUMBER(RP_Roll_Out_Act_Block)),RP_Roll_Out_Act_Block,"Block_1"))</f>
        <v/>
      </c>
      <c r="CF42" s="201" t="str">
        <f>IF(ISBLANK(AG42),"",IF(AND(NOT(ISBLANK(AG42)),AG42=RP_Roll_Out_Sector,ISNUMBER(RP_Roll_Out_Sked_Block)),RP_Roll_Out_Sked_Block,IF(ISNUMBER(VLOOKUP(AG42,RouteBlockTimes,2,FALSE)),IF(VLOOKUP(AG42,RouteBlockTimes,2,FALSE)&lt;&gt;0,VLOOKUP(AG42,RouteBlockTimes,2,FALSE),"Block_5"),"Block_5")))</f>
        <v/>
      </c>
      <c r="CG42" s="201" t="str">
        <f>IF(ISBLANK(AG42),"",IF(AND(NOT(ISBLANK(AG42)),AG42=RP_Roll_Out_Sector,ISNUMBER(RP_Roll_Out_Act_Block)),RP_Roll_Out_Act_Block,"Block_1"))</f>
        <v/>
      </c>
      <c r="CH42" s="200" t="str">
        <f>IF(ISBLANK(AN42),"",IF(AND(NOT(ISBLANK(AN42)),AN42=RP_Roll_Out_Sector,ISNUMBER(RP_Roll_Out_Sked_Block)),RP_Roll_Out_Sked_Block,IF(ISNUMBER(VLOOKUP(AN42,RouteBlockTimes,2,FALSE)),IF(VLOOKUP(AN42,RouteBlockTimes,2,FALSE)&lt;&gt;0,VLOOKUP(AN42,RouteBlockTimes,2,FALSE),"Block_5"),"Block_5")))</f>
        <v/>
      </c>
      <c r="CI42" s="202" t="str">
        <f>IF(ISBLANK(AN42),"",IF(AND(NOT(ISBLANK(AN42)),AN42=RP_Roll_Out_Sector,ISNUMBER(RP_Roll_Out_Act_Block)),RP_Roll_Out_Act_Block,"Block_1"))</f>
        <v/>
      </c>
      <c r="CK42" s="219">
        <f t="shared" ref="CK42:CK105" si="61">IF(CK41=1,TIME(0,5,0),TIME(HOUR(CK41),MINUTE(CK41),0)+TIME(0,5,0))</f>
        <v>9.7222222222222224E-2</v>
      </c>
      <c r="CL42" s="219">
        <v>8.6805555555555594E-2</v>
      </c>
      <c r="CM42" s="219">
        <v>9.0277777777777804E-2</v>
      </c>
      <c r="CN42" s="219">
        <f t="shared" si="54"/>
        <v>1.9444444444444445E-2</v>
      </c>
      <c r="CO42" s="219">
        <f t="shared" si="55"/>
        <v>1.9444444444444445E-2</v>
      </c>
      <c r="CP42" s="219">
        <v>9.0277777777777804E-2</v>
      </c>
      <c r="CQ42" s="219">
        <v>1.8055555555555599E-2</v>
      </c>
      <c r="CS42" s="219">
        <f t="shared" ref="CS42:CS105" si="62">IF(CS41=1,TIME(0,5,0),TIME(HOUR(CS41),MINUTE(CS41),0)+TIME(0,5,0))</f>
        <v>9.7222222222222224E-2</v>
      </c>
      <c r="CT42" s="219">
        <v>8.6805555555555594E-2</v>
      </c>
      <c r="CU42" s="219">
        <v>9.0277777777777804E-2</v>
      </c>
      <c r="CV42" s="219">
        <f t="shared" si="56"/>
        <v>1.9444444444444445E-2</v>
      </c>
      <c r="CW42" s="219">
        <f t="shared" si="57"/>
        <v>1.9444444444444445E-2</v>
      </c>
      <c r="CX42" s="219">
        <v>9.0277777777777804E-2</v>
      </c>
      <c r="CY42" s="219">
        <v>1.8055555555555599E-2</v>
      </c>
      <c r="DA42" s="239">
        <v>0.15625</v>
      </c>
      <c r="DB42" s="239">
        <v>0.15625</v>
      </c>
      <c r="DC42" s="239">
        <v>0.15625</v>
      </c>
      <c r="DD42" s="239">
        <v>0.15625</v>
      </c>
      <c r="DE42" s="239">
        <v>0.15625</v>
      </c>
      <c r="DF42" s="239">
        <v>0.15625</v>
      </c>
      <c r="DG42" s="239">
        <v>0.15625</v>
      </c>
      <c r="DH42" s="239">
        <v>0.15625</v>
      </c>
      <c r="DI42" s="239">
        <v>0.15625</v>
      </c>
      <c r="DJ42" s="239">
        <v>0.15625</v>
      </c>
      <c r="DL42" s="2" t="str" cm="1">
        <f t="array" ref="DL42">_xlfn.IFNA(IF(INDEX(SectorsBlocks,ROW()-ROW(DK$5)+2,MATCH(SUBSTITUTE(RPName," ",""),SectorsBlocks_Top,0))&lt;&gt;0,INDEX(SectorsBlocks,ROW()-ROW(DK$5)+2,MATCH(SUBSTITUTE(RPName," ",""),SectorsBlocks_Top,0)),""),"")</f>
        <v>BNE-TSV</v>
      </c>
      <c r="DM42" s="250" cm="1">
        <f t="array" ref="DM42">_xlfn.IFNA(IF(INDEX(SectorsBlocks,ROW()-ROW(DL$5)+2,MATCH(SUBSTITUTE(RPName," ",""),SectorsBlocks_Top,0))&lt;&gt;0,INDEX(SectorsBlocks,ROW()-ROW(DL$5)+2,MATCH(SUBSTITUTE(RPName," ",""),SectorsBlocks_Top,0)+1),""),"")</f>
        <v>9.0277777777777776E-2</v>
      </c>
    </row>
    <row r="43" spans="1:117" ht="15" customHeight="1" thickBot="1">
      <c r="A43" s="12"/>
      <c r="B43" s="393" t="s">
        <v>779</v>
      </c>
      <c r="C43" s="393"/>
      <c r="D43" s="393"/>
      <c r="E43" s="393"/>
      <c r="F43" s="393"/>
      <c r="G43" s="393"/>
      <c r="H43" s="582" t="s">
        <v>803</v>
      </c>
      <c r="I43" s="582"/>
      <c r="J43" s="62">
        <f>COUNTIF(J15:J42,"Off SBY")+COUNTIF(J15:J41,"Off DDO")</f>
        <v>0</v>
      </c>
      <c r="K43" s="63">
        <f>_xlfn.IFNA(COUNTIF(K15:K42,"Yes")*AdHocInst,0)</f>
        <v>0</v>
      </c>
      <c r="L43" s="262">
        <f>COUNTIF(L15:L42,"Yes")*CancAccom</f>
        <v>0</v>
      </c>
      <c r="M43" s="504" t="s">
        <v>485</v>
      </c>
      <c r="N43" s="505"/>
      <c r="O43" s="58">
        <f>SUM(O15:O42)</f>
        <v>0</v>
      </c>
      <c r="P43" s="58">
        <f>SUM(P15:P42)</f>
        <v>0</v>
      </c>
      <c r="Q43" s="150">
        <f>SUM(Q15:Q42)</f>
        <v>0</v>
      </c>
      <c r="R43" s="501" t="s">
        <v>235</v>
      </c>
      <c r="S43" s="51" t="s">
        <v>100</v>
      </c>
      <c r="T43" s="52" t="s">
        <v>101</v>
      </c>
      <c r="U43" s="381" t="s">
        <v>774</v>
      </c>
      <c r="V43" s="382"/>
      <c r="W43" s="382"/>
      <c r="X43" s="382"/>
      <c r="Y43" s="382"/>
      <c r="Z43" s="382"/>
      <c r="AA43" s="382"/>
      <c r="AB43" s="382"/>
      <c r="AC43" s="382"/>
      <c r="AD43" s="382"/>
      <c r="AE43" s="382"/>
      <c r="AF43" s="382"/>
      <c r="AG43" s="382"/>
      <c r="AH43" s="383"/>
      <c r="AI43" s="501" t="s">
        <v>253</v>
      </c>
      <c r="AJ43" s="51" t="s">
        <v>100</v>
      </c>
      <c r="AK43" s="51" t="s">
        <v>242</v>
      </c>
      <c r="AL43" s="51" t="s">
        <v>117</v>
      </c>
      <c r="AM43" s="504" t="s">
        <v>486</v>
      </c>
      <c r="AN43" s="505"/>
      <c r="AO43" s="58">
        <f>SUM(AO15:AO42)</f>
        <v>0</v>
      </c>
      <c r="AP43" s="58">
        <f>SUM(AP15:AP42)</f>
        <v>0</v>
      </c>
      <c r="AQ43" s="150">
        <f>SUM(AQ15:AQ42)</f>
        <v>0</v>
      </c>
      <c r="AR43" s="20"/>
      <c r="AS43" s="302">
        <f>SUM(AS15:AS42)</f>
        <v>0</v>
      </c>
      <c r="AT43" s="38">
        <f>SUM(AT15:AT42)</f>
        <v>0</v>
      </c>
      <c r="AU43" s="303">
        <f>SUM(AU15:AU42)</f>
        <v>0</v>
      </c>
      <c r="AV43" s="304">
        <f>SUM(AV15:AV42)</f>
        <v>0</v>
      </c>
      <c r="AW43" s="322">
        <f t="shared" ref="AW43" ca="1" si="63">SUM(AW15:AW42)</f>
        <v>0</v>
      </c>
      <c r="AX43" s="307">
        <f>SUM(AX15:AX42)</f>
        <v>0</v>
      </c>
      <c r="AY43" s="315">
        <f>SUM(AY15:AY42)</f>
        <v>0</v>
      </c>
      <c r="AZ43" s="308">
        <f>SUM(AZ15:AZ42)</f>
        <v>0</v>
      </c>
      <c r="BA43" s="12"/>
      <c r="BB43" s="550" t="str">
        <f>IF(NOT(ISERR(SEARCH("Err",_xlfn.TEXTJOIN("",TRUE,BC15:BI42)))),"Err",IF(ISERR(SEARCH("Inc",_xlfn.TEXTJOIN("",TRUE,BC15:BI42))),"Ok","Inc"))</f>
        <v>Err</v>
      </c>
      <c r="BC43" s="551"/>
      <c r="BD43" s="551"/>
      <c r="BE43" s="551"/>
      <c r="BF43" s="551"/>
      <c r="BG43" s="551"/>
      <c r="BH43" s="551"/>
      <c r="BI43" s="552"/>
      <c r="BJ43" s="1"/>
      <c r="BK43" s="2" t="str">
        <f t="shared" si="60"/>
        <v/>
      </c>
      <c r="BL43" s="7" t="str">
        <f t="shared" si="22"/>
        <v/>
      </c>
      <c r="BM43" s="7" t="str">
        <f t="shared" si="38"/>
        <v/>
      </c>
      <c r="BN43" s="2"/>
      <c r="BO43" s="1"/>
      <c r="BP43" s="235">
        <f ca="1"/>
        <v>1.7361111111111101E-2</v>
      </c>
      <c r="CK43" s="219">
        <f t="shared" si="61"/>
        <v>0.10069444444444445</v>
      </c>
      <c r="CL43" s="219">
        <v>9.0277777777777804E-2</v>
      </c>
      <c r="CM43" s="219">
        <v>9.375E-2</v>
      </c>
      <c r="CN43" s="219">
        <f t="shared" si="54"/>
        <v>2.013888888888889E-2</v>
      </c>
      <c r="CO43" s="219">
        <f t="shared" si="55"/>
        <v>2.013888888888889E-2</v>
      </c>
      <c r="CP43" s="219">
        <v>9.375E-2</v>
      </c>
      <c r="CQ43" s="219">
        <v>1.8749999999999999E-2</v>
      </c>
      <c r="CS43" s="219">
        <f t="shared" si="62"/>
        <v>0.10069444444444445</v>
      </c>
      <c r="CT43" s="219">
        <v>9.0277777777777804E-2</v>
      </c>
      <c r="CU43" s="219">
        <v>9.375E-2</v>
      </c>
      <c r="CV43" s="219">
        <f t="shared" si="56"/>
        <v>2.013888888888889E-2</v>
      </c>
      <c r="CW43" s="219">
        <f t="shared" si="57"/>
        <v>2.013888888888889E-2</v>
      </c>
      <c r="CX43" s="219">
        <v>9.375E-2</v>
      </c>
      <c r="CY43" s="219">
        <v>1.8749999999999999E-2</v>
      </c>
      <c r="DA43" s="240">
        <v>0.15972222222222199</v>
      </c>
      <c r="DB43" s="240">
        <v>0.15972222222222199</v>
      </c>
      <c r="DC43" s="240">
        <v>0.15972222222222199</v>
      </c>
      <c r="DD43" s="240">
        <v>0.15972222222222199</v>
      </c>
      <c r="DE43" s="240">
        <v>0.15972222222222199</v>
      </c>
      <c r="DF43" s="240">
        <v>0.15972222222222199</v>
      </c>
      <c r="DG43" s="240">
        <v>0.15972222222222199</v>
      </c>
      <c r="DH43" s="240">
        <v>0.15972222222222199</v>
      </c>
      <c r="DI43" s="240">
        <v>0.15972222222222199</v>
      </c>
      <c r="DJ43" s="240">
        <v>0.15972222222222199</v>
      </c>
      <c r="DL43" s="2" t="str" cm="1">
        <f t="array" ref="DL43">_xlfn.IFNA(IF(INDEX(SectorsBlocks,ROW()-ROW(DK$5)+2,MATCH(SUBSTITUTE(RPName," ",""),SectorsBlocks_Top,0))&lt;&gt;0,INDEX(SectorsBlocks,ROW()-ROW(DK$5)+2,MATCH(SUBSTITUTE(RPName," ",""),SectorsBlocks_Top,0)),""),"")</f>
        <v>BNE-VLI</v>
      </c>
      <c r="DM43" s="250" cm="1">
        <f t="array" ref="DM43">_xlfn.IFNA(IF(INDEX(SectorsBlocks,ROW()-ROW(DL$5)+2,MATCH(SUBSTITUTE(RPName," ",""),SectorsBlocks_Top,0))&lt;&gt;0,INDEX(SectorsBlocks,ROW()-ROW(DL$5)+2,MATCH(SUBSTITUTE(RPName," ",""),SectorsBlocks_Top,0)+1),""),"")</f>
        <v>0.1111111111111111</v>
      </c>
    </row>
    <row r="44" spans="1:117" ht="15" customHeight="1" thickBot="1">
      <c r="A44" s="12"/>
      <c r="B44" s="394"/>
      <c r="C44" s="394"/>
      <c r="D44" s="394"/>
      <c r="E44" s="394"/>
      <c r="F44" s="394"/>
      <c r="G44" s="394"/>
      <c r="H44" s="583"/>
      <c r="I44" s="583"/>
      <c r="J44" s="311"/>
      <c r="K44" s="20"/>
      <c r="L44" s="311"/>
      <c r="M44" s="387" t="s">
        <v>486</v>
      </c>
      <c r="N44" s="388"/>
      <c r="O44" s="59">
        <f>AO43</f>
        <v>0</v>
      </c>
      <c r="P44" s="59">
        <f>AP43</f>
        <v>0</v>
      </c>
      <c r="Q44" s="60">
        <f>AQ43</f>
        <v>0</v>
      </c>
      <c r="R44" s="502"/>
      <c r="S44" s="40">
        <f>SUM(S15:S42)+SUM(V15:V42)+SUM(Y15:Y42)+SUM(AB15:AB42)+SUM(AE15:AE42)+SUM(AH15:AH42)</f>
        <v>0</v>
      </c>
      <c r="T44" s="41">
        <f>SUM(T15:T42)+SUM(W15:W42)+SUM(Z15:Z42)+SUM(AC15:AC42)+SUM(AF15:AF42)+SUM(AI15:AI42)</f>
        <v>0</v>
      </c>
      <c r="U44" s="384"/>
      <c r="V44" s="385"/>
      <c r="W44" s="385"/>
      <c r="X44" s="385"/>
      <c r="Y44" s="385"/>
      <c r="Z44" s="385"/>
      <c r="AA44" s="385"/>
      <c r="AB44" s="385"/>
      <c r="AC44" s="385"/>
      <c r="AD44" s="385"/>
      <c r="AE44" s="385"/>
      <c r="AF44" s="385"/>
      <c r="AG44" s="385"/>
      <c r="AH44" s="386"/>
      <c r="AI44" s="502"/>
      <c r="AJ44" s="42">
        <f>SUM(AJ15:AJ42)</f>
        <v>0</v>
      </c>
      <c r="AK44" s="43">
        <f>SUM(AK15:AK42)</f>
        <v>0</v>
      </c>
      <c r="AL44" s="43">
        <f>SUM(AL15:AL42)</f>
        <v>0</v>
      </c>
      <c r="AM44" s="387" t="s">
        <v>485</v>
      </c>
      <c r="AN44" s="388"/>
      <c r="AO44" s="59">
        <f>O43</f>
        <v>0</v>
      </c>
      <c r="AP44" s="59">
        <f>P43</f>
        <v>0</v>
      </c>
      <c r="AQ44" s="60">
        <f>Q43</f>
        <v>0</v>
      </c>
      <c r="AR44" s="20"/>
      <c r="AS44" s="12"/>
      <c r="AT44" s="56"/>
      <c r="AU44" s="509">
        <f>MAX(AU15:AV15)+MAX(AU16:AV16)+MAX(AU17:AV17)+MAX(AU18:AV18)+MAX(AU19:AV19)+MAX(AU20:AV20)+MAX(AU21:AV21)+MAX(AU22:AV22)+MAX(AU23:AV23)+MAX(AU24:AV24)+MAX(AU25:AV25)+MAX(AU26:AV26)+MAX(AU27:AV27)+MAX(AU28:AV28)+MAX(AU29:AV29)+MAX(AU30:AV30)+MAX(AU31:AV31)+MAX(AU32:AV32)+MAX(AU33:AV33)+MAX(AU34:AV34)+MAX(AU35:AV35)+MAX(AU36:AV36)+MAX(AU37:AV37)+MAX(AU38:AV38)+MAX(AU39:AV39)+MAX(AU40:AV40)+MAX(AU41:AV41)+MAX(AU42:AV42)</f>
        <v>0</v>
      </c>
      <c r="AV44" s="510"/>
      <c r="AW44" s="316" t="s">
        <v>806</v>
      </c>
      <c r="AX44" s="307">
        <f ca="1">RP_Ttl_TripRIG+RP_TtlDailyCR</f>
        <v>0</v>
      </c>
      <c r="AY44" s="361" t="s">
        <v>809</v>
      </c>
      <c r="AZ44" s="361"/>
      <c r="BA44" s="12"/>
      <c r="BB44" s="12"/>
      <c r="BC44" s="90"/>
      <c r="BD44" s="90"/>
      <c r="BE44" s="12"/>
      <c r="BF44" s="12"/>
      <c r="BG44" s="12"/>
      <c r="BH44" s="12"/>
      <c r="BI44" s="12"/>
      <c r="BJ44" s="12"/>
      <c r="BK44" s="2" t="str">
        <f t="shared" si="60"/>
        <v/>
      </c>
      <c r="BL44" s="7" t="str">
        <f t="shared" si="22"/>
        <v/>
      </c>
      <c r="BM44" s="7" t="str">
        <f t="shared" si="38"/>
        <v/>
      </c>
      <c r="BN44" s="2"/>
      <c r="BO44" s="1"/>
      <c r="BP44" s="235">
        <f ca="1"/>
        <v>1.8055555555555599E-2</v>
      </c>
      <c r="BR44" s="268" t="s">
        <v>728</v>
      </c>
      <c r="BS44" s="276" t="s">
        <v>729</v>
      </c>
      <c r="BT44" s="268" t="s">
        <v>741</v>
      </c>
      <c r="CK44" s="219">
        <f t="shared" si="61"/>
        <v>0.10416666666666667</v>
      </c>
      <c r="CL44" s="219">
        <v>9.375E-2</v>
      </c>
      <c r="CM44" s="219">
        <v>9.7222222222222196E-2</v>
      </c>
      <c r="CN44" s="219">
        <f t="shared" si="54"/>
        <v>2.0833333333333336E-2</v>
      </c>
      <c r="CO44" s="219">
        <f t="shared" si="55"/>
        <v>2.0833333333333336E-2</v>
      </c>
      <c r="CP44" s="219">
        <v>9.7222222222222196E-2</v>
      </c>
      <c r="CQ44" s="219">
        <v>1.94444444444444E-2</v>
      </c>
      <c r="CS44" s="219">
        <f t="shared" si="62"/>
        <v>0.10416666666666667</v>
      </c>
      <c r="CT44" s="219">
        <v>9.375E-2</v>
      </c>
      <c r="CU44" s="219">
        <v>9.7222222222222196E-2</v>
      </c>
      <c r="CV44" s="219">
        <f t="shared" si="56"/>
        <v>2.0833333333333336E-2</v>
      </c>
      <c r="CW44" s="219">
        <f t="shared" si="57"/>
        <v>2.0833333333333336E-2</v>
      </c>
      <c r="CX44" s="219">
        <v>9.7222222222222196E-2</v>
      </c>
      <c r="CY44" s="219">
        <v>1.94444444444444E-2</v>
      </c>
      <c r="DA44" s="240">
        <v>0.163194444444444</v>
      </c>
      <c r="DB44" s="240">
        <v>0.163194444444444</v>
      </c>
      <c r="DC44" s="240">
        <v>0.163194444444444</v>
      </c>
      <c r="DD44" s="240">
        <v>0.163194444444444</v>
      </c>
      <c r="DE44" s="240">
        <v>0.163194444444444</v>
      </c>
      <c r="DF44" s="240">
        <v>0.163194444444444</v>
      </c>
      <c r="DG44" s="240">
        <v>0.163194444444444</v>
      </c>
      <c r="DH44" s="240">
        <v>0.163194444444444</v>
      </c>
      <c r="DI44" s="240">
        <v>0.163194444444444</v>
      </c>
      <c r="DJ44" s="240">
        <v>0.163194444444444</v>
      </c>
      <c r="DL44" s="2" t="str" cm="1">
        <f t="array" ref="DL44">_xlfn.IFNA(IF(INDEX(SectorsBlocks,ROW()-ROW(DK$5)+2,MATCH(SUBSTITUTE(RPName," ",""),SectorsBlocks_Top,0))&lt;&gt;0,INDEX(SectorsBlocks,ROW()-ROW(DK$5)+2,MATCH(SUBSTITUTE(RPName," ",""),SectorsBlocks_Top,0)),""),"")</f>
        <v>BNE-ZQN</v>
      </c>
      <c r="DM44" s="250" cm="1">
        <f t="array" ref="DM44">_xlfn.IFNA(IF(INDEX(SectorsBlocks,ROW()-ROW(DL$5)+2,MATCH(SUBSTITUTE(RPName," ",""),SectorsBlocks_Top,0))&lt;&gt;0,INDEX(SectorsBlocks,ROW()-ROW(DL$5)+2,MATCH(SUBSTITUTE(RPName," ",""),SectorsBlocks_Top,0)+1),""),"")</f>
        <v>0.14583333333333334</v>
      </c>
    </row>
    <row r="45" spans="1:117" ht="15" customHeight="1" thickBot="1">
      <c r="A45" s="12"/>
      <c r="B45" s="20"/>
      <c r="C45" s="20"/>
      <c r="D45" s="20"/>
      <c r="E45" s="20"/>
      <c r="F45" s="20"/>
      <c r="G45" s="55"/>
      <c r="H45" s="311"/>
      <c r="I45" s="311"/>
      <c r="J45" s="311"/>
      <c r="K45" s="20"/>
      <c r="L45" s="311"/>
      <c r="M45" s="379" t="s">
        <v>203</v>
      </c>
      <c r="N45" s="380"/>
      <c r="O45" s="38">
        <f>SUM(O43:O44)</f>
        <v>0</v>
      </c>
      <c r="P45" s="38">
        <f t="shared" ref="P45:Q45" si="64">SUM(P43:P44)</f>
        <v>0</v>
      </c>
      <c r="Q45" s="39">
        <f t="shared" si="64"/>
        <v>0</v>
      </c>
      <c r="S45" s="20"/>
      <c r="T45" s="20"/>
      <c r="U45" s="20"/>
      <c r="V45" s="20"/>
      <c r="W45" s="129"/>
      <c r="X45" s="129"/>
      <c r="Y45" s="129"/>
      <c r="Z45" s="129"/>
      <c r="AA45" s="129"/>
      <c r="AB45" s="12"/>
      <c r="AC45" s="12"/>
      <c r="AD45" s="12"/>
      <c r="AE45" s="12"/>
      <c r="AF45" s="12"/>
      <c r="AG45" s="12"/>
      <c r="AH45" s="12"/>
      <c r="AI45" s="12"/>
      <c r="AJ45" s="309"/>
      <c r="AK45" s="309"/>
      <c r="AL45" s="309"/>
      <c r="AM45" s="372" t="s">
        <v>203</v>
      </c>
      <c r="AN45" s="373"/>
      <c r="AO45" s="38">
        <f>SUM(AO43:AO44)</f>
        <v>0</v>
      </c>
      <c r="AP45" s="38">
        <f t="shared" ref="AP45:AQ45" si="65">SUM(AP43:AP44)</f>
        <v>0</v>
      </c>
      <c r="AQ45" s="39">
        <f t="shared" si="65"/>
        <v>0</v>
      </c>
      <c r="AS45" s="20"/>
      <c r="AT45" s="12"/>
      <c r="AU45" s="56"/>
      <c r="AV45" s="12"/>
      <c r="AY45" s="12"/>
      <c r="AZ45" s="20"/>
      <c r="BA45" s="20"/>
      <c r="BB45" s="20"/>
      <c r="BC45" s="90"/>
      <c r="BD45" s="90"/>
      <c r="BE45" s="12"/>
      <c r="BF45" s="12"/>
      <c r="BG45" s="12"/>
      <c r="BH45" s="12"/>
      <c r="BI45" s="12"/>
      <c r="BJ45" s="12"/>
      <c r="BK45" s="2" t="str">
        <f t="shared" si="60"/>
        <v/>
      </c>
      <c r="BL45" s="7" t="str">
        <f t="shared" si="22"/>
        <v/>
      </c>
      <c r="BM45" s="7" t="str">
        <f t="shared" si="38"/>
        <v/>
      </c>
      <c r="BN45" s="2"/>
      <c r="BO45" s="1"/>
      <c r="BP45" s="235">
        <f ca="1"/>
        <v>1.8749999999999999E-2</v>
      </c>
      <c r="BR45" s="269">
        <f>RP_StartDate-7</f>
        <v>44096</v>
      </c>
      <c r="BS45" s="277">
        <f>RP_StartDate</f>
        <v>44103</v>
      </c>
      <c r="BT45" s="278">
        <f>RP_StartDate-7</f>
        <v>44096</v>
      </c>
      <c r="CK45" s="219">
        <f t="shared" si="61"/>
        <v>0.1076388888888889</v>
      </c>
      <c r="CL45" s="219">
        <v>9.7222222222222196E-2</v>
      </c>
      <c r="CM45" s="219">
        <v>0.100694444444444</v>
      </c>
      <c r="CN45" s="219">
        <f t="shared" si="54"/>
        <v>2.1527777777777778E-2</v>
      </c>
      <c r="CO45" s="219">
        <f t="shared" si="55"/>
        <v>2.1527777777777778E-2</v>
      </c>
      <c r="CP45" s="219">
        <v>0.100694444444444</v>
      </c>
      <c r="CQ45" s="219">
        <v>2.0138888888888901E-2</v>
      </c>
      <c r="CS45" s="219">
        <f t="shared" si="62"/>
        <v>0.1076388888888889</v>
      </c>
      <c r="CT45" s="219">
        <v>9.7222222222222196E-2</v>
      </c>
      <c r="CU45" s="219">
        <v>0.100694444444444</v>
      </c>
      <c r="CV45" s="219">
        <f t="shared" si="56"/>
        <v>2.1527777777777778E-2</v>
      </c>
      <c r="CW45" s="219">
        <f t="shared" si="57"/>
        <v>2.1527777777777778E-2</v>
      </c>
      <c r="CX45" s="219">
        <v>0.100694444444444</v>
      </c>
      <c r="CY45" s="219">
        <v>2.0138888888888901E-2</v>
      </c>
      <c r="DA45" s="240">
        <v>0.16666666666666699</v>
      </c>
      <c r="DB45" s="240">
        <v>0.16666666666666699</v>
      </c>
      <c r="DC45" s="240">
        <v>0.16666666666666699</v>
      </c>
      <c r="DD45" s="240">
        <v>0.16666666666666699</v>
      </c>
      <c r="DE45" s="240">
        <v>0.16666666666666699</v>
      </c>
      <c r="DF45" s="240">
        <v>0.16666666666666699</v>
      </c>
      <c r="DG45" s="240">
        <v>0.16666666666666699</v>
      </c>
      <c r="DH45" s="240">
        <v>0.16666666666666699</v>
      </c>
      <c r="DI45" s="240">
        <v>0.16666666666666699</v>
      </c>
      <c r="DJ45" s="240">
        <v>0.16666666666666699</v>
      </c>
      <c r="DL45" s="2" t="str" cm="1">
        <f t="array" ref="DL45">_xlfn.IFNA(IF(INDEX(SectorsBlocks,ROW()-ROW(DK$5)+2,MATCH(SUBSTITUTE(RPName," ",""),SectorsBlocks_Top,0))&lt;&gt;0,INDEX(SectorsBlocks,ROW()-ROW(DK$5)+2,MATCH(SUBSTITUTE(RPName," ",""),SectorsBlocks_Top,0)),""),"")</f>
        <v>BNK-SYD</v>
      </c>
      <c r="DM45" s="250" cm="1">
        <f t="array" ref="DM45">_xlfn.IFNA(IF(INDEX(SectorsBlocks,ROW()-ROW(DL$5)+2,MATCH(SUBSTITUTE(RPName," ",""),SectorsBlocks_Top,0))&lt;&gt;0,INDEX(SectorsBlocks,ROW()-ROW(DL$5)+2,MATCH(SUBSTITUTE(RPName," ",""),SectorsBlocks_Top,0)+1),""),"")</f>
        <v>5.5555555555555552E-2</v>
      </c>
    </row>
    <row r="46" spans="1:117" ht="15" customHeight="1" thickBot="1">
      <c r="A46" s="12"/>
      <c r="B46" s="20"/>
      <c r="C46" s="20"/>
      <c r="D46" s="20"/>
      <c r="E46" s="20"/>
      <c r="F46" s="20"/>
      <c r="G46" s="20"/>
      <c r="H46" s="20"/>
      <c r="I46" s="20"/>
      <c r="J46" s="20"/>
      <c r="K46" s="20"/>
      <c r="L46" s="20"/>
      <c r="M46" s="20"/>
      <c r="N46" s="20"/>
      <c r="O46" s="20"/>
      <c r="P46" s="20"/>
      <c r="Q46" s="20"/>
      <c r="R46" s="20"/>
      <c r="S46" s="12"/>
      <c r="T46" s="12"/>
      <c r="U46" s="12"/>
      <c r="V46" s="12"/>
      <c r="W46" s="12"/>
      <c r="X46" s="12"/>
      <c r="Y46" s="12"/>
      <c r="Z46" s="12"/>
      <c r="AA46" s="12"/>
      <c r="AB46" s="12"/>
      <c r="AC46" s="12"/>
      <c r="AD46" s="12"/>
      <c r="AE46" s="12"/>
      <c r="AF46" s="12"/>
      <c r="AG46" s="12"/>
      <c r="AH46" s="12"/>
      <c r="AI46" s="20"/>
      <c r="AJ46" s="310"/>
      <c r="AK46" s="310"/>
      <c r="AL46" s="310"/>
      <c r="AM46" s="310"/>
      <c r="AN46" s="20"/>
      <c r="AO46" s="20"/>
      <c r="AP46" s="20"/>
      <c r="AQ46" s="20"/>
      <c r="AR46" s="20"/>
      <c r="AS46" s="20"/>
      <c r="AT46" s="12"/>
      <c r="AU46" s="12"/>
      <c r="AV46" s="12"/>
      <c r="AW46" s="12"/>
      <c r="AX46" s="20"/>
      <c r="AY46" s="20"/>
      <c r="AZ46" s="20"/>
      <c r="BA46" s="12"/>
      <c r="BB46" s="12"/>
      <c r="BC46" s="90"/>
      <c r="BD46" s="90"/>
      <c r="BE46" s="12"/>
      <c r="BF46" s="12"/>
      <c r="BG46" s="12"/>
      <c r="BH46" s="12"/>
      <c r="BI46" s="12"/>
      <c r="BJ46" s="12"/>
      <c r="BK46" s="2"/>
      <c r="BL46" s="7" t="str">
        <f t="shared" si="22"/>
        <v/>
      </c>
      <c r="BM46" s="7" t="str">
        <f t="shared" si="38"/>
        <v/>
      </c>
      <c r="BN46" s="2"/>
      <c r="BO46" s="1"/>
      <c r="BP46" s="235">
        <f ca="1"/>
        <v>1.94444444444444E-2</v>
      </c>
      <c r="BR46" s="269">
        <f>BR45+1</f>
        <v>44097</v>
      </c>
      <c r="BS46" s="277">
        <f>BS45+1</f>
        <v>44104</v>
      </c>
      <c r="BT46" s="278">
        <f>BT45+1</f>
        <v>44097</v>
      </c>
      <c r="CK46" s="219">
        <f t="shared" si="61"/>
        <v>0.11111111111111112</v>
      </c>
      <c r="CL46" s="219">
        <v>0.100694444444444</v>
      </c>
      <c r="CM46" s="219">
        <v>0.104166666666667</v>
      </c>
      <c r="CN46" s="219">
        <f t="shared" si="54"/>
        <v>2.2222222222222223E-2</v>
      </c>
      <c r="CO46" s="219">
        <f t="shared" si="55"/>
        <v>2.2222222222222223E-2</v>
      </c>
      <c r="CP46" s="219">
        <v>0.104166666666667</v>
      </c>
      <c r="CQ46" s="219">
        <v>2.0833333333333301E-2</v>
      </c>
      <c r="CS46" s="219">
        <f t="shared" si="62"/>
        <v>0.11111111111111112</v>
      </c>
      <c r="CT46" s="219">
        <v>0.100694444444444</v>
      </c>
      <c r="CU46" s="219">
        <v>0.104166666666667</v>
      </c>
      <c r="CV46" s="219">
        <f t="shared" si="56"/>
        <v>2.2222222222222223E-2</v>
      </c>
      <c r="CW46" s="219">
        <f t="shared" si="57"/>
        <v>2.2222222222222223E-2</v>
      </c>
      <c r="CX46" s="219">
        <v>0.104166666666667</v>
      </c>
      <c r="CY46" s="219">
        <v>2.0833333333333301E-2</v>
      </c>
      <c r="DA46" s="240">
        <v>0.17013888888888901</v>
      </c>
      <c r="DB46" s="240">
        <v>0.17013888888888901</v>
      </c>
      <c r="DC46" s="240">
        <v>0.17013888888888901</v>
      </c>
      <c r="DD46" s="240">
        <v>0.17013888888888901</v>
      </c>
      <c r="DE46" s="240">
        <v>0.17013888888888901</v>
      </c>
      <c r="DF46" s="240">
        <v>0.17013888888888901</v>
      </c>
      <c r="DG46" s="240">
        <v>0.17013888888888901</v>
      </c>
      <c r="DH46" s="240">
        <v>0.17013888888888901</v>
      </c>
      <c r="DI46" s="240">
        <v>0.17013888888888901</v>
      </c>
      <c r="DJ46" s="240">
        <v>0.17013888888888901</v>
      </c>
      <c r="DL46" s="2" t="str" cm="1">
        <f t="array" ref="DL46">_xlfn.IFNA(IF(INDEX(SectorsBlocks,ROW()-ROW(DK$5)+2,MATCH(SUBSTITUTE(RPName," ",""),SectorsBlocks_Top,0))&lt;&gt;0,INDEX(SectorsBlocks,ROW()-ROW(DK$5)+2,MATCH(SUBSTITUTE(RPName," ",""),SectorsBlocks_Top,0)),""),"")</f>
        <v>BQB-BYP</v>
      </c>
      <c r="DM46" s="250" cm="1">
        <f t="array" ref="DM46">_xlfn.IFNA(IF(INDEX(SectorsBlocks,ROW()-ROW(DL$5)+2,MATCH(SUBSTITUTE(RPName," ",""),SectorsBlocks_Top,0))&lt;&gt;0,INDEX(SectorsBlocks,ROW()-ROW(DL$5)+2,MATCH(SUBSTITUTE(RPName," ",""),SectorsBlocks_Top,0)+1),""),"")</f>
        <v>8.3333333333333329E-2</v>
      </c>
    </row>
    <row r="47" spans="1:117" ht="15" customHeight="1" thickBot="1">
      <c r="A47" s="12"/>
      <c r="B47" s="649" t="s">
        <v>433</v>
      </c>
      <c r="C47" s="650"/>
      <c r="D47" s="413" t="s">
        <v>430</v>
      </c>
      <c r="E47" s="414"/>
      <c r="F47" s="414"/>
      <c r="G47" s="414"/>
      <c r="H47" s="414"/>
      <c r="I47" s="414"/>
      <c r="J47" s="414"/>
      <c r="K47" s="414"/>
      <c r="L47" s="414"/>
      <c r="M47" s="414"/>
      <c r="N47" s="414"/>
      <c r="O47" s="414"/>
      <c r="P47" s="415" t="s">
        <v>762</v>
      </c>
      <c r="Q47" s="416"/>
      <c r="R47" s="20"/>
      <c r="S47" s="495" t="s">
        <v>412</v>
      </c>
      <c r="T47" s="496"/>
      <c r="U47" s="496"/>
      <c r="V47" s="496"/>
      <c r="W47" s="497"/>
      <c r="X47" s="20"/>
      <c r="Y47" s="413" t="s">
        <v>748</v>
      </c>
      <c r="Z47" s="414"/>
      <c r="AA47" s="414"/>
      <c r="AB47" s="414"/>
      <c r="AC47" s="414"/>
      <c r="AD47" s="414"/>
      <c r="AE47" s="414"/>
      <c r="AF47" s="414"/>
      <c r="AG47" s="469"/>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 t="str">
        <f t="shared" si="60"/>
        <v/>
      </c>
      <c r="BL47" s="7" t="str">
        <f t="shared" ref="BL47:BL78" si="66">IF(AND(ISNUMBER(BM47),BM47&gt;0),BM47,IF(ISNUMBER(VLOOKUP(BK47,RP_Trips,2,FALSE)),VLOOKUP(BK47,RP_Trips,2,FALSE),""))</f>
        <v/>
      </c>
      <c r="BM47" s="7" t="str">
        <f t="shared" si="38"/>
        <v/>
      </c>
      <c r="BN47" s="2"/>
      <c r="BO47" s="1"/>
      <c r="BP47" s="235">
        <f ca="1"/>
        <v>2.0138888888888901E-2</v>
      </c>
      <c r="BR47" s="269">
        <f t="shared" ref="BR47:BT79" si="67">BR46+1</f>
        <v>44098</v>
      </c>
      <c r="BS47" s="277">
        <f t="shared" si="67"/>
        <v>44105</v>
      </c>
      <c r="BT47" s="278">
        <f t="shared" si="67"/>
        <v>44098</v>
      </c>
      <c r="CK47" s="219">
        <f t="shared" si="61"/>
        <v>0.11458333333333333</v>
      </c>
      <c r="CL47" s="219">
        <v>0.104166666666667</v>
      </c>
      <c r="CM47" s="219">
        <v>0.10763888888888901</v>
      </c>
      <c r="CN47" s="219">
        <f t="shared" si="54"/>
        <v>2.2916666666666669E-2</v>
      </c>
      <c r="CO47" s="219">
        <f t="shared" si="55"/>
        <v>2.2916666666666669E-2</v>
      </c>
      <c r="CP47" s="219">
        <v>0.10763888888888901</v>
      </c>
      <c r="CQ47" s="219">
        <v>2.1527777777777798E-2</v>
      </c>
      <c r="CS47" s="219">
        <f t="shared" si="62"/>
        <v>0.11458333333333333</v>
      </c>
      <c r="CT47" s="219">
        <v>0.104166666666667</v>
      </c>
      <c r="CU47" s="219">
        <v>0.10763888888888901</v>
      </c>
      <c r="CV47" s="219">
        <f t="shared" si="56"/>
        <v>2.2916666666666669E-2</v>
      </c>
      <c r="CW47" s="219">
        <f t="shared" si="57"/>
        <v>2.2916666666666669E-2</v>
      </c>
      <c r="CX47" s="219">
        <v>0.10763888888888901</v>
      </c>
      <c r="CY47" s="219">
        <v>2.1527777777777798E-2</v>
      </c>
      <c r="DA47" s="240">
        <v>0.17361111111111099</v>
      </c>
      <c r="DB47" s="240">
        <v>0.17361111111111099</v>
      </c>
      <c r="DC47" s="240">
        <v>0.17361111111111099</v>
      </c>
      <c r="DD47" s="240">
        <v>0.17361111111111099</v>
      </c>
      <c r="DE47" s="240">
        <v>0.17361111111111099</v>
      </c>
      <c r="DF47" s="240">
        <v>0.17361111111111099</v>
      </c>
      <c r="DG47" s="240">
        <v>0.17361111111111099</v>
      </c>
      <c r="DH47" s="240">
        <v>0.17361111111111099</v>
      </c>
      <c r="DI47" s="240">
        <v>0.17361111111111099</v>
      </c>
      <c r="DJ47" s="240">
        <v>0.17361111111111099</v>
      </c>
      <c r="DL47" s="2" t="str" cm="1">
        <f t="array" ref="DL47">_xlfn.IFNA(IF(INDEX(SectorsBlocks,ROW()-ROW(DK$5)+2,MATCH(SUBSTITUTE(RPName," ",""),SectorsBlocks_Top,0))&lt;&gt;0,INDEX(SectorsBlocks,ROW()-ROW(DK$5)+2,MATCH(SUBSTITUTE(RPName," ",""),SectorsBlocks_Top,0)),""),"")</f>
        <v>BQB-OCM</v>
      </c>
      <c r="DM47" s="250" cm="1">
        <f t="array" ref="DM47">_xlfn.IFNA(IF(INDEX(SectorsBlocks,ROW()-ROW(DL$5)+2,MATCH(SUBSTITUTE(RPName," ",""),SectorsBlocks_Top,0))&lt;&gt;0,INDEX(SectorsBlocks,ROW()-ROW(DL$5)+2,MATCH(SUBSTITUTE(RPName," ",""),SectorsBlocks_Top,0)+1),""),"")</f>
        <v>8.3333333333333329E-2</v>
      </c>
    </row>
    <row r="48" spans="1:117" ht="15" customHeight="1" thickBot="1">
      <c r="A48" s="12"/>
      <c r="B48" s="589"/>
      <c r="C48" s="590"/>
      <c r="D48" s="580" t="s">
        <v>429</v>
      </c>
      <c r="E48" s="581"/>
      <c r="F48" s="581"/>
      <c r="G48" s="581"/>
      <c r="H48" s="581"/>
      <c r="I48" s="581" t="s">
        <v>428</v>
      </c>
      <c r="J48" s="581"/>
      <c r="K48" s="581"/>
      <c r="L48" s="581"/>
      <c r="M48" s="581"/>
      <c r="N48" s="645" t="s">
        <v>398</v>
      </c>
      <c r="O48" s="645" t="s">
        <v>1</v>
      </c>
      <c r="P48" s="417"/>
      <c r="Q48" s="418"/>
      <c r="R48" s="20"/>
      <c r="S48" s="370" t="s">
        <v>403</v>
      </c>
      <c r="T48" s="371"/>
      <c r="U48" s="78" t="s">
        <v>119</v>
      </c>
      <c r="V48" s="78" t="s">
        <v>401</v>
      </c>
      <c r="W48" s="466" t="s">
        <v>402</v>
      </c>
      <c r="X48" s="20"/>
      <c r="Y48" s="286"/>
      <c r="Z48" s="507" t="s">
        <v>736</v>
      </c>
      <c r="AA48" s="508"/>
      <c r="AB48" s="507" t="s">
        <v>737</v>
      </c>
      <c r="AC48" s="508"/>
      <c r="AD48" s="287" t="s">
        <v>739</v>
      </c>
      <c r="AE48" s="287" t="s">
        <v>743</v>
      </c>
      <c r="AF48" s="288" t="s">
        <v>739</v>
      </c>
      <c r="AG48" s="288" t="s">
        <v>808</v>
      </c>
      <c r="AH48" s="20"/>
      <c r="AI48" s="506" t="s">
        <v>725</v>
      </c>
      <c r="AJ48" s="506"/>
      <c r="AK48" s="506"/>
      <c r="AL48" s="506"/>
      <c r="AM48" s="506"/>
      <c r="AN48" s="506"/>
      <c r="AO48" s="506"/>
      <c r="AP48" s="506"/>
      <c r="AQ48" s="506"/>
      <c r="AR48" s="506"/>
      <c r="AS48" s="506"/>
      <c r="AT48" s="506"/>
      <c r="AU48" s="506"/>
      <c r="AV48" s="20"/>
      <c r="AW48" s="321"/>
      <c r="AX48" s="320"/>
      <c r="AY48" s="20"/>
      <c r="AZ48" s="20"/>
      <c r="BA48" s="20"/>
      <c r="BB48" s="20"/>
      <c r="BC48" s="20"/>
      <c r="BD48" s="20"/>
      <c r="BE48" s="20"/>
      <c r="BF48" s="20"/>
      <c r="BG48" s="20"/>
      <c r="BH48" s="20"/>
      <c r="BI48" s="20"/>
      <c r="BJ48" s="20"/>
      <c r="BK48" s="2" t="str">
        <f t="shared" si="60"/>
        <v/>
      </c>
      <c r="BL48" s="7" t="str">
        <f t="shared" si="66"/>
        <v/>
      </c>
      <c r="BM48" s="7" t="str">
        <f t="shared" si="38"/>
        <v/>
      </c>
      <c r="BN48" s="2"/>
      <c r="BO48" s="1"/>
      <c r="BP48" s="235">
        <f ca="1"/>
        <v>2.0833333333333301E-2</v>
      </c>
      <c r="BR48" s="269">
        <f t="shared" si="67"/>
        <v>44099</v>
      </c>
      <c r="BS48" s="277">
        <f t="shared" si="67"/>
        <v>44106</v>
      </c>
      <c r="BT48" s="278">
        <f t="shared" si="67"/>
        <v>44099</v>
      </c>
      <c r="CK48" s="219">
        <f t="shared" si="61"/>
        <v>0.11805555555555555</v>
      </c>
      <c r="CL48" s="219">
        <v>0.10763888888888901</v>
      </c>
      <c r="CM48" s="219">
        <v>0.11111111111111099</v>
      </c>
      <c r="CN48" s="219">
        <f t="shared" si="54"/>
        <v>2.361111111111111E-2</v>
      </c>
      <c r="CO48" s="219">
        <f t="shared" si="55"/>
        <v>2.361111111111111E-2</v>
      </c>
      <c r="CP48" s="219">
        <v>0.11111111111111099</v>
      </c>
      <c r="CQ48" s="219">
        <v>2.2222222222222199E-2</v>
      </c>
      <c r="CS48" s="219">
        <f t="shared" si="62"/>
        <v>0.11805555555555555</v>
      </c>
      <c r="CT48" s="219">
        <v>0.10763888888888901</v>
      </c>
      <c r="CU48" s="219">
        <v>0.11111111111111099</v>
      </c>
      <c r="CV48" s="219">
        <f t="shared" si="56"/>
        <v>2.361111111111111E-2</v>
      </c>
      <c r="CW48" s="219">
        <f t="shared" si="57"/>
        <v>2.361111111111111E-2</v>
      </c>
      <c r="CX48" s="219">
        <v>0.11111111111111099</v>
      </c>
      <c r="CY48" s="219">
        <v>2.2222222222222199E-2</v>
      </c>
      <c r="DA48" s="240">
        <v>0.17708333333333301</v>
      </c>
      <c r="DB48" s="240">
        <v>0.17708333333333301</v>
      </c>
      <c r="DC48" s="240">
        <v>0.17708333333333301</v>
      </c>
      <c r="DD48" s="240">
        <v>0.17708333333333301</v>
      </c>
      <c r="DE48" s="240">
        <v>0.17708333333333301</v>
      </c>
      <c r="DF48" s="240">
        <v>0.17708333333333301</v>
      </c>
      <c r="DG48" s="240">
        <v>0.17708333333333301</v>
      </c>
      <c r="DH48" s="240">
        <v>0.17708333333333301</v>
      </c>
      <c r="DI48" s="240">
        <v>0.17708333333333301</v>
      </c>
      <c r="DJ48" s="240">
        <v>0.17708333333333301</v>
      </c>
      <c r="DL48" s="2" t="str" cm="1">
        <f t="array" ref="DL48">_xlfn.IFNA(IF(INDEX(SectorsBlocks,ROW()-ROW(DK$5)+2,MATCH(SUBSTITUTE(RPName," ",""),SectorsBlocks_Top,0))&lt;&gt;0,INDEX(SectorsBlocks,ROW()-ROW(DK$5)+2,MATCH(SUBSTITUTE(RPName," ",""),SectorsBlocks_Top,0)),""),"")</f>
        <v>BQB-PER</v>
      </c>
      <c r="DM48" s="250" cm="1">
        <f t="array" ref="DM48">_xlfn.IFNA(IF(INDEX(SectorsBlocks,ROW()-ROW(DL$5)+2,MATCH(SUBSTITUTE(RPName," ",""),SectorsBlocks_Top,0))&lt;&gt;0,INDEX(SectorsBlocks,ROW()-ROW(DL$5)+2,MATCH(SUBSTITUTE(RPName," ",""),SectorsBlocks_Top,0)+1),""),"")</f>
        <v>2.7777777777777776E-2</v>
      </c>
    </row>
    <row r="49" spans="1:117" ht="15" customHeight="1">
      <c r="A49" s="12"/>
      <c r="B49" s="647"/>
      <c r="C49" s="648"/>
      <c r="D49" s="118" t="s">
        <v>10</v>
      </c>
      <c r="E49" s="123" t="s">
        <v>284</v>
      </c>
      <c r="F49" s="123" t="s">
        <v>285</v>
      </c>
      <c r="G49" s="123" t="s">
        <v>498</v>
      </c>
      <c r="H49" s="123" t="s">
        <v>492</v>
      </c>
      <c r="I49" s="123" t="s">
        <v>11</v>
      </c>
      <c r="J49" s="123" t="s">
        <v>284</v>
      </c>
      <c r="K49" s="123" t="s">
        <v>286</v>
      </c>
      <c r="L49" s="123" t="s">
        <v>497</v>
      </c>
      <c r="M49" s="123" t="s">
        <v>493</v>
      </c>
      <c r="N49" s="646"/>
      <c r="O49" s="646"/>
      <c r="P49" s="124" t="s">
        <v>413</v>
      </c>
      <c r="Q49" s="119" t="s">
        <v>414</v>
      </c>
      <c r="R49" s="20"/>
      <c r="S49" s="368"/>
      <c r="T49" s="369"/>
      <c r="U49" s="80">
        <f t="shared" ref="U49:U57" si="68">IF(ISNUMBER(S49),_xlfn.IFNA(VLOOKUP(S49,RP_Table,2,FALSE),"Err"),0)</f>
        <v>0</v>
      </c>
      <c r="V49" s="242"/>
      <c r="W49" s="467"/>
      <c r="X49" s="20"/>
      <c r="Y49" s="286" t="s">
        <v>742</v>
      </c>
      <c r="Z49" s="289" t="s">
        <v>262</v>
      </c>
      <c r="AA49" s="291" t="s">
        <v>738</v>
      </c>
      <c r="AB49" s="289" t="s">
        <v>262</v>
      </c>
      <c r="AC49" s="291" t="s">
        <v>801</v>
      </c>
      <c r="AD49" s="290" t="s">
        <v>119</v>
      </c>
      <c r="AE49" s="290" t="s">
        <v>744</v>
      </c>
      <c r="AF49" s="291" t="s">
        <v>740</v>
      </c>
      <c r="AG49" s="291" t="s">
        <v>740</v>
      </c>
      <c r="AH49" s="20"/>
      <c r="AI49" s="419" t="s">
        <v>726</v>
      </c>
      <c r="AJ49" s="419"/>
      <c r="AK49" s="419" t="s">
        <v>730</v>
      </c>
      <c r="AL49" s="419"/>
      <c r="AM49" s="419"/>
      <c r="AN49" s="419"/>
      <c r="AO49" s="272"/>
      <c r="AP49" s="366" t="s">
        <v>722</v>
      </c>
      <c r="AQ49" s="5" t="s">
        <v>117</v>
      </c>
      <c r="AR49" s="419" t="s">
        <v>731</v>
      </c>
      <c r="AS49" s="419"/>
      <c r="AT49" s="366" t="s">
        <v>781</v>
      </c>
      <c r="AU49" s="366"/>
      <c r="AV49" s="20"/>
      <c r="AW49" s="20"/>
      <c r="AX49" s="20"/>
      <c r="AY49" s="20"/>
      <c r="AZ49" s="20"/>
      <c r="BA49" s="20"/>
      <c r="BB49" s="20"/>
      <c r="BC49" s="20"/>
      <c r="BD49" s="20"/>
      <c r="BE49" s="20"/>
      <c r="BF49" s="20"/>
      <c r="BG49" s="20"/>
      <c r="BH49" s="20"/>
      <c r="BI49" s="20"/>
      <c r="BJ49" s="20"/>
      <c r="BK49" s="2" t="str">
        <f t="shared" si="60"/>
        <v/>
      </c>
      <c r="BL49" s="7" t="str">
        <f t="shared" si="66"/>
        <v/>
      </c>
      <c r="BM49" s="7" t="str">
        <f t="shared" si="38"/>
        <v/>
      </c>
      <c r="BN49" s="2"/>
      <c r="BO49" s="1"/>
      <c r="BP49" s="235">
        <f ca="1"/>
        <v>2.1527777777777798E-2</v>
      </c>
      <c r="BR49" s="269">
        <f t="shared" si="67"/>
        <v>44100</v>
      </c>
      <c r="BS49" s="277">
        <f t="shared" si="67"/>
        <v>44107</v>
      </c>
      <c r="BT49" s="278">
        <f t="shared" si="67"/>
        <v>44100</v>
      </c>
      <c r="CK49" s="219">
        <f t="shared" si="61"/>
        <v>0.12152777777777778</v>
      </c>
      <c r="CL49" s="219">
        <v>0.11111111111111099</v>
      </c>
      <c r="CM49" s="219">
        <v>0.114583333333333</v>
      </c>
      <c r="CN49" s="219">
        <f t="shared" si="54"/>
        <v>2.4305555555555556E-2</v>
      </c>
      <c r="CO49" s="219">
        <f t="shared" si="55"/>
        <v>2.4305555555555556E-2</v>
      </c>
      <c r="CP49" s="219">
        <v>0.114583333333333</v>
      </c>
      <c r="CQ49" s="219">
        <v>2.29166666666667E-2</v>
      </c>
      <c r="CS49" s="219">
        <f t="shared" si="62"/>
        <v>0.12152777777777778</v>
      </c>
      <c r="CT49" s="219">
        <v>0.11111111111111099</v>
      </c>
      <c r="CU49" s="219">
        <v>0.114583333333333</v>
      </c>
      <c r="CV49" s="219">
        <f t="shared" si="56"/>
        <v>2.4305555555555556E-2</v>
      </c>
      <c r="CW49" s="219">
        <f t="shared" si="57"/>
        <v>2.4305555555555556E-2</v>
      </c>
      <c r="CX49" s="219">
        <v>0.114583333333333</v>
      </c>
      <c r="CY49" s="219">
        <v>2.29166666666667E-2</v>
      </c>
      <c r="DA49" s="240">
        <v>0.180555555555556</v>
      </c>
      <c r="DB49" s="240">
        <v>0.180555555555556</v>
      </c>
      <c r="DC49" s="240">
        <v>0.180555555555556</v>
      </c>
      <c r="DD49" s="240">
        <v>0.180555555555556</v>
      </c>
      <c r="DE49" s="240">
        <v>0.180555555555556</v>
      </c>
      <c r="DF49" s="240">
        <v>0.180555555555556</v>
      </c>
      <c r="DG49" s="240">
        <v>0.180555555555556</v>
      </c>
      <c r="DH49" s="240">
        <v>0.180555555555556</v>
      </c>
      <c r="DI49" s="240">
        <v>0.180555555555556</v>
      </c>
      <c r="DJ49" s="240">
        <v>0.180555555555556</v>
      </c>
      <c r="DL49" s="2" t="str" cm="1">
        <f t="array" ref="DL49">_xlfn.IFNA(IF(INDEX(SectorsBlocks,ROW()-ROW(DK$5)+2,MATCH(SUBSTITUTE(RPName," ",""),SectorsBlocks_Top,0))&lt;&gt;0,INDEX(SectorsBlocks,ROW()-ROW(DK$5)+2,MATCH(SUBSTITUTE(RPName," ",""),SectorsBlocks_Top,0)),""),"")</f>
        <v>BQB-WLP</v>
      </c>
      <c r="DM49" s="250" cm="1">
        <f t="array" ref="DM49">_xlfn.IFNA(IF(INDEX(SectorsBlocks,ROW()-ROW(DL$5)+2,MATCH(SUBSTITUTE(RPName," ",""),SectorsBlocks_Top,0))&lt;&gt;0,INDEX(SectorsBlocks,ROW()-ROW(DL$5)+2,MATCH(SUBSTITUTE(RPName," ",""),SectorsBlocks_Top,0)+1),""),"")</f>
        <v>8.3333333333333329E-2</v>
      </c>
    </row>
    <row r="50" spans="1:117" ht="15" customHeight="1">
      <c r="A50" s="12"/>
      <c r="B50" s="593" t="s">
        <v>494</v>
      </c>
      <c r="C50" s="594"/>
      <c r="D50" s="107"/>
      <c r="E50" s="172"/>
      <c r="F50" s="113"/>
      <c r="G50" s="120" t="str">
        <f>IF(AND(NOT(ISBLANK(D50)),ISNUMBER(E50),ISNUMBER(F50)),F50-E50+IF(E50&gt;F50,1,0),"")</f>
        <v/>
      </c>
      <c r="H50" s="175" t="str">
        <f t="shared" ref="H50:H60" si="69">IF(AND(ISNUMBER(RP_CrewBaseOffset),ISNUMBER(G50)),G50+RP_CrewBaseOffset-IF(G50+RP_CrewBaseOffset&gt;1,1,0),"")</f>
        <v/>
      </c>
      <c r="I50" s="110"/>
      <c r="J50" s="172"/>
      <c r="K50" s="113"/>
      <c r="L50" s="120" t="str">
        <f>IF(AND(NOT(ISBLANK(I50)),ISNUMBER(J50),ISNUMBER(K50)),K50-J50+IF(J50&gt;K50,1,0),"")</f>
        <v/>
      </c>
      <c r="M50" s="175" t="str">
        <f t="shared" ref="M50:M60" si="70">IF(AND(ISNUMBER(RP_CrewBaseOffset),ISNUMBER(L50)),L50+RP_CrewBaseOffset-IF(L50+RP_CrewBaseOffset&gt;1,1,0),"")</f>
        <v/>
      </c>
      <c r="N50" s="178" t="str">
        <f t="shared" ref="N50:N60" si="71">IF(AND(NOT(ISBLANK(D50)),NOT(ISBLANK(I50)),ISNUMBER(G50),ISNUMBER(L50)),D50&amp;"-"&amp;I50,"")</f>
        <v/>
      </c>
      <c r="O50" s="131" t="str">
        <f>IF(AND(N50&lt;&gt;"",ISNUMBER(G50),ISNUMBER(L50)),L50-G50+IF(L50&lt;G50,1,0),"")</f>
        <v/>
      </c>
      <c r="P50" s="181" t="str">
        <f>IFERROR(IF(AND(N50&lt;&gt;"",ISNUMBER(H50),ISNUMBER(O50)),IF(M50&lt;H50,TIME(HOUR(MIN(O50,1-H50)),MINUTE(MIN(O50,1-H50)),0),IF(H50&gt;0.5,O50,"")),""),"Error")</f>
        <v/>
      </c>
      <c r="Q50" s="184" t="str">
        <f>IFERROR(IF(AND(N50&lt;&gt;"",ISNUMBER(H50),ISNUMBER(M50)),IF(M50&lt;H50,TIME(HOUR(MIN(O50,M50)),MINUTE(MIN(O50,M50)),0),IF(M50&lt;0.5,TIME(HOUR(MIN(M50,O50)),MINUTE(MIN(M50,O50)),0),"")),""),"Error")</f>
        <v/>
      </c>
      <c r="R50" s="20"/>
      <c r="S50" s="377"/>
      <c r="T50" s="378"/>
      <c r="U50" s="81">
        <f t="shared" si="68"/>
        <v>0</v>
      </c>
      <c r="V50" s="243"/>
      <c r="W50" s="467"/>
      <c r="X50" s="20"/>
      <c r="Y50" s="325"/>
      <c r="Z50" s="327"/>
      <c r="AA50" s="328"/>
      <c r="AB50" s="327"/>
      <c r="AC50" s="328"/>
      <c r="AD50" s="331" t="str">
        <f>IF(AND((AB50+AC50)-(Z50+AA50)&gt;0,AND(NOT(ISBLANK(Y50)),ISNUMBER(Z50),ISNUMBER(AA50),ISNUMBER(AB50),ISNUMBER(AC50))),(AB50+AC50)-(Z50+AA50),"N/A")</f>
        <v>N/A</v>
      </c>
      <c r="AE50" s="294"/>
      <c r="AF50" s="292" t="str">
        <f>IF(AND(ISNUMBER(AD50),ISNUMBER(AE50)),AD50*AE50,"N/A")</f>
        <v>N/A</v>
      </c>
      <c r="AG50" s="333"/>
      <c r="AH50" s="20"/>
      <c r="AI50" s="272" t="s">
        <v>727</v>
      </c>
      <c r="AJ50" s="272" t="s">
        <v>714</v>
      </c>
      <c r="AK50" s="419"/>
      <c r="AL50" s="419"/>
      <c r="AM50" s="419"/>
      <c r="AN50" s="419"/>
      <c r="AO50" s="272"/>
      <c r="AP50" s="366"/>
      <c r="AQ50" s="5" t="s">
        <v>724</v>
      </c>
      <c r="AR50" s="419" t="s">
        <v>724</v>
      </c>
      <c r="AS50" s="419"/>
      <c r="AT50" s="366"/>
      <c r="AU50" s="366"/>
      <c r="AV50" s="20"/>
      <c r="AW50" s="20"/>
      <c r="AX50" s="20"/>
      <c r="AY50" s="20"/>
      <c r="AZ50" s="20"/>
      <c r="BA50" s="20"/>
      <c r="BB50" s="20"/>
      <c r="BC50" s="20"/>
      <c r="BD50" s="20"/>
      <c r="BE50" s="20"/>
      <c r="BF50" s="20"/>
      <c r="BG50" s="20"/>
      <c r="BH50" s="20"/>
      <c r="BI50" s="20"/>
      <c r="BJ50" s="20"/>
      <c r="BK50" s="2" t="str">
        <f t="shared" si="60"/>
        <v/>
      </c>
      <c r="BL50" s="7" t="str">
        <f t="shared" si="66"/>
        <v/>
      </c>
      <c r="BM50" s="7" t="str">
        <f t="shared" si="38"/>
        <v/>
      </c>
      <c r="BN50" s="2"/>
      <c r="BO50" s="1"/>
      <c r="BP50" s="235">
        <f ca="1"/>
        <v>2.2222222222222199E-2</v>
      </c>
      <c r="BR50" s="269">
        <f t="shared" si="67"/>
        <v>44101</v>
      </c>
      <c r="BS50" s="277">
        <f t="shared" si="67"/>
        <v>44108</v>
      </c>
      <c r="BT50" s="278">
        <f t="shared" si="67"/>
        <v>44101</v>
      </c>
      <c r="CK50" s="219">
        <f t="shared" si="61"/>
        <v>0.125</v>
      </c>
      <c r="CL50" s="219">
        <v>0.114583333333333</v>
      </c>
      <c r="CM50" s="219">
        <v>0.118055555555556</v>
      </c>
      <c r="CN50" s="219">
        <f t="shared" si="54"/>
        <v>2.5000000000000001E-2</v>
      </c>
      <c r="CO50" s="219">
        <f t="shared" si="55"/>
        <v>2.5000000000000001E-2</v>
      </c>
      <c r="CP50" s="219">
        <v>0.118055555555556</v>
      </c>
      <c r="CQ50" s="219">
        <v>2.36111111111111E-2</v>
      </c>
      <c r="CS50" s="219">
        <f t="shared" si="62"/>
        <v>0.125</v>
      </c>
      <c r="CT50" s="219">
        <v>0.114583333333333</v>
      </c>
      <c r="CU50" s="219">
        <v>0.118055555555556</v>
      </c>
      <c r="CV50" s="219">
        <f t="shared" si="56"/>
        <v>2.5000000000000001E-2</v>
      </c>
      <c r="CW50" s="219">
        <f t="shared" si="57"/>
        <v>2.5000000000000001E-2</v>
      </c>
      <c r="CX50" s="219">
        <v>0.118055555555556</v>
      </c>
      <c r="CY50" s="219">
        <v>2.36111111111111E-2</v>
      </c>
      <c r="DA50" s="240">
        <v>0.18402777777777801</v>
      </c>
      <c r="DB50" s="240">
        <v>0.18402777777777801</v>
      </c>
      <c r="DC50" s="240">
        <v>0.18402777777777801</v>
      </c>
      <c r="DD50" s="240">
        <v>0.18402777777777801</v>
      </c>
      <c r="DE50" s="240">
        <v>0.18402777777777801</v>
      </c>
      <c r="DF50" s="240">
        <v>0.18402777777777801</v>
      </c>
      <c r="DG50" s="240">
        <v>0.18402777777777801</v>
      </c>
      <c r="DH50" s="240">
        <v>0.18402777777777801</v>
      </c>
      <c r="DI50" s="240">
        <v>0.18402777777777801</v>
      </c>
      <c r="DJ50" s="240">
        <v>0.18402777777777801</v>
      </c>
      <c r="DL50" s="2" t="str" cm="1">
        <f t="array" ref="DL50">_xlfn.IFNA(IF(INDEX(SectorsBlocks,ROW()-ROW(DK$5)+2,MATCH(SUBSTITUTE(RPName," ",""),SectorsBlocks_Top,0))&lt;&gt;0,INDEX(SectorsBlocks,ROW()-ROW(DK$5)+2,MATCH(SUBSTITUTE(RPName," ",""),SectorsBlocks_Top,0)),""),"")</f>
        <v>BYP-BQB</v>
      </c>
      <c r="DM50" s="250" cm="1">
        <f t="array" ref="DM50">_xlfn.IFNA(IF(INDEX(SectorsBlocks,ROW()-ROW(DL$5)+2,MATCH(SUBSTITUTE(RPName," ",""),SectorsBlocks_Top,0))&lt;&gt;0,INDEX(SectorsBlocks,ROW()-ROW(DL$5)+2,MATCH(SUBSTITUTE(RPName," ",""),SectorsBlocks_Top,0)+1),""),"")</f>
        <v>8.3333333333333329E-2</v>
      </c>
    </row>
    <row r="51" spans="1:117" ht="15" customHeight="1">
      <c r="A51" s="12"/>
      <c r="B51" s="593"/>
      <c r="C51" s="594"/>
      <c r="D51" s="108"/>
      <c r="E51" s="173"/>
      <c r="F51" s="114"/>
      <c r="G51" s="121" t="str">
        <f t="shared" ref="G51:G60" si="72">IF(AND(NOT(ISBLANK(D51)),ISNUMBER(E51),ISNUMBER(F51)),F51-E51+IF(E51&gt;F51,1,0),"")</f>
        <v/>
      </c>
      <c r="H51" s="176" t="str">
        <f t="shared" si="69"/>
        <v/>
      </c>
      <c r="I51" s="111"/>
      <c r="J51" s="173"/>
      <c r="K51" s="114"/>
      <c r="L51" s="121" t="str">
        <f t="shared" ref="L51:L60" si="73">IF(AND(NOT(ISBLANK(I51)),ISNUMBER(J51),ISNUMBER(K51)),K51-J51+IF(J51&gt;K51,1,0),"")</f>
        <v/>
      </c>
      <c r="M51" s="176" t="str">
        <f t="shared" si="70"/>
        <v/>
      </c>
      <c r="N51" s="179" t="str">
        <f t="shared" si="71"/>
        <v/>
      </c>
      <c r="O51" s="132" t="str">
        <f t="shared" ref="O51:O60" si="74">IF(AND(N51&lt;&gt;"",ISNUMBER(G51),ISNUMBER(L51)),L51-G51+IF(L51&lt;G51,1,0),"")</f>
        <v/>
      </c>
      <c r="P51" s="182" t="str">
        <f t="shared" ref="P51:P60" si="75">IFERROR(IF(AND(N51&lt;&gt;"",ISNUMBER(H51),ISNUMBER(O51)),IF(M51&lt;H51,TIME(HOUR(MIN(O51,1-H51)),MINUTE(MIN(O51,1-H51)),0),IF(H51&gt;0.5,O51,"")),""),"Error")</f>
        <v/>
      </c>
      <c r="Q51" s="185" t="str">
        <f t="shared" ref="Q51:Q60" si="76">IFERROR(IF(AND(N51&lt;&gt;"",ISNUMBER(H51),ISNUMBER(M51)),IF(M51&lt;H51,TIME(HOUR(MIN(O51,M51)),MINUTE(MIN(O51,M51)),0),IF(M51&lt;0.5,TIME(HOUR(MIN(M51,O51)),MINUTE(MIN(M51,O51)),0),"")),""),"Error")</f>
        <v/>
      </c>
      <c r="R51" s="20"/>
      <c r="S51" s="377"/>
      <c r="T51" s="378"/>
      <c r="U51" s="81">
        <f t="shared" si="68"/>
        <v>0</v>
      </c>
      <c r="V51" s="243"/>
      <c r="W51" s="467"/>
      <c r="X51" s="20"/>
      <c r="Y51" s="325"/>
      <c r="Z51" s="327"/>
      <c r="AA51" s="328"/>
      <c r="AB51" s="327"/>
      <c r="AC51" s="328"/>
      <c r="AD51" s="331" t="str">
        <f t="shared" ref="AD51:AD54" si="77">IF(AND((AB51+AC51)-(Z51+AA51)&gt;0,AND(NOT(ISBLANK(Y51)),ISNUMBER(Z51),ISNUMBER(AA51),ISNUMBER(AB51),ISNUMBER(AC51))),(AB51+AC51)-(Z51+AA51),"N/A")</f>
        <v>N/A</v>
      </c>
      <c r="AE51" s="294"/>
      <c r="AF51" s="292" t="str">
        <f t="shared" ref="AF51:AF54" si="78">IF(AND(ISNUMBER(AD51),ISNUMBER(AE51)),AD51*AE51,"N/A")</f>
        <v>N/A</v>
      </c>
      <c r="AG51" s="333"/>
      <c r="AH51" s="20"/>
      <c r="AI51" s="364"/>
      <c r="AJ51" s="364"/>
      <c r="AK51" s="407"/>
      <c r="AL51" s="408"/>
      <c r="AM51" s="408"/>
      <c r="AN51" s="408"/>
      <c r="AO51" s="271" t="s">
        <v>723</v>
      </c>
      <c r="AP51" s="280"/>
      <c r="AQ51" s="282"/>
      <c r="AR51" s="401"/>
      <c r="AS51" s="402"/>
      <c r="AT51" s="403" t="str">
        <f>IF(AND(ISNUMBER(AI51),ISNUMBER(AJ51),ISNUMBER(AP51),ISNUMBER(AQ51),ISNUMBER(AR51),ISNUMBER(AR52),ISNUMBER(AP52),ISNUMBER(AQ52)),(AQ52+AR52)-(AQ51+AR51),"")</f>
        <v/>
      </c>
      <c r="AU51" s="404"/>
      <c r="AV51" s="20"/>
      <c r="AW51" s="20"/>
      <c r="AX51" s="20"/>
      <c r="AY51" s="20"/>
      <c r="AZ51" s="20"/>
      <c r="BA51" s="20"/>
      <c r="BB51" s="20"/>
      <c r="BC51" s="20"/>
      <c r="BD51" s="20"/>
      <c r="BE51" s="20"/>
      <c r="BF51" s="20"/>
      <c r="BG51" s="20"/>
      <c r="BH51" s="20"/>
      <c r="BI51" s="20"/>
      <c r="BJ51" s="20"/>
      <c r="BK51" s="2" t="str">
        <f t="shared" ref="BK51:BK76" si="79">IF(BN51&lt;&gt;0,BN51,"")</f>
        <v/>
      </c>
      <c r="BL51" s="7" t="str">
        <f t="shared" si="66"/>
        <v/>
      </c>
      <c r="BM51" s="7" t="str">
        <f t="shared" ref="BM51:BM76" si="80">_xlfn.IFNA(IF(VLOOKUP(BK51,RP_MiscCalc_RouteBlockTimes,2,FALSE)&lt;&gt;0,VLOOKUP(BK51,RP_MiscCalc_RouteBlockTimes,2,FALSE),NA()),_xlfn.IFNA(IF(VLOOKUP(BK51,RP_RouteBlockTime_PreTVL,2,FALSE)&lt;&gt;0,VLOOKUP(BK51,RP_RouteBlockTime_PreTVL,2,FALSE),NA()),_xlfn.IFNA(IF(VLOOKUP(BK51,TVLRouteBlockTimes,2,FALSE)&lt;&gt;0,VLOOKUP(BK51,TVLRouteBlockTimes,2,FALSE),NA()),_xlfn.IFNA(IF(VLOOKUP(BK51,RP_RouteBlockTime_S1,2,FALSE)&lt;&gt;0,VLOOKUP(BK51,RP_RouteBlockTime_S1,2,FALSE),NA()),_xlfn.IFNA(VLOOKUP(BK51,RP_RouteBlockTime_S2,2,FALSE),_xlfn.IFNA(VLOOKUP(BK51,RP_RouteBlockTime_S3,2,FALSE),_xlfn.IFNA(VLOOKUP(BK51,RP_RouteBlockTime_S4,2,FALSE),_xlfn.IFNA(VLOOKUP(BK51,RP_RouteBlockTime_S5,2,FALSE),_xlfn.IFNA(VLOOKUP(BK51,RP_RouteBlockTime_S6,2,FALSE),_xlfn.IFNA(VLOOKUP(BK51,RP_RouteBlockTime_PostTVL,2,FALSE),""))))))))))</f>
        <v/>
      </c>
      <c r="BN51" s="2"/>
      <c r="BP51" s="236">
        <f ca="1"/>
        <v>2.29166666666667E-2</v>
      </c>
      <c r="BR51" s="269">
        <f t="shared" si="67"/>
        <v>44102</v>
      </c>
      <c r="BS51" s="277">
        <f t="shared" si="67"/>
        <v>44109</v>
      </c>
      <c r="BT51" s="278">
        <f t="shared" si="67"/>
        <v>44102</v>
      </c>
      <c r="CK51" s="219">
        <f t="shared" si="61"/>
        <v>0.12847222222222221</v>
      </c>
      <c r="CL51" s="219">
        <v>0.118055555555556</v>
      </c>
      <c r="CM51" s="219">
        <v>0.121527777777778</v>
      </c>
      <c r="CN51" s="219">
        <f t="shared" si="54"/>
        <v>2.5694444444444447E-2</v>
      </c>
      <c r="CO51" s="219">
        <f t="shared" si="55"/>
        <v>2.5694444444444447E-2</v>
      </c>
      <c r="CP51" s="219">
        <v>0.121527777777778</v>
      </c>
      <c r="CQ51" s="219">
        <v>2.4305555555555601E-2</v>
      </c>
      <c r="CS51" s="219">
        <f t="shared" si="62"/>
        <v>0.12847222222222221</v>
      </c>
      <c r="CT51" s="219">
        <v>0.118055555555556</v>
      </c>
      <c r="CU51" s="219">
        <v>0.121527777777778</v>
      </c>
      <c r="CV51" s="219">
        <f t="shared" si="56"/>
        <v>2.5694444444444447E-2</v>
      </c>
      <c r="CW51" s="219">
        <f t="shared" si="57"/>
        <v>2.5694444444444447E-2</v>
      </c>
      <c r="CX51" s="219">
        <v>0.121527777777778</v>
      </c>
      <c r="CY51" s="219">
        <v>2.4305555555555601E-2</v>
      </c>
      <c r="DA51" s="240">
        <v>0.1875</v>
      </c>
      <c r="DB51" s="240">
        <v>0.1875</v>
      </c>
      <c r="DC51" s="240">
        <v>0.1875</v>
      </c>
      <c r="DD51" s="240">
        <v>0.1875</v>
      </c>
      <c r="DE51" s="240">
        <v>0.1875</v>
      </c>
      <c r="DF51" s="240">
        <v>0.1875</v>
      </c>
      <c r="DG51" s="240">
        <v>0.1875</v>
      </c>
      <c r="DH51" s="240">
        <v>0.1875</v>
      </c>
      <c r="DI51" s="240">
        <v>0.1875</v>
      </c>
      <c r="DJ51" s="240">
        <v>0.1875</v>
      </c>
      <c r="DL51" s="2" t="str" cm="1">
        <f t="array" ref="DL51">_xlfn.IFNA(IF(INDEX(SectorsBlocks,ROW()-ROW(DK$5)+2,MATCH(SUBSTITUTE(RPName," ",""),SectorsBlocks_Top,0))&lt;&gt;0,INDEX(SectorsBlocks,ROW()-ROW(DK$5)+2,MATCH(SUBSTITUTE(RPName," ",""),SectorsBlocks_Top,0)),""),"")</f>
        <v>BYP-OOD</v>
      </c>
      <c r="DM51" s="250" cm="1">
        <f t="array" ref="DM51">_xlfn.IFNA(IF(INDEX(SectorsBlocks,ROW()-ROW(DL$5)+2,MATCH(SUBSTITUTE(RPName," ",""),SectorsBlocks_Top,0))&lt;&gt;0,INDEX(SectorsBlocks,ROW()-ROW(DL$5)+2,MATCH(SUBSTITUTE(RPName," ",""),SectorsBlocks_Top,0)+1),""),"")</f>
        <v>2.0833333333333332E-2</v>
      </c>
    </row>
    <row r="52" spans="1:117" ht="15" customHeight="1">
      <c r="A52" s="12"/>
      <c r="B52" s="593"/>
      <c r="C52" s="594"/>
      <c r="D52" s="108"/>
      <c r="E52" s="173"/>
      <c r="F52" s="114"/>
      <c r="G52" s="121" t="str">
        <f t="shared" si="72"/>
        <v/>
      </c>
      <c r="H52" s="176" t="str">
        <f t="shared" si="69"/>
        <v/>
      </c>
      <c r="I52" s="111"/>
      <c r="J52" s="173"/>
      <c r="K52" s="114"/>
      <c r="L52" s="121" t="str">
        <f t="shared" si="73"/>
        <v/>
      </c>
      <c r="M52" s="176" t="str">
        <f t="shared" si="70"/>
        <v/>
      </c>
      <c r="N52" s="179" t="str">
        <f t="shared" si="71"/>
        <v/>
      </c>
      <c r="O52" s="132" t="str">
        <f t="shared" si="74"/>
        <v/>
      </c>
      <c r="P52" s="182" t="str">
        <f t="shared" si="75"/>
        <v/>
      </c>
      <c r="Q52" s="185" t="str">
        <f t="shared" si="76"/>
        <v/>
      </c>
      <c r="R52" s="20"/>
      <c r="S52" s="377"/>
      <c r="T52" s="378"/>
      <c r="U52" s="81">
        <f t="shared" si="68"/>
        <v>0</v>
      </c>
      <c r="V52" s="243"/>
      <c r="W52" s="467"/>
      <c r="X52" s="20"/>
      <c r="Y52" s="325"/>
      <c r="Z52" s="327"/>
      <c r="AA52" s="328"/>
      <c r="AB52" s="327"/>
      <c r="AC52" s="328"/>
      <c r="AD52" s="331" t="str">
        <f t="shared" si="77"/>
        <v>N/A</v>
      </c>
      <c r="AE52" s="294"/>
      <c r="AF52" s="292" t="str">
        <f t="shared" si="78"/>
        <v>N/A</v>
      </c>
      <c r="AG52" s="333"/>
      <c r="AH52" s="20"/>
      <c r="AI52" s="365"/>
      <c r="AJ52" s="365"/>
      <c r="AK52" s="409"/>
      <c r="AL52" s="410"/>
      <c r="AM52" s="410"/>
      <c r="AN52" s="410"/>
      <c r="AO52" s="270" t="s">
        <v>721</v>
      </c>
      <c r="AP52" s="279"/>
      <c r="AQ52" s="281"/>
      <c r="AR52" s="411"/>
      <c r="AS52" s="412"/>
      <c r="AT52" s="405"/>
      <c r="AU52" s="406"/>
      <c r="AV52" s="20"/>
      <c r="AW52" s="20"/>
      <c r="AX52" s="20"/>
      <c r="AY52" s="20"/>
      <c r="AZ52" s="20"/>
      <c r="BA52" s="20"/>
      <c r="BB52" s="20"/>
      <c r="BC52" s="20"/>
      <c r="BD52" s="20"/>
      <c r="BE52" s="20"/>
      <c r="BF52" s="20"/>
      <c r="BG52" s="20"/>
      <c r="BH52" s="20"/>
      <c r="BI52" s="20"/>
      <c r="BJ52" s="20"/>
      <c r="BK52" s="2" t="str">
        <f t="shared" si="79"/>
        <v/>
      </c>
      <c r="BL52" s="7" t="str">
        <f t="shared" si="66"/>
        <v/>
      </c>
      <c r="BM52" s="7" t="str">
        <f t="shared" si="80"/>
        <v/>
      </c>
      <c r="BN52" s="2"/>
      <c r="BP52" s="236">
        <f ca="1"/>
        <v>2.36111111111111E-2</v>
      </c>
      <c r="BR52" s="269">
        <f t="shared" si="67"/>
        <v>44103</v>
      </c>
      <c r="BS52" s="277">
        <f t="shared" si="67"/>
        <v>44110</v>
      </c>
      <c r="BT52" s="278">
        <f t="shared" si="67"/>
        <v>44103</v>
      </c>
      <c r="CK52" s="219">
        <f t="shared" si="61"/>
        <v>0.13194444444444442</v>
      </c>
      <c r="CL52" s="219">
        <v>0.121527777777778</v>
      </c>
      <c r="CM52" s="219">
        <v>0.125</v>
      </c>
      <c r="CN52" s="219">
        <f t="shared" si="54"/>
        <v>2.6388888888888889E-2</v>
      </c>
      <c r="CO52" s="219">
        <f t="shared" si="55"/>
        <v>2.6388888888888889E-2</v>
      </c>
      <c r="CP52" s="219">
        <v>0.125</v>
      </c>
      <c r="CQ52" s="219">
        <v>2.5000000000000001E-2</v>
      </c>
      <c r="CS52" s="219">
        <f t="shared" si="62"/>
        <v>0.13194444444444442</v>
      </c>
      <c r="CT52" s="219">
        <v>0.121527777777778</v>
      </c>
      <c r="CU52" s="219">
        <v>0.125</v>
      </c>
      <c r="CV52" s="219">
        <f t="shared" si="56"/>
        <v>2.6388888888888889E-2</v>
      </c>
      <c r="CW52" s="219">
        <f t="shared" si="57"/>
        <v>2.6388888888888889E-2</v>
      </c>
      <c r="CX52" s="219">
        <v>0.125</v>
      </c>
      <c r="CY52" s="219">
        <v>2.5000000000000001E-2</v>
      </c>
      <c r="DA52" s="240">
        <v>0.19097222222222199</v>
      </c>
      <c r="DB52" s="240">
        <v>0.19097222222222199</v>
      </c>
      <c r="DC52" s="240">
        <v>0.19097222222222199</v>
      </c>
      <c r="DD52" s="240">
        <v>0.19097222222222199</v>
      </c>
      <c r="DE52" s="240">
        <v>0.19097222222222199</v>
      </c>
      <c r="DF52" s="240">
        <v>0.19097222222222199</v>
      </c>
      <c r="DG52" s="240">
        <v>0.19097222222222199</v>
      </c>
      <c r="DH52" s="240">
        <v>0.19097222222222199</v>
      </c>
      <c r="DI52" s="240">
        <v>0.19097222222222199</v>
      </c>
      <c r="DJ52" s="240">
        <v>0.19097222222222199</v>
      </c>
      <c r="DL52" s="2" t="str" cm="1">
        <f t="array" ref="DL52">_xlfn.IFNA(IF(INDEX(SectorsBlocks,ROW()-ROW(DK$5)+2,MATCH(SUBSTITUTE(RPName," ",""),SectorsBlocks_Top,0))&lt;&gt;0,INDEX(SectorsBlocks,ROW()-ROW(DK$5)+2,MATCH(SUBSTITUTE(RPName," ",""),SectorsBlocks_Top,0)),""),"")</f>
        <v>BYP-PER</v>
      </c>
      <c r="DM52" s="250" cm="1">
        <f t="array" ref="DM52">_xlfn.IFNA(IF(INDEX(SectorsBlocks,ROW()-ROW(DL$5)+2,MATCH(SUBSTITUTE(RPName," ",""),SectorsBlocks_Top,0))&lt;&gt;0,INDEX(SectorsBlocks,ROW()-ROW(DL$5)+2,MATCH(SUBSTITUTE(RPName," ",""),SectorsBlocks_Top,0)+1),""),"")</f>
        <v>7.6388888888888895E-2</v>
      </c>
    </row>
    <row r="53" spans="1:117" ht="15" customHeight="1">
      <c r="A53" s="12"/>
      <c r="B53" s="593"/>
      <c r="C53" s="594"/>
      <c r="D53" s="108"/>
      <c r="E53" s="173"/>
      <c r="F53" s="114"/>
      <c r="G53" s="121" t="str">
        <f t="shared" si="72"/>
        <v/>
      </c>
      <c r="H53" s="176" t="str">
        <f t="shared" si="69"/>
        <v/>
      </c>
      <c r="I53" s="111"/>
      <c r="J53" s="173"/>
      <c r="K53" s="114"/>
      <c r="L53" s="121" t="str">
        <f t="shared" si="73"/>
        <v/>
      </c>
      <c r="M53" s="176" t="str">
        <f t="shared" si="70"/>
        <v/>
      </c>
      <c r="N53" s="179" t="str">
        <f t="shared" si="71"/>
        <v/>
      </c>
      <c r="O53" s="132" t="str">
        <f t="shared" si="74"/>
        <v/>
      </c>
      <c r="P53" s="182" t="str">
        <f t="shared" si="75"/>
        <v/>
      </c>
      <c r="Q53" s="185" t="str">
        <f t="shared" si="76"/>
        <v/>
      </c>
      <c r="R53" s="20"/>
      <c r="S53" s="377"/>
      <c r="T53" s="378"/>
      <c r="U53" s="81">
        <f t="shared" si="68"/>
        <v>0</v>
      </c>
      <c r="V53" s="243"/>
      <c r="W53" s="467"/>
      <c r="X53" s="20"/>
      <c r="Y53" s="325"/>
      <c r="Z53" s="327"/>
      <c r="AA53" s="328"/>
      <c r="AB53" s="327"/>
      <c r="AC53" s="328"/>
      <c r="AD53" s="331" t="str">
        <f t="shared" si="77"/>
        <v>N/A</v>
      </c>
      <c r="AE53" s="294"/>
      <c r="AF53" s="292" t="str">
        <f t="shared" si="78"/>
        <v>N/A</v>
      </c>
      <c r="AG53" s="333"/>
      <c r="AH53" s="20"/>
      <c r="AI53" s="364"/>
      <c r="AJ53" s="364"/>
      <c r="AK53" s="407"/>
      <c r="AL53" s="408"/>
      <c r="AM53" s="408"/>
      <c r="AN53" s="408"/>
      <c r="AO53" s="271" t="s">
        <v>723</v>
      </c>
      <c r="AP53" s="280"/>
      <c r="AQ53" s="282"/>
      <c r="AR53" s="401"/>
      <c r="AS53" s="402"/>
      <c r="AT53" s="403" t="str">
        <f>IF(AND(ISNUMBER(AI53),ISNUMBER(AJ53),ISNUMBER(AP53),ISNUMBER(AQ53),ISNUMBER(AR53),ISNUMBER(AR54),ISNUMBER(AP54),ISNUMBER(AQ54)),(AQ54+AR54)-(AQ53+AR53),"")</f>
        <v/>
      </c>
      <c r="AU53" s="404"/>
      <c r="AV53" s="20"/>
      <c r="AW53" s="20"/>
      <c r="AX53" s="20"/>
      <c r="AY53" s="20"/>
      <c r="AZ53" s="20"/>
      <c r="BA53" s="20"/>
      <c r="BB53" s="20"/>
      <c r="BC53" s="20"/>
      <c r="BD53" s="20"/>
      <c r="BE53" s="20"/>
      <c r="BF53" s="20"/>
      <c r="BG53" s="20"/>
      <c r="BH53" s="20"/>
      <c r="BI53" s="20"/>
      <c r="BJ53" s="20"/>
      <c r="BK53" s="2" t="str">
        <f t="shared" si="79"/>
        <v/>
      </c>
      <c r="BL53" s="7" t="str">
        <f t="shared" si="66"/>
        <v/>
      </c>
      <c r="BM53" s="7" t="str">
        <f t="shared" si="80"/>
        <v/>
      </c>
      <c r="BN53" s="2"/>
      <c r="BP53" s="236">
        <f ca="1"/>
        <v>2.4305555555555601E-2</v>
      </c>
      <c r="BR53" s="269">
        <f t="shared" si="67"/>
        <v>44104</v>
      </c>
      <c r="BS53" s="277">
        <f t="shared" si="67"/>
        <v>44111</v>
      </c>
      <c r="BT53" s="278">
        <f t="shared" si="67"/>
        <v>44104</v>
      </c>
      <c r="CK53" s="219">
        <f t="shared" si="61"/>
        <v>0.13541666666666666</v>
      </c>
      <c r="CL53" s="219">
        <v>0.125</v>
      </c>
      <c r="CM53" s="219">
        <v>0.12847222222222199</v>
      </c>
      <c r="CN53" s="219">
        <f t="shared" si="54"/>
        <v>2.7083333333333334E-2</v>
      </c>
      <c r="CO53" s="219">
        <f t="shared" si="55"/>
        <v>2.7083333333333334E-2</v>
      </c>
      <c r="CP53" s="219">
        <v>0.12847222222222199</v>
      </c>
      <c r="CQ53" s="219">
        <v>2.5694444444444402E-2</v>
      </c>
      <c r="CS53" s="219">
        <f t="shared" si="62"/>
        <v>0.13541666666666666</v>
      </c>
      <c r="CT53" s="219">
        <v>0.125</v>
      </c>
      <c r="CU53" s="219">
        <v>0.12847222222222199</v>
      </c>
      <c r="CV53" s="219">
        <f t="shared" si="56"/>
        <v>2.7083333333333334E-2</v>
      </c>
      <c r="CW53" s="219">
        <f t="shared" si="57"/>
        <v>2.7083333333333334E-2</v>
      </c>
      <c r="CX53" s="219">
        <v>0.12847222222222199</v>
      </c>
      <c r="CY53" s="219">
        <v>2.5694444444444402E-2</v>
      </c>
      <c r="DA53" s="240">
        <v>0.194444444444445</v>
      </c>
      <c r="DB53" s="240">
        <v>0.194444444444445</v>
      </c>
      <c r="DC53" s="240">
        <v>0.194444444444445</v>
      </c>
      <c r="DD53" s="240">
        <v>0.194444444444445</v>
      </c>
      <c r="DE53" s="240">
        <v>0.194444444444445</v>
      </c>
      <c r="DF53" s="240">
        <v>0.194444444444445</v>
      </c>
      <c r="DG53" s="240">
        <v>0.194444444444445</v>
      </c>
      <c r="DH53" s="240">
        <v>0.194444444444445</v>
      </c>
      <c r="DI53" s="240">
        <v>0.194444444444445</v>
      </c>
      <c r="DJ53" s="240">
        <v>0.194444444444445</v>
      </c>
      <c r="DL53" s="2" t="str" cm="1">
        <f t="array" ref="DL53">_xlfn.IFNA(IF(INDEX(SectorsBlocks,ROW()-ROW(DK$5)+2,MATCH(SUBSTITUTE(RPName," ",""),SectorsBlocks_Top,0))&lt;&gt;0,INDEX(SectorsBlocks,ROW()-ROW(DK$5)+2,MATCH(SUBSTITUTE(RPName," ",""),SectorsBlocks_Top,0)),""),"")</f>
        <v>CBR-ADL</v>
      </c>
      <c r="DM53" s="250" cm="1">
        <f t="array" ref="DM53">_xlfn.IFNA(IF(INDEX(SectorsBlocks,ROW()-ROW(DL$5)+2,MATCH(SUBSTITUTE(RPName," ",""),SectorsBlocks_Top,0))&lt;&gt;0,INDEX(SectorsBlocks,ROW()-ROW(DL$5)+2,MATCH(SUBSTITUTE(RPName," ",""),SectorsBlocks_Top,0)+1),""),"")</f>
        <v>7.6388888888888895E-2</v>
      </c>
    </row>
    <row r="54" spans="1:117" ht="15" customHeight="1" thickBot="1">
      <c r="A54" s="12"/>
      <c r="B54" s="593"/>
      <c r="C54" s="594"/>
      <c r="D54" s="233"/>
      <c r="E54" s="173"/>
      <c r="F54" s="114"/>
      <c r="G54" s="121" t="str">
        <f t="shared" si="72"/>
        <v/>
      </c>
      <c r="H54" s="176" t="str">
        <f t="shared" si="69"/>
        <v/>
      </c>
      <c r="I54" s="111"/>
      <c r="J54" s="173"/>
      <c r="K54" s="114"/>
      <c r="L54" s="121" t="str">
        <f t="shared" si="73"/>
        <v/>
      </c>
      <c r="M54" s="176" t="str">
        <f t="shared" si="70"/>
        <v/>
      </c>
      <c r="N54" s="179" t="str">
        <f t="shared" si="71"/>
        <v/>
      </c>
      <c r="O54" s="132" t="str">
        <f t="shared" si="74"/>
        <v/>
      </c>
      <c r="P54" s="182" t="str">
        <f t="shared" si="75"/>
        <v/>
      </c>
      <c r="Q54" s="185" t="str">
        <f t="shared" si="76"/>
        <v/>
      </c>
      <c r="R54" s="20"/>
      <c r="S54" s="377"/>
      <c r="T54" s="378"/>
      <c r="U54" s="81">
        <f t="shared" si="68"/>
        <v>0</v>
      </c>
      <c r="V54" s="243"/>
      <c r="W54" s="467"/>
      <c r="X54" s="20"/>
      <c r="Y54" s="326"/>
      <c r="Z54" s="329"/>
      <c r="AA54" s="330"/>
      <c r="AB54" s="329"/>
      <c r="AC54" s="330"/>
      <c r="AD54" s="332" t="str">
        <f t="shared" si="77"/>
        <v>N/A</v>
      </c>
      <c r="AE54" s="295"/>
      <c r="AF54" s="293" t="str">
        <f t="shared" si="78"/>
        <v>N/A</v>
      </c>
      <c r="AG54" s="334"/>
      <c r="AH54" s="20"/>
      <c r="AI54" s="365"/>
      <c r="AJ54" s="365"/>
      <c r="AK54" s="409"/>
      <c r="AL54" s="410"/>
      <c r="AM54" s="410"/>
      <c r="AN54" s="410"/>
      <c r="AO54" s="270" t="s">
        <v>721</v>
      </c>
      <c r="AP54" s="279"/>
      <c r="AQ54" s="281"/>
      <c r="AR54" s="411"/>
      <c r="AS54" s="412"/>
      <c r="AT54" s="405"/>
      <c r="AU54" s="406"/>
      <c r="AV54" s="20"/>
      <c r="AW54" s="20"/>
      <c r="AX54" s="20"/>
      <c r="AY54" s="20"/>
      <c r="AZ54" s="20"/>
      <c r="BA54" s="20"/>
      <c r="BB54" s="20"/>
      <c r="BC54" s="20"/>
      <c r="BD54" s="20"/>
      <c r="BE54" s="20"/>
      <c r="BF54" s="20"/>
      <c r="BG54" s="20"/>
      <c r="BH54" s="20"/>
      <c r="BI54" s="20"/>
      <c r="BJ54" s="20"/>
      <c r="BK54" s="2" t="str">
        <f t="shared" si="79"/>
        <v/>
      </c>
      <c r="BL54" s="7" t="str">
        <f t="shared" si="66"/>
        <v/>
      </c>
      <c r="BM54" s="7" t="str">
        <f t="shared" si="80"/>
        <v/>
      </c>
      <c r="BN54" s="2"/>
      <c r="BP54" s="236">
        <f ca="1"/>
        <v>2.5000000000000001E-2</v>
      </c>
      <c r="BR54" s="269">
        <f t="shared" si="67"/>
        <v>44105</v>
      </c>
      <c r="BS54" s="277">
        <f t="shared" si="67"/>
        <v>44112</v>
      </c>
      <c r="BT54" s="278">
        <f t="shared" si="67"/>
        <v>44105</v>
      </c>
      <c r="CK54" s="219">
        <f t="shared" si="61"/>
        <v>0.13888888888888887</v>
      </c>
      <c r="CL54" s="219">
        <v>0.12847222222222199</v>
      </c>
      <c r="CM54" s="219">
        <v>0.131944444444444</v>
      </c>
      <c r="CN54" s="219">
        <f t="shared" si="54"/>
        <v>2.777777777777778E-2</v>
      </c>
      <c r="CO54" s="219">
        <f t="shared" si="55"/>
        <v>2.777777777777778E-2</v>
      </c>
      <c r="CP54" s="219">
        <v>0.131944444444444</v>
      </c>
      <c r="CQ54" s="219">
        <v>2.6388888888888899E-2</v>
      </c>
      <c r="CS54" s="219">
        <f t="shared" si="62"/>
        <v>0.13888888888888887</v>
      </c>
      <c r="CT54" s="219">
        <v>0.12847222222222199</v>
      </c>
      <c r="CU54" s="219">
        <v>0.131944444444444</v>
      </c>
      <c r="CV54" s="219">
        <f t="shared" si="56"/>
        <v>2.777777777777778E-2</v>
      </c>
      <c r="CW54" s="219">
        <f t="shared" si="57"/>
        <v>2.777777777777778E-2</v>
      </c>
      <c r="CX54" s="219">
        <v>0.131944444444444</v>
      </c>
      <c r="CY54" s="219">
        <v>2.6388888888888899E-2</v>
      </c>
      <c r="DA54" s="240">
        <v>0.19791666666666699</v>
      </c>
      <c r="DB54" s="240">
        <v>0.19791666666666699</v>
      </c>
      <c r="DC54" s="240">
        <v>0.19791666666666699</v>
      </c>
      <c r="DD54" s="240">
        <v>0.19791666666666699</v>
      </c>
      <c r="DE54" s="240">
        <v>0.19791666666666699</v>
      </c>
      <c r="DF54" s="240">
        <v>0.19791666666666699</v>
      </c>
      <c r="DG54" s="240">
        <v>0.19791666666666699</v>
      </c>
      <c r="DH54" s="240">
        <v>0.19791666666666699</v>
      </c>
      <c r="DI54" s="240">
        <v>0.19791666666666699</v>
      </c>
      <c r="DJ54" s="240">
        <v>0.19791666666666699</v>
      </c>
      <c r="DL54" s="2" t="str" cm="1">
        <f t="array" ref="DL54">_xlfn.IFNA(IF(INDEX(SectorsBlocks,ROW()-ROW(DK$5)+2,MATCH(SUBSTITUTE(RPName," ",""),SectorsBlocks_Top,0))&lt;&gt;0,INDEX(SectorsBlocks,ROW()-ROW(DK$5)+2,MATCH(SUBSTITUTE(RPName," ",""),SectorsBlocks_Top,0)),""),"")</f>
        <v>CBR-BNE</v>
      </c>
      <c r="DM54" s="250" cm="1">
        <f t="array" ref="DM54">_xlfn.IFNA(IF(INDEX(SectorsBlocks,ROW()-ROW(DL$5)+2,MATCH(SUBSTITUTE(RPName," ",""),SectorsBlocks_Top,0))&lt;&gt;0,INDEX(SectorsBlocks,ROW()-ROW(DL$5)+2,MATCH(SUBSTITUTE(RPName," ",""),SectorsBlocks_Top,0)+1),""),"")</f>
        <v>6.9444444444444448E-2</v>
      </c>
    </row>
    <row r="55" spans="1:117" ht="15" customHeight="1">
      <c r="A55" s="12"/>
      <c r="B55" s="593"/>
      <c r="C55" s="594"/>
      <c r="D55" s="108"/>
      <c r="E55" s="173"/>
      <c r="F55" s="114"/>
      <c r="G55" s="121" t="str">
        <f t="shared" si="72"/>
        <v/>
      </c>
      <c r="H55" s="176" t="str">
        <f t="shared" si="69"/>
        <v/>
      </c>
      <c r="I55" s="111"/>
      <c r="J55" s="173"/>
      <c r="K55" s="114"/>
      <c r="L55" s="121" t="str">
        <f t="shared" si="73"/>
        <v/>
      </c>
      <c r="M55" s="176" t="str">
        <f t="shared" si="70"/>
        <v/>
      </c>
      <c r="N55" s="179" t="str">
        <f t="shared" si="71"/>
        <v/>
      </c>
      <c r="O55" s="132" t="str">
        <f t="shared" si="74"/>
        <v/>
      </c>
      <c r="P55" s="182" t="str">
        <f t="shared" si="75"/>
        <v/>
      </c>
      <c r="Q55" s="185" t="str">
        <f t="shared" si="76"/>
        <v/>
      </c>
      <c r="R55" s="20"/>
      <c r="S55" s="377"/>
      <c r="T55" s="378"/>
      <c r="U55" s="81">
        <f t="shared" si="68"/>
        <v>0</v>
      </c>
      <c r="V55" s="243"/>
      <c r="W55" s="467"/>
      <c r="X55" s="20"/>
      <c r="Y55" s="358" t="s">
        <v>802</v>
      </c>
      <c r="Z55" s="358"/>
      <c r="AA55" s="358"/>
      <c r="AB55" s="358"/>
      <c r="AC55" s="358"/>
      <c r="AD55" s="358"/>
      <c r="AE55" s="358"/>
      <c r="AF55" s="358"/>
      <c r="AG55" s="20"/>
      <c r="AH55" s="20"/>
      <c r="AI55" s="364"/>
      <c r="AJ55" s="364"/>
      <c r="AK55" s="407"/>
      <c r="AL55" s="408"/>
      <c r="AM55" s="408"/>
      <c r="AN55" s="408"/>
      <c r="AO55" s="271" t="s">
        <v>723</v>
      </c>
      <c r="AP55" s="280"/>
      <c r="AQ55" s="282"/>
      <c r="AR55" s="401"/>
      <c r="AS55" s="402"/>
      <c r="AT55" s="403" t="str">
        <f>IF(AND(ISNUMBER(AI55),ISNUMBER(AJ55),ISNUMBER(AP55),ISNUMBER(AQ55),ISNUMBER(AR55),ISNUMBER(AR56),ISNUMBER(AP56),ISNUMBER(AQ56)),(AQ56+AR56)-(AQ55+AR55),"")</f>
        <v/>
      </c>
      <c r="AU55" s="404"/>
      <c r="AV55" s="20"/>
      <c r="AW55" s="20"/>
      <c r="AX55" s="20"/>
      <c r="AY55" s="20"/>
      <c r="AZ55" s="20"/>
      <c r="BA55" s="20"/>
      <c r="BB55" s="20"/>
      <c r="BC55" s="20"/>
      <c r="BD55" s="20"/>
      <c r="BE55" s="20"/>
      <c r="BF55" s="20"/>
      <c r="BG55" s="20"/>
      <c r="BH55" s="20"/>
      <c r="BI55" s="20"/>
      <c r="BJ55" s="20"/>
      <c r="BK55" s="2" t="str">
        <f t="shared" si="79"/>
        <v/>
      </c>
      <c r="BL55" s="7" t="str">
        <f t="shared" si="66"/>
        <v/>
      </c>
      <c r="BM55" s="7" t="str">
        <f t="shared" si="80"/>
        <v/>
      </c>
      <c r="BN55" s="2"/>
      <c r="BP55" s="236">
        <f ca="1"/>
        <v>2.5694444444444402E-2</v>
      </c>
      <c r="BR55" s="269">
        <f t="shared" si="67"/>
        <v>44106</v>
      </c>
      <c r="BS55" s="277">
        <f t="shared" si="67"/>
        <v>44113</v>
      </c>
      <c r="BT55" s="278">
        <f t="shared" si="67"/>
        <v>44106</v>
      </c>
      <c r="CK55" s="219">
        <f t="shared" si="61"/>
        <v>0.1423611111111111</v>
      </c>
      <c r="CL55" s="219">
        <v>0.131944444444444</v>
      </c>
      <c r="CM55" s="219">
        <v>0.13541666666666699</v>
      </c>
      <c r="CN55" s="219">
        <f t="shared" si="54"/>
        <v>2.8472222222222222E-2</v>
      </c>
      <c r="CO55" s="219">
        <f t="shared" si="55"/>
        <v>2.8472222222222222E-2</v>
      </c>
      <c r="CP55" s="219">
        <v>0.13541666666666699</v>
      </c>
      <c r="CQ55" s="219">
        <v>2.70833333333333E-2</v>
      </c>
      <c r="CS55" s="219">
        <f t="shared" si="62"/>
        <v>0.1423611111111111</v>
      </c>
      <c r="CT55" s="219">
        <v>0.131944444444444</v>
      </c>
      <c r="CU55" s="219">
        <v>0.13541666666666699</v>
      </c>
      <c r="CV55" s="219">
        <f t="shared" si="56"/>
        <v>2.8472222222222222E-2</v>
      </c>
      <c r="CW55" s="219">
        <f t="shared" si="57"/>
        <v>2.8472222222222222E-2</v>
      </c>
      <c r="CX55" s="219">
        <v>0.13541666666666699</v>
      </c>
      <c r="CY55" s="219">
        <v>2.70833333333333E-2</v>
      </c>
      <c r="DA55" s="240">
        <v>0.20138888888888901</v>
      </c>
      <c r="DB55" s="240">
        <v>0.20138888888888901</v>
      </c>
      <c r="DC55" s="240">
        <v>0.20138888888888901</v>
      </c>
      <c r="DD55" s="240">
        <v>0.20138888888888901</v>
      </c>
      <c r="DE55" s="240">
        <v>0.20138888888888901</v>
      </c>
      <c r="DF55" s="240">
        <v>0.20138888888888901</v>
      </c>
      <c r="DG55" s="240">
        <v>0.20138888888888901</v>
      </c>
      <c r="DH55" s="240">
        <v>0.20138888888888901</v>
      </c>
      <c r="DI55" s="240">
        <v>0.20138888888888901</v>
      </c>
      <c r="DJ55" s="240">
        <v>0.20138888888888901</v>
      </c>
      <c r="DL55" s="2" t="str" cm="1">
        <f t="array" ref="DL55">_xlfn.IFNA(IF(INDEX(SectorsBlocks,ROW()-ROW(DK$5)+2,MATCH(SUBSTITUTE(RPName," ",""),SectorsBlocks_Top,0))&lt;&gt;0,INDEX(SectorsBlocks,ROW()-ROW(DK$5)+2,MATCH(SUBSTITUTE(RPName," ",""),SectorsBlocks_Top,0)),""),"")</f>
        <v>CBR-MEL</v>
      </c>
      <c r="DM55" s="250" cm="1">
        <f t="array" ref="DM55">_xlfn.IFNA(IF(INDEX(SectorsBlocks,ROW()-ROW(DL$5)+2,MATCH(SUBSTITUTE(RPName," ",""),SectorsBlocks_Top,0))&lt;&gt;0,INDEX(SectorsBlocks,ROW()-ROW(DL$5)+2,MATCH(SUBSTITUTE(RPName," ",""),SectorsBlocks_Top,0)+1),""),"")</f>
        <v>5.2083333333333336E-2</v>
      </c>
    </row>
    <row r="56" spans="1:117" ht="15" customHeight="1" thickBot="1">
      <c r="A56" s="12"/>
      <c r="B56" s="593"/>
      <c r="C56" s="594"/>
      <c r="D56" s="108"/>
      <c r="E56" s="173"/>
      <c r="F56" s="114"/>
      <c r="G56" s="121" t="str">
        <f t="shared" si="72"/>
        <v/>
      </c>
      <c r="H56" s="176" t="str">
        <f t="shared" si="69"/>
        <v/>
      </c>
      <c r="I56" s="111"/>
      <c r="J56" s="173"/>
      <c r="K56" s="114"/>
      <c r="L56" s="121" t="str">
        <f t="shared" si="73"/>
        <v/>
      </c>
      <c r="M56" s="176" t="str">
        <f t="shared" si="70"/>
        <v/>
      </c>
      <c r="N56" s="179" t="str">
        <f t="shared" si="71"/>
        <v/>
      </c>
      <c r="O56" s="132" t="str">
        <f t="shared" si="74"/>
        <v/>
      </c>
      <c r="P56" s="182" t="str">
        <f t="shared" si="75"/>
        <v/>
      </c>
      <c r="Q56" s="185" t="str">
        <f t="shared" si="76"/>
        <v/>
      </c>
      <c r="R56" s="20"/>
      <c r="S56" s="377"/>
      <c r="T56" s="378"/>
      <c r="U56" s="81">
        <f t="shared" si="68"/>
        <v>0</v>
      </c>
      <c r="V56" s="243"/>
      <c r="W56" s="467"/>
      <c r="X56" s="20"/>
      <c r="Y56" s="20"/>
      <c r="Z56" s="20"/>
      <c r="AA56" s="20"/>
      <c r="AB56" s="20"/>
      <c r="AC56" s="20"/>
      <c r="AD56" s="20"/>
      <c r="AE56" s="20"/>
      <c r="AF56" s="20"/>
      <c r="AG56" s="20"/>
      <c r="AH56" s="20"/>
      <c r="AI56" s="365"/>
      <c r="AJ56" s="365"/>
      <c r="AK56" s="409"/>
      <c r="AL56" s="410"/>
      <c r="AM56" s="410"/>
      <c r="AN56" s="410"/>
      <c r="AO56" s="270" t="s">
        <v>721</v>
      </c>
      <c r="AP56" s="279"/>
      <c r="AQ56" s="281"/>
      <c r="AR56" s="411"/>
      <c r="AS56" s="412"/>
      <c r="AT56" s="405"/>
      <c r="AU56" s="406"/>
      <c r="AV56" s="20"/>
      <c r="AW56" s="20"/>
      <c r="AX56" s="20"/>
      <c r="AY56" s="20"/>
      <c r="AZ56" s="20"/>
      <c r="BA56" s="20"/>
      <c r="BB56" s="20"/>
      <c r="BC56" s="20"/>
      <c r="BD56" s="20"/>
      <c r="BE56" s="20"/>
      <c r="BF56" s="20"/>
      <c r="BG56" s="20"/>
      <c r="BH56" s="20"/>
      <c r="BI56" s="20"/>
      <c r="BJ56" s="20"/>
      <c r="BK56" s="2" t="str">
        <f t="shared" si="79"/>
        <v/>
      </c>
      <c r="BL56" s="7" t="str">
        <f t="shared" si="66"/>
        <v/>
      </c>
      <c r="BM56" s="7" t="str">
        <f t="shared" si="80"/>
        <v/>
      </c>
      <c r="BN56" s="2"/>
      <c r="BP56" s="236">
        <f ca="1"/>
        <v>2.6388888888888899E-2</v>
      </c>
      <c r="BR56" s="269">
        <f t="shared" si="67"/>
        <v>44107</v>
      </c>
      <c r="BS56" s="277">
        <f t="shared" si="67"/>
        <v>44114</v>
      </c>
      <c r="BT56" s="278">
        <f t="shared" si="67"/>
        <v>44107</v>
      </c>
      <c r="CK56" s="219">
        <f t="shared" si="61"/>
        <v>0.14583333333333331</v>
      </c>
      <c r="CL56" s="219">
        <v>0.13541666666666699</v>
      </c>
      <c r="CM56" s="219">
        <v>0.13888888888888901</v>
      </c>
      <c r="CN56" s="219">
        <f t="shared" si="54"/>
        <v>2.9166666666666667E-2</v>
      </c>
      <c r="CO56" s="219">
        <f t="shared" si="55"/>
        <v>2.9166666666666667E-2</v>
      </c>
      <c r="CP56" s="219">
        <v>0.13888888888888901</v>
      </c>
      <c r="CQ56" s="219">
        <v>2.7777777777777801E-2</v>
      </c>
      <c r="CS56" s="219">
        <f t="shared" si="62"/>
        <v>0.14583333333333331</v>
      </c>
      <c r="CT56" s="219">
        <v>0.13541666666666699</v>
      </c>
      <c r="CU56" s="219">
        <v>0.13888888888888901</v>
      </c>
      <c r="CV56" s="219">
        <f t="shared" si="56"/>
        <v>2.9166666666666667E-2</v>
      </c>
      <c r="CW56" s="219">
        <f t="shared" si="57"/>
        <v>2.9166666666666667E-2</v>
      </c>
      <c r="CX56" s="219">
        <v>0.13888888888888901</v>
      </c>
      <c r="CY56" s="219">
        <v>2.7777777777777801E-2</v>
      </c>
      <c r="DA56" s="240">
        <v>0.20486111111111099</v>
      </c>
      <c r="DB56" s="240">
        <v>0.20486111111111099</v>
      </c>
      <c r="DC56" s="240">
        <v>0.20486111111111099</v>
      </c>
      <c r="DD56" s="240">
        <v>0.20486111111111099</v>
      </c>
      <c r="DE56" s="240">
        <v>0.20486111111111099</v>
      </c>
      <c r="DF56" s="240">
        <v>0.20486111111111099</v>
      </c>
      <c r="DG56" s="240">
        <v>0.20486111111111099</v>
      </c>
      <c r="DH56" s="240">
        <v>0.20486111111111099</v>
      </c>
      <c r="DI56" s="240">
        <v>0.20486111111111099</v>
      </c>
      <c r="DJ56" s="240">
        <v>0.20486111111111099</v>
      </c>
      <c r="DL56" s="2" t="str" cm="1">
        <f t="array" ref="DL56">_xlfn.IFNA(IF(INDEX(SectorsBlocks,ROW()-ROW(DK$5)+2,MATCH(SUBSTITUTE(RPName," ",""),SectorsBlocks_Top,0))&lt;&gt;0,INDEX(SectorsBlocks,ROW()-ROW(DK$5)+2,MATCH(SUBSTITUTE(RPName," ",""),SectorsBlocks_Top,0)),""),"")</f>
        <v>CBR-OOL</v>
      </c>
      <c r="DM56" s="250" cm="1">
        <f t="array" ref="DM56">_xlfn.IFNA(IF(INDEX(SectorsBlocks,ROW()-ROW(DL$5)+2,MATCH(SUBSTITUTE(RPName," ",""),SectorsBlocks_Top,0))&lt;&gt;0,INDEX(SectorsBlocks,ROW()-ROW(DL$5)+2,MATCH(SUBSTITUTE(RPName," ",""),SectorsBlocks_Top,0)+1),""),"")</f>
        <v>6.5972222222222224E-2</v>
      </c>
    </row>
    <row r="57" spans="1:117" ht="15" customHeight="1">
      <c r="A57" s="12"/>
      <c r="B57" s="593"/>
      <c r="C57" s="594"/>
      <c r="D57" s="108"/>
      <c r="E57" s="173"/>
      <c r="F57" s="114"/>
      <c r="G57" s="121" t="str">
        <f t="shared" si="72"/>
        <v/>
      </c>
      <c r="H57" s="176" t="str">
        <f t="shared" si="69"/>
        <v/>
      </c>
      <c r="I57" s="111"/>
      <c r="J57" s="173"/>
      <c r="K57" s="114"/>
      <c r="L57" s="121" t="str">
        <f t="shared" si="73"/>
        <v/>
      </c>
      <c r="M57" s="176" t="str">
        <f t="shared" si="70"/>
        <v/>
      </c>
      <c r="N57" s="179" t="str">
        <f t="shared" si="71"/>
        <v/>
      </c>
      <c r="O57" s="132" t="str">
        <f t="shared" si="74"/>
        <v/>
      </c>
      <c r="P57" s="182" t="str">
        <f t="shared" si="75"/>
        <v/>
      </c>
      <c r="Q57" s="185" t="str">
        <f t="shared" si="76"/>
        <v/>
      </c>
      <c r="R57" s="20"/>
      <c r="S57" s="377"/>
      <c r="T57" s="378"/>
      <c r="U57" s="81">
        <f t="shared" si="68"/>
        <v>0</v>
      </c>
      <c r="V57" s="243"/>
      <c r="W57" s="467"/>
      <c r="X57" s="20"/>
      <c r="Y57" s="454" t="s">
        <v>241</v>
      </c>
      <c r="Z57" s="455"/>
      <c r="AA57" s="455"/>
      <c r="AB57" s="455"/>
      <c r="AC57" s="456"/>
      <c r="AD57" s="20"/>
      <c r="AE57" s="491" t="s">
        <v>732</v>
      </c>
      <c r="AF57" s="491"/>
      <c r="AG57" s="491"/>
      <c r="AH57" s="20"/>
      <c r="AI57" s="364"/>
      <c r="AJ57" s="364"/>
      <c r="AK57" s="407"/>
      <c r="AL57" s="408"/>
      <c r="AM57" s="408"/>
      <c r="AN57" s="408"/>
      <c r="AO57" s="271" t="s">
        <v>723</v>
      </c>
      <c r="AP57" s="280"/>
      <c r="AQ57" s="282"/>
      <c r="AR57" s="401"/>
      <c r="AS57" s="402"/>
      <c r="AT57" s="403" t="str">
        <f>IF(AND(ISNUMBER(AI57),ISNUMBER(AJ57),ISNUMBER(AP57),ISNUMBER(AQ57),ISNUMBER(AR57),ISNUMBER(AR58),ISNUMBER(AP58),ISNUMBER(AQ58)),(AQ58+AR58)-(AQ57+AR57),"")</f>
        <v/>
      </c>
      <c r="AU57" s="404"/>
      <c r="AV57" s="20"/>
      <c r="AW57" s="20"/>
      <c r="AX57" s="20"/>
      <c r="AY57" s="20"/>
      <c r="AZ57" s="20"/>
      <c r="BA57" s="20"/>
      <c r="BB57" s="20"/>
      <c r="BC57" s="20"/>
      <c r="BD57" s="20"/>
      <c r="BE57" s="20"/>
      <c r="BF57" s="20"/>
      <c r="BG57" s="20"/>
      <c r="BH57" s="20"/>
      <c r="BI57" s="20"/>
      <c r="BJ57" s="20"/>
      <c r="BK57" s="2" t="str">
        <f t="shared" si="79"/>
        <v/>
      </c>
      <c r="BL57" s="7" t="str">
        <f t="shared" si="66"/>
        <v/>
      </c>
      <c r="BM57" s="7" t="str">
        <f t="shared" si="80"/>
        <v/>
      </c>
      <c r="BN57" s="2"/>
      <c r="BP57" s="236">
        <f ca="1"/>
        <v>2.70833333333333E-2</v>
      </c>
      <c r="BR57" s="269">
        <f t="shared" si="67"/>
        <v>44108</v>
      </c>
      <c r="BS57" s="277">
        <f t="shared" si="67"/>
        <v>44115</v>
      </c>
      <c r="BT57" s="278">
        <f t="shared" si="67"/>
        <v>44108</v>
      </c>
      <c r="CK57" s="219">
        <f t="shared" si="61"/>
        <v>0.14930555555555555</v>
      </c>
      <c r="CL57" s="219">
        <v>0.13888888888888901</v>
      </c>
      <c r="CM57" s="219">
        <v>0.14236111111111099</v>
      </c>
      <c r="CN57" s="219">
        <f t="shared" si="54"/>
        <v>2.9861111111111113E-2</v>
      </c>
      <c r="CO57" s="219">
        <f t="shared" si="55"/>
        <v>2.9861111111111113E-2</v>
      </c>
      <c r="CP57" s="219">
        <v>0.14236111111111099</v>
      </c>
      <c r="CQ57" s="219">
        <v>2.8472222222222201E-2</v>
      </c>
      <c r="CS57" s="219">
        <f t="shared" si="62"/>
        <v>0.14930555555555555</v>
      </c>
      <c r="CT57" s="219">
        <v>0.13888888888888901</v>
      </c>
      <c r="CU57" s="219">
        <v>0.14236111111111099</v>
      </c>
      <c r="CV57" s="219">
        <f t="shared" si="56"/>
        <v>2.9861111111111113E-2</v>
      </c>
      <c r="CW57" s="219">
        <f t="shared" si="57"/>
        <v>2.9861111111111113E-2</v>
      </c>
      <c r="CX57" s="219">
        <v>0.14236111111111099</v>
      </c>
      <c r="CY57" s="219">
        <v>2.8472222222222201E-2</v>
      </c>
      <c r="DA57" s="240">
        <v>0.20833333333333301</v>
      </c>
      <c r="DB57" s="240">
        <v>0.20833333333333301</v>
      </c>
      <c r="DC57" s="240">
        <v>0.20833333333333301</v>
      </c>
      <c r="DD57" s="240">
        <v>0.20833333333333301</v>
      </c>
      <c r="DE57" s="240">
        <v>0.20833333333333301</v>
      </c>
      <c r="DF57" s="240">
        <v>0.20833333333333301</v>
      </c>
      <c r="DG57" s="240">
        <v>0.20833333333333301</v>
      </c>
      <c r="DH57" s="240">
        <v>0.20833333333333301</v>
      </c>
      <c r="DI57" s="240">
        <v>0.20833333333333301</v>
      </c>
      <c r="DJ57" s="240">
        <v>0.20833333333333301</v>
      </c>
      <c r="DL57" s="2" t="str" cm="1">
        <f t="array" ref="DL57">_xlfn.IFNA(IF(INDEX(SectorsBlocks,ROW()-ROW(DK$5)+2,MATCH(SUBSTITUTE(RPName," ",""),SectorsBlocks_Top,0))&lt;&gt;0,INDEX(SectorsBlocks,ROW()-ROW(DK$5)+2,MATCH(SUBSTITUTE(RPName," ",""),SectorsBlocks_Top,0)),""),"")</f>
        <v>CJF-PER</v>
      </c>
      <c r="DM57" s="250" cm="1">
        <f t="array" ref="DM57">_xlfn.IFNA(IF(INDEX(SectorsBlocks,ROW()-ROW(DL$5)+2,MATCH(SUBSTITUTE(RPName," ",""),SectorsBlocks_Top,0))&lt;&gt;0,INDEX(SectorsBlocks,ROW()-ROW(DL$5)+2,MATCH(SUBSTITUTE(RPName," ",""),SectorsBlocks_Top,0)+1),""),"")</f>
        <v>7.6388888888888895E-2</v>
      </c>
    </row>
    <row r="58" spans="1:117" ht="15" customHeight="1">
      <c r="A58" s="12"/>
      <c r="B58" s="593"/>
      <c r="C58" s="594"/>
      <c r="D58" s="108"/>
      <c r="E58" s="173"/>
      <c r="F58" s="114"/>
      <c r="G58" s="121" t="str">
        <f t="shared" si="72"/>
        <v/>
      </c>
      <c r="H58" s="176" t="str">
        <f t="shared" si="69"/>
        <v/>
      </c>
      <c r="I58" s="111"/>
      <c r="J58" s="173"/>
      <c r="K58" s="114"/>
      <c r="L58" s="121" t="str">
        <f t="shared" si="73"/>
        <v/>
      </c>
      <c r="M58" s="176" t="str">
        <f t="shared" si="70"/>
        <v/>
      </c>
      <c r="N58" s="179" t="str">
        <f t="shared" si="71"/>
        <v/>
      </c>
      <c r="O58" s="132" t="str">
        <f t="shared" si="74"/>
        <v/>
      </c>
      <c r="P58" s="182" t="str">
        <f t="shared" si="75"/>
        <v/>
      </c>
      <c r="Q58" s="185" t="str">
        <f t="shared" si="76"/>
        <v/>
      </c>
      <c r="R58" s="20"/>
      <c r="S58" s="377"/>
      <c r="T58" s="378"/>
      <c r="U58" s="81">
        <f t="shared" ref="U58:U62" si="81">IF(ISNUMBER(S58),_xlfn.IFNA(VLOOKUP(S58,RP_Table,2,FALSE),"Err"),0)</f>
        <v>0</v>
      </c>
      <c r="V58" s="243"/>
      <c r="W58" s="467"/>
      <c r="X58" s="20"/>
      <c r="Y58" s="457"/>
      <c r="Z58" s="458"/>
      <c r="AA58" s="458"/>
      <c r="AB58" s="458"/>
      <c r="AC58" s="459"/>
      <c r="AD58" s="20"/>
      <c r="AE58" s="491"/>
      <c r="AF58" s="491"/>
      <c r="AG58" s="491"/>
      <c r="AH58" s="20"/>
      <c r="AI58" s="365"/>
      <c r="AJ58" s="365"/>
      <c r="AK58" s="409"/>
      <c r="AL58" s="410"/>
      <c r="AM58" s="410"/>
      <c r="AN58" s="410"/>
      <c r="AO58" s="270" t="s">
        <v>721</v>
      </c>
      <c r="AP58" s="279"/>
      <c r="AQ58" s="281"/>
      <c r="AR58" s="411"/>
      <c r="AS58" s="412"/>
      <c r="AT58" s="405"/>
      <c r="AU58" s="406"/>
      <c r="AV58" s="20"/>
      <c r="AW58" s="20"/>
      <c r="AX58" s="20"/>
      <c r="AY58" s="20"/>
      <c r="AZ58" s="20"/>
      <c r="BA58" s="20"/>
      <c r="BB58" s="20"/>
      <c r="BC58" s="20"/>
      <c r="BD58" s="20"/>
      <c r="BE58" s="20"/>
      <c r="BF58" s="20"/>
      <c r="BG58" s="20"/>
      <c r="BH58" s="20"/>
      <c r="BI58" s="20"/>
      <c r="BJ58" s="20"/>
      <c r="BK58" s="2" t="str">
        <f t="shared" si="79"/>
        <v/>
      </c>
      <c r="BL58" s="7" t="str">
        <f t="shared" si="66"/>
        <v/>
      </c>
      <c r="BM58" s="7" t="str">
        <f t="shared" si="80"/>
        <v/>
      </c>
      <c r="BN58" s="2"/>
      <c r="BP58" s="236">
        <f ca="1"/>
        <v>2.7777777777777801E-2</v>
      </c>
      <c r="BR58" s="269">
        <f t="shared" si="67"/>
        <v>44109</v>
      </c>
      <c r="BS58" s="277">
        <f t="shared" si="67"/>
        <v>44116</v>
      </c>
      <c r="BT58" s="278">
        <f t="shared" si="67"/>
        <v>44109</v>
      </c>
      <c r="CK58" s="219">
        <f t="shared" si="61"/>
        <v>0.15277777777777776</v>
      </c>
      <c r="CL58" s="219">
        <v>0.14236111111111099</v>
      </c>
      <c r="CM58" s="219">
        <v>0.14583333333333301</v>
      </c>
      <c r="CN58" s="219">
        <f t="shared" si="54"/>
        <v>3.0555555555555558E-2</v>
      </c>
      <c r="CO58" s="219">
        <f t="shared" si="55"/>
        <v>3.0555555555555558E-2</v>
      </c>
      <c r="CP58" s="219">
        <v>0.14583333333333301</v>
      </c>
      <c r="CQ58" s="219">
        <v>2.9166666666666698E-2</v>
      </c>
      <c r="CS58" s="219">
        <f t="shared" si="62"/>
        <v>0.15277777777777776</v>
      </c>
      <c r="CT58" s="219">
        <v>0.14236111111111099</v>
      </c>
      <c r="CU58" s="219">
        <v>0.14583333333333301</v>
      </c>
      <c r="CV58" s="219">
        <f t="shared" si="56"/>
        <v>3.0555555555555558E-2</v>
      </c>
      <c r="CW58" s="219">
        <f t="shared" si="57"/>
        <v>3.0555555555555558E-2</v>
      </c>
      <c r="CX58" s="219">
        <v>0.14583333333333301</v>
      </c>
      <c r="CY58" s="219">
        <v>2.9166666666666698E-2</v>
      </c>
      <c r="DA58" s="240">
        <v>0.211805555555556</v>
      </c>
      <c r="DB58" s="240">
        <v>0.211805555555556</v>
      </c>
      <c r="DC58" s="240">
        <v>0.211805555555556</v>
      </c>
      <c r="DD58" s="240">
        <v>0.211805555555556</v>
      </c>
      <c r="DE58" s="240">
        <v>0.211805555555556</v>
      </c>
      <c r="DF58" s="240">
        <v>0.211805555555556</v>
      </c>
      <c r="DG58" s="240">
        <v>0.211805555555556</v>
      </c>
      <c r="DH58" s="240">
        <v>0.211805555555556</v>
      </c>
      <c r="DI58" s="240">
        <v>0.211805555555556</v>
      </c>
      <c r="DJ58" s="240">
        <v>0.211805555555556</v>
      </c>
      <c r="DL58" s="2" t="str" cm="1">
        <f t="array" ref="DL58">_xlfn.IFNA(IF(INDEX(SectorsBlocks,ROW()-ROW(DK$5)+2,MATCH(SUBSTITUTE(RPName," ",""),SectorsBlocks_Top,0))&lt;&gt;0,INDEX(SectorsBlocks,ROW()-ROW(DK$5)+2,MATCH(SUBSTITUTE(RPName," ",""),SectorsBlocks_Top,0)),""),"")</f>
        <v>CNS-ADL</v>
      </c>
      <c r="DM58" s="250" cm="1">
        <f t="array" ref="DM58">_xlfn.IFNA(IF(INDEX(SectorsBlocks,ROW()-ROW(DL$5)+2,MATCH(SUBSTITUTE(RPName," ",""),SectorsBlocks_Top,0))&lt;&gt;0,INDEX(SectorsBlocks,ROW()-ROW(DL$5)+2,MATCH(SUBSTITUTE(RPName," ",""),SectorsBlocks_Top,0)+1),""),"")</f>
        <v>0.1423611111111111</v>
      </c>
    </row>
    <row r="59" spans="1:117" ht="15" customHeight="1">
      <c r="A59" s="12"/>
      <c r="B59" s="589" t="s">
        <v>495</v>
      </c>
      <c r="C59" s="590"/>
      <c r="D59" s="108"/>
      <c r="E59" s="173"/>
      <c r="F59" s="114"/>
      <c r="G59" s="121" t="str">
        <f t="shared" si="72"/>
        <v/>
      </c>
      <c r="H59" s="176" t="str">
        <f t="shared" si="69"/>
        <v/>
      </c>
      <c r="I59" s="111"/>
      <c r="J59" s="173"/>
      <c r="K59" s="114"/>
      <c r="L59" s="121" t="str">
        <f t="shared" si="73"/>
        <v/>
      </c>
      <c r="M59" s="176" t="str">
        <f t="shared" si="70"/>
        <v/>
      </c>
      <c r="N59" s="179" t="str">
        <f t="shared" si="71"/>
        <v/>
      </c>
      <c r="O59" s="132" t="str">
        <f t="shared" si="74"/>
        <v/>
      </c>
      <c r="P59" s="182" t="str">
        <f t="shared" si="75"/>
        <v/>
      </c>
      <c r="Q59" s="185" t="str">
        <f t="shared" si="76"/>
        <v/>
      </c>
      <c r="R59" s="20"/>
      <c r="S59" s="377"/>
      <c r="T59" s="378"/>
      <c r="U59" s="81">
        <f t="shared" si="81"/>
        <v>0</v>
      </c>
      <c r="V59" s="243"/>
      <c r="W59" s="467"/>
      <c r="X59" s="20"/>
      <c r="Y59" s="460" t="s">
        <v>491</v>
      </c>
      <c r="Z59" s="461"/>
      <c r="AA59" s="461"/>
      <c r="AB59" s="461"/>
      <c r="AC59" s="462"/>
      <c r="AD59" s="20"/>
      <c r="AE59" s="8" t="s">
        <v>812</v>
      </c>
      <c r="AF59" s="8" t="s">
        <v>813</v>
      </c>
      <c r="AG59" s="8" t="s">
        <v>117</v>
      </c>
      <c r="AH59" s="20"/>
      <c r="AI59" s="364"/>
      <c r="AJ59" s="364"/>
      <c r="AK59" s="407"/>
      <c r="AL59" s="408"/>
      <c r="AM59" s="408"/>
      <c r="AN59" s="408"/>
      <c r="AO59" s="271" t="s">
        <v>723</v>
      </c>
      <c r="AP59" s="280"/>
      <c r="AQ59" s="282"/>
      <c r="AR59" s="401"/>
      <c r="AS59" s="402"/>
      <c r="AT59" s="403" t="str">
        <f>IF(AND(ISNUMBER(AI59),ISNUMBER(AJ59),ISNUMBER(AP59),ISNUMBER(AQ59),ISNUMBER(AR59),ISNUMBER(AR60),ISNUMBER(AP60),ISNUMBER(AQ60)),(AQ60+AR60)-(AQ59+AR59),"")</f>
        <v/>
      </c>
      <c r="AU59" s="404"/>
      <c r="AV59" s="20"/>
      <c r="AW59" s="20"/>
      <c r="AX59" s="20"/>
      <c r="AY59" s="20"/>
      <c r="AZ59" s="20"/>
      <c r="BA59" s="20"/>
      <c r="BB59" s="20"/>
      <c r="BC59" s="20"/>
      <c r="BD59" s="20"/>
      <c r="BE59" s="20"/>
      <c r="BF59" s="20"/>
      <c r="BG59" s="20"/>
      <c r="BH59" s="20"/>
      <c r="BI59" s="20"/>
      <c r="BJ59" s="20"/>
      <c r="BK59" s="2" t="str">
        <f t="shared" si="79"/>
        <v/>
      </c>
      <c r="BL59" s="7" t="str">
        <f t="shared" si="66"/>
        <v/>
      </c>
      <c r="BM59" s="7" t="str">
        <f t="shared" si="80"/>
        <v/>
      </c>
      <c r="BN59" s="2"/>
      <c r="BP59" s="236">
        <f ca="1"/>
        <v>2.8472222222222201E-2</v>
      </c>
      <c r="BR59" s="269">
        <f t="shared" si="67"/>
        <v>44110</v>
      </c>
      <c r="BS59" s="277">
        <f t="shared" si="67"/>
        <v>44117</v>
      </c>
      <c r="BT59" s="278">
        <f t="shared" si="67"/>
        <v>44110</v>
      </c>
      <c r="CK59" s="219">
        <f t="shared" si="61"/>
        <v>0.15625</v>
      </c>
      <c r="CL59" s="219">
        <v>0.14583333333333301</v>
      </c>
      <c r="CM59" s="219">
        <v>0.149305555555556</v>
      </c>
      <c r="CN59" s="219">
        <f t="shared" si="54"/>
        <v>3.125E-2</v>
      </c>
      <c r="CO59" s="219">
        <f t="shared" si="55"/>
        <v>3.125E-2</v>
      </c>
      <c r="CP59" s="219">
        <v>0.149305555555556</v>
      </c>
      <c r="CQ59" s="219">
        <v>2.9861111111111099E-2</v>
      </c>
      <c r="CS59" s="219">
        <f t="shared" si="62"/>
        <v>0.15625</v>
      </c>
      <c r="CT59" s="219">
        <v>0.14583333333333301</v>
      </c>
      <c r="CU59" s="219">
        <v>0.149305555555556</v>
      </c>
      <c r="CV59" s="219">
        <f t="shared" si="56"/>
        <v>3.125E-2</v>
      </c>
      <c r="CW59" s="219">
        <f t="shared" si="57"/>
        <v>3.125E-2</v>
      </c>
      <c r="CX59" s="219">
        <v>0.149305555555556</v>
      </c>
      <c r="CY59" s="219">
        <v>2.9861111111111099E-2</v>
      </c>
      <c r="DA59" s="240">
        <v>0.21527777777777801</v>
      </c>
      <c r="DB59" s="240">
        <v>0.21527777777777801</v>
      </c>
      <c r="DC59" s="240">
        <v>0.21527777777777801</v>
      </c>
      <c r="DD59" s="240">
        <v>0.21527777777777801</v>
      </c>
      <c r="DE59" s="240">
        <v>0.21527777777777801</v>
      </c>
      <c r="DF59" s="240">
        <v>0.21527777777777801</v>
      </c>
      <c r="DG59" s="240">
        <v>0.21527777777777801</v>
      </c>
      <c r="DH59" s="240">
        <v>0.21527777777777801</v>
      </c>
      <c r="DI59" s="240">
        <v>0.21527777777777801</v>
      </c>
      <c r="DJ59" s="240">
        <v>0.21527777777777801</v>
      </c>
      <c r="DL59" s="2" t="str" cm="1">
        <f t="array" ref="DL59">_xlfn.IFNA(IF(INDEX(SectorsBlocks,ROW()-ROW(DK$5)+2,MATCH(SUBSTITUTE(RPName," ",""),SectorsBlocks_Top,0))&lt;&gt;0,INDEX(SectorsBlocks,ROW()-ROW(DK$5)+2,MATCH(SUBSTITUTE(RPName," ",""),SectorsBlocks_Top,0)),""),"")</f>
        <v>CNS-BNE</v>
      </c>
      <c r="DM59" s="250" cm="1">
        <f t="array" ref="DM59">_xlfn.IFNA(IF(INDEX(SectorsBlocks,ROW()-ROW(DL$5)+2,MATCH(SUBSTITUTE(RPName," ",""),SectorsBlocks_Top,0))&lt;&gt;0,INDEX(SectorsBlocks,ROW()-ROW(DL$5)+2,MATCH(SUBSTITUTE(RPName," ",""),SectorsBlocks_Top,0)+1),""),"")</f>
        <v>9.375E-2</v>
      </c>
    </row>
    <row r="60" spans="1:117" ht="15" customHeight="1" thickBot="1">
      <c r="A60" s="12"/>
      <c r="B60" s="591"/>
      <c r="C60" s="592"/>
      <c r="D60" s="109"/>
      <c r="E60" s="174"/>
      <c r="F60" s="115"/>
      <c r="G60" s="122" t="str">
        <f t="shared" si="72"/>
        <v/>
      </c>
      <c r="H60" s="177" t="str">
        <f t="shared" si="69"/>
        <v/>
      </c>
      <c r="I60" s="112"/>
      <c r="J60" s="174"/>
      <c r="K60" s="115"/>
      <c r="L60" s="122" t="str">
        <f t="shared" si="73"/>
        <v/>
      </c>
      <c r="M60" s="177" t="str">
        <f t="shared" si="70"/>
        <v/>
      </c>
      <c r="N60" s="180" t="str">
        <f t="shared" si="71"/>
        <v/>
      </c>
      <c r="O60" s="133" t="str">
        <f t="shared" si="74"/>
        <v/>
      </c>
      <c r="P60" s="183" t="str">
        <f t="shared" si="75"/>
        <v/>
      </c>
      <c r="Q60" s="186" t="str">
        <f t="shared" si="76"/>
        <v/>
      </c>
      <c r="R60" s="20"/>
      <c r="S60" s="377"/>
      <c r="T60" s="378"/>
      <c r="U60" s="81">
        <f t="shared" si="81"/>
        <v>0</v>
      </c>
      <c r="V60" s="243"/>
      <c r="W60" s="467"/>
      <c r="X60" s="20"/>
      <c r="Y60" s="460"/>
      <c r="Z60" s="461"/>
      <c r="AA60" s="461"/>
      <c r="AB60" s="461"/>
      <c r="AC60" s="462"/>
      <c r="AD60" s="20"/>
      <c r="AE60" s="335">
        <v>43291</v>
      </c>
      <c r="AF60" s="335">
        <v>43557</v>
      </c>
      <c r="AG60" s="336">
        <v>5</v>
      </c>
      <c r="AH60" s="20"/>
      <c r="AI60" s="365"/>
      <c r="AJ60" s="365"/>
      <c r="AK60" s="409"/>
      <c r="AL60" s="410"/>
      <c r="AM60" s="410"/>
      <c r="AN60" s="410"/>
      <c r="AO60" s="270" t="s">
        <v>721</v>
      </c>
      <c r="AP60" s="279"/>
      <c r="AQ60" s="281"/>
      <c r="AR60" s="411"/>
      <c r="AS60" s="412"/>
      <c r="AT60" s="405"/>
      <c r="AU60" s="406"/>
      <c r="AV60" s="20"/>
      <c r="AW60" s="20"/>
      <c r="AX60" s="20"/>
      <c r="AY60" s="20"/>
      <c r="AZ60" s="20"/>
      <c r="BA60" s="20"/>
      <c r="BB60" s="20"/>
      <c r="BC60" s="20"/>
      <c r="BD60" s="20"/>
      <c r="BE60" s="20"/>
      <c r="BF60" s="20"/>
      <c r="BG60" s="20"/>
      <c r="BH60" s="20"/>
      <c r="BI60" s="20"/>
      <c r="BJ60" s="20"/>
      <c r="BK60" s="2" t="str">
        <f t="shared" si="79"/>
        <v/>
      </c>
      <c r="BL60" s="7" t="str">
        <f t="shared" si="66"/>
        <v/>
      </c>
      <c r="BM60" s="7" t="str">
        <f t="shared" si="80"/>
        <v/>
      </c>
      <c r="BN60" s="2"/>
      <c r="BP60" s="236">
        <f ca="1"/>
        <v>2.9166666666666698E-2</v>
      </c>
      <c r="BR60" s="269">
        <f t="shared" si="67"/>
        <v>44111</v>
      </c>
      <c r="BS60" s="277">
        <f t="shared" si="67"/>
        <v>44118</v>
      </c>
      <c r="BT60" s="278">
        <f t="shared" si="67"/>
        <v>44111</v>
      </c>
      <c r="CK60" s="219">
        <f t="shared" si="61"/>
        <v>0.15972222222222221</v>
      </c>
      <c r="CL60" s="219">
        <v>0.149305555555556</v>
      </c>
      <c r="CM60" s="219">
        <v>0.15277777777777801</v>
      </c>
      <c r="CN60" s="219">
        <f t="shared" si="54"/>
        <v>3.1944444444444442E-2</v>
      </c>
      <c r="CO60" s="219">
        <f t="shared" si="55"/>
        <v>3.1944444444444442E-2</v>
      </c>
      <c r="CP60" s="219">
        <v>0.15277777777777801</v>
      </c>
      <c r="CQ60" s="219">
        <v>3.05555555555556E-2</v>
      </c>
      <c r="CS60" s="219">
        <f t="shared" si="62"/>
        <v>0.15972222222222221</v>
      </c>
      <c r="CT60" s="219">
        <v>0.149305555555556</v>
      </c>
      <c r="CU60" s="219">
        <v>0.15277777777777801</v>
      </c>
      <c r="CV60" s="219">
        <f t="shared" si="56"/>
        <v>3.1944444444444442E-2</v>
      </c>
      <c r="CW60" s="219">
        <f t="shared" si="57"/>
        <v>3.1944444444444442E-2</v>
      </c>
      <c r="CX60" s="219">
        <v>0.15277777777777801</v>
      </c>
      <c r="CY60" s="219">
        <v>3.05555555555556E-2</v>
      </c>
      <c r="DA60" s="240">
        <v>0.21875</v>
      </c>
      <c r="DB60" s="240">
        <v>0.21875</v>
      </c>
      <c r="DC60" s="240">
        <v>0.21875</v>
      </c>
      <c r="DD60" s="240">
        <v>0.21875</v>
      </c>
      <c r="DE60" s="240">
        <v>0.21875</v>
      </c>
      <c r="DF60" s="240">
        <v>0.21875</v>
      </c>
      <c r="DG60" s="240">
        <v>0.21875</v>
      </c>
      <c r="DH60" s="240">
        <v>0.21875</v>
      </c>
      <c r="DI60" s="240">
        <v>0.21875</v>
      </c>
      <c r="DJ60" s="240">
        <v>0.21875</v>
      </c>
      <c r="DL60" s="2" t="str" cm="1">
        <f t="array" ref="DL60">_xlfn.IFNA(IF(INDEX(SectorsBlocks,ROW()-ROW(DK$5)+2,MATCH(SUBSTITUTE(RPName," ",""),SectorsBlocks_Top,0))&lt;&gt;0,INDEX(SectorsBlocks,ROW()-ROW(DK$5)+2,MATCH(SUBSTITUTE(RPName," ",""),SectorsBlocks_Top,0)),""),"")</f>
        <v>CNS-HND</v>
      </c>
      <c r="DM60" s="250" cm="1">
        <f t="array" ref="DM60">_xlfn.IFNA(IF(INDEX(SectorsBlocks,ROW()-ROW(DL$5)+2,MATCH(SUBSTITUTE(RPName," ",""),SectorsBlocks_Top,0))&lt;&gt;0,INDEX(SectorsBlocks,ROW()-ROW(DL$5)+2,MATCH(SUBSTITUTE(RPName," ",""),SectorsBlocks_Top,0)+1),""),"")</f>
        <v>0.32291666666666669</v>
      </c>
    </row>
    <row r="61" spans="1:117" ht="15" customHeight="1" thickBot="1">
      <c r="A61" s="12"/>
      <c r="B61" s="12"/>
      <c r="C61" s="12"/>
      <c r="D61" s="12"/>
      <c r="E61" s="12"/>
      <c r="F61" s="12"/>
      <c r="G61" s="12"/>
      <c r="H61" s="12"/>
      <c r="I61" s="12"/>
      <c r="J61" s="12"/>
      <c r="K61" s="12"/>
      <c r="L61" s="12"/>
      <c r="M61" s="12"/>
      <c r="N61" s="12"/>
      <c r="O61" s="12"/>
      <c r="P61" s="12"/>
      <c r="Q61" s="12"/>
      <c r="R61" s="20"/>
      <c r="S61" s="377"/>
      <c r="T61" s="378"/>
      <c r="U61" s="81">
        <f t="shared" si="81"/>
        <v>0</v>
      </c>
      <c r="V61" s="243"/>
      <c r="W61" s="467"/>
      <c r="X61" s="20"/>
      <c r="Y61" s="463" t="s">
        <v>489</v>
      </c>
      <c r="Z61" s="464"/>
      <c r="AA61" s="464"/>
      <c r="AB61" s="464"/>
      <c r="AC61" s="465"/>
      <c r="AD61" s="20"/>
      <c r="AE61" s="335">
        <v>43558</v>
      </c>
      <c r="AF61" s="335">
        <v>43570</v>
      </c>
      <c r="AG61" s="336">
        <v>7</v>
      </c>
      <c r="AH61" s="20"/>
      <c r="AI61" s="364"/>
      <c r="AJ61" s="364"/>
      <c r="AK61" s="407"/>
      <c r="AL61" s="408"/>
      <c r="AM61" s="408"/>
      <c r="AN61" s="408"/>
      <c r="AO61" s="271" t="s">
        <v>723</v>
      </c>
      <c r="AP61" s="280"/>
      <c r="AQ61" s="282"/>
      <c r="AR61" s="401"/>
      <c r="AS61" s="402"/>
      <c r="AT61" s="403" t="str">
        <f>IF(AND(ISNUMBER(AI61),ISNUMBER(AJ61),ISNUMBER(AP61),ISNUMBER(AQ61),ISNUMBER(AR61),ISNUMBER(AR62),ISNUMBER(AP62),ISNUMBER(AQ62)),(AQ62+AR62)-(AQ61+AR61),"")</f>
        <v/>
      </c>
      <c r="AU61" s="404"/>
      <c r="AV61" s="20"/>
      <c r="AW61" s="20"/>
      <c r="AX61" s="20"/>
      <c r="AY61" s="20"/>
      <c r="AZ61" s="20"/>
      <c r="BA61" s="20"/>
      <c r="BB61" s="20"/>
      <c r="BC61" s="20"/>
      <c r="BD61" s="20"/>
      <c r="BE61" s="20"/>
      <c r="BF61" s="20"/>
      <c r="BG61" s="20"/>
      <c r="BH61" s="20"/>
      <c r="BI61" s="20"/>
      <c r="BJ61" s="20"/>
      <c r="BK61" s="2" t="str">
        <f t="shared" si="79"/>
        <v/>
      </c>
      <c r="BL61" s="7" t="str">
        <f t="shared" si="66"/>
        <v/>
      </c>
      <c r="BM61" s="7" t="str">
        <f t="shared" si="80"/>
        <v/>
      </c>
      <c r="BN61" s="2"/>
      <c r="BP61" s="236">
        <f ca="1"/>
        <v>2.9861111111111099E-2</v>
      </c>
      <c r="BR61" s="269">
        <f t="shared" si="67"/>
        <v>44112</v>
      </c>
      <c r="BS61" s="277">
        <f t="shared" si="67"/>
        <v>44119</v>
      </c>
      <c r="BT61" s="278">
        <f t="shared" si="67"/>
        <v>44112</v>
      </c>
      <c r="CK61" s="219">
        <f t="shared" si="61"/>
        <v>0.16319444444444442</v>
      </c>
      <c r="CL61" s="219">
        <v>0.15277777777777801</v>
      </c>
      <c r="CM61" s="219">
        <v>0.15625</v>
      </c>
      <c r="CN61" s="219">
        <f t="shared" si="54"/>
        <v>3.2638888888888884E-2</v>
      </c>
      <c r="CO61" s="219">
        <f t="shared" si="55"/>
        <v>3.2638888888888884E-2</v>
      </c>
      <c r="CP61" s="219">
        <v>0.15625</v>
      </c>
      <c r="CQ61" s="219">
        <v>3.125E-2</v>
      </c>
      <c r="CS61" s="219">
        <f t="shared" si="62"/>
        <v>0.16319444444444442</v>
      </c>
      <c r="CT61" s="219">
        <v>0.15277777777777801</v>
      </c>
      <c r="CU61" s="219">
        <v>0.15625</v>
      </c>
      <c r="CV61" s="219">
        <f t="shared" si="56"/>
        <v>3.2638888888888884E-2</v>
      </c>
      <c r="CW61" s="219">
        <f t="shared" si="57"/>
        <v>3.2638888888888884E-2</v>
      </c>
      <c r="CX61" s="219">
        <v>0.15625</v>
      </c>
      <c r="CY61" s="219">
        <v>3.125E-2</v>
      </c>
      <c r="DA61" s="240">
        <v>0.22222222222222199</v>
      </c>
      <c r="DB61" s="240">
        <v>0.22222222222222199</v>
      </c>
      <c r="DC61" s="240">
        <v>0.22222222222222199</v>
      </c>
      <c r="DD61" s="240">
        <v>0.22222222222222199</v>
      </c>
      <c r="DE61" s="240">
        <v>0.22222222222222199</v>
      </c>
      <c r="DF61" s="240">
        <v>0.22222222222222199</v>
      </c>
      <c r="DG61" s="240">
        <v>0.22222222222222199</v>
      </c>
      <c r="DH61" s="240">
        <v>0.22222222222222199</v>
      </c>
      <c r="DI61" s="240">
        <v>0.22222222222222199</v>
      </c>
      <c r="DJ61" s="240">
        <v>0.22222222222222199</v>
      </c>
      <c r="DL61" s="2" t="str" cm="1">
        <f t="array" ref="DL61">_xlfn.IFNA(IF(INDEX(SectorsBlocks,ROW()-ROW(DK$5)+2,MATCH(SUBSTITUTE(RPName," ",""),SectorsBlocks_Top,0))&lt;&gt;0,INDEX(SectorsBlocks,ROW()-ROW(DK$5)+2,MATCH(SUBSTITUTE(RPName," ",""),SectorsBlocks_Top,0)),""),"")</f>
        <v>CNS-MEL</v>
      </c>
      <c r="DM61" s="250" cm="1">
        <f t="array" ref="DM61">_xlfn.IFNA(IF(INDEX(SectorsBlocks,ROW()-ROW(DL$5)+2,MATCH(SUBSTITUTE(RPName," ",""),SectorsBlocks_Top,0))&lt;&gt;0,INDEX(SectorsBlocks,ROW()-ROW(DL$5)+2,MATCH(SUBSTITUTE(RPName," ",""),SectorsBlocks_Top,0)+1),""),"")</f>
        <v>0.14583333333333334</v>
      </c>
    </row>
    <row r="62" spans="1:117" ht="15" customHeight="1">
      <c r="A62" s="12"/>
      <c r="B62" s="395" t="s">
        <v>426</v>
      </c>
      <c r="C62" s="396"/>
      <c r="D62" s="396"/>
      <c r="E62" s="396"/>
      <c r="F62" s="396"/>
      <c r="G62" s="396"/>
      <c r="H62" s="396"/>
      <c r="I62" s="396"/>
      <c r="J62" s="396"/>
      <c r="K62" s="396"/>
      <c r="L62" s="396"/>
      <c r="M62" s="396"/>
      <c r="N62" s="396"/>
      <c r="O62" s="396"/>
      <c r="P62" s="396"/>
      <c r="Q62" s="396"/>
      <c r="R62" s="20"/>
      <c r="S62" s="377"/>
      <c r="T62" s="378"/>
      <c r="U62" s="81">
        <f t="shared" si="81"/>
        <v>0</v>
      </c>
      <c r="V62" s="243"/>
      <c r="W62" s="467"/>
      <c r="X62" s="20"/>
      <c r="Y62" s="463"/>
      <c r="Z62" s="464"/>
      <c r="AA62" s="464"/>
      <c r="AB62" s="464"/>
      <c r="AC62" s="465"/>
      <c r="AD62" s="20"/>
      <c r="AE62" s="335">
        <v>43571</v>
      </c>
      <c r="AF62" s="335">
        <v>43638</v>
      </c>
      <c r="AG62" s="336">
        <v>5</v>
      </c>
      <c r="AH62" s="20"/>
      <c r="AI62" s="365"/>
      <c r="AJ62" s="365"/>
      <c r="AK62" s="409"/>
      <c r="AL62" s="410"/>
      <c r="AM62" s="410"/>
      <c r="AN62" s="410"/>
      <c r="AO62" s="270" t="s">
        <v>721</v>
      </c>
      <c r="AP62" s="279"/>
      <c r="AQ62" s="281"/>
      <c r="AR62" s="411"/>
      <c r="AS62" s="412"/>
      <c r="AT62" s="405"/>
      <c r="AU62" s="406"/>
      <c r="AV62" s="20"/>
      <c r="AW62" s="20"/>
      <c r="AX62" s="20"/>
      <c r="AY62" s="20"/>
      <c r="AZ62" s="20"/>
      <c r="BA62" s="20"/>
      <c r="BB62" s="20"/>
      <c r="BC62" s="20"/>
      <c r="BD62" s="20"/>
      <c r="BE62" s="20"/>
      <c r="BF62" s="20"/>
      <c r="BG62" s="20"/>
      <c r="BH62" s="20"/>
      <c r="BI62" s="20"/>
      <c r="BJ62" s="20"/>
      <c r="BK62" s="2" t="str">
        <f t="shared" si="79"/>
        <v/>
      </c>
      <c r="BL62" s="7" t="str">
        <f t="shared" si="66"/>
        <v/>
      </c>
      <c r="BM62" s="7" t="str">
        <f t="shared" si="80"/>
        <v/>
      </c>
      <c r="BN62" s="2"/>
      <c r="BP62" s="236">
        <f ca="1"/>
        <v>3.05555555555556E-2</v>
      </c>
      <c r="BR62" s="269">
        <f t="shared" si="67"/>
        <v>44113</v>
      </c>
      <c r="BS62" s="277">
        <f t="shared" si="67"/>
        <v>44120</v>
      </c>
      <c r="BT62" s="278">
        <f t="shared" si="67"/>
        <v>44113</v>
      </c>
      <c r="CK62" s="219">
        <f t="shared" si="61"/>
        <v>0.16666666666666666</v>
      </c>
      <c r="CL62" s="219">
        <v>0.15625</v>
      </c>
      <c r="CM62" s="219">
        <v>0.15972222222222199</v>
      </c>
      <c r="CN62" s="219">
        <f t="shared" si="54"/>
        <v>3.3333333333333333E-2</v>
      </c>
      <c r="CO62" s="219">
        <f t="shared" si="55"/>
        <v>3.3333333333333333E-2</v>
      </c>
      <c r="CP62" s="219">
        <v>0.15972222222222199</v>
      </c>
      <c r="CQ62" s="219">
        <v>3.19444444444444E-2</v>
      </c>
      <c r="CS62" s="219">
        <f t="shared" si="62"/>
        <v>0.16666666666666666</v>
      </c>
      <c r="CT62" s="219">
        <v>0.15625</v>
      </c>
      <c r="CU62" s="219">
        <v>0.15972222222222199</v>
      </c>
      <c r="CV62" s="219">
        <f t="shared" si="56"/>
        <v>3.3333333333333333E-2</v>
      </c>
      <c r="CW62" s="219">
        <f t="shared" si="57"/>
        <v>3.3333333333333333E-2</v>
      </c>
      <c r="CX62" s="219">
        <v>0.15972222222222199</v>
      </c>
      <c r="CY62" s="219">
        <v>3.19444444444444E-2</v>
      </c>
      <c r="DA62" s="240">
        <v>0.225694444444445</v>
      </c>
      <c r="DB62" s="240">
        <v>0.225694444444445</v>
      </c>
      <c r="DC62" s="240">
        <v>0.225694444444445</v>
      </c>
      <c r="DD62" s="240">
        <v>0.225694444444445</v>
      </c>
      <c r="DE62" s="240">
        <v>0.225694444444445</v>
      </c>
      <c r="DF62" s="240">
        <v>0.225694444444445</v>
      </c>
      <c r="DG62" s="240">
        <v>0.225694444444445</v>
      </c>
      <c r="DH62" s="240">
        <v>0.225694444444445</v>
      </c>
      <c r="DI62" s="240">
        <v>0.225694444444445</v>
      </c>
      <c r="DJ62" s="240">
        <v>0.225694444444445</v>
      </c>
      <c r="DL62" s="2" t="str" cm="1">
        <f t="array" ref="DL62">_xlfn.IFNA(IF(INDEX(SectorsBlocks,ROW()-ROW(DK$5)+2,MATCH(SUBSTITUTE(RPName," ",""),SectorsBlocks_Top,0))&lt;&gt;0,INDEX(SectorsBlocks,ROW()-ROW(DK$5)+2,MATCH(SUBSTITUTE(RPName," ",""),SectorsBlocks_Top,0)),""),"")</f>
        <v>CNS-PER</v>
      </c>
      <c r="DM62" s="250" cm="1">
        <f t="array" ref="DM62">_xlfn.IFNA(IF(INDEX(SectorsBlocks,ROW()-ROW(DL$5)+2,MATCH(SUBSTITUTE(RPName," ",""),SectorsBlocks_Top,0))&lt;&gt;0,INDEX(SectorsBlocks,ROW()-ROW(DL$5)+2,MATCH(SUBSTITUTE(RPName," ",""),SectorsBlocks_Top,0)+1),""),"")</f>
        <v>0.22222222222222221</v>
      </c>
    </row>
    <row r="63" spans="1:117" ht="15" customHeight="1">
      <c r="A63" s="12"/>
      <c r="B63" s="397"/>
      <c r="C63" s="398"/>
      <c r="D63" s="398"/>
      <c r="E63" s="398"/>
      <c r="F63" s="398"/>
      <c r="G63" s="398"/>
      <c r="H63" s="398"/>
      <c r="I63" s="398"/>
      <c r="J63" s="398"/>
      <c r="K63" s="398"/>
      <c r="L63" s="398"/>
      <c r="M63" s="398"/>
      <c r="N63" s="398"/>
      <c r="O63" s="398"/>
      <c r="P63" s="398"/>
      <c r="Q63" s="398"/>
      <c r="R63" s="20"/>
      <c r="S63" s="584"/>
      <c r="T63" s="585"/>
      <c r="U63" s="82">
        <f>IF(ISNUMBER(S63),_xlfn.IFNA(VLOOKUP(S63,RP_Table,2,FALSE),"Err"),0)</f>
        <v>0</v>
      </c>
      <c r="V63" s="244"/>
      <c r="W63" s="467"/>
      <c r="X63" s="20"/>
      <c r="Y63" s="426" t="s">
        <v>488</v>
      </c>
      <c r="Z63" s="427"/>
      <c r="AA63" s="427"/>
      <c r="AB63" s="427"/>
      <c r="AC63" s="428"/>
      <c r="AD63" s="20"/>
      <c r="AE63" s="335">
        <v>43639</v>
      </c>
      <c r="AF63" s="335">
        <v>43661</v>
      </c>
      <c r="AG63" s="336">
        <v>7</v>
      </c>
      <c r="AH63" s="20"/>
      <c r="AI63" s="364"/>
      <c r="AJ63" s="364"/>
      <c r="AK63" s="407"/>
      <c r="AL63" s="408"/>
      <c r="AM63" s="408"/>
      <c r="AN63" s="408"/>
      <c r="AO63" s="271" t="s">
        <v>723</v>
      </c>
      <c r="AP63" s="280"/>
      <c r="AQ63" s="282"/>
      <c r="AR63" s="401"/>
      <c r="AS63" s="402"/>
      <c r="AT63" s="403" t="str">
        <f>IF(AND(ISNUMBER(AI63),ISNUMBER(AJ63),ISNUMBER(AP63),ISNUMBER(AQ63),ISNUMBER(AR63),ISNUMBER(AR64),ISNUMBER(AP64),ISNUMBER(AQ64)),(AQ64+AR64)-(AQ63+AR63),"")</f>
        <v/>
      </c>
      <c r="AU63" s="404"/>
      <c r="AV63" s="20"/>
      <c r="AW63" s="20"/>
      <c r="AX63" s="20"/>
      <c r="AY63" s="20"/>
      <c r="AZ63" s="20"/>
      <c r="BA63" s="20"/>
      <c r="BB63" s="20"/>
      <c r="BC63" s="20"/>
      <c r="BD63" s="20"/>
      <c r="BE63" s="20"/>
      <c r="BF63" s="20"/>
      <c r="BG63" s="20"/>
      <c r="BH63" s="20"/>
      <c r="BI63" s="20"/>
      <c r="BJ63" s="20"/>
      <c r="BK63" s="2" t="str">
        <f t="shared" si="79"/>
        <v/>
      </c>
      <c r="BL63" s="7" t="str">
        <f t="shared" si="66"/>
        <v/>
      </c>
      <c r="BM63" s="7" t="str">
        <f t="shared" si="80"/>
        <v/>
      </c>
      <c r="BN63" s="2"/>
      <c r="BP63" s="236">
        <f ca="1"/>
        <v>3.125E-2</v>
      </c>
      <c r="BR63" s="269">
        <f t="shared" si="67"/>
        <v>44114</v>
      </c>
      <c r="BS63" s="277">
        <f t="shared" si="67"/>
        <v>44121</v>
      </c>
      <c r="BT63" s="278">
        <f t="shared" si="67"/>
        <v>44114</v>
      </c>
      <c r="CK63" s="219">
        <f t="shared" si="61"/>
        <v>0.17013888888888887</v>
      </c>
      <c r="CL63" s="219">
        <v>0.15972222222222199</v>
      </c>
      <c r="CM63" s="219">
        <v>0.163194444444444</v>
      </c>
      <c r="CN63" s="219">
        <f t="shared" si="54"/>
        <v>3.4027777777777775E-2</v>
      </c>
      <c r="CO63" s="219">
        <f t="shared" si="55"/>
        <v>3.4027777777777775E-2</v>
      </c>
      <c r="CP63" s="219">
        <v>0.163194444444444</v>
      </c>
      <c r="CQ63" s="219">
        <v>3.2638888888888898E-2</v>
      </c>
      <c r="CS63" s="219">
        <f t="shared" si="62"/>
        <v>0.17013888888888887</v>
      </c>
      <c r="CT63" s="219">
        <v>0.15972222222222199</v>
      </c>
      <c r="CU63" s="219">
        <v>0.163194444444444</v>
      </c>
      <c r="CV63" s="219">
        <f t="shared" si="56"/>
        <v>3.4027777777777775E-2</v>
      </c>
      <c r="CW63" s="219">
        <f t="shared" si="57"/>
        <v>3.4027777777777775E-2</v>
      </c>
      <c r="CX63" s="219">
        <v>0.163194444444444</v>
      </c>
      <c r="CY63" s="219">
        <v>3.2638888888888898E-2</v>
      </c>
      <c r="DA63" s="240">
        <v>0.22916666666666699</v>
      </c>
      <c r="DB63" s="240">
        <v>0.22916666666666699</v>
      </c>
      <c r="DC63" s="240">
        <v>0.22916666666666699</v>
      </c>
      <c r="DD63" s="240">
        <v>0.22916666666666699</v>
      </c>
      <c r="DE63" s="240">
        <v>0.22916666666666699</v>
      </c>
      <c r="DF63" s="240">
        <v>0.22916666666666699</v>
      </c>
      <c r="DG63" s="240">
        <v>0.22916666666666699</v>
      </c>
      <c r="DH63" s="240">
        <v>0.22916666666666699</v>
      </c>
      <c r="DI63" s="240">
        <v>0.22916666666666699</v>
      </c>
      <c r="DJ63" s="240">
        <v>0.22916666666666699</v>
      </c>
      <c r="DL63" s="2" t="str" cm="1">
        <f t="array" ref="DL63">_xlfn.IFNA(IF(INDEX(SectorsBlocks,ROW()-ROW(DK$5)+2,MATCH(SUBSTITUTE(RPName," ",""),SectorsBlocks_Top,0))&lt;&gt;0,INDEX(SectorsBlocks,ROW()-ROW(DK$5)+2,MATCH(SUBSTITUTE(RPName," ",""),SectorsBlocks_Top,0)),""),"")</f>
        <v>CNS-SYD</v>
      </c>
      <c r="DM63" s="250" cm="1">
        <f t="array" ref="DM63">_xlfn.IFNA(IF(INDEX(SectorsBlocks,ROW()-ROW(DL$5)+2,MATCH(SUBSTITUTE(RPName," ",""),SectorsBlocks_Top,0))&lt;&gt;0,INDEX(SectorsBlocks,ROW()-ROW(DL$5)+2,MATCH(SUBSTITUTE(RPName," ",""),SectorsBlocks_Top,0)+1),""),"")</f>
        <v>0.12152777777777778</v>
      </c>
    </row>
    <row r="64" spans="1:117" ht="15" customHeight="1" thickBot="1">
      <c r="A64" s="12"/>
      <c r="B64" s="470" t="s">
        <v>432</v>
      </c>
      <c r="C64" s="366"/>
      <c r="D64" s="633"/>
      <c r="E64" s="633"/>
      <c r="F64" s="419" t="s">
        <v>10</v>
      </c>
      <c r="G64" s="366" t="s">
        <v>519</v>
      </c>
      <c r="H64" s="366"/>
      <c r="I64" s="366"/>
      <c r="J64" s="419" t="s">
        <v>11</v>
      </c>
      <c r="K64" s="366" t="s">
        <v>520</v>
      </c>
      <c r="L64" s="366"/>
      <c r="M64" s="366"/>
      <c r="N64" s="419" t="str">
        <f>IF(AND(NOT(ISBLANK(RP_Roll_In_From)),NOT(ISBLANK(RP_Roll_In_To))),RP_Roll_In_From&amp;"-"&amp;RP_Roll_In_To,"Sector")</f>
        <v>Sector</v>
      </c>
      <c r="O64" s="366" t="s">
        <v>663</v>
      </c>
      <c r="P64" s="366"/>
      <c r="Q64" s="525"/>
      <c r="R64" s="20"/>
      <c r="S64" s="449" t="s">
        <v>255</v>
      </c>
      <c r="T64" s="450"/>
      <c r="U64" s="451"/>
      <c r="V64" s="89">
        <f>SUM(V49:V63)</f>
        <v>0</v>
      </c>
      <c r="W64" s="468"/>
      <c r="X64" s="20"/>
      <c r="Y64" s="426"/>
      <c r="Z64" s="427"/>
      <c r="AA64" s="427"/>
      <c r="AB64" s="427"/>
      <c r="AC64" s="428"/>
      <c r="AD64" s="20"/>
      <c r="AE64" s="335">
        <v>43662</v>
      </c>
      <c r="AF64" s="335">
        <v>43638</v>
      </c>
      <c r="AG64" s="336">
        <v>5</v>
      </c>
      <c r="AH64" s="20"/>
      <c r="AI64" s="365"/>
      <c r="AJ64" s="365"/>
      <c r="AK64" s="409"/>
      <c r="AL64" s="410"/>
      <c r="AM64" s="410"/>
      <c r="AN64" s="410"/>
      <c r="AO64" s="270" t="s">
        <v>721</v>
      </c>
      <c r="AP64" s="279"/>
      <c r="AQ64" s="281"/>
      <c r="AR64" s="411"/>
      <c r="AS64" s="412"/>
      <c r="AT64" s="405"/>
      <c r="AU64" s="406"/>
      <c r="AV64" s="20"/>
      <c r="AW64" s="20"/>
      <c r="AX64" s="20"/>
      <c r="AY64" s="20"/>
      <c r="AZ64" s="20"/>
      <c r="BA64" s="20"/>
      <c r="BB64" s="20"/>
      <c r="BC64" s="20"/>
      <c r="BD64" s="20"/>
      <c r="BE64" s="20"/>
      <c r="BF64" s="20"/>
      <c r="BG64" s="20"/>
      <c r="BH64" s="20"/>
      <c r="BI64" s="20"/>
      <c r="BJ64" s="20"/>
      <c r="BK64" s="2" t="str">
        <f t="shared" si="79"/>
        <v/>
      </c>
      <c r="BL64" s="7" t="str">
        <f t="shared" si="66"/>
        <v/>
      </c>
      <c r="BM64" s="7" t="str">
        <f t="shared" si="80"/>
        <v/>
      </c>
      <c r="BN64" s="2"/>
      <c r="BP64" s="236">
        <f ca="1"/>
        <v>3.19444444444444E-2</v>
      </c>
      <c r="BR64" s="269">
        <f t="shared" si="67"/>
        <v>44115</v>
      </c>
      <c r="BS64" s="277">
        <f t="shared" si="67"/>
        <v>44122</v>
      </c>
      <c r="BT64" s="278">
        <f t="shared" si="67"/>
        <v>44115</v>
      </c>
      <c r="CK64" s="219">
        <f t="shared" si="61"/>
        <v>0.1736111111111111</v>
      </c>
      <c r="CL64" s="219">
        <v>0.163194444444444</v>
      </c>
      <c r="CM64" s="219">
        <v>0.16666666666666699</v>
      </c>
      <c r="CN64" s="219">
        <f t="shared" si="54"/>
        <v>3.4722222222222217E-2</v>
      </c>
      <c r="CO64" s="219">
        <f t="shared" si="55"/>
        <v>3.4722222222222217E-2</v>
      </c>
      <c r="CP64" s="219">
        <v>0.16666666666666699</v>
      </c>
      <c r="CQ64" s="219">
        <v>3.3333333333333298E-2</v>
      </c>
      <c r="CS64" s="219">
        <f t="shared" si="62"/>
        <v>0.1736111111111111</v>
      </c>
      <c r="CT64" s="219">
        <v>0.163194444444444</v>
      </c>
      <c r="CU64" s="219">
        <v>0.16666666666666699</v>
      </c>
      <c r="CV64" s="219">
        <f t="shared" si="56"/>
        <v>3.4722222222222217E-2</v>
      </c>
      <c r="CW64" s="219">
        <f t="shared" si="57"/>
        <v>3.4722222222222217E-2</v>
      </c>
      <c r="CX64" s="219">
        <v>0.16666666666666699</v>
      </c>
      <c r="CY64" s="219">
        <v>3.3333333333333298E-2</v>
      </c>
      <c r="DA64" s="240">
        <v>0.23263888888888901</v>
      </c>
      <c r="DB64" s="240">
        <v>0.23263888888888901</v>
      </c>
      <c r="DC64" s="240">
        <v>0.23263888888888901</v>
      </c>
      <c r="DD64" s="240">
        <v>0.23263888888888901</v>
      </c>
      <c r="DE64" s="240">
        <v>0.23263888888888901</v>
      </c>
      <c r="DF64" s="240">
        <v>0.23263888888888901</v>
      </c>
      <c r="DG64" s="240">
        <v>0.23263888888888901</v>
      </c>
      <c r="DH64" s="240">
        <v>0.23263888888888901</v>
      </c>
      <c r="DI64" s="240">
        <v>0.23263888888888901</v>
      </c>
      <c r="DJ64" s="240">
        <v>0.23263888888888901</v>
      </c>
      <c r="DL64" s="2" t="str" cm="1">
        <f t="array" ref="DL64">_xlfn.IFNA(IF(INDEX(SectorsBlocks,ROW()-ROW(DK$5)+2,MATCH(SUBSTITUTE(RPName," ",""),SectorsBlocks_Top,0))&lt;&gt;0,INDEX(SectorsBlocks,ROW()-ROW(DK$5)+2,MATCH(SUBSTITUTE(RPName," ",""),SectorsBlocks_Top,0)),""),"")</f>
        <v>DPS-BNE</v>
      </c>
      <c r="DM64" s="250" cm="1">
        <f t="array" ref="DM64">_xlfn.IFNA(IF(INDEX(SectorsBlocks,ROW()-ROW(DL$5)+2,MATCH(SUBSTITUTE(RPName," ",""),SectorsBlocks_Top,0))&lt;&gt;0,INDEX(SectorsBlocks,ROW()-ROW(DL$5)+2,MATCH(SUBSTITUTE(RPName," ",""),SectorsBlocks_Top,0)+1),""),"")</f>
        <v>0.24652777777777779</v>
      </c>
    </row>
    <row r="65" spans="1:117" ht="15" customHeight="1">
      <c r="A65" s="20"/>
      <c r="B65" s="470"/>
      <c r="C65" s="366"/>
      <c r="D65" s="633"/>
      <c r="E65" s="633"/>
      <c r="F65" s="419"/>
      <c r="G65" s="106" t="s">
        <v>425</v>
      </c>
      <c r="H65" s="106" t="s">
        <v>14</v>
      </c>
      <c r="I65" s="106" t="s">
        <v>496</v>
      </c>
      <c r="J65" s="419"/>
      <c r="K65" s="106" t="s">
        <v>425</v>
      </c>
      <c r="L65" s="106" t="s">
        <v>14</v>
      </c>
      <c r="M65" s="106" t="s">
        <v>496</v>
      </c>
      <c r="N65" s="419"/>
      <c r="O65" s="366"/>
      <c r="P65" s="366"/>
      <c r="Q65" s="525"/>
      <c r="R65" s="20"/>
      <c r="S65" s="389" t="s">
        <v>780</v>
      </c>
      <c r="T65" s="389"/>
      <c r="U65" s="389"/>
      <c r="V65" s="389"/>
      <c r="W65" s="389"/>
      <c r="X65" s="20"/>
      <c r="Y65" s="429" t="s">
        <v>678</v>
      </c>
      <c r="Z65" s="430"/>
      <c r="AA65" s="430"/>
      <c r="AB65" s="430"/>
      <c r="AC65" s="431"/>
      <c r="AD65" s="20"/>
      <c r="AE65" s="335">
        <v>43639</v>
      </c>
      <c r="AF65" s="335">
        <v>43661</v>
      </c>
      <c r="AG65" s="336">
        <v>7</v>
      </c>
      <c r="AH65" s="20"/>
      <c r="AI65" s="364"/>
      <c r="AJ65" s="364"/>
      <c r="AK65" s="407"/>
      <c r="AL65" s="408"/>
      <c r="AM65" s="408"/>
      <c r="AN65" s="408"/>
      <c r="AO65" s="271" t="s">
        <v>723</v>
      </c>
      <c r="AP65" s="280"/>
      <c r="AQ65" s="282"/>
      <c r="AR65" s="401"/>
      <c r="AS65" s="402"/>
      <c r="AT65" s="403" t="str">
        <f>IF(AND(ISNUMBER(AI65),ISNUMBER(AJ65),ISNUMBER(AP65),ISNUMBER(AQ65),ISNUMBER(AR65),ISNUMBER(AR66),ISNUMBER(AP66),ISNUMBER(AQ66)),(AQ66+AR66)-(AQ65+AR65),"")</f>
        <v/>
      </c>
      <c r="AU65" s="404"/>
      <c r="AV65" s="20"/>
      <c r="AW65" s="20"/>
      <c r="AX65" s="20"/>
      <c r="AY65" s="20"/>
      <c r="AZ65" s="20"/>
      <c r="BA65" s="20"/>
      <c r="BB65" s="20"/>
      <c r="BC65" s="20"/>
      <c r="BD65" s="20"/>
      <c r="BE65" s="20"/>
      <c r="BF65" s="20"/>
      <c r="BG65" s="20"/>
      <c r="BH65" s="20"/>
      <c r="BI65" s="20"/>
      <c r="BJ65" s="20"/>
      <c r="BK65" s="2" t="str">
        <f t="shared" si="79"/>
        <v/>
      </c>
      <c r="BL65" s="7" t="str">
        <f t="shared" si="66"/>
        <v/>
      </c>
      <c r="BM65" s="7" t="str">
        <f t="shared" si="80"/>
        <v/>
      </c>
      <c r="BN65" s="2"/>
      <c r="BP65" s="236">
        <f ca="1"/>
        <v>3.2638888888888898E-2</v>
      </c>
      <c r="BR65" s="269">
        <f t="shared" si="67"/>
        <v>44116</v>
      </c>
      <c r="BS65" s="277">
        <f t="shared" si="67"/>
        <v>44123</v>
      </c>
      <c r="BT65" s="278">
        <f t="shared" si="67"/>
        <v>44116</v>
      </c>
      <c r="CK65" s="219">
        <f t="shared" si="61"/>
        <v>0.17708333333333331</v>
      </c>
      <c r="CL65" s="219">
        <v>0.16666666666666699</v>
      </c>
      <c r="CM65" s="219">
        <v>0.17013888888888901</v>
      </c>
      <c r="CN65" s="219">
        <f t="shared" si="54"/>
        <v>3.5416666666666666E-2</v>
      </c>
      <c r="CO65" s="219">
        <f t="shared" si="55"/>
        <v>3.5416666666666666E-2</v>
      </c>
      <c r="CP65" s="219">
        <v>0.17013888888888901</v>
      </c>
      <c r="CQ65" s="219">
        <v>3.4027777777777803E-2</v>
      </c>
      <c r="CS65" s="219">
        <f t="shared" si="62"/>
        <v>0.17708333333333331</v>
      </c>
      <c r="CT65" s="219">
        <v>0.16666666666666699</v>
      </c>
      <c r="CU65" s="219">
        <v>0.17013888888888901</v>
      </c>
      <c r="CV65" s="219">
        <f t="shared" si="56"/>
        <v>3.5416666666666666E-2</v>
      </c>
      <c r="CW65" s="219">
        <f t="shared" si="57"/>
        <v>3.5416666666666666E-2</v>
      </c>
      <c r="CX65" s="219">
        <v>0.17013888888888901</v>
      </c>
      <c r="CY65" s="219">
        <v>3.4027777777777803E-2</v>
      </c>
      <c r="DA65" s="240">
        <v>0.23611111111111099</v>
      </c>
      <c r="DB65" s="240">
        <v>0.23611111111111099</v>
      </c>
      <c r="DC65" s="240">
        <v>0.23611111111111099</v>
      </c>
      <c r="DD65" s="240">
        <v>0.23611111111111099</v>
      </c>
      <c r="DE65" s="240">
        <v>0.23611111111111099</v>
      </c>
      <c r="DF65" s="240">
        <v>0.23611111111111099</v>
      </c>
      <c r="DG65" s="240">
        <v>0.23611111111111099</v>
      </c>
      <c r="DH65" s="240">
        <v>0.23611111111111099</v>
      </c>
      <c r="DI65" s="240">
        <v>0.23611111111111099</v>
      </c>
      <c r="DJ65" s="240">
        <v>0.23611111111111099</v>
      </c>
      <c r="DL65" s="2" t="str" cm="1">
        <f t="array" ref="DL65">_xlfn.IFNA(IF(INDEX(SectorsBlocks,ROW()-ROW(DK$5)+2,MATCH(SUBSTITUTE(RPName," ",""),SectorsBlocks_Top,0))&lt;&gt;0,INDEX(SectorsBlocks,ROW()-ROW(DK$5)+2,MATCH(SUBSTITUTE(RPName," ",""),SectorsBlocks_Top,0)),""),"")</f>
        <v>DPS-MEL</v>
      </c>
      <c r="DM65" s="250" cm="1">
        <f t="array" ref="DM65">_xlfn.IFNA(IF(INDEX(SectorsBlocks,ROW()-ROW(DL$5)+2,MATCH(SUBSTITUTE(RPName," ",""),SectorsBlocks_Top,0))&lt;&gt;0,INDEX(SectorsBlocks,ROW()-ROW(DL$5)+2,MATCH(SUBSTITUTE(RPName," ",""),SectorsBlocks_Top,0)+1),""),"")</f>
        <v>0.2326388888888889</v>
      </c>
    </row>
    <row r="66" spans="1:117" ht="15" customHeight="1">
      <c r="A66" s="20"/>
      <c r="B66" s="637">
        <f>IFERROR(RP_StartDate-1,"Select an RP")</f>
        <v>44102</v>
      </c>
      <c r="C66" s="638"/>
      <c r="D66" s="419" t="s">
        <v>100</v>
      </c>
      <c r="E66" s="117" t="s">
        <v>521</v>
      </c>
      <c r="F66" s="642"/>
      <c r="G66" s="209"/>
      <c r="H66" s="220" t="str">
        <f>IF(ISBLANK(RP_Roll_In_From),"",IF(AND(ISNUMBER(G66),ISNUMBER(RP_Roll_In_From_UTC)),G66-RP_Roll_In_From_UTC+IF(G66&lt;RP_Roll_In_From_UTC,1,0),""))</f>
        <v/>
      </c>
      <c r="I66" s="221" t="str">
        <f>IF(AND(ISNUMBER(H66),ISNUMBER(RP_Roll_In_CrewBaseUTC)),H66+RP_Roll_In_CrewBaseUTC-IF(H66+RP_Roll_In_CrewBaseUTC&gt;1,1,0),"")</f>
        <v/>
      </c>
      <c r="J66" s="644"/>
      <c r="K66" s="209"/>
      <c r="L66" s="220" t="str">
        <f>IF(ISBLANK(RP_Roll_In_To),"",IF(AND(ISNUMBER(K66),ISNUMBER(RP_Roll_In_To_UTC)),K66-RP_Roll_In_To_UTC+IF(K66&lt;RP_Roll_In_To_UTC,1,0),""))</f>
        <v/>
      </c>
      <c r="M66" s="253" t="str">
        <f>IF(AND(ISNUMBER(RP_Roll_In_CrewBaseUTC),ISNUMBER(L66)),L66+RP_Roll_In_CrewBaseUTC-IF(L66+RP_Roll_In_CrewBaseUTC&gt;1,1,0),"")</f>
        <v/>
      </c>
      <c r="N66" s="254" t="str">
        <f>IF(AND(ISNUMBER(L66),ISNUMBER(H66)),TIME(HOUR(L66-H66),MINUTE(L66-H66),0)+IF(L66-H66&lt;0,1,0),"")</f>
        <v/>
      </c>
      <c r="O66" s="419" t="s">
        <v>100</v>
      </c>
      <c r="P66" s="117" t="s">
        <v>521</v>
      </c>
      <c r="Q66" s="226" t="str">
        <f>IFERROR(IF(AND(RP_Roll_In_Sector&lt;&gt;"",OR(M66&lt;I66,M66&lt;0.5),ISNUMBER(M66)),TIME(HOUR(M66-IF(M66&gt;1,1,0)),MINUTE(M66-IF(M66&gt;1,1,0)),0)-IF(I66&lt;M66,TIME(HOUR(I66),MINUTE(I66),0),0),""),"Error")</f>
        <v/>
      </c>
      <c r="R66" s="20"/>
      <c r="S66" s="390"/>
      <c r="T66" s="390"/>
      <c r="U66" s="390"/>
      <c r="V66" s="390"/>
      <c r="W66" s="390"/>
      <c r="X66" s="20"/>
      <c r="Y66" s="429"/>
      <c r="Z66" s="430"/>
      <c r="AA66" s="430"/>
      <c r="AB66" s="430"/>
      <c r="AC66" s="431"/>
      <c r="AD66" s="20"/>
      <c r="AE66" s="335">
        <v>43659</v>
      </c>
      <c r="AF66" s="335">
        <v>43662</v>
      </c>
      <c r="AG66" s="336">
        <v>10</v>
      </c>
      <c r="AH66" s="20"/>
      <c r="AI66" s="365"/>
      <c r="AJ66" s="365"/>
      <c r="AK66" s="409"/>
      <c r="AL66" s="410"/>
      <c r="AM66" s="410"/>
      <c r="AN66" s="410"/>
      <c r="AO66" s="270" t="s">
        <v>721</v>
      </c>
      <c r="AP66" s="279"/>
      <c r="AQ66" s="281"/>
      <c r="AR66" s="411"/>
      <c r="AS66" s="412"/>
      <c r="AT66" s="405"/>
      <c r="AU66" s="406"/>
      <c r="AV66" s="20"/>
      <c r="AW66" s="20"/>
      <c r="AX66" s="20"/>
      <c r="AY66" s="20"/>
      <c r="AZ66" s="20"/>
      <c r="BA66" s="20"/>
      <c r="BB66" s="20"/>
      <c r="BC66" s="20"/>
      <c r="BD66" s="20"/>
      <c r="BE66" s="20"/>
      <c r="BF66" s="20"/>
      <c r="BG66" s="20"/>
      <c r="BH66" s="20"/>
      <c r="BI66" s="20"/>
      <c r="BJ66" s="20"/>
      <c r="BK66" s="2" t="str">
        <f t="shared" si="79"/>
        <v/>
      </c>
      <c r="BL66" s="7" t="str">
        <f t="shared" si="66"/>
        <v/>
      </c>
      <c r="BM66" s="7" t="str">
        <f t="shared" si="80"/>
        <v/>
      </c>
      <c r="BN66" s="2"/>
      <c r="BP66" s="236">
        <f ca="1"/>
        <v>3.3333333333333298E-2</v>
      </c>
      <c r="BR66" s="269">
        <f t="shared" si="67"/>
        <v>44117</v>
      </c>
      <c r="BS66" s="277">
        <f t="shared" si="67"/>
        <v>44124</v>
      </c>
      <c r="BT66" s="278">
        <f t="shared" si="67"/>
        <v>44117</v>
      </c>
      <c r="CK66" s="219">
        <f t="shared" si="61"/>
        <v>0.18055555555555555</v>
      </c>
      <c r="CL66" s="219">
        <v>0.17013888888888901</v>
      </c>
      <c r="CM66" s="219">
        <v>0.17361111111111099</v>
      </c>
      <c r="CN66" s="219">
        <f t="shared" si="54"/>
        <v>3.6111111111111108E-2</v>
      </c>
      <c r="CO66" s="219">
        <f t="shared" si="55"/>
        <v>3.6111111111111108E-2</v>
      </c>
      <c r="CP66" s="219">
        <v>0.17361111111111099</v>
      </c>
      <c r="CQ66" s="219">
        <v>3.4722222222222203E-2</v>
      </c>
      <c r="CS66" s="219">
        <f t="shared" si="62"/>
        <v>0.18055555555555555</v>
      </c>
      <c r="CT66" s="219">
        <v>0.17013888888888901</v>
      </c>
      <c r="CU66" s="219">
        <v>0.17361111111111099</v>
      </c>
      <c r="CV66" s="219">
        <f t="shared" si="56"/>
        <v>3.6111111111111108E-2</v>
      </c>
      <c r="CW66" s="219">
        <f t="shared" si="57"/>
        <v>3.6111111111111108E-2</v>
      </c>
      <c r="CX66" s="219">
        <v>0.17361111111111099</v>
      </c>
      <c r="CY66" s="219">
        <v>3.4722222222222203E-2</v>
      </c>
      <c r="DA66" s="240">
        <v>0.23958333333333301</v>
      </c>
      <c r="DB66" s="240">
        <v>0.23958333333333301</v>
      </c>
      <c r="DC66" s="240">
        <v>0.23958333333333301</v>
      </c>
      <c r="DD66" s="240">
        <v>0.23958333333333301</v>
      </c>
      <c r="DE66" s="240">
        <v>0.23958333333333301</v>
      </c>
      <c r="DF66" s="240">
        <v>0.23958333333333301</v>
      </c>
      <c r="DG66" s="240">
        <v>0.23958333333333301</v>
      </c>
      <c r="DH66" s="240">
        <v>0.23958333333333301</v>
      </c>
      <c r="DI66" s="240">
        <v>0.23958333333333301</v>
      </c>
      <c r="DJ66" s="240">
        <v>0.23958333333333301</v>
      </c>
      <c r="DL66" s="2" t="str" cm="1">
        <f t="array" ref="DL66">_xlfn.IFNA(IF(INDEX(SectorsBlocks,ROW()-ROW(DK$5)+2,MATCH(SUBSTITUTE(RPName," ",""),SectorsBlocks_Top,0))&lt;&gt;0,INDEX(SectorsBlocks,ROW()-ROW(DK$5)+2,MATCH(SUBSTITUTE(RPName," ",""),SectorsBlocks_Top,0)),""),"")</f>
        <v>DPS-OOL</v>
      </c>
      <c r="DM66" s="250" cm="1">
        <f t="array" ref="DM66">_xlfn.IFNA(IF(INDEX(SectorsBlocks,ROW()-ROW(DL$5)+2,MATCH(SUBSTITUTE(RPName," ",""),SectorsBlocks_Top,0))&lt;&gt;0,INDEX(SectorsBlocks,ROW()-ROW(DL$5)+2,MATCH(SUBSTITUTE(RPName," ",""),SectorsBlocks_Top,0)+1),""),"")</f>
        <v>0.23958333333333334</v>
      </c>
    </row>
    <row r="67" spans="1:117" ht="15" customHeight="1">
      <c r="A67" s="20"/>
      <c r="B67" s="637"/>
      <c r="C67" s="638"/>
      <c r="D67" s="419"/>
      <c r="E67" s="116" t="s">
        <v>522</v>
      </c>
      <c r="F67" s="643"/>
      <c r="G67" s="210"/>
      <c r="H67" s="222" t="str">
        <f>IF(ISBLANK(RP_Roll_In_From),"",IF(AND(ISNUMBER(G67),ISNUMBER(RP_Roll_In_From_UTC)),G67-RP_Roll_In_From_UTC+IF(G67&lt;RP_Roll_In_From_UTC,1,0),""))</f>
        <v/>
      </c>
      <c r="I67" s="223" t="str">
        <f>IF(AND(ISNUMBER(H67),ISNUMBER(RP_Roll_In_CrewBaseUTC)),H67+RP_Roll_In_CrewBaseUTC-IF(H67+RP_Roll_In_CrewBaseUTC&gt;1,1,0),"")</f>
        <v/>
      </c>
      <c r="J67" s="644"/>
      <c r="K67" s="210"/>
      <c r="L67" s="222" t="str">
        <f>IF(ISBLANK(RP_Roll_In_To),"",IF(AND(ISNUMBER(K67),ISNUMBER(RP_Roll_In_To_UTC)),K67-RP_Roll_In_To_UTC+IF(K67&lt;RP_Roll_In_To_UTC,1,0),""))</f>
        <v/>
      </c>
      <c r="M67" s="255" t="str">
        <f>IF(AND(ISNUMBER(RP_Roll_In_CrewBaseUTC),ISNUMBER(L67)),L67+RP_Roll_In_CrewBaseUTC-IF(L67+RP_Roll_In_CrewBaseUTC&gt;1,1,0),"")</f>
        <v/>
      </c>
      <c r="N67" s="259" t="str">
        <f>IF(AND(ISNUMBER(L67),ISNUMBER(H67)),TIME(HOUR(L67-H67),MINUTE(L67-H67),0)+IF(L67-H67&lt;0,1,0),"")</f>
        <v/>
      </c>
      <c r="O67" s="419"/>
      <c r="P67" s="116" t="s">
        <v>522</v>
      </c>
      <c r="Q67" s="229" t="str">
        <f>IFERROR(IF(AND(RP_Roll_In_Sector&lt;&gt;"",OR(M67&lt;I67,M67&lt;0.5),ISNUMBER(M67)),TIME(HOUR(M67-IF(M67&gt;1,1,0)),MINUTE(M67-IF(M67&gt;1,1,0)),0)-IF(I67&lt;M67,TIME(HOUR(I67),MINUTE(I67),0),0),""),"Error")</f>
        <v/>
      </c>
      <c r="R67" s="20"/>
      <c r="S67" s="390"/>
      <c r="T67" s="390"/>
      <c r="U67" s="390"/>
      <c r="V67" s="390"/>
      <c r="W67" s="390"/>
      <c r="X67" s="20"/>
      <c r="Y67" s="432" t="s">
        <v>240</v>
      </c>
      <c r="Z67" s="433"/>
      <c r="AA67" s="433"/>
      <c r="AB67" s="433"/>
      <c r="AC67" s="434"/>
      <c r="AD67" s="20"/>
      <c r="AE67" s="335">
        <v>43663</v>
      </c>
      <c r="AF67" s="335" t="s">
        <v>761</v>
      </c>
      <c r="AG67" s="336">
        <v>5</v>
      </c>
      <c r="AH67" s="20"/>
      <c r="AI67" s="364"/>
      <c r="AJ67" s="364"/>
      <c r="AK67" s="407"/>
      <c r="AL67" s="408"/>
      <c r="AM67" s="408"/>
      <c r="AN67" s="408"/>
      <c r="AO67" s="271" t="s">
        <v>723</v>
      </c>
      <c r="AP67" s="280"/>
      <c r="AQ67" s="282"/>
      <c r="AR67" s="401"/>
      <c r="AS67" s="402"/>
      <c r="AT67" s="403" t="str">
        <f>IF(AND(ISNUMBER(AI67),ISNUMBER(AJ67),ISNUMBER(AP67),ISNUMBER(AQ67),ISNUMBER(AR67),ISNUMBER(AR68),ISNUMBER(AP68),ISNUMBER(AQ68)),(AQ68+AR68)-(AQ67+AR67),"")</f>
        <v/>
      </c>
      <c r="AU67" s="404"/>
      <c r="AV67" s="20"/>
      <c r="AW67" s="20"/>
      <c r="AX67" s="20"/>
      <c r="AY67" s="20"/>
      <c r="AZ67" s="20"/>
      <c r="BA67" s="20"/>
      <c r="BB67" s="20"/>
      <c r="BC67" s="20"/>
      <c r="BD67" s="20"/>
      <c r="BE67" s="20"/>
      <c r="BF67" s="20"/>
      <c r="BG67" s="20"/>
      <c r="BH67" s="20"/>
      <c r="BI67" s="20"/>
      <c r="BJ67" s="20"/>
      <c r="BK67" s="2" t="str">
        <f t="shared" si="79"/>
        <v/>
      </c>
      <c r="BL67" s="7" t="str">
        <f t="shared" si="66"/>
        <v/>
      </c>
      <c r="BM67" s="7" t="str">
        <f t="shared" si="80"/>
        <v/>
      </c>
      <c r="BN67" s="2"/>
      <c r="BP67" s="236">
        <f ca="1"/>
        <v>3.4027777777777803E-2</v>
      </c>
      <c r="BR67" s="269">
        <f t="shared" si="67"/>
        <v>44118</v>
      </c>
      <c r="BS67" s="277">
        <f t="shared" si="67"/>
        <v>44125</v>
      </c>
      <c r="BT67" s="278">
        <f t="shared" si="67"/>
        <v>44118</v>
      </c>
      <c r="CK67" s="219">
        <f t="shared" si="61"/>
        <v>0.18402777777777776</v>
      </c>
      <c r="CL67" s="219">
        <v>0.17361111111111099</v>
      </c>
      <c r="CM67" s="219">
        <v>0.17708333333333301</v>
      </c>
      <c r="CN67" s="219">
        <f t="shared" si="54"/>
        <v>3.680555555555555E-2</v>
      </c>
      <c r="CO67" s="219">
        <f t="shared" si="55"/>
        <v>3.680555555555555E-2</v>
      </c>
      <c r="CP67" s="219">
        <v>0.17708333333333301</v>
      </c>
      <c r="CQ67" s="219">
        <v>3.54166666666667E-2</v>
      </c>
      <c r="CS67" s="219">
        <f t="shared" si="62"/>
        <v>0.18402777777777776</v>
      </c>
      <c r="CT67" s="219">
        <v>0.17361111111111099</v>
      </c>
      <c r="CU67" s="219">
        <v>0.17708333333333301</v>
      </c>
      <c r="CV67" s="219">
        <f t="shared" si="56"/>
        <v>3.680555555555555E-2</v>
      </c>
      <c r="CW67" s="219">
        <f t="shared" si="57"/>
        <v>3.680555555555555E-2</v>
      </c>
      <c r="CX67" s="219">
        <v>0.17708333333333301</v>
      </c>
      <c r="CY67" s="219">
        <v>3.54166666666667E-2</v>
      </c>
      <c r="DA67" s="240">
        <v>0.243055555555556</v>
      </c>
      <c r="DB67" s="240">
        <v>0.243055555555556</v>
      </c>
      <c r="DC67" s="240">
        <v>0.243055555555556</v>
      </c>
      <c r="DD67" s="240">
        <v>0.243055555555556</v>
      </c>
      <c r="DE67" s="240">
        <v>0.243055555555556</v>
      </c>
      <c r="DF67" s="240">
        <v>0.243055555555556</v>
      </c>
      <c r="DG67" s="240">
        <v>0.243055555555556</v>
      </c>
      <c r="DH67" s="240">
        <v>0.243055555555556</v>
      </c>
      <c r="DI67" s="240">
        <v>0.243055555555556</v>
      </c>
      <c r="DJ67" s="240">
        <v>0.243055555555556</v>
      </c>
      <c r="DL67" s="2" t="str" cm="1">
        <f t="array" ref="DL67">_xlfn.IFNA(IF(INDEX(SectorsBlocks,ROW()-ROW(DK$5)+2,MATCH(SUBSTITUTE(RPName," ",""),SectorsBlocks_Top,0))&lt;&gt;0,INDEX(SectorsBlocks,ROW()-ROW(DK$5)+2,MATCH(SUBSTITUTE(RPName," ",""),SectorsBlocks_Top,0)),""),"")</f>
        <v>DPS-SYD</v>
      </c>
      <c r="DM67" s="250" cm="1">
        <f t="array" ref="DM67">_xlfn.IFNA(IF(INDEX(SectorsBlocks,ROW()-ROW(DL$5)+2,MATCH(SUBSTITUTE(RPName," ",""),SectorsBlocks_Top,0))&lt;&gt;0,INDEX(SectorsBlocks,ROW()-ROW(DL$5)+2,MATCH(SUBSTITUTE(RPName," ",""),SectorsBlocks_Top,0)+1),""),"")</f>
        <v>0.25694444444444442</v>
      </c>
    </row>
    <row r="68" spans="1:117" ht="15" customHeight="1">
      <c r="A68" s="20"/>
      <c r="B68" s="637"/>
      <c r="C68" s="638"/>
      <c r="D68" s="447" t="s">
        <v>242</v>
      </c>
      <c r="E68" s="117" t="s">
        <v>521</v>
      </c>
      <c r="F68" s="217" t="s">
        <v>431</v>
      </c>
      <c r="G68" s="211"/>
      <c r="H68" s="213" t="str">
        <f>IF(ISBLANK(RP_Roll_In_From),"",IF(AND(ISNUMBER(G68),ISNUMBER(RP_Roll_In_From_UTC)),G68-RP_Roll_In_From_UTC+IF(G68&lt;RP_Roll_In_From_UTC,1,0),""))</f>
        <v/>
      </c>
      <c r="I68" s="214" t="str">
        <f>IF(AND(ISNUMBER(H68),ISNUMBER(RP_Roll_In_CrewBaseUTC)),H68+RP_Roll_In_CrewBaseUTC-IF(H68+RP_Roll_In_CrewBaseUTC&gt;1,1,0),"")</f>
        <v/>
      </c>
      <c r="J68" s="217" t="s">
        <v>431</v>
      </c>
      <c r="K68" s="211"/>
      <c r="L68" s="213" t="str">
        <f>IF(ISBLANK(RP_Roll_In_To),"",IF(AND(ISNUMBER(K68),ISNUMBER(RP_Roll_In_To_UTC)),K68-RP_Roll_In_To_UTC+IF(K68&lt;RP_Roll_In_To_UTC,1,0),""))</f>
        <v/>
      </c>
      <c r="M68" s="258" t="str">
        <f>IF(AND(ISNUMBER(RP_Roll_In_CrewBaseUTC),ISNUMBER(L68)),L68+RP_Roll_In_CrewBaseUTC-IF(L68+RP_Roll_In_CrewBaseUTC&gt;1,1,0),"")</f>
        <v/>
      </c>
      <c r="N68" s="260" t="str">
        <f>IF(AND(ISNUMBER(L68),ISNUMBER(H68)),TIME(HOUR(L68-H68),MINUTE(L68-H68),0)+IF(L68-H68&lt;0,1,0),"")</f>
        <v/>
      </c>
      <c r="O68" s="447" t="s">
        <v>242</v>
      </c>
      <c r="P68" s="117" t="s">
        <v>521</v>
      </c>
      <c r="Q68" s="230" t="str">
        <f>IFERROR(IF(AND(RP_Roll_In_Sector&lt;&gt;"",OR(M68&lt;I68,M68&lt;0.5),ISNUMBER(M68)),TIME(HOUR(M68-IF(M68&gt;1,1,0)),MINUTE(M68-IF(M68&gt;1,1,0)),0)-IF(I68&lt;M68,TIME(HOUR(I68),MINUTE(I68),0),0),""),"Error")</f>
        <v/>
      </c>
      <c r="R68" s="20"/>
      <c r="S68" s="390"/>
      <c r="T68" s="390"/>
      <c r="U68" s="390"/>
      <c r="V68" s="390"/>
      <c r="W68" s="390"/>
      <c r="X68" s="20"/>
      <c r="Y68" s="432"/>
      <c r="Z68" s="433"/>
      <c r="AA68" s="433"/>
      <c r="AB68" s="433"/>
      <c r="AC68" s="434"/>
      <c r="AD68" s="20"/>
      <c r="AE68" s="37"/>
      <c r="AF68" s="37"/>
      <c r="AG68" s="273"/>
      <c r="AH68" s="20"/>
      <c r="AI68" s="365"/>
      <c r="AJ68" s="365"/>
      <c r="AK68" s="409"/>
      <c r="AL68" s="410"/>
      <c r="AM68" s="410"/>
      <c r="AN68" s="410"/>
      <c r="AO68" s="270" t="s">
        <v>721</v>
      </c>
      <c r="AP68" s="279"/>
      <c r="AQ68" s="281"/>
      <c r="AR68" s="411"/>
      <c r="AS68" s="412"/>
      <c r="AT68" s="405"/>
      <c r="AU68" s="406"/>
      <c r="AV68" s="20"/>
      <c r="AW68" s="20"/>
      <c r="AX68" s="20"/>
      <c r="AY68" s="20"/>
      <c r="AZ68" s="20"/>
      <c r="BA68" s="20"/>
      <c r="BB68" s="20"/>
      <c r="BC68" s="20"/>
      <c r="BD68" s="20"/>
      <c r="BE68" s="20"/>
      <c r="BF68" s="20"/>
      <c r="BG68" s="20"/>
      <c r="BH68" s="20"/>
      <c r="BI68" s="20"/>
      <c r="BJ68" s="20"/>
      <c r="BK68" s="2" t="str">
        <f t="shared" si="79"/>
        <v/>
      </c>
      <c r="BL68" s="7" t="str">
        <f t="shared" si="66"/>
        <v/>
      </c>
      <c r="BM68" s="7" t="str">
        <f t="shared" si="80"/>
        <v/>
      </c>
      <c r="BN68" s="2"/>
      <c r="BP68" s="236">
        <f ca="1"/>
        <v>3.4722222222222203E-2</v>
      </c>
      <c r="BR68" s="269">
        <f t="shared" si="67"/>
        <v>44119</v>
      </c>
      <c r="BS68" s="277">
        <f t="shared" si="67"/>
        <v>44126</v>
      </c>
      <c r="BT68" s="278">
        <f t="shared" si="67"/>
        <v>44119</v>
      </c>
      <c r="CK68" s="219">
        <f t="shared" si="61"/>
        <v>0.1875</v>
      </c>
      <c r="CL68" s="219">
        <v>0.17708333333333301</v>
      </c>
      <c r="CM68" s="219">
        <v>0.180555555555556</v>
      </c>
      <c r="CN68" s="219">
        <f t="shared" si="54"/>
        <v>3.7499999999999999E-2</v>
      </c>
      <c r="CO68" s="219">
        <f t="shared" si="55"/>
        <v>3.7499999999999999E-2</v>
      </c>
      <c r="CP68" s="219">
        <v>0.180555555555556</v>
      </c>
      <c r="CQ68" s="219">
        <v>3.6111111111111101E-2</v>
      </c>
      <c r="CS68" s="219">
        <f t="shared" si="62"/>
        <v>0.1875</v>
      </c>
      <c r="CT68" s="219">
        <v>0.17708333333333301</v>
      </c>
      <c r="CU68" s="219">
        <v>0.180555555555556</v>
      </c>
      <c r="CV68" s="219">
        <f t="shared" si="56"/>
        <v>3.7499999999999999E-2</v>
      </c>
      <c r="CW68" s="219">
        <f t="shared" si="57"/>
        <v>3.7499999999999999E-2</v>
      </c>
      <c r="CX68" s="219">
        <v>0.180555555555556</v>
      </c>
      <c r="CY68" s="219">
        <v>3.6111111111111101E-2</v>
      </c>
      <c r="DA68" s="240">
        <v>0.24652777777777801</v>
      </c>
      <c r="DB68" s="240">
        <v>0.24652777777777801</v>
      </c>
      <c r="DC68" s="240">
        <v>0.24652777777777801</v>
      </c>
      <c r="DD68" s="240">
        <v>0.24652777777777801</v>
      </c>
      <c r="DE68" s="240">
        <v>0.24652777777777801</v>
      </c>
      <c r="DF68" s="240">
        <v>0.24652777777777801</v>
      </c>
      <c r="DG68" s="240">
        <v>0.24652777777777801</v>
      </c>
      <c r="DH68" s="240">
        <v>0.24652777777777801</v>
      </c>
      <c r="DI68" s="240">
        <v>0.24652777777777801</v>
      </c>
      <c r="DJ68" s="240">
        <v>0.24652777777777801</v>
      </c>
      <c r="DL68" s="2" t="str" cm="1">
        <f t="array" ref="DL68">_xlfn.IFNA(IF(INDEX(SectorsBlocks,ROW()-ROW(DK$5)+2,MATCH(SUBSTITUTE(RPName," ",""),SectorsBlocks_Top,0))&lt;&gt;0,INDEX(SectorsBlocks,ROW()-ROW(DK$5)+2,MATCH(SUBSTITUTE(RPName," ",""),SectorsBlocks_Top,0)),""),"")</f>
        <v>DRW-BNE</v>
      </c>
      <c r="DM68" s="250" cm="1">
        <f t="array" ref="DM68">_xlfn.IFNA(IF(INDEX(SectorsBlocks,ROW()-ROW(DL$5)+2,MATCH(SUBSTITUTE(RPName," ",""),SectorsBlocks_Top,0))&lt;&gt;0,INDEX(SectorsBlocks,ROW()-ROW(DL$5)+2,MATCH(SUBSTITUTE(RPName," ",""),SectorsBlocks_Top,0)+1),""),"")</f>
        <v>0.15972222222222221</v>
      </c>
    </row>
    <row r="69" spans="1:117" ht="15" customHeight="1" thickBot="1">
      <c r="B69" s="631" t="s">
        <v>495</v>
      </c>
      <c r="C69" s="632"/>
      <c r="D69" s="448"/>
      <c r="E69" s="204" t="s">
        <v>522</v>
      </c>
      <c r="F69" s="225"/>
      <c r="G69" s="212"/>
      <c r="H69" s="215" t="str">
        <f>IF(ISBLANK(RP_Roll_In_From),"",IF(AND(ISNUMBER(G69),ISNUMBER(RP_Roll_In_From_UTC)),G69-RP_Roll_In_From_UTC+IF(G69&lt;RP_Roll_In_From_UTC,1,0),""))</f>
        <v/>
      </c>
      <c r="I69" s="216" t="str">
        <f>IF(AND(ISNUMBER(H69),ISNUMBER(RP_Roll_In_CrewBaseUTC)),H69+RP_Roll_In_CrewBaseUTC-IF(H69+RP_Roll_In_CrewBaseUTC&gt;1,1,0),"")</f>
        <v/>
      </c>
      <c r="J69" s="225"/>
      <c r="K69" s="212"/>
      <c r="L69" s="215" t="str">
        <f>IF(ISBLANK(RP_Roll_In_To),"",IF(AND(ISNUMBER(K69),ISNUMBER(RP_Roll_In_To_UTC)),K69-RP_Roll_In_To_UTC+IF(K69&lt;RP_Roll_In_To_UTC,1,0),""))</f>
        <v/>
      </c>
      <c r="M69" s="256" t="str">
        <f>IF(AND(ISNUMBER(RP_Roll_In_CrewBaseUTC),ISNUMBER(L69)),L69+RP_Roll_In_CrewBaseUTC-IF(L69+RP_Roll_In_CrewBaseUTC&gt;1,1,0),"")</f>
        <v/>
      </c>
      <c r="N69" s="257" t="str">
        <f>IF(AND(ISNUMBER(L69),ISNUMBER(H69)),TIME(HOUR(L69-H69),MINUTE(L69-H69),0)+IF(L69-H69&lt;0,1,0),"")</f>
        <v/>
      </c>
      <c r="O69" s="448"/>
      <c r="P69" s="204" t="s">
        <v>522</v>
      </c>
      <c r="Q69" s="227" t="str">
        <f>IFERROR(IF(AND(RP_Roll_In_Sector&lt;&gt;"",OR(M69&lt;I69,M69&lt;0.5),ISNUMBER(M69)),TIME(HOUR(M69-IF(M69&gt;1,1,0)),MINUTE(M69-IF(M69&gt;1,1,0)),0)-IF(I69&lt;M69,TIME(HOUR(I69),MINUTE(I69),0),0),""),"Error")</f>
        <v/>
      </c>
      <c r="R69" s="20"/>
      <c r="S69" s="390"/>
      <c r="T69" s="390"/>
      <c r="U69" s="390"/>
      <c r="V69" s="390"/>
      <c r="W69" s="390"/>
      <c r="X69" s="20"/>
      <c r="Y69" s="435" t="s">
        <v>490</v>
      </c>
      <c r="Z69" s="436"/>
      <c r="AA69" s="436"/>
      <c r="AB69" s="436"/>
      <c r="AC69" s="437"/>
      <c r="AD69" s="20"/>
      <c r="AE69" s="37"/>
      <c r="AF69" s="37"/>
      <c r="AG69" s="273"/>
      <c r="AH69" s="20"/>
      <c r="AI69" s="364"/>
      <c r="AJ69" s="364"/>
      <c r="AK69" s="407"/>
      <c r="AL69" s="408"/>
      <c r="AM69" s="408"/>
      <c r="AN69" s="408"/>
      <c r="AO69" s="271" t="s">
        <v>723</v>
      </c>
      <c r="AP69" s="280"/>
      <c r="AQ69" s="282"/>
      <c r="AR69" s="401"/>
      <c r="AS69" s="402"/>
      <c r="AT69" s="403" t="str">
        <f>IF(AND(ISNUMBER(AI69),ISNUMBER(AJ69),ISNUMBER(AP69),ISNUMBER(AQ69),ISNUMBER(AR69),ISNUMBER(AR70),ISNUMBER(AP70),ISNUMBER(AQ70)),(AQ70+AR70)-(AQ69+AR69),"")</f>
        <v/>
      </c>
      <c r="AU69" s="404"/>
      <c r="AV69" s="20"/>
      <c r="AW69" s="20"/>
      <c r="AX69" s="20"/>
      <c r="AY69" s="20"/>
      <c r="AZ69" s="20"/>
      <c r="BA69" s="20"/>
      <c r="BB69" s="20"/>
      <c r="BC69" s="20"/>
      <c r="BD69" s="20"/>
      <c r="BE69" s="20"/>
      <c r="BF69" s="20"/>
      <c r="BG69" s="20"/>
      <c r="BH69" s="20"/>
      <c r="BI69" s="20"/>
      <c r="BJ69" s="20"/>
      <c r="BK69" s="2" t="str">
        <f t="shared" si="79"/>
        <v/>
      </c>
      <c r="BL69" s="7" t="str">
        <f t="shared" si="66"/>
        <v/>
      </c>
      <c r="BM69" s="7" t="str">
        <f t="shared" si="80"/>
        <v/>
      </c>
      <c r="BN69" s="2"/>
      <c r="BP69" s="236">
        <f ca="1"/>
        <v>3.54166666666667E-2</v>
      </c>
      <c r="BR69" s="269">
        <f t="shared" si="67"/>
        <v>44120</v>
      </c>
      <c r="BS69" s="277">
        <f>BS68+1</f>
        <v>44127</v>
      </c>
      <c r="BT69" s="278">
        <f t="shared" ref="BT69" si="82">BT68+1</f>
        <v>44120</v>
      </c>
      <c r="CK69" s="219">
        <f t="shared" si="61"/>
        <v>0.19097222222222221</v>
      </c>
      <c r="CL69" s="219">
        <v>0.180555555555556</v>
      </c>
      <c r="CM69" s="219">
        <v>0.18402777777777801</v>
      </c>
      <c r="CN69" s="219">
        <f t="shared" si="54"/>
        <v>3.8194444444444441E-2</v>
      </c>
      <c r="CO69" s="219">
        <f t="shared" si="55"/>
        <v>3.8194444444444441E-2</v>
      </c>
      <c r="CP69" s="219">
        <v>0.18402777777777801</v>
      </c>
      <c r="CQ69" s="219">
        <v>3.6805555555555598E-2</v>
      </c>
      <c r="CS69" s="219">
        <f t="shared" si="62"/>
        <v>0.19097222222222221</v>
      </c>
      <c r="CT69" s="219">
        <v>0.180555555555556</v>
      </c>
      <c r="CU69" s="219">
        <v>0.18402777777777801</v>
      </c>
      <c r="CV69" s="219">
        <f t="shared" si="56"/>
        <v>3.8194444444444441E-2</v>
      </c>
      <c r="CW69" s="219">
        <f t="shared" si="57"/>
        <v>3.8194444444444441E-2</v>
      </c>
      <c r="CX69" s="219">
        <v>0.18402777777777801</v>
      </c>
      <c r="CY69" s="219">
        <v>3.6805555555555598E-2</v>
      </c>
      <c r="DA69" s="240">
        <v>0.25</v>
      </c>
      <c r="DB69" s="240">
        <v>0.25</v>
      </c>
      <c r="DC69" s="240">
        <v>0.25</v>
      </c>
      <c r="DD69" s="240">
        <v>0.25</v>
      </c>
      <c r="DE69" s="240">
        <v>0.25</v>
      </c>
      <c r="DF69" s="240">
        <v>0.25</v>
      </c>
      <c r="DG69" s="240">
        <v>0.25</v>
      </c>
      <c r="DH69" s="240">
        <v>0.25</v>
      </c>
      <c r="DI69" s="240">
        <v>0.25</v>
      </c>
      <c r="DJ69" s="240">
        <v>0.25</v>
      </c>
      <c r="DL69" s="2" t="str" cm="1">
        <f t="array" ref="DL69">_xlfn.IFNA(IF(INDEX(SectorsBlocks,ROW()-ROW(DK$5)+2,MATCH(SUBSTITUTE(RPName," ",""),SectorsBlocks_Top,0))&lt;&gt;0,INDEX(SectorsBlocks,ROW()-ROW(DK$5)+2,MATCH(SUBSTITUTE(RPName," ",""),SectorsBlocks_Top,0)),""),"")</f>
        <v>DRW-MEL</v>
      </c>
      <c r="DM69" s="250" cm="1">
        <f t="array" ref="DM69">_xlfn.IFNA(IF(INDEX(SectorsBlocks,ROW()-ROW(DL$5)+2,MATCH(SUBSTITUTE(RPName," ",""),SectorsBlocks_Top,0))&lt;&gt;0,INDEX(SectorsBlocks,ROW()-ROW(DL$5)+2,MATCH(SUBSTITUTE(RPName," ",""),SectorsBlocks_Top,0)+1),""),"")</f>
        <v>0.1736111111111111</v>
      </c>
    </row>
    <row r="70" spans="1:117" ht="15" customHeight="1">
      <c r="A70" s="20"/>
      <c r="B70" s="399" t="s">
        <v>659</v>
      </c>
      <c r="C70" s="399"/>
      <c r="D70" s="399"/>
      <c r="E70" s="399"/>
      <c r="F70" s="399"/>
      <c r="G70" s="399"/>
      <c r="H70" s="399"/>
      <c r="I70" s="399"/>
      <c r="J70" s="399"/>
      <c r="K70" s="399"/>
      <c r="L70" s="399"/>
      <c r="M70" s="399"/>
      <c r="N70" s="399"/>
      <c r="O70" s="399"/>
      <c r="P70" s="399"/>
      <c r="Q70" s="399"/>
      <c r="R70" s="20"/>
      <c r="S70" s="390"/>
      <c r="T70" s="390"/>
      <c r="U70" s="390"/>
      <c r="V70" s="390"/>
      <c r="W70" s="390"/>
      <c r="X70" s="20"/>
      <c r="Y70" s="435"/>
      <c r="Z70" s="436"/>
      <c r="AA70" s="436"/>
      <c r="AB70" s="436"/>
      <c r="AC70" s="437"/>
      <c r="AD70" s="20"/>
      <c r="AE70" s="37"/>
      <c r="AF70" s="37"/>
      <c r="AG70" s="273"/>
      <c r="AH70" s="20"/>
      <c r="AI70" s="365"/>
      <c r="AJ70" s="365"/>
      <c r="AK70" s="409"/>
      <c r="AL70" s="410"/>
      <c r="AM70" s="410"/>
      <c r="AN70" s="410"/>
      <c r="AO70" s="270" t="s">
        <v>721</v>
      </c>
      <c r="AP70" s="279"/>
      <c r="AQ70" s="281"/>
      <c r="AR70" s="411"/>
      <c r="AS70" s="412"/>
      <c r="AT70" s="405"/>
      <c r="AU70" s="406"/>
      <c r="AV70" s="20"/>
      <c r="AW70" s="20"/>
      <c r="AX70" s="20"/>
      <c r="AY70" s="20"/>
      <c r="AZ70" s="20"/>
      <c r="BA70" s="20"/>
      <c r="BB70" s="20"/>
      <c r="BC70" s="20"/>
      <c r="BD70" s="20"/>
      <c r="BE70" s="20"/>
      <c r="BF70" s="20"/>
      <c r="BG70" s="20"/>
      <c r="BH70" s="20"/>
      <c r="BI70" s="20"/>
      <c r="BJ70" s="20"/>
      <c r="BK70" s="2" t="str">
        <f t="shared" si="79"/>
        <v/>
      </c>
      <c r="BL70" s="7" t="str">
        <f t="shared" si="66"/>
        <v/>
      </c>
      <c r="BM70" s="7" t="str">
        <f t="shared" si="80"/>
        <v/>
      </c>
      <c r="BN70" s="2"/>
      <c r="BP70" s="236">
        <f ca="1"/>
        <v>3.6111111111111101E-2</v>
      </c>
      <c r="BR70" s="269">
        <f>BR69+1</f>
        <v>44121</v>
      </c>
      <c r="BS70" s="277">
        <f t="shared" ref="BS70" si="83">BS69+1</f>
        <v>44128</v>
      </c>
      <c r="BT70" s="278">
        <f>BT69+1</f>
        <v>44121</v>
      </c>
      <c r="CK70" s="219">
        <f t="shared" si="61"/>
        <v>0.19444444444444442</v>
      </c>
      <c r="CL70" s="219">
        <v>0.18402777777777801</v>
      </c>
      <c r="CM70" s="219">
        <v>0.1875</v>
      </c>
      <c r="CN70" s="219">
        <f t="shared" si="54"/>
        <v>3.888888888888889E-2</v>
      </c>
      <c r="CO70" s="219">
        <f t="shared" si="55"/>
        <v>3.888888888888889E-2</v>
      </c>
      <c r="CP70" s="219">
        <v>0.1875</v>
      </c>
      <c r="CQ70" s="219">
        <v>3.7499999999999999E-2</v>
      </c>
      <c r="CS70" s="219">
        <f t="shared" si="62"/>
        <v>0.19444444444444442</v>
      </c>
      <c r="CT70" s="219">
        <v>0.18402777777777801</v>
      </c>
      <c r="CU70" s="219">
        <v>0.1875</v>
      </c>
      <c r="CV70" s="219">
        <f t="shared" si="56"/>
        <v>3.888888888888889E-2</v>
      </c>
      <c r="CW70" s="219">
        <f t="shared" si="57"/>
        <v>3.888888888888889E-2</v>
      </c>
      <c r="CX70" s="219">
        <v>0.1875</v>
      </c>
      <c r="CY70" s="219">
        <v>3.7499999999999999E-2</v>
      </c>
      <c r="DA70" s="240">
        <v>0.25347222222222199</v>
      </c>
      <c r="DB70" s="240">
        <v>0.25347222222222199</v>
      </c>
      <c r="DC70" s="240">
        <v>0.25347222222222199</v>
      </c>
      <c r="DD70" s="240">
        <v>0.25347222222222199</v>
      </c>
      <c r="DE70" s="240">
        <v>0.25347222222222199</v>
      </c>
      <c r="DF70" s="240">
        <v>0.25347222222222199</v>
      </c>
      <c r="DG70" s="240">
        <v>0.25347222222222199</v>
      </c>
      <c r="DH70" s="240">
        <v>0.25347222222222199</v>
      </c>
      <c r="DI70" s="240">
        <v>0.25347222222222199</v>
      </c>
      <c r="DJ70" s="240">
        <v>0.25347222222222199</v>
      </c>
      <c r="DL70" s="2" t="str" cm="1">
        <f t="array" ref="DL70">_xlfn.IFNA(IF(INDEX(SectorsBlocks,ROW()-ROW(DK$5)+2,MATCH(SUBSTITUTE(RPName," ",""),SectorsBlocks_Top,0))&lt;&gt;0,INDEX(SectorsBlocks,ROW()-ROW(DK$5)+2,MATCH(SUBSTITUTE(RPName," ",""),SectorsBlocks_Top,0)),""),"")</f>
        <v>DRW-PER</v>
      </c>
      <c r="DM70" s="250" cm="1">
        <f t="array" ref="DM70">_xlfn.IFNA(IF(INDEX(SectorsBlocks,ROW()-ROW(DL$5)+2,MATCH(SUBSTITUTE(RPName," ",""),SectorsBlocks_Top,0))&lt;&gt;0,INDEX(SectorsBlocks,ROW()-ROW(DL$5)+2,MATCH(SUBSTITUTE(RPName," ",""),SectorsBlocks_Top,0)+1),""),"")</f>
        <v>0.16666666666666666</v>
      </c>
    </row>
    <row r="71" spans="1:117" ht="15" customHeight="1">
      <c r="A71" s="20"/>
      <c r="B71" s="400"/>
      <c r="C71" s="400"/>
      <c r="D71" s="400"/>
      <c r="E71" s="400"/>
      <c r="F71" s="400"/>
      <c r="G71" s="400"/>
      <c r="H71" s="400"/>
      <c r="I71" s="400"/>
      <c r="J71" s="400"/>
      <c r="K71" s="400"/>
      <c r="L71" s="400"/>
      <c r="M71" s="400"/>
      <c r="N71" s="400"/>
      <c r="O71" s="400"/>
      <c r="P71" s="400"/>
      <c r="Q71" s="400"/>
      <c r="R71" s="20"/>
      <c r="S71" s="390"/>
      <c r="T71" s="390"/>
      <c r="U71" s="390"/>
      <c r="V71" s="390"/>
      <c r="W71" s="390"/>
      <c r="X71" s="20"/>
      <c r="Y71" s="438" t="s">
        <v>487</v>
      </c>
      <c r="Z71" s="439"/>
      <c r="AA71" s="440" t="s">
        <v>487</v>
      </c>
      <c r="AB71" s="441" t="s">
        <v>487</v>
      </c>
      <c r="AC71" s="442"/>
      <c r="AD71" s="20"/>
      <c r="AE71" s="37"/>
      <c r="AF71" s="37"/>
      <c r="AG71" s="273"/>
      <c r="AH71" s="20"/>
      <c r="AI71" s="364"/>
      <c r="AJ71" s="364"/>
      <c r="AK71" s="407"/>
      <c r="AL71" s="408"/>
      <c r="AM71" s="408"/>
      <c r="AN71" s="408"/>
      <c r="AO71" s="271" t="s">
        <v>723</v>
      </c>
      <c r="AP71" s="280"/>
      <c r="AQ71" s="282"/>
      <c r="AR71" s="401"/>
      <c r="AS71" s="402"/>
      <c r="AT71" s="403" t="str">
        <f>IF(AND(ISNUMBER(AI71),ISNUMBER(AJ71),ISNUMBER(AP71),ISNUMBER(AQ71),ISNUMBER(AR71),ISNUMBER(AR72),ISNUMBER(AP72),ISNUMBER(AQ72)),(AQ72+AR72)-(AQ71+AR71),"")</f>
        <v/>
      </c>
      <c r="AU71" s="404"/>
      <c r="AV71" s="20"/>
      <c r="AW71" s="20"/>
      <c r="AX71" s="20"/>
      <c r="AY71" s="20"/>
      <c r="AZ71" s="20"/>
      <c r="BA71" s="20"/>
      <c r="BB71" s="20"/>
      <c r="BC71" s="20"/>
      <c r="BD71" s="20"/>
      <c r="BE71" s="20"/>
      <c r="BF71" s="20"/>
      <c r="BG71" s="20"/>
      <c r="BH71" s="20"/>
      <c r="BI71" s="20"/>
      <c r="BJ71" s="20"/>
      <c r="BK71" s="2" t="str">
        <f t="shared" si="79"/>
        <v/>
      </c>
      <c r="BL71" s="7" t="str">
        <f t="shared" si="66"/>
        <v/>
      </c>
      <c r="BM71" s="7" t="str">
        <f t="shared" si="80"/>
        <v/>
      </c>
      <c r="BN71" s="2"/>
      <c r="BP71" s="236">
        <f ca="1"/>
        <v>3.6805555555555598E-2</v>
      </c>
      <c r="BR71" s="269">
        <f t="shared" si="67"/>
        <v>44122</v>
      </c>
      <c r="BS71" s="277">
        <f t="shared" ref="BS71:BT71" si="84">BS70+1</f>
        <v>44129</v>
      </c>
      <c r="BT71" s="278">
        <f t="shared" si="84"/>
        <v>44122</v>
      </c>
      <c r="CK71" s="219">
        <f t="shared" si="61"/>
        <v>0.19791666666666666</v>
      </c>
      <c r="CL71" s="219">
        <v>0.1875</v>
      </c>
      <c r="CM71" s="219">
        <v>0.19097222222222199</v>
      </c>
      <c r="CN71" s="219">
        <f t="shared" si="54"/>
        <v>3.9583333333333331E-2</v>
      </c>
      <c r="CO71" s="219">
        <f t="shared" si="55"/>
        <v>3.9583333333333331E-2</v>
      </c>
      <c r="CP71" s="219">
        <v>0.19097222222222199</v>
      </c>
      <c r="CQ71" s="219">
        <v>3.8194444444444399E-2</v>
      </c>
      <c r="CS71" s="219">
        <f t="shared" si="62"/>
        <v>0.19791666666666666</v>
      </c>
      <c r="CT71" s="219">
        <v>0.1875</v>
      </c>
      <c r="CU71" s="219">
        <v>0.19097222222222199</v>
      </c>
      <c r="CV71" s="219">
        <f t="shared" si="56"/>
        <v>3.9583333333333331E-2</v>
      </c>
      <c r="CW71" s="219">
        <f t="shared" si="57"/>
        <v>3.9583333333333331E-2</v>
      </c>
      <c r="CX71" s="219">
        <v>0.19097222222222199</v>
      </c>
      <c r="CY71" s="219">
        <v>3.8194444444444399E-2</v>
      </c>
      <c r="DA71" s="240">
        <v>0.25694444444444497</v>
      </c>
      <c r="DB71" s="240">
        <v>0.25694444444444497</v>
      </c>
      <c r="DC71" s="240">
        <v>0.25694444444444497</v>
      </c>
      <c r="DD71" s="240">
        <v>0.25694444444444497</v>
      </c>
      <c r="DE71" s="240">
        <v>0.25694444444444497</v>
      </c>
      <c r="DF71" s="240">
        <v>0.25694444444444497</v>
      </c>
      <c r="DG71" s="240">
        <v>0.25694444444444497</v>
      </c>
      <c r="DH71" s="240">
        <v>0.25694444444444497</v>
      </c>
      <c r="DI71" s="240">
        <v>0.25694444444444497</v>
      </c>
      <c r="DJ71" s="240">
        <v>0.25694444444444497</v>
      </c>
      <c r="DL71" s="2" t="str" cm="1">
        <f t="array" ref="DL71">_xlfn.IFNA(IF(INDEX(SectorsBlocks,ROW()-ROW(DK$5)+2,MATCH(SUBSTITUTE(RPName," ",""),SectorsBlocks_Top,0))&lt;&gt;0,INDEX(SectorsBlocks,ROW()-ROW(DK$5)+2,MATCH(SUBSTITUTE(RPName," ",""),SectorsBlocks_Top,0)),""),"")</f>
        <v>GET-BQB</v>
      </c>
      <c r="DM71" s="250" cm="1">
        <f t="array" ref="DM71">_xlfn.IFNA(IF(INDEX(SectorsBlocks,ROW()-ROW(DL$5)+2,MATCH(SUBSTITUTE(RPName," ",""),SectorsBlocks_Top,0))&lt;&gt;0,INDEX(SectorsBlocks,ROW()-ROW(DL$5)+2,MATCH(SUBSTITUTE(RPName," ",""),SectorsBlocks_Top,0)+1),""),"")</f>
        <v>4.5138888888888888E-2</v>
      </c>
    </row>
    <row r="72" spans="1:117" ht="15" customHeight="1">
      <c r="A72" s="20"/>
      <c r="B72" s="400"/>
      <c r="C72" s="400"/>
      <c r="D72" s="400"/>
      <c r="E72" s="400"/>
      <c r="F72" s="400"/>
      <c r="G72" s="400"/>
      <c r="H72" s="400"/>
      <c r="I72" s="400"/>
      <c r="J72" s="400"/>
      <c r="K72" s="400"/>
      <c r="L72" s="400"/>
      <c r="M72" s="400"/>
      <c r="N72" s="400"/>
      <c r="O72" s="400"/>
      <c r="P72" s="400"/>
      <c r="Q72" s="400"/>
      <c r="R72" s="20"/>
      <c r="S72" s="390"/>
      <c r="T72" s="390"/>
      <c r="U72" s="390"/>
      <c r="V72" s="390"/>
      <c r="W72" s="390"/>
      <c r="X72" s="20"/>
      <c r="Y72" s="438"/>
      <c r="Z72" s="439"/>
      <c r="AA72" s="440"/>
      <c r="AB72" s="441"/>
      <c r="AC72" s="442"/>
      <c r="AD72" s="20"/>
      <c r="AE72" s="37"/>
      <c r="AF72" s="37"/>
      <c r="AG72" s="273"/>
      <c r="AH72" s="20"/>
      <c r="AI72" s="365"/>
      <c r="AJ72" s="365"/>
      <c r="AK72" s="409"/>
      <c r="AL72" s="410"/>
      <c r="AM72" s="410"/>
      <c r="AN72" s="410"/>
      <c r="AO72" s="270" t="s">
        <v>721</v>
      </c>
      <c r="AP72" s="279"/>
      <c r="AQ72" s="281"/>
      <c r="AR72" s="411"/>
      <c r="AS72" s="412"/>
      <c r="AT72" s="405"/>
      <c r="AU72" s="406"/>
      <c r="AV72" s="20"/>
      <c r="AW72" s="20"/>
      <c r="AX72" s="20"/>
      <c r="AY72" s="20"/>
      <c r="AZ72" s="20"/>
      <c r="BA72" s="20"/>
      <c r="BB72" s="20"/>
      <c r="BC72" s="20"/>
      <c r="BD72" s="20"/>
      <c r="BE72" s="20"/>
      <c r="BF72" s="20"/>
      <c r="BG72" s="20"/>
      <c r="BH72" s="20"/>
      <c r="BI72" s="20"/>
      <c r="BJ72" s="20"/>
      <c r="BK72" s="2" t="str">
        <f t="shared" si="79"/>
        <v/>
      </c>
      <c r="BL72" s="7" t="str">
        <f t="shared" si="66"/>
        <v/>
      </c>
      <c r="BM72" s="7" t="str">
        <f t="shared" si="80"/>
        <v/>
      </c>
      <c r="BN72" s="2"/>
      <c r="BP72" s="236">
        <f ca="1"/>
        <v>3.7499999999999999E-2</v>
      </c>
      <c r="BR72" s="269">
        <f t="shared" si="67"/>
        <v>44123</v>
      </c>
      <c r="BS72" s="277">
        <f t="shared" ref="BS72:BT72" si="85">BS71+1</f>
        <v>44130</v>
      </c>
      <c r="BT72" s="278">
        <f t="shared" si="85"/>
        <v>44123</v>
      </c>
      <c r="CK72" s="219">
        <f t="shared" si="61"/>
        <v>0.20138888888888887</v>
      </c>
      <c r="CL72" s="219">
        <v>0.19097222222222199</v>
      </c>
      <c r="CM72" s="219">
        <v>0.194444444444444</v>
      </c>
      <c r="CN72" s="219">
        <f t="shared" si="54"/>
        <v>4.0277777777777773E-2</v>
      </c>
      <c r="CO72" s="219">
        <f t="shared" si="55"/>
        <v>4.0277777777777773E-2</v>
      </c>
      <c r="CP72" s="219">
        <v>0.194444444444444</v>
      </c>
      <c r="CQ72" s="219">
        <v>3.8888888888888903E-2</v>
      </c>
      <c r="CS72" s="219">
        <f t="shared" si="62"/>
        <v>0.20138888888888887</v>
      </c>
      <c r="CT72" s="219">
        <v>0.19097222222222199</v>
      </c>
      <c r="CU72" s="219">
        <v>0.194444444444444</v>
      </c>
      <c r="CV72" s="219">
        <f t="shared" si="56"/>
        <v>4.0277777777777773E-2</v>
      </c>
      <c r="CW72" s="219">
        <f t="shared" si="57"/>
        <v>4.0277777777777773E-2</v>
      </c>
      <c r="CX72" s="219">
        <v>0.194444444444444</v>
      </c>
      <c r="CY72" s="219">
        <v>3.8888888888888903E-2</v>
      </c>
      <c r="DA72" s="240">
        <v>0.26041666666666702</v>
      </c>
      <c r="DB72" s="240">
        <v>0.26041666666666702</v>
      </c>
      <c r="DC72" s="240">
        <v>0.26041666666666702</v>
      </c>
      <c r="DD72" s="240">
        <v>0.26041666666666702</v>
      </c>
      <c r="DE72" s="240">
        <v>0.26041666666666702</v>
      </c>
      <c r="DF72" s="240">
        <v>0.26041666666666702</v>
      </c>
      <c r="DG72" s="240">
        <v>0.26041666666666702</v>
      </c>
      <c r="DH72" s="240">
        <v>0.26041666666666702</v>
      </c>
      <c r="DI72" s="240">
        <v>0.26041666666666702</v>
      </c>
      <c r="DJ72" s="240">
        <v>0.26041666666666702</v>
      </c>
      <c r="DL72" s="2" t="str" cm="1">
        <f t="array" ref="DL72">_xlfn.IFNA(IF(INDEX(SectorsBlocks,ROW()-ROW(DK$5)+2,MATCH(SUBSTITUTE(RPName," ",""),SectorsBlocks_Top,0))&lt;&gt;0,INDEX(SectorsBlocks,ROW()-ROW(DK$5)+2,MATCH(SUBSTITUTE(RPName," ",""),SectorsBlocks_Top,0)),""),"")</f>
        <v>GET-PER</v>
      </c>
      <c r="DM72" s="250" cm="1">
        <f t="array" ref="DM72">_xlfn.IFNA(IF(INDEX(SectorsBlocks,ROW()-ROW(DL$5)+2,MATCH(SUBSTITUTE(RPName," ",""),SectorsBlocks_Top,0))&lt;&gt;0,INDEX(SectorsBlocks,ROW()-ROW(DL$5)+2,MATCH(SUBSTITUTE(RPName," ",""),SectorsBlocks_Top,0)+1),""),"")</f>
        <v>4.1666666666666664E-2</v>
      </c>
    </row>
    <row r="73" spans="1:117" ht="15" customHeight="1" thickBot="1">
      <c r="A73" s="20"/>
      <c r="B73" s="20"/>
      <c r="C73" s="20"/>
      <c r="D73" s="20"/>
      <c r="E73" s="20"/>
      <c r="F73" s="20"/>
      <c r="G73" s="20"/>
      <c r="H73" s="20"/>
      <c r="I73" s="20"/>
      <c r="J73" s="20"/>
      <c r="K73" s="20"/>
      <c r="L73" s="20"/>
      <c r="M73" s="20"/>
      <c r="N73" s="20"/>
      <c r="O73" s="20"/>
      <c r="P73" s="20"/>
      <c r="Q73" s="20"/>
      <c r="R73" s="20"/>
      <c r="S73" s="390"/>
      <c r="T73" s="390"/>
      <c r="U73" s="390"/>
      <c r="V73" s="390"/>
      <c r="W73" s="390"/>
      <c r="X73" s="20"/>
      <c r="Y73" s="420" t="s">
        <v>250</v>
      </c>
      <c r="Z73" s="421"/>
      <c r="AA73" s="421"/>
      <c r="AB73" s="421"/>
      <c r="AC73" s="422"/>
      <c r="AD73" s="20"/>
      <c r="AE73" s="37"/>
      <c r="AF73" s="37"/>
      <c r="AG73" s="273"/>
      <c r="AH73" s="20"/>
      <c r="AI73" s="364"/>
      <c r="AJ73" s="364"/>
      <c r="AK73" s="407"/>
      <c r="AL73" s="408"/>
      <c r="AM73" s="408"/>
      <c r="AN73" s="408"/>
      <c r="AO73" s="271" t="s">
        <v>723</v>
      </c>
      <c r="AP73" s="280"/>
      <c r="AQ73" s="282"/>
      <c r="AR73" s="401"/>
      <c r="AS73" s="402"/>
      <c r="AT73" s="403" t="str">
        <f>IF(AND(ISNUMBER(AI73),ISNUMBER(AJ73),ISNUMBER(AP73),ISNUMBER(AQ73),ISNUMBER(AR73),ISNUMBER(AR74),ISNUMBER(AP74),ISNUMBER(AQ74)),(AQ74+AR74)-(AQ73+AR73),"")</f>
        <v/>
      </c>
      <c r="AU73" s="404"/>
      <c r="AV73" s="20"/>
      <c r="AW73" s="20"/>
      <c r="AX73" s="20"/>
      <c r="AY73" s="20"/>
      <c r="AZ73" s="20"/>
      <c r="BA73" s="20"/>
      <c r="BB73" s="20"/>
      <c r="BC73" s="20"/>
      <c r="BD73" s="20"/>
      <c r="BE73" s="20"/>
      <c r="BF73" s="20"/>
      <c r="BG73" s="20"/>
      <c r="BH73" s="20"/>
      <c r="BI73" s="20"/>
      <c r="BJ73" s="20"/>
      <c r="BK73" s="2" t="str">
        <f t="shared" si="79"/>
        <v/>
      </c>
      <c r="BL73" s="7" t="str">
        <f t="shared" si="66"/>
        <v/>
      </c>
      <c r="BM73" s="7" t="str">
        <f t="shared" si="80"/>
        <v/>
      </c>
      <c r="BN73" s="2"/>
      <c r="BP73" s="236">
        <f ca="1"/>
        <v>3.8194444444444399E-2</v>
      </c>
      <c r="BR73" s="269">
        <f t="shared" si="67"/>
        <v>44124</v>
      </c>
      <c r="BT73" s="278">
        <f t="shared" ref="BT73" si="86">BT72+1</f>
        <v>44124</v>
      </c>
      <c r="CK73" s="219">
        <f t="shared" si="61"/>
        <v>0.2048611111111111</v>
      </c>
      <c r="CL73" s="219">
        <v>0.194444444444444</v>
      </c>
      <c r="CM73" s="219">
        <v>0.19791666666666699</v>
      </c>
      <c r="CN73" s="219">
        <f t="shared" si="54"/>
        <v>4.0972222222222222E-2</v>
      </c>
      <c r="CO73" s="219">
        <f t="shared" si="55"/>
        <v>4.0972222222222222E-2</v>
      </c>
      <c r="CP73" s="219">
        <v>0.19791666666666699</v>
      </c>
      <c r="CQ73" s="219">
        <v>3.9583333333333297E-2</v>
      </c>
      <c r="CS73" s="219">
        <f t="shared" si="62"/>
        <v>0.2048611111111111</v>
      </c>
      <c r="CT73" s="219">
        <v>0.194444444444444</v>
      </c>
      <c r="CU73" s="219">
        <v>0.19791666666666699</v>
      </c>
      <c r="CV73" s="219">
        <f t="shared" si="56"/>
        <v>4.0972222222222222E-2</v>
      </c>
      <c r="CW73" s="219">
        <f t="shared" si="57"/>
        <v>4.0972222222222222E-2</v>
      </c>
      <c r="CX73" s="219">
        <v>0.19791666666666699</v>
      </c>
      <c r="CY73" s="219">
        <v>3.9583333333333297E-2</v>
      </c>
      <c r="DA73" s="240">
        <v>0.26388888888888901</v>
      </c>
      <c r="DB73" s="240">
        <v>0.26388888888888901</v>
      </c>
      <c r="DC73" s="240">
        <v>0.26388888888888901</v>
      </c>
      <c r="DD73" s="240">
        <v>0.26388888888888901</v>
      </c>
      <c r="DE73" s="240">
        <v>0.26388888888888901</v>
      </c>
      <c r="DF73" s="240">
        <v>0.26388888888888901</v>
      </c>
      <c r="DG73" s="240">
        <v>0.26388888888888901</v>
      </c>
      <c r="DH73" s="240">
        <v>0.26388888888888901</v>
      </c>
      <c r="DI73" s="240">
        <v>0.26388888888888901</v>
      </c>
      <c r="DJ73" s="240">
        <v>0.26388888888888901</v>
      </c>
      <c r="DL73" s="2" t="str" cm="1">
        <f t="array" ref="DL73">_xlfn.IFNA(IF(INDEX(SectorsBlocks,ROW()-ROW(DK$5)+2,MATCH(SUBSTITUTE(RPName," ",""),SectorsBlocks_Top,0))&lt;&gt;0,INDEX(SectorsBlocks,ROW()-ROW(DK$5)+2,MATCH(SUBSTITUTE(RPName," ",""),SectorsBlocks_Top,0)),""),"")</f>
        <v>GYL-PER</v>
      </c>
      <c r="DM73" s="250" cm="1">
        <f t="array" ref="DM73">_xlfn.IFNA(IF(INDEX(SectorsBlocks,ROW()-ROW(DL$5)+2,MATCH(SUBSTITUTE(RPName," ",""),SectorsBlocks_Top,0))&lt;&gt;0,INDEX(SectorsBlocks,ROW()-ROW(DL$5)+2,MATCH(SUBSTITUTE(RPName," ",""),SectorsBlocks_Top,0)+1),""),"")</f>
        <v>0.13541666666666666</v>
      </c>
    </row>
    <row r="74" spans="1:117" ht="15" customHeight="1" thickBot="1">
      <c r="A74" s="20"/>
      <c r="B74" s="395" t="s">
        <v>427</v>
      </c>
      <c r="C74" s="396"/>
      <c r="D74" s="396"/>
      <c r="E74" s="396"/>
      <c r="F74" s="396"/>
      <c r="G74" s="396"/>
      <c r="H74" s="396"/>
      <c r="I74" s="396"/>
      <c r="J74" s="396"/>
      <c r="K74" s="396"/>
      <c r="L74" s="396"/>
      <c r="M74" s="396"/>
      <c r="N74" s="396"/>
      <c r="O74" s="396"/>
      <c r="P74" s="396"/>
      <c r="Q74" s="396"/>
      <c r="R74" s="20"/>
      <c r="S74" s="390"/>
      <c r="T74" s="390"/>
      <c r="U74" s="390"/>
      <c r="V74" s="390"/>
      <c r="W74" s="390"/>
      <c r="X74" s="20"/>
      <c r="Y74" s="423"/>
      <c r="Z74" s="424"/>
      <c r="AA74" s="424"/>
      <c r="AB74" s="424"/>
      <c r="AC74" s="425"/>
      <c r="AD74" s="20"/>
      <c r="AE74" s="37"/>
      <c r="AF74" s="37"/>
      <c r="AG74" s="273"/>
      <c r="AH74" s="20"/>
      <c r="AI74" s="365"/>
      <c r="AJ74" s="365"/>
      <c r="AK74" s="409"/>
      <c r="AL74" s="410"/>
      <c r="AM74" s="410"/>
      <c r="AN74" s="410"/>
      <c r="AO74" s="270" t="s">
        <v>721</v>
      </c>
      <c r="AP74" s="279"/>
      <c r="AQ74" s="281"/>
      <c r="AR74" s="411"/>
      <c r="AS74" s="412"/>
      <c r="AT74" s="405"/>
      <c r="AU74" s="406"/>
      <c r="AV74" s="20"/>
      <c r="AW74" s="20"/>
      <c r="AX74" s="20"/>
      <c r="AY74" s="20"/>
      <c r="AZ74" s="20"/>
      <c r="BA74" s="20"/>
      <c r="BB74" s="20"/>
      <c r="BC74" s="20"/>
      <c r="BD74" s="20"/>
      <c r="BE74" s="20"/>
      <c r="BF74" s="20"/>
      <c r="BG74" s="20"/>
      <c r="BH74" s="20"/>
      <c r="BI74" s="20"/>
      <c r="BJ74" s="20"/>
      <c r="BK74" s="2" t="str">
        <f t="shared" si="79"/>
        <v/>
      </c>
      <c r="BL74" s="7" t="str">
        <f t="shared" si="66"/>
        <v/>
      </c>
      <c r="BM74" s="7" t="str">
        <f t="shared" si="80"/>
        <v/>
      </c>
      <c r="BN74" s="2"/>
      <c r="BP74" s="236">
        <f ca="1"/>
        <v>3.8888888888888903E-2</v>
      </c>
      <c r="BR74" s="269">
        <f t="shared" si="67"/>
        <v>44125</v>
      </c>
      <c r="BT74" s="278">
        <f t="shared" ref="BT74" si="87">BT73+1</f>
        <v>44125</v>
      </c>
      <c r="CK74" s="219">
        <f t="shared" si="61"/>
        <v>0.20833333333333331</v>
      </c>
      <c r="CL74" s="219">
        <v>0.19791666666666699</v>
      </c>
      <c r="CM74" s="219">
        <v>0.20138888888888901</v>
      </c>
      <c r="CN74" s="219">
        <f t="shared" si="54"/>
        <v>4.1666666666666664E-2</v>
      </c>
      <c r="CO74" s="219">
        <f t="shared" si="55"/>
        <v>4.1666666666666664E-2</v>
      </c>
      <c r="CP74" s="219">
        <v>0.20138888888888901</v>
      </c>
      <c r="CQ74" s="219">
        <v>4.0277777777777801E-2</v>
      </c>
      <c r="CS74" s="219">
        <f t="shared" si="62"/>
        <v>0.20833333333333331</v>
      </c>
      <c r="CT74" s="219">
        <v>0.19791666666666699</v>
      </c>
      <c r="CU74" s="219">
        <v>0.20138888888888901</v>
      </c>
      <c r="CV74" s="219">
        <f t="shared" si="56"/>
        <v>4.1666666666666664E-2</v>
      </c>
      <c r="CW74" s="219">
        <f t="shared" si="57"/>
        <v>4.1666666666666664E-2</v>
      </c>
      <c r="CX74" s="219">
        <v>0.20138888888888901</v>
      </c>
      <c r="CY74" s="219">
        <v>4.0277777777777801E-2</v>
      </c>
      <c r="DA74" s="240">
        <v>0.26736111111111099</v>
      </c>
      <c r="DB74" s="240">
        <v>0.26736111111111099</v>
      </c>
      <c r="DC74" s="240">
        <v>0.26736111111111099</v>
      </c>
      <c r="DD74" s="240">
        <v>0.26736111111111099</v>
      </c>
      <c r="DE74" s="240">
        <v>0.26736111111111099</v>
      </c>
      <c r="DF74" s="240">
        <v>0.26736111111111099</v>
      </c>
      <c r="DG74" s="240">
        <v>0.26736111111111099</v>
      </c>
      <c r="DH74" s="240">
        <v>0.26736111111111099</v>
      </c>
      <c r="DI74" s="240">
        <v>0.26736111111111099</v>
      </c>
      <c r="DJ74" s="240">
        <v>0.26736111111111099</v>
      </c>
      <c r="DL74" s="2" t="str" cm="1">
        <f t="array" ref="DL74">_xlfn.IFNA(IF(INDEX(SectorsBlocks,ROW()-ROW(DK$5)+2,MATCH(SUBSTITUTE(RPName," ",""),SectorsBlocks_Top,0))&lt;&gt;0,INDEX(SectorsBlocks,ROW()-ROW(DK$5)+2,MATCH(SUBSTITUTE(RPName," ",""),SectorsBlocks_Top,0)),""),"")</f>
        <v>HBA-ADL</v>
      </c>
      <c r="DM74" s="250" cm="1">
        <f t="array" ref="DM74">_xlfn.IFNA(IF(INDEX(SectorsBlocks,ROW()-ROW(DL$5)+2,MATCH(SUBSTITUTE(RPName," ",""),SectorsBlocks_Top,0))&lt;&gt;0,INDEX(SectorsBlocks,ROW()-ROW(DL$5)+2,MATCH(SUBSTITUTE(RPName," ",""),SectorsBlocks_Top,0)+1),""),"")</f>
        <v>8.3333333333333329E-2</v>
      </c>
    </row>
    <row r="75" spans="1:117" ht="15" customHeight="1">
      <c r="A75" s="20"/>
      <c r="B75" s="397"/>
      <c r="C75" s="398"/>
      <c r="D75" s="398"/>
      <c r="E75" s="398"/>
      <c r="F75" s="398"/>
      <c r="G75" s="398"/>
      <c r="H75" s="398"/>
      <c r="I75" s="398"/>
      <c r="J75" s="398"/>
      <c r="K75" s="398"/>
      <c r="L75" s="398"/>
      <c r="M75" s="398"/>
      <c r="N75" s="398"/>
      <c r="O75" s="398"/>
      <c r="P75" s="398"/>
      <c r="Q75" s="398"/>
      <c r="R75" s="20"/>
      <c r="S75" s="390"/>
      <c r="T75" s="390"/>
      <c r="U75" s="390"/>
      <c r="V75" s="390"/>
      <c r="W75" s="390"/>
      <c r="X75" s="20"/>
      <c r="Y75" s="20"/>
      <c r="Z75" s="20"/>
      <c r="AA75" s="20"/>
      <c r="AB75" s="20"/>
      <c r="AC75" s="20"/>
      <c r="AD75" s="20"/>
      <c r="AE75" s="20"/>
      <c r="AF75" s="20"/>
      <c r="AG75" s="20"/>
      <c r="AH75" s="20"/>
      <c r="AI75" s="364"/>
      <c r="AJ75" s="364"/>
      <c r="AK75" s="407"/>
      <c r="AL75" s="408"/>
      <c r="AM75" s="408"/>
      <c r="AN75" s="408"/>
      <c r="AO75" s="271" t="s">
        <v>723</v>
      </c>
      <c r="AP75" s="280"/>
      <c r="AQ75" s="282"/>
      <c r="AR75" s="401"/>
      <c r="AS75" s="402"/>
      <c r="AT75" s="403" t="str">
        <f>IF(AND(ISNUMBER(AI75),ISNUMBER(AJ75),ISNUMBER(AP75),ISNUMBER(AQ75),ISNUMBER(AR75),ISNUMBER(AR76),ISNUMBER(AP76),ISNUMBER(AQ76)),(AQ76+AR76)-(AQ75+AR75),"")</f>
        <v/>
      </c>
      <c r="AU75" s="404"/>
      <c r="AV75" s="20"/>
      <c r="AW75" s="20"/>
      <c r="AX75" s="20"/>
      <c r="AY75" s="20"/>
      <c r="AZ75" s="20"/>
      <c r="BA75" s="20"/>
      <c r="BB75" s="20"/>
      <c r="BC75" s="20"/>
      <c r="BD75" s="20"/>
      <c r="BE75" s="20"/>
      <c r="BF75" s="20"/>
      <c r="BG75" s="20"/>
      <c r="BH75" s="20"/>
      <c r="BI75" s="20"/>
      <c r="BJ75" s="20"/>
      <c r="BK75" s="2" t="str">
        <f t="shared" si="79"/>
        <v/>
      </c>
      <c r="BL75" s="7" t="str">
        <f t="shared" si="66"/>
        <v/>
      </c>
      <c r="BM75" s="7" t="str">
        <f t="shared" si="80"/>
        <v/>
      </c>
      <c r="BN75" s="2"/>
      <c r="BP75" s="236">
        <f ca="1"/>
        <v>3.9583333333333297E-2</v>
      </c>
      <c r="BR75" s="269">
        <f t="shared" si="67"/>
        <v>44126</v>
      </c>
      <c r="BT75" s="278">
        <f t="shared" ref="BT75" si="88">BT74+1</f>
        <v>44126</v>
      </c>
      <c r="CK75" s="219">
        <f t="shared" si="61"/>
        <v>0.21180555555555555</v>
      </c>
      <c r="CL75" s="219">
        <v>0.20138888888888901</v>
      </c>
      <c r="CM75" s="219">
        <v>0.20486111111111099</v>
      </c>
      <c r="CN75" s="219">
        <f t="shared" si="54"/>
        <v>4.2361111111111106E-2</v>
      </c>
      <c r="CO75" s="219">
        <f t="shared" si="55"/>
        <v>4.2361111111111106E-2</v>
      </c>
      <c r="CP75" s="219">
        <v>0.20486111111111099</v>
      </c>
      <c r="CQ75" s="219">
        <v>4.0972222222222202E-2</v>
      </c>
      <c r="CS75" s="219">
        <f t="shared" si="62"/>
        <v>0.21180555555555555</v>
      </c>
      <c r="CT75" s="219">
        <v>0.20138888888888901</v>
      </c>
      <c r="CU75" s="219">
        <v>0.20486111111111099</v>
      </c>
      <c r="CV75" s="219">
        <f t="shared" si="56"/>
        <v>4.2361111111111106E-2</v>
      </c>
      <c r="CW75" s="219">
        <f t="shared" si="57"/>
        <v>4.2361111111111106E-2</v>
      </c>
      <c r="CX75" s="219">
        <v>0.20486111111111099</v>
      </c>
      <c r="CY75" s="219">
        <v>4.0972222222222202E-2</v>
      </c>
      <c r="DA75" s="240">
        <v>0.27083333333333298</v>
      </c>
      <c r="DB75" s="240">
        <v>0.27083333333333298</v>
      </c>
      <c r="DC75" s="240">
        <v>0.27083333333333298</v>
      </c>
      <c r="DD75" s="240">
        <v>0.27083333333333298</v>
      </c>
      <c r="DE75" s="240">
        <v>0.27083333333333298</v>
      </c>
      <c r="DF75" s="240">
        <v>0.27083333333333298</v>
      </c>
      <c r="DG75" s="240">
        <v>0.27083333333333298</v>
      </c>
      <c r="DH75" s="240">
        <v>0.27083333333333298</v>
      </c>
      <c r="DI75" s="240">
        <v>0.27083333333333298</v>
      </c>
      <c r="DJ75" s="240">
        <v>0.27083333333333298</v>
      </c>
      <c r="DL75" s="2" t="str" cm="1">
        <f t="array" ref="DL75">_xlfn.IFNA(IF(INDEX(SectorsBlocks,ROW()-ROW(DK$5)+2,MATCH(SUBSTITUTE(RPName," ",""),SectorsBlocks_Top,0))&lt;&gt;0,INDEX(SectorsBlocks,ROW()-ROW(DK$5)+2,MATCH(SUBSTITUTE(RPName," ",""),SectorsBlocks_Top,0)),""),"")</f>
        <v>HBA-BNE</v>
      </c>
      <c r="DM75" s="250" cm="1">
        <f t="array" ref="DM75">_xlfn.IFNA(IF(INDEX(SectorsBlocks,ROW()-ROW(DL$5)+2,MATCH(SUBSTITUTE(RPName," ",""),SectorsBlocks_Top,0))&lt;&gt;0,INDEX(SectorsBlocks,ROW()-ROW(DL$5)+2,MATCH(SUBSTITUTE(RPName," ",""),SectorsBlocks_Top,0)+1),""),"")</f>
        <v>0.1111111111111111</v>
      </c>
    </row>
    <row r="76" spans="1:117" ht="15" customHeight="1">
      <c r="A76" s="20"/>
      <c r="B76" s="470" t="s">
        <v>432</v>
      </c>
      <c r="C76" s="366"/>
      <c r="D76" s="633"/>
      <c r="E76" s="633"/>
      <c r="F76" s="419" t="s">
        <v>10</v>
      </c>
      <c r="G76" s="366" t="s">
        <v>519</v>
      </c>
      <c r="H76" s="366"/>
      <c r="I76" s="366"/>
      <c r="J76" s="419" t="s">
        <v>11</v>
      </c>
      <c r="K76" s="366" t="s">
        <v>520</v>
      </c>
      <c r="L76" s="366"/>
      <c r="M76" s="366"/>
      <c r="N76" s="419" t="str">
        <f>IF(AND(NOT(ISBLANK(RP_Roll_Out_From)),NOT(ISBLANK(RP_Roll_Out_To))),RP_Roll_Out_From&amp;"-"&amp;RP_Roll_Out_To,"Sector")</f>
        <v>Sector</v>
      </c>
      <c r="O76" s="366" t="s">
        <v>662</v>
      </c>
      <c r="P76" s="366"/>
      <c r="Q76" s="525"/>
      <c r="R76" s="20"/>
      <c r="S76" s="20"/>
      <c r="T76" s="20"/>
      <c r="U76" s="20"/>
      <c r="V76" s="20"/>
      <c r="W76" s="20"/>
      <c r="X76" s="20"/>
      <c r="Y76" s="20"/>
      <c r="Z76" s="20"/>
      <c r="AA76" s="20"/>
      <c r="AB76" s="20"/>
      <c r="AC76" s="20"/>
      <c r="AD76" s="20"/>
      <c r="AE76" s="20"/>
      <c r="AF76" s="20"/>
      <c r="AG76" s="20"/>
      <c r="AH76" s="20"/>
      <c r="AI76" s="365"/>
      <c r="AJ76" s="365"/>
      <c r="AK76" s="409"/>
      <c r="AL76" s="410"/>
      <c r="AM76" s="410"/>
      <c r="AN76" s="410"/>
      <c r="AO76" s="270" t="s">
        <v>721</v>
      </c>
      <c r="AP76" s="279"/>
      <c r="AQ76" s="281"/>
      <c r="AR76" s="411"/>
      <c r="AS76" s="412"/>
      <c r="AT76" s="405"/>
      <c r="AU76" s="406"/>
      <c r="AV76" s="20"/>
      <c r="AW76" s="20"/>
      <c r="AX76" s="20"/>
      <c r="AY76" s="20"/>
      <c r="AZ76" s="20"/>
      <c r="BA76" s="20"/>
      <c r="BB76" s="20"/>
      <c r="BC76" s="20"/>
      <c r="BD76" s="20"/>
      <c r="BE76" s="20"/>
      <c r="BF76" s="20"/>
      <c r="BG76" s="20"/>
      <c r="BH76" s="20"/>
      <c r="BI76" s="20"/>
      <c r="BJ76" s="20"/>
      <c r="BK76" s="2" t="str">
        <f t="shared" si="79"/>
        <v/>
      </c>
      <c r="BL76" s="7" t="str">
        <f t="shared" si="66"/>
        <v/>
      </c>
      <c r="BM76" s="7" t="str">
        <f t="shared" si="80"/>
        <v/>
      </c>
      <c r="BN76" s="2"/>
      <c r="BP76" s="236">
        <f ca="1"/>
        <v>4.0277777777777801E-2</v>
      </c>
      <c r="BR76" s="269">
        <f t="shared" si="67"/>
        <v>44127</v>
      </c>
      <c r="BT76" s="278">
        <f t="shared" ref="BT76" si="89">BT75+1</f>
        <v>44127</v>
      </c>
      <c r="CK76" s="219">
        <f t="shared" si="61"/>
        <v>0.21527777777777776</v>
      </c>
      <c r="CL76" s="219">
        <v>0.20486111111111099</v>
      </c>
      <c r="CM76" s="219">
        <v>0.20833333333333301</v>
      </c>
      <c r="CN76" s="219">
        <f t="shared" si="54"/>
        <v>4.3055555555555555E-2</v>
      </c>
      <c r="CO76" s="219">
        <f t="shared" si="55"/>
        <v>4.3055555555555555E-2</v>
      </c>
      <c r="CP76" s="219">
        <v>0.20833333333333301</v>
      </c>
      <c r="CQ76" s="219">
        <v>4.1666666666666699E-2</v>
      </c>
      <c r="CS76" s="219">
        <f t="shared" si="62"/>
        <v>0.21527777777777776</v>
      </c>
      <c r="CT76" s="219">
        <v>0.20486111111111099</v>
      </c>
      <c r="CU76" s="219">
        <v>0.20833333333333301</v>
      </c>
      <c r="CV76" s="219">
        <f t="shared" si="56"/>
        <v>4.3055555555555555E-2</v>
      </c>
      <c r="CW76" s="219">
        <f t="shared" si="57"/>
        <v>4.3055555555555555E-2</v>
      </c>
      <c r="CX76" s="219">
        <v>0.20833333333333301</v>
      </c>
      <c r="CY76" s="219">
        <v>4.1666666666666699E-2</v>
      </c>
      <c r="DA76" s="240">
        <v>0.27430555555555602</v>
      </c>
      <c r="DB76" s="240">
        <v>0.27430555555555602</v>
      </c>
      <c r="DC76" s="240">
        <v>0.27430555555555602</v>
      </c>
      <c r="DD76" s="240">
        <v>0.27430555555555602</v>
      </c>
      <c r="DE76" s="240">
        <v>0.27430555555555602</v>
      </c>
      <c r="DF76" s="240">
        <v>0.27430555555555602</v>
      </c>
      <c r="DG76" s="240">
        <v>0.27430555555555602</v>
      </c>
      <c r="DH76" s="240">
        <v>0.27430555555555602</v>
      </c>
      <c r="DI76" s="240">
        <v>0.27430555555555602</v>
      </c>
      <c r="DJ76" s="240">
        <v>0.27430555555555602</v>
      </c>
      <c r="DL76" s="2" t="str" cm="1">
        <f t="array" ref="DL76">_xlfn.IFNA(IF(INDEX(SectorsBlocks,ROW()-ROW(DK$5)+2,MATCH(SUBSTITUTE(RPName," ",""),SectorsBlocks_Top,0))&lt;&gt;0,INDEX(SectorsBlocks,ROW()-ROW(DK$5)+2,MATCH(SUBSTITUTE(RPName," ",""),SectorsBlocks_Top,0)),""),"")</f>
        <v>HBA-MEL</v>
      </c>
      <c r="DM76" s="250" cm="1">
        <f t="array" ref="DM76">_xlfn.IFNA(IF(INDEX(SectorsBlocks,ROW()-ROW(DL$5)+2,MATCH(SUBSTITUTE(RPName," ",""),SectorsBlocks_Top,0))&lt;&gt;0,INDEX(SectorsBlocks,ROW()-ROW(DL$5)+2,MATCH(SUBSTITUTE(RPName," ",""),SectorsBlocks_Top,0)+1),""),"")</f>
        <v>5.9027777777777776E-2</v>
      </c>
    </row>
    <row r="77" spans="1:117" ht="15" customHeight="1">
      <c r="A77" s="20"/>
      <c r="B77" s="470"/>
      <c r="C77" s="366"/>
      <c r="D77" s="633"/>
      <c r="E77" s="633"/>
      <c r="F77" s="419"/>
      <c r="G77" s="106" t="s">
        <v>425</v>
      </c>
      <c r="H77" s="106" t="s">
        <v>14</v>
      </c>
      <c r="I77" s="106" t="s">
        <v>496</v>
      </c>
      <c r="J77" s="419"/>
      <c r="K77" s="106" t="s">
        <v>425</v>
      </c>
      <c r="L77" s="106" t="s">
        <v>14</v>
      </c>
      <c r="M77" s="106" t="s">
        <v>496</v>
      </c>
      <c r="N77" s="419"/>
      <c r="O77" s="366"/>
      <c r="P77" s="366"/>
      <c r="Q77" s="525"/>
      <c r="R77" s="20"/>
      <c r="S77" s="130"/>
      <c r="T77" s="20"/>
      <c r="U77" s="20"/>
      <c r="V77" s="20"/>
      <c r="W77" s="20"/>
      <c r="X77" s="20"/>
      <c r="Y77" s="20"/>
      <c r="Z77" s="218"/>
      <c r="AA77" s="20"/>
      <c r="AB77" s="20"/>
      <c r="AC77" s="20"/>
      <c r="AD77" s="20"/>
      <c r="AE77" s="20"/>
      <c r="AF77" s="20"/>
      <c r="AG77" s="20"/>
      <c r="AH77" s="20"/>
      <c r="AI77" s="391" t="s">
        <v>782</v>
      </c>
      <c r="AJ77" s="391"/>
      <c r="AK77" s="391"/>
      <c r="AL77" s="391"/>
      <c r="AM77" s="391"/>
      <c r="AN77" s="391"/>
      <c r="AO77" s="391"/>
      <c r="AP77" s="391"/>
      <c r="AQ77" s="391"/>
      <c r="AR77" s="391"/>
      <c r="AS77" s="391"/>
      <c r="AT77" s="391"/>
      <c r="AU77" s="391"/>
      <c r="AV77" s="20"/>
      <c r="AW77" s="20"/>
      <c r="AX77" s="20"/>
      <c r="AY77" s="20"/>
      <c r="AZ77" s="20"/>
      <c r="BA77" s="20"/>
      <c r="BB77" s="20"/>
      <c r="BC77" s="20"/>
      <c r="BD77" s="20"/>
      <c r="BE77" s="20"/>
      <c r="BF77" s="20"/>
      <c r="BG77" s="20"/>
      <c r="BH77" s="20"/>
      <c r="BI77" s="20"/>
      <c r="BJ77" s="20"/>
      <c r="BK77" s="2" t="str">
        <f t="shared" ref="BK77:BK99" si="90">IF(BN77&lt;&gt;0,BN77,"")</f>
        <v/>
      </c>
      <c r="BL77" s="7" t="str">
        <f t="shared" si="66"/>
        <v/>
      </c>
      <c r="BM77" s="7" t="str">
        <f t="shared" ref="BM77:BM99" si="91">_xlfn.IFNA(IF(VLOOKUP(BK77,RP_MiscCalc_RouteBlockTimes,2,FALSE)&lt;&gt;0,VLOOKUP(BK77,RP_MiscCalc_RouteBlockTimes,2,FALSE),NA()),_xlfn.IFNA(IF(VLOOKUP(BK77,RP_RouteBlockTime_PreTVL,2,FALSE)&lt;&gt;0,VLOOKUP(BK77,RP_RouteBlockTime_PreTVL,2,FALSE),NA()),_xlfn.IFNA(IF(VLOOKUP(BK77,TVLRouteBlockTimes,2,FALSE)&lt;&gt;0,VLOOKUP(BK77,TVLRouteBlockTimes,2,FALSE),NA()),_xlfn.IFNA(IF(VLOOKUP(BK77,RP_RouteBlockTime_S1,2,FALSE)&lt;&gt;0,VLOOKUP(BK77,RP_RouteBlockTime_S1,2,FALSE),NA()),_xlfn.IFNA(VLOOKUP(BK77,RP_RouteBlockTime_S2,2,FALSE),_xlfn.IFNA(VLOOKUP(BK77,RP_RouteBlockTime_S3,2,FALSE),_xlfn.IFNA(VLOOKUP(BK77,RP_RouteBlockTime_S4,2,FALSE),_xlfn.IFNA(VLOOKUP(BK77,RP_RouteBlockTime_S5,2,FALSE),_xlfn.IFNA(VLOOKUP(BK77,RP_RouteBlockTime_S6,2,FALSE),_xlfn.IFNA(VLOOKUP(BK77,RP_RouteBlockTime_PostTVL,2,FALSE),""))))))))))</f>
        <v/>
      </c>
      <c r="BN77" s="2"/>
      <c r="BP77" s="236">
        <f ca="1"/>
        <v>4.0972222222222202E-2</v>
      </c>
      <c r="BR77" s="269">
        <f t="shared" si="67"/>
        <v>44128</v>
      </c>
      <c r="BT77" s="278">
        <f t="shared" ref="BT77" si="92">BT76+1</f>
        <v>44128</v>
      </c>
      <c r="CK77" s="219">
        <f t="shared" si="61"/>
        <v>0.21875</v>
      </c>
      <c r="CL77" s="219">
        <v>0.20833333333333301</v>
      </c>
      <c r="CM77" s="219">
        <v>0.211805555555556</v>
      </c>
      <c r="CN77" s="219">
        <f t="shared" si="54"/>
        <v>4.3749999999999997E-2</v>
      </c>
      <c r="CO77" s="219">
        <f t="shared" si="55"/>
        <v>4.3749999999999997E-2</v>
      </c>
      <c r="CP77" s="219">
        <v>0.211805555555556</v>
      </c>
      <c r="CQ77" s="219">
        <v>4.2361111111111099E-2</v>
      </c>
      <c r="CS77" s="219">
        <f t="shared" si="62"/>
        <v>0.21875</v>
      </c>
      <c r="CT77" s="219">
        <v>0.20833333333333301</v>
      </c>
      <c r="CU77" s="219">
        <v>0.211805555555556</v>
      </c>
      <c r="CV77" s="219">
        <f t="shared" si="56"/>
        <v>4.3749999999999997E-2</v>
      </c>
      <c r="CW77" s="219">
        <f t="shared" si="57"/>
        <v>4.3749999999999997E-2</v>
      </c>
      <c r="CX77" s="219">
        <v>0.211805555555556</v>
      </c>
      <c r="CY77" s="219">
        <v>4.2361111111111099E-2</v>
      </c>
      <c r="DA77" s="240">
        <v>0.27777777777777801</v>
      </c>
      <c r="DB77" s="240">
        <v>0.27777777777777801</v>
      </c>
      <c r="DC77" s="240">
        <v>0.27777777777777801</v>
      </c>
      <c r="DD77" s="240">
        <v>0.27777777777777801</v>
      </c>
      <c r="DE77" s="240">
        <v>0.27777777777777801</v>
      </c>
      <c r="DF77" s="240">
        <v>0.27777777777777801</v>
      </c>
      <c r="DG77" s="240">
        <v>0.27777777777777801</v>
      </c>
      <c r="DH77" s="240">
        <v>0.27777777777777801</v>
      </c>
      <c r="DI77" s="240">
        <v>0.27777777777777801</v>
      </c>
      <c r="DJ77" s="240">
        <v>0.27777777777777801</v>
      </c>
      <c r="DL77" s="2" t="str" cm="1">
        <f t="array" ref="DL77">_xlfn.IFNA(IF(INDEX(SectorsBlocks,ROW()-ROW(DK$5)+2,MATCH(SUBSTITUTE(RPName," ",""),SectorsBlocks_Top,0))&lt;&gt;0,INDEX(SectorsBlocks,ROW()-ROW(DK$5)+2,MATCH(SUBSTITUTE(RPName," ",""),SectorsBlocks_Top,0)),""),"")</f>
        <v>HBA-SYD</v>
      </c>
      <c r="DM77" s="250" cm="1">
        <f t="array" ref="DM77">_xlfn.IFNA(IF(INDEX(SectorsBlocks,ROW()-ROW(DL$5)+2,MATCH(SUBSTITUTE(RPName," ",""),SectorsBlocks_Top,0))&lt;&gt;0,INDEX(SectorsBlocks,ROW()-ROW(DL$5)+2,MATCH(SUBSTITUTE(RPName," ",""),SectorsBlocks_Top,0)+1),""),"")</f>
        <v>7.6388888888888895E-2</v>
      </c>
    </row>
    <row r="78" spans="1:117" ht="15" customHeight="1">
      <c r="A78" s="20"/>
      <c r="B78" s="635">
        <f>IFERROR(RP_StartDate+27,"Select an RP")</f>
        <v>44130</v>
      </c>
      <c r="C78" s="636"/>
      <c r="D78" s="419" t="s">
        <v>100</v>
      </c>
      <c r="E78" s="117" t="s">
        <v>521</v>
      </c>
      <c r="F78" s="634"/>
      <c r="G78" s="209"/>
      <c r="H78" s="220" t="str">
        <f>IF(ISBLANK(RP_Roll_Out_From),"",IF(AND(ISNUMBER(G78),ISNUMBER(RP_Roll_Out_From_UTC)),G78-RP_Roll_Out_From_UTC+IF(G78&lt;RP_Roll_Out_From_UTC,1,0),""))</f>
        <v/>
      </c>
      <c r="I78" s="221" t="str">
        <f>IF(AND(ISNUMBER(H78),ISNUMBER(RP_Roll_Out_CrewBaseUTC)),H78+RP_Roll_Out_CrewBaseUTC-IF(H78+RP_Roll_Out_CrewBaseUTC&gt;1,1,0),"")</f>
        <v/>
      </c>
      <c r="J78" s="634"/>
      <c r="K78" s="209"/>
      <c r="L78" s="220" t="str">
        <f>IF(ISBLANK(RP_Roll_Out_To),"",IF(AND(ISNUMBER(K78),ISNUMBER(RP_Roll_Out_To_UTC)),K78-RP_Roll_Out_To_UTC+IF(K78&lt;RP_Roll_Out_To_UTC,1,0),""))</f>
        <v/>
      </c>
      <c r="M78" s="208" t="str">
        <f>IF(AND(ISNUMBER(RP_Roll_Out_CrewBaseUTC),ISNUMBER(L78)),L78+RP_Roll_Out_CrewBaseUTC-IF(L78+RP_Roll_Out_CrewBaseUTC&gt;1,1,0),"")</f>
        <v/>
      </c>
      <c r="N78" s="254" t="str">
        <f>IF(AND(ISNUMBER(L78),ISNUMBER(H78)),TIME(HOUR(L78-H78),MINUTE(L78-H78),0)+IF(L78-H78&lt;0,1,0),"")</f>
        <v/>
      </c>
      <c r="O78" s="419" t="s">
        <v>100</v>
      </c>
      <c r="P78" s="117" t="s">
        <v>521</v>
      </c>
      <c r="Q78" s="226" t="str">
        <f>IFERROR(IF(AND(RP_Roll_Out_Sector&lt;&gt;"",OR(M78&lt;I78,I78&gt;0.5),ISNUMBER(I78)),TIME(HOUR(1-I78+IF(1-I78&lt;0,1,0)),MINUTE(1-I78+IF(1-I78&lt;0,1,0))-IF(M78&gt;I78,TIME(24,0,0)-TIME(HOUR(M78),MINUTE(M78),0),0),0),""),"Error")</f>
        <v/>
      </c>
      <c r="R78" s="20"/>
      <c r="S78" s="20"/>
      <c r="T78" s="20"/>
      <c r="U78" s="20"/>
      <c r="V78" s="20"/>
      <c r="W78" s="20"/>
      <c r="X78" s="20"/>
      <c r="Y78" s="20"/>
      <c r="Z78" s="218"/>
      <c r="AA78" s="20"/>
      <c r="AB78" s="20"/>
      <c r="AC78" s="20"/>
      <c r="AD78" s="20"/>
      <c r="AE78" s="20"/>
      <c r="AF78" s="20"/>
      <c r="AG78" s="20"/>
      <c r="AH78" s="20"/>
      <c r="AI78" s="392"/>
      <c r="AJ78" s="392"/>
      <c r="AK78" s="392"/>
      <c r="AL78" s="392"/>
      <c r="AM78" s="392"/>
      <c r="AN78" s="392"/>
      <c r="AO78" s="392"/>
      <c r="AP78" s="392"/>
      <c r="AQ78" s="392"/>
      <c r="AR78" s="392"/>
      <c r="AS78" s="392"/>
      <c r="AT78" s="392"/>
      <c r="AU78" s="392"/>
      <c r="AV78" s="20"/>
      <c r="AW78" s="20"/>
      <c r="AX78" s="20"/>
      <c r="AY78" s="20"/>
      <c r="AZ78" s="20"/>
      <c r="BA78" s="20"/>
      <c r="BB78" s="20"/>
      <c r="BC78" s="20"/>
      <c r="BD78" s="20"/>
      <c r="BE78" s="20"/>
      <c r="BF78" s="20"/>
      <c r="BG78" s="20"/>
      <c r="BH78" s="20"/>
      <c r="BI78" s="20"/>
      <c r="BJ78" s="20"/>
      <c r="BK78" s="2" t="str">
        <f t="shared" si="90"/>
        <v/>
      </c>
      <c r="BL78" s="7" t="str">
        <f t="shared" si="66"/>
        <v/>
      </c>
      <c r="BM78" s="7" t="str">
        <f t="shared" si="91"/>
        <v/>
      </c>
      <c r="BN78" s="2"/>
      <c r="BP78" s="236">
        <f ca="1"/>
        <v>4.1666666666666699E-2</v>
      </c>
      <c r="BR78" s="269">
        <f t="shared" si="67"/>
        <v>44129</v>
      </c>
      <c r="BT78" s="278">
        <f t="shared" ref="BT78" si="93">BT77+1</f>
        <v>44129</v>
      </c>
      <c r="CK78" s="219">
        <f t="shared" si="61"/>
        <v>0.22222222222222221</v>
      </c>
      <c r="CL78" s="219">
        <v>0.211805555555556</v>
      </c>
      <c r="CM78" s="219">
        <v>0.21527777777777801</v>
      </c>
      <c r="CN78" s="219">
        <f t="shared" si="54"/>
        <v>4.4444444444444439E-2</v>
      </c>
      <c r="CO78" s="219">
        <f t="shared" si="55"/>
        <v>4.4444444444444439E-2</v>
      </c>
      <c r="CP78" s="219">
        <v>0.21527777777777801</v>
      </c>
      <c r="CQ78" s="219">
        <v>4.3055555555555597E-2</v>
      </c>
      <c r="CS78" s="219">
        <f t="shared" si="62"/>
        <v>0.22222222222222221</v>
      </c>
      <c r="CT78" s="219">
        <v>0.211805555555556</v>
      </c>
      <c r="CU78" s="219">
        <v>0.21527777777777801</v>
      </c>
      <c r="CV78" s="219">
        <f t="shared" si="56"/>
        <v>4.4444444444444439E-2</v>
      </c>
      <c r="CW78" s="219">
        <f t="shared" si="57"/>
        <v>4.4444444444444439E-2</v>
      </c>
      <c r="CX78" s="219">
        <v>0.21527777777777801</v>
      </c>
      <c r="CY78" s="219">
        <v>4.3055555555555597E-2</v>
      </c>
      <c r="DA78" s="240">
        <v>0.28125</v>
      </c>
      <c r="DB78" s="240">
        <v>0.28125</v>
      </c>
      <c r="DC78" s="240">
        <v>0.28125</v>
      </c>
      <c r="DD78" s="240">
        <v>0.28125</v>
      </c>
      <c r="DE78" s="240">
        <v>0.28125</v>
      </c>
      <c r="DF78" s="240">
        <v>0.28125</v>
      </c>
      <c r="DG78" s="240">
        <v>0.28125</v>
      </c>
      <c r="DH78" s="240">
        <v>0.28125</v>
      </c>
      <c r="DI78" s="240">
        <v>0.28125</v>
      </c>
      <c r="DJ78" s="240">
        <v>0.28125</v>
      </c>
      <c r="DL78" s="2" t="str" cm="1">
        <f t="array" ref="DL78">_xlfn.IFNA(IF(INDEX(SectorsBlocks,ROW()-ROW(DK$5)+2,MATCH(SUBSTITUTE(RPName," ",""),SectorsBlocks_Top,0))&lt;&gt;0,INDEX(SectorsBlocks,ROW()-ROW(DK$5)+2,MATCH(SUBSTITUTE(RPName," ",""),SectorsBlocks_Top,0)),""),"")</f>
        <v>HND-CNS</v>
      </c>
      <c r="DM78" s="250" cm="1">
        <f t="array" ref="DM78">_xlfn.IFNA(IF(INDEX(SectorsBlocks,ROW()-ROW(DL$5)+2,MATCH(SUBSTITUTE(RPName," ",""),SectorsBlocks_Top,0))&lt;&gt;0,INDEX(SectorsBlocks,ROW()-ROW(DL$5)+2,MATCH(SUBSTITUTE(RPName," ",""),SectorsBlocks_Top,0)+1),""),"")</f>
        <v>0.3125</v>
      </c>
    </row>
    <row r="79" spans="1:117" ht="15" customHeight="1">
      <c r="A79" s="20"/>
      <c r="B79" s="635"/>
      <c r="C79" s="636"/>
      <c r="D79" s="419"/>
      <c r="E79" s="116" t="s">
        <v>522</v>
      </c>
      <c r="F79" s="634"/>
      <c r="G79" s="210"/>
      <c r="H79" s="222" t="str">
        <f>IF(ISBLANK(RP_Roll_Out_From),"",IF(AND(ISNUMBER(G79),ISNUMBER(RP_Roll_Out_From_UTC)),G79-RP_Roll_Out_From_UTC+IF(G79&lt;RP_Roll_Out_From_UTC,1,0),""))</f>
        <v/>
      </c>
      <c r="I79" s="223" t="str">
        <f>IF(AND(ISNUMBER(H79),ISNUMBER(RP_Roll_Out_CrewBaseUTC)),H79+RP_Roll_Out_CrewBaseUTC-IF(H79+RP_Roll_Out_CrewBaseUTC&gt;1,1,0),"")</f>
        <v/>
      </c>
      <c r="J79" s="634"/>
      <c r="K79" s="210"/>
      <c r="L79" s="222" t="str">
        <f>IF(ISBLANK(RP_Roll_Out_To),"",IF(AND(ISNUMBER(K79),ISNUMBER(RP_Roll_Out_To_UTC)),K79-RP_Roll_Out_To_UTC+IF(K79&lt;RP_Roll_Out_To_UTC,1,0),""))</f>
        <v/>
      </c>
      <c r="M79" s="228" t="str">
        <f>IF(AND(ISNUMBER(RP_Roll_Out_CrewBaseUTC),ISNUMBER(L79)),L79+RP_Roll_Out_CrewBaseUTC-IF(L79+RP_Roll_Out_CrewBaseUTC&gt;1,1,0),"")</f>
        <v/>
      </c>
      <c r="N79" s="259" t="str">
        <f>IF(AND(ISNUMBER(L79),ISNUMBER(H79)),TIME(HOUR(L79-H79),MINUTE(L79-H79),0)+IF(L79-H79&lt;0,1,0),"")</f>
        <v/>
      </c>
      <c r="O79" s="419"/>
      <c r="P79" s="116" t="s">
        <v>522</v>
      </c>
      <c r="Q79" s="229" t="str">
        <f>IFERROR(IF(AND(RP_Roll_Out_Sector&lt;&gt;"",OR(M79&lt;I79,I79&gt;0.5),ISNUMBER(I79)),TIME(HOUR(1-I79+IF(1-I79&lt;0,1,0)),MINUTE(1-I79+IF(1-I79&lt;0,1,0))-IF(M79&gt;I79,TIME(24,0,0)-TIME(HOUR(M79),MINUTE(M79),0),0),0),""),"Error")</f>
        <v/>
      </c>
      <c r="R79" s="20"/>
      <c r="S79" s="443" t="s">
        <v>279</v>
      </c>
      <c r="T79" s="444"/>
      <c r="U79" s="444"/>
      <c r="V79" s="453" t="s">
        <v>409</v>
      </c>
      <c r="W79" s="453"/>
      <c r="X79" s="453"/>
      <c r="Y79" s="453"/>
      <c r="Z79" s="453"/>
      <c r="AA79" s="453"/>
      <c r="AB79" s="453"/>
      <c r="AC79" s="453"/>
      <c r="AD79" s="453"/>
      <c r="AE79" s="453"/>
      <c r="AF79" s="20"/>
      <c r="AG79" s="20"/>
      <c r="AH79" s="20"/>
      <c r="AI79" s="392"/>
      <c r="AJ79" s="392"/>
      <c r="AK79" s="392"/>
      <c r="AL79" s="392"/>
      <c r="AM79" s="392"/>
      <c r="AN79" s="392"/>
      <c r="AO79" s="392"/>
      <c r="AP79" s="392"/>
      <c r="AQ79" s="392"/>
      <c r="AR79" s="392"/>
      <c r="AS79" s="392"/>
      <c r="AT79" s="392"/>
      <c r="AU79" s="392"/>
      <c r="AV79" s="20"/>
      <c r="AW79" s="20"/>
      <c r="AX79" s="20"/>
      <c r="AY79" s="20"/>
      <c r="AZ79" s="20"/>
      <c r="BA79" s="20"/>
      <c r="BB79" s="20"/>
      <c r="BC79" s="20"/>
      <c r="BD79" s="20"/>
      <c r="BE79" s="20"/>
      <c r="BF79" s="20"/>
      <c r="BG79" s="20"/>
      <c r="BH79" s="20"/>
      <c r="BI79" s="20"/>
      <c r="BJ79" s="20"/>
      <c r="BK79" s="2" t="str">
        <f t="shared" si="90"/>
        <v/>
      </c>
      <c r="BL79" s="7" t="str">
        <f t="shared" ref="BL79:BL100" si="94">IF(AND(ISNUMBER(BM79),BM79&gt;0),BM79,IF(ISNUMBER(VLOOKUP(BK79,RP_Trips,2,FALSE)),VLOOKUP(BK79,RP_Trips,2,FALSE),""))</f>
        <v/>
      </c>
      <c r="BM79" s="7" t="str">
        <f t="shared" si="91"/>
        <v/>
      </c>
      <c r="BN79" s="2"/>
      <c r="BP79" s="236">
        <f ca="1"/>
        <v>4.2361111111111099E-2</v>
      </c>
      <c r="BR79" s="269">
        <f t="shared" si="67"/>
        <v>44130</v>
      </c>
      <c r="BT79" s="278">
        <f t="shared" ref="BT79" si="95">BT78+1</f>
        <v>44130</v>
      </c>
      <c r="CK79" s="219">
        <f t="shared" si="61"/>
        <v>0.22569444444444442</v>
      </c>
      <c r="CL79" s="219">
        <v>0.21527777777777801</v>
      </c>
      <c r="CM79" s="219">
        <v>0.21875</v>
      </c>
      <c r="CN79" s="219">
        <f t="shared" si="54"/>
        <v>4.5138888888888888E-2</v>
      </c>
      <c r="CO79" s="219">
        <f t="shared" si="55"/>
        <v>4.5138888888888888E-2</v>
      </c>
      <c r="CP79" s="219">
        <v>0.21875</v>
      </c>
      <c r="CQ79" s="219">
        <v>4.3749999999999997E-2</v>
      </c>
      <c r="CS79" s="219">
        <f t="shared" si="62"/>
        <v>0.22569444444444442</v>
      </c>
      <c r="CT79" s="219">
        <v>0.21527777777777801</v>
      </c>
      <c r="CU79" s="219">
        <v>0.21875</v>
      </c>
      <c r="CV79" s="219">
        <f t="shared" si="56"/>
        <v>4.5138888888888888E-2</v>
      </c>
      <c r="CW79" s="219">
        <f t="shared" si="57"/>
        <v>4.5138888888888888E-2</v>
      </c>
      <c r="CX79" s="219">
        <v>0.21875</v>
      </c>
      <c r="CY79" s="219">
        <v>4.3749999999999997E-2</v>
      </c>
      <c r="DA79" s="240">
        <v>0.28472222222222199</v>
      </c>
      <c r="DB79" s="240">
        <v>0.28472222222222199</v>
      </c>
      <c r="DC79" s="240">
        <v>0.28472222222222199</v>
      </c>
      <c r="DD79" s="240">
        <v>0.28472222222222199</v>
      </c>
      <c r="DE79" s="240">
        <v>0.28472222222222199</v>
      </c>
      <c r="DF79" s="240">
        <v>0.28472222222222199</v>
      </c>
      <c r="DG79" s="240">
        <v>0.28472222222222199</v>
      </c>
      <c r="DH79" s="240">
        <v>0.28472222222222199</v>
      </c>
      <c r="DI79" s="240">
        <v>0.28472222222222199</v>
      </c>
      <c r="DJ79" s="240">
        <v>0.28472222222222199</v>
      </c>
      <c r="DL79" s="2" t="str" cm="1">
        <f t="array" ref="DL79">_xlfn.IFNA(IF(INDEX(SectorsBlocks,ROW()-ROW(DK$5)+2,MATCH(SUBSTITUTE(RPName," ",""),SectorsBlocks_Top,0))&lt;&gt;0,INDEX(SectorsBlocks,ROW()-ROW(DK$5)+2,MATCH(SUBSTITUTE(RPName," ",""),SectorsBlocks_Top,0)),""),"")</f>
        <v>HTI-BNE</v>
      </c>
      <c r="DM79" s="250" cm="1">
        <f t="array" ref="DM79">_xlfn.IFNA(IF(INDEX(SectorsBlocks,ROW()-ROW(DL$5)+2,MATCH(SUBSTITUTE(RPName," ",""),SectorsBlocks_Top,0))&lt;&gt;0,INDEX(SectorsBlocks,ROW()-ROW(DL$5)+2,MATCH(SUBSTITUTE(RPName," ",""),SectorsBlocks_Top,0)+1),""),"")</f>
        <v>6.5972222222222224E-2</v>
      </c>
    </row>
    <row r="80" spans="1:117" ht="15" customHeight="1">
      <c r="A80" s="20"/>
      <c r="B80" s="635"/>
      <c r="C80" s="636"/>
      <c r="D80" s="447" t="s">
        <v>242</v>
      </c>
      <c r="E80" s="117" t="s">
        <v>521</v>
      </c>
      <c r="F80" s="231" t="s">
        <v>431</v>
      </c>
      <c r="G80" s="211"/>
      <c r="H80" s="213" t="str">
        <f>IF(ISBLANK(RP_Roll_Out_From),"",IF(AND(ISNUMBER(G80),ISNUMBER(RP_Roll_Out_From_UTC)),G80-RP_Roll_Out_From_UTC+IF(G80&lt;RP_Roll_Out_From_UTC,1,0),""))</f>
        <v/>
      </c>
      <c r="I80" s="214" t="str">
        <f>IF(AND(ISNUMBER(H80),ISNUMBER(RP_Roll_Out_CrewBaseUTC)),H80+RP_Roll_Out_CrewBaseUTC-IF(H80+RP_Roll_Out_CrewBaseUTC&gt;1,1,0),"")</f>
        <v/>
      </c>
      <c r="J80" s="231" t="s">
        <v>431</v>
      </c>
      <c r="K80" s="211"/>
      <c r="L80" s="213" t="str">
        <f>IF(ISBLANK(RP_Roll_Out_To),"",IF(AND(ISNUMBER(K80),ISNUMBER(RP_Roll_Out_To_UTC)),K80-RP_Roll_Out_To_UTC+IF(K80&lt;RP_Roll_Out_To_UTC,1,0),""))</f>
        <v/>
      </c>
      <c r="M80" s="214" t="str">
        <f>IF(AND(ISNUMBER(RP_Roll_Out_CrewBaseUTC),ISNUMBER(L80)),L80+RP_Roll_Out_CrewBaseUTC-IF(L80+RP_Roll_Out_CrewBaseUTC&gt;1,1,0),"")</f>
        <v/>
      </c>
      <c r="N80" s="260" t="str">
        <f>IF(AND(ISNUMBER(L80),ISNUMBER(H80)),TIME(HOUR(L80-H80),MINUTE(L80-H80),0)+IF(L80-H80&lt;0,1,0),"")</f>
        <v/>
      </c>
      <c r="O80" s="447" t="s">
        <v>242</v>
      </c>
      <c r="P80" s="117" t="s">
        <v>521</v>
      </c>
      <c r="Q80" s="230" t="str">
        <f>IFERROR(IF(AND(RP_Roll_Out_Sector&lt;&gt;"",OR(M80&lt;I80,I80&gt;0.5),ISNUMBER(I80)),TIME(HOUR(1-I80+IF(1-I80&lt;0,1,0)),MINUTE(1-I80+IF(1-I80&lt;0,1,0))-IF(M80&gt;I80,TIME(24,0,0)-TIME(HOUR(M80),MINUTE(M80),0),0),0),""),"Error")</f>
        <v/>
      </c>
      <c r="R80" s="20"/>
      <c r="S80" s="445" t="s">
        <v>267</v>
      </c>
      <c r="T80" s="446"/>
      <c r="U80" s="446"/>
      <c r="V80" s="452" t="s">
        <v>410</v>
      </c>
      <c r="W80" s="452"/>
      <c r="X80" s="452"/>
      <c r="Y80" s="452"/>
      <c r="Z80" s="452"/>
      <c r="AA80" s="452"/>
      <c r="AB80" s="452"/>
      <c r="AC80" s="452"/>
      <c r="AD80" s="452"/>
      <c r="AE80" s="452"/>
      <c r="AF80" s="20"/>
      <c r="AG80" s="20"/>
      <c r="AH80" s="20"/>
      <c r="AI80" s="392"/>
      <c r="AJ80" s="392"/>
      <c r="AK80" s="392"/>
      <c r="AL80" s="392"/>
      <c r="AM80" s="392"/>
      <c r="AN80" s="392"/>
      <c r="AO80" s="392"/>
      <c r="AP80" s="392"/>
      <c r="AQ80" s="392"/>
      <c r="AR80" s="392"/>
      <c r="AS80" s="392"/>
      <c r="AT80" s="392"/>
      <c r="AU80" s="392"/>
      <c r="AV80" s="20"/>
      <c r="AW80" s="20"/>
      <c r="AX80" s="20"/>
      <c r="AY80" s="20"/>
      <c r="AZ80" s="20"/>
      <c r="BA80" s="20"/>
      <c r="BB80" s="20"/>
      <c r="BC80" s="20"/>
      <c r="BD80" s="20"/>
      <c r="BE80" s="20"/>
      <c r="BF80" s="20"/>
      <c r="BG80" s="20"/>
      <c r="BH80" s="20"/>
      <c r="BI80" s="20"/>
      <c r="BJ80" s="20"/>
      <c r="BK80" s="2" t="str">
        <f t="shared" si="90"/>
        <v/>
      </c>
      <c r="BL80" s="7" t="str">
        <f t="shared" si="94"/>
        <v/>
      </c>
      <c r="BM80" s="7" t="str">
        <f t="shared" si="91"/>
        <v/>
      </c>
      <c r="BN80" s="2"/>
      <c r="BP80" s="236">
        <f ca="1"/>
        <v>4.3055555555555597E-2</v>
      </c>
      <c r="BT80" s="275"/>
      <c r="CK80" s="219">
        <f t="shared" si="61"/>
        <v>0.22916666666666666</v>
      </c>
      <c r="CL80" s="219">
        <v>0.21875</v>
      </c>
      <c r="CM80" s="219">
        <v>0.22222222222222199</v>
      </c>
      <c r="CN80" s="219">
        <f t="shared" ref="CN80:CN143" si="96">IF(CN79=1,TIME(0,1,0),TIME(HOUR(CN79),MINUTE(CN79),0)+TIME(0,1,0))</f>
        <v>4.583333333333333E-2</v>
      </c>
      <c r="CO80" s="219">
        <f t="shared" ref="CO80:CO143" si="97">IF(CO79=1,TIME(0,1,0),TIME(HOUR(CO79),MINUTE(CO79),0)+TIME(0,1,0))</f>
        <v>4.583333333333333E-2</v>
      </c>
      <c r="CP80" s="219">
        <v>0.22222222222222199</v>
      </c>
      <c r="CQ80" s="219">
        <v>4.4444444444444398E-2</v>
      </c>
      <c r="CS80" s="219">
        <f t="shared" si="62"/>
        <v>0.22916666666666666</v>
      </c>
      <c r="CT80" s="219">
        <v>0.21875</v>
      </c>
      <c r="CU80" s="219">
        <v>0.22222222222222199</v>
      </c>
      <c r="CV80" s="219">
        <f t="shared" ref="CV80:CV143" si="98">IF(CV79=1,TIME(0,1,0),TIME(HOUR(CV79),MINUTE(CV79),0)+TIME(0,1,0))</f>
        <v>4.583333333333333E-2</v>
      </c>
      <c r="CW80" s="219">
        <f t="shared" ref="CW80:CW143" si="99">IF(CW79=1,TIME(0,1,0),TIME(HOUR(CW79),MINUTE(CW79),0)+TIME(0,1,0))</f>
        <v>4.583333333333333E-2</v>
      </c>
      <c r="CX80" s="219">
        <v>0.22222222222222199</v>
      </c>
      <c r="CY80" s="219">
        <v>4.4444444444444398E-2</v>
      </c>
      <c r="DA80" s="240">
        <v>0.28819444444444497</v>
      </c>
      <c r="DB80" s="240">
        <v>0.28819444444444497</v>
      </c>
      <c r="DC80" s="240">
        <v>0.28819444444444497</v>
      </c>
      <c r="DD80" s="240">
        <v>0.28819444444444497</v>
      </c>
      <c r="DE80" s="240">
        <v>0.28819444444444497</v>
      </c>
      <c r="DF80" s="240">
        <v>0.28819444444444497</v>
      </c>
      <c r="DG80" s="240">
        <v>0.28819444444444497</v>
      </c>
      <c r="DH80" s="240">
        <v>0.28819444444444497</v>
      </c>
      <c r="DI80" s="240">
        <v>0.28819444444444497</v>
      </c>
      <c r="DJ80" s="240">
        <v>0.28819444444444497</v>
      </c>
      <c r="DL80" s="2" t="str" cm="1">
        <f t="array" ref="DL80">_xlfn.IFNA(IF(INDEX(SectorsBlocks,ROW()-ROW(DK$5)+2,MATCH(SUBSTITUTE(RPName," ",""),SectorsBlocks_Top,0))&lt;&gt;0,INDEX(SectorsBlocks,ROW()-ROW(DK$5)+2,MATCH(SUBSTITUTE(RPName," ",""),SectorsBlocks_Top,0)),""),"")</f>
        <v>HTI-MEL</v>
      </c>
      <c r="DM80" s="250" cm="1">
        <f t="array" ref="DM80">_xlfn.IFNA(IF(INDEX(SectorsBlocks,ROW()-ROW(DL$5)+2,MATCH(SUBSTITUTE(RPName," ",""),SectorsBlocks_Top,0))&lt;&gt;0,INDEX(SectorsBlocks,ROW()-ROW(DL$5)+2,MATCH(SUBSTITUTE(RPName," ",""),SectorsBlocks_Top,0)+1),""),"")</f>
        <v>0.125</v>
      </c>
    </row>
    <row r="81" spans="1:117" ht="15" customHeight="1" thickBot="1">
      <c r="A81" s="20"/>
      <c r="B81" s="631" t="s">
        <v>495</v>
      </c>
      <c r="C81" s="632"/>
      <c r="D81" s="448"/>
      <c r="E81" s="204" t="s">
        <v>522</v>
      </c>
      <c r="F81" s="232"/>
      <c r="G81" s="212"/>
      <c r="H81" s="215" t="str">
        <f>IF(ISBLANK(RP_Roll_Out_From),"",IF(AND(ISNUMBER(G81),ISNUMBER(RP_Roll_Out_From_UTC)),G81-RP_Roll_Out_From_UTC+IF(G81&lt;RP_Roll_Out_From_UTC,1,0),""))</f>
        <v/>
      </c>
      <c r="I81" s="216" t="str">
        <f>IF(AND(ISNUMBER(H81),ISNUMBER(RP_Roll_Out_CrewBaseUTC)),H81+RP_Roll_Out_CrewBaseUTC-IF(H81+RP_Roll_Out_CrewBaseUTC&gt;1,1,0),"")</f>
        <v/>
      </c>
      <c r="J81" s="232"/>
      <c r="K81" s="212"/>
      <c r="L81" s="215" t="str">
        <f>IF(ISBLANK(RP_Roll_Out_To),"",IF(AND(ISNUMBER(K81),ISNUMBER(RP_Roll_Out_To_UTC)),K81-RP_Roll_Out_To_UTC+IF(K81&lt;RP_Roll_Out_To_UTC,1,0),""))</f>
        <v/>
      </c>
      <c r="M81" s="216" t="str">
        <f>IF(AND(ISNUMBER(RP_Roll_Out_CrewBaseUTC),ISNUMBER(L81)),L81+RP_Roll_Out_CrewBaseUTC-IF(L81+RP_Roll_Out_CrewBaseUTC&gt;1,1,0),"")</f>
        <v/>
      </c>
      <c r="N81" s="257" t="str">
        <f>IF(AND(ISNUMBER(L81),ISNUMBER(H81)),TIME(HOUR(L81-H81),MINUTE(L81-H81),0)+IF(L81-H81&lt;0,1,0),"")</f>
        <v/>
      </c>
      <c r="O81" s="448"/>
      <c r="P81" s="204" t="s">
        <v>522</v>
      </c>
      <c r="Q81" s="227" t="str">
        <f>IFERROR(IF(AND(RP_Roll_Out_Sector&lt;&gt;"",OR(M81&lt;I81,I81&gt;0.5),ISNUMBER(I81)),TIME(HOUR(1-I81+IF(1-I81&lt;0,1,0)),MINUTE(1-I81+IF(1-I81&lt;0,1,0))-IF(M81&gt;I81,TIME(24,0,0)-TIME(HOUR(M81),MINUTE(M81),0),0),0),""),"Error")</f>
        <v/>
      </c>
      <c r="R81" s="20"/>
      <c r="S81" s="445" t="s">
        <v>268</v>
      </c>
      <c r="T81" s="446"/>
      <c r="U81" s="446"/>
      <c r="V81" s="452" t="s">
        <v>411</v>
      </c>
      <c r="W81" s="452"/>
      <c r="X81" s="452"/>
      <c r="Y81" s="452"/>
      <c r="Z81" s="452"/>
      <c r="AA81" s="452"/>
      <c r="AB81" s="452"/>
      <c r="AC81" s="452"/>
      <c r="AD81" s="452"/>
      <c r="AE81" s="452"/>
      <c r="AF81" s="20"/>
      <c r="AG81" s="20"/>
      <c r="AH81" s="20"/>
      <c r="AI81" s="392"/>
      <c r="AJ81" s="392"/>
      <c r="AK81" s="392"/>
      <c r="AL81" s="392"/>
      <c r="AM81" s="392"/>
      <c r="AN81" s="392"/>
      <c r="AO81" s="392"/>
      <c r="AP81" s="392"/>
      <c r="AQ81" s="392"/>
      <c r="AR81" s="392"/>
      <c r="AS81" s="392"/>
      <c r="AT81" s="392"/>
      <c r="AU81" s="392"/>
      <c r="AV81" s="20"/>
      <c r="AW81" s="20"/>
      <c r="AX81" s="20"/>
      <c r="AY81" s="20"/>
      <c r="AZ81" s="20"/>
      <c r="BA81" s="20"/>
      <c r="BB81" s="20"/>
      <c r="BC81" s="20"/>
      <c r="BD81" s="20"/>
      <c r="BE81" s="20"/>
      <c r="BF81" s="20"/>
      <c r="BG81" s="20"/>
      <c r="BH81" s="20"/>
      <c r="BI81" s="20"/>
      <c r="BJ81" s="20"/>
      <c r="BK81" s="2" t="str">
        <f t="shared" si="90"/>
        <v/>
      </c>
      <c r="BL81" s="7" t="str">
        <f t="shared" si="94"/>
        <v/>
      </c>
      <c r="BM81" s="7" t="str">
        <f t="shared" si="91"/>
        <v/>
      </c>
      <c r="BN81" s="2"/>
      <c r="BP81" s="236">
        <f ca="1"/>
        <v>4.3749999999999997E-2</v>
      </c>
      <c r="BT81" s="275"/>
      <c r="CK81" s="219">
        <f t="shared" si="61"/>
        <v>0.23263888888888887</v>
      </c>
      <c r="CL81" s="219">
        <v>0.22222222222222199</v>
      </c>
      <c r="CM81" s="219">
        <v>0.225694444444444</v>
      </c>
      <c r="CN81" s="219">
        <f t="shared" si="96"/>
        <v>4.6527777777777772E-2</v>
      </c>
      <c r="CO81" s="219">
        <f t="shared" si="97"/>
        <v>4.6527777777777772E-2</v>
      </c>
      <c r="CP81" s="219">
        <v>0.225694444444444</v>
      </c>
      <c r="CQ81" s="219">
        <v>4.5138888888888902E-2</v>
      </c>
      <c r="CS81" s="219">
        <f t="shared" si="62"/>
        <v>0.23263888888888887</v>
      </c>
      <c r="CT81" s="219">
        <v>0.22222222222222199</v>
      </c>
      <c r="CU81" s="219">
        <v>0.225694444444444</v>
      </c>
      <c r="CV81" s="219">
        <f t="shared" si="98"/>
        <v>4.6527777777777772E-2</v>
      </c>
      <c r="CW81" s="219">
        <f t="shared" si="99"/>
        <v>4.6527777777777772E-2</v>
      </c>
      <c r="CX81" s="219">
        <v>0.225694444444444</v>
      </c>
      <c r="CY81" s="219">
        <v>4.5138888888888902E-2</v>
      </c>
      <c r="DA81" s="240">
        <v>0.29166666666666702</v>
      </c>
      <c r="DB81" s="240">
        <v>0.29166666666666702</v>
      </c>
      <c r="DC81" s="240">
        <v>0.29166666666666702</v>
      </c>
      <c r="DD81" s="240">
        <v>0.29166666666666702</v>
      </c>
      <c r="DE81" s="240">
        <v>0.29166666666666702</v>
      </c>
      <c r="DF81" s="240">
        <v>0.29166666666666702</v>
      </c>
      <c r="DG81" s="240">
        <v>0.29166666666666702</v>
      </c>
      <c r="DH81" s="240">
        <v>0.29166666666666702</v>
      </c>
      <c r="DI81" s="240">
        <v>0.29166666666666702</v>
      </c>
      <c r="DJ81" s="240">
        <v>0.29166666666666702</v>
      </c>
      <c r="DL81" s="2" t="str" cm="1">
        <f t="array" ref="DL81">_xlfn.IFNA(IF(INDEX(SectorsBlocks,ROW()-ROW(DK$5)+2,MATCH(SUBSTITUTE(RPName," ",""),SectorsBlocks_Top,0))&lt;&gt;0,INDEX(SectorsBlocks,ROW()-ROW(DK$5)+2,MATCH(SUBSTITUTE(RPName," ",""),SectorsBlocks_Top,0)),""),"")</f>
        <v>HTI-SYD</v>
      </c>
      <c r="DM81" s="250" cm="1">
        <f t="array" ref="DM81">_xlfn.IFNA(IF(INDEX(SectorsBlocks,ROW()-ROW(DL$5)+2,MATCH(SUBSTITUTE(RPName," ",""),SectorsBlocks_Top,0))&lt;&gt;0,INDEX(SectorsBlocks,ROW()-ROW(DL$5)+2,MATCH(SUBSTITUTE(RPName," ",""),SectorsBlocks_Top,0)+1),""),"")</f>
        <v>9.7222222222222224E-2</v>
      </c>
    </row>
    <row r="82" spans="1:117" ht="15" customHeight="1">
      <c r="A82" s="20"/>
      <c r="B82" s="399" t="s">
        <v>660</v>
      </c>
      <c r="C82" s="399"/>
      <c r="D82" s="399"/>
      <c r="E82" s="399"/>
      <c r="F82" s="399"/>
      <c r="G82" s="399"/>
      <c r="H82" s="399"/>
      <c r="I82" s="399"/>
      <c r="J82" s="399"/>
      <c r="K82" s="399"/>
      <c r="L82" s="399"/>
      <c r="M82" s="399"/>
      <c r="N82" s="399"/>
      <c r="O82" s="399"/>
      <c r="P82" s="399"/>
      <c r="Q82" s="399"/>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 t="str">
        <f t="shared" si="90"/>
        <v/>
      </c>
      <c r="BL82" s="7" t="str">
        <f t="shared" si="94"/>
        <v/>
      </c>
      <c r="BM82" s="7" t="str">
        <f t="shared" si="91"/>
        <v/>
      </c>
      <c r="BN82" s="2"/>
      <c r="BP82" s="236">
        <f ca="1"/>
        <v>4.4444444444444398E-2</v>
      </c>
      <c r="BT82" s="275"/>
      <c r="CK82" s="219">
        <f t="shared" si="61"/>
        <v>0.2361111111111111</v>
      </c>
      <c r="CL82" s="219">
        <v>0.225694444444444</v>
      </c>
      <c r="CM82" s="219">
        <v>0.22916666666666699</v>
      </c>
      <c r="CN82" s="219">
        <f t="shared" si="96"/>
        <v>4.7222222222222221E-2</v>
      </c>
      <c r="CO82" s="219">
        <f t="shared" si="97"/>
        <v>4.7222222222222221E-2</v>
      </c>
      <c r="CP82" s="219">
        <v>0.22916666666666699</v>
      </c>
      <c r="CQ82" s="219">
        <v>4.5833333333333302E-2</v>
      </c>
      <c r="CS82" s="219">
        <f t="shared" si="62"/>
        <v>0.2361111111111111</v>
      </c>
      <c r="CT82" s="219">
        <v>0.225694444444444</v>
      </c>
      <c r="CU82" s="219">
        <v>0.22916666666666699</v>
      </c>
      <c r="CV82" s="219">
        <f t="shared" si="98"/>
        <v>4.7222222222222221E-2</v>
      </c>
      <c r="CW82" s="219">
        <f t="shared" si="99"/>
        <v>4.7222222222222221E-2</v>
      </c>
      <c r="CX82" s="219">
        <v>0.22916666666666699</v>
      </c>
      <c r="CY82" s="219">
        <v>4.5833333333333302E-2</v>
      </c>
      <c r="DA82" s="240">
        <v>0.29513888888888901</v>
      </c>
      <c r="DB82" s="240">
        <v>0.29513888888888901</v>
      </c>
      <c r="DC82" s="240">
        <v>0.29513888888888901</v>
      </c>
      <c r="DD82" s="240">
        <v>0.29513888888888901</v>
      </c>
      <c r="DE82" s="240">
        <v>0.29513888888888901</v>
      </c>
      <c r="DF82" s="240">
        <v>0.29513888888888901</v>
      </c>
      <c r="DG82" s="240">
        <v>0.29513888888888901</v>
      </c>
      <c r="DH82" s="240">
        <v>0.29513888888888901</v>
      </c>
      <c r="DI82" s="240">
        <v>0.29513888888888901</v>
      </c>
      <c r="DJ82" s="240">
        <v>0.29513888888888901</v>
      </c>
      <c r="DL82" s="2" t="str" cm="1">
        <f t="array" ref="DL82">_xlfn.IFNA(IF(INDEX(SectorsBlocks,ROW()-ROW(DK$5)+2,MATCH(SUBSTITUTE(RPName," ",""),SectorsBlocks_Top,0))&lt;&gt;0,INDEX(SectorsBlocks,ROW()-ROW(DK$5)+2,MATCH(SUBSTITUTE(RPName," ",""),SectorsBlocks_Top,0)),""),"")</f>
        <v>KGI-PER</v>
      </c>
      <c r="DM82" s="250" cm="1">
        <f t="array" ref="DM82">_xlfn.IFNA(IF(INDEX(SectorsBlocks,ROW()-ROW(DL$5)+2,MATCH(SUBSTITUTE(RPName," ",""),SectorsBlocks_Top,0))&lt;&gt;0,INDEX(SectorsBlocks,ROW()-ROW(DL$5)+2,MATCH(SUBSTITUTE(RPName," ",""),SectorsBlocks_Top,0)+1),""),"")</f>
        <v>5.2083333333333336E-2</v>
      </c>
    </row>
    <row r="83" spans="1:117" ht="15" customHeight="1">
      <c r="A83" s="20"/>
      <c r="B83" s="400"/>
      <c r="C83" s="400"/>
      <c r="D83" s="400"/>
      <c r="E83" s="400"/>
      <c r="F83" s="400"/>
      <c r="G83" s="400"/>
      <c r="H83" s="400"/>
      <c r="I83" s="400"/>
      <c r="J83" s="400"/>
      <c r="K83" s="400"/>
      <c r="L83" s="400"/>
      <c r="M83" s="400"/>
      <c r="N83" s="400"/>
      <c r="O83" s="400"/>
      <c r="P83" s="400"/>
      <c r="Q83" s="40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 t="str">
        <f t="shared" si="90"/>
        <v/>
      </c>
      <c r="BL83" s="7" t="str">
        <f t="shared" si="94"/>
        <v/>
      </c>
      <c r="BM83" s="7" t="str">
        <f t="shared" si="91"/>
        <v/>
      </c>
      <c r="BN83" s="2"/>
      <c r="BP83" s="236">
        <f ca="1"/>
        <v>4.5138888888888902E-2</v>
      </c>
      <c r="BT83" s="275"/>
      <c r="CK83" s="219">
        <f t="shared" si="61"/>
        <v>0.23958333333333331</v>
      </c>
      <c r="CL83" s="219">
        <v>0.22916666666666699</v>
      </c>
      <c r="CM83" s="219">
        <v>0.23263888888888901</v>
      </c>
      <c r="CN83" s="219">
        <f t="shared" si="96"/>
        <v>4.7916666666666663E-2</v>
      </c>
      <c r="CO83" s="219">
        <f t="shared" si="97"/>
        <v>4.7916666666666663E-2</v>
      </c>
      <c r="CP83" s="219">
        <v>0.23263888888888901</v>
      </c>
      <c r="CQ83" s="219">
        <v>4.65277777777778E-2</v>
      </c>
      <c r="CS83" s="219">
        <f t="shared" si="62"/>
        <v>0.23958333333333331</v>
      </c>
      <c r="CT83" s="219">
        <v>0.22916666666666699</v>
      </c>
      <c r="CU83" s="219">
        <v>0.23263888888888901</v>
      </c>
      <c r="CV83" s="219">
        <f t="shared" si="98"/>
        <v>4.7916666666666663E-2</v>
      </c>
      <c r="CW83" s="219">
        <f t="shared" si="99"/>
        <v>4.7916666666666663E-2</v>
      </c>
      <c r="CX83" s="219">
        <v>0.23263888888888901</v>
      </c>
      <c r="CY83" s="219">
        <v>4.65277777777778E-2</v>
      </c>
      <c r="DA83" s="240">
        <v>0.29861111111111099</v>
      </c>
      <c r="DB83" s="240">
        <v>0.29861111111111099</v>
      </c>
      <c r="DC83" s="240">
        <v>0.29861111111111099</v>
      </c>
      <c r="DD83" s="240">
        <v>0.29861111111111099</v>
      </c>
      <c r="DE83" s="240">
        <v>0.29861111111111099</v>
      </c>
      <c r="DF83" s="240">
        <v>0.29861111111111099</v>
      </c>
      <c r="DG83" s="240">
        <v>0.29861111111111099</v>
      </c>
      <c r="DH83" s="240">
        <v>0.29861111111111099</v>
      </c>
      <c r="DI83" s="240">
        <v>0.29861111111111099</v>
      </c>
      <c r="DJ83" s="240">
        <v>0.29861111111111099</v>
      </c>
      <c r="DL83" s="2" t="str" cm="1">
        <f t="array" ref="DL83">_xlfn.IFNA(IF(INDEX(SectorsBlocks,ROW()-ROW(DK$5)+2,MATCH(SUBSTITUTE(RPName," ",""),SectorsBlocks_Top,0))&lt;&gt;0,INDEX(SectorsBlocks,ROW()-ROW(DK$5)+2,MATCH(SUBSTITUTE(RPName," ",""),SectorsBlocks_Top,0)),""),"")</f>
        <v>KNX-PER</v>
      </c>
      <c r="DM83" s="250" cm="1">
        <f t="array" ref="DM83">_xlfn.IFNA(IF(INDEX(SectorsBlocks,ROW()-ROW(DL$5)+2,MATCH(SUBSTITUTE(RPName," ",""),SectorsBlocks_Top,0))&lt;&gt;0,INDEX(SectorsBlocks,ROW()-ROW(DL$5)+2,MATCH(SUBSTITUTE(RPName," ",""),SectorsBlocks_Top,0)+1),""),"")</f>
        <v>0.14930555555555555</v>
      </c>
    </row>
    <row r="84" spans="1:117" ht="15" customHeight="1">
      <c r="A84" s="20"/>
      <c r="B84" s="400"/>
      <c r="C84" s="400"/>
      <c r="D84" s="400"/>
      <c r="E84" s="400"/>
      <c r="F84" s="400"/>
      <c r="G84" s="400"/>
      <c r="H84" s="400"/>
      <c r="I84" s="400"/>
      <c r="J84" s="400"/>
      <c r="K84" s="400"/>
      <c r="L84" s="400"/>
      <c r="M84" s="400"/>
      <c r="N84" s="400"/>
      <c r="O84" s="400"/>
      <c r="P84" s="400"/>
      <c r="Q84" s="40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 t="str">
        <f t="shared" si="90"/>
        <v/>
      </c>
      <c r="BL84" s="7" t="str">
        <f t="shared" si="94"/>
        <v/>
      </c>
      <c r="BM84" s="7" t="str">
        <f t="shared" si="91"/>
        <v/>
      </c>
      <c r="BN84" s="2"/>
      <c r="BP84" s="236">
        <f ca="1"/>
        <v>4.5833333333333302E-2</v>
      </c>
      <c r="BT84" s="275"/>
      <c r="CK84" s="219">
        <f t="shared" si="61"/>
        <v>0.24305555555555555</v>
      </c>
      <c r="CL84" s="219">
        <v>0.23263888888888901</v>
      </c>
      <c r="CM84" s="219">
        <v>0.23611111111111099</v>
      </c>
      <c r="CN84" s="219">
        <f t="shared" si="96"/>
        <v>4.8611111111111112E-2</v>
      </c>
      <c r="CO84" s="219">
        <f t="shared" si="97"/>
        <v>4.8611111111111112E-2</v>
      </c>
      <c r="CP84" s="219">
        <v>0.23611111111111099</v>
      </c>
      <c r="CQ84" s="219">
        <v>4.72222222222222E-2</v>
      </c>
      <c r="CS84" s="219">
        <f t="shared" si="62"/>
        <v>0.24305555555555555</v>
      </c>
      <c r="CT84" s="219">
        <v>0.23263888888888901</v>
      </c>
      <c r="CU84" s="219">
        <v>0.23611111111111099</v>
      </c>
      <c r="CV84" s="219">
        <f t="shared" si="98"/>
        <v>4.8611111111111112E-2</v>
      </c>
      <c r="CW84" s="219">
        <f t="shared" si="99"/>
        <v>4.8611111111111112E-2</v>
      </c>
      <c r="CX84" s="219">
        <v>0.23611111111111099</v>
      </c>
      <c r="CY84" s="219">
        <v>4.72222222222222E-2</v>
      </c>
      <c r="DA84" s="240">
        <v>0.30208333333333298</v>
      </c>
      <c r="DB84" s="240">
        <v>0.30208333333333298</v>
      </c>
      <c r="DC84" s="240">
        <v>0.30208333333333298</v>
      </c>
      <c r="DD84" s="240">
        <v>0.30208333333333298</v>
      </c>
      <c r="DE84" s="240">
        <v>0.30208333333333298</v>
      </c>
      <c r="DF84" s="240">
        <v>0.30208333333333298</v>
      </c>
      <c r="DG84" s="240">
        <v>0.30208333333333298</v>
      </c>
      <c r="DH84" s="240">
        <v>0.30208333333333298</v>
      </c>
      <c r="DI84" s="240">
        <v>0.30208333333333298</v>
      </c>
      <c r="DJ84" s="240">
        <v>0.30208333333333298</v>
      </c>
      <c r="DL84" s="2" t="str" cm="1">
        <f t="array" ref="DL84">_xlfn.IFNA(IF(INDEX(SectorsBlocks,ROW()-ROW(DK$5)+2,MATCH(SUBSTITUTE(RPName," ",""),SectorsBlocks_Top,0))&lt;&gt;0,INDEX(SectorsBlocks,ROW()-ROW(DK$5)+2,MATCH(SUBSTITUTE(RPName," ",""),SectorsBlocks_Top,0)),""),"")</f>
        <v>KTA-BNE</v>
      </c>
      <c r="DM84" s="250" cm="1">
        <f t="array" ref="DM84">_xlfn.IFNA(IF(INDEX(SectorsBlocks,ROW()-ROW(DL$5)+2,MATCH(SUBSTITUTE(RPName," ",""),SectorsBlocks_Top,0))&lt;&gt;0,INDEX(SectorsBlocks,ROW()-ROW(DL$5)+2,MATCH(SUBSTITUTE(RPName," ",""),SectorsBlocks_Top,0)+1),""),"")</f>
        <v>0.19791666666666666</v>
      </c>
    </row>
    <row r="85" spans="1:117" ht="1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 t="str">
        <f t="shared" si="90"/>
        <v/>
      </c>
      <c r="BL85" s="7" t="str">
        <f t="shared" si="94"/>
        <v/>
      </c>
      <c r="BM85" s="7" t="str">
        <f t="shared" si="91"/>
        <v/>
      </c>
      <c r="BN85" s="2"/>
      <c r="BP85" s="236">
        <f ca="1"/>
        <v>4.65277777777778E-2</v>
      </c>
      <c r="BT85" s="275"/>
      <c r="CK85" s="219">
        <f t="shared" si="61"/>
        <v>0.24652777777777776</v>
      </c>
      <c r="CL85" s="219">
        <v>0.23611111111111099</v>
      </c>
      <c r="CM85" s="219">
        <v>0.23958333333333301</v>
      </c>
      <c r="CN85" s="219">
        <f t="shared" si="96"/>
        <v>4.9305555555555554E-2</v>
      </c>
      <c r="CO85" s="219">
        <f t="shared" si="97"/>
        <v>4.9305555555555554E-2</v>
      </c>
      <c r="CP85" s="219">
        <v>0.23958333333333301</v>
      </c>
      <c r="CQ85" s="219">
        <v>4.7916666666666698E-2</v>
      </c>
      <c r="CS85" s="219">
        <f t="shared" si="62"/>
        <v>0.24652777777777776</v>
      </c>
      <c r="CT85" s="219">
        <v>0.23611111111111099</v>
      </c>
      <c r="CU85" s="219">
        <v>0.23958333333333301</v>
      </c>
      <c r="CV85" s="219">
        <f t="shared" si="98"/>
        <v>4.9305555555555554E-2</v>
      </c>
      <c r="CW85" s="219">
        <f t="shared" si="99"/>
        <v>4.9305555555555554E-2</v>
      </c>
      <c r="CX85" s="219">
        <v>0.23958333333333301</v>
      </c>
      <c r="CY85" s="219">
        <v>4.7916666666666698E-2</v>
      </c>
      <c r="DA85" s="240">
        <v>0.30555555555555602</v>
      </c>
      <c r="DB85" s="240">
        <v>0.30555555555555602</v>
      </c>
      <c r="DC85" s="240">
        <v>0.30555555555555602</v>
      </c>
      <c r="DD85" s="240">
        <v>0.30555555555555602</v>
      </c>
      <c r="DE85" s="240">
        <v>0.30555555555555602</v>
      </c>
      <c r="DF85" s="240">
        <v>0.30555555555555602</v>
      </c>
      <c r="DG85" s="240">
        <v>0.30555555555555602</v>
      </c>
      <c r="DH85" s="240">
        <v>0.30555555555555602</v>
      </c>
      <c r="DI85" s="240">
        <v>0.30555555555555602</v>
      </c>
      <c r="DJ85" s="240">
        <v>0.30555555555555602</v>
      </c>
      <c r="DL85" s="2" t="str" cm="1">
        <f t="array" ref="DL85">_xlfn.IFNA(IF(INDEX(SectorsBlocks,ROW()-ROW(DK$5)+2,MATCH(SUBSTITUTE(RPName," ",""),SectorsBlocks_Top,0))&lt;&gt;0,INDEX(SectorsBlocks,ROW()-ROW(DK$5)+2,MATCH(SUBSTITUTE(RPName," ",""),SectorsBlocks_Top,0)),""),"")</f>
        <v>KTA-PER</v>
      </c>
      <c r="DM85" s="250" cm="1">
        <f t="array" ref="DM85">_xlfn.IFNA(IF(INDEX(SectorsBlocks,ROW()-ROW(DL$5)+2,MATCH(SUBSTITUTE(RPName," ",""),SectorsBlocks_Top,0))&lt;&gt;0,INDEX(SectorsBlocks,ROW()-ROW(DL$5)+2,MATCH(SUBSTITUTE(RPName," ",""),SectorsBlocks_Top,0)+1),""),"")</f>
        <v>8.6805555555555552E-2</v>
      </c>
    </row>
    <row r="86" spans="1:117" ht="1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 t="str">
        <f t="shared" si="90"/>
        <v/>
      </c>
      <c r="BL86" s="7" t="str">
        <f t="shared" si="94"/>
        <v/>
      </c>
      <c r="BM86" s="7" t="str">
        <f t="shared" si="91"/>
        <v/>
      </c>
      <c r="BN86" s="2"/>
      <c r="BP86" s="236">
        <f ca="1"/>
        <v>4.72222222222222E-2</v>
      </c>
      <c r="CK86" s="219">
        <f t="shared" si="61"/>
        <v>0.25</v>
      </c>
      <c r="CL86" s="219">
        <v>0.23958333333333301</v>
      </c>
      <c r="CM86" s="219">
        <v>0.243055555555556</v>
      </c>
      <c r="CN86" s="219">
        <f t="shared" si="96"/>
        <v>4.9999999999999996E-2</v>
      </c>
      <c r="CO86" s="219">
        <f t="shared" si="97"/>
        <v>4.9999999999999996E-2</v>
      </c>
      <c r="CP86" s="219">
        <v>0.243055555555556</v>
      </c>
      <c r="CQ86" s="219">
        <v>4.8611111111111098E-2</v>
      </c>
      <c r="CS86" s="219">
        <f t="shared" si="62"/>
        <v>0.25</v>
      </c>
      <c r="CT86" s="219">
        <v>0.23958333333333301</v>
      </c>
      <c r="CU86" s="219">
        <v>0.243055555555556</v>
      </c>
      <c r="CV86" s="219">
        <f t="shared" si="98"/>
        <v>4.9999999999999996E-2</v>
      </c>
      <c r="CW86" s="219">
        <f t="shared" si="99"/>
        <v>4.9999999999999996E-2</v>
      </c>
      <c r="CX86" s="219">
        <v>0.243055555555556</v>
      </c>
      <c r="CY86" s="219">
        <v>4.8611111111111098E-2</v>
      </c>
      <c r="DA86" s="240">
        <v>0.30902777777777801</v>
      </c>
      <c r="DB86" s="240">
        <v>0.30902777777777801</v>
      </c>
      <c r="DC86" s="240">
        <v>0.30902777777777801</v>
      </c>
      <c r="DD86" s="240">
        <v>0.30902777777777801</v>
      </c>
      <c r="DE86" s="240">
        <v>0.30902777777777801</v>
      </c>
      <c r="DF86" s="240">
        <v>0.30902777777777801</v>
      </c>
      <c r="DG86" s="240">
        <v>0.30902777777777801</v>
      </c>
      <c r="DH86" s="240">
        <v>0.30902777777777801</v>
      </c>
      <c r="DI86" s="240">
        <v>0.30902777777777801</v>
      </c>
      <c r="DJ86" s="240">
        <v>0.30902777777777801</v>
      </c>
      <c r="DL86" s="2" t="str" cm="1">
        <f t="array" ref="DL86">_xlfn.IFNA(IF(INDEX(SectorsBlocks,ROW()-ROW(DK$5)+2,MATCH(SUBSTITUTE(RPName," ",""),SectorsBlocks_Top,0))&lt;&gt;0,INDEX(SectorsBlocks,ROW()-ROW(DK$5)+2,MATCH(SUBSTITUTE(RPName," ",""),SectorsBlocks_Top,0)),""),"")</f>
        <v>LNO-PER</v>
      </c>
      <c r="DM86" s="250" cm="1">
        <f t="array" ref="DM86">_xlfn.IFNA(IF(INDEX(SectorsBlocks,ROW()-ROW(DL$5)+2,MATCH(SUBSTITUTE(RPName," ",""),SectorsBlocks_Top,0))&lt;&gt;0,INDEX(SectorsBlocks,ROW()-ROW(DL$5)+2,MATCH(SUBSTITUTE(RPName," ",""),SectorsBlocks_Top,0)+1),""),"")</f>
        <v>5.5555555555555552E-2</v>
      </c>
    </row>
    <row r="87" spans="1:117" ht="1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 t="str">
        <f t="shared" si="90"/>
        <v/>
      </c>
      <c r="BL87" s="7" t="str">
        <f t="shared" si="94"/>
        <v/>
      </c>
      <c r="BM87" s="7" t="str">
        <f t="shared" si="91"/>
        <v/>
      </c>
      <c r="BN87" s="2"/>
      <c r="BP87" s="236">
        <f ca="1"/>
        <v>4.7916666666666698E-2</v>
      </c>
      <c r="CK87" s="219">
        <f t="shared" si="61"/>
        <v>0.25347222222222221</v>
      </c>
      <c r="CL87" s="219">
        <v>0.243055555555556</v>
      </c>
      <c r="CM87" s="219">
        <v>0.24652777777777801</v>
      </c>
      <c r="CN87" s="219">
        <f t="shared" si="96"/>
        <v>5.0694444444444445E-2</v>
      </c>
      <c r="CO87" s="219">
        <f t="shared" si="97"/>
        <v>5.0694444444444445E-2</v>
      </c>
      <c r="CP87" s="219">
        <v>0.24652777777777801</v>
      </c>
      <c r="CQ87" s="219">
        <v>4.9305555555555602E-2</v>
      </c>
      <c r="CS87" s="219">
        <f t="shared" si="62"/>
        <v>0.25347222222222221</v>
      </c>
      <c r="CT87" s="219">
        <v>0.243055555555556</v>
      </c>
      <c r="CU87" s="219">
        <v>0.24652777777777801</v>
      </c>
      <c r="CV87" s="219">
        <f t="shared" si="98"/>
        <v>5.0694444444444445E-2</v>
      </c>
      <c r="CW87" s="219">
        <f t="shared" si="99"/>
        <v>5.0694444444444445E-2</v>
      </c>
      <c r="CX87" s="219">
        <v>0.24652777777777801</v>
      </c>
      <c r="CY87" s="219">
        <v>4.9305555555555602E-2</v>
      </c>
      <c r="DA87" s="240">
        <v>0.3125</v>
      </c>
      <c r="DB87" s="240">
        <v>0.3125</v>
      </c>
      <c r="DC87" s="240">
        <v>0.3125</v>
      </c>
      <c r="DD87" s="240">
        <v>0.3125</v>
      </c>
      <c r="DE87" s="240">
        <v>0.3125</v>
      </c>
      <c r="DF87" s="240">
        <v>0.3125</v>
      </c>
      <c r="DG87" s="240">
        <v>0.3125</v>
      </c>
      <c r="DH87" s="240">
        <v>0.3125</v>
      </c>
      <c r="DI87" s="240">
        <v>0.3125</v>
      </c>
      <c r="DJ87" s="240">
        <v>0.3125</v>
      </c>
      <c r="DL87" s="2" t="str" cm="1">
        <f t="array" ref="DL87">_xlfn.IFNA(IF(INDEX(SectorsBlocks,ROW()-ROW(DK$5)+2,MATCH(SUBSTITUTE(RPName," ",""),SectorsBlocks_Top,0))&lt;&gt;0,INDEX(SectorsBlocks,ROW()-ROW(DK$5)+2,MATCH(SUBSTITUTE(RPName," ",""),SectorsBlocks_Top,0)),""),"")</f>
        <v>LST-ADL</v>
      </c>
      <c r="DM87" s="250" cm="1">
        <f t="array" ref="DM87">_xlfn.IFNA(IF(INDEX(SectorsBlocks,ROW()-ROW(DL$5)+2,MATCH(SUBSTITUTE(RPName," ",""),SectorsBlocks_Top,0))&lt;&gt;0,INDEX(SectorsBlocks,ROW()-ROW(DL$5)+2,MATCH(SUBSTITUTE(RPName," ",""),SectorsBlocks_Top,0)+1),""),"")</f>
        <v>7.6388888888888895E-2</v>
      </c>
    </row>
    <row r="88" spans="1:117" ht="1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 t="str">
        <f t="shared" si="90"/>
        <v/>
      </c>
      <c r="BL88" s="7" t="str">
        <f t="shared" si="94"/>
        <v/>
      </c>
      <c r="BM88" s="7" t="str">
        <f t="shared" si="91"/>
        <v/>
      </c>
      <c r="BN88" s="2"/>
      <c r="BP88" s="236">
        <f ca="1"/>
        <v>4.8611111111111098E-2</v>
      </c>
      <c r="CK88" s="219">
        <f t="shared" si="61"/>
        <v>0.25694444444444442</v>
      </c>
      <c r="CL88" s="219">
        <v>0.24652777777777801</v>
      </c>
      <c r="CM88" s="219">
        <v>0.25</v>
      </c>
      <c r="CN88" s="219">
        <f t="shared" si="96"/>
        <v>5.1388888888888887E-2</v>
      </c>
      <c r="CO88" s="219">
        <f t="shared" si="97"/>
        <v>5.1388888888888887E-2</v>
      </c>
      <c r="CP88" s="219">
        <v>0.25</v>
      </c>
      <c r="CQ88" s="219">
        <v>0.05</v>
      </c>
      <c r="CS88" s="219">
        <f t="shared" si="62"/>
        <v>0.25694444444444442</v>
      </c>
      <c r="CT88" s="219">
        <v>0.24652777777777801</v>
      </c>
      <c r="CU88" s="219">
        <v>0.25</v>
      </c>
      <c r="CV88" s="219">
        <f t="shared" si="98"/>
        <v>5.1388888888888887E-2</v>
      </c>
      <c r="CW88" s="219">
        <f t="shared" si="99"/>
        <v>5.1388888888888887E-2</v>
      </c>
      <c r="CX88" s="219">
        <v>0.25</v>
      </c>
      <c r="CY88" s="219">
        <v>0.05</v>
      </c>
      <c r="DA88" s="240">
        <v>0.31597222222222199</v>
      </c>
      <c r="DB88" s="240">
        <v>0.31597222222222199</v>
      </c>
      <c r="DC88" s="240">
        <v>0.31597222222222199</v>
      </c>
      <c r="DD88" s="240">
        <v>0.31597222222222199</v>
      </c>
      <c r="DE88" s="240">
        <v>0.31597222222222199</v>
      </c>
      <c r="DF88" s="240">
        <v>0.31597222222222199</v>
      </c>
      <c r="DG88" s="240">
        <v>0.31597222222222199</v>
      </c>
      <c r="DH88" s="240">
        <v>0.31597222222222199</v>
      </c>
      <c r="DI88" s="240">
        <v>0.31597222222222199</v>
      </c>
      <c r="DJ88" s="240">
        <v>0.31597222222222199</v>
      </c>
      <c r="DL88" s="2" t="str" cm="1">
        <f t="array" ref="DL88">_xlfn.IFNA(IF(INDEX(SectorsBlocks,ROW()-ROW(DK$5)+2,MATCH(SUBSTITUTE(RPName," ",""),SectorsBlocks_Top,0))&lt;&gt;0,INDEX(SectorsBlocks,ROW()-ROW(DK$5)+2,MATCH(SUBSTITUTE(RPName," ",""),SectorsBlocks_Top,0)),""),"")</f>
        <v>LST-BNE</v>
      </c>
      <c r="DM88" s="250" cm="1">
        <f t="array" ref="DM88">_xlfn.IFNA(IF(INDEX(SectorsBlocks,ROW()-ROW(DL$5)+2,MATCH(SUBSTITUTE(RPName," ",""),SectorsBlocks_Top,0))&lt;&gt;0,INDEX(SectorsBlocks,ROW()-ROW(DL$5)+2,MATCH(SUBSTITUTE(RPName," ",""),SectorsBlocks_Top,0)+1),""),"")</f>
        <v>0.10416666666666667</v>
      </c>
    </row>
    <row r="89" spans="1:117" ht="1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K89" s="2" t="str">
        <f t="shared" si="90"/>
        <v/>
      </c>
      <c r="BL89" s="7" t="str">
        <f t="shared" si="94"/>
        <v/>
      </c>
      <c r="BM89" s="7" t="str">
        <f t="shared" si="91"/>
        <v/>
      </c>
      <c r="BN89" s="2"/>
      <c r="BP89" s="236">
        <f ca="1"/>
        <v>4.9305555555555602E-2</v>
      </c>
      <c r="CK89" s="219">
        <f t="shared" si="61"/>
        <v>0.26041666666666663</v>
      </c>
      <c r="CL89" s="219">
        <v>0.25</v>
      </c>
      <c r="CM89" s="219">
        <v>0.25347222222222199</v>
      </c>
      <c r="CN89" s="219">
        <f t="shared" si="96"/>
        <v>5.2083333333333329E-2</v>
      </c>
      <c r="CO89" s="219">
        <f t="shared" si="97"/>
        <v>5.2083333333333329E-2</v>
      </c>
      <c r="CP89" s="219">
        <v>0.25347222222222199</v>
      </c>
      <c r="CQ89" s="219">
        <v>5.0694444444444403E-2</v>
      </c>
      <c r="CS89" s="219">
        <f t="shared" si="62"/>
        <v>0.26041666666666663</v>
      </c>
      <c r="CT89" s="219">
        <v>0.25</v>
      </c>
      <c r="CU89" s="219">
        <v>0.25347222222222199</v>
      </c>
      <c r="CV89" s="219">
        <f t="shared" si="98"/>
        <v>5.2083333333333329E-2</v>
      </c>
      <c r="CW89" s="219">
        <f t="shared" si="99"/>
        <v>5.2083333333333329E-2</v>
      </c>
      <c r="CX89" s="219">
        <v>0.25347222222222199</v>
      </c>
      <c r="CY89" s="219">
        <v>5.0694444444444403E-2</v>
      </c>
      <c r="DA89" s="240">
        <v>0.31944444444444497</v>
      </c>
      <c r="DB89" s="240">
        <v>0.31944444444444497</v>
      </c>
      <c r="DC89" s="240">
        <v>0.31944444444444497</v>
      </c>
      <c r="DD89" s="240">
        <v>0.31944444444444497</v>
      </c>
      <c r="DE89" s="240">
        <v>0.31944444444444497</v>
      </c>
      <c r="DF89" s="240">
        <v>0.31944444444444497</v>
      </c>
      <c r="DG89" s="240">
        <v>0.31944444444444497</v>
      </c>
      <c r="DH89" s="240">
        <v>0.31944444444444497</v>
      </c>
      <c r="DI89" s="240">
        <v>0.31944444444444497</v>
      </c>
      <c r="DJ89" s="240">
        <v>0.31944444444444497</v>
      </c>
      <c r="DL89" s="2" t="str" cm="1">
        <f t="array" ref="DL89">_xlfn.IFNA(IF(INDEX(SectorsBlocks,ROW()-ROW(DK$5)+2,MATCH(SUBSTITUTE(RPName," ",""),SectorsBlocks_Top,0))&lt;&gt;0,INDEX(SectorsBlocks,ROW()-ROW(DK$5)+2,MATCH(SUBSTITUTE(RPName," ",""),SectorsBlocks_Top,0)),""),"")</f>
        <v>LST-MEL</v>
      </c>
      <c r="DM89" s="250" cm="1">
        <f t="array" ref="DM89">_xlfn.IFNA(IF(INDEX(SectorsBlocks,ROW()-ROW(DL$5)+2,MATCH(SUBSTITUTE(RPName," ",""),SectorsBlocks_Top,0))&lt;&gt;0,INDEX(SectorsBlocks,ROW()-ROW(DL$5)+2,MATCH(SUBSTITUTE(RPName," ",""),SectorsBlocks_Top,0)+1),""),"")</f>
        <v>4.5138888888888888E-2</v>
      </c>
    </row>
    <row r="90" spans="1:117" ht="1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K90" s="2" t="str">
        <f t="shared" si="90"/>
        <v/>
      </c>
      <c r="BL90" s="7" t="str">
        <f t="shared" si="94"/>
        <v/>
      </c>
      <c r="BM90" s="7" t="str">
        <f t="shared" si="91"/>
        <v/>
      </c>
      <c r="BN90" s="2"/>
      <c r="BP90" s="236">
        <f ca="1"/>
        <v>0.05</v>
      </c>
      <c r="CK90" s="219">
        <f t="shared" si="61"/>
        <v>0.2638888888888889</v>
      </c>
      <c r="CL90" s="219">
        <v>0.25347222222222199</v>
      </c>
      <c r="CM90" s="219">
        <v>0.25694444444444398</v>
      </c>
      <c r="CN90" s="219">
        <f t="shared" si="96"/>
        <v>5.2777777777777778E-2</v>
      </c>
      <c r="CO90" s="219">
        <f t="shared" si="97"/>
        <v>5.2777777777777778E-2</v>
      </c>
      <c r="CP90" s="219">
        <v>0.25694444444444398</v>
      </c>
      <c r="CQ90" s="219">
        <v>5.1388888888888901E-2</v>
      </c>
      <c r="CS90" s="219">
        <f t="shared" si="62"/>
        <v>0.2638888888888889</v>
      </c>
      <c r="CT90" s="219">
        <v>0.25347222222222199</v>
      </c>
      <c r="CU90" s="219">
        <v>0.25694444444444398</v>
      </c>
      <c r="CV90" s="219">
        <f t="shared" si="98"/>
        <v>5.2777777777777778E-2</v>
      </c>
      <c r="CW90" s="219">
        <f t="shared" si="99"/>
        <v>5.2777777777777778E-2</v>
      </c>
      <c r="CX90" s="219">
        <v>0.25694444444444398</v>
      </c>
      <c r="CY90" s="219">
        <v>5.1388888888888901E-2</v>
      </c>
      <c r="DA90" s="240">
        <v>0.32291666666666702</v>
      </c>
      <c r="DB90" s="240">
        <v>0.32291666666666702</v>
      </c>
      <c r="DC90" s="240">
        <v>0.32291666666666702</v>
      </c>
      <c r="DD90" s="240">
        <v>0.32291666666666702</v>
      </c>
      <c r="DE90" s="240">
        <v>0.32291666666666702</v>
      </c>
      <c r="DF90" s="240">
        <v>0.32291666666666702</v>
      </c>
      <c r="DG90" s="240">
        <v>0.32291666666666702</v>
      </c>
      <c r="DH90" s="240">
        <v>0.32291666666666702</v>
      </c>
      <c r="DI90" s="240">
        <v>0.32291666666666702</v>
      </c>
      <c r="DJ90" s="240">
        <v>0.32291666666666702</v>
      </c>
      <c r="DL90" s="2" t="str" cm="1">
        <f t="array" ref="DL90">_xlfn.IFNA(IF(INDEX(SectorsBlocks,ROW()-ROW(DK$5)+2,MATCH(SUBSTITUTE(RPName," ",""),SectorsBlocks_Top,0))&lt;&gt;0,INDEX(SectorsBlocks,ROW()-ROW(DK$5)+2,MATCH(SUBSTITUTE(RPName," ",""),SectorsBlocks_Top,0)),""),"")</f>
        <v>LST-PER</v>
      </c>
      <c r="DM90" s="250" cm="1">
        <f t="array" ref="DM90">_xlfn.IFNA(IF(INDEX(SectorsBlocks,ROW()-ROW(DL$5)+2,MATCH(SUBSTITUTE(RPName," ",""),SectorsBlocks_Top,0))&lt;&gt;0,INDEX(SectorsBlocks,ROW()-ROW(DL$5)+2,MATCH(SUBSTITUTE(RPName," ",""),SectorsBlocks_Top,0)+1),""),"")</f>
        <v>0.1875</v>
      </c>
    </row>
    <row r="91" spans="1:117" ht="1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K91" s="2" t="str">
        <f t="shared" si="90"/>
        <v/>
      </c>
      <c r="BL91" s="7" t="str">
        <f t="shared" si="94"/>
        <v/>
      </c>
      <c r="BM91" s="7" t="str">
        <f t="shared" si="91"/>
        <v/>
      </c>
      <c r="BN91" s="2"/>
      <c r="BP91" s="236">
        <f ca="1"/>
        <v>5.0694444444444403E-2</v>
      </c>
      <c r="CK91" s="219">
        <f t="shared" si="61"/>
        <v>0.2673611111111111</v>
      </c>
      <c r="CL91" s="219">
        <v>0.25694444444444398</v>
      </c>
      <c r="CM91" s="219">
        <v>0.26041666666666702</v>
      </c>
      <c r="CN91" s="219">
        <f t="shared" si="96"/>
        <v>5.347222222222222E-2</v>
      </c>
      <c r="CO91" s="219">
        <f t="shared" si="97"/>
        <v>5.347222222222222E-2</v>
      </c>
      <c r="CP91" s="219">
        <v>0.26041666666666702</v>
      </c>
      <c r="CQ91" s="219">
        <v>5.2083333333333301E-2</v>
      </c>
      <c r="CS91" s="219">
        <f t="shared" si="62"/>
        <v>0.2673611111111111</v>
      </c>
      <c r="CT91" s="219">
        <v>0.25694444444444398</v>
      </c>
      <c r="CU91" s="219">
        <v>0.26041666666666702</v>
      </c>
      <c r="CV91" s="219">
        <f t="shared" si="98"/>
        <v>5.347222222222222E-2</v>
      </c>
      <c r="CW91" s="219">
        <f t="shared" si="99"/>
        <v>5.347222222222222E-2</v>
      </c>
      <c r="CX91" s="219">
        <v>0.26041666666666702</v>
      </c>
      <c r="CY91" s="219">
        <v>5.2083333333333301E-2</v>
      </c>
      <c r="DA91" s="240">
        <v>0.32638888888888901</v>
      </c>
      <c r="DB91" s="240">
        <v>0.32638888888888901</v>
      </c>
      <c r="DC91" s="240">
        <v>0.32638888888888901</v>
      </c>
      <c r="DD91" s="240">
        <v>0.32638888888888901</v>
      </c>
      <c r="DE91" s="240">
        <v>0.32638888888888901</v>
      </c>
      <c r="DF91" s="240">
        <v>0.32638888888888901</v>
      </c>
      <c r="DG91" s="240">
        <v>0.32638888888888901</v>
      </c>
      <c r="DH91" s="240">
        <v>0.32638888888888901</v>
      </c>
      <c r="DI91" s="240">
        <v>0.32638888888888901</v>
      </c>
      <c r="DJ91" s="240">
        <v>0.32638888888888901</v>
      </c>
      <c r="DL91" s="2" t="str" cm="1">
        <f t="array" ref="DL91">_xlfn.IFNA(IF(INDEX(SectorsBlocks,ROW()-ROW(DK$5)+2,MATCH(SUBSTITUTE(RPName," ",""),SectorsBlocks_Top,0))&lt;&gt;0,INDEX(SectorsBlocks,ROW()-ROW(DK$5)+2,MATCH(SUBSTITUTE(RPName," ",""),SectorsBlocks_Top,0)),""),"")</f>
        <v>LST-SYD</v>
      </c>
      <c r="DM91" s="250" cm="1">
        <f t="array" ref="DM91">_xlfn.IFNA(IF(INDEX(SectorsBlocks,ROW()-ROW(DL$5)+2,MATCH(SUBSTITUTE(RPName," ",""),SectorsBlocks_Top,0))&lt;&gt;0,INDEX(SectorsBlocks,ROW()-ROW(DL$5)+2,MATCH(SUBSTITUTE(RPName," ",""),SectorsBlocks_Top,0)+1),""),"")</f>
        <v>6.5972222222222224E-2</v>
      </c>
    </row>
    <row r="92" spans="1:117" ht="1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K92" s="2" t="str">
        <f t="shared" si="90"/>
        <v/>
      </c>
      <c r="BL92" s="7" t="str">
        <f t="shared" si="94"/>
        <v/>
      </c>
      <c r="BM92" s="7" t="str">
        <f t="shared" si="91"/>
        <v/>
      </c>
      <c r="BN92" s="2"/>
      <c r="BP92" s="236">
        <f ca="1"/>
        <v>5.1388888888888901E-2</v>
      </c>
      <c r="CK92" s="219">
        <f t="shared" si="61"/>
        <v>0.27083333333333331</v>
      </c>
      <c r="CL92" s="219">
        <v>0.26041666666666702</v>
      </c>
      <c r="CM92" s="219">
        <v>0.26388888888888901</v>
      </c>
      <c r="CN92" s="219">
        <f t="shared" si="96"/>
        <v>5.4166666666666662E-2</v>
      </c>
      <c r="CO92" s="219">
        <f t="shared" si="97"/>
        <v>5.4166666666666662E-2</v>
      </c>
      <c r="CP92" s="219">
        <v>0.26388888888888901</v>
      </c>
      <c r="CQ92" s="219">
        <v>5.2777777777777798E-2</v>
      </c>
      <c r="CS92" s="219">
        <f t="shared" si="62"/>
        <v>0.27083333333333331</v>
      </c>
      <c r="CT92" s="219">
        <v>0.26041666666666702</v>
      </c>
      <c r="CU92" s="219">
        <v>0.26388888888888901</v>
      </c>
      <c r="CV92" s="219">
        <f t="shared" si="98"/>
        <v>5.4166666666666662E-2</v>
      </c>
      <c r="CW92" s="219">
        <f t="shared" si="99"/>
        <v>5.4166666666666662E-2</v>
      </c>
      <c r="CX92" s="219">
        <v>0.26388888888888901</v>
      </c>
      <c r="CY92" s="219">
        <v>5.2777777777777798E-2</v>
      </c>
      <c r="DA92" s="240">
        <v>0.32986111111111099</v>
      </c>
      <c r="DB92" s="240">
        <v>0.32986111111111099</v>
      </c>
      <c r="DC92" s="240">
        <v>0.32986111111111099</v>
      </c>
      <c r="DD92" s="240">
        <v>0.32986111111111099</v>
      </c>
      <c r="DE92" s="240">
        <v>0.32986111111111099</v>
      </c>
      <c r="DF92" s="240">
        <v>0.32986111111111099</v>
      </c>
      <c r="DG92" s="240">
        <v>0.32986111111111099</v>
      </c>
      <c r="DH92" s="240">
        <v>0.32986111111111099</v>
      </c>
      <c r="DI92" s="240">
        <v>0.32986111111111099</v>
      </c>
      <c r="DJ92" s="240">
        <v>0.32986111111111099</v>
      </c>
      <c r="DL92" s="2" t="str" cm="1">
        <f t="array" ref="DL92">_xlfn.IFNA(IF(INDEX(SectorsBlocks,ROW()-ROW(DK$5)+2,MATCH(SUBSTITUTE(RPName," ",""),SectorsBlocks_Top,0))&lt;&gt;0,INDEX(SectorsBlocks,ROW()-ROW(DK$5)+2,MATCH(SUBSTITUTE(RPName," ",""),SectorsBlocks_Top,0)),""),"")</f>
        <v>MCY-MEL</v>
      </c>
      <c r="DM92" s="250" cm="1">
        <f t="array" ref="DM92">_xlfn.IFNA(IF(INDEX(SectorsBlocks,ROW()-ROW(DL$5)+2,MATCH(SUBSTITUTE(RPName," ",""),SectorsBlocks_Top,0))&lt;&gt;0,INDEX(SectorsBlocks,ROW()-ROW(DL$5)+2,MATCH(SUBSTITUTE(RPName," ",""),SectorsBlocks_Top,0)+1),""),"")</f>
        <v>0.1076388888888889</v>
      </c>
    </row>
    <row r="93" spans="1:117" ht="1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K93" s="2" t="str">
        <f t="shared" si="90"/>
        <v/>
      </c>
      <c r="BL93" s="7" t="str">
        <f t="shared" si="94"/>
        <v/>
      </c>
      <c r="BM93" s="7" t="str">
        <f t="shared" si="91"/>
        <v/>
      </c>
      <c r="BN93" s="2"/>
      <c r="BP93" s="236">
        <f ca="1"/>
        <v>5.2083333333333301E-2</v>
      </c>
      <c r="CK93" s="219">
        <f t="shared" si="61"/>
        <v>0.27430555555555552</v>
      </c>
      <c r="CL93" s="219">
        <v>0.26388888888888901</v>
      </c>
      <c r="CM93" s="219">
        <v>0.26736111111111099</v>
      </c>
      <c r="CN93" s="219">
        <f t="shared" si="96"/>
        <v>5.486111111111111E-2</v>
      </c>
      <c r="CO93" s="219">
        <f t="shared" si="97"/>
        <v>5.486111111111111E-2</v>
      </c>
      <c r="CP93" s="219">
        <v>0.26736111111111099</v>
      </c>
      <c r="CQ93" s="219">
        <v>5.3472222222222199E-2</v>
      </c>
      <c r="CS93" s="219">
        <f t="shared" si="62"/>
        <v>0.27430555555555552</v>
      </c>
      <c r="CT93" s="219">
        <v>0.26388888888888901</v>
      </c>
      <c r="CU93" s="219">
        <v>0.26736111111111099</v>
      </c>
      <c r="CV93" s="219">
        <f t="shared" si="98"/>
        <v>5.486111111111111E-2</v>
      </c>
      <c r="CW93" s="219">
        <f t="shared" si="99"/>
        <v>5.486111111111111E-2</v>
      </c>
      <c r="CX93" s="219">
        <v>0.26736111111111099</v>
      </c>
      <c r="CY93" s="219">
        <v>5.3472222222222199E-2</v>
      </c>
      <c r="DA93" s="240">
        <v>0.33333333333333298</v>
      </c>
      <c r="DB93" s="240">
        <v>0.33333333333333298</v>
      </c>
      <c r="DC93" s="240">
        <v>0.33333333333333298</v>
      </c>
      <c r="DD93" s="240">
        <v>0.33333333333333298</v>
      </c>
      <c r="DE93" s="240">
        <v>0.33333333333333298</v>
      </c>
      <c r="DF93" s="240">
        <v>0.33333333333333298</v>
      </c>
      <c r="DG93" s="240">
        <v>0.33333333333333298</v>
      </c>
      <c r="DH93" s="240">
        <v>0.33333333333333298</v>
      </c>
      <c r="DI93" s="240">
        <v>0.33333333333333298</v>
      </c>
      <c r="DJ93" s="240">
        <v>0.33333333333333298</v>
      </c>
      <c r="DL93" s="2" t="str" cm="1">
        <f t="array" ref="DL93">_xlfn.IFNA(IF(INDEX(SectorsBlocks,ROW()-ROW(DK$5)+2,MATCH(SUBSTITUTE(RPName," ",""),SectorsBlocks_Top,0))&lt;&gt;0,INDEX(SectorsBlocks,ROW()-ROW(DK$5)+2,MATCH(SUBSTITUTE(RPName," ",""),SectorsBlocks_Top,0)),""),"")</f>
        <v>MCY-SYD</v>
      </c>
      <c r="DM93" s="250" cm="1">
        <f t="array" ref="DM93">_xlfn.IFNA(IF(INDEX(SectorsBlocks,ROW()-ROW(DL$5)+2,MATCH(SUBSTITUTE(RPName," ",""),SectorsBlocks_Top,0))&lt;&gt;0,INDEX(SectorsBlocks,ROW()-ROW(DL$5)+2,MATCH(SUBSTITUTE(RPName," ",""),SectorsBlocks_Top,0)+1),""),"")</f>
        <v>6.5972222222222224E-2</v>
      </c>
    </row>
    <row r="94" spans="1:117" ht="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K94" s="2" t="str">
        <f t="shared" si="90"/>
        <v/>
      </c>
      <c r="BL94" s="7" t="str">
        <f t="shared" si="94"/>
        <v/>
      </c>
      <c r="BM94" s="7" t="str">
        <f t="shared" si="91"/>
        <v/>
      </c>
      <c r="BN94" s="2"/>
      <c r="BP94" s="236">
        <f ca="1"/>
        <v>5.2777777777777798E-2</v>
      </c>
      <c r="CK94" s="219">
        <f t="shared" si="61"/>
        <v>0.27777777777777779</v>
      </c>
      <c r="CL94" s="219">
        <v>0.26736111111111099</v>
      </c>
      <c r="CM94" s="219">
        <v>0.27083333333333298</v>
      </c>
      <c r="CN94" s="219">
        <f t="shared" si="96"/>
        <v>5.5555555555555552E-2</v>
      </c>
      <c r="CO94" s="219">
        <f t="shared" si="97"/>
        <v>5.5555555555555552E-2</v>
      </c>
      <c r="CP94" s="219">
        <v>0.27083333333333298</v>
      </c>
      <c r="CQ94" s="219">
        <v>5.4166666666666703E-2</v>
      </c>
      <c r="CS94" s="219">
        <f t="shared" si="62"/>
        <v>0.27777777777777779</v>
      </c>
      <c r="CT94" s="219">
        <v>0.26736111111111099</v>
      </c>
      <c r="CU94" s="219">
        <v>0.27083333333333298</v>
      </c>
      <c r="CV94" s="219">
        <f t="shared" si="98"/>
        <v>5.5555555555555552E-2</v>
      </c>
      <c r="CW94" s="219">
        <f t="shared" si="99"/>
        <v>5.5555555555555552E-2</v>
      </c>
      <c r="CX94" s="219">
        <v>0.27083333333333298</v>
      </c>
      <c r="CY94" s="219">
        <v>5.4166666666666703E-2</v>
      </c>
      <c r="DA94" s="240">
        <v>0.33680555555555602</v>
      </c>
      <c r="DB94" s="240">
        <v>0.33680555555555602</v>
      </c>
      <c r="DC94" s="240">
        <v>0.33680555555555602</v>
      </c>
      <c r="DD94" s="240">
        <v>0.33680555555555602</v>
      </c>
      <c r="DE94" s="240">
        <v>0.33680555555555602</v>
      </c>
      <c r="DF94" s="240">
        <v>0.33680555555555602</v>
      </c>
      <c r="DG94" s="240">
        <v>0.33680555555555602</v>
      </c>
      <c r="DH94" s="240">
        <v>0.33680555555555602</v>
      </c>
      <c r="DI94" s="240">
        <v>0.33680555555555602</v>
      </c>
      <c r="DJ94" s="240">
        <v>0.33680555555555602</v>
      </c>
      <c r="DL94" s="2" t="str" cm="1">
        <f t="array" ref="DL94">_xlfn.IFNA(IF(INDEX(SectorsBlocks,ROW()-ROW(DK$5)+2,MATCH(SUBSTITUTE(RPName," ",""),SectorsBlocks_Top,0))&lt;&gt;0,INDEX(SectorsBlocks,ROW()-ROW(DK$5)+2,MATCH(SUBSTITUTE(RPName," ",""),SectorsBlocks_Top,0)),""),"")</f>
        <v>MEL-ADL</v>
      </c>
      <c r="DM94" s="250" cm="1">
        <f t="array" ref="DM94">_xlfn.IFNA(IF(INDEX(SectorsBlocks,ROW()-ROW(DL$5)+2,MATCH(SUBSTITUTE(RPName," ",""),SectorsBlocks_Top,0))&lt;&gt;0,INDEX(SectorsBlocks,ROW()-ROW(DL$5)+2,MATCH(SUBSTITUTE(RPName," ",""),SectorsBlocks_Top,0)+1),""),"")</f>
        <v>5.9027777777777776E-2</v>
      </c>
    </row>
    <row r="95" spans="1:117" ht="1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K95" s="2" t="str">
        <f t="shared" si="90"/>
        <v/>
      </c>
      <c r="BL95" s="7" t="str">
        <f t="shared" si="94"/>
        <v/>
      </c>
      <c r="BM95" s="7" t="str">
        <f t="shared" si="91"/>
        <v/>
      </c>
      <c r="BN95" s="2"/>
      <c r="BP95" s="236">
        <f ca="1"/>
        <v>5.3472222222222199E-2</v>
      </c>
      <c r="CK95" s="219">
        <f t="shared" si="61"/>
        <v>0.28125</v>
      </c>
      <c r="CL95" s="219">
        <v>0.27083333333333298</v>
      </c>
      <c r="CM95" s="219">
        <v>0.27430555555555602</v>
      </c>
      <c r="CN95" s="219">
        <f t="shared" si="96"/>
        <v>5.6249999999999994E-2</v>
      </c>
      <c r="CO95" s="219">
        <f t="shared" si="97"/>
        <v>5.6249999999999994E-2</v>
      </c>
      <c r="CP95" s="219">
        <v>0.27430555555555602</v>
      </c>
      <c r="CQ95" s="219">
        <v>5.4861111111111097E-2</v>
      </c>
      <c r="CS95" s="219">
        <f t="shared" si="62"/>
        <v>0.28125</v>
      </c>
      <c r="CT95" s="219">
        <v>0.27083333333333298</v>
      </c>
      <c r="CU95" s="219">
        <v>0.27430555555555602</v>
      </c>
      <c r="CV95" s="219">
        <f t="shared" si="98"/>
        <v>5.6249999999999994E-2</v>
      </c>
      <c r="CW95" s="219">
        <f t="shared" si="99"/>
        <v>5.6249999999999994E-2</v>
      </c>
      <c r="CX95" s="219">
        <v>0.27430555555555602</v>
      </c>
      <c r="CY95" s="219">
        <v>5.4861111111111097E-2</v>
      </c>
      <c r="DA95" s="240">
        <v>0.34027777777777801</v>
      </c>
      <c r="DB95" s="240">
        <v>0.34027777777777801</v>
      </c>
      <c r="DC95" s="240">
        <v>0.34027777777777801</v>
      </c>
      <c r="DD95" s="240">
        <v>0.34027777777777801</v>
      </c>
      <c r="DE95" s="240">
        <v>0.34027777777777801</v>
      </c>
      <c r="DF95" s="240">
        <v>0.34027777777777801</v>
      </c>
      <c r="DG95" s="240">
        <v>0.34027777777777801</v>
      </c>
      <c r="DH95" s="240">
        <v>0.34027777777777801</v>
      </c>
      <c r="DI95" s="240">
        <v>0.34027777777777801</v>
      </c>
      <c r="DJ95" s="240">
        <v>0.34027777777777801</v>
      </c>
      <c r="DL95" s="2" t="str" cm="1">
        <f t="array" ref="DL95">_xlfn.IFNA(IF(INDEX(SectorsBlocks,ROW()-ROW(DK$5)+2,MATCH(SUBSTITUTE(RPName," ",""),SectorsBlocks_Top,0))&lt;&gt;0,INDEX(SectorsBlocks,ROW()-ROW(DK$5)+2,MATCH(SUBSTITUTE(RPName," ",""),SectorsBlocks_Top,0)),""),"")</f>
        <v>MEL-AYQ</v>
      </c>
      <c r="DM95" s="250" cm="1">
        <f t="array" ref="DM95">_xlfn.IFNA(IF(INDEX(SectorsBlocks,ROW()-ROW(DL$5)+2,MATCH(SUBSTITUTE(RPName," ",""),SectorsBlocks_Top,0))&lt;&gt;0,INDEX(SectorsBlocks,ROW()-ROW(DL$5)+2,MATCH(SUBSTITUTE(RPName," ",""),SectorsBlocks_Top,0)+1),""),"")</f>
        <v>0.1388888888888889</v>
      </c>
    </row>
    <row r="96" spans="1:117" ht="1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K96" s="2" t="str">
        <f t="shared" si="90"/>
        <v/>
      </c>
      <c r="BL96" s="7" t="str">
        <f t="shared" si="94"/>
        <v/>
      </c>
      <c r="BM96" s="7" t="str">
        <f t="shared" si="91"/>
        <v/>
      </c>
      <c r="BN96" s="2"/>
      <c r="BP96" s="236">
        <f ca="1"/>
        <v>5.4166666666666703E-2</v>
      </c>
      <c r="CK96" s="219">
        <f t="shared" si="61"/>
        <v>0.28472222222222221</v>
      </c>
      <c r="CL96" s="219">
        <v>0.27430555555555602</v>
      </c>
      <c r="CM96" s="219">
        <v>0.27777777777777801</v>
      </c>
      <c r="CN96" s="219">
        <f t="shared" si="96"/>
        <v>5.6944444444444443E-2</v>
      </c>
      <c r="CO96" s="219">
        <f t="shared" si="97"/>
        <v>5.6944444444444443E-2</v>
      </c>
      <c r="CP96" s="219">
        <v>0.27777777777777801</v>
      </c>
      <c r="CQ96" s="219">
        <v>5.5555555555555601E-2</v>
      </c>
      <c r="CS96" s="219">
        <f t="shared" si="62"/>
        <v>0.28472222222222221</v>
      </c>
      <c r="CT96" s="219">
        <v>0.27430555555555602</v>
      </c>
      <c r="CU96" s="219">
        <v>0.27777777777777801</v>
      </c>
      <c r="CV96" s="219">
        <f t="shared" si="98"/>
        <v>5.6944444444444443E-2</v>
      </c>
      <c r="CW96" s="219">
        <f t="shared" si="99"/>
        <v>5.6944444444444443E-2</v>
      </c>
      <c r="CX96" s="219">
        <v>0.27777777777777801</v>
      </c>
      <c r="CY96" s="219">
        <v>5.5555555555555601E-2</v>
      </c>
      <c r="DA96" s="240">
        <v>0.34375</v>
      </c>
      <c r="DB96" s="240">
        <v>0.34375</v>
      </c>
      <c r="DC96" s="240">
        <v>0.34375</v>
      </c>
      <c r="DD96" s="240">
        <v>0.34375</v>
      </c>
      <c r="DE96" s="240">
        <v>0.34375</v>
      </c>
      <c r="DF96" s="240">
        <v>0.34375</v>
      </c>
      <c r="DG96" s="240">
        <v>0.34375</v>
      </c>
      <c r="DH96" s="240">
        <v>0.34375</v>
      </c>
      <c r="DI96" s="240">
        <v>0.34375</v>
      </c>
      <c r="DJ96" s="240">
        <v>0.34375</v>
      </c>
      <c r="DL96" s="2" t="str" cm="1">
        <f t="array" ref="DL96">_xlfn.IFNA(IF(INDEX(SectorsBlocks,ROW()-ROW(DK$5)+2,MATCH(SUBSTITUTE(RPName," ",""),SectorsBlocks_Top,0))&lt;&gt;0,INDEX(SectorsBlocks,ROW()-ROW(DK$5)+2,MATCH(SUBSTITUTE(RPName," ",""),SectorsBlocks_Top,0)),""),"")</f>
        <v>MEL-BNE</v>
      </c>
      <c r="DM96" s="250" cm="1">
        <f t="array" ref="DM96">_xlfn.IFNA(IF(INDEX(SectorsBlocks,ROW()-ROW(DL$5)+2,MATCH(SUBSTITUTE(RPName," ",""),SectorsBlocks_Top,0))&lt;&gt;0,INDEX(SectorsBlocks,ROW()-ROW(DL$5)+2,MATCH(SUBSTITUTE(RPName," ",""),SectorsBlocks_Top,0)+1),""),"")</f>
        <v>9.0277777777777776E-2</v>
      </c>
    </row>
    <row r="97" spans="1:117" ht="1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K97" s="2" t="str">
        <f t="shared" si="90"/>
        <v/>
      </c>
      <c r="BL97" s="7" t="str">
        <f t="shared" si="94"/>
        <v/>
      </c>
      <c r="BM97" s="7" t="str">
        <f t="shared" si="91"/>
        <v/>
      </c>
      <c r="BN97" s="2"/>
      <c r="BP97" s="236">
        <f ca="1"/>
        <v>5.4861111111111097E-2</v>
      </c>
      <c r="CK97" s="219">
        <f t="shared" si="61"/>
        <v>0.28819444444444442</v>
      </c>
      <c r="CL97" s="219">
        <v>0.27777777777777801</v>
      </c>
      <c r="CM97" s="219">
        <v>0.28125</v>
      </c>
      <c r="CN97" s="219">
        <f t="shared" si="96"/>
        <v>5.7638888888888885E-2</v>
      </c>
      <c r="CO97" s="219">
        <f t="shared" si="97"/>
        <v>5.7638888888888885E-2</v>
      </c>
      <c r="CP97" s="219">
        <v>0.28125</v>
      </c>
      <c r="CQ97" s="219">
        <v>5.6250000000000001E-2</v>
      </c>
      <c r="CS97" s="219">
        <f t="shared" si="62"/>
        <v>0.28819444444444442</v>
      </c>
      <c r="CT97" s="219">
        <v>0.27777777777777801</v>
      </c>
      <c r="CU97" s="219">
        <v>0.28125</v>
      </c>
      <c r="CV97" s="219">
        <f t="shared" si="98"/>
        <v>5.7638888888888885E-2</v>
      </c>
      <c r="CW97" s="219">
        <f t="shared" si="99"/>
        <v>5.7638888888888885E-2</v>
      </c>
      <c r="CX97" s="219">
        <v>0.28125</v>
      </c>
      <c r="CY97" s="219">
        <v>5.6250000000000001E-2</v>
      </c>
      <c r="DA97" s="240">
        <v>0.34722222222222199</v>
      </c>
      <c r="DB97" s="240">
        <v>0.34722222222222199</v>
      </c>
      <c r="DC97" s="240">
        <v>0.34722222222222199</v>
      </c>
      <c r="DD97" s="240">
        <v>0.34722222222222199</v>
      </c>
      <c r="DE97" s="240">
        <v>0.34722222222222199</v>
      </c>
      <c r="DF97" s="240">
        <v>0.34722222222222199</v>
      </c>
      <c r="DG97" s="240">
        <v>0.34722222222222199</v>
      </c>
      <c r="DH97" s="240">
        <v>0.34722222222222199</v>
      </c>
      <c r="DI97" s="240">
        <v>0.34722222222222199</v>
      </c>
      <c r="DJ97" s="240">
        <v>0.34722222222222199</v>
      </c>
      <c r="DL97" s="2" t="str" cm="1">
        <f t="array" ref="DL97">_xlfn.IFNA(IF(INDEX(SectorsBlocks,ROW()-ROW(DK$5)+2,MATCH(SUBSTITUTE(RPName," ",""),SectorsBlocks_Top,0))&lt;&gt;0,INDEX(SectorsBlocks,ROW()-ROW(DK$5)+2,MATCH(SUBSTITUTE(RPName," ",""),SectorsBlocks_Top,0)),""),"")</f>
        <v>MEL-CBR</v>
      </c>
      <c r="DM97" s="250" cm="1">
        <f t="array" ref="DM97">_xlfn.IFNA(IF(INDEX(SectorsBlocks,ROW()-ROW(DL$5)+2,MATCH(SUBSTITUTE(RPName," ",""),SectorsBlocks_Top,0))&lt;&gt;0,INDEX(SectorsBlocks,ROW()-ROW(DL$5)+2,MATCH(SUBSTITUTE(RPName," ",""),SectorsBlocks_Top,0)+1),""),"")</f>
        <v>4.5138888888888888E-2</v>
      </c>
    </row>
    <row r="98" spans="1:117" ht="1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K98" s="2" t="str">
        <f t="shared" si="90"/>
        <v/>
      </c>
      <c r="BL98" s="7" t="str">
        <f t="shared" si="94"/>
        <v/>
      </c>
      <c r="BM98" s="7" t="str">
        <f t="shared" si="91"/>
        <v/>
      </c>
      <c r="BN98" s="2"/>
      <c r="BP98" s="236">
        <f ca="1"/>
        <v>5.5555555555555601E-2</v>
      </c>
      <c r="CK98" s="219">
        <f t="shared" si="61"/>
        <v>0.29166666666666663</v>
      </c>
      <c r="CL98" s="219">
        <v>0.28125</v>
      </c>
      <c r="CM98" s="219">
        <v>0.28472222222222199</v>
      </c>
      <c r="CN98" s="219">
        <f t="shared" si="96"/>
        <v>5.8333333333333334E-2</v>
      </c>
      <c r="CO98" s="219">
        <f t="shared" si="97"/>
        <v>5.8333333333333334E-2</v>
      </c>
      <c r="CP98" s="219">
        <v>0.28472222222222199</v>
      </c>
      <c r="CQ98" s="219">
        <v>5.6944444444444402E-2</v>
      </c>
      <c r="CS98" s="219">
        <f t="shared" si="62"/>
        <v>0.29166666666666663</v>
      </c>
      <c r="CT98" s="219">
        <v>0.28125</v>
      </c>
      <c r="CU98" s="219">
        <v>0.28472222222222199</v>
      </c>
      <c r="CV98" s="219">
        <f t="shared" si="98"/>
        <v>5.8333333333333334E-2</v>
      </c>
      <c r="CW98" s="219">
        <f t="shared" si="99"/>
        <v>5.8333333333333334E-2</v>
      </c>
      <c r="CX98" s="219">
        <v>0.28472222222222199</v>
      </c>
      <c r="CY98" s="219">
        <v>5.6944444444444402E-2</v>
      </c>
      <c r="DA98" s="240">
        <v>0.35069444444444497</v>
      </c>
      <c r="DB98" s="240">
        <v>0.35069444444444497</v>
      </c>
      <c r="DC98" s="240">
        <v>0.35069444444444497</v>
      </c>
      <c r="DD98" s="240">
        <v>0.35069444444444497</v>
      </c>
      <c r="DE98" s="240">
        <v>0.35069444444444497</v>
      </c>
      <c r="DF98" s="240">
        <v>0.35069444444444497</v>
      </c>
      <c r="DG98" s="240">
        <v>0.35069444444444497</v>
      </c>
      <c r="DH98" s="240">
        <v>0.35069444444444497</v>
      </c>
      <c r="DI98" s="240">
        <v>0.35069444444444497</v>
      </c>
      <c r="DJ98" s="240">
        <v>0.35069444444444497</v>
      </c>
      <c r="DL98" s="2" t="str" cm="1">
        <f t="array" ref="DL98">_xlfn.IFNA(IF(INDEX(SectorsBlocks,ROW()-ROW(DK$5)+2,MATCH(SUBSTITUTE(RPName," ",""),SectorsBlocks_Top,0))&lt;&gt;0,INDEX(SectorsBlocks,ROW()-ROW(DK$5)+2,MATCH(SUBSTITUTE(RPName," ",""),SectorsBlocks_Top,0)),""),"")</f>
        <v>MEL-CNS</v>
      </c>
      <c r="DM98" s="250" cm="1">
        <f t="array" ref="DM98">_xlfn.IFNA(IF(INDEX(SectorsBlocks,ROW()-ROW(DL$5)+2,MATCH(SUBSTITUTE(RPName," ",""),SectorsBlocks_Top,0))&lt;&gt;0,INDEX(SectorsBlocks,ROW()-ROW(DL$5)+2,MATCH(SUBSTITUTE(RPName," ",""),SectorsBlocks_Top,0)+1),""),"")</f>
        <v>0.1423611111111111</v>
      </c>
    </row>
    <row r="99" spans="1:117" ht="1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K99" s="2" t="str">
        <f t="shared" si="90"/>
        <v/>
      </c>
      <c r="BL99" s="7" t="str">
        <f t="shared" si="94"/>
        <v/>
      </c>
      <c r="BM99" s="7" t="str">
        <f t="shared" si="91"/>
        <v/>
      </c>
      <c r="BN99" s="2"/>
      <c r="BP99" s="236">
        <f ca="1"/>
        <v>5.6250000000000001E-2</v>
      </c>
      <c r="CK99" s="219">
        <f t="shared" si="61"/>
        <v>0.2951388888888889</v>
      </c>
      <c r="CL99" s="219">
        <v>0.28472222222222199</v>
      </c>
      <c r="CM99" s="219">
        <v>0.28819444444444398</v>
      </c>
      <c r="CN99" s="219">
        <f t="shared" si="96"/>
        <v>5.9027777777777776E-2</v>
      </c>
      <c r="CO99" s="219">
        <f t="shared" si="97"/>
        <v>5.9027777777777776E-2</v>
      </c>
      <c r="CP99" s="219">
        <v>0.28819444444444398</v>
      </c>
      <c r="CQ99" s="219">
        <v>5.7638888888888899E-2</v>
      </c>
      <c r="CS99" s="219">
        <f t="shared" si="62"/>
        <v>0.2951388888888889</v>
      </c>
      <c r="CT99" s="219">
        <v>0.28472222222222199</v>
      </c>
      <c r="CU99" s="219">
        <v>0.28819444444444398</v>
      </c>
      <c r="CV99" s="219">
        <f t="shared" si="98"/>
        <v>5.9027777777777776E-2</v>
      </c>
      <c r="CW99" s="219">
        <f t="shared" si="99"/>
        <v>5.9027777777777776E-2</v>
      </c>
      <c r="CX99" s="219">
        <v>0.28819444444444398</v>
      </c>
      <c r="CY99" s="219">
        <v>5.7638888888888899E-2</v>
      </c>
      <c r="DA99" s="240">
        <v>0.35416666666666702</v>
      </c>
      <c r="DB99" s="240">
        <v>0.35416666666666702</v>
      </c>
      <c r="DC99" s="240">
        <v>0.35416666666666702</v>
      </c>
      <c r="DD99" s="240">
        <v>0.35416666666666702</v>
      </c>
      <c r="DE99" s="240">
        <v>0.35416666666666702</v>
      </c>
      <c r="DF99" s="240">
        <v>0.35416666666666702</v>
      </c>
      <c r="DG99" s="240">
        <v>0.35416666666666702</v>
      </c>
      <c r="DH99" s="240">
        <v>0.35416666666666702</v>
      </c>
      <c r="DI99" s="240">
        <v>0.35416666666666702</v>
      </c>
      <c r="DJ99" s="240">
        <v>0.35416666666666702</v>
      </c>
      <c r="DL99" s="2" t="str" cm="1">
        <f t="array" ref="DL99">_xlfn.IFNA(IF(INDEX(SectorsBlocks,ROW()-ROW(DK$5)+2,MATCH(SUBSTITUTE(RPName," ",""),SectorsBlocks_Top,0))&lt;&gt;0,INDEX(SectorsBlocks,ROW()-ROW(DK$5)+2,MATCH(SUBSTITUTE(RPName," ",""),SectorsBlocks_Top,0)),""),"")</f>
        <v>MEL-DPS</v>
      </c>
      <c r="DM99" s="250" cm="1">
        <f t="array" ref="DM99">_xlfn.IFNA(IF(INDEX(SectorsBlocks,ROW()-ROW(DL$5)+2,MATCH(SUBSTITUTE(RPName," ",""),SectorsBlocks_Top,0))&lt;&gt;0,INDEX(SectorsBlocks,ROW()-ROW(DL$5)+2,MATCH(SUBSTITUTE(RPName," ",""),SectorsBlocks_Top,0)+1),""),"")</f>
        <v>0.2673611111111111</v>
      </c>
    </row>
    <row r="100" spans="1:117" ht="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K100" s="2" t="str">
        <f>IF(BN100&lt;&gt;0,BN100,"")</f>
        <v/>
      </c>
      <c r="BL100" s="7" t="str">
        <f t="shared" si="94"/>
        <v/>
      </c>
      <c r="BM100" s="7" t="str">
        <f>_xlfn.IFNA(IF(VLOOKUP(BK100,RP_MiscCalc_RouteBlockTimes,2,FALSE)&lt;&gt;0,VLOOKUP(BK100,RP_MiscCalc_RouteBlockTimes,2,FALSE),NA()),_xlfn.IFNA(IF(VLOOKUP(BK100,RP_RouteBlockTime_PreTVL,2,FALSE)&lt;&gt;0,VLOOKUP(BK100,RP_RouteBlockTime_PreTVL,2,FALSE),NA()),_xlfn.IFNA(IF(VLOOKUP(BK100,TVLRouteBlockTimes,2,FALSE)&lt;&gt;0,VLOOKUP(BK100,TVLRouteBlockTimes,2,FALSE),NA()),_xlfn.IFNA(IF(VLOOKUP(BK100,RP_RouteBlockTime_S1,2,FALSE)&lt;&gt;0,VLOOKUP(BK100,RP_RouteBlockTime_S1,2,FALSE),NA()),_xlfn.IFNA(VLOOKUP(BK100,RP_RouteBlockTime_S2,2,FALSE),_xlfn.IFNA(VLOOKUP(BK100,RP_RouteBlockTime_S3,2,FALSE),_xlfn.IFNA(VLOOKUP(BK100,RP_RouteBlockTime_S4,2,FALSE),_xlfn.IFNA(VLOOKUP(BK100,RP_RouteBlockTime_S5,2,FALSE),_xlfn.IFNA(VLOOKUP(BK100,RP_RouteBlockTime_S6,2,FALSE),_xlfn.IFNA(VLOOKUP(BK100,RP_RouteBlockTime_PostTVL,2,FALSE),""))))))))))</f>
        <v/>
      </c>
      <c r="BN100" s="2"/>
      <c r="BP100" s="236">
        <f ca="1"/>
        <v>5.6944444444444402E-2</v>
      </c>
      <c r="CK100" s="219">
        <f t="shared" si="61"/>
        <v>0.2986111111111111</v>
      </c>
      <c r="CL100" s="219">
        <v>0.28819444444444398</v>
      </c>
      <c r="CM100" s="219">
        <v>0.29166666666666702</v>
      </c>
      <c r="CN100" s="219">
        <f t="shared" si="96"/>
        <v>5.9722222222222218E-2</v>
      </c>
      <c r="CO100" s="219">
        <f t="shared" si="97"/>
        <v>5.9722222222222218E-2</v>
      </c>
      <c r="CP100" s="219">
        <v>0.29166666666666702</v>
      </c>
      <c r="CQ100" s="219">
        <v>5.83333333333333E-2</v>
      </c>
      <c r="CS100" s="219">
        <f t="shared" si="62"/>
        <v>0.2986111111111111</v>
      </c>
      <c r="CT100" s="219">
        <v>0.28819444444444398</v>
      </c>
      <c r="CU100" s="219">
        <v>0.29166666666666702</v>
      </c>
      <c r="CV100" s="219">
        <f t="shared" si="98"/>
        <v>5.9722222222222218E-2</v>
      </c>
      <c r="CW100" s="219">
        <f t="shared" si="99"/>
        <v>5.9722222222222218E-2</v>
      </c>
      <c r="CX100" s="219">
        <v>0.29166666666666702</v>
      </c>
      <c r="CY100" s="219">
        <v>5.83333333333333E-2</v>
      </c>
      <c r="DA100" s="240">
        <v>0.35763888888888901</v>
      </c>
      <c r="DB100" s="240">
        <v>0.35763888888888901</v>
      </c>
      <c r="DC100" s="240">
        <v>0.35763888888888901</v>
      </c>
      <c r="DD100" s="240">
        <v>0.35763888888888901</v>
      </c>
      <c r="DE100" s="240">
        <v>0.35763888888888901</v>
      </c>
      <c r="DF100" s="240">
        <v>0.35763888888888901</v>
      </c>
      <c r="DG100" s="240">
        <v>0.35763888888888901</v>
      </c>
      <c r="DH100" s="240">
        <v>0.35763888888888901</v>
      </c>
      <c r="DI100" s="240">
        <v>0.35763888888888901</v>
      </c>
      <c r="DJ100" s="240">
        <v>0.35763888888888901</v>
      </c>
      <c r="DL100" s="2" t="str" cm="1">
        <f t="array" ref="DL100">_xlfn.IFNA(IF(INDEX(SectorsBlocks,ROW()-ROW(DK$5)+2,MATCH(SUBSTITUTE(RPName," ",""),SectorsBlocks_Top,0))&lt;&gt;0,INDEX(SectorsBlocks,ROW()-ROW(DK$5)+2,MATCH(SUBSTITUTE(RPName," ",""),SectorsBlocks_Top,0)),""),"")</f>
        <v>MEL-DRW</v>
      </c>
      <c r="DM100" s="250" cm="1">
        <f t="array" ref="DM100">_xlfn.IFNA(IF(INDEX(SectorsBlocks,ROW()-ROW(DL$5)+2,MATCH(SUBSTITUTE(RPName," ",""),SectorsBlocks_Top,0))&lt;&gt;0,INDEX(SectorsBlocks,ROW()-ROW(DL$5)+2,MATCH(SUBSTITUTE(RPName," ",""),SectorsBlocks_Top,0)+1),""),"")</f>
        <v>0.19444444444444445</v>
      </c>
    </row>
    <row r="101" spans="1:117" ht="15" hidden="1" customHeight="1">
      <c r="BP101" s="236">
        <f ca="1"/>
        <v>5.7638888888888899E-2</v>
      </c>
      <c r="CK101" s="219">
        <f t="shared" si="61"/>
        <v>0.30208333333333331</v>
      </c>
      <c r="CL101" s="219">
        <v>0.29166666666666702</v>
      </c>
      <c r="CM101" s="219">
        <v>0.29513888888888901</v>
      </c>
      <c r="CN101" s="219">
        <f t="shared" si="96"/>
        <v>6.0416666666666667E-2</v>
      </c>
      <c r="CO101" s="219">
        <f t="shared" si="97"/>
        <v>6.0416666666666667E-2</v>
      </c>
      <c r="CP101" s="219">
        <v>0.29513888888888901</v>
      </c>
      <c r="CQ101" s="219">
        <v>5.9027777777777797E-2</v>
      </c>
      <c r="CS101" s="219">
        <f t="shared" si="62"/>
        <v>0.30208333333333331</v>
      </c>
      <c r="CT101" s="219">
        <v>0.29166666666666702</v>
      </c>
      <c r="CU101" s="219">
        <v>0.29513888888888901</v>
      </c>
      <c r="CV101" s="219">
        <f t="shared" si="98"/>
        <v>6.0416666666666667E-2</v>
      </c>
      <c r="CW101" s="219">
        <f t="shared" si="99"/>
        <v>6.0416666666666667E-2</v>
      </c>
      <c r="CX101" s="219">
        <v>0.29513888888888901</v>
      </c>
      <c r="CY101" s="219">
        <v>5.9027777777777797E-2</v>
      </c>
      <c r="DA101" s="240">
        <v>0.36111111111111099</v>
      </c>
      <c r="DB101" s="240">
        <v>0.36111111111111099</v>
      </c>
      <c r="DC101" s="240">
        <v>0.36111111111111099</v>
      </c>
      <c r="DD101" s="240">
        <v>0.36111111111111099</v>
      </c>
      <c r="DE101" s="240">
        <v>0.36111111111111099</v>
      </c>
      <c r="DF101" s="240">
        <v>0.36111111111111099</v>
      </c>
      <c r="DG101" s="240">
        <v>0.36111111111111099</v>
      </c>
      <c r="DH101" s="240">
        <v>0.36111111111111099</v>
      </c>
      <c r="DI101" s="240">
        <v>0.36111111111111099</v>
      </c>
      <c r="DJ101" s="240">
        <v>0.36111111111111099</v>
      </c>
      <c r="DL101" s="2" t="str" cm="1">
        <f t="array" ref="DL101">_xlfn.IFNA(IF(INDEX(SectorsBlocks,ROW()-ROW(DK$5)+2,MATCH(SUBSTITUTE(RPName," ",""),SectorsBlocks_Top,0))&lt;&gt;0,INDEX(SectorsBlocks,ROW()-ROW(DK$5)+2,MATCH(SUBSTITUTE(RPName," ",""),SectorsBlocks_Top,0)),""),"")</f>
        <v>MEL-HBA</v>
      </c>
      <c r="DM101" s="250" cm="1">
        <f t="array" ref="DM101">_xlfn.IFNA(IF(INDEX(SectorsBlocks,ROW()-ROW(DL$5)+2,MATCH(SUBSTITUTE(RPName," ",""),SectorsBlocks_Top,0))&lt;&gt;0,INDEX(SectorsBlocks,ROW()-ROW(DL$5)+2,MATCH(SUBSTITUTE(RPName," ",""),SectorsBlocks_Top,0)+1),""),"")</f>
        <v>5.5555555555555552E-2</v>
      </c>
    </row>
    <row r="102" spans="1:117" ht="15" hidden="1" customHeight="1">
      <c r="BP102" s="236">
        <f ca="1"/>
        <v>5.83333333333333E-2</v>
      </c>
      <c r="CK102" s="219">
        <f t="shared" si="61"/>
        <v>0.30555555555555552</v>
      </c>
      <c r="CL102" s="219">
        <v>0.29513888888888901</v>
      </c>
      <c r="CM102" s="219">
        <v>0.29861111111111099</v>
      </c>
      <c r="CN102" s="219">
        <f t="shared" si="96"/>
        <v>6.1111111111111109E-2</v>
      </c>
      <c r="CO102" s="219">
        <f t="shared" si="97"/>
        <v>6.1111111111111109E-2</v>
      </c>
      <c r="CP102" s="219">
        <v>0.29861111111111099</v>
      </c>
      <c r="CQ102" s="219">
        <v>5.9722222222222197E-2</v>
      </c>
      <c r="CS102" s="219">
        <f t="shared" si="62"/>
        <v>0.30555555555555552</v>
      </c>
      <c r="CT102" s="219">
        <v>0.29513888888888901</v>
      </c>
      <c r="CU102" s="219">
        <v>0.29861111111111099</v>
      </c>
      <c r="CV102" s="219">
        <f t="shared" si="98"/>
        <v>6.1111111111111109E-2</v>
      </c>
      <c r="CW102" s="219">
        <f t="shared" si="99"/>
        <v>6.1111111111111109E-2</v>
      </c>
      <c r="CX102" s="219">
        <v>0.29861111111111099</v>
      </c>
      <c r="CY102" s="219">
        <v>5.9722222222222197E-2</v>
      </c>
      <c r="DA102" s="240">
        <v>0.36458333333333298</v>
      </c>
      <c r="DB102" s="240">
        <v>0.36458333333333298</v>
      </c>
      <c r="DC102" s="240">
        <v>0.36458333333333298</v>
      </c>
      <c r="DD102" s="240">
        <v>0.36458333333333298</v>
      </c>
      <c r="DE102" s="240">
        <v>0.36458333333333298</v>
      </c>
      <c r="DF102" s="240">
        <v>0.36458333333333298</v>
      </c>
      <c r="DG102" s="240">
        <v>0.36458333333333298</v>
      </c>
      <c r="DH102" s="240">
        <v>0.36458333333333298</v>
      </c>
      <c r="DI102" s="240">
        <v>0.36458333333333298</v>
      </c>
      <c r="DJ102" s="240">
        <v>0.36458333333333298</v>
      </c>
      <c r="DL102" s="2" t="str" cm="1">
        <f t="array" ref="DL102">_xlfn.IFNA(IF(INDEX(SectorsBlocks,ROW()-ROW(DK$5)+2,MATCH(SUBSTITUTE(RPName," ",""),SectorsBlocks_Top,0))&lt;&gt;0,INDEX(SectorsBlocks,ROW()-ROW(DK$5)+2,MATCH(SUBSTITUTE(RPName," ",""),SectorsBlocks_Top,0)),""),"")</f>
        <v>MEL-HTI</v>
      </c>
      <c r="DM102" s="250" cm="1">
        <f t="array" ref="DM102">_xlfn.IFNA(IF(INDEX(SectorsBlocks,ROW()-ROW(DL$5)+2,MATCH(SUBSTITUTE(RPName," ",""),SectorsBlocks_Top,0))&lt;&gt;0,INDEX(SectorsBlocks,ROW()-ROW(DL$5)+2,MATCH(SUBSTITUTE(RPName," ",""),SectorsBlocks_Top,0)+1),""),"")</f>
        <v>0.13194444444444445</v>
      </c>
    </row>
    <row r="103" spans="1:117" ht="15" hidden="1" customHeight="1">
      <c r="BP103" s="236">
        <f ca="1"/>
        <v>5.9027777777777797E-2</v>
      </c>
      <c r="CK103" s="219">
        <f t="shared" si="61"/>
        <v>0.30902777777777779</v>
      </c>
      <c r="CL103" s="219">
        <v>0.29861111111111099</v>
      </c>
      <c r="CM103" s="219">
        <v>0.30208333333333298</v>
      </c>
      <c r="CN103" s="219">
        <f t="shared" si="96"/>
        <v>6.1805555555555551E-2</v>
      </c>
      <c r="CO103" s="219">
        <f t="shared" si="97"/>
        <v>6.1805555555555551E-2</v>
      </c>
      <c r="CP103" s="219">
        <v>0.30208333333333298</v>
      </c>
      <c r="CQ103" s="219">
        <v>6.0416666666666702E-2</v>
      </c>
      <c r="CS103" s="219">
        <f t="shared" si="62"/>
        <v>0.30902777777777779</v>
      </c>
      <c r="CT103" s="219">
        <v>0.29861111111111099</v>
      </c>
      <c r="CU103" s="219">
        <v>0.30208333333333298</v>
      </c>
      <c r="CV103" s="219">
        <f t="shared" si="98"/>
        <v>6.1805555555555551E-2</v>
      </c>
      <c r="CW103" s="219">
        <f t="shared" si="99"/>
        <v>6.1805555555555551E-2</v>
      </c>
      <c r="CX103" s="219">
        <v>0.30208333333333298</v>
      </c>
      <c r="CY103" s="219">
        <v>6.0416666666666702E-2</v>
      </c>
      <c r="DA103" s="240">
        <v>0.36805555555555602</v>
      </c>
      <c r="DB103" s="240">
        <v>0.36805555555555602</v>
      </c>
      <c r="DC103" s="240">
        <v>0.36805555555555602</v>
      </c>
      <c r="DD103" s="240">
        <v>0.36805555555555602</v>
      </c>
      <c r="DE103" s="240">
        <v>0.36805555555555602</v>
      </c>
      <c r="DF103" s="240">
        <v>0.36805555555555602</v>
      </c>
      <c r="DG103" s="240">
        <v>0.36805555555555602</v>
      </c>
      <c r="DH103" s="240">
        <v>0.36805555555555602</v>
      </c>
      <c r="DI103" s="240">
        <v>0.36805555555555602</v>
      </c>
      <c r="DJ103" s="240">
        <v>0.36805555555555602</v>
      </c>
      <c r="DL103" s="2" t="str" cm="1">
        <f t="array" ref="DL103">_xlfn.IFNA(IF(INDEX(SectorsBlocks,ROW()-ROW(DK$5)+2,MATCH(SUBSTITUTE(RPName," ",""),SectorsBlocks_Top,0))&lt;&gt;0,INDEX(SectorsBlocks,ROW()-ROW(DK$5)+2,MATCH(SUBSTITUTE(RPName," ",""),SectorsBlocks_Top,0)),""),"")</f>
        <v>MEL-LST</v>
      </c>
      <c r="DM103" s="250" cm="1">
        <f t="array" ref="DM103">_xlfn.IFNA(IF(INDEX(SectorsBlocks,ROW()-ROW(DL$5)+2,MATCH(SUBSTITUTE(RPName," ",""),SectorsBlocks_Top,0))&lt;&gt;0,INDEX(SectorsBlocks,ROW()-ROW(DL$5)+2,MATCH(SUBSTITUTE(RPName," ",""),SectorsBlocks_Top,0)+1),""),"")</f>
        <v>4.8611111111111112E-2</v>
      </c>
    </row>
    <row r="104" spans="1:117" ht="15" hidden="1" customHeight="1">
      <c r="BP104" s="236">
        <f ca="1"/>
        <v>5.9722222222222197E-2</v>
      </c>
      <c r="CK104" s="219">
        <f t="shared" si="61"/>
        <v>0.3125</v>
      </c>
      <c r="CL104" s="219">
        <v>0.30208333333333298</v>
      </c>
      <c r="CM104" s="219">
        <v>0.30555555555555602</v>
      </c>
      <c r="CN104" s="219">
        <f t="shared" si="96"/>
        <v>6.25E-2</v>
      </c>
      <c r="CO104" s="219">
        <f t="shared" si="97"/>
        <v>6.25E-2</v>
      </c>
      <c r="CP104" s="219">
        <v>0.30555555555555602</v>
      </c>
      <c r="CQ104" s="219">
        <v>6.1111111111111102E-2</v>
      </c>
      <c r="CS104" s="219">
        <f t="shared" si="62"/>
        <v>0.3125</v>
      </c>
      <c r="CT104" s="219">
        <v>0.30208333333333298</v>
      </c>
      <c r="CU104" s="219">
        <v>0.30555555555555602</v>
      </c>
      <c r="CV104" s="219">
        <f t="shared" si="98"/>
        <v>6.25E-2</v>
      </c>
      <c r="CW104" s="219">
        <f t="shared" si="99"/>
        <v>6.25E-2</v>
      </c>
      <c r="CX104" s="219">
        <v>0.30555555555555602</v>
      </c>
      <c r="CY104" s="219">
        <v>6.1111111111111102E-2</v>
      </c>
      <c r="DA104" s="240">
        <v>0.37152777777777801</v>
      </c>
      <c r="DB104" s="240">
        <v>0.37152777777777801</v>
      </c>
      <c r="DC104" s="240">
        <v>0.37152777777777801</v>
      </c>
      <c r="DD104" s="240">
        <v>0.37152777777777801</v>
      </c>
      <c r="DE104" s="240">
        <v>0.37152777777777801</v>
      </c>
      <c r="DF104" s="240">
        <v>0.37152777777777801</v>
      </c>
      <c r="DG104" s="240">
        <v>0.37152777777777801</v>
      </c>
      <c r="DH104" s="240">
        <v>0.37152777777777801</v>
      </c>
      <c r="DI104" s="240">
        <v>0.37152777777777801</v>
      </c>
      <c r="DJ104" s="240">
        <v>0.37152777777777801</v>
      </c>
      <c r="DL104" s="2" t="str" cm="1">
        <f t="array" ref="DL104">_xlfn.IFNA(IF(INDEX(SectorsBlocks,ROW()-ROW(DK$5)+2,MATCH(SUBSTITUTE(RPName," ",""),SectorsBlocks_Top,0))&lt;&gt;0,INDEX(SectorsBlocks,ROW()-ROW(DK$5)+2,MATCH(SUBSTITUTE(RPName," ",""),SectorsBlocks_Top,0)),""),"")</f>
        <v>MEL-MCY</v>
      </c>
      <c r="DM104" s="250" cm="1">
        <f t="array" ref="DM104">_xlfn.IFNA(IF(INDEX(SectorsBlocks,ROW()-ROW(DL$5)+2,MATCH(SUBSTITUTE(RPName," ",""),SectorsBlocks_Top,0))&lt;&gt;0,INDEX(SectorsBlocks,ROW()-ROW(DL$5)+2,MATCH(SUBSTITUTE(RPName," ",""),SectorsBlocks_Top,0)+1),""),"")</f>
        <v>9.7222222222222224E-2</v>
      </c>
    </row>
    <row r="105" spans="1:117" ht="15" hidden="1" customHeight="1">
      <c r="BP105" s="236">
        <f ca="1"/>
        <v>6.0416666666666702E-2</v>
      </c>
      <c r="CK105" s="219">
        <f t="shared" si="61"/>
        <v>0.31597222222222221</v>
      </c>
      <c r="CL105" s="219">
        <v>0.30555555555555602</v>
      </c>
      <c r="CM105" s="219">
        <v>0.30902777777777801</v>
      </c>
      <c r="CN105" s="219">
        <f t="shared" si="96"/>
        <v>6.3194444444444442E-2</v>
      </c>
      <c r="CO105" s="219">
        <f t="shared" si="97"/>
        <v>6.3194444444444442E-2</v>
      </c>
      <c r="CP105" s="219">
        <v>0.30902777777777801</v>
      </c>
      <c r="CQ105" s="219">
        <v>6.18055555555556E-2</v>
      </c>
      <c r="CS105" s="219">
        <f t="shared" si="62"/>
        <v>0.31597222222222221</v>
      </c>
      <c r="CT105" s="219">
        <v>0.30555555555555602</v>
      </c>
      <c r="CU105" s="219">
        <v>0.30902777777777801</v>
      </c>
      <c r="CV105" s="219">
        <f t="shared" si="98"/>
        <v>6.3194444444444442E-2</v>
      </c>
      <c r="CW105" s="219">
        <f t="shared" si="99"/>
        <v>6.3194444444444442E-2</v>
      </c>
      <c r="CX105" s="219">
        <v>0.30902777777777801</v>
      </c>
      <c r="CY105" s="219">
        <v>6.18055555555556E-2</v>
      </c>
      <c r="DA105" s="240">
        <v>0.375</v>
      </c>
      <c r="DB105" s="240">
        <v>0.375</v>
      </c>
      <c r="DC105" s="240">
        <v>0.375</v>
      </c>
      <c r="DD105" s="240">
        <v>0.375</v>
      </c>
      <c r="DE105" s="240">
        <v>0.375</v>
      </c>
      <c r="DF105" s="240">
        <v>0.375</v>
      </c>
      <c r="DG105" s="240">
        <v>0.375</v>
      </c>
      <c r="DH105" s="240">
        <v>0.375</v>
      </c>
      <c r="DI105" s="240">
        <v>0.375</v>
      </c>
      <c r="DJ105" s="240">
        <v>0.375</v>
      </c>
      <c r="DL105" s="2" t="str" cm="1">
        <f t="array" ref="DL105">_xlfn.IFNA(IF(INDEX(SectorsBlocks,ROW()-ROW(DK$5)+2,MATCH(SUBSTITUTE(RPName," ",""),SectorsBlocks_Top,0))&lt;&gt;0,INDEX(SectorsBlocks,ROW()-ROW(DK$5)+2,MATCH(SUBSTITUTE(RPName," ",""),SectorsBlocks_Top,0)),""),"")</f>
        <v>MEL-NAN</v>
      </c>
      <c r="DM105" s="250" cm="1">
        <f t="array" ref="DM105">_xlfn.IFNA(IF(INDEX(SectorsBlocks,ROW()-ROW(DL$5)+2,MATCH(SUBSTITUTE(RPName," ",""),SectorsBlocks_Top,0))&lt;&gt;0,INDEX(SectorsBlocks,ROW()-ROW(DL$5)+2,MATCH(SUBSTITUTE(RPName," ",""),SectorsBlocks_Top,0)+1),""),"")</f>
        <v>0.2013888888888889</v>
      </c>
    </row>
    <row r="106" spans="1:117" ht="15" hidden="1" customHeight="1">
      <c r="BP106" s="236">
        <f ca="1"/>
        <v>6.1111111111111102E-2</v>
      </c>
      <c r="CK106" s="219">
        <f t="shared" ref="CK106:CK169" si="100">IF(CK105=1,TIME(0,5,0),TIME(HOUR(CK105),MINUTE(CK105),0)+TIME(0,5,0))</f>
        <v>0.31944444444444442</v>
      </c>
      <c r="CL106" s="219">
        <v>0.30902777777777801</v>
      </c>
      <c r="CM106" s="219">
        <v>0.3125</v>
      </c>
      <c r="CN106" s="219">
        <f t="shared" si="96"/>
        <v>6.3888888888888884E-2</v>
      </c>
      <c r="CO106" s="219">
        <f t="shared" si="97"/>
        <v>6.3888888888888884E-2</v>
      </c>
      <c r="CP106" s="219">
        <v>0.3125</v>
      </c>
      <c r="CQ106" s="219">
        <v>6.25E-2</v>
      </c>
      <c r="CS106" s="219">
        <f t="shared" ref="CS106:CS169" si="101">IF(CS105=1,TIME(0,5,0),TIME(HOUR(CS105),MINUTE(CS105),0)+TIME(0,5,0))</f>
        <v>0.31944444444444442</v>
      </c>
      <c r="CT106" s="219">
        <v>0.30902777777777801</v>
      </c>
      <c r="CU106" s="219">
        <v>0.3125</v>
      </c>
      <c r="CV106" s="219">
        <f t="shared" si="98"/>
        <v>6.3888888888888884E-2</v>
      </c>
      <c r="CW106" s="219">
        <f t="shared" si="99"/>
        <v>6.3888888888888884E-2</v>
      </c>
      <c r="CX106" s="219">
        <v>0.3125</v>
      </c>
      <c r="CY106" s="219">
        <v>6.25E-2</v>
      </c>
      <c r="DA106" s="240">
        <v>0.37847222222222199</v>
      </c>
      <c r="DB106" s="240">
        <v>0.37847222222222199</v>
      </c>
      <c r="DC106" s="240">
        <v>0.37847222222222199</v>
      </c>
      <c r="DD106" s="240">
        <v>0.37847222222222199</v>
      </c>
      <c r="DE106" s="240">
        <v>0.37847222222222199</v>
      </c>
      <c r="DF106" s="240">
        <v>0.37847222222222199</v>
      </c>
      <c r="DG106" s="240">
        <v>0.37847222222222199</v>
      </c>
      <c r="DH106" s="240">
        <v>0.37847222222222199</v>
      </c>
      <c r="DI106" s="240">
        <v>0.37847222222222199</v>
      </c>
      <c r="DJ106" s="240">
        <v>0.37847222222222199</v>
      </c>
      <c r="DL106" s="2" t="str" cm="1">
        <f t="array" ref="DL106">_xlfn.IFNA(IF(INDEX(SectorsBlocks,ROW()-ROW(DK$5)+2,MATCH(SUBSTITUTE(RPName," ",""),SectorsBlocks_Top,0))&lt;&gt;0,INDEX(SectorsBlocks,ROW()-ROW(DK$5)+2,MATCH(SUBSTITUTE(RPName," ",""),SectorsBlocks_Top,0)),""),"")</f>
        <v>MEL-NTL</v>
      </c>
      <c r="DM106" s="250" cm="1">
        <f t="array" ref="DM106">_xlfn.IFNA(IF(INDEX(SectorsBlocks,ROW()-ROW(DL$5)+2,MATCH(SUBSTITUTE(RPName," ",""),SectorsBlocks_Top,0))&lt;&gt;0,INDEX(SectorsBlocks,ROW()-ROW(DL$5)+2,MATCH(SUBSTITUTE(RPName," ",""),SectorsBlocks_Top,0)+1),""),"")</f>
        <v>6.5972222222222224E-2</v>
      </c>
    </row>
    <row r="107" spans="1:117" ht="15" hidden="1" customHeight="1">
      <c r="BP107" s="236">
        <f ca="1"/>
        <v>6.18055555555556E-2</v>
      </c>
      <c r="CK107" s="219">
        <f t="shared" si="100"/>
        <v>0.32291666666666663</v>
      </c>
      <c r="CL107" s="219">
        <v>0.3125</v>
      </c>
      <c r="CM107" s="219">
        <v>0.31597222222222199</v>
      </c>
      <c r="CN107" s="219">
        <f t="shared" si="96"/>
        <v>6.4583333333333326E-2</v>
      </c>
      <c r="CO107" s="219">
        <f t="shared" si="97"/>
        <v>6.4583333333333326E-2</v>
      </c>
      <c r="CP107" s="219">
        <v>0.31597222222222199</v>
      </c>
      <c r="CQ107" s="219">
        <v>6.31944444444444E-2</v>
      </c>
      <c r="CS107" s="219">
        <f t="shared" si="101"/>
        <v>0.32291666666666663</v>
      </c>
      <c r="CT107" s="219">
        <v>0.3125</v>
      </c>
      <c r="CU107" s="219">
        <v>0.31597222222222199</v>
      </c>
      <c r="CV107" s="219">
        <f t="shared" si="98"/>
        <v>6.4583333333333326E-2</v>
      </c>
      <c r="CW107" s="219">
        <f t="shared" si="99"/>
        <v>6.4583333333333326E-2</v>
      </c>
      <c r="CX107" s="219">
        <v>0.31597222222222199</v>
      </c>
      <c r="CY107" s="219">
        <v>6.31944444444444E-2</v>
      </c>
      <c r="DA107" s="240">
        <v>0.38194444444444497</v>
      </c>
      <c r="DB107" s="240">
        <v>0.38194444444444497</v>
      </c>
      <c r="DC107" s="240">
        <v>0.38194444444444497</v>
      </c>
      <c r="DD107" s="240">
        <v>0.38194444444444497</v>
      </c>
      <c r="DE107" s="240">
        <v>0.38194444444444497</v>
      </c>
      <c r="DF107" s="240">
        <v>0.38194444444444497</v>
      </c>
      <c r="DG107" s="240">
        <v>0.38194444444444497</v>
      </c>
      <c r="DH107" s="240">
        <v>0.38194444444444497</v>
      </c>
      <c r="DI107" s="240">
        <v>0.38194444444444497</v>
      </c>
      <c r="DJ107" s="240">
        <v>0.38194444444444497</v>
      </c>
      <c r="DL107" s="2" t="str" cm="1">
        <f t="array" ref="DL107">_xlfn.IFNA(IF(INDEX(SectorsBlocks,ROW()-ROW(DK$5)+2,MATCH(SUBSTITUTE(RPName," ",""),SectorsBlocks_Top,0))&lt;&gt;0,INDEX(SectorsBlocks,ROW()-ROW(DK$5)+2,MATCH(SUBSTITUTE(RPName," ",""),SectorsBlocks_Top,0)),""),"")</f>
        <v>MEL-OOL</v>
      </c>
      <c r="DM107" s="250" cm="1">
        <f t="array" ref="DM107">_xlfn.IFNA(IF(INDEX(SectorsBlocks,ROW()-ROW(DL$5)+2,MATCH(SUBSTITUTE(RPName," ",""),SectorsBlocks_Top,0))&lt;&gt;0,INDEX(SectorsBlocks,ROW()-ROW(DL$5)+2,MATCH(SUBSTITUTE(RPName," ",""),SectorsBlocks_Top,0)+1),""),"")</f>
        <v>8.6805555555555552E-2</v>
      </c>
    </row>
    <row r="108" spans="1:117" ht="15" hidden="1" customHeight="1">
      <c r="BP108" s="236">
        <f ca="1"/>
        <v>6.25E-2</v>
      </c>
      <c r="CK108" s="219">
        <f t="shared" si="100"/>
        <v>0.3263888888888889</v>
      </c>
      <c r="CL108" s="219">
        <v>0.31597222222222199</v>
      </c>
      <c r="CM108" s="219">
        <v>0.31944444444444398</v>
      </c>
      <c r="CN108" s="219">
        <f t="shared" si="96"/>
        <v>6.5277777777777782E-2</v>
      </c>
      <c r="CO108" s="219">
        <f t="shared" si="97"/>
        <v>6.5277777777777782E-2</v>
      </c>
      <c r="CP108" s="219">
        <v>0.31944444444444398</v>
      </c>
      <c r="CQ108" s="219">
        <v>6.3888888888888898E-2</v>
      </c>
      <c r="CS108" s="219">
        <f t="shared" si="101"/>
        <v>0.3263888888888889</v>
      </c>
      <c r="CT108" s="219">
        <v>0.31597222222222199</v>
      </c>
      <c r="CU108" s="219">
        <v>0.31944444444444398</v>
      </c>
      <c r="CV108" s="219">
        <f t="shared" si="98"/>
        <v>6.5277777777777782E-2</v>
      </c>
      <c r="CW108" s="219">
        <f t="shared" si="99"/>
        <v>6.5277777777777782E-2</v>
      </c>
      <c r="CX108" s="219">
        <v>0.31944444444444398</v>
      </c>
      <c r="CY108" s="219">
        <v>6.3888888888888898E-2</v>
      </c>
      <c r="DA108" s="240">
        <v>0.38541666666666702</v>
      </c>
      <c r="DB108" s="240">
        <v>0.38541666666666702</v>
      </c>
      <c r="DC108" s="240">
        <v>0.38541666666666702</v>
      </c>
      <c r="DD108" s="240">
        <v>0.38541666666666702</v>
      </c>
      <c r="DE108" s="240">
        <v>0.38541666666666702</v>
      </c>
      <c r="DF108" s="240">
        <v>0.38541666666666702</v>
      </c>
      <c r="DG108" s="240">
        <v>0.38541666666666702</v>
      </c>
      <c r="DH108" s="240">
        <v>0.38541666666666702</v>
      </c>
      <c r="DI108" s="240">
        <v>0.38541666666666702</v>
      </c>
      <c r="DJ108" s="240">
        <v>0.38541666666666702</v>
      </c>
      <c r="DL108" s="2" t="str" cm="1">
        <f t="array" ref="DL108">_xlfn.IFNA(IF(INDEX(SectorsBlocks,ROW()-ROW(DK$5)+2,MATCH(SUBSTITUTE(RPName," ",""),SectorsBlocks_Top,0))&lt;&gt;0,INDEX(SectorsBlocks,ROW()-ROW(DK$5)+2,MATCH(SUBSTITUTE(RPName," ",""),SectorsBlocks_Top,0)),""),"")</f>
        <v>MEL-PER</v>
      </c>
      <c r="DM108" s="250" cm="1">
        <f t="array" ref="DM108">_xlfn.IFNA(IF(INDEX(SectorsBlocks,ROW()-ROW(DL$5)+2,MATCH(SUBSTITUTE(RPName," ",""),SectorsBlocks_Top,0))&lt;&gt;0,INDEX(SectorsBlocks,ROW()-ROW(DL$5)+2,MATCH(SUBSTITUTE(RPName," ",""),SectorsBlocks_Top,0)+1),""),"")</f>
        <v>0.18402777777777779</v>
      </c>
    </row>
    <row r="109" spans="1:117" ht="15" hidden="1" customHeight="1">
      <c r="BP109" s="236">
        <f ca="1"/>
        <v>6.31944444444444E-2</v>
      </c>
      <c r="CK109" s="219">
        <f t="shared" si="100"/>
        <v>0.3298611111111111</v>
      </c>
      <c r="CL109" s="219">
        <v>0.31944444444444398</v>
      </c>
      <c r="CM109" s="219">
        <v>0.32291666666666702</v>
      </c>
      <c r="CN109" s="219">
        <f t="shared" si="96"/>
        <v>6.5972222222222224E-2</v>
      </c>
      <c r="CO109" s="219">
        <f t="shared" si="97"/>
        <v>6.5972222222222224E-2</v>
      </c>
      <c r="CP109" s="219">
        <v>0.32291666666666702</v>
      </c>
      <c r="CQ109" s="219">
        <v>6.4583333333333298E-2</v>
      </c>
      <c r="CS109" s="219">
        <f t="shared" si="101"/>
        <v>0.3298611111111111</v>
      </c>
      <c r="CT109" s="219">
        <v>0.31944444444444398</v>
      </c>
      <c r="CU109" s="219">
        <v>0.32291666666666702</v>
      </c>
      <c r="CV109" s="219">
        <f t="shared" si="98"/>
        <v>6.5972222222222224E-2</v>
      </c>
      <c r="CW109" s="219">
        <f t="shared" si="99"/>
        <v>6.5972222222222224E-2</v>
      </c>
      <c r="CX109" s="219">
        <v>0.32291666666666702</v>
      </c>
      <c r="CY109" s="219">
        <v>6.4583333333333298E-2</v>
      </c>
      <c r="DA109" s="240">
        <v>0.38888888888888901</v>
      </c>
      <c r="DB109" s="240">
        <v>0.38888888888888901</v>
      </c>
      <c r="DC109" s="240">
        <v>0.38888888888888901</v>
      </c>
      <c r="DD109" s="240">
        <v>0.38888888888888901</v>
      </c>
      <c r="DE109" s="240">
        <v>0.38888888888888901</v>
      </c>
      <c r="DF109" s="240">
        <v>0.38888888888888901</v>
      </c>
      <c r="DG109" s="240">
        <v>0.38888888888888901</v>
      </c>
      <c r="DH109" s="240">
        <v>0.38888888888888901</v>
      </c>
      <c r="DI109" s="240">
        <v>0.38888888888888901</v>
      </c>
      <c r="DJ109" s="240">
        <v>0.38888888888888901</v>
      </c>
      <c r="DL109" s="2" t="str" cm="1">
        <f t="array" ref="DL109">_xlfn.IFNA(IF(INDEX(SectorsBlocks,ROW()-ROW(DK$5)+2,MATCH(SUBSTITUTE(RPName," ",""),SectorsBlocks_Top,0))&lt;&gt;0,INDEX(SectorsBlocks,ROW()-ROW(DK$5)+2,MATCH(SUBSTITUTE(RPName," ",""),SectorsBlocks_Top,0)),""),"")</f>
        <v>MEL-SYD</v>
      </c>
      <c r="DM109" s="250" cm="1">
        <f t="array" ref="DM109">_xlfn.IFNA(IF(INDEX(SectorsBlocks,ROW()-ROW(DL$5)+2,MATCH(SUBSTITUTE(RPName," ",""),SectorsBlocks_Top,0))&lt;&gt;0,INDEX(SectorsBlocks,ROW()-ROW(DL$5)+2,MATCH(SUBSTITUTE(RPName," ",""),SectorsBlocks_Top,0)+1),""),"")</f>
        <v>5.9027777777777776E-2</v>
      </c>
    </row>
    <row r="110" spans="1:117" ht="15" hidden="1" customHeight="1">
      <c r="BP110" s="236">
        <f ca="1"/>
        <v>6.3888888888888898E-2</v>
      </c>
      <c r="CK110" s="219">
        <f t="shared" si="100"/>
        <v>0.33333333333333331</v>
      </c>
      <c r="CL110" s="219">
        <v>0.32291666666666702</v>
      </c>
      <c r="CM110" s="219">
        <v>0.32638888888888901</v>
      </c>
      <c r="CN110" s="219">
        <f t="shared" si="96"/>
        <v>6.6666666666666666E-2</v>
      </c>
      <c r="CO110" s="219">
        <f t="shared" si="97"/>
        <v>6.6666666666666666E-2</v>
      </c>
      <c r="CP110" s="219">
        <v>0.32638888888888901</v>
      </c>
      <c r="CQ110" s="219">
        <v>6.5277777777777796E-2</v>
      </c>
      <c r="CS110" s="219">
        <f t="shared" si="101"/>
        <v>0.33333333333333331</v>
      </c>
      <c r="CT110" s="219">
        <v>0.32291666666666702</v>
      </c>
      <c r="CU110" s="219">
        <v>0.32638888888888901</v>
      </c>
      <c r="CV110" s="219">
        <f t="shared" si="98"/>
        <v>6.6666666666666666E-2</v>
      </c>
      <c r="CW110" s="219">
        <f t="shared" si="99"/>
        <v>6.6666666666666666E-2</v>
      </c>
      <c r="CX110" s="219">
        <v>0.32638888888888901</v>
      </c>
      <c r="CY110" s="219">
        <v>6.5277777777777796E-2</v>
      </c>
      <c r="DA110" s="240">
        <v>0.39236111111111099</v>
      </c>
      <c r="DB110" s="240">
        <v>0.39236111111111099</v>
      </c>
      <c r="DC110" s="240">
        <v>0.39236111111111099</v>
      </c>
      <c r="DD110" s="240">
        <v>0.39236111111111099</v>
      </c>
      <c r="DE110" s="240">
        <v>0.39236111111111099</v>
      </c>
      <c r="DF110" s="240">
        <v>0.39236111111111099</v>
      </c>
      <c r="DG110" s="240">
        <v>0.39236111111111099</v>
      </c>
      <c r="DH110" s="240">
        <v>0.39236111111111099</v>
      </c>
      <c r="DI110" s="240">
        <v>0.39236111111111099</v>
      </c>
      <c r="DJ110" s="240">
        <v>0.39236111111111099</v>
      </c>
      <c r="DL110" s="2" t="str" cm="1">
        <f t="array" ref="DL110">_xlfn.IFNA(IF(INDEX(SectorsBlocks,ROW()-ROW(DK$5)+2,MATCH(SUBSTITUTE(RPName," ",""),SectorsBlocks_Top,0))&lt;&gt;0,INDEX(SectorsBlocks,ROW()-ROW(DK$5)+2,MATCH(SUBSTITUTE(RPName," ",""),SectorsBlocks_Top,0)),""),"")</f>
        <v>MEL-ZQN</v>
      </c>
      <c r="DM110" s="250" cm="1">
        <f t="array" ref="DM110">_xlfn.IFNA(IF(INDEX(SectorsBlocks,ROW()-ROW(DL$5)+2,MATCH(SUBSTITUTE(RPName," ",""),SectorsBlocks_Top,0))&lt;&gt;0,INDEX(SectorsBlocks,ROW()-ROW(DL$5)+2,MATCH(SUBSTITUTE(RPName," ",""),SectorsBlocks_Top,0)+1),""),"")</f>
        <v>0.13194444444444445</v>
      </c>
    </row>
    <row r="111" spans="1:117" ht="15" hidden="1" customHeight="1">
      <c r="BP111" s="236">
        <f ca="1"/>
        <v>6.4583333333333298E-2</v>
      </c>
      <c r="CK111" s="219">
        <f t="shared" si="100"/>
        <v>0.33680555555555552</v>
      </c>
      <c r="CL111" s="219">
        <v>0.32638888888888901</v>
      </c>
      <c r="CM111" s="219">
        <v>0.32986111111111099</v>
      </c>
      <c r="CN111" s="219">
        <f t="shared" si="96"/>
        <v>6.7361111111111108E-2</v>
      </c>
      <c r="CO111" s="219">
        <f t="shared" si="97"/>
        <v>6.7361111111111108E-2</v>
      </c>
      <c r="CP111" s="219">
        <v>0.32986111111111099</v>
      </c>
      <c r="CQ111" s="219">
        <v>6.5972222222222196E-2</v>
      </c>
      <c r="CS111" s="219">
        <f t="shared" si="101"/>
        <v>0.33680555555555552</v>
      </c>
      <c r="CT111" s="219">
        <v>0.32638888888888901</v>
      </c>
      <c r="CU111" s="219">
        <v>0.32986111111111099</v>
      </c>
      <c r="CV111" s="219">
        <f t="shared" si="98"/>
        <v>6.7361111111111108E-2</v>
      </c>
      <c r="CW111" s="219">
        <f t="shared" si="99"/>
        <v>6.7361111111111108E-2</v>
      </c>
      <c r="CX111" s="219">
        <v>0.32986111111111099</v>
      </c>
      <c r="CY111" s="219">
        <v>6.5972222222222196E-2</v>
      </c>
      <c r="DA111" s="240">
        <v>0.39583333333333298</v>
      </c>
      <c r="DB111" s="240">
        <v>0.39583333333333298</v>
      </c>
      <c r="DC111" s="240">
        <v>0.39583333333333298</v>
      </c>
      <c r="DD111" s="240">
        <v>0.39583333333333298</v>
      </c>
      <c r="DE111" s="240">
        <v>0.39583333333333298</v>
      </c>
      <c r="DF111" s="240">
        <v>0.39583333333333298</v>
      </c>
      <c r="DG111" s="240">
        <v>0.39583333333333298</v>
      </c>
      <c r="DH111" s="240">
        <v>0.39583333333333298</v>
      </c>
      <c r="DI111" s="240">
        <v>0.39583333333333298</v>
      </c>
      <c r="DJ111" s="240">
        <v>0.39583333333333298</v>
      </c>
      <c r="DL111" s="2" t="str" cm="1">
        <f t="array" ref="DL111">_xlfn.IFNA(IF(INDEX(SectorsBlocks,ROW()-ROW(DK$5)+2,MATCH(SUBSTITUTE(RPName," ",""),SectorsBlocks_Top,0))&lt;&gt;0,INDEX(SectorsBlocks,ROW()-ROW(DK$5)+2,MATCH(SUBSTITUTE(RPName," ",""),SectorsBlocks_Top,0)),""),"")</f>
        <v>MKY-BNE</v>
      </c>
      <c r="DM111" s="250" cm="1">
        <f t="array" ref="DM111">_xlfn.IFNA(IF(INDEX(SectorsBlocks,ROW()-ROW(DL$5)+2,MATCH(SUBSTITUTE(RPName," ",""),SectorsBlocks_Top,0))&lt;&gt;0,INDEX(SectorsBlocks,ROW()-ROW(DL$5)+2,MATCH(SUBSTITUTE(RPName," ",""),SectorsBlocks_Top,0)+1),""),"")</f>
        <v>6.25E-2</v>
      </c>
    </row>
    <row r="112" spans="1:117" ht="15" hidden="1" customHeight="1">
      <c r="BP112" s="236">
        <f ca="1"/>
        <v>6.5277777777777796E-2</v>
      </c>
      <c r="CK112" s="219">
        <f t="shared" si="100"/>
        <v>0.34027777777777779</v>
      </c>
      <c r="CL112" s="219">
        <v>0.32986111111111099</v>
      </c>
      <c r="CM112" s="219">
        <v>0.33333333333333298</v>
      </c>
      <c r="CN112" s="219">
        <f t="shared" si="96"/>
        <v>6.805555555555555E-2</v>
      </c>
      <c r="CO112" s="219">
        <f t="shared" si="97"/>
        <v>6.805555555555555E-2</v>
      </c>
      <c r="CP112" s="219">
        <v>0.33333333333333298</v>
      </c>
      <c r="CQ112" s="219">
        <v>6.6666666666666693E-2</v>
      </c>
      <c r="CS112" s="219">
        <f t="shared" si="101"/>
        <v>0.34027777777777779</v>
      </c>
      <c r="CT112" s="219">
        <v>0.32986111111111099</v>
      </c>
      <c r="CU112" s="219">
        <v>0.33333333333333298</v>
      </c>
      <c r="CV112" s="219">
        <f t="shared" si="98"/>
        <v>6.805555555555555E-2</v>
      </c>
      <c r="CW112" s="219">
        <f t="shared" si="99"/>
        <v>6.805555555555555E-2</v>
      </c>
      <c r="CX112" s="219">
        <v>0.33333333333333298</v>
      </c>
      <c r="CY112" s="219">
        <v>6.6666666666666693E-2</v>
      </c>
      <c r="DA112" s="240">
        <v>0.39930555555555602</v>
      </c>
      <c r="DB112" s="240">
        <v>0.39930555555555602</v>
      </c>
      <c r="DC112" s="240">
        <v>0.39930555555555602</v>
      </c>
      <c r="DD112" s="240">
        <v>0.39930555555555602</v>
      </c>
      <c r="DE112" s="240">
        <v>0.39930555555555602</v>
      </c>
      <c r="DF112" s="240">
        <v>0.39930555555555602</v>
      </c>
      <c r="DG112" s="240">
        <v>0.39930555555555602</v>
      </c>
      <c r="DH112" s="240">
        <v>0.39930555555555602</v>
      </c>
      <c r="DI112" s="240">
        <v>0.39930555555555602</v>
      </c>
      <c r="DJ112" s="240">
        <v>0.39930555555555602</v>
      </c>
      <c r="DL112" s="2" t="str" cm="1">
        <f t="array" ref="DL112">_xlfn.IFNA(IF(INDEX(SectorsBlocks,ROW()-ROW(DK$5)+2,MATCH(SUBSTITUTE(RPName," ",""),SectorsBlocks_Top,0))&lt;&gt;0,INDEX(SectorsBlocks,ROW()-ROW(DK$5)+2,MATCH(SUBSTITUTE(RPName," ",""),SectorsBlocks_Top,0)),""),"")</f>
        <v>NAN-BNE</v>
      </c>
      <c r="DM112" s="250" cm="1">
        <f t="array" ref="DM112">_xlfn.IFNA(IF(INDEX(SectorsBlocks,ROW()-ROW(DL$5)+2,MATCH(SUBSTITUTE(RPName," ",""),SectorsBlocks_Top,0))&lt;&gt;0,INDEX(SectorsBlocks,ROW()-ROW(DL$5)+2,MATCH(SUBSTITUTE(RPName," ",""),SectorsBlocks_Top,0)+1),""),"")</f>
        <v>0.18055555555555555</v>
      </c>
    </row>
    <row r="113" spans="68:117" ht="15" hidden="1" customHeight="1">
      <c r="BP113" s="236">
        <f ca="1"/>
        <v>6.5972222222222196E-2</v>
      </c>
      <c r="CK113" s="219">
        <f t="shared" si="100"/>
        <v>0.34375</v>
      </c>
      <c r="CL113" s="219">
        <v>0.33333333333333298</v>
      </c>
      <c r="CM113" s="219">
        <v>0.33680555555555602</v>
      </c>
      <c r="CN113" s="219">
        <f t="shared" si="96"/>
        <v>6.8749999999999992E-2</v>
      </c>
      <c r="CO113" s="219">
        <f t="shared" si="97"/>
        <v>6.8749999999999992E-2</v>
      </c>
      <c r="CP113" s="219">
        <v>0.33680555555555602</v>
      </c>
      <c r="CQ113" s="219">
        <v>6.7361111111111094E-2</v>
      </c>
      <c r="CS113" s="219">
        <f t="shared" si="101"/>
        <v>0.34375</v>
      </c>
      <c r="CT113" s="219">
        <v>0.33333333333333298</v>
      </c>
      <c r="CU113" s="219">
        <v>0.33680555555555602</v>
      </c>
      <c r="CV113" s="219">
        <f t="shared" si="98"/>
        <v>6.8749999999999992E-2</v>
      </c>
      <c r="CW113" s="219">
        <f t="shared" si="99"/>
        <v>6.8749999999999992E-2</v>
      </c>
      <c r="CX113" s="219">
        <v>0.33680555555555602</v>
      </c>
      <c r="CY113" s="219">
        <v>6.7361111111111094E-2</v>
      </c>
      <c r="DA113" s="240">
        <v>0.40277777777777801</v>
      </c>
      <c r="DB113" s="240">
        <v>0.40277777777777801</v>
      </c>
      <c r="DC113" s="240">
        <v>0.40277777777777801</v>
      </c>
      <c r="DD113" s="240">
        <v>0.40277777777777801</v>
      </c>
      <c r="DE113" s="240">
        <v>0.40277777777777801</v>
      </c>
      <c r="DF113" s="240">
        <v>0.40277777777777801</v>
      </c>
      <c r="DG113" s="240">
        <v>0.40277777777777801</v>
      </c>
      <c r="DH113" s="240">
        <v>0.40277777777777801</v>
      </c>
      <c r="DI113" s="240">
        <v>0.40277777777777801</v>
      </c>
      <c r="DJ113" s="240">
        <v>0.40277777777777801</v>
      </c>
      <c r="DL113" s="2" t="str" cm="1">
        <f t="array" ref="DL113">_xlfn.IFNA(IF(INDEX(SectorsBlocks,ROW()-ROW(DK$5)+2,MATCH(SUBSTITUTE(RPName," ",""),SectorsBlocks_Top,0))&lt;&gt;0,INDEX(SectorsBlocks,ROW()-ROW(DK$5)+2,MATCH(SUBSTITUTE(RPName," ",""),SectorsBlocks_Top,0)),""),"")</f>
        <v>NAN-MEL</v>
      </c>
      <c r="DM113" s="250" cm="1">
        <f t="array" ref="DM113">_xlfn.IFNA(IF(INDEX(SectorsBlocks,ROW()-ROW(DL$5)+2,MATCH(SUBSTITUTE(RPName," ",""),SectorsBlocks_Top,0))&lt;&gt;0,INDEX(SectorsBlocks,ROW()-ROW(DL$5)+2,MATCH(SUBSTITUTE(RPName," ",""),SectorsBlocks_Top,0)+1),""),"")</f>
        <v>0.24305555555555555</v>
      </c>
    </row>
    <row r="114" spans="68:117" ht="15" hidden="1" customHeight="1">
      <c r="BP114" s="236">
        <f ca="1"/>
        <v>6.6666666666666693E-2</v>
      </c>
      <c r="CK114" s="219">
        <f t="shared" si="100"/>
        <v>0.34722222222222221</v>
      </c>
      <c r="CL114" s="219">
        <v>0.33680555555555602</v>
      </c>
      <c r="CM114" s="219">
        <v>0.34027777777777801</v>
      </c>
      <c r="CN114" s="219">
        <f t="shared" si="96"/>
        <v>6.9444444444444448E-2</v>
      </c>
      <c r="CO114" s="219">
        <f t="shared" si="97"/>
        <v>6.9444444444444448E-2</v>
      </c>
      <c r="CP114" s="219">
        <v>0.34027777777777801</v>
      </c>
      <c r="CQ114" s="219">
        <v>6.8055555555555605E-2</v>
      </c>
      <c r="CS114" s="219">
        <f t="shared" si="101"/>
        <v>0.34722222222222221</v>
      </c>
      <c r="CT114" s="219">
        <v>0.33680555555555602</v>
      </c>
      <c r="CU114" s="219">
        <v>0.34027777777777801</v>
      </c>
      <c r="CV114" s="219">
        <f t="shared" si="98"/>
        <v>6.9444444444444448E-2</v>
      </c>
      <c r="CW114" s="219">
        <f t="shared" si="99"/>
        <v>6.9444444444444448E-2</v>
      </c>
      <c r="CX114" s="219">
        <v>0.34027777777777801</v>
      </c>
      <c r="CY114" s="219">
        <v>6.8055555555555605E-2</v>
      </c>
      <c r="DA114" s="240">
        <v>0.40625</v>
      </c>
      <c r="DB114" s="240">
        <v>0.40625</v>
      </c>
      <c r="DC114" s="240">
        <v>0.40625</v>
      </c>
      <c r="DD114" s="240">
        <v>0.40625</v>
      </c>
      <c r="DE114" s="240">
        <v>0.40625</v>
      </c>
      <c r="DF114" s="240">
        <v>0.40625</v>
      </c>
      <c r="DG114" s="240">
        <v>0.40625</v>
      </c>
      <c r="DH114" s="240">
        <v>0.40625</v>
      </c>
      <c r="DI114" s="240">
        <v>0.40625</v>
      </c>
      <c r="DJ114" s="240">
        <v>0.40625</v>
      </c>
      <c r="DL114" s="2" t="str" cm="1">
        <f t="array" ref="DL114">_xlfn.IFNA(IF(INDEX(SectorsBlocks,ROW()-ROW(DK$5)+2,MATCH(SUBSTITUTE(RPName," ",""),SectorsBlocks_Top,0))&lt;&gt;0,INDEX(SectorsBlocks,ROW()-ROW(DK$5)+2,MATCH(SUBSTITUTE(RPName," ",""),SectorsBlocks_Top,0)),""),"")</f>
        <v>NAN-SYD</v>
      </c>
      <c r="DM114" s="250" cm="1">
        <f t="array" ref="DM114">_xlfn.IFNA(IF(INDEX(SectorsBlocks,ROW()-ROW(DL$5)+2,MATCH(SUBSTITUTE(RPName," ",""),SectorsBlocks_Top,0))&lt;&gt;0,INDEX(SectorsBlocks,ROW()-ROW(DL$5)+2,MATCH(SUBSTITUTE(RPName," ",""),SectorsBlocks_Top,0)+1),""),"")</f>
        <v>0.21180555555555555</v>
      </c>
    </row>
    <row r="115" spans="68:117" ht="15" hidden="1" customHeight="1">
      <c r="BP115" s="236">
        <f ca="1"/>
        <v>6.7361111111111094E-2</v>
      </c>
      <c r="CK115" s="219">
        <f t="shared" si="100"/>
        <v>0.35069444444444442</v>
      </c>
      <c r="CL115" s="219">
        <v>0.34027777777777801</v>
      </c>
      <c r="CM115" s="219">
        <v>0.34375</v>
      </c>
      <c r="CN115" s="219">
        <f t="shared" si="96"/>
        <v>7.013888888888889E-2</v>
      </c>
      <c r="CO115" s="219">
        <f t="shared" si="97"/>
        <v>7.013888888888889E-2</v>
      </c>
      <c r="CP115" s="219">
        <v>0.34375</v>
      </c>
      <c r="CQ115" s="219">
        <v>6.8750000000000006E-2</v>
      </c>
      <c r="CS115" s="219">
        <f t="shared" si="101"/>
        <v>0.35069444444444442</v>
      </c>
      <c r="CT115" s="219">
        <v>0.34027777777777801</v>
      </c>
      <c r="CU115" s="219">
        <v>0.34375</v>
      </c>
      <c r="CV115" s="219">
        <f t="shared" si="98"/>
        <v>7.013888888888889E-2</v>
      </c>
      <c r="CW115" s="219">
        <f t="shared" si="99"/>
        <v>7.013888888888889E-2</v>
      </c>
      <c r="CX115" s="219">
        <v>0.34375</v>
      </c>
      <c r="CY115" s="219">
        <v>6.8750000000000006E-2</v>
      </c>
      <c r="DA115" s="240">
        <v>0.40972222222222199</v>
      </c>
      <c r="DB115" s="240">
        <v>0.40972222222222199</v>
      </c>
      <c r="DC115" s="240">
        <v>0.40972222222222199</v>
      </c>
      <c r="DD115" s="240">
        <v>0.40972222222222199</v>
      </c>
      <c r="DE115" s="240">
        <v>0.40972222222222199</v>
      </c>
      <c r="DF115" s="240">
        <v>0.40972222222222199</v>
      </c>
      <c r="DG115" s="240">
        <v>0.40972222222222199</v>
      </c>
      <c r="DH115" s="240">
        <v>0.40972222222222199</v>
      </c>
      <c r="DI115" s="240">
        <v>0.40972222222222199</v>
      </c>
      <c r="DJ115" s="240">
        <v>0.40972222222222199</v>
      </c>
      <c r="DL115" s="2" t="str" cm="1">
        <f t="array" ref="DL115">_xlfn.IFNA(IF(INDEX(SectorsBlocks,ROW()-ROW(DK$5)+2,MATCH(SUBSTITUTE(RPName," ",""),SectorsBlocks_Top,0))&lt;&gt;0,INDEX(SectorsBlocks,ROW()-ROW(DK$5)+2,MATCH(SUBSTITUTE(RPName," ",""),SectorsBlocks_Top,0)),""),"")</f>
        <v>NTL-MEL</v>
      </c>
      <c r="DM115" s="250" cm="1">
        <f t="array" ref="DM115">_xlfn.IFNA(IF(INDEX(SectorsBlocks,ROW()-ROW(DL$5)+2,MATCH(SUBSTITUTE(RPName," ",""),SectorsBlocks_Top,0))&lt;&gt;0,INDEX(SectorsBlocks,ROW()-ROW(DL$5)+2,MATCH(SUBSTITUTE(RPName," ",""),SectorsBlocks_Top,0)+1),""),"")</f>
        <v>6.9444444444444448E-2</v>
      </c>
    </row>
    <row r="116" spans="68:117" ht="15" hidden="1" customHeight="1">
      <c r="BP116" s="236">
        <f ca="1"/>
        <v>6.8055555555555605E-2</v>
      </c>
      <c r="CK116" s="219">
        <f t="shared" si="100"/>
        <v>0.35416666666666663</v>
      </c>
      <c r="CL116" s="219">
        <v>0.34375</v>
      </c>
      <c r="CM116" s="219">
        <v>0.34722222222222199</v>
      </c>
      <c r="CN116" s="219">
        <f t="shared" si="96"/>
        <v>7.0833333333333331E-2</v>
      </c>
      <c r="CO116" s="219">
        <f t="shared" si="97"/>
        <v>7.0833333333333331E-2</v>
      </c>
      <c r="CP116" s="219">
        <v>0.34722222222222199</v>
      </c>
      <c r="CQ116" s="219">
        <v>6.9444444444444406E-2</v>
      </c>
      <c r="CS116" s="219">
        <f t="shared" si="101"/>
        <v>0.35416666666666663</v>
      </c>
      <c r="CT116" s="219">
        <v>0.34375</v>
      </c>
      <c r="CU116" s="219">
        <v>0.34722222222222199</v>
      </c>
      <c r="CV116" s="219">
        <f t="shared" si="98"/>
        <v>7.0833333333333331E-2</v>
      </c>
      <c r="CW116" s="219">
        <f t="shared" si="99"/>
        <v>7.0833333333333331E-2</v>
      </c>
      <c r="CX116" s="219">
        <v>0.34722222222222199</v>
      </c>
      <c r="CY116" s="219">
        <v>6.9444444444444406E-2</v>
      </c>
      <c r="DA116" s="240">
        <v>0.41319444444444497</v>
      </c>
      <c r="DB116" s="240">
        <v>0.41319444444444497</v>
      </c>
      <c r="DC116" s="240">
        <v>0.41319444444444497</v>
      </c>
      <c r="DD116" s="240">
        <v>0.41319444444444497</v>
      </c>
      <c r="DE116" s="240">
        <v>0.41319444444444497</v>
      </c>
      <c r="DF116" s="240">
        <v>0.41319444444444497</v>
      </c>
      <c r="DG116" s="240">
        <v>0.41319444444444497</v>
      </c>
      <c r="DH116" s="240">
        <v>0.41319444444444497</v>
      </c>
      <c r="DI116" s="240">
        <v>0.41319444444444497</v>
      </c>
      <c r="DJ116" s="240">
        <v>0.41319444444444497</v>
      </c>
      <c r="DL116" s="2" t="str" cm="1">
        <f t="array" ref="DL116">_xlfn.IFNA(IF(INDEX(SectorsBlocks,ROW()-ROW(DK$5)+2,MATCH(SUBSTITUTE(RPName," ",""),SectorsBlocks_Top,0))&lt;&gt;0,INDEX(SectorsBlocks,ROW()-ROW(DK$5)+2,MATCH(SUBSTITUTE(RPName," ",""),SectorsBlocks_Top,0)),""),"")</f>
        <v>OCM-BQB</v>
      </c>
      <c r="DM116" s="250" cm="1">
        <f t="array" ref="DM116">_xlfn.IFNA(IF(INDEX(SectorsBlocks,ROW()-ROW(DL$5)+2,MATCH(SUBSTITUTE(RPName," ",""),SectorsBlocks_Top,0))&lt;&gt;0,INDEX(SectorsBlocks,ROW()-ROW(DL$5)+2,MATCH(SUBSTITUTE(RPName," ",""),SectorsBlocks_Top,0)+1),""),"")</f>
        <v>8.3333333333333329E-2</v>
      </c>
    </row>
    <row r="117" spans="68:117" ht="15" hidden="1" customHeight="1">
      <c r="BP117" s="236">
        <f ca="1"/>
        <v>6.8750000000000006E-2</v>
      </c>
      <c r="CK117" s="219">
        <f t="shared" si="100"/>
        <v>0.3576388888888889</v>
      </c>
      <c r="CL117" s="219">
        <v>0.34722222222222199</v>
      </c>
      <c r="CM117" s="219">
        <v>0.35069444444444398</v>
      </c>
      <c r="CN117" s="219">
        <f t="shared" si="96"/>
        <v>7.1527777777777773E-2</v>
      </c>
      <c r="CO117" s="219">
        <f t="shared" si="97"/>
        <v>7.1527777777777773E-2</v>
      </c>
      <c r="CP117" s="219">
        <v>0.35069444444444398</v>
      </c>
      <c r="CQ117" s="219">
        <v>7.0138888888888903E-2</v>
      </c>
      <c r="CS117" s="219">
        <f t="shared" si="101"/>
        <v>0.3576388888888889</v>
      </c>
      <c r="CT117" s="219">
        <v>0.34722222222222199</v>
      </c>
      <c r="CU117" s="219">
        <v>0.35069444444444398</v>
      </c>
      <c r="CV117" s="219">
        <f t="shared" si="98"/>
        <v>7.1527777777777773E-2</v>
      </c>
      <c r="CW117" s="219">
        <f t="shared" si="99"/>
        <v>7.1527777777777773E-2</v>
      </c>
      <c r="CX117" s="219">
        <v>0.35069444444444398</v>
      </c>
      <c r="CY117" s="219">
        <v>7.0138888888888903E-2</v>
      </c>
      <c r="DA117" s="240">
        <v>0.41666666666666702</v>
      </c>
      <c r="DB117" s="240">
        <v>0.41666666666666702</v>
      </c>
      <c r="DC117" s="240">
        <v>0.41666666666666702</v>
      </c>
      <c r="DD117" s="240">
        <v>0.41666666666666702</v>
      </c>
      <c r="DE117" s="240">
        <v>0.41666666666666702</v>
      </c>
      <c r="DF117" s="240">
        <v>0.41666666666666702</v>
      </c>
      <c r="DG117" s="240">
        <v>0.41666666666666702</v>
      </c>
      <c r="DH117" s="240">
        <v>0.41666666666666702</v>
      </c>
      <c r="DI117" s="240">
        <v>0.41666666666666702</v>
      </c>
      <c r="DJ117" s="240">
        <v>0.41666666666666702</v>
      </c>
      <c r="DL117" s="2" t="str" cm="1">
        <f t="array" ref="DL117">_xlfn.IFNA(IF(INDEX(SectorsBlocks,ROW()-ROW(DK$5)+2,MATCH(SUBSTITUTE(RPName," ",""),SectorsBlocks_Top,0))&lt;&gt;0,INDEX(SectorsBlocks,ROW()-ROW(DK$5)+2,MATCH(SUBSTITUTE(RPName," ",""),SectorsBlocks_Top,0)),""),"")</f>
        <v>OCM-GET</v>
      </c>
      <c r="DM117" s="250" cm="1">
        <f t="array" ref="DM117">_xlfn.IFNA(IF(INDEX(SectorsBlocks,ROW()-ROW(DL$5)+2,MATCH(SUBSTITUTE(RPName," ",""),SectorsBlocks_Top,0))&lt;&gt;0,INDEX(SectorsBlocks,ROW()-ROW(DL$5)+2,MATCH(SUBSTITUTE(RPName," ",""),SectorsBlocks_Top,0)+1),""),"")</f>
        <v>5.9027777777777776E-2</v>
      </c>
    </row>
    <row r="118" spans="68:117" ht="15" hidden="1" customHeight="1">
      <c r="BP118" s="236">
        <f ca="1"/>
        <v>6.9444444444444406E-2</v>
      </c>
      <c r="CK118" s="219">
        <f t="shared" si="100"/>
        <v>0.3611111111111111</v>
      </c>
      <c r="CL118" s="219">
        <v>0.35069444444444398</v>
      </c>
      <c r="CM118" s="219">
        <v>0.35416666666666702</v>
      </c>
      <c r="CN118" s="219">
        <f t="shared" si="96"/>
        <v>7.2222222222222215E-2</v>
      </c>
      <c r="CO118" s="219">
        <f t="shared" si="97"/>
        <v>7.2222222222222215E-2</v>
      </c>
      <c r="CP118" s="219">
        <v>0.35416666666666702</v>
      </c>
      <c r="CQ118" s="219">
        <v>7.0833333333333304E-2</v>
      </c>
      <c r="CS118" s="219">
        <f t="shared" si="101"/>
        <v>0.3611111111111111</v>
      </c>
      <c r="CT118" s="219">
        <v>0.35069444444444398</v>
      </c>
      <c r="CU118" s="219">
        <v>0.35416666666666702</v>
      </c>
      <c r="CV118" s="219">
        <f t="shared" si="98"/>
        <v>7.2222222222222215E-2</v>
      </c>
      <c r="CW118" s="219">
        <f t="shared" si="99"/>
        <v>7.2222222222222215E-2</v>
      </c>
      <c r="CX118" s="219">
        <v>0.35416666666666702</v>
      </c>
      <c r="CY118" s="219">
        <v>7.0833333333333304E-2</v>
      </c>
      <c r="DA118" s="240">
        <v>0.42013888888888901</v>
      </c>
      <c r="DB118" s="240">
        <v>0.42013888888888901</v>
      </c>
      <c r="DC118" s="240">
        <v>0.42013888888888901</v>
      </c>
      <c r="DD118" s="240">
        <v>0.42013888888888901</v>
      </c>
      <c r="DE118" s="240">
        <v>0.42013888888888901</v>
      </c>
      <c r="DF118" s="240">
        <v>0.42013888888888901</v>
      </c>
      <c r="DG118" s="240">
        <v>0.42013888888888901</v>
      </c>
      <c r="DH118" s="240">
        <v>0.42013888888888901</v>
      </c>
      <c r="DI118" s="240">
        <v>0.42013888888888901</v>
      </c>
      <c r="DJ118" s="240">
        <v>0.42013888888888901</v>
      </c>
      <c r="DL118" s="2" t="str" cm="1">
        <f t="array" ref="DL118">_xlfn.IFNA(IF(INDEX(SectorsBlocks,ROW()-ROW(DK$5)+2,MATCH(SUBSTITUTE(RPName," ",""),SectorsBlocks_Top,0))&lt;&gt;0,INDEX(SectorsBlocks,ROW()-ROW(DK$5)+2,MATCH(SUBSTITUTE(RPName," ",""),SectorsBlocks_Top,0)),""),"")</f>
        <v>OCM-PER</v>
      </c>
      <c r="DM118" s="250" cm="1">
        <f t="array" ref="DM118">_xlfn.IFNA(IF(INDEX(SectorsBlocks,ROW()-ROW(DL$5)+2,MATCH(SUBSTITUTE(RPName," ",""),SectorsBlocks_Top,0))&lt;&gt;0,INDEX(SectorsBlocks,ROW()-ROW(DL$5)+2,MATCH(SUBSTITUTE(RPName," ",""),SectorsBlocks_Top,0)+1),""),"")</f>
        <v>7.6388888888888895E-2</v>
      </c>
    </row>
    <row r="119" spans="68:117" ht="15" hidden="1" customHeight="1">
      <c r="BP119" s="236">
        <f ca="1"/>
        <v>7.0138888888888903E-2</v>
      </c>
      <c r="CK119" s="219">
        <f t="shared" si="100"/>
        <v>0.36458333333333331</v>
      </c>
      <c r="CL119" s="219">
        <v>0.35416666666666702</v>
      </c>
      <c r="CM119" s="219">
        <v>0.35763888888888901</v>
      </c>
      <c r="CN119" s="219">
        <f t="shared" si="96"/>
        <v>7.2916666666666657E-2</v>
      </c>
      <c r="CO119" s="219">
        <f t="shared" si="97"/>
        <v>7.2916666666666657E-2</v>
      </c>
      <c r="CP119" s="219">
        <v>0.35763888888888901</v>
      </c>
      <c r="CQ119" s="219">
        <v>7.1527777777777801E-2</v>
      </c>
      <c r="CS119" s="219">
        <f t="shared" si="101"/>
        <v>0.36458333333333331</v>
      </c>
      <c r="CT119" s="219">
        <v>0.35416666666666702</v>
      </c>
      <c r="CU119" s="219">
        <v>0.35763888888888901</v>
      </c>
      <c r="CV119" s="219">
        <f t="shared" si="98"/>
        <v>7.2916666666666657E-2</v>
      </c>
      <c r="CW119" s="219">
        <f t="shared" si="99"/>
        <v>7.2916666666666657E-2</v>
      </c>
      <c r="CX119" s="219">
        <v>0.35763888888888901</v>
      </c>
      <c r="CY119" s="219">
        <v>7.1527777777777801E-2</v>
      </c>
      <c r="DA119" s="240">
        <v>0.42361111111111099</v>
      </c>
      <c r="DB119" s="240">
        <v>0.42361111111111099</v>
      </c>
      <c r="DC119" s="240">
        <v>0.42361111111111099</v>
      </c>
      <c r="DD119" s="240">
        <v>0.42361111111111099</v>
      </c>
      <c r="DE119" s="240">
        <v>0.42361111111111099</v>
      </c>
      <c r="DF119" s="240">
        <v>0.42361111111111099</v>
      </c>
      <c r="DG119" s="240">
        <v>0.42361111111111099</v>
      </c>
      <c r="DH119" s="240">
        <v>0.42361111111111099</v>
      </c>
      <c r="DI119" s="240">
        <v>0.42361111111111099</v>
      </c>
      <c r="DJ119" s="240">
        <v>0.42361111111111099</v>
      </c>
      <c r="DL119" s="2" t="str" cm="1">
        <f t="array" ref="DL119">_xlfn.IFNA(IF(INDEX(SectorsBlocks,ROW()-ROW(DK$5)+2,MATCH(SUBSTITUTE(RPName," ",""),SectorsBlocks_Top,0))&lt;&gt;0,INDEX(SectorsBlocks,ROW()-ROW(DK$5)+2,MATCH(SUBSTITUTE(RPName," ",""),SectorsBlocks_Top,0)),""),"")</f>
        <v>OOD-BQB</v>
      </c>
      <c r="DM119" s="250" cm="1">
        <f t="array" ref="DM119">_xlfn.IFNA(IF(INDEX(SectorsBlocks,ROW()-ROW(DL$5)+2,MATCH(SUBSTITUTE(RPName," ",""),SectorsBlocks_Top,0))&lt;&gt;0,INDEX(SectorsBlocks,ROW()-ROW(DL$5)+2,MATCH(SUBSTITUTE(RPName," ",""),SectorsBlocks_Top,0)+1),""),"")</f>
        <v>9.0277777777777776E-2</v>
      </c>
    </row>
    <row r="120" spans="68:117" ht="15" hidden="1" customHeight="1">
      <c r="BP120" s="236">
        <f ca="1"/>
        <v>7.0833333333333304E-2</v>
      </c>
      <c r="CK120" s="219">
        <f t="shared" si="100"/>
        <v>0.36805555555555552</v>
      </c>
      <c r="CL120" s="219">
        <v>0.35763888888888901</v>
      </c>
      <c r="CM120" s="219">
        <v>0.36111111111111099</v>
      </c>
      <c r="CN120" s="219">
        <f t="shared" si="96"/>
        <v>7.3611111111111113E-2</v>
      </c>
      <c r="CO120" s="219">
        <f t="shared" si="97"/>
        <v>7.3611111111111113E-2</v>
      </c>
      <c r="CP120" s="219">
        <v>0.36111111111111099</v>
      </c>
      <c r="CQ120" s="219">
        <v>7.2222222222222202E-2</v>
      </c>
      <c r="CS120" s="219">
        <f t="shared" si="101"/>
        <v>0.36805555555555552</v>
      </c>
      <c r="CT120" s="219">
        <v>0.35763888888888901</v>
      </c>
      <c r="CU120" s="219">
        <v>0.36111111111111099</v>
      </c>
      <c r="CV120" s="219">
        <f t="shared" si="98"/>
        <v>7.3611111111111113E-2</v>
      </c>
      <c r="CW120" s="219">
        <f t="shared" si="99"/>
        <v>7.3611111111111113E-2</v>
      </c>
      <c r="CX120" s="219">
        <v>0.36111111111111099</v>
      </c>
      <c r="CY120" s="219">
        <v>7.2222222222222202E-2</v>
      </c>
      <c r="DA120" s="240">
        <v>0.42708333333333298</v>
      </c>
      <c r="DB120" s="240">
        <v>0.42708333333333298</v>
      </c>
      <c r="DC120" s="240">
        <v>0.42708333333333298</v>
      </c>
      <c r="DD120" s="240">
        <v>0.42708333333333298</v>
      </c>
      <c r="DE120" s="240">
        <v>0.42708333333333298</v>
      </c>
      <c r="DF120" s="240">
        <v>0.42708333333333298</v>
      </c>
      <c r="DG120" s="240">
        <v>0.42708333333333298</v>
      </c>
      <c r="DH120" s="240">
        <v>0.42708333333333298</v>
      </c>
      <c r="DI120" s="240">
        <v>0.42708333333333298</v>
      </c>
      <c r="DJ120" s="240">
        <v>0.42708333333333298</v>
      </c>
      <c r="DL120" s="2" t="str" cm="1">
        <f t="array" ref="DL120">_xlfn.IFNA(IF(INDEX(SectorsBlocks,ROW()-ROW(DK$5)+2,MATCH(SUBSTITUTE(RPName," ",""),SectorsBlocks_Top,0))&lt;&gt;0,INDEX(SectorsBlocks,ROW()-ROW(DK$5)+2,MATCH(SUBSTITUTE(RPName," ",""),SectorsBlocks_Top,0)),""),"")</f>
        <v>OOD-OCM</v>
      </c>
      <c r="DM120" s="250" cm="1">
        <f t="array" ref="DM120">_xlfn.IFNA(IF(INDEX(SectorsBlocks,ROW()-ROW(DL$5)+2,MATCH(SUBSTITUTE(RPName," ",""),SectorsBlocks_Top,0))&lt;&gt;0,INDEX(SectorsBlocks,ROW()-ROW(DL$5)+2,MATCH(SUBSTITUTE(RPName," ",""),SectorsBlocks_Top,0)+1),""),"")</f>
        <v>2.0833333333333332E-2</v>
      </c>
    </row>
    <row r="121" spans="68:117" ht="15" hidden="1" customHeight="1">
      <c r="BP121" s="236">
        <f ca="1"/>
        <v>7.1527777777777801E-2</v>
      </c>
      <c r="CK121" s="219">
        <f t="shared" si="100"/>
        <v>0.37152777777777779</v>
      </c>
      <c r="CL121" s="219">
        <v>0.36111111111111099</v>
      </c>
      <c r="CM121" s="219">
        <v>0.36458333333333298</v>
      </c>
      <c r="CN121" s="219">
        <f t="shared" si="96"/>
        <v>7.4305555555555555E-2</v>
      </c>
      <c r="CO121" s="219">
        <f t="shared" si="97"/>
        <v>7.4305555555555555E-2</v>
      </c>
      <c r="CP121" s="219">
        <v>0.36458333333333298</v>
      </c>
      <c r="CQ121" s="219">
        <v>7.2916666666666699E-2</v>
      </c>
      <c r="CS121" s="219">
        <f t="shared" si="101"/>
        <v>0.37152777777777779</v>
      </c>
      <c r="CT121" s="219">
        <v>0.36111111111111099</v>
      </c>
      <c r="CU121" s="219">
        <v>0.36458333333333298</v>
      </c>
      <c r="CV121" s="219">
        <f t="shared" si="98"/>
        <v>7.4305555555555555E-2</v>
      </c>
      <c r="CW121" s="219">
        <f t="shared" si="99"/>
        <v>7.4305555555555555E-2</v>
      </c>
      <c r="CX121" s="219">
        <v>0.36458333333333298</v>
      </c>
      <c r="CY121" s="219">
        <v>7.2916666666666699E-2</v>
      </c>
      <c r="DA121" s="240">
        <v>0.43055555555555602</v>
      </c>
      <c r="DB121" s="240">
        <v>0.43055555555555602</v>
      </c>
      <c r="DC121" s="240">
        <v>0.43055555555555602</v>
      </c>
      <c r="DD121" s="240">
        <v>0.43055555555555602</v>
      </c>
      <c r="DE121" s="240">
        <v>0.43055555555555602</v>
      </c>
      <c r="DF121" s="240">
        <v>0.43055555555555602</v>
      </c>
      <c r="DG121" s="240">
        <v>0.43055555555555602</v>
      </c>
      <c r="DH121" s="240">
        <v>0.43055555555555602</v>
      </c>
      <c r="DI121" s="240">
        <v>0.43055555555555602</v>
      </c>
      <c r="DJ121" s="240">
        <v>0.43055555555555602</v>
      </c>
      <c r="DL121" s="2" t="str" cm="1">
        <f t="array" ref="DL121">_xlfn.IFNA(IF(INDEX(SectorsBlocks,ROW()-ROW(DK$5)+2,MATCH(SUBSTITUTE(RPName," ",""),SectorsBlocks_Top,0))&lt;&gt;0,INDEX(SectorsBlocks,ROW()-ROW(DK$5)+2,MATCH(SUBSTITUTE(RPName," ",""),SectorsBlocks_Top,0)),""),"")</f>
        <v>OOD-PER</v>
      </c>
      <c r="DM121" s="250" cm="1">
        <f t="array" ref="DM121">_xlfn.IFNA(IF(INDEX(SectorsBlocks,ROW()-ROW(DL$5)+2,MATCH(SUBSTITUTE(RPName," ",""),SectorsBlocks_Top,0))&lt;&gt;0,INDEX(SectorsBlocks,ROW()-ROW(DL$5)+2,MATCH(SUBSTITUTE(RPName," ",""),SectorsBlocks_Top,0)+1),""),"")</f>
        <v>7.9861111111111105E-2</v>
      </c>
    </row>
    <row r="122" spans="68:117" ht="15" hidden="1" customHeight="1">
      <c r="BP122" s="236">
        <f ca="1"/>
        <v>7.2222222222222202E-2</v>
      </c>
      <c r="CK122" s="219">
        <f t="shared" si="100"/>
        <v>0.375</v>
      </c>
      <c r="CL122" s="219">
        <v>0.36458333333333298</v>
      </c>
      <c r="CM122" s="219">
        <v>0.36805555555555602</v>
      </c>
      <c r="CN122" s="219">
        <f t="shared" si="96"/>
        <v>7.4999999999999997E-2</v>
      </c>
      <c r="CO122" s="219">
        <f t="shared" si="97"/>
        <v>7.4999999999999997E-2</v>
      </c>
      <c r="CP122" s="219">
        <v>0.36805555555555602</v>
      </c>
      <c r="CQ122" s="219">
        <v>7.3611111111111099E-2</v>
      </c>
      <c r="CS122" s="219">
        <f t="shared" si="101"/>
        <v>0.375</v>
      </c>
      <c r="CT122" s="219">
        <v>0.36458333333333298</v>
      </c>
      <c r="CU122" s="219">
        <v>0.36805555555555602</v>
      </c>
      <c r="CV122" s="219">
        <f t="shared" si="98"/>
        <v>7.4999999999999997E-2</v>
      </c>
      <c r="CW122" s="219">
        <f t="shared" si="99"/>
        <v>7.4999999999999997E-2</v>
      </c>
      <c r="CX122" s="219">
        <v>0.36805555555555602</v>
      </c>
      <c r="CY122" s="219">
        <v>7.3611111111111099E-2</v>
      </c>
      <c r="DA122" s="240">
        <v>0.43402777777777801</v>
      </c>
      <c r="DB122" s="240">
        <v>0.43402777777777801</v>
      </c>
      <c r="DC122" s="240">
        <v>0.43402777777777801</v>
      </c>
      <c r="DD122" s="240">
        <v>0.43402777777777801</v>
      </c>
      <c r="DE122" s="240">
        <v>0.43402777777777801</v>
      </c>
      <c r="DF122" s="240">
        <v>0.43402777777777801</v>
      </c>
      <c r="DG122" s="240">
        <v>0.43402777777777801</v>
      </c>
      <c r="DH122" s="240">
        <v>0.43402777777777801</v>
      </c>
      <c r="DI122" s="240">
        <v>0.43402777777777801</v>
      </c>
      <c r="DJ122" s="240">
        <v>0.43402777777777801</v>
      </c>
      <c r="DL122" s="2" t="str" cm="1">
        <f t="array" ref="DL122">_xlfn.IFNA(IF(INDEX(SectorsBlocks,ROW()-ROW(DK$5)+2,MATCH(SUBSTITUTE(RPName," ",""),SectorsBlocks_Top,0))&lt;&gt;0,INDEX(SectorsBlocks,ROW()-ROW(DK$5)+2,MATCH(SUBSTITUTE(RPName," ",""),SectorsBlocks_Top,0)),""),"")</f>
        <v>OOL-ADL</v>
      </c>
      <c r="DM122" s="250" cm="1">
        <f t="array" ref="DM122">_xlfn.IFNA(IF(INDEX(SectorsBlocks,ROW()-ROW(DL$5)+2,MATCH(SUBSTITUTE(RPName," ",""),SectorsBlocks_Top,0))&lt;&gt;0,INDEX(SectorsBlocks,ROW()-ROW(DL$5)+2,MATCH(SUBSTITUTE(RPName," ",""),SectorsBlocks_Top,0)+1),""),"")</f>
        <v>0.11458333333333333</v>
      </c>
    </row>
    <row r="123" spans="68:117" ht="15" hidden="1" customHeight="1">
      <c r="BP123" s="236">
        <f ca="1"/>
        <v>7.2916666666666699E-2</v>
      </c>
      <c r="CK123" s="219">
        <f t="shared" si="100"/>
        <v>0.37847222222222221</v>
      </c>
      <c r="CL123" s="219">
        <v>0.36805555555555602</v>
      </c>
      <c r="CM123" s="219">
        <v>0.37152777777777801</v>
      </c>
      <c r="CN123" s="219">
        <f t="shared" si="96"/>
        <v>7.5694444444444439E-2</v>
      </c>
      <c r="CO123" s="219">
        <f t="shared" si="97"/>
        <v>7.5694444444444439E-2</v>
      </c>
      <c r="CP123" s="219">
        <v>0.37152777777777801</v>
      </c>
      <c r="CQ123" s="219">
        <v>7.4305555555555597E-2</v>
      </c>
      <c r="CS123" s="219">
        <f t="shared" si="101"/>
        <v>0.37847222222222221</v>
      </c>
      <c r="CT123" s="219">
        <v>0.36805555555555602</v>
      </c>
      <c r="CU123" s="219">
        <v>0.37152777777777801</v>
      </c>
      <c r="CV123" s="219">
        <f t="shared" si="98"/>
        <v>7.5694444444444439E-2</v>
      </c>
      <c r="CW123" s="219">
        <f t="shared" si="99"/>
        <v>7.5694444444444439E-2</v>
      </c>
      <c r="CX123" s="219">
        <v>0.37152777777777801</v>
      </c>
      <c r="CY123" s="219">
        <v>7.4305555555555597E-2</v>
      </c>
      <c r="DA123" s="240">
        <v>0.4375</v>
      </c>
      <c r="DB123" s="240">
        <v>0.4375</v>
      </c>
      <c r="DC123" s="240">
        <v>0.4375</v>
      </c>
      <c r="DD123" s="240">
        <v>0.4375</v>
      </c>
      <c r="DE123" s="240">
        <v>0.4375</v>
      </c>
      <c r="DF123" s="240">
        <v>0.4375</v>
      </c>
      <c r="DG123" s="240">
        <v>0.4375</v>
      </c>
      <c r="DH123" s="240">
        <v>0.4375</v>
      </c>
      <c r="DI123" s="240">
        <v>0.4375</v>
      </c>
      <c r="DJ123" s="240">
        <v>0.4375</v>
      </c>
      <c r="DL123" s="2" t="str" cm="1">
        <f t="array" ref="DL123">_xlfn.IFNA(IF(INDEX(SectorsBlocks,ROW()-ROW(DK$5)+2,MATCH(SUBSTITUTE(RPName," ",""),SectorsBlocks_Top,0))&lt;&gt;0,INDEX(SectorsBlocks,ROW()-ROW(DK$5)+2,MATCH(SUBSTITUTE(RPName," ",""),SectorsBlocks_Top,0)),""),"")</f>
        <v>OOL-CBR</v>
      </c>
      <c r="DM123" s="250" cm="1">
        <f t="array" ref="DM123">_xlfn.IFNA(IF(INDEX(SectorsBlocks,ROW()-ROW(DL$5)+2,MATCH(SUBSTITUTE(RPName," ",""),SectorsBlocks_Top,0))&lt;&gt;0,INDEX(SectorsBlocks,ROW()-ROW(DL$5)+2,MATCH(SUBSTITUTE(RPName," ",""),SectorsBlocks_Top,0)+1),""),"")</f>
        <v>7.2916666666666671E-2</v>
      </c>
    </row>
    <row r="124" spans="68:117" ht="15" hidden="1" customHeight="1">
      <c r="BP124" s="236">
        <f ca="1"/>
        <v>7.3611111111111099E-2</v>
      </c>
      <c r="CK124" s="219">
        <f t="shared" si="100"/>
        <v>0.38194444444444442</v>
      </c>
      <c r="CL124" s="219">
        <v>0.37152777777777801</v>
      </c>
      <c r="CM124" s="219">
        <v>0.375</v>
      </c>
      <c r="CN124" s="219">
        <f t="shared" si="96"/>
        <v>7.6388888888888881E-2</v>
      </c>
      <c r="CO124" s="219">
        <f t="shared" si="97"/>
        <v>7.6388888888888881E-2</v>
      </c>
      <c r="CP124" s="219">
        <v>0.375</v>
      </c>
      <c r="CQ124" s="219">
        <v>7.4999999999999997E-2</v>
      </c>
      <c r="CS124" s="219">
        <f t="shared" si="101"/>
        <v>0.38194444444444442</v>
      </c>
      <c r="CT124" s="219">
        <v>0.37152777777777801</v>
      </c>
      <c r="CU124" s="219">
        <v>0.375</v>
      </c>
      <c r="CV124" s="219">
        <f t="shared" si="98"/>
        <v>7.6388888888888881E-2</v>
      </c>
      <c r="CW124" s="219">
        <f t="shared" si="99"/>
        <v>7.6388888888888881E-2</v>
      </c>
      <c r="CX124" s="219">
        <v>0.375</v>
      </c>
      <c r="CY124" s="219">
        <v>7.4999999999999997E-2</v>
      </c>
      <c r="DA124" s="240">
        <v>0.44097222222222199</v>
      </c>
      <c r="DB124" s="240">
        <v>0.44097222222222199</v>
      </c>
      <c r="DC124" s="240">
        <v>0.44097222222222199</v>
      </c>
      <c r="DD124" s="240">
        <v>0.44097222222222199</v>
      </c>
      <c r="DE124" s="240">
        <v>0.44097222222222199</v>
      </c>
      <c r="DF124" s="240">
        <v>0.44097222222222199</v>
      </c>
      <c r="DG124" s="240">
        <v>0.44097222222222199</v>
      </c>
      <c r="DH124" s="240">
        <v>0.44097222222222199</v>
      </c>
      <c r="DI124" s="240">
        <v>0.44097222222222199</v>
      </c>
      <c r="DJ124" s="240">
        <v>0.44097222222222199</v>
      </c>
      <c r="DL124" s="2" t="str" cm="1">
        <f t="array" ref="DL124">_xlfn.IFNA(IF(INDEX(SectorsBlocks,ROW()-ROW(DK$5)+2,MATCH(SUBSTITUTE(RPName," ",""),SectorsBlocks_Top,0))&lt;&gt;0,INDEX(SectorsBlocks,ROW()-ROW(DK$5)+2,MATCH(SUBSTITUTE(RPName," ",""),SectorsBlocks_Top,0)),""),"")</f>
        <v>OOL-DPS</v>
      </c>
      <c r="DM124" s="250" cm="1">
        <f t="array" ref="DM124">_xlfn.IFNA(IF(INDEX(SectorsBlocks,ROW()-ROW(DL$5)+2,MATCH(SUBSTITUTE(RPName," ",""),SectorsBlocks_Top,0))&lt;&gt;0,INDEX(SectorsBlocks,ROW()-ROW(DL$5)+2,MATCH(SUBSTITUTE(RPName," ",""),SectorsBlocks_Top,0)+1),""),"")</f>
        <v>0.27430555555555558</v>
      </c>
    </row>
    <row r="125" spans="68:117" ht="15" hidden="1" customHeight="1">
      <c r="BP125" s="236">
        <f ca="1"/>
        <v>7.4305555555555597E-2</v>
      </c>
      <c r="CK125" s="219">
        <f t="shared" si="100"/>
        <v>0.38541666666666663</v>
      </c>
      <c r="CL125" s="219">
        <v>0.375</v>
      </c>
      <c r="CM125" s="219">
        <v>0.37847222222222199</v>
      </c>
      <c r="CN125" s="219">
        <f t="shared" si="96"/>
        <v>7.7083333333333337E-2</v>
      </c>
      <c r="CO125" s="219">
        <f t="shared" si="97"/>
        <v>7.7083333333333337E-2</v>
      </c>
      <c r="CP125" s="219">
        <v>0.37847222222222199</v>
      </c>
      <c r="CQ125" s="219">
        <v>7.5694444444444495E-2</v>
      </c>
      <c r="CS125" s="219">
        <f t="shared" si="101"/>
        <v>0.38541666666666663</v>
      </c>
      <c r="CT125" s="219">
        <v>0.375</v>
      </c>
      <c r="CU125" s="219">
        <v>0.37847222222222199</v>
      </c>
      <c r="CV125" s="219">
        <f t="shared" si="98"/>
        <v>7.7083333333333337E-2</v>
      </c>
      <c r="CW125" s="219">
        <f t="shared" si="99"/>
        <v>7.7083333333333337E-2</v>
      </c>
      <c r="CX125" s="219">
        <v>0.37847222222222199</v>
      </c>
      <c r="CY125" s="219">
        <v>7.5694444444444495E-2</v>
      </c>
      <c r="DA125" s="240">
        <v>0.44444444444444497</v>
      </c>
      <c r="DB125" s="240">
        <v>0.44444444444444497</v>
      </c>
      <c r="DC125" s="240">
        <v>0.44444444444444497</v>
      </c>
      <c r="DD125" s="240">
        <v>0.44444444444444497</v>
      </c>
      <c r="DE125" s="240">
        <v>0.44444444444444497</v>
      </c>
      <c r="DF125" s="240">
        <v>0.44444444444444497</v>
      </c>
      <c r="DG125" s="240">
        <v>0.44444444444444497</v>
      </c>
      <c r="DH125" s="240">
        <v>0.44444444444444497</v>
      </c>
      <c r="DI125" s="240">
        <v>0.44444444444444497</v>
      </c>
      <c r="DJ125" s="240">
        <v>0.44444444444444497</v>
      </c>
      <c r="DL125" s="2" t="str" cm="1">
        <f t="array" ref="DL125">_xlfn.IFNA(IF(INDEX(SectorsBlocks,ROW()-ROW(DK$5)+2,MATCH(SUBSTITUTE(RPName," ",""),SectorsBlocks_Top,0))&lt;&gt;0,INDEX(SectorsBlocks,ROW()-ROW(DK$5)+2,MATCH(SUBSTITUTE(RPName," ",""),SectorsBlocks_Top,0)),""),"")</f>
        <v>OOL-MEL</v>
      </c>
      <c r="DM125" s="250" cm="1">
        <f t="array" ref="DM125">_xlfn.IFNA(IF(INDEX(SectorsBlocks,ROW()-ROW(DL$5)+2,MATCH(SUBSTITUTE(RPName," ",""),SectorsBlocks_Top,0))&lt;&gt;0,INDEX(SectorsBlocks,ROW()-ROW(DL$5)+2,MATCH(SUBSTITUTE(RPName," ",""),SectorsBlocks_Top,0)+1),""),"")</f>
        <v>0.10069444444444445</v>
      </c>
    </row>
    <row r="126" spans="68:117" ht="15" hidden="1" customHeight="1">
      <c r="BP126" s="236">
        <f ca="1"/>
        <v>7.4999999999999997E-2</v>
      </c>
      <c r="CK126" s="219">
        <f t="shared" si="100"/>
        <v>0.3888888888888889</v>
      </c>
      <c r="CL126" s="219">
        <v>0.37847222222222199</v>
      </c>
      <c r="CM126" s="219">
        <v>0.38194444444444398</v>
      </c>
      <c r="CN126" s="219">
        <f t="shared" si="96"/>
        <v>7.7777777777777779E-2</v>
      </c>
      <c r="CO126" s="219">
        <f t="shared" si="97"/>
        <v>7.7777777777777779E-2</v>
      </c>
      <c r="CP126" s="219">
        <v>0.38194444444444398</v>
      </c>
      <c r="CQ126" s="219">
        <v>7.6388888888888895E-2</v>
      </c>
      <c r="CS126" s="219">
        <f t="shared" si="101"/>
        <v>0.3888888888888889</v>
      </c>
      <c r="CT126" s="219">
        <v>0.37847222222222199</v>
      </c>
      <c r="CU126" s="219">
        <v>0.38194444444444398</v>
      </c>
      <c r="CV126" s="219">
        <f t="shared" si="98"/>
        <v>7.7777777777777779E-2</v>
      </c>
      <c r="CW126" s="219">
        <f t="shared" si="99"/>
        <v>7.7777777777777779E-2</v>
      </c>
      <c r="CX126" s="219">
        <v>0.38194444444444398</v>
      </c>
      <c r="CY126" s="219">
        <v>7.6388888888888895E-2</v>
      </c>
      <c r="DA126" s="240">
        <v>0.44791666666666702</v>
      </c>
      <c r="DB126" s="240">
        <v>0.44791666666666702</v>
      </c>
      <c r="DC126" s="240">
        <v>0.44791666666666702</v>
      </c>
      <c r="DD126" s="240">
        <v>0.44791666666666702</v>
      </c>
      <c r="DE126" s="240">
        <v>0.44791666666666702</v>
      </c>
      <c r="DF126" s="240">
        <v>0.44791666666666702</v>
      </c>
      <c r="DG126" s="240">
        <v>0.44791666666666702</v>
      </c>
      <c r="DH126" s="240">
        <v>0.44791666666666702</v>
      </c>
      <c r="DI126" s="240">
        <v>0.44791666666666702</v>
      </c>
      <c r="DJ126" s="240">
        <v>0.44791666666666702</v>
      </c>
      <c r="DL126" s="2" t="str" cm="1">
        <f t="array" ref="DL126">_xlfn.IFNA(IF(INDEX(SectorsBlocks,ROW()-ROW(DK$5)+2,MATCH(SUBSTITUTE(RPName," ",""),SectorsBlocks_Top,0))&lt;&gt;0,INDEX(SectorsBlocks,ROW()-ROW(DK$5)+2,MATCH(SUBSTITUTE(RPName," ",""),SectorsBlocks_Top,0)),""),"")</f>
        <v>OOL-SYD</v>
      </c>
      <c r="DM126" s="250" cm="1">
        <f t="array" ref="DM126">_xlfn.IFNA(IF(INDEX(SectorsBlocks,ROW()-ROW(DL$5)+2,MATCH(SUBSTITUTE(RPName," ",""),SectorsBlocks_Top,0))&lt;&gt;0,INDEX(SectorsBlocks,ROW()-ROW(DL$5)+2,MATCH(SUBSTITUTE(RPName," ",""),SectorsBlocks_Top,0)+1),""),"")</f>
        <v>6.25E-2</v>
      </c>
    </row>
    <row r="127" spans="68:117" ht="15" hidden="1" customHeight="1">
      <c r="BP127" s="236">
        <f ca="1"/>
        <v>7.5694444444444495E-2</v>
      </c>
      <c r="CK127" s="219">
        <f t="shared" si="100"/>
        <v>0.3923611111111111</v>
      </c>
      <c r="CL127" s="219">
        <v>0.38194444444444398</v>
      </c>
      <c r="CM127" s="219">
        <v>0.38541666666666702</v>
      </c>
      <c r="CN127" s="219">
        <f t="shared" si="96"/>
        <v>7.8472222222222221E-2</v>
      </c>
      <c r="CO127" s="219">
        <f t="shared" si="97"/>
        <v>7.8472222222222221E-2</v>
      </c>
      <c r="CP127" s="219">
        <v>0.38541666666666702</v>
      </c>
      <c r="CQ127" s="219">
        <v>7.7083333333333295E-2</v>
      </c>
      <c r="CS127" s="219">
        <f t="shared" si="101"/>
        <v>0.3923611111111111</v>
      </c>
      <c r="CT127" s="219">
        <v>0.38194444444444398</v>
      </c>
      <c r="CU127" s="219">
        <v>0.38541666666666702</v>
      </c>
      <c r="CV127" s="219">
        <f t="shared" si="98"/>
        <v>7.8472222222222221E-2</v>
      </c>
      <c r="CW127" s="219">
        <f t="shared" si="99"/>
        <v>7.8472222222222221E-2</v>
      </c>
      <c r="CX127" s="219">
        <v>0.38541666666666702</v>
      </c>
      <c r="CY127" s="219">
        <v>7.7083333333333295E-2</v>
      </c>
      <c r="DA127" s="240">
        <v>0.45138888888888901</v>
      </c>
      <c r="DB127" s="240">
        <v>0.45138888888888901</v>
      </c>
      <c r="DC127" s="240">
        <v>0.45138888888888901</v>
      </c>
      <c r="DD127" s="240">
        <v>0.45138888888888901</v>
      </c>
      <c r="DE127" s="240">
        <v>0.45138888888888901</v>
      </c>
      <c r="DF127" s="240">
        <v>0.45138888888888901</v>
      </c>
      <c r="DG127" s="240">
        <v>0.45138888888888901</v>
      </c>
      <c r="DH127" s="240">
        <v>0.45138888888888901</v>
      </c>
      <c r="DI127" s="240">
        <v>0.45138888888888901</v>
      </c>
      <c r="DJ127" s="240">
        <v>0.45138888888888901</v>
      </c>
      <c r="DL127" s="2" t="str" cm="1">
        <f t="array" ref="DL127">_xlfn.IFNA(IF(INDEX(SectorsBlocks,ROW()-ROW(DK$5)+2,MATCH(SUBSTITUTE(RPName," ",""),SectorsBlocks_Top,0))&lt;&gt;0,INDEX(SectorsBlocks,ROW()-ROW(DK$5)+2,MATCH(SUBSTITUTE(RPName," ",""),SectorsBlocks_Top,0)),""),"")</f>
        <v>PER-ADL</v>
      </c>
      <c r="DM127" s="250" cm="1">
        <f t="array" ref="DM127">_xlfn.IFNA(IF(INDEX(SectorsBlocks,ROW()-ROW(DL$5)+2,MATCH(SUBSTITUTE(RPName," ",""),SectorsBlocks_Top,0))&lt;&gt;0,INDEX(SectorsBlocks,ROW()-ROW(DL$5)+2,MATCH(SUBSTITUTE(RPName," ",""),SectorsBlocks_Top,0)+1),""),"")</f>
        <v>0.11805555555555555</v>
      </c>
    </row>
    <row r="128" spans="68:117" ht="15" hidden="1" customHeight="1">
      <c r="BP128" s="236">
        <f ca="1"/>
        <v>7.6388888888888895E-2</v>
      </c>
      <c r="CK128" s="219">
        <f t="shared" si="100"/>
        <v>0.39583333333333331</v>
      </c>
      <c r="CL128" s="219">
        <v>0.38541666666666702</v>
      </c>
      <c r="CM128" s="219">
        <v>0.38888888888888901</v>
      </c>
      <c r="CN128" s="219">
        <f t="shared" si="96"/>
        <v>7.9166666666666663E-2</v>
      </c>
      <c r="CO128" s="219">
        <f t="shared" si="97"/>
        <v>7.9166666666666663E-2</v>
      </c>
      <c r="CP128" s="219">
        <v>0.38888888888888901</v>
      </c>
      <c r="CQ128" s="219">
        <v>7.7777777777777807E-2</v>
      </c>
      <c r="CS128" s="219">
        <f t="shared" si="101"/>
        <v>0.39583333333333331</v>
      </c>
      <c r="CT128" s="219">
        <v>0.38541666666666702</v>
      </c>
      <c r="CU128" s="219">
        <v>0.38888888888888901</v>
      </c>
      <c r="CV128" s="219">
        <f t="shared" si="98"/>
        <v>7.9166666666666663E-2</v>
      </c>
      <c r="CW128" s="219">
        <f t="shared" si="99"/>
        <v>7.9166666666666663E-2</v>
      </c>
      <c r="CX128" s="219">
        <v>0.38888888888888901</v>
      </c>
      <c r="CY128" s="219">
        <v>7.7777777777777807E-2</v>
      </c>
      <c r="DA128" s="240">
        <v>0.45486111111111099</v>
      </c>
      <c r="DB128" s="240">
        <v>0.45486111111111099</v>
      </c>
      <c r="DC128" s="240">
        <v>0.45486111111111099</v>
      </c>
      <c r="DD128" s="240">
        <v>0.45486111111111099</v>
      </c>
      <c r="DE128" s="240">
        <v>0.45486111111111099</v>
      </c>
      <c r="DF128" s="240">
        <v>0.45486111111111099</v>
      </c>
      <c r="DG128" s="240">
        <v>0.45486111111111099</v>
      </c>
      <c r="DH128" s="240">
        <v>0.45486111111111099</v>
      </c>
      <c r="DI128" s="240">
        <v>0.45486111111111099</v>
      </c>
      <c r="DJ128" s="240">
        <v>0.45486111111111099</v>
      </c>
      <c r="DL128" s="2" t="str" cm="1">
        <f t="array" ref="DL128">_xlfn.IFNA(IF(INDEX(SectorsBlocks,ROW()-ROW(DK$5)+2,MATCH(SUBSTITUTE(RPName," ",""),SectorsBlocks_Top,0))&lt;&gt;0,INDEX(SectorsBlocks,ROW()-ROW(DK$5)+2,MATCH(SUBSTITUTE(RPName," ",""),SectorsBlocks_Top,0)),""),"")</f>
        <v>PER-BME</v>
      </c>
      <c r="DM128" s="250" cm="1">
        <f t="array" ref="DM128">_xlfn.IFNA(IF(INDEX(SectorsBlocks,ROW()-ROW(DL$5)+2,MATCH(SUBSTITUTE(RPName," ",""),SectorsBlocks_Top,0))&lt;&gt;0,INDEX(SectorsBlocks,ROW()-ROW(DL$5)+2,MATCH(SUBSTITUTE(RPName," ",""),SectorsBlocks_Top,0)+1),""),"")</f>
        <v>0.1076388888888889</v>
      </c>
    </row>
    <row r="129" spans="68:117" ht="15" hidden="1" customHeight="1">
      <c r="BP129" s="236">
        <f ca="1"/>
        <v>7.7083333333333295E-2</v>
      </c>
      <c r="CK129" s="219">
        <f t="shared" si="100"/>
        <v>0.39930555555555552</v>
      </c>
      <c r="CL129" s="219">
        <v>0.38888888888888901</v>
      </c>
      <c r="CM129" s="219">
        <v>0.39236111111111099</v>
      </c>
      <c r="CN129" s="219">
        <f t="shared" si="96"/>
        <v>7.9861111111111105E-2</v>
      </c>
      <c r="CO129" s="219">
        <f t="shared" si="97"/>
        <v>7.9861111111111105E-2</v>
      </c>
      <c r="CP129" s="219">
        <v>0.39236111111111099</v>
      </c>
      <c r="CQ129" s="219">
        <v>7.8472222222222193E-2</v>
      </c>
      <c r="CS129" s="219">
        <f t="shared" si="101"/>
        <v>0.39930555555555552</v>
      </c>
      <c r="CT129" s="219">
        <v>0.38888888888888901</v>
      </c>
      <c r="CU129" s="219">
        <v>0.39236111111111099</v>
      </c>
      <c r="CV129" s="219">
        <f t="shared" si="98"/>
        <v>7.9861111111111105E-2</v>
      </c>
      <c r="CW129" s="219">
        <f t="shared" si="99"/>
        <v>7.9861111111111105E-2</v>
      </c>
      <c r="CX129" s="219">
        <v>0.39236111111111099</v>
      </c>
      <c r="CY129" s="219">
        <v>7.8472222222222193E-2</v>
      </c>
      <c r="DA129" s="240">
        <v>0.45833333333333298</v>
      </c>
      <c r="DB129" s="240">
        <v>0.45833333333333298</v>
      </c>
      <c r="DC129" s="240">
        <v>0.45833333333333298</v>
      </c>
      <c r="DD129" s="240">
        <v>0.45833333333333298</v>
      </c>
      <c r="DE129" s="240">
        <v>0.45833333333333298</v>
      </c>
      <c r="DF129" s="240">
        <v>0.45833333333333298</v>
      </c>
      <c r="DG129" s="240">
        <v>0.45833333333333298</v>
      </c>
      <c r="DH129" s="240">
        <v>0.45833333333333298</v>
      </c>
      <c r="DI129" s="240">
        <v>0.45833333333333298</v>
      </c>
      <c r="DJ129" s="240">
        <v>0.45833333333333298</v>
      </c>
      <c r="DL129" s="2" t="str" cm="1">
        <f t="array" ref="DL129">_xlfn.IFNA(IF(INDEX(SectorsBlocks,ROW()-ROW(DK$5)+2,MATCH(SUBSTITUTE(RPName," ",""),SectorsBlocks_Top,0))&lt;&gt;0,INDEX(SectorsBlocks,ROW()-ROW(DK$5)+2,MATCH(SUBSTITUTE(RPName," ",""),SectorsBlocks_Top,0)),""),"")</f>
        <v>PER-BNE</v>
      </c>
      <c r="DM129" s="250" cm="1">
        <f t="array" ref="DM129">_xlfn.IFNA(IF(INDEX(SectorsBlocks,ROW()-ROW(DL$5)+2,MATCH(SUBSTITUTE(RPName," ",""),SectorsBlocks_Top,0))&lt;&gt;0,INDEX(SectorsBlocks,ROW()-ROW(DL$5)+2,MATCH(SUBSTITUTE(RPName," ",""),SectorsBlocks_Top,0)+1),""),"")</f>
        <v>0.1875</v>
      </c>
    </row>
    <row r="130" spans="68:117" ht="15" hidden="1" customHeight="1">
      <c r="BP130" s="236">
        <f ca="1"/>
        <v>7.7777777777777807E-2</v>
      </c>
      <c r="CK130" s="219">
        <f t="shared" si="100"/>
        <v>0.40277777777777779</v>
      </c>
      <c r="CL130" s="219">
        <v>0.39236111111111099</v>
      </c>
      <c r="CM130" s="219">
        <v>0.39583333333333298</v>
      </c>
      <c r="CN130" s="219">
        <f t="shared" si="96"/>
        <v>8.0555555555555547E-2</v>
      </c>
      <c r="CO130" s="219">
        <f t="shared" si="97"/>
        <v>8.0555555555555547E-2</v>
      </c>
      <c r="CP130" s="219">
        <v>0.39583333333333298</v>
      </c>
      <c r="CQ130" s="219">
        <v>7.9166666666666705E-2</v>
      </c>
      <c r="CS130" s="219">
        <f t="shared" si="101"/>
        <v>0.40277777777777779</v>
      </c>
      <c r="CT130" s="219">
        <v>0.39236111111111099</v>
      </c>
      <c r="CU130" s="219">
        <v>0.39583333333333298</v>
      </c>
      <c r="CV130" s="219">
        <f t="shared" si="98"/>
        <v>8.0555555555555547E-2</v>
      </c>
      <c r="CW130" s="219">
        <f t="shared" si="99"/>
        <v>8.0555555555555547E-2</v>
      </c>
      <c r="CX130" s="219">
        <v>0.39583333333333298</v>
      </c>
      <c r="CY130" s="219">
        <v>7.9166666666666705E-2</v>
      </c>
      <c r="DA130" s="240">
        <v>0.46180555555555602</v>
      </c>
      <c r="DB130" s="240">
        <v>0.46180555555555602</v>
      </c>
      <c r="DC130" s="240">
        <v>0.46180555555555602</v>
      </c>
      <c r="DD130" s="240">
        <v>0.46180555555555602</v>
      </c>
      <c r="DE130" s="240">
        <v>0.46180555555555602</v>
      </c>
      <c r="DF130" s="240">
        <v>0.46180555555555602</v>
      </c>
      <c r="DG130" s="240">
        <v>0.46180555555555602</v>
      </c>
      <c r="DH130" s="240">
        <v>0.46180555555555602</v>
      </c>
      <c r="DI130" s="240">
        <v>0.46180555555555602</v>
      </c>
      <c r="DJ130" s="240">
        <v>0.46180555555555602</v>
      </c>
      <c r="DL130" s="2" t="str" cm="1">
        <f t="array" ref="DL130">_xlfn.IFNA(IF(INDEX(SectorsBlocks,ROW()-ROW(DK$5)+2,MATCH(SUBSTITUTE(RPName," ",""),SectorsBlocks_Top,0))&lt;&gt;0,INDEX(SectorsBlocks,ROW()-ROW(DK$5)+2,MATCH(SUBSTITUTE(RPName," ",""),SectorsBlocks_Top,0)),""),"")</f>
        <v>PER-BQB</v>
      </c>
      <c r="DM130" s="250" cm="1">
        <f t="array" ref="DM130">_xlfn.IFNA(IF(INDEX(SectorsBlocks,ROW()-ROW(DL$5)+2,MATCH(SUBSTITUTE(RPName," ",""),SectorsBlocks_Top,0))&lt;&gt;0,INDEX(SectorsBlocks,ROW()-ROW(DL$5)+2,MATCH(SUBSTITUTE(RPName," ",""),SectorsBlocks_Top,0)+1),""),"")</f>
        <v>3.125E-2</v>
      </c>
    </row>
    <row r="131" spans="68:117" ht="15" hidden="1" customHeight="1">
      <c r="BP131" s="236">
        <f ca="1"/>
        <v>7.8472222222222193E-2</v>
      </c>
      <c r="CK131" s="219">
        <f t="shared" si="100"/>
        <v>0.40625</v>
      </c>
      <c r="CL131" s="219">
        <v>0.39583333333333298</v>
      </c>
      <c r="CM131" s="219">
        <v>0.39930555555555602</v>
      </c>
      <c r="CN131" s="219">
        <f t="shared" si="96"/>
        <v>8.1250000000000003E-2</v>
      </c>
      <c r="CO131" s="219">
        <f t="shared" si="97"/>
        <v>8.1250000000000003E-2</v>
      </c>
      <c r="CP131" s="219">
        <v>0.39930555555555602</v>
      </c>
      <c r="CQ131" s="219">
        <v>7.9861111111111105E-2</v>
      </c>
      <c r="CS131" s="219">
        <f t="shared" si="101"/>
        <v>0.40625</v>
      </c>
      <c r="CT131" s="219">
        <v>0.39583333333333298</v>
      </c>
      <c r="CU131" s="219">
        <v>0.39930555555555602</v>
      </c>
      <c r="CV131" s="219">
        <f t="shared" si="98"/>
        <v>8.1250000000000003E-2</v>
      </c>
      <c r="CW131" s="219">
        <f t="shared" si="99"/>
        <v>8.1250000000000003E-2</v>
      </c>
      <c r="CX131" s="219">
        <v>0.39930555555555602</v>
      </c>
      <c r="CY131" s="219">
        <v>7.9861111111111105E-2</v>
      </c>
      <c r="DA131" s="240">
        <v>0.46527777777777801</v>
      </c>
      <c r="DB131" s="240">
        <v>0.46527777777777801</v>
      </c>
      <c r="DC131" s="240">
        <v>0.46527777777777801</v>
      </c>
      <c r="DD131" s="240">
        <v>0.46527777777777801</v>
      </c>
      <c r="DE131" s="240">
        <v>0.46527777777777801</v>
      </c>
      <c r="DF131" s="240">
        <v>0.46527777777777801</v>
      </c>
      <c r="DG131" s="240">
        <v>0.46527777777777801</v>
      </c>
      <c r="DH131" s="240">
        <v>0.46527777777777801</v>
      </c>
      <c r="DI131" s="240">
        <v>0.46527777777777801</v>
      </c>
      <c r="DJ131" s="240">
        <v>0.46527777777777801</v>
      </c>
      <c r="DL131" s="2" t="str" cm="1">
        <f t="array" ref="DL131">_xlfn.IFNA(IF(INDEX(SectorsBlocks,ROW()-ROW(DK$5)+2,MATCH(SUBSTITUTE(RPName," ",""),SectorsBlocks_Top,0))&lt;&gt;0,INDEX(SectorsBlocks,ROW()-ROW(DK$5)+2,MATCH(SUBSTITUTE(RPName," ",""),SectorsBlocks_Top,0)),""),"")</f>
        <v>PER-BYP</v>
      </c>
      <c r="DM131" s="250" cm="1">
        <f t="array" ref="DM131">_xlfn.IFNA(IF(INDEX(SectorsBlocks,ROW()-ROW(DL$5)+2,MATCH(SUBSTITUTE(RPName," ",""),SectorsBlocks_Top,0))&lt;&gt;0,INDEX(SectorsBlocks,ROW()-ROW(DL$5)+2,MATCH(SUBSTITUTE(RPName," ",""),SectorsBlocks_Top,0)+1),""),"")</f>
        <v>7.6388888888888895E-2</v>
      </c>
    </row>
    <row r="132" spans="68:117" ht="15" hidden="1" customHeight="1">
      <c r="BP132" s="236">
        <f ca="1"/>
        <v>7.9166666666666705E-2</v>
      </c>
      <c r="CK132" s="219">
        <f t="shared" si="100"/>
        <v>0.40972222222222221</v>
      </c>
      <c r="CL132" s="219">
        <v>0.39930555555555602</v>
      </c>
      <c r="CM132" s="219">
        <v>0.40277777777777801</v>
      </c>
      <c r="CN132" s="219">
        <f t="shared" si="96"/>
        <v>8.1944444444444445E-2</v>
      </c>
      <c r="CO132" s="219">
        <f t="shared" si="97"/>
        <v>8.1944444444444445E-2</v>
      </c>
      <c r="CP132" s="219">
        <v>0.40277777777777801</v>
      </c>
      <c r="CQ132" s="219">
        <v>8.0555555555555602E-2</v>
      </c>
      <c r="CS132" s="219">
        <f t="shared" si="101"/>
        <v>0.40972222222222221</v>
      </c>
      <c r="CT132" s="219">
        <v>0.39930555555555602</v>
      </c>
      <c r="CU132" s="219">
        <v>0.40277777777777801</v>
      </c>
      <c r="CV132" s="219">
        <f t="shared" si="98"/>
        <v>8.1944444444444445E-2</v>
      </c>
      <c r="CW132" s="219">
        <f t="shared" si="99"/>
        <v>8.1944444444444445E-2</v>
      </c>
      <c r="CX132" s="219">
        <v>0.40277777777777801</v>
      </c>
      <c r="CY132" s="219">
        <v>8.0555555555555602E-2</v>
      </c>
      <c r="DA132" s="240">
        <v>0.46875</v>
      </c>
      <c r="DB132" s="240">
        <v>0.46875</v>
      </c>
      <c r="DC132" s="240">
        <v>0.46875</v>
      </c>
      <c r="DD132" s="240">
        <v>0.46875</v>
      </c>
      <c r="DE132" s="240">
        <v>0.46875</v>
      </c>
      <c r="DF132" s="240">
        <v>0.46875</v>
      </c>
      <c r="DG132" s="240">
        <v>0.46875</v>
      </c>
      <c r="DH132" s="240">
        <v>0.46875</v>
      </c>
      <c r="DI132" s="240">
        <v>0.46875</v>
      </c>
      <c r="DJ132" s="240">
        <v>0.46875</v>
      </c>
      <c r="DL132" s="2" t="str" cm="1">
        <f t="array" ref="DL132">_xlfn.IFNA(IF(INDEX(SectorsBlocks,ROW()-ROW(DK$5)+2,MATCH(SUBSTITUTE(RPName," ",""),SectorsBlocks_Top,0))&lt;&gt;0,INDEX(SectorsBlocks,ROW()-ROW(DK$5)+2,MATCH(SUBSTITUTE(RPName," ",""),SectorsBlocks_Top,0)),""),"")</f>
        <v>PER-CJF</v>
      </c>
      <c r="DM132" s="250" cm="1">
        <f t="array" ref="DM132">_xlfn.IFNA(IF(INDEX(SectorsBlocks,ROW()-ROW(DL$5)+2,MATCH(SUBSTITUTE(RPName," ",""),SectorsBlocks_Top,0))&lt;&gt;0,INDEX(SectorsBlocks,ROW()-ROW(DL$5)+2,MATCH(SUBSTITUTE(RPName," ",""),SectorsBlocks_Top,0)+1),""),"")</f>
        <v>7.6388888888888895E-2</v>
      </c>
    </row>
    <row r="133" spans="68:117" ht="15" hidden="1" customHeight="1">
      <c r="BP133" s="236">
        <f ca="1"/>
        <v>7.9861111111111105E-2</v>
      </c>
      <c r="CK133" s="219">
        <f t="shared" si="100"/>
        <v>0.41319444444444442</v>
      </c>
      <c r="CL133" s="219">
        <v>0.40277777777777801</v>
      </c>
      <c r="CM133" s="219">
        <v>0.40625</v>
      </c>
      <c r="CN133" s="219">
        <f t="shared" si="96"/>
        <v>8.2638888888888887E-2</v>
      </c>
      <c r="CO133" s="219">
        <f t="shared" si="97"/>
        <v>8.2638888888888887E-2</v>
      </c>
      <c r="CP133" s="219">
        <v>0.40625</v>
      </c>
      <c r="CQ133" s="219">
        <v>8.1250000000000003E-2</v>
      </c>
      <c r="CS133" s="219">
        <f t="shared" si="101"/>
        <v>0.41319444444444442</v>
      </c>
      <c r="CT133" s="219">
        <v>0.40277777777777801</v>
      </c>
      <c r="CU133" s="219">
        <v>0.40625</v>
      </c>
      <c r="CV133" s="219">
        <f t="shared" si="98"/>
        <v>8.2638888888888887E-2</v>
      </c>
      <c r="CW133" s="219">
        <f t="shared" si="99"/>
        <v>8.2638888888888887E-2</v>
      </c>
      <c r="CX133" s="219">
        <v>0.40625</v>
      </c>
      <c r="CY133" s="219">
        <v>8.1250000000000003E-2</v>
      </c>
      <c r="DA133" s="240">
        <v>0.47222222222222199</v>
      </c>
      <c r="DB133" s="240">
        <v>0.47222222222222199</v>
      </c>
      <c r="DC133" s="240">
        <v>0.47222222222222199</v>
      </c>
      <c r="DD133" s="240">
        <v>0.47222222222222199</v>
      </c>
      <c r="DE133" s="240">
        <v>0.47222222222222199</v>
      </c>
      <c r="DF133" s="240">
        <v>0.47222222222222199</v>
      </c>
      <c r="DG133" s="240">
        <v>0.47222222222222199</v>
      </c>
      <c r="DH133" s="240">
        <v>0.47222222222222199</v>
      </c>
      <c r="DI133" s="240">
        <v>0.47222222222222199</v>
      </c>
      <c r="DJ133" s="240">
        <v>0.47222222222222199</v>
      </c>
      <c r="DL133" s="2" t="str" cm="1">
        <f t="array" ref="DL133">_xlfn.IFNA(IF(INDEX(SectorsBlocks,ROW()-ROW(DK$5)+2,MATCH(SUBSTITUTE(RPName," ",""),SectorsBlocks_Top,0))&lt;&gt;0,INDEX(SectorsBlocks,ROW()-ROW(DK$5)+2,MATCH(SUBSTITUTE(RPName," ",""),SectorsBlocks_Top,0)),""),"")</f>
        <v>PER-CNS</v>
      </c>
      <c r="DM133" s="250" cm="1">
        <f t="array" ref="DM133">_xlfn.IFNA(IF(INDEX(SectorsBlocks,ROW()-ROW(DL$5)+2,MATCH(SUBSTITUTE(RPName," ",""),SectorsBlocks_Top,0))&lt;&gt;0,INDEX(SectorsBlocks,ROW()-ROW(DL$5)+2,MATCH(SUBSTITUTE(RPName," ",""),SectorsBlocks_Top,0)+1),""),"")</f>
        <v>0.18402777777777779</v>
      </c>
    </row>
    <row r="134" spans="68:117" ht="15" hidden="1" customHeight="1">
      <c r="BP134" s="236">
        <f ca="1"/>
        <v>8.0555555555555602E-2</v>
      </c>
      <c r="CK134" s="219">
        <f t="shared" si="100"/>
        <v>0.41666666666666663</v>
      </c>
      <c r="CL134" s="219">
        <v>0.40625</v>
      </c>
      <c r="CM134" s="219">
        <v>0.40972222222222199</v>
      </c>
      <c r="CN134" s="219">
        <f t="shared" si="96"/>
        <v>8.3333333333333329E-2</v>
      </c>
      <c r="CO134" s="219">
        <f t="shared" si="97"/>
        <v>8.3333333333333329E-2</v>
      </c>
      <c r="CP134" s="219">
        <v>0.40972222222222199</v>
      </c>
      <c r="CQ134" s="219">
        <v>8.1944444444444403E-2</v>
      </c>
      <c r="CS134" s="219">
        <f t="shared" si="101"/>
        <v>0.41666666666666663</v>
      </c>
      <c r="CT134" s="219">
        <v>0.40625</v>
      </c>
      <c r="CU134" s="219">
        <v>0.40972222222222199</v>
      </c>
      <c r="CV134" s="219">
        <f t="shared" si="98"/>
        <v>8.3333333333333329E-2</v>
      </c>
      <c r="CW134" s="219">
        <f t="shared" si="99"/>
        <v>8.3333333333333329E-2</v>
      </c>
      <c r="CX134" s="219">
        <v>0.40972222222222199</v>
      </c>
      <c r="CY134" s="219">
        <v>8.1944444444444403E-2</v>
      </c>
      <c r="DA134" s="240">
        <v>0.47569444444444497</v>
      </c>
      <c r="DB134" s="240">
        <v>0.47569444444444497</v>
      </c>
      <c r="DC134" s="240">
        <v>0.47569444444444497</v>
      </c>
      <c r="DD134" s="240">
        <v>0.47569444444444497</v>
      </c>
      <c r="DE134" s="240">
        <v>0.47569444444444497</v>
      </c>
      <c r="DF134" s="240">
        <v>0.47569444444444497</v>
      </c>
      <c r="DG134" s="240">
        <v>0.47569444444444497</v>
      </c>
      <c r="DH134" s="240">
        <v>0.47569444444444497</v>
      </c>
      <c r="DI134" s="240">
        <v>0.47569444444444497</v>
      </c>
      <c r="DJ134" s="240">
        <v>0.47569444444444497</v>
      </c>
      <c r="DL134" s="2" t="str" cm="1">
        <f t="array" ref="DL134">_xlfn.IFNA(IF(INDEX(SectorsBlocks,ROW()-ROW(DK$5)+2,MATCH(SUBSTITUTE(RPName," ",""),SectorsBlocks_Top,0))&lt;&gt;0,INDEX(SectorsBlocks,ROW()-ROW(DK$5)+2,MATCH(SUBSTITUTE(RPName," ",""),SectorsBlocks_Top,0)),""),"")</f>
        <v>PER-DRW</v>
      </c>
      <c r="DM134" s="250" cm="1">
        <f t="array" ref="DM134">_xlfn.IFNA(IF(INDEX(SectorsBlocks,ROW()-ROW(DL$5)+2,MATCH(SUBSTITUTE(RPName," ",""),SectorsBlocks_Top,0))&lt;&gt;0,INDEX(SectorsBlocks,ROW()-ROW(DL$5)+2,MATCH(SUBSTITUTE(RPName," ",""),SectorsBlocks_Top,0)+1),""),"")</f>
        <v>0.14930555555555555</v>
      </c>
    </row>
    <row r="135" spans="68:117" ht="15" hidden="1" customHeight="1">
      <c r="BP135" s="236">
        <f ca="1"/>
        <v>8.1250000000000003E-2</v>
      </c>
      <c r="CK135" s="219">
        <f t="shared" si="100"/>
        <v>0.4201388888888889</v>
      </c>
      <c r="CL135" s="219">
        <v>0.40972222222222199</v>
      </c>
      <c r="CM135" s="219">
        <v>0.41319444444444398</v>
      </c>
      <c r="CN135" s="219">
        <f t="shared" si="96"/>
        <v>8.4027777777777771E-2</v>
      </c>
      <c r="CO135" s="219">
        <f t="shared" si="97"/>
        <v>8.4027777777777771E-2</v>
      </c>
      <c r="CP135" s="219">
        <v>0.41319444444444398</v>
      </c>
      <c r="CQ135" s="219">
        <v>8.2638888888888901E-2</v>
      </c>
      <c r="CS135" s="219">
        <f t="shared" si="101"/>
        <v>0.4201388888888889</v>
      </c>
      <c r="CT135" s="219">
        <v>0.40972222222222199</v>
      </c>
      <c r="CU135" s="219">
        <v>0.41319444444444398</v>
      </c>
      <c r="CV135" s="219">
        <f t="shared" si="98"/>
        <v>8.4027777777777771E-2</v>
      </c>
      <c r="CW135" s="219">
        <f t="shared" si="99"/>
        <v>8.4027777777777771E-2</v>
      </c>
      <c r="CX135" s="219">
        <v>0.41319444444444398</v>
      </c>
      <c r="CY135" s="219">
        <v>8.2638888888888901E-2</v>
      </c>
      <c r="DA135" s="240">
        <v>0.47916666666666702</v>
      </c>
      <c r="DB135" s="240">
        <v>0.47916666666666702</v>
      </c>
      <c r="DC135" s="240">
        <v>0.47916666666666702</v>
      </c>
      <c r="DD135" s="240">
        <v>0.47916666666666702</v>
      </c>
      <c r="DE135" s="240">
        <v>0.47916666666666702</v>
      </c>
      <c r="DF135" s="240">
        <v>0.47916666666666702</v>
      </c>
      <c r="DG135" s="240">
        <v>0.47916666666666702</v>
      </c>
      <c r="DH135" s="240">
        <v>0.47916666666666702</v>
      </c>
      <c r="DI135" s="240">
        <v>0.47916666666666702</v>
      </c>
      <c r="DJ135" s="240">
        <v>0.47916666666666702</v>
      </c>
      <c r="DL135" s="2" t="str" cm="1">
        <f t="array" ref="DL135">_xlfn.IFNA(IF(INDEX(SectorsBlocks,ROW()-ROW(DK$5)+2,MATCH(SUBSTITUTE(RPName," ",""),SectorsBlocks_Top,0))&lt;&gt;0,INDEX(SectorsBlocks,ROW()-ROW(DK$5)+2,MATCH(SUBSTITUTE(RPName," ",""),SectorsBlocks_Top,0)),""),"")</f>
        <v>PER-GYL</v>
      </c>
      <c r="DM135" s="250" cm="1">
        <f t="array" ref="DM135">_xlfn.IFNA(IF(INDEX(SectorsBlocks,ROW()-ROW(DL$5)+2,MATCH(SUBSTITUTE(RPName," ",""),SectorsBlocks_Top,0))&lt;&gt;0,INDEX(SectorsBlocks,ROW()-ROW(DL$5)+2,MATCH(SUBSTITUTE(RPName," ",""),SectorsBlocks_Top,0)+1),""),"")</f>
        <v>0.13194444444444445</v>
      </c>
    </row>
    <row r="136" spans="68:117" ht="15" hidden="1" customHeight="1">
      <c r="BP136" s="236">
        <f ca="1"/>
        <v>8.1944444444444403E-2</v>
      </c>
      <c r="CK136" s="219">
        <f t="shared" si="100"/>
        <v>0.4236111111111111</v>
      </c>
      <c r="CL136" s="219">
        <v>0.41319444444444398</v>
      </c>
      <c r="CM136" s="219">
        <v>0.41666666666666702</v>
      </c>
      <c r="CN136" s="219">
        <f t="shared" si="96"/>
        <v>8.4722222222222227E-2</v>
      </c>
      <c r="CO136" s="219">
        <f t="shared" si="97"/>
        <v>8.4722222222222227E-2</v>
      </c>
      <c r="CP136" s="219">
        <v>0.41666666666666702</v>
      </c>
      <c r="CQ136" s="219">
        <v>8.3333333333333301E-2</v>
      </c>
      <c r="CS136" s="219">
        <f t="shared" si="101"/>
        <v>0.4236111111111111</v>
      </c>
      <c r="CT136" s="219">
        <v>0.41319444444444398</v>
      </c>
      <c r="CU136" s="219">
        <v>0.41666666666666702</v>
      </c>
      <c r="CV136" s="219">
        <f t="shared" si="98"/>
        <v>8.4722222222222227E-2</v>
      </c>
      <c r="CW136" s="219">
        <f t="shared" si="99"/>
        <v>8.4722222222222227E-2</v>
      </c>
      <c r="CX136" s="219">
        <v>0.41666666666666702</v>
      </c>
      <c r="CY136" s="219">
        <v>8.3333333333333301E-2</v>
      </c>
      <c r="DA136" s="240">
        <v>0.48263888888888901</v>
      </c>
      <c r="DB136" s="240">
        <v>0.48263888888888901</v>
      </c>
      <c r="DC136" s="240">
        <v>0.48263888888888901</v>
      </c>
      <c r="DD136" s="240">
        <v>0.48263888888888901</v>
      </c>
      <c r="DE136" s="240">
        <v>0.48263888888888901</v>
      </c>
      <c r="DF136" s="240">
        <v>0.48263888888888901</v>
      </c>
      <c r="DG136" s="240">
        <v>0.48263888888888901</v>
      </c>
      <c r="DH136" s="240">
        <v>0.48263888888888901</v>
      </c>
      <c r="DI136" s="240">
        <v>0.48263888888888901</v>
      </c>
      <c r="DJ136" s="240">
        <v>0.48263888888888901</v>
      </c>
      <c r="DL136" s="2" t="str" cm="1">
        <f t="array" ref="DL136">_xlfn.IFNA(IF(INDEX(SectorsBlocks,ROW()-ROW(DK$5)+2,MATCH(SUBSTITUTE(RPName," ",""),SectorsBlocks_Top,0))&lt;&gt;0,INDEX(SectorsBlocks,ROW()-ROW(DK$5)+2,MATCH(SUBSTITUTE(RPName," ",""),SectorsBlocks_Top,0)),""),"")</f>
        <v>PER-KGI</v>
      </c>
      <c r="DM136" s="250" cm="1">
        <f t="array" ref="DM136">_xlfn.IFNA(IF(INDEX(SectorsBlocks,ROW()-ROW(DL$5)+2,MATCH(SUBSTITUTE(RPName," ",""),SectorsBlocks_Top,0))&lt;&gt;0,INDEX(SectorsBlocks,ROW()-ROW(DL$5)+2,MATCH(SUBSTITUTE(RPName," ",""),SectorsBlocks_Top,0)+1),""),"")</f>
        <v>4.5138888888888888E-2</v>
      </c>
    </row>
    <row r="137" spans="68:117" ht="15" hidden="1" customHeight="1">
      <c r="BP137" s="236">
        <f ca="1"/>
        <v>8.2638888888888901E-2</v>
      </c>
      <c r="CK137" s="219">
        <f t="shared" si="100"/>
        <v>0.42708333333333331</v>
      </c>
      <c r="CL137" s="219">
        <v>0.41666666666666702</v>
      </c>
      <c r="CM137" s="219">
        <v>0.42013888888888901</v>
      </c>
      <c r="CN137" s="219">
        <f t="shared" si="96"/>
        <v>8.5416666666666669E-2</v>
      </c>
      <c r="CO137" s="219">
        <f t="shared" si="97"/>
        <v>8.5416666666666669E-2</v>
      </c>
      <c r="CP137" s="219">
        <v>0.42013888888888901</v>
      </c>
      <c r="CQ137" s="219">
        <v>8.4027777777777798E-2</v>
      </c>
      <c r="CS137" s="219">
        <f t="shared" si="101"/>
        <v>0.42708333333333331</v>
      </c>
      <c r="CT137" s="219">
        <v>0.41666666666666702</v>
      </c>
      <c r="CU137" s="219">
        <v>0.42013888888888901</v>
      </c>
      <c r="CV137" s="219">
        <f t="shared" si="98"/>
        <v>8.5416666666666669E-2</v>
      </c>
      <c r="CW137" s="219">
        <f t="shared" si="99"/>
        <v>8.5416666666666669E-2</v>
      </c>
      <c r="CX137" s="219">
        <v>0.42013888888888901</v>
      </c>
      <c r="CY137" s="219">
        <v>8.4027777777777798E-2</v>
      </c>
      <c r="DA137" s="240">
        <v>0.48611111111111099</v>
      </c>
      <c r="DB137" s="240">
        <v>0.48611111111111099</v>
      </c>
      <c r="DC137" s="240">
        <v>0.48611111111111099</v>
      </c>
      <c r="DD137" s="240">
        <v>0.48611111111111099</v>
      </c>
      <c r="DE137" s="240">
        <v>0.48611111111111099</v>
      </c>
      <c r="DF137" s="240">
        <v>0.48611111111111099</v>
      </c>
      <c r="DG137" s="240">
        <v>0.48611111111111099</v>
      </c>
      <c r="DH137" s="240">
        <v>0.48611111111111099</v>
      </c>
      <c r="DI137" s="240">
        <v>0.48611111111111099</v>
      </c>
      <c r="DJ137" s="240">
        <v>0.48611111111111099</v>
      </c>
      <c r="DL137" s="2" t="str" cm="1">
        <f t="array" ref="DL137">_xlfn.IFNA(IF(INDEX(SectorsBlocks,ROW()-ROW(DK$5)+2,MATCH(SUBSTITUTE(RPName," ",""),SectorsBlocks_Top,0))&lt;&gt;0,INDEX(SectorsBlocks,ROW()-ROW(DK$5)+2,MATCH(SUBSTITUTE(RPName," ",""),SectorsBlocks_Top,0)),""),"")</f>
        <v>PER-KNX</v>
      </c>
      <c r="DM137" s="250" cm="1">
        <f t="array" ref="DM137">_xlfn.IFNA(IF(INDEX(SectorsBlocks,ROW()-ROW(DL$5)+2,MATCH(SUBSTITUTE(RPName," ",""),SectorsBlocks_Top,0))&lt;&gt;0,INDEX(SectorsBlocks,ROW()-ROW(DL$5)+2,MATCH(SUBSTITUTE(RPName," ",""),SectorsBlocks_Top,0)+1),""),"")</f>
        <v>0.13194444444444445</v>
      </c>
    </row>
    <row r="138" spans="68:117" ht="15" hidden="1" customHeight="1">
      <c r="BP138" s="236">
        <f ca="1"/>
        <v>8.3333333333333301E-2</v>
      </c>
      <c r="CK138" s="219">
        <f t="shared" si="100"/>
        <v>0.43055555555555552</v>
      </c>
      <c r="CL138" s="219">
        <v>0.42013888888888901</v>
      </c>
      <c r="CM138" s="219">
        <v>0.42361111111111099</v>
      </c>
      <c r="CN138" s="219">
        <f t="shared" si="96"/>
        <v>8.611111111111111E-2</v>
      </c>
      <c r="CO138" s="219">
        <f t="shared" si="97"/>
        <v>8.611111111111111E-2</v>
      </c>
      <c r="CP138" s="219">
        <v>0.42361111111111099</v>
      </c>
      <c r="CQ138" s="219">
        <v>8.4722222222222199E-2</v>
      </c>
      <c r="CS138" s="219">
        <f t="shared" si="101"/>
        <v>0.43055555555555552</v>
      </c>
      <c r="CT138" s="219">
        <v>0.42013888888888901</v>
      </c>
      <c r="CU138" s="219">
        <v>0.42361111111111099</v>
      </c>
      <c r="CV138" s="219">
        <f t="shared" si="98"/>
        <v>8.611111111111111E-2</v>
      </c>
      <c r="CW138" s="219">
        <f t="shared" si="99"/>
        <v>8.611111111111111E-2</v>
      </c>
      <c r="CX138" s="219">
        <v>0.42361111111111099</v>
      </c>
      <c r="CY138" s="219">
        <v>8.4722222222222199E-2</v>
      </c>
      <c r="DA138" s="240">
        <v>0.48958333333333398</v>
      </c>
      <c r="DB138" s="240">
        <v>0.48958333333333398</v>
      </c>
      <c r="DC138" s="240">
        <v>0.48958333333333398</v>
      </c>
      <c r="DD138" s="240">
        <v>0.48958333333333398</v>
      </c>
      <c r="DE138" s="240">
        <v>0.48958333333333398</v>
      </c>
      <c r="DF138" s="240">
        <v>0.48958333333333398</v>
      </c>
      <c r="DG138" s="240">
        <v>0.48958333333333398</v>
      </c>
      <c r="DH138" s="240">
        <v>0.48958333333333398</v>
      </c>
      <c r="DI138" s="240">
        <v>0.48958333333333398</v>
      </c>
      <c r="DJ138" s="240">
        <v>0.48958333333333398</v>
      </c>
      <c r="DL138" s="2" t="str" cm="1">
        <f t="array" ref="DL138">_xlfn.IFNA(IF(INDEX(SectorsBlocks,ROW()-ROW(DK$5)+2,MATCH(SUBSTITUTE(RPName," ",""),SectorsBlocks_Top,0))&lt;&gt;0,INDEX(SectorsBlocks,ROW()-ROW(DK$5)+2,MATCH(SUBSTITUTE(RPName," ",""),SectorsBlocks_Top,0)),""),"")</f>
        <v>PER-KTA</v>
      </c>
      <c r="DM138" s="250" cm="1">
        <f t="array" ref="DM138">_xlfn.IFNA(IF(INDEX(SectorsBlocks,ROW()-ROW(DL$5)+2,MATCH(SUBSTITUTE(RPName," ",""),SectorsBlocks_Top,0))&lt;&gt;0,INDEX(SectorsBlocks,ROW()-ROW(DL$5)+2,MATCH(SUBSTITUTE(RPName," ",""),SectorsBlocks_Top,0)+1),""),"")</f>
        <v>8.3333333333333329E-2</v>
      </c>
    </row>
    <row r="139" spans="68:117" ht="15" hidden="1" customHeight="1">
      <c r="BP139" s="236">
        <f ca="1"/>
        <v>8.4027777777777798E-2</v>
      </c>
      <c r="CK139" s="219">
        <f t="shared" si="100"/>
        <v>0.43402777777777779</v>
      </c>
      <c r="CL139" s="219">
        <v>0.42361111111111099</v>
      </c>
      <c r="CM139" s="219">
        <v>0.42708333333333298</v>
      </c>
      <c r="CN139" s="219">
        <f t="shared" si="96"/>
        <v>8.6805555555555552E-2</v>
      </c>
      <c r="CO139" s="219">
        <f t="shared" si="97"/>
        <v>8.6805555555555552E-2</v>
      </c>
      <c r="CP139" s="219">
        <v>0.42708333333333298</v>
      </c>
      <c r="CQ139" s="219">
        <v>8.5416666666666696E-2</v>
      </c>
      <c r="CS139" s="219">
        <f t="shared" si="101"/>
        <v>0.43402777777777779</v>
      </c>
      <c r="CT139" s="219">
        <v>0.42361111111111099</v>
      </c>
      <c r="CU139" s="219">
        <v>0.42708333333333298</v>
      </c>
      <c r="CV139" s="219">
        <f t="shared" si="98"/>
        <v>8.6805555555555552E-2</v>
      </c>
      <c r="CW139" s="219">
        <f t="shared" si="99"/>
        <v>8.6805555555555552E-2</v>
      </c>
      <c r="CX139" s="219">
        <v>0.42708333333333298</v>
      </c>
      <c r="CY139" s="219">
        <v>8.5416666666666696E-2</v>
      </c>
      <c r="DA139" s="240">
        <v>0.49305555555555602</v>
      </c>
      <c r="DB139" s="240">
        <v>0.49305555555555602</v>
      </c>
      <c r="DC139" s="240">
        <v>0.49305555555555602</v>
      </c>
      <c r="DD139" s="240">
        <v>0.49305555555555602</v>
      </c>
      <c r="DE139" s="240">
        <v>0.49305555555555602</v>
      </c>
      <c r="DF139" s="240">
        <v>0.49305555555555602</v>
      </c>
      <c r="DG139" s="240">
        <v>0.49305555555555602</v>
      </c>
      <c r="DH139" s="240">
        <v>0.49305555555555602</v>
      </c>
      <c r="DI139" s="240">
        <v>0.49305555555555602</v>
      </c>
      <c r="DJ139" s="240">
        <v>0.49305555555555602</v>
      </c>
      <c r="DL139" s="2" t="str" cm="1">
        <f t="array" ref="DL139">_xlfn.IFNA(IF(INDEX(SectorsBlocks,ROW()-ROW(DK$5)+2,MATCH(SUBSTITUTE(RPName," ",""),SectorsBlocks_Top,0))&lt;&gt;0,INDEX(SectorsBlocks,ROW()-ROW(DK$5)+2,MATCH(SUBSTITUTE(RPName," ",""),SectorsBlocks_Top,0)),""),"")</f>
        <v>PER-LNO</v>
      </c>
      <c r="DM139" s="250" cm="1">
        <f t="array" ref="DM139">_xlfn.IFNA(IF(INDEX(SectorsBlocks,ROW()-ROW(DL$5)+2,MATCH(SUBSTITUTE(RPName," ",""),SectorsBlocks_Top,0))&lt;&gt;0,INDEX(SectorsBlocks,ROW()-ROW(DL$5)+2,MATCH(SUBSTITUTE(RPName," ",""),SectorsBlocks_Top,0)+1),""),"")</f>
        <v>5.5555555555555552E-2</v>
      </c>
    </row>
    <row r="140" spans="68:117" ht="15" hidden="1" customHeight="1">
      <c r="BP140" s="236">
        <f ca="1"/>
        <v>8.4722222222222199E-2</v>
      </c>
      <c r="CK140" s="219">
        <f t="shared" si="100"/>
        <v>0.4375</v>
      </c>
      <c r="CL140" s="219">
        <v>0.42708333333333298</v>
      </c>
      <c r="CM140" s="219">
        <v>0.43055555555555602</v>
      </c>
      <c r="CN140" s="219">
        <f t="shared" si="96"/>
        <v>8.7499999999999994E-2</v>
      </c>
      <c r="CO140" s="219">
        <f t="shared" si="97"/>
        <v>8.7499999999999994E-2</v>
      </c>
      <c r="CP140" s="219">
        <v>0.43055555555555602</v>
      </c>
      <c r="CQ140" s="219">
        <v>8.6111111111111097E-2</v>
      </c>
      <c r="CS140" s="219">
        <f t="shared" si="101"/>
        <v>0.4375</v>
      </c>
      <c r="CT140" s="219">
        <v>0.42708333333333298</v>
      </c>
      <c r="CU140" s="219">
        <v>0.43055555555555602</v>
      </c>
      <c r="CV140" s="219">
        <f t="shared" si="98"/>
        <v>8.7499999999999994E-2</v>
      </c>
      <c r="CW140" s="219">
        <f t="shared" si="99"/>
        <v>8.7499999999999994E-2</v>
      </c>
      <c r="CX140" s="219">
        <v>0.43055555555555602</v>
      </c>
      <c r="CY140" s="219">
        <v>8.6111111111111097E-2</v>
      </c>
      <c r="DA140" s="240">
        <v>0.49652777777777801</v>
      </c>
      <c r="DB140" s="240">
        <v>0.49652777777777801</v>
      </c>
      <c r="DC140" s="240">
        <v>0.49652777777777801</v>
      </c>
      <c r="DD140" s="240">
        <v>0.49652777777777801</v>
      </c>
      <c r="DE140" s="240">
        <v>0.49652777777777801</v>
      </c>
      <c r="DF140" s="240">
        <v>0.49652777777777801</v>
      </c>
      <c r="DG140" s="240">
        <v>0.49652777777777801</v>
      </c>
      <c r="DH140" s="240">
        <v>0.49652777777777801</v>
      </c>
      <c r="DI140" s="240">
        <v>0.49652777777777801</v>
      </c>
      <c r="DJ140" s="240">
        <v>0.49652777777777801</v>
      </c>
      <c r="DL140" s="2" t="str" cm="1">
        <f t="array" ref="DL140">_xlfn.IFNA(IF(INDEX(SectorsBlocks,ROW()-ROW(DK$5)+2,MATCH(SUBSTITUTE(RPName," ",""),SectorsBlocks_Top,0))&lt;&gt;0,INDEX(SectorsBlocks,ROW()-ROW(DK$5)+2,MATCH(SUBSTITUTE(RPName," ",""),SectorsBlocks_Top,0)),""),"")</f>
        <v>PER-LST</v>
      </c>
      <c r="DM140" s="250" cm="1">
        <f t="array" ref="DM140">_xlfn.IFNA(IF(INDEX(SectorsBlocks,ROW()-ROW(DL$5)+2,MATCH(SUBSTITUTE(RPName," ",""),SectorsBlocks_Top,0))&lt;&gt;0,INDEX(SectorsBlocks,ROW()-ROW(DL$5)+2,MATCH(SUBSTITUTE(RPName," ",""),SectorsBlocks_Top,0)+1),""),"")</f>
        <v>0.15972222222222221</v>
      </c>
    </row>
    <row r="141" spans="68:117" ht="15" hidden="1" customHeight="1">
      <c r="BP141" s="236">
        <f ca="1"/>
        <v>8.5416666666666696E-2</v>
      </c>
      <c r="CK141" s="219">
        <f t="shared" si="100"/>
        <v>0.44097222222222221</v>
      </c>
      <c r="CL141" s="219">
        <v>0.43055555555555602</v>
      </c>
      <c r="CM141" s="219">
        <v>0.43402777777777801</v>
      </c>
      <c r="CN141" s="219">
        <f t="shared" si="96"/>
        <v>8.8194444444444436E-2</v>
      </c>
      <c r="CO141" s="219">
        <f t="shared" si="97"/>
        <v>8.8194444444444436E-2</v>
      </c>
      <c r="CP141" s="219">
        <v>0.43402777777777801</v>
      </c>
      <c r="CQ141" s="219">
        <v>8.6805555555555594E-2</v>
      </c>
      <c r="CS141" s="219">
        <f t="shared" si="101"/>
        <v>0.44097222222222221</v>
      </c>
      <c r="CT141" s="219">
        <v>0.43055555555555602</v>
      </c>
      <c r="CU141" s="219">
        <v>0.43402777777777801</v>
      </c>
      <c r="CV141" s="219">
        <f t="shared" si="98"/>
        <v>8.8194444444444436E-2</v>
      </c>
      <c r="CW141" s="219">
        <f t="shared" si="99"/>
        <v>8.8194444444444436E-2</v>
      </c>
      <c r="CX141" s="219">
        <v>0.43402777777777801</v>
      </c>
      <c r="CY141" s="219">
        <v>8.6805555555555594E-2</v>
      </c>
      <c r="DA141" s="240">
        <v>0.5</v>
      </c>
      <c r="DB141" s="240">
        <v>0.5</v>
      </c>
      <c r="DC141" s="240">
        <v>0.5</v>
      </c>
      <c r="DD141" s="240">
        <v>0.5</v>
      </c>
      <c r="DE141" s="240">
        <v>0.5</v>
      </c>
      <c r="DF141" s="240">
        <v>0.5</v>
      </c>
      <c r="DG141" s="240">
        <v>0.5</v>
      </c>
      <c r="DH141" s="240">
        <v>0.5</v>
      </c>
      <c r="DI141" s="240">
        <v>0.5</v>
      </c>
      <c r="DJ141" s="240">
        <v>0.5</v>
      </c>
      <c r="DL141" s="2" t="str" cm="1">
        <f t="array" ref="DL141">_xlfn.IFNA(IF(INDEX(SectorsBlocks,ROW()-ROW(DK$5)+2,MATCH(SUBSTITUTE(RPName," ",""),SectorsBlocks_Top,0))&lt;&gt;0,INDEX(SectorsBlocks,ROW()-ROW(DK$5)+2,MATCH(SUBSTITUTE(RPName," ",""),SectorsBlocks_Top,0)),""),"")</f>
        <v>PER-MEL</v>
      </c>
      <c r="DM141" s="250" cm="1">
        <f t="array" ref="DM141">_xlfn.IFNA(IF(INDEX(SectorsBlocks,ROW()-ROW(DL$5)+2,MATCH(SUBSTITUTE(RPName," ",""),SectorsBlocks_Top,0))&lt;&gt;0,INDEX(SectorsBlocks,ROW()-ROW(DL$5)+2,MATCH(SUBSTITUTE(RPName," ",""),SectorsBlocks_Top,0)+1),""),"")</f>
        <v>0.14930555555555555</v>
      </c>
    </row>
    <row r="142" spans="68:117" ht="15" hidden="1" customHeight="1">
      <c r="BP142" s="236">
        <f ca="1"/>
        <v>8.6111111111111097E-2</v>
      </c>
      <c r="CK142" s="219">
        <f t="shared" si="100"/>
        <v>0.44444444444444442</v>
      </c>
      <c r="CL142" s="219">
        <v>0.43402777777777801</v>
      </c>
      <c r="CM142" s="219">
        <v>0.4375</v>
      </c>
      <c r="CN142" s="219">
        <f t="shared" si="96"/>
        <v>8.8888888888888892E-2</v>
      </c>
      <c r="CO142" s="219">
        <f t="shared" si="97"/>
        <v>8.8888888888888892E-2</v>
      </c>
      <c r="CP142" s="219">
        <v>0.4375</v>
      </c>
      <c r="CQ142" s="219">
        <v>8.7499999999999994E-2</v>
      </c>
      <c r="CS142" s="219">
        <f t="shared" si="101"/>
        <v>0.44444444444444442</v>
      </c>
      <c r="CT142" s="219">
        <v>0.43402777777777801</v>
      </c>
      <c r="CU142" s="219">
        <v>0.4375</v>
      </c>
      <c r="CV142" s="219">
        <f t="shared" si="98"/>
        <v>8.8888888888888892E-2</v>
      </c>
      <c r="CW142" s="219">
        <f t="shared" si="99"/>
        <v>8.8888888888888892E-2</v>
      </c>
      <c r="CX142" s="219">
        <v>0.4375</v>
      </c>
      <c r="CY142" s="219">
        <v>8.7499999999999994E-2</v>
      </c>
      <c r="DA142" s="240">
        <v>0.50347222222222199</v>
      </c>
      <c r="DB142" s="240">
        <v>0.50347222222222199</v>
      </c>
      <c r="DC142" s="240">
        <v>0.50347222222222199</v>
      </c>
      <c r="DD142" s="240">
        <v>0.50347222222222199</v>
      </c>
      <c r="DE142" s="240">
        <v>0.50347222222222199</v>
      </c>
      <c r="DF142" s="240">
        <v>0.50347222222222199</v>
      </c>
      <c r="DG142" s="240">
        <v>0.50347222222222199</v>
      </c>
      <c r="DH142" s="240">
        <v>0.50347222222222199</v>
      </c>
      <c r="DI142" s="240">
        <v>0.50347222222222199</v>
      </c>
      <c r="DJ142" s="240">
        <v>0.50347222222222199</v>
      </c>
      <c r="DL142" s="2" t="str" cm="1">
        <f t="array" ref="DL142">_xlfn.IFNA(IF(INDEX(SectorsBlocks,ROW()-ROW(DK$5)+2,MATCH(SUBSTITUTE(RPName," ",""),SectorsBlocks_Top,0))&lt;&gt;0,INDEX(SectorsBlocks,ROW()-ROW(DK$5)+2,MATCH(SUBSTITUTE(RPName," ",""),SectorsBlocks_Top,0)),""),"")</f>
        <v>PER-OCM</v>
      </c>
      <c r="DM142" s="250" cm="1">
        <f t="array" ref="DM142">_xlfn.IFNA(IF(INDEX(SectorsBlocks,ROW()-ROW(DL$5)+2,MATCH(SUBSTITUTE(RPName," ",""),SectorsBlocks_Top,0))&lt;&gt;0,INDEX(SectorsBlocks,ROW()-ROW(DL$5)+2,MATCH(SUBSTITUTE(RPName," ",""),SectorsBlocks_Top,0)+1),""),"")</f>
        <v>7.6388888888888895E-2</v>
      </c>
    </row>
    <row r="143" spans="68:117" ht="15" hidden="1" customHeight="1">
      <c r="BP143" s="236">
        <f ca="1"/>
        <v>8.6805555555555594E-2</v>
      </c>
      <c r="CK143" s="219">
        <f t="shared" si="100"/>
        <v>0.44791666666666663</v>
      </c>
      <c r="CL143" s="219">
        <v>0.4375</v>
      </c>
      <c r="CM143" s="219">
        <v>0.44097222222222199</v>
      </c>
      <c r="CN143" s="219">
        <f t="shared" si="96"/>
        <v>8.9583333333333334E-2</v>
      </c>
      <c r="CO143" s="219">
        <f t="shared" si="97"/>
        <v>8.9583333333333334E-2</v>
      </c>
      <c r="CP143" s="219">
        <v>0.44097222222222199</v>
      </c>
      <c r="CQ143" s="219">
        <v>8.8194444444444506E-2</v>
      </c>
      <c r="CS143" s="219">
        <f t="shared" si="101"/>
        <v>0.44791666666666663</v>
      </c>
      <c r="CT143" s="219">
        <v>0.4375</v>
      </c>
      <c r="CU143" s="219">
        <v>0.44097222222222199</v>
      </c>
      <c r="CV143" s="219">
        <f t="shared" si="98"/>
        <v>8.9583333333333334E-2</v>
      </c>
      <c r="CW143" s="219">
        <f t="shared" si="99"/>
        <v>8.9583333333333334E-2</v>
      </c>
      <c r="CX143" s="219">
        <v>0.44097222222222199</v>
      </c>
      <c r="CY143" s="219">
        <v>8.8194444444444506E-2</v>
      </c>
      <c r="DA143" s="240">
        <v>0.50694444444444497</v>
      </c>
      <c r="DB143" s="240">
        <v>0.50694444444444497</v>
      </c>
      <c r="DC143" s="240">
        <v>0.50694444444444497</v>
      </c>
      <c r="DD143" s="240">
        <v>0.50694444444444497</v>
      </c>
      <c r="DE143" s="240">
        <v>0.50694444444444497</v>
      </c>
      <c r="DF143" s="240">
        <v>0.50694444444444497</v>
      </c>
      <c r="DG143" s="240">
        <v>0.50694444444444497</v>
      </c>
      <c r="DH143" s="240">
        <v>0.50694444444444497</v>
      </c>
      <c r="DI143" s="240">
        <v>0.50694444444444497</v>
      </c>
      <c r="DJ143" s="240">
        <v>0.50694444444444497</v>
      </c>
      <c r="DL143" s="2" t="str" cm="1">
        <f t="array" ref="DL143">_xlfn.IFNA(IF(INDEX(SectorsBlocks,ROW()-ROW(DK$5)+2,MATCH(SUBSTITUTE(RPName," ",""),SectorsBlocks_Top,0))&lt;&gt;0,INDEX(SectorsBlocks,ROW()-ROW(DK$5)+2,MATCH(SUBSTITUTE(RPName," ",""),SectorsBlocks_Top,0)),""),"")</f>
        <v>PER-OOD</v>
      </c>
      <c r="DM143" s="250" cm="1">
        <f t="array" ref="DM143">_xlfn.IFNA(IF(INDEX(SectorsBlocks,ROW()-ROW(DL$5)+2,MATCH(SUBSTITUTE(RPName," ",""),SectorsBlocks_Top,0))&lt;&gt;0,INDEX(SectorsBlocks,ROW()-ROW(DL$5)+2,MATCH(SUBSTITUTE(RPName," ",""),SectorsBlocks_Top,0)+1),""),"")</f>
        <v>7.9861111111111105E-2</v>
      </c>
    </row>
    <row r="144" spans="68:117" ht="15" hidden="1" customHeight="1">
      <c r="BP144" s="236">
        <f ca="1"/>
        <v>8.7499999999999994E-2</v>
      </c>
      <c r="CK144" s="219">
        <f t="shared" si="100"/>
        <v>0.4513888888888889</v>
      </c>
      <c r="CL144" s="219">
        <v>0.44097222222222199</v>
      </c>
      <c r="CM144" s="219">
        <v>0.44444444444444398</v>
      </c>
      <c r="CN144" s="219">
        <f t="shared" ref="CN144:CN207" si="102">IF(CN143=1,TIME(0,1,0),TIME(HOUR(CN143),MINUTE(CN143),0)+TIME(0,1,0))</f>
        <v>9.0277777777777776E-2</v>
      </c>
      <c r="CO144" s="219">
        <f t="shared" ref="CO144:CO207" si="103">IF(CO143=1,TIME(0,1,0),TIME(HOUR(CO143),MINUTE(CO143),0)+TIME(0,1,0))</f>
        <v>9.0277777777777776E-2</v>
      </c>
      <c r="CP144" s="219">
        <v>0.44444444444444398</v>
      </c>
      <c r="CQ144" s="219">
        <v>8.8888888888888906E-2</v>
      </c>
      <c r="CS144" s="219">
        <f t="shared" si="101"/>
        <v>0.4513888888888889</v>
      </c>
      <c r="CT144" s="219">
        <v>0.44097222222222199</v>
      </c>
      <c r="CU144" s="219">
        <v>0.44444444444444398</v>
      </c>
      <c r="CV144" s="219">
        <f t="shared" ref="CV144:CV207" si="104">IF(CV143=1,TIME(0,1,0),TIME(HOUR(CV143),MINUTE(CV143),0)+TIME(0,1,0))</f>
        <v>9.0277777777777776E-2</v>
      </c>
      <c r="CW144" s="219">
        <f t="shared" ref="CW144:CW207" si="105">IF(CW143=1,TIME(0,1,0),TIME(HOUR(CW143),MINUTE(CW143),0)+TIME(0,1,0))</f>
        <v>9.0277777777777776E-2</v>
      </c>
      <c r="CX144" s="219">
        <v>0.44444444444444398</v>
      </c>
      <c r="CY144" s="219">
        <v>8.8888888888888906E-2</v>
      </c>
      <c r="DA144" s="240">
        <v>0.51041666666666696</v>
      </c>
      <c r="DB144" s="240">
        <v>0.51041666666666696</v>
      </c>
      <c r="DC144" s="240">
        <v>0.51041666666666696</v>
      </c>
      <c r="DD144" s="240">
        <v>0.51041666666666696</v>
      </c>
      <c r="DE144" s="240">
        <v>0.51041666666666696</v>
      </c>
      <c r="DF144" s="240">
        <v>0.51041666666666696</v>
      </c>
      <c r="DG144" s="240">
        <v>0.51041666666666696</v>
      </c>
      <c r="DH144" s="240">
        <v>0.51041666666666696</v>
      </c>
      <c r="DI144" s="240">
        <v>0.51041666666666696</v>
      </c>
      <c r="DJ144" s="240">
        <v>0.51041666666666696</v>
      </c>
      <c r="DL144" s="2" t="str" cm="1">
        <f t="array" ref="DL144">_xlfn.IFNA(IF(INDEX(SectorsBlocks,ROW()-ROW(DK$5)+2,MATCH(SUBSTITUTE(RPName," ",""),SectorsBlocks_Top,0))&lt;&gt;0,INDEX(SectorsBlocks,ROW()-ROW(DK$5)+2,MATCH(SUBSTITUTE(RPName," ",""),SectorsBlocks_Top,0)),""),"")</f>
        <v>PER-PHE</v>
      </c>
      <c r="DM144" s="250" cm="1">
        <f t="array" ref="DM144">_xlfn.IFNA(IF(INDEX(SectorsBlocks,ROW()-ROW(DL$5)+2,MATCH(SUBSTITUTE(RPName," ",""),SectorsBlocks_Top,0))&lt;&gt;0,INDEX(SectorsBlocks,ROW()-ROW(DL$5)+2,MATCH(SUBSTITUTE(RPName," ",""),SectorsBlocks_Top,0)+1),""),"")</f>
        <v>8.6805555555555552E-2</v>
      </c>
    </row>
    <row r="145" spans="68:117" ht="15" hidden="1" customHeight="1">
      <c r="BP145" s="236">
        <f ca="1"/>
        <v>8.8194444444444506E-2</v>
      </c>
      <c r="CK145" s="219">
        <f t="shared" si="100"/>
        <v>0.4548611111111111</v>
      </c>
      <c r="CL145" s="219">
        <v>0.44444444444444398</v>
      </c>
      <c r="CM145" s="219">
        <v>0.44791666666666702</v>
      </c>
      <c r="CN145" s="219">
        <f t="shared" si="102"/>
        <v>9.0972222222222218E-2</v>
      </c>
      <c r="CO145" s="219">
        <f t="shared" si="103"/>
        <v>9.0972222222222218E-2</v>
      </c>
      <c r="CP145" s="219">
        <v>0.44791666666666702</v>
      </c>
      <c r="CQ145" s="219">
        <v>8.9583333333333307E-2</v>
      </c>
      <c r="CS145" s="219">
        <f t="shared" si="101"/>
        <v>0.4548611111111111</v>
      </c>
      <c r="CT145" s="219">
        <v>0.44444444444444398</v>
      </c>
      <c r="CU145" s="219">
        <v>0.44791666666666702</v>
      </c>
      <c r="CV145" s="219">
        <f t="shared" si="104"/>
        <v>9.0972222222222218E-2</v>
      </c>
      <c r="CW145" s="219">
        <f t="shared" si="105"/>
        <v>9.0972222222222218E-2</v>
      </c>
      <c r="CX145" s="219">
        <v>0.44791666666666702</v>
      </c>
      <c r="CY145" s="219">
        <v>8.9583333333333307E-2</v>
      </c>
      <c r="DA145" s="240">
        <v>0.51388888888888895</v>
      </c>
      <c r="DB145" s="240">
        <v>0.51388888888888895</v>
      </c>
      <c r="DC145" s="240">
        <v>0.51388888888888895</v>
      </c>
      <c r="DD145" s="240">
        <v>0.51388888888888895</v>
      </c>
      <c r="DE145" s="240">
        <v>0.51388888888888895</v>
      </c>
      <c r="DF145" s="240">
        <v>0.51388888888888895</v>
      </c>
      <c r="DG145" s="240">
        <v>0.51388888888888895</v>
      </c>
      <c r="DH145" s="240">
        <v>0.51388888888888895</v>
      </c>
      <c r="DI145" s="240">
        <v>0.51388888888888895</v>
      </c>
      <c r="DJ145" s="240">
        <v>0.51388888888888895</v>
      </c>
      <c r="DL145" s="2" t="str" cm="1">
        <f t="array" ref="DL145">_xlfn.IFNA(IF(INDEX(SectorsBlocks,ROW()-ROW(DK$5)+2,MATCH(SUBSTITUTE(RPName," ",""),SectorsBlocks_Top,0))&lt;&gt;0,INDEX(SectorsBlocks,ROW()-ROW(DK$5)+2,MATCH(SUBSTITUTE(RPName," ",""),SectorsBlocks_Top,0)),""),"")</f>
        <v>PER-SYD</v>
      </c>
      <c r="DM145" s="250" cm="1">
        <f t="array" ref="DM145">_xlfn.IFNA(IF(INDEX(SectorsBlocks,ROW()-ROW(DL$5)+2,MATCH(SUBSTITUTE(RPName," ",""),SectorsBlocks_Top,0))&lt;&gt;0,INDEX(SectorsBlocks,ROW()-ROW(DL$5)+2,MATCH(SUBSTITUTE(RPName," ",""),SectorsBlocks_Top,0)+1),""),"")</f>
        <v>0.18055555555555555</v>
      </c>
    </row>
    <row r="146" spans="68:117" ht="15" hidden="1" customHeight="1">
      <c r="BP146" s="236">
        <f ca="1"/>
        <v>8.8888888888888906E-2</v>
      </c>
      <c r="CK146" s="219">
        <f t="shared" si="100"/>
        <v>0.45833333333333331</v>
      </c>
      <c r="CL146" s="219">
        <v>0.44791666666666702</v>
      </c>
      <c r="CM146" s="219">
        <v>0.45138888888888901</v>
      </c>
      <c r="CN146" s="219">
        <f t="shared" si="102"/>
        <v>9.166666666666666E-2</v>
      </c>
      <c r="CO146" s="219">
        <f t="shared" si="103"/>
        <v>9.166666666666666E-2</v>
      </c>
      <c r="CP146" s="219">
        <v>0.45138888888888901</v>
      </c>
      <c r="CQ146" s="219">
        <v>9.0277777777777804E-2</v>
      </c>
      <c r="CS146" s="219">
        <f t="shared" si="101"/>
        <v>0.45833333333333331</v>
      </c>
      <c r="CT146" s="219">
        <v>0.44791666666666702</v>
      </c>
      <c r="CU146" s="219">
        <v>0.45138888888888901</v>
      </c>
      <c r="CV146" s="219">
        <f t="shared" si="104"/>
        <v>9.166666666666666E-2</v>
      </c>
      <c r="CW146" s="219">
        <f t="shared" si="105"/>
        <v>9.166666666666666E-2</v>
      </c>
      <c r="CX146" s="219">
        <v>0.45138888888888901</v>
      </c>
      <c r="CY146" s="219">
        <v>9.0277777777777804E-2</v>
      </c>
      <c r="DA146" s="240">
        <v>0.51736111111111105</v>
      </c>
      <c r="DB146" s="240">
        <v>0.51736111111111105</v>
      </c>
      <c r="DC146" s="240">
        <v>0.51736111111111105</v>
      </c>
      <c r="DD146" s="240">
        <v>0.51736111111111105</v>
      </c>
      <c r="DE146" s="240">
        <v>0.51736111111111105</v>
      </c>
      <c r="DF146" s="240">
        <v>0.51736111111111105</v>
      </c>
      <c r="DG146" s="240">
        <v>0.51736111111111105</v>
      </c>
      <c r="DH146" s="240">
        <v>0.51736111111111105</v>
      </c>
      <c r="DI146" s="240">
        <v>0.51736111111111105</v>
      </c>
      <c r="DJ146" s="240">
        <v>0.51736111111111105</v>
      </c>
      <c r="DL146" s="2" t="str" cm="1">
        <f t="array" ref="DL146">_xlfn.IFNA(IF(INDEX(SectorsBlocks,ROW()-ROW(DK$5)+2,MATCH(SUBSTITUTE(RPName," ",""),SectorsBlocks_Top,0))&lt;&gt;0,INDEX(SectorsBlocks,ROW()-ROW(DK$5)+2,MATCH(SUBSTITUTE(RPName," ",""),SectorsBlocks_Top,0)),""),"")</f>
        <v>PER-WLP</v>
      </c>
      <c r="DM146" s="250" cm="1">
        <f t="array" ref="DM146">_xlfn.IFNA(IF(INDEX(SectorsBlocks,ROW()-ROW(DL$5)+2,MATCH(SUBSTITUTE(RPName," ",""),SectorsBlocks_Top,0))&lt;&gt;0,INDEX(SectorsBlocks,ROW()-ROW(DL$5)+2,MATCH(SUBSTITUTE(RPName," ",""),SectorsBlocks_Top,0)+1),""),"")</f>
        <v>7.6388888888888895E-2</v>
      </c>
    </row>
    <row r="147" spans="68:117" ht="15" hidden="1" customHeight="1">
      <c r="BP147" s="236">
        <f ca="1"/>
        <v>8.9583333333333307E-2</v>
      </c>
      <c r="CK147" s="219">
        <f t="shared" si="100"/>
        <v>0.46180555555555552</v>
      </c>
      <c r="CL147" s="219">
        <v>0.45138888888888901</v>
      </c>
      <c r="CM147" s="219">
        <v>0.45486111111111099</v>
      </c>
      <c r="CN147" s="219">
        <f t="shared" si="102"/>
        <v>9.2361111111111102E-2</v>
      </c>
      <c r="CO147" s="219">
        <f t="shared" si="103"/>
        <v>9.2361111111111102E-2</v>
      </c>
      <c r="CP147" s="219">
        <v>0.45486111111111099</v>
      </c>
      <c r="CQ147" s="219">
        <v>9.0972222222222204E-2</v>
      </c>
      <c r="CS147" s="219">
        <f t="shared" si="101"/>
        <v>0.46180555555555552</v>
      </c>
      <c r="CT147" s="219">
        <v>0.45138888888888901</v>
      </c>
      <c r="CU147" s="219">
        <v>0.45486111111111099</v>
      </c>
      <c r="CV147" s="219">
        <f t="shared" si="104"/>
        <v>9.2361111111111102E-2</v>
      </c>
      <c r="CW147" s="219">
        <f t="shared" si="105"/>
        <v>9.2361111111111102E-2</v>
      </c>
      <c r="CX147" s="219">
        <v>0.45486111111111099</v>
      </c>
      <c r="CY147" s="219">
        <v>9.0972222222222204E-2</v>
      </c>
      <c r="DA147" s="240">
        <v>0.52083333333333404</v>
      </c>
      <c r="DB147" s="240">
        <v>0.52083333333333404</v>
      </c>
      <c r="DC147" s="240">
        <v>0.52083333333333404</v>
      </c>
      <c r="DD147" s="240">
        <v>0.52083333333333404</v>
      </c>
      <c r="DE147" s="240">
        <v>0.52083333333333404</v>
      </c>
      <c r="DF147" s="240">
        <v>0.52083333333333404</v>
      </c>
      <c r="DG147" s="240">
        <v>0.52083333333333404</v>
      </c>
      <c r="DH147" s="240">
        <v>0.52083333333333404</v>
      </c>
      <c r="DI147" s="240">
        <v>0.52083333333333404</v>
      </c>
      <c r="DJ147" s="240">
        <v>0.52083333333333404</v>
      </c>
      <c r="DL147" s="2" t="str" cm="1">
        <f t="array" ref="DL147">_xlfn.IFNA(IF(INDEX(SectorsBlocks,ROW()-ROW(DK$5)+2,MATCH(SUBSTITUTE(RPName," ",""),SectorsBlocks_Top,0))&lt;&gt;0,INDEX(SectorsBlocks,ROW()-ROW(DK$5)+2,MATCH(SUBSTITUTE(RPName," ",""),SectorsBlocks_Top,0)),""),"")</f>
        <v>PER-ZNE</v>
      </c>
      <c r="DM147" s="250" cm="1">
        <f t="array" ref="DM147">_xlfn.IFNA(IF(INDEX(SectorsBlocks,ROW()-ROW(DL$5)+2,MATCH(SUBSTITUTE(RPName," ",""),SectorsBlocks_Top,0))&lt;&gt;0,INDEX(SectorsBlocks,ROW()-ROW(DL$5)+2,MATCH(SUBSTITUTE(RPName," ",""),SectorsBlocks_Top,0)+1),""),"")</f>
        <v>7.2916666666666671E-2</v>
      </c>
    </row>
    <row r="148" spans="68:117" ht="15" hidden="1" customHeight="1">
      <c r="BP148" s="236">
        <f ca="1"/>
        <v>9.0277777777777804E-2</v>
      </c>
      <c r="CK148" s="219">
        <f t="shared" si="100"/>
        <v>0.46527777777777779</v>
      </c>
      <c r="CL148" s="219">
        <v>0.45486111111111099</v>
      </c>
      <c r="CM148" s="219">
        <v>0.45833333333333298</v>
      </c>
      <c r="CN148" s="219">
        <f t="shared" si="102"/>
        <v>9.3055555555555558E-2</v>
      </c>
      <c r="CO148" s="219">
        <f t="shared" si="103"/>
        <v>9.3055555555555558E-2</v>
      </c>
      <c r="CP148" s="219">
        <v>0.45833333333333298</v>
      </c>
      <c r="CQ148" s="219">
        <v>9.1666666666666702E-2</v>
      </c>
      <c r="CS148" s="219">
        <f t="shared" si="101"/>
        <v>0.46527777777777779</v>
      </c>
      <c r="CT148" s="219">
        <v>0.45486111111111099</v>
      </c>
      <c r="CU148" s="219">
        <v>0.45833333333333298</v>
      </c>
      <c r="CV148" s="219">
        <f t="shared" si="104"/>
        <v>9.3055555555555558E-2</v>
      </c>
      <c r="CW148" s="219">
        <f t="shared" si="105"/>
        <v>9.3055555555555558E-2</v>
      </c>
      <c r="CX148" s="219">
        <v>0.45833333333333298</v>
      </c>
      <c r="CY148" s="219">
        <v>9.1666666666666702E-2</v>
      </c>
      <c r="DA148" s="240">
        <v>0.52430555555555602</v>
      </c>
      <c r="DB148" s="240">
        <v>0.52430555555555602</v>
      </c>
      <c r="DC148" s="240">
        <v>0.52430555555555602</v>
      </c>
      <c r="DD148" s="240">
        <v>0.52430555555555602</v>
      </c>
      <c r="DE148" s="240">
        <v>0.52430555555555602</v>
      </c>
      <c r="DF148" s="240">
        <v>0.52430555555555602</v>
      </c>
      <c r="DG148" s="240">
        <v>0.52430555555555602</v>
      </c>
      <c r="DH148" s="240">
        <v>0.52430555555555602</v>
      </c>
      <c r="DI148" s="240">
        <v>0.52430555555555602</v>
      </c>
      <c r="DJ148" s="240">
        <v>0.52430555555555602</v>
      </c>
      <c r="DL148" s="2" t="str" cm="1">
        <f t="array" ref="DL148">_xlfn.IFNA(IF(INDEX(SectorsBlocks,ROW()-ROW(DK$5)+2,MATCH(SUBSTITUTE(RPName," ",""),SectorsBlocks_Top,0))&lt;&gt;0,INDEX(SectorsBlocks,ROW()-ROW(DK$5)+2,MATCH(SUBSTITUTE(RPName," ",""),SectorsBlocks_Top,0)),""),"")</f>
        <v>PHE-PER</v>
      </c>
      <c r="DM148" s="250" cm="1">
        <f t="array" ref="DM148">_xlfn.IFNA(IF(INDEX(SectorsBlocks,ROW()-ROW(DL$5)+2,MATCH(SUBSTITUTE(RPName," ",""),SectorsBlocks_Top,0))&lt;&gt;0,INDEX(SectorsBlocks,ROW()-ROW(DL$5)+2,MATCH(SUBSTITUTE(RPName," ",""),SectorsBlocks_Top,0)+1),""),"")</f>
        <v>9.0277777777777776E-2</v>
      </c>
    </row>
    <row r="149" spans="68:117" ht="15" hidden="1" customHeight="1">
      <c r="BP149" s="236">
        <f ca="1"/>
        <v>9.0972222222222204E-2</v>
      </c>
      <c r="CK149" s="219">
        <f t="shared" si="100"/>
        <v>0.46875</v>
      </c>
      <c r="CL149" s="219">
        <v>0.45833333333333298</v>
      </c>
      <c r="CM149" s="219">
        <v>0.46180555555555602</v>
      </c>
      <c r="CN149" s="219">
        <f t="shared" si="102"/>
        <v>9.375E-2</v>
      </c>
      <c r="CO149" s="219">
        <f t="shared" si="103"/>
        <v>9.375E-2</v>
      </c>
      <c r="CP149" s="219">
        <v>0.46180555555555602</v>
      </c>
      <c r="CQ149" s="219">
        <v>9.2361111111111102E-2</v>
      </c>
      <c r="CS149" s="219">
        <f t="shared" si="101"/>
        <v>0.46875</v>
      </c>
      <c r="CT149" s="219">
        <v>0.45833333333333298</v>
      </c>
      <c r="CU149" s="219">
        <v>0.46180555555555602</v>
      </c>
      <c r="CV149" s="219">
        <f t="shared" si="104"/>
        <v>9.375E-2</v>
      </c>
      <c r="CW149" s="219">
        <f t="shared" si="105"/>
        <v>9.375E-2</v>
      </c>
      <c r="CX149" s="219">
        <v>0.46180555555555602</v>
      </c>
      <c r="CY149" s="219">
        <v>9.2361111111111102E-2</v>
      </c>
      <c r="DA149" s="240">
        <v>0.52777777777777801</v>
      </c>
      <c r="DB149" s="240">
        <v>0.52777777777777801</v>
      </c>
      <c r="DC149" s="240">
        <v>0.52777777777777801</v>
      </c>
      <c r="DD149" s="240">
        <v>0.52777777777777801</v>
      </c>
      <c r="DE149" s="240">
        <v>0.52777777777777801</v>
      </c>
      <c r="DF149" s="240">
        <v>0.52777777777777801</v>
      </c>
      <c r="DG149" s="240">
        <v>0.52777777777777801</v>
      </c>
      <c r="DH149" s="240">
        <v>0.52777777777777801</v>
      </c>
      <c r="DI149" s="240">
        <v>0.52777777777777801</v>
      </c>
      <c r="DJ149" s="240">
        <v>0.52777777777777801</v>
      </c>
      <c r="DL149" s="2" t="str" cm="1">
        <f t="array" ref="DL149">_xlfn.IFNA(IF(INDEX(SectorsBlocks,ROW()-ROW(DK$5)+2,MATCH(SUBSTITUTE(RPName," ",""),SectorsBlocks_Top,0))&lt;&gt;0,INDEX(SectorsBlocks,ROW()-ROW(DK$5)+2,MATCH(SUBSTITUTE(RPName," ",""),SectorsBlocks_Top,0)),""),"")</f>
        <v>PPP-BNE</v>
      </c>
      <c r="DM149" s="250" cm="1">
        <f t="array" ref="DM149">_xlfn.IFNA(IF(INDEX(SectorsBlocks,ROW()-ROW(DL$5)+2,MATCH(SUBSTITUTE(RPName," ",""),SectorsBlocks_Top,0))&lt;&gt;0,INDEX(SectorsBlocks,ROW()-ROW(DL$5)+2,MATCH(SUBSTITUTE(RPName," ",""),SectorsBlocks_Top,0)+1),""),"")</f>
        <v>6.5972222222222224E-2</v>
      </c>
    </row>
    <row r="150" spans="68:117" ht="15" hidden="1" customHeight="1">
      <c r="BP150" s="236">
        <f ca="1"/>
        <v>9.1666666666666702E-2</v>
      </c>
      <c r="CK150" s="219">
        <f t="shared" si="100"/>
        <v>0.47222222222222221</v>
      </c>
      <c r="CL150" s="219">
        <v>0.46180555555555602</v>
      </c>
      <c r="CM150" s="219">
        <v>0.46527777777777801</v>
      </c>
      <c r="CN150" s="219">
        <f t="shared" si="102"/>
        <v>9.4444444444444442E-2</v>
      </c>
      <c r="CO150" s="219">
        <f t="shared" si="103"/>
        <v>9.4444444444444442E-2</v>
      </c>
      <c r="CP150" s="219">
        <v>0.46527777777777801</v>
      </c>
      <c r="CQ150" s="219">
        <v>9.30555555555556E-2</v>
      </c>
      <c r="CS150" s="219">
        <f t="shared" si="101"/>
        <v>0.47222222222222221</v>
      </c>
      <c r="CT150" s="219">
        <v>0.46180555555555602</v>
      </c>
      <c r="CU150" s="219">
        <v>0.46527777777777801</v>
      </c>
      <c r="CV150" s="219">
        <f t="shared" si="104"/>
        <v>9.4444444444444442E-2</v>
      </c>
      <c r="CW150" s="219">
        <f t="shared" si="105"/>
        <v>9.4444444444444442E-2</v>
      </c>
      <c r="CX150" s="219">
        <v>0.46527777777777801</v>
      </c>
      <c r="CY150" s="219">
        <v>9.30555555555556E-2</v>
      </c>
      <c r="DA150" s="240">
        <v>0.53125</v>
      </c>
      <c r="DB150" s="240">
        <v>0.53125</v>
      </c>
      <c r="DC150" s="240">
        <v>0.53125</v>
      </c>
      <c r="DD150" s="240">
        <v>0.53125</v>
      </c>
      <c r="DE150" s="240">
        <v>0.53125</v>
      </c>
      <c r="DF150" s="240">
        <v>0.53125</v>
      </c>
      <c r="DG150" s="240">
        <v>0.53125</v>
      </c>
      <c r="DH150" s="240">
        <v>0.53125</v>
      </c>
      <c r="DI150" s="240">
        <v>0.53125</v>
      </c>
      <c r="DJ150" s="240">
        <v>0.53125</v>
      </c>
      <c r="DL150" s="2" t="str" cm="1">
        <f t="array" ref="DL150">_xlfn.IFNA(IF(INDEX(SectorsBlocks,ROW()-ROW(DK$5)+2,MATCH(SUBSTITUTE(RPName," ",""),SectorsBlocks_Top,0))&lt;&gt;0,INDEX(SectorsBlocks,ROW()-ROW(DK$5)+2,MATCH(SUBSTITUTE(RPName," ",""),SectorsBlocks_Top,0)),""),"")</f>
        <v>ROK-BNE</v>
      </c>
      <c r="DM150" s="250" cm="1">
        <f t="array" ref="DM150">_xlfn.IFNA(IF(INDEX(SectorsBlocks,ROW()-ROW(DL$5)+2,MATCH(SUBSTITUTE(RPName," ",""),SectorsBlocks_Top,0))&lt;&gt;0,INDEX(SectorsBlocks,ROW()-ROW(DL$5)+2,MATCH(SUBSTITUTE(RPName," ",""),SectorsBlocks_Top,0)+1),""),"")</f>
        <v>4.8611111111111112E-2</v>
      </c>
    </row>
    <row r="151" spans="68:117" ht="15" hidden="1" customHeight="1">
      <c r="BP151" s="236">
        <f ca="1"/>
        <v>9.2361111111111102E-2</v>
      </c>
      <c r="CK151" s="219">
        <f t="shared" si="100"/>
        <v>0.47569444444444442</v>
      </c>
      <c r="CL151" s="219">
        <v>0.46527777777777801</v>
      </c>
      <c r="CM151" s="219">
        <v>0.46875</v>
      </c>
      <c r="CN151" s="219">
        <f t="shared" si="102"/>
        <v>9.5138888888888884E-2</v>
      </c>
      <c r="CO151" s="219">
        <f t="shared" si="103"/>
        <v>9.5138888888888884E-2</v>
      </c>
      <c r="CP151" s="219">
        <v>0.46875</v>
      </c>
      <c r="CQ151" s="219">
        <v>9.375E-2</v>
      </c>
      <c r="CS151" s="219">
        <f t="shared" si="101"/>
        <v>0.47569444444444442</v>
      </c>
      <c r="CT151" s="219">
        <v>0.46527777777777801</v>
      </c>
      <c r="CU151" s="219">
        <v>0.46875</v>
      </c>
      <c r="CV151" s="219">
        <f t="shared" si="104"/>
        <v>9.5138888888888884E-2</v>
      </c>
      <c r="CW151" s="219">
        <f t="shared" si="105"/>
        <v>9.5138888888888884E-2</v>
      </c>
      <c r="CX151" s="219">
        <v>0.46875</v>
      </c>
      <c r="CY151" s="219">
        <v>9.375E-2</v>
      </c>
      <c r="DA151" s="240">
        <v>0.53472222222222199</v>
      </c>
      <c r="DB151" s="240">
        <v>0.53472222222222199</v>
      </c>
      <c r="DC151" s="240">
        <v>0.53472222222222199</v>
      </c>
      <c r="DD151" s="240">
        <v>0.53472222222222199</v>
      </c>
      <c r="DE151" s="240">
        <v>0.53472222222222199</v>
      </c>
      <c r="DF151" s="240">
        <v>0.53472222222222199</v>
      </c>
      <c r="DG151" s="240">
        <v>0.53472222222222199</v>
      </c>
      <c r="DH151" s="240">
        <v>0.53472222222222199</v>
      </c>
      <c r="DI151" s="240">
        <v>0.53472222222222199</v>
      </c>
      <c r="DJ151" s="240">
        <v>0.53472222222222199</v>
      </c>
      <c r="DL151" s="2" t="str" cm="1">
        <f t="array" ref="DL151">_xlfn.IFNA(IF(INDEX(SectorsBlocks,ROW()-ROW(DK$5)+2,MATCH(SUBSTITUTE(RPName," ",""),SectorsBlocks_Top,0))&lt;&gt;0,INDEX(SectorsBlocks,ROW()-ROW(DK$5)+2,MATCH(SUBSTITUTE(RPName," ",""),SectorsBlocks_Top,0)),""),"")</f>
        <v>SYD-ADL</v>
      </c>
      <c r="DM151" s="250" cm="1">
        <f t="array" ref="DM151">_xlfn.IFNA(IF(INDEX(SectorsBlocks,ROW()-ROW(DL$5)+2,MATCH(SUBSTITUTE(RPName," ",""),SectorsBlocks_Top,0))&lt;&gt;0,INDEX(SectorsBlocks,ROW()-ROW(DL$5)+2,MATCH(SUBSTITUTE(RPName," ",""),SectorsBlocks_Top,0)+1),""),"")</f>
        <v>9.0277777777777776E-2</v>
      </c>
    </row>
    <row r="152" spans="68:117" ht="15" hidden="1" customHeight="1">
      <c r="BP152" s="236">
        <f ca="1"/>
        <v>9.30555555555556E-2</v>
      </c>
      <c r="CK152" s="219">
        <f t="shared" si="100"/>
        <v>0.47916666666666663</v>
      </c>
      <c r="CL152" s="219">
        <v>0.46875</v>
      </c>
      <c r="CM152" s="219">
        <v>0.47222222222222199</v>
      </c>
      <c r="CN152" s="219">
        <f t="shared" si="102"/>
        <v>9.5833333333333326E-2</v>
      </c>
      <c r="CO152" s="219">
        <f t="shared" si="103"/>
        <v>9.5833333333333326E-2</v>
      </c>
      <c r="CP152" s="219">
        <v>0.47222222222222199</v>
      </c>
      <c r="CQ152" s="219">
        <v>9.44444444444444E-2</v>
      </c>
      <c r="CS152" s="219">
        <f t="shared" si="101"/>
        <v>0.47916666666666663</v>
      </c>
      <c r="CT152" s="219">
        <v>0.46875</v>
      </c>
      <c r="CU152" s="219">
        <v>0.47222222222222199</v>
      </c>
      <c r="CV152" s="219">
        <f t="shared" si="104"/>
        <v>9.5833333333333326E-2</v>
      </c>
      <c r="CW152" s="219">
        <f t="shared" si="105"/>
        <v>9.5833333333333326E-2</v>
      </c>
      <c r="CX152" s="219">
        <v>0.47222222222222199</v>
      </c>
      <c r="CY152" s="219">
        <v>9.44444444444444E-2</v>
      </c>
      <c r="DA152" s="240">
        <v>0.53819444444444497</v>
      </c>
      <c r="DB152" s="240">
        <v>0.53819444444444497</v>
      </c>
      <c r="DC152" s="240">
        <v>0.53819444444444497</v>
      </c>
      <c r="DD152" s="240">
        <v>0.53819444444444497</v>
      </c>
      <c r="DE152" s="240">
        <v>0.53819444444444497</v>
      </c>
      <c r="DF152" s="240">
        <v>0.53819444444444497</v>
      </c>
      <c r="DG152" s="240">
        <v>0.53819444444444497</v>
      </c>
      <c r="DH152" s="240">
        <v>0.53819444444444497</v>
      </c>
      <c r="DI152" s="240">
        <v>0.53819444444444497</v>
      </c>
      <c r="DJ152" s="240">
        <v>0.53819444444444497</v>
      </c>
      <c r="DL152" s="2" t="str" cm="1">
        <f t="array" ref="DL152">_xlfn.IFNA(IF(INDEX(SectorsBlocks,ROW()-ROW(DK$5)+2,MATCH(SUBSTITUTE(RPName," ",""),SectorsBlocks_Top,0))&lt;&gt;0,INDEX(SectorsBlocks,ROW()-ROW(DK$5)+2,MATCH(SUBSTITUTE(RPName," ",""),SectorsBlocks_Top,0)),""),"")</f>
        <v>SYD-BNE</v>
      </c>
      <c r="DM152" s="250" cm="1">
        <f t="array" ref="DM152">_xlfn.IFNA(IF(INDEX(SectorsBlocks,ROW()-ROW(DL$5)+2,MATCH(SUBSTITUTE(RPName," ",""),SectorsBlocks_Top,0))&lt;&gt;0,INDEX(SectorsBlocks,ROW()-ROW(DL$5)+2,MATCH(SUBSTITUTE(RPName," ",""),SectorsBlocks_Top,0)+1),""),"")</f>
        <v>6.25E-2</v>
      </c>
    </row>
    <row r="153" spans="68:117" ht="15" hidden="1" customHeight="1">
      <c r="BP153" s="236">
        <f ca="1"/>
        <v>9.375E-2</v>
      </c>
      <c r="CK153" s="219">
        <f t="shared" si="100"/>
        <v>0.4826388888888889</v>
      </c>
      <c r="CL153" s="219">
        <v>0.47222222222222199</v>
      </c>
      <c r="CM153" s="219">
        <v>0.47569444444444398</v>
      </c>
      <c r="CN153" s="219">
        <f t="shared" si="102"/>
        <v>9.6527777777777782E-2</v>
      </c>
      <c r="CO153" s="219">
        <f t="shared" si="103"/>
        <v>9.6527777777777782E-2</v>
      </c>
      <c r="CP153" s="219">
        <v>0.47569444444444398</v>
      </c>
      <c r="CQ153" s="219">
        <v>9.5138888888888898E-2</v>
      </c>
      <c r="CS153" s="219">
        <f t="shared" si="101"/>
        <v>0.4826388888888889</v>
      </c>
      <c r="CT153" s="219">
        <v>0.47222222222222199</v>
      </c>
      <c r="CU153" s="219">
        <v>0.47569444444444398</v>
      </c>
      <c r="CV153" s="219">
        <f t="shared" si="104"/>
        <v>9.6527777777777782E-2</v>
      </c>
      <c r="CW153" s="219">
        <f t="shared" si="105"/>
        <v>9.6527777777777782E-2</v>
      </c>
      <c r="CX153" s="219">
        <v>0.47569444444444398</v>
      </c>
      <c r="CY153" s="219">
        <v>9.5138888888888898E-2</v>
      </c>
      <c r="DA153" s="240">
        <v>0.54166666666666696</v>
      </c>
      <c r="DB153" s="240">
        <v>0.54166666666666696</v>
      </c>
      <c r="DC153" s="240">
        <v>0.54166666666666696</v>
      </c>
      <c r="DD153" s="240">
        <v>0.54166666666666696</v>
      </c>
      <c r="DE153" s="240">
        <v>0.54166666666666696</v>
      </c>
      <c r="DF153" s="240">
        <v>0.54166666666666696</v>
      </c>
      <c r="DG153" s="240">
        <v>0.54166666666666696</v>
      </c>
      <c r="DH153" s="240">
        <v>0.54166666666666696</v>
      </c>
      <c r="DI153" s="240">
        <v>0.54166666666666696</v>
      </c>
      <c r="DJ153" s="240">
        <v>0.54166666666666696</v>
      </c>
      <c r="DL153" s="2" t="str" cm="1">
        <f t="array" ref="DL153">_xlfn.IFNA(IF(INDEX(SectorsBlocks,ROW()-ROW(DK$5)+2,MATCH(SUBSTITUTE(RPName," ",""),SectorsBlocks_Top,0))&lt;&gt;0,INDEX(SectorsBlocks,ROW()-ROW(DK$5)+2,MATCH(SUBSTITUTE(RPName," ",""),SectorsBlocks_Top,0)),""),"")</f>
        <v>SYD-BNK</v>
      </c>
      <c r="DM153" s="250" cm="1">
        <f t="array" ref="DM153">_xlfn.IFNA(IF(INDEX(SectorsBlocks,ROW()-ROW(DL$5)+2,MATCH(SUBSTITUTE(RPName," ",""),SectorsBlocks_Top,0))&lt;&gt;0,INDEX(SectorsBlocks,ROW()-ROW(DL$5)+2,MATCH(SUBSTITUTE(RPName," ",""),SectorsBlocks_Top,0)+1),""),"")</f>
        <v>5.2083333333333336E-2</v>
      </c>
    </row>
    <row r="154" spans="68:117" ht="15" hidden="1" customHeight="1">
      <c r="BP154" s="236">
        <f ca="1"/>
        <v>9.44444444444444E-2</v>
      </c>
      <c r="CK154" s="219">
        <f t="shared" si="100"/>
        <v>0.4861111111111111</v>
      </c>
      <c r="CL154" s="219">
        <v>0.47569444444444398</v>
      </c>
      <c r="CM154" s="219">
        <v>0.47916666666666702</v>
      </c>
      <c r="CN154" s="219">
        <f t="shared" si="102"/>
        <v>9.7222222222222224E-2</v>
      </c>
      <c r="CO154" s="219">
        <f t="shared" si="103"/>
        <v>9.7222222222222224E-2</v>
      </c>
      <c r="CP154" s="219">
        <v>0.47916666666666702</v>
      </c>
      <c r="CQ154" s="219">
        <v>9.5833333333333298E-2</v>
      </c>
      <c r="CS154" s="219">
        <f t="shared" si="101"/>
        <v>0.4861111111111111</v>
      </c>
      <c r="CT154" s="219">
        <v>0.47569444444444398</v>
      </c>
      <c r="CU154" s="219">
        <v>0.47916666666666702</v>
      </c>
      <c r="CV154" s="219">
        <f t="shared" si="104"/>
        <v>9.7222222222222224E-2</v>
      </c>
      <c r="CW154" s="219">
        <f t="shared" si="105"/>
        <v>9.7222222222222224E-2</v>
      </c>
      <c r="CX154" s="219">
        <v>0.47916666666666702</v>
      </c>
      <c r="CY154" s="219">
        <v>9.5833333333333298E-2</v>
      </c>
      <c r="DA154" s="240">
        <v>0.54513888888888895</v>
      </c>
      <c r="DB154" s="240">
        <v>0.54513888888888895</v>
      </c>
      <c r="DC154" s="240">
        <v>0.54513888888888895</v>
      </c>
      <c r="DD154" s="240">
        <v>0.54513888888888895</v>
      </c>
      <c r="DE154" s="240">
        <v>0.54513888888888895</v>
      </c>
      <c r="DF154" s="240">
        <v>0.54513888888888895</v>
      </c>
      <c r="DG154" s="240">
        <v>0.54513888888888895</v>
      </c>
      <c r="DH154" s="240">
        <v>0.54513888888888895</v>
      </c>
      <c r="DI154" s="240">
        <v>0.54513888888888895</v>
      </c>
      <c r="DJ154" s="240">
        <v>0.54513888888888895</v>
      </c>
      <c r="DL154" s="2" t="str" cm="1">
        <f t="array" ref="DL154">_xlfn.IFNA(IF(INDEX(SectorsBlocks,ROW()-ROW(DK$5)+2,MATCH(SUBSTITUTE(RPName," ",""),SectorsBlocks_Top,0))&lt;&gt;0,INDEX(SectorsBlocks,ROW()-ROW(DK$5)+2,MATCH(SUBSTITUTE(RPName," ",""),SectorsBlocks_Top,0)),""),"")</f>
        <v>SYD-CNS</v>
      </c>
      <c r="DM154" s="250" cm="1">
        <f t="array" ref="DM154">_xlfn.IFNA(IF(INDEX(SectorsBlocks,ROW()-ROW(DL$5)+2,MATCH(SUBSTITUTE(RPName," ",""),SectorsBlocks_Top,0))&lt;&gt;0,INDEX(SectorsBlocks,ROW()-ROW(DL$5)+2,MATCH(SUBSTITUTE(RPName," ",""),SectorsBlocks_Top,0)+1),""),"")</f>
        <v>0.13541666666666666</v>
      </c>
    </row>
    <row r="155" spans="68:117" ht="15" hidden="1" customHeight="1">
      <c r="BP155" s="236">
        <f ca="1"/>
        <v>9.5138888888888898E-2</v>
      </c>
      <c r="CK155" s="219">
        <f t="shared" si="100"/>
        <v>0.48958333333333331</v>
      </c>
      <c r="CL155" s="219">
        <v>0.47916666666666702</v>
      </c>
      <c r="CM155" s="219">
        <v>0.48263888888888901</v>
      </c>
      <c r="CN155" s="219">
        <f t="shared" si="102"/>
        <v>9.7916666666666666E-2</v>
      </c>
      <c r="CO155" s="219">
        <f t="shared" si="103"/>
        <v>9.7916666666666666E-2</v>
      </c>
      <c r="CP155" s="219">
        <v>0.48263888888888901</v>
      </c>
      <c r="CQ155" s="219">
        <v>9.6527777777777796E-2</v>
      </c>
      <c r="CS155" s="219">
        <f t="shared" si="101"/>
        <v>0.48958333333333331</v>
      </c>
      <c r="CT155" s="219">
        <v>0.47916666666666702</v>
      </c>
      <c r="CU155" s="219">
        <v>0.48263888888888901</v>
      </c>
      <c r="CV155" s="219">
        <f t="shared" si="104"/>
        <v>9.7916666666666666E-2</v>
      </c>
      <c r="CW155" s="219">
        <f t="shared" si="105"/>
        <v>9.7916666666666666E-2</v>
      </c>
      <c r="CX155" s="219">
        <v>0.48263888888888901</v>
      </c>
      <c r="CY155" s="219">
        <v>9.6527777777777796E-2</v>
      </c>
      <c r="DA155" s="240">
        <v>0.54861111111111105</v>
      </c>
      <c r="DB155" s="240">
        <v>0.54861111111111105</v>
      </c>
      <c r="DC155" s="240">
        <v>0.54861111111111105</v>
      </c>
      <c r="DD155" s="240">
        <v>0.54861111111111105</v>
      </c>
      <c r="DE155" s="240">
        <v>0.54861111111111105</v>
      </c>
      <c r="DF155" s="240">
        <v>0.54861111111111105</v>
      </c>
      <c r="DG155" s="240">
        <v>0.54861111111111105</v>
      </c>
      <c r="DH155" s="240">
        <v>0.54861111111111105</v>
      </c>
      <c r="DI155" s="240">
        <v>0.54861111111111105</v>
      </c>
      <c r="DJ155" s="240">
        <v>0.54861111111111105</v>
      </c>
      <c r="DL155" s="2" t="str" cm="1">
        <f t="array" ref="DL155">_xlfn.IFNA(IF(INDEX(SectorsBlocks,ROW()-ROW(DK$5)+2,MATCH(SUBSTITUTE(RPName," ",""),SectorsBlocks_Top,0))&lt;&gt;0,INDEX(SectorsBlocks,ROW()-ROW(DK$5)+2,MATCH(SUBSTITUTE(RPName," ",""),SectorsBlocks_Top,0)),""),"")</f>
        <v>SYD-DPS</v>
      </c>
      <c r="DM155" s="250" cm="1">
        <f t="array" ref="DM155">_xlfn.IFNA(IF(INDEX(SectorsBlocks,ROW()-ROW(DL$5)+2,MATCH(SUBSTITUTE(RPName," ",""),SectorsBlocks_Top,0))&lt;&gt;0,INDEX(SectorsBlocks,ROW()-ROW(DL$5)+2,MATCH(SUBSTITUTE(RPName," ",""),SectorsBlocks_Top,0)+1),""),"")</f>
        <v>0.28125</v>
      </c>
    </row>
    <row r="156" spans="68:117" ht="15" hidden="1" customHeight="1">
      <c r="BP156" s="236">
        <f ca="1"/>
        <v>9.5833333333333298E-2</v>
      </c>
      <c r="CK156" s="219">
        <f t="shared" si="100"/>
        <v>0.49305555555555552</v>
      </c>
      <c r="CL156" s="219">
        <v>0.48263888888888901</v>
      </c>
      <c r="CM156" s="219">
        <v>0.48611111111111099</v>
      </c>
      <c r="CN156" s="219">
        <f t="shared" si="102"/>
        <v>9.8611111111111108E-2</v>
      </c>
      <c r="CO156" s="219">
        <f t="shared" si="103"/>
        <v>9.8611111111111108E-2</v>
      </c>
      <c r="CP156" s="219">
        <v>0.48611111111111099</v>
      </c>
      <c r="CQ156" s="219">
        <v>9.7222222222222196E-2</v>
      </c>
      <c r="CS156" s="219">
        <f t="shared" si="101"/>
        <v>0.49305555555555552</v>
      </c>
      <c r="CT156" s="219">
        <v>0.48263888888888901</v>
      </c>
      <c r="CU156" s="219">
        <v>0.48611111111111099</v>
      </c>
      <c r="CV156" s="219">
        <f t="shared" si="104"/>
        <v>9.8611111111111108E-2</v>
      </c>
      <c r="CW156" s="219">
        <f t="shared" si="105"/>
        <v>9.8611111111111108E-2</v>
      </c>
      <c r="CX156" s="219">
        <v>0.48611111111111099</v>
      </c>
      <c r="CY156" s="219">
        <v>9.7222222222222196E-2</v>
      </c>
      <c r="DA156" s="240">
        <v>0.55208333333333404</v>
      </c>
      <c r="DB156" s="240">
        <v>0.55208333333333404</v>
      </c>
      <c r="DC156" s="240">
        <v>0.55208333333333404</v>
      </c>
      <c r="DD156" s="240">
        <v>0.55208333333333404</v>
      </c>
      <c r="DE156" s="240">
        <v>0.55208333333333404</v>
      </c>
      <c r="DF156" s="240">
        <v>0.55208333333333404</v>
      </c>
      <c r="DG156" s="240">
        <v>0.55208333333333404</v>
      </c>
      <c r="DH156" s="240">
        <v>0.55208333333333404</v>
      </c>
      <c r="DI156" s="240">
        <v>0.55208333333333404</v>
      </c>
      <c r="DJ156" s="240">
        <v>0.55208333333333404</v>
      </c>
      <c r="DL156" s="2" t="str" cm="1">
        <f t="array" ref="DL156">_xlfn.IFNA(IF(INDEX(SectorsBlocks,ROW()-ROW(DK$5)+2,MATCH(SUBSTITUTE(RPName," ",""),SectorsBlocks_Top,0))&lt;&gt;0,INDEX(SectorsBlocks,ROW()-ROW(DK$5)+2,MATCH(SUBSTITUTE(RPName," ",""),SectorsBlocks_Top,0)),""),"")</f>
        <v>SYD-HBA</v>
      </c>
      <c r="DM156" s="250" cm="1">
        <f t="array" ref="DM156">_xlfn.IFNA(IF(INDEX(SectorsBlocks,ROW()-ROW(DL$5)+2,MATCH(SUBSTITUTE(RPName," ",""),SectorsBlocks_Top,0))&lt;&gt;0,INDEX(SectorsBlocks,ROW()-ROW(DL$5)+2,MATCH(SUBSTITUTE(RPName," ",""),SectorsBlocks_Top,0)+1),""),"")</f>
        <v>7.9861111111111105E-2</v>
      </c>
    </row>
    <row r="157" spans="68:117" ht="15" hidden="1" customHeight="1">
      <c r="BP157" s="236">
        <f ca="1"/>
        <v>9.6527777777777796E-2</v>
      </c>
      <c r="CK157" s="219">
        <f t="shared" si="100"/>
        <v>0.49652777777777779</v>
      </c>
      <c r="CL157" s="219">
        <v>0.48611111111111099</v>
      </c>
      <c r="CM157" s="219">
        <v>0.48958333333333298</v>
      </c>
      <c r="CN157" s="219">
        <f t="shared" si="102"/>
        <v>9.930555555555555E-2</v>
      </c>
      <c r="CO157" s="219">
        <f t="shared" si="103"/>
        <v>9.930555555555555E-2</v>
      </c>
      <c r="CP157" s="219">
        <v>0.48958333333333298</v>
      </c>
      <c r="CQ157" s="219">
        <v>9.7916666666666693E-2</v>
      </c>
      <c r="CS157" s="219">
        <f t="shared" si="101"/>
        <v>0.49652777777777779</v>
      </c>
      <c r="CT157" s="219">
        <v>0.48611111111111099</v>
      </c>
      <c r="CU157" s="219">
        <v>0.48958333333333298</v>
      </c>
      <c r="CV157" s="219">
        <f t="shared" si="104"/>
        <v>9.930555555555555E-2</v>
      </c>
      <c r="CW157" s="219">
        <f t="shared" si="105"/>
        <v>9.930555555555555E-2</v>
      </c>
      <c r="CX157" s="219">
        <v>0.48958333333333298</v>
      </c>
      <c r="CY157" s="219">
        <v>9.7916666666666693E-2</v>
      </c>
      <c r="DA157" s="240">
        <v>0.55555555555555602</v>
      </c>
      <c r="DB157" s="240">
        <v>0.55555555555555602</v>
      </c>
      <c r="DC157" s="240">
        <v>0.55555555555555602</v>
      </c>
      <c r="DD157" s="240">
        <v>0.55555555555555602</v>
      </c>
      <c r="DE157" s="240">
        <v>0.55555555555555602</v>
      </c>
      <c r="DF157" s="240">
        <v>0.55555555555555602</v>
      </c>
      <c r="DG157" s="240">
        <v>0.55555555555555602</v>
      </c>
      <c r="DH157" s="240">
        <v>0.55555555555555602</v>
      </c>
      <c r="DI157" s="240">
        <v>0.55555555555555602</v>
      </c>
      <c r="DJ157" s="240">
        <v>0.55555555555555602</v>
      </c>
      <c r="DL157" s="2" t="str" cm="1">
        <f t="array" ref="DL157">_xlfn.IFNA(IF(INDEX(SectorsBlocks,ROW()-ROW(DK$5)+2,MATCH(SUBSTITUTE(RPName," ",""),SectorsBlocks_Top,0))&lt;&gt;0,INDEX(SectorsBlocks,ROW()-ROW(DK$5)+2,MATCH(SUBSTITUTE(RPName," ",""),SectorsBlocks_Top,0)),""),"")</f>
        <v>SYD-HTI</v>
      </c>
      <c r="DM157" s="250" cm="1">
        <f t="array" ref="DM157">_xlfn.IFNA(IF(INDEX(SectorsBlocks,ROW()-ROW(DL$5)+2,MATCH(SUBSTITUTE(RPName," ",""),SectorsBlocks_Top,0))&lt;&gt;0,INDEX(SectorsBlocks,ROW()-ROW(DL$5)+2,MATCH(SUBSTITUTE(RPName," ",""),SectorsBlocks_Top,0)+1),""),"")</f>
        <v>0.1076388888888889</v>
      </c>
    </row>
    <row r="158" spans="68:117" ht="15" hidden="1" customHeight="1">
      <c r="BP158" s="236">
        <f ca="1"/>
        <v>9.7222222222222196E-2</v>
      </c>
      <c r="CK158" s="219">
        <f t="shared" si="100"/>
        <v>0.5</v>
      </c>
      <c r="CL158" s="219">
        <v>0.48958333333333298</v>
      </c>
      <c r="CM158" s="219">
        <v>0.49305555555555602</v>
      </c>
      <c r="CN158" s="219">
        <f t="shared" si="102"/>
        <v>9.9999999999999992E-2</v>
      </c>
      <c r="CO158" s="219">
        <f t="shared" si="103"/>
        <v>9.9999999999999992E-2</v>
      </c>
      <c r="CP158" s="219">
        <v>0.49305555555555602</v>
      </c>
      <c r="CQ158" s="219">
        <v>9.8611111111111094E-2</v>
      </c>
      <c r="CS158" s="219">
        <f t="shared" si="101"/>
        <v>0.5</v>
      </c>
      <c r="CT158" s="219">
        <v>0.48958333333333298</v>
      </c>
      <c r="CU158" s="219">
        <v>0.49305555555555602</v>
      </c>
      <c r="CV158" s="219">
        <f t="shared" si="104"/>
        <v>9.9999999999999992E-2</v>
      </c>
      <c r="CW158" s="219">
        <f t="shared" si="105"/>
        <v>9.9999999999999992E-2</v>
      </c>
      <c r="CX158" s="219">
        <v>0.49305555555555602</v>
      </c>
      <c r="CY158" s="219">
        <v>9.8611111111111094E-2</v>
      </c>
      <c r="DA158" s="240">
        <v>0.55902777777777801</v>
      </c>
      <c r="DB158" s="240">
        <v>0.55902777777777801</v>
      </c>
      <c r="DC158" s="240">
        <v>0.55902777777777801</v>
      </c>
      <c r="DD158" s="240">
        <v>0.55902777777777801</v>
      </c>
      <c r="DE158" s="240">
        <v>0.55902777777777801</v>
      </c>
      <c r="DF158" s="240">
        <v>0.55902777777777801</v>
      </c>
      <c r="DG158" s="240">
        <v>0.55902777777777801</v>
      </c>
      <c r="DH158" s="240">
        <v>0.55902777777777801</v>
      </c>
      <c r="DI158" s="240">
        <v>0.55902777777777801</v>
      </c>
      <c r="DJ158" s="240">
        <v>0.55902777777777801</v>
      </c>
      <c r="DL158" s="2" t="str" cm="1">
        <f t="array" ref="DL158">_xlfn.IFNA(IF(INDEX(SectorsBlocks,ROW()-ROW(DK$5)+2,MATCH(SUBSTITUTE(RPName," ",""),SectorsBlocks_Top,0))&lt;&gt;0,INDEX(SectorsBlocks,ROW()-ROW(DK$5)+2,MATCH(SUBSTITUTE(RPName," ",""),SectorsBlocks_Top,0)),""),"")</f>
        <v>SYD-LST</v>
      </c>
      <c r="DM158" s="250" cm="1">
        <f t="array" ref="DM158">_xlfn.IFNA(IF(INDEX(SectorsBlocks,ROW()-ROW(DL$5)+2,MATCH(SUBSTITUTE(RPName," ",""),SectorsBlocks_Top,0))&lt;&gt;0,INDEX(SectorsBlocks,ROW()-ROW(DL$5)+2,MATCH(SUBSTITUTE(RPName," ",""),SectorsBlocks_Top,0)+1),""),"")</f>
        <v>7.6388888888888895E-2</v>
      </c>
    </row>
    <row r="159" spans="68:117" ht="15" hidden="1" customHeight="1">
      <c r="BP159" s="236">
        <f ca="1"/>
        <v>9.7916666666666693E-2</v>
      </c>
      <c r="CK159" s="219">
        <f t="shared" si="100"/>
        <v>0.50347222222222221</v>
      </c>
      <c r="CL159" s="219">
        <v>0.49305555555555602</v>
      </c>
      <c r="CM159" s="219">
        <v>0.49652777777777801</v>
      </c>
      <c r="CN159" s="219">
        <f t="shared" si="102"/>
        <v>0.10069444444444445</v>
      </c>
      <c r="CO159" s="219">
        <f t="shared" si="103"/>
        <v>0.10069444444444445</v>
      </c>
      <c r="CP159" s="219">
        <v>0.49652777777777801</v>
      </c>
      <c r="CQ159" s="219">
        <v>9.9305555555555605E-2</v>
      </c>
      <c r="CS159" s="219">
        <f t="shared" si="101"/>
        <v>0.50347222222222221</v>
      </c>
      <c r="CT159" s="219">
        <v>0.49305555555555602</v>
      </c>
      <c r="CU159" s="219">
        <v>0.49652777777777801</v>
      </c>
      <c r="CV159" s="219">
        <f t="shared" si="104"/>
        <v>0.10069444444444445</v>
      </c>
      <c r="CW159" s="219">
        <f t="shared" si="105"/>
        <v>0.10069444444444445</v>
      </c>
      <c r="CX159" s="219">
        <v>0.49652777777777801</v>
      </c>
      <c r="CY159" s="219">
        <v>9.9305555555555605E-2</v>
      </c>
      <c r="DA159" s="240">
        <v>0.5625</v>
      </c>
      <c r="DB159" s="240">
        <v>0.5625</v>
      </c>
      <c r="DC159" s="240">
        <v>0.5625</v>
      </c>
      <c r="DD159" s="240">
        <v>0.5625</v>
      </c>
      <c r="DE159" s="240">
        <v>0.5625</v>
      </c>
      <c r="DF159" s="240">
        <v>0.5625</v>
      </c>
      <c r="DG159" s="240">
        <v>0.5625</v>
      </c>
      <c r="DH159" s="240">
        <v>0.5625</v>
      </c>
      <c r="DI159" s="240">
        <v>0.5625</v>
      </c>
      <c r="DJ159" s="240">
        <v>0.5625</v>
      </c>
      <c r="DL159" s="2" t="str" cm="1">
        <f t="array" ref="DL159">_xlfn.IFNA(IF(INDEX(SectorsBlocks,ROW()-ROW(DK$5)+2,MATCH(SUBSTITUTE(RPName," ",""),SectorsBlocks_Top,0))&lt;&gt;0,INDEX(SectorsBlocks,ROW()-ROW(DK$5)+2,MATCH(SUBSTITUTE(RPName," ",""),SectorsBlocks_Top,0)),""),"")</f>
        <v>SYD-MCY</v>
      </c>
      <c r="DM159" s="250" cm="1">
        <f t="array" ref="DM159">_xlfn.IFNA(IF(INDEX(SectorsBlocks,ROW()-ROW(DL$5)+2,MATCH(SUBSTITUTE(RPName," ",""),SectorsBlocks_Top,0))&lt;&gt;0,INDEX(SectorsBlocks,ROW()-ROW(DL$5)+2,MATCH(SUBSTITUTE(RPName," ",""),SectorsBlocks_Top,0)+1),""),"")</f>
        <v>6.5972222222222224E-2</v>
      </c>
    </row>
    <row r="160" spans="68:117" ht="15" hidden="1" customHeight="1">
      <c r="BP160" s="236">
        <f ca="1"/>
        <v>9.8611111111111094E-2</v>
      </c>
      <c r="CK160" s="219">
        <f t="shared" si="100"/>
        <v>0.50694444444444442</v>
      </c>
      <c r="CL160" s="219">
        <v>0.49652777777777801</v>
      </c>
      <c r="CM160" s="219">
        <v>0.5</v>
      </c>
      <c r="CN160" s="219">
        <f t="shared" si="102"/>
        <v>0.10138888888888889</v>
      </c>
      <c r="CO160" s="219">
        <f t="shared" si="103"/>
        <v>0.10138888888888889</v>
      </c>
      <c r="CP160" s="219">
        <v>0.5</v>
      </c>
      <c r="CQ160" s="219">
        <v>0.1</v>
      </c>
      <c r="CS160" s="219">
        <f t="shared" si="101"/>
        <v>0.50694444444444442</v>
      </c>
      <c r="CT160" s="219">
        <v>0.49652777777777801</v>
      </c>
      <c r="CU160" s="219">
        <v>0.5</v>
      </c>
      <c r="CV160" s="219">
        <f t="shared" si="104"/>
        <v>0.10138888888888889</v>
      </c>
      <c r="CW160" s="219">
        <f t="shared" si="105"/>
        <v>0.10138888888888889</v>
      </c>
      <c r="CX160" s="219">
        <v>0.5</v>
      </c>
      <c r="CY160" s="219">
        <v>0.1</v>
      </c>
      <c r="DA160" s="240">
        <v>0.56597222222222199</v>
      </c>
      <c r="DB160" s="240">
        <v>0.56597222222222199</v>
      </c>
      <c r="DC160" s="240">
        <v>0.56597222222222199</v>
      </c>
      <c r="DD160" s="240">
        <v>0.56597222222222199</v>
      </c>
      <c r="DE160" s="240">
        <v>0.56597222222222199</v>
      </c>
      <c r="DF160" s="240">
        <v>0.56597222222222199</v>
      </c>
      <c r="DG160" s="240">
        <v>0.56597222222222199</v>
      </c>
      <c r="DH160" s="240">
        <v>0.56597222222222199</v>
      </c>
      <c r="DI160" s="240">
        <v>0.56597222222222199</v>
      </c>
      <c r="DJ160" s="240">
        <v>0.56597222222222199</v>
      </c>
      <c r="DL160" s="2" t="str" cm="1">
        <f t="array" ref="DL160">_xlfn.IFNA(IF(INDEX(SectorsBlocks,ROW()-ROW(DK$5)+2,MATCH(SUBSTITUTE(RPName," ",""),SectorsBlocks_Top,0))&lt;&gt;0,INDEX(SectorsBlocks,ROW()-ROW(DK$5)+2,MATCH(SUBSTITUTE(RPName," ",""),SectorsBlocks_Top,0)),""),"")</f>
        <v>SYD-MEL</v>
      </c>
      <c r="DM160" s="250" cm="1">
        <f t="array" ref="DM160">_xlfn.IFNA(IF(INDEX(SectorsBlocks,ROW()-ROW(DL$5)+2,MATCH(SUBSTITUTE(RPName," ",""),SectorsBlocks_Top,0))&lt;&gt;0,INDEX(SectorsBlocks,ROW()-ROW(DL$5)+2,MATCH(SUBSTITUTE(RPName," ",""),SectorsBlocks_Top,0)+1),""),"")</f>
        <v>6.5972222222222224E-2</v>
      </c>
    </row>
    <row r="161" spans="68:117" ht="15" hidden="1" customHeight="1">
      <c r="BP161" s="236">
        <f ca="1"/>
        <v>9.9305555555555605E-2</v>
      </c>
      <c r="CK161" s="219">
        <f t="shared" si="100"/>
        <v>0.51041666666666663</v>
      </c>
      <c r="CL161" s="219">
        <v>0.5</v>
      </c>
      <c r="CM161" s="219">
        <v>0.50347222222222199</v>
      </c>
      <c r="CN161" s="219">
        <f t="shared" si="102"/>
        <v>0.10208333333333333</v>
      </c>
      <c r="CO161" s="219">
        <f t="shared" si="103"/>
        <v>0.10208333333333333</v>
      </c>
      <c r="CP161" s="219">
        <v>0.50347222222222199</v>
      </c>
      <c r="CQ161" s="219">
        <v>0.100694444444444</v>
      </c>
      <c r="CS161" s="219">
        <f t="shared" si="101"/>
        <v>0.51041666666666663</v>
      </c>
      <c r="CT161" s="219">
        <v>0.5</v>
      </c>
      <c r="CU161" s="219">
        <v>0.50347222222222199</v>
      </c>
      <c r="CV161" s="219">
        <f t="shared" si="104"/>
        <v>0.10208333333333333</v>
      </c>
      <c r="CW161" s="219">
        <f t="shared" si="105"/>
        <v>0.10208333333333333</v>
      </c>
      <c r="CX161" s="219">
        <v>0.50347222222222199</v>
      </c>
      <c r="CY161" s="219">
        <v>0.100694444444444</v>
      </c>
      <c r="DA161" s="240">
        <v>0.56944444444444497</v>
      </c>
      <c r="DB161" s="240">
        <v>0.56944444444444497</v>
      </c>
      <c r="DC161" s="240">
        <v>0.56944444444444497</v>
      </c>
      <c r="DD161" s="240">
        <v>0.56944444444444497</v>
      </c>
      <c r="DE161" s="240">
        <v>0.56944444444444497</v>
      </c>
      <c r="DF161" s="240">
        <v>0.56944444444444497</v>
      </c>
      <c r="DG161" s="240">
        <v>0.56944444444444497</v>
      </c>
      <c r="DH161" s="240">
        <v>0.56944444444444497</v>
      </c>
      <c r="DI161" s="240">
        <v>0.56944444444444497</v>
      </c>
      <c r="DJ161" s="240">
        <v>0.56944444444444497</v>
      </c>
      <c r="DL161" s="2" t="str" cm="1">
        <f t="array" ref="DL161">_xlfn.IFNA(IF(INDEX(SectorsBlocks,ROW()-ROW(DK$5)+2,MATCH(SUBSTITUTE(RPName," ",""),SectorsBlocks_Top,0))&lt;&gt;0,INDEX(SectorsBlocks,ROW()-ROW(DK$5)+2,MATCH(SUBSTITUTE(RPName," ",""),SectorsBlocks_Top,0)),""),"")</f>
        <v>SYD-NAN</v>
      </c>
      <c r="DM161" s="250" cm="1">
        <f t="array" ref="DM161">_xlfn.IFNA(IF(INDEX(SectorsBlocks,ROW()-ROW(DL$5)+2,MATCH(SUBSTITUTE(RPName," ",""),SectorsBlocks_Top,0))&lt;&gt;0,INDEX(SectorsBlocks,ROW()-ROW(DL$5)+2,MATCH(SUBSTITUTE(RPName," ",""),SectorsBlocks_Top,0)+1),""),"")</f>
        <v>0.1701388888888889</v>
      </c>
    </row>
    <row r="162" spans="68:117" ht="15" hidden="1" customHeight="1">
      <c r="BP162" s="236">
        <f ca="1"/>
        <v>0.1</v>
      </c>
      <c r="CK162" s="219">
        <f t="shared" si="100"/>
        <v>0.51388888888888884</v>
      </c>
      <c r="CL162" s="219">
        <v>0.50347222222222199</v>
      </c>
      <c r="CM162" s="219">
        <v>0.50694444444444398</v>
      </c>
      <c r="CN162" s="219">
        <f t="shared" si="102"/>
        <v>0.10277777777777777</v>
      </c>
      <c r="CO162" s="219">
        <f t="shared" si="103"/>
        <v>0.10277777777777777</v>
      </c>
      <c r="CP162" s="219">
        <v>0.50694444444444398</v>
      </c>
      <c r="CQ162" s="219">
        <v>0.101388888888889</v>
      </c>
      <c r="CS162" s="219">
        <f t="shared" si="101"/>
        <v>0.51388888888888884</v>
      </c>
      <c r="CT162" s="219">
        <v>0.50347222222222199</v>
      </c>
      <c r="CU162" s="219">
        <v>0.50694444444444398</v>
      </c>
      <c r="CV162" s="219">
        <f t="shared" si="104"/>
        <v>0.10277777777777777</v>
      </c>
      <c r="CW162" s="219">
        <f t="shared" si="105"/>
        <v>0.10277777777777777</v>
      </c>
      <c r="CX162" s="219">
        <v>0.50694444444444398</v>
      </c>
      <c r="CY162" s="219">
        <v>0.101388888888889</v>
      </c>
      <c r="DA162" s="240">
        <v>0.57291666666666696</v>
      </c>
      <c r="DB162" s="240">
        <v>0.57291666666666696</v>
      </c>
      <c r="DC162" s="240">
        <v>0.57291666666666696</v>
      </c>
      <c r="DD162" s="240">
        <v>0.57291666666666696</v>
      </c>
      <c r="DE162" s="240">
        <v>0.57291666666666696</v>
      </c>
      <c r="DF162" s="240">
        <v>0.57291666666666696</v>
      </c>
      <c r="DG162" s="240">
        <v>0.57291666666666696</v>
      </c>
      <c r="DH162" s="240">
        <v>0.57291666666666696</v>
      </c>
      <c r="DI162" s="240">
        <v>0.57291666666666696</v>
      </c>
      <c r="DJ162" s="240">
        <v>0.57291666666666696</v>
      </c>
      <c r="DL162" s="2" t="str" cm="1">
        <f t="array" ref="DL162">_xlfn.IFNA(IF(INDEX(SectorsBlocks,ROW()-ROW(DK$5)+2,MATCH(SUBSTITUTE(RPName," ",""),SectorsBlocks_Top,0))&lt;&gt;0,INDEX(SectorsBlocks,ROW()-ROW(DK$5)+2,MATCH(SUBSTITUTE(RPName," ",""),SectorsBlocks_Top,0)),""),"")</f>
        <v>SYD-OOL</v>
      </c>
      <c r="DM162" s="250" cm="1">
        <f t="array" ref="DM162">_xlfn.IFNA(IF(INDEX(SectorsBlocks,ROW()-ROW(DL$5)+2,MATCH(SUBSTITUTE(RPName," ",""),SectorsBlocks_Top,0))&lt;&gt;0,INDEX(SectorsBlocks,ROW()-ROW(DL$5)+2,MATCH(SUBSTITUTE(RPName," ",""),SectorsBlocks_Top,0)+1),""),"")</f>
        <v>5.5555555555555552E-2</v>
      </c>
    </row>
    <row r="163" spans="68:117" ht="15" hidden="1" customHeight="1">
      <c r="BP163" s="236">
        <f ca="1"/>
        <v>0.100694444444444</v>
      </c>
      <c r="CK163" s="219">
        <f t="shared" si="100"/>
        <v>0.51736111111111105</v>
      </c>
      <c r="CL163" s="219">
        <v>0.50694444444444398</v>
      </c>
      <c r="CM163" s="219">
        <v>0.51041666666666696</v>
      </c>
      <c r="CN163" s="219">
        <f t="shared" si="102"/>
        <v>0.10347222222222222</v>
      </c>
      <c r="CO163" s="219">
        <f t="shared" si="103"/>
        <v>0.10347222222222222</v>
      </c>
      <c r="CP163" s="219">
        <v>0.51041666666666696</v>
      </c>
      <c r="CQ163" s="219">
        <v>0.102083333333333</v>
      </c>
      <c r="CS163" s="219">
        <f t="shared" si="101"/>
        <v>0.51736111111111105</v>
      </c>
      <c r="CT163" s="219">
        <v>0.50694444444444398</v>
      </c>
      <c r="CU163" s="219">
        <v>0.51041666666666696</v>
      </c>
      <c r="CV163" s="219">
        <f t="shared" si="104"/>
        <v>0.10347222222222222</v>
      </c>
      <c r="CW163" s="219">
        <f t="shared" si="105"/>
        <v>0.10347222222222222</v>
      </c>
      <c r="CX163" s="219">
        <v>0.51041666666666696</v>
      </c>
      <c r="CY163" s="219">
        <v>0.102083333333333</v>
      </c>
      <c r="DA163" s="240">
        <v>0.57638888888888895</v>
      </c>
      <c r="DB163" s="240">
        <v>0.57638888888888895</v>
      </c>
      <c r="DC163" s="240">
        <v>0.57638888888888895</v>
      </c>
      <c r="DD163" s="240">
        <v>0.57638888888888895</v>
      </c>
      <c r="DE163" s="240">
        <v>0.57638888888888895</v>
      </c>
      <c r="DF163" s="240">
        <v>0.57638888888888895</v>
      </c>
      <c r="DG163" s="240">
        <v>0.57638888888888895</v>
      </c>
      <c r="DH163" s="240">
        <v>0.57638888888888895</v>
      </c>
      <c r="DI163" s="240">
        <v>0.57638888888888895</v>
      </c>
      <c r="DJ163" s="240">
        <v>0.57638888888888895</v>
      </c>
      <c r="DL163" s="2" t="str" cm="1">
        <f t="array" ref="DL163">_xlfn.IFNA(IF(INDEX(SectorsBlocks,ROW()-ROW(DK$5)+2,MATCH(SUBSTITUTE(RPName," ",""),SectorsBlocks_Top,0))&lt;&gt;0,INDEX(SectorsBlocks,ROW()-ROW(DK$5)+2,MATCH(SUBSTITUTE(RPName," ",""),SectorsBlocks_Top,0)),""),"")</f>
        <v>SYD-PER</v>
      </c>
      <c r="DM163" s="250" cm="1">
        <f t="array" ref="DM163">_xlfn.IFNA(IF(INDEX(SectorsBlocks,ROW()-ROW(DL$5)+2,MATCH(SUBSTITUTE(RPName," ",""),SectorsBlocks_Top,0))&lt;&gt;0,INDEX(SectorsBlocks,ROW()-ROW(DL$5)+2,MATCH(SUBSTITUTE(RPName," ",""),SectorsBlocks_Top,0)+1),""),"")</f>
        <v>0.21875</v>
      </c>
    </row>
    <row r="164" spans="68:117" ht="15" hidden="1" customHeight="1">
      <c r="BP164" s="236">
        <f ca="1"/>
        <v>0.101388888888889</v>
      </c>
      <c r="CK164" s="219">
        <f t="shared" si="100"/>
        <v>0.52083333333333337</v>
      </c>
      <c r="CL164" s="219">
        <v>0.51041666666666696</v>
      </c>
      <c r="CM164" s="219">
        <v>0.51388888888888895</v>
      </c>
      <c r="CN164" s="219">
        <f t="shared" si="102"/>
        <v>0.10416666666666666</v>
      </c>
      <c r="CO164" s="219">
        <f t="shared" si="103"/>
        <v>0.10416666666666666</v>
      </c>
      <c r="CP164" s="219">
        <v>0.51388888888888895</v>
      </c>
      <c r="CQ164" s="219">
        <v>0.102777777777778</v>
      </c>
      <c r="CS164" s="219">
        <f t="shared" si="101"/>
        <v>0.52083333333333337</v>
      </c>
      <c r="CT164" s="219">
        <v>0.51041666666666696</v>
      </c>
      <c r="CU164" s="219">
        <v>0.51388888888888895</v>
      </c>
      <c r="CV164" s="219">
        <f t="shared" si="104"/>
        <v>0.10416666666666666</v>
      </c>
      <c r="CW164" s="219">
        <f t="shared" si="105"/>
        <v>0.10416666666666666</v>
      </c>
      <c r="CX164" s="219">
        <v>0.51388888888888895</v>
      </c>
      <c r="CY164" s="219">
        <v>0.102777777777778</v>
      </c>
      <c r="DA164" s="240">
        <v>0.57986111111111105</v>
      </c>
      <c r="DB164" s="240">
        <v>0.57986111111111105</v>
      </c>
      <c r="DC164" s="240">
        <v>0.57986111111111105</v>
      </c>
      <c r="DD164" s="240">
        <v>0.57986111111111105</v>
      </c>
      <c r="DE164" s="240">
        <v>0.57986111111111105</v>
      </c>
      <c r="DF164" s="240">
        <v>0.57986111111111105</v>
      </c>
      <c r="DG164" s="240">
        <v>0.57986111111111105</v>
      </c>
      <c r="DH164" s="240">
        <v>0.57986111111111105</v>
      </c>
      <c r="DI164" s="240">
        <v>0.57986111111111105</v>
      </c>
      <c r="DJ164" s="240">
        <v>0.57986111111111105</v>
      </c>
      <c r="DL164" s="2" t="str" cm="1">
        <f t="array" ref="DL164">_xlfn.IFNA(IF(INDEX(SectorsBlocks,ROW()-ROW(DK$5)+2,MATCH(SUBSTITUTE(RPName," ",""),SectorsBlocks_Top,0))&lt;&gt;0,INDEX(SectorsBlocks,ROW()-ROW(DK$5)+2,MATCH(SUBSTITUTE(RPName," ",""),SectorsBlocks_Top,0)),""),"")</f>
        <v>SYD-ZQN</v>
      </c>
      <c r="DM164" s="250" cm="1">
        <f t="array" ref="DM164">_xlfn.IFNA(IF(INDEX(SectorsBlocks,ROW()-ROW(DL$5)+2,MATCH(SUBSTITUTE(RPName," ",""),SectorsBlocks_Top,0))&lt;&gt;0,INDEX(SectorsBlocks,ROW()-ROW(DL$5)+2,MATCH(SUBSTITUTE(RPName," ",""),SectorsBlocks_Top,0)+1),""),"")</f>
        <v>0.125</v>
      </c>
    </row>
    <row r="165" spans="68:117" ht="15" hidden="1" customHeight="1">
      <c r="BP165" s="236">
        <f ca="1"/>
        <v>0.102083333333333</v>
      </c>
      <c r="CK165" s="219">
        <f t="shared" si="100"/>
        <v>0.52430555555555558</v>
      </c>
      <c r="CL165" s="219">
        <v>0.51388888888888895</v>
      </c>
      <c r="CM165" s="219">
        <v>0.51736111111111105</v>
      </c>
      <c r="CN165" s="219">
        <f t="shared" si="102"/>
        <v>0.10486111111111111</v>
      </c>
      <c r="CO165" s="219">
        <f t="shared" si="103"/>
        <v>0.10486111111111111</v>
      </c>
      <c r="CP165" s="219">
        <v>0.51736111111111105</v>
      </c>
      <c r="CQ165" s="219">
        <v>0.10347222222222199</v>
      </c>
      <c r="CS165" s="219">
        <f t="shared" si="101"/>
        <v>0.52430555555555558</v>
      </c>
      <c r="CT165" s="219">
        <v>0.51388888888888895</v>
      </c>
      <c r="CU165" s="219">
        <v>0.51736111111111105</v>
      </c>
      <c r="CV165" s="219">
        <f t="shared" si="104"/>
        <v>0.10486111111111111</v>
      </c>
      <c r="CW165" s="219">
        <f t="shared" si="105"/>
        <v>0.10486111111111111</v>
      </c>
      <c r="CX165" s="219">
        <v>0.51736111111111105</v>
      </c>
      <c r="CY165" s="219">
        <v>0.10347222222222199</v>
      </c>
      <c r="DA165" s="240">
        <v>0.58333333333333404</v>
      </c>
      <c r="DB165" s="240">
        <v>0.58333333333333404</v>
      </c>
      <c r="DC165" s="240">
        <v>0.58333333333333404</v>
      </c>
      <c r="DD165" s="240">
        <v>0.58333333333333404</v>
      </c>
      <c r="DE165" s="240">
        <v>0.58333333333333404</v>
      </c>
      <c r="DF165" s="240">
        <v>0.58333333333333404</v>
      </c>
      <c r="DG165" s="240">
        <v>0.58333333333333404</v>
      </c>
      <c r="DH165" s="240">
        <v>0.58333333333333404</v>
      </c>
      <c r="DI165" s="240">
        <v>0.58333333333333404</v>
      </c>
      <c r="DJ165" s="240">
        <v>0.58333333333333404</v>
      </c>
      <c r="DL165" s="2" t="str" cm="1">
        <f t="array" ref="DL165">_xlfn.IFNA(IF(INDEX(SectorsBlocks,ROW()-ROW(DK$5)+2,MATCH(SUBSTITUTE(RPName," ",""),SectorsBlocks_Top,0))&lt;&gt;0,INDEX(SectorsBlocks,ROW()-ROW(DK$5)+2,MATCH(SUBSTITUTE(RPName," ",""),SectorsBlocks_Top,0)),""),"")</f>
        <v>TSV-BNE</v>
      </c>
      <c r="DM165" s="250" cm="1">
        <f t="array" ref="DM165">_xlfn.IFNA(IF(INDEX(SectorsBlocks,ROW()-ROW(DL$5)+2,MATCH(SUBSTITUTE(RPName," ",""),SectorsBlocks_Top,0))&lt;&gt;0,INDEX(SectorsBlocks,ROW()-ROW(DL$5)+2,MATCH(SUBSTITUTE(RPName," ",""),SectorsBlocks_Top,0)+1),""),"")</f>
        <v>7.9861111111111105E-2</v>
      </c>
    </row>
    <row r="166" spans="68:117" ht="15" hidden="1" customHeight="1">
      <c r="BP166" s="236">
        <f ca="1"/>
        <v>0.102777777777778</v>
      </c>
      <c r="CK166" s="219">
        <f t="shared" si="100"/>
        <v>0.52777777777777779</v>
      </c>
      <c r="CL166" s="219">
        <v>0.51736111111111105</v>
      </c>
      <c r="CM166" s="219">
        <v>0.52083333333333304</v>
      </c>
      <c r="CN166" s="219">
        <f t="shared" si="102"/>
        <v>0.10555555555555556</v>
      </c>
      <c r="CO166" s="219">
        <f t="shared" si="103"/>
        <v>0.10555555555555556</v>
      </c>
      <c r="CP166" s="219">
        <v>0.52083333333333304</v>
      </c>
      <c r="CQ166" s="219">
        <v>0.104166666666667</v>
      </c>
      <c r="CS166" s="219">
        <f t="shared" si="101"/>
        <v>0.52777777777777779</v>
      </c>
      <c r="CT166" s="219">
        <v>0.51736111111111105</v>
      </c>
      <c r="CU166" s="219">
        <v>0.52083333333333304</v>
      </c>
      <c r="CV166" s="219">
        <f t="shared" si="104"/>
        <v>0.10555555555555556</v>
      </c>
      <c r="CW166" s="219">
        <f t="shared" si="105"/>
        <v>0.10555555555555556</v>
      </c>
      <c r="CX166" s="219">
        <v>0.52083333333333304</v>
      </c>
      <c r="CY166" s="219">
        <v>0.104166666666667</v>
      </c>
      <c r="DA166" s="240">
        <v>0.58680555555555602</v>
      </c>
      <c r="DB166" s="240">
        <v>0.58680555555555602</v>
      </c>
      <c r="DC166" s="240">
        <v>0.58680555555555602</v>
      </c>
      <c r="DD166" s="240">
        <v>0.58680555555555602</v>
      </c>
      <c r="DE166" s="240">
        <v>0.58680555555555602</v>
      </c>
      <c r="DF166" s="240">
        <v>0.58680555555555602</v>
      </c>
      <c r="DG166" s="240">
        <v>0.58680555555555602</v>
      </c>
      <c r="DH166" s="240">
        <v>0.58680555555555602</v>
      </c>
      <c r="DI166" s="240">
        <v>0.58680555555555602</v>
      </c>
      <c r="DJ166" s="240">
        <v>0.58680555555555602</v>
      </c>
      <c r="DL166" s="2" t="str" cm="1">
        <f t="array" ref="DL166">_xlfn.IFNA(IF(INDEX(SectorsBlocks,ROW()-ROW(DK$5)+2,MATCH(SUBSTITUTE(RPName," ",""),SectorsBlocks_Top,0))&lt;&gt;0,INDEX(SectorsBlocks,ROW()-ROW(DK$5)+2,MATCH(SUBSTITUTE(RPName," ",""),SectorsBlocks_Top,0)),""),"")</f>
        <v>VLI-BNE</v>
      </c>
      <c r="DM166" s="250" cm="1">
        <f t="array" ref="DM166">_xlfn.IFNA(IF(INDEX(SectorsBlocks,ROW()-ROW(DL$5)+2,MATCH(SUBSTITUTE(RPName," ",""),SectorsBlocks_Top,0))&lt;&gt;0,INDEX(SectorsBlocks,ROW()-ROW(DL$5)+2,MATCH(SUBSTITUTE(RPName," ",""),SectorsBlocks_Top,0)+1),""),"")</f>
        <v>0.13194444444444445</v>
      </c>
    </row>
    <row r="167" spans="68:117" ht="15" hidden="1" customHeight="1">
      <c r="BP167" s="236">
        <f ca="1"/>
        <v>0.10347222222222199</v>
      </c>
      <c r="CK167" s="219">
        <f t="shared" si="100"/>
        <v>0.53125</v>
      </c>
      <c r="CL167" s="219">
        <v>0.52083333333333304</v>
      </c>
      <c r="CM167" s="219">
        <v>0.52430555555555602</v>
      </c>
      <c r="CN167" s="219">
        <f t="shared" si="102"/>
        <v>0.10625</v>
      </c>
      <c r="CO167" s="219">
        <f t="shared" si="103"/>
        <v>0.10625</v>
      </c>
      <c r="CP167" s="219">
        <v>0.52430555555555602</v>
      </c>
      <c r="CQ167" s="219">
        <v>0.104861111111111</v>
      </c>
      <c r="CS167" s="219">
        <f t="shared" si="101"/>
        <v>0.53125</v>
      </c>
      <c r="CT167" s="219">
        <v>0.52083333333333304</v>
      </c>
      <c r="CU167" s="219">
        <v>0.52430555555555602</v>
      </c>
      <c r="CV167" s="219">
        <f t="shared" si="104"/>
        <v>0.10625</v>
      </c>
      <c r="CW167" s="219">
        <f t="shared" si="105"/>
        <v>0.10625</v>
      </c>
      <c r="CX167" s="219">
        <v>0.52430555555555602</v>
      </c>
      <c r="CY167" s="219">
        <v>0.104861111111111</v>
      </c>
      <c r="DA167" s="240">
        <v>0.59027777777777801</v>
      </c>
      <c r="DB167" s="240">
        <v>0.59027777777777801</v>
      </c>
      <c r="DC167" s="240">
        <v>0.59027777777777801</v>
      </c>
      <c r="DD167" s="240">
        <v>0.59027777777777801</v>
      </c>
      <c r="DE167" s="240">
        <v>0.59027777777777801</v>
      </c>
      <c r="DF167" s="240">
        <v>0.59027777777777801</v>
      </c>
      <c r="DG167" s="240">
        <v>0.59027777777777801</v>
      </c>
      <c r="DH167" s="240">
        <v>0.59027777777777801</v>
      </c>
      <c r="DI167" s="240">
        <v>0.59027777777777801</v>
      </c>
      <c r="DJ167" s="240">
        <v>0.59027777777777801</v>
      </c>
      <c r="DL167" s="2" t="str" cm="1">
        <f t="array" ref="DL167">_xlfn.IFNA(IF(INDEX(SectorsBlocks,ROW()-ROW(DK$5)+2,MATCH(SUBSTITUTE(RPName," ",""),SectorsBlocks_Top,0))&lt;&gt;0,INDEX(SectorsBlocks,ROW()-ROW(DK$5)+2,MATCH(SUBSTITUTE(RPName," ",""),SectorsBlocks_Top,0)),""),"")</f>
        <v>WLP-BQB</v>
      </c>
      <c r="DM167" s="250" cm="1">
        <f t="array" ref="DM167">_xlfn.IFNA(IF(INDEX(SectorsBlocks,ROW()-ROW(DL$5)+2,MATCH(SUBSTITUTE(RPName," ",""),SectorsBlocks_Top,0))&lt;&gt;0,INDEX(SectorsBlocks,ROW()-ROW(DL$5)+2,MATCH(SUBSTITUTE(RPName," ",""),SectorsBlocks_Top,0)+1),""),"")</f>
        <v>8.3333333333333329E-2</v>
      </c>
    </row>
    <row r="168" spans="68:117" ht="15" hidden="1" customHeight="1">
      <c r="BP168" s="236">
        <f ca="1"/>
        <v>0.104166666666667</v>
      </c>
      <c r="CK168" s="219">
        <f t="shared" si="100"/>
        <v>0.53472222222222221</v>
      </c>
      <c r="CL168" s="219">
        <v>0.52430555555555602</v>
      </c>
      <c r="CM168" s="219">
        <v>0.52777777777777801</v>
      </c>
      <c r="CN168" s="219">
        <f t="shared" si="102"/>
        <v>0.10694444444444444</v>
      </c>
      <c r="CO168" s="219">
        <f t="shared" si="103"/>
        <v>0.10694444444444444</v>
      </c>
      <c r="CP168" s="219">
        <v>0.52777777777777801</v>
      </c>
      <c r="CQ168" s="219">
        <v>0.105555555555556</v>
      </c>
      <c r="CS168" s="219">
        <f t="shared" si="101"/>
        <v>0.53472222222222221</v>
      </c>
      <c r="CT168" s="219">
        <v>0.52430555555555602</v>
      </c>
      <c r="CU168" s="219">
        <v>0.52777777777777801</v>
      </c>
      <c r="CV168" s="219">
        <f t="shared" si="104"/>
        <v>0.10694444444444444</v>
      </c>
      <c r="CW168" s="219">
        <f t="shared" si="105"/>
        <v>0.10694444444444444</v>
      </c>
      <c r="CX168" s="219">
        <v>0.52777777777777801</v>
      </c>
      <c r="CY168" s="219">
        <v>0.105555555555556</v>
      </c>
      <c r="DA168" s="240">
        <v>0.59375</v>
      </c>
      <c r="DB168" s="240">
        <v>0.59375</v>
      </c>
      <c r="DC168" s="240">
        <v>0.59375</v>
      </c>
      <c r="DD168" s="240">
        <v>0.59375</v>
      </c>
      <c r="DE168" s="240">
        <v>0.59375</v>
      </c>
      <c r="DF168" s="240">
        <v>0.59375</v>
      </c>
      <c r="DG168" s="240">
        <v>0.59375</v>
      </c>
      <c r="DH168" s="240">
        <v>0.59375</v>
      </c>
      <c r="DI168" s="240">
        <v>0.59375</v>
      </c>
      <c r="DJ168" s="240">
        <v>0.59375</v>
      </c>
      <c r="DL168" s="2" t="str" cm="1">
        <f t="array" ref="DL168">_xlfn.IFNA(IF(INDEX(SectorsBlocks,ROW()-ROW(DK$5)+2,MATCH(SUBSTITUTE(RPName," ",""),SectorsBlocks_Top,0))&lt;&gt;0,INDEX(SectorsBlocks,ROW()-ROW(DK$5)+2,MATCH(SUBSTITUTE(RPName," ",""),SectorsBlocks_Top,0)),""),"")</f>
        <v>WLP-OOD</v>
      </c>
      <c r="DM168" s="250" cm="1">
        <f t="array" ref="DM168">_xlfn.IFNA(IF(INDEX(SectorsBlocks,ROW()-ROW(DL$5)+2,MATCH(SUBSTITUTE(RPName," ",""),SectorsBlocks_Top,0))&lt;&gt;0,INDEX(SectorsBlocks,ROW()-ROW(DL$5)+2,MATCH(SUBSTITUTE(RPName," ",""),SectorsBlocks_Top,0)+1),""),"")</f>
        <v>2.0833333333333332E-2</v>
      </c>
    </row>
    <row r="169" spans="68:117" ht="15" hidden="1" customHeight="1">
      <c r="BP169" s="236">
        <f ca="1"/>
        <v>0.104861111111111</v>
      </c>
      <c r="CK169" s="219">
        <f t="shared" si="100"/>
        <v>0.53819444444444442</v>
      </c>
      <c r="CL169" s="219">
        <v>0.52777777777777801</v>
      </c>
      <c r="CM169" s="219">
        <v>0.53125</v>
      </c>
      <c r="CN169" s="219">
        <f t="shared" si="102"/>
        <v>0.10763888888888888</v>
      </c>
      <c r="CO169" s="219">
        <f t="shared" si="103"/>
        <v>0.10763888888888888</v>
      </c>
      <c r="CP169" s="219">
        <v>0.53125</v>
      </c>
      <c r="CQ169" s="219">
        <v>0.10625</v>
      </c>
      <c r="CS169" s="219">
        <f t="shared" si="101"/>
        <v>0.53819444444444442</v>
      </c>
      <c r="CT169" s="219">
        <v>0.52777777777777801</v>
      </c>
      <c r="CU169" s="219">
        <v>0.53125</v>
      </c>
      <c r="CV169" s="219">
        <f t="shared" si="104"/>
        <v>0.10763888888888888</v>
      </c>
      <c r="CW169" s="219">
        <f t="shared" si="105"/>
        <v>0.10763888888888888</v>
      </c>
      <c r="CX169" s="219">
        <v>0.53125</v>
      </c>
      <c r="CY169" s="219">
        <v>0.10625</v>
      </c>
      <c r="DA169" s="240">
        <v>0.59722222222222199</v>
      </c>
      <c r="DB169" s="240">
        <v>0.59722222222222199</v>
      </c>
      <c r="DC169" s="240">
        <v>0.59722222222222199</v>
      </c>
      <c r="DD169" s="240">
        <v>0.59722222222222199</v>
      </c>
      <c r="DE169" s="240">
        <v>0.59722222222222199</v>
      </c>
      <c r="DF169" s="240">
        <v>0.59722222222222199</v>
      </c>
      <c r="DG169" s="240">
        <v>0.59722222222222199</v>
      </c>
      <c r="DH169" s="240">
        <v>0.59722222222222199</v>
      </c>
      <c r="DI169" s="240">
        <v>0.59722222222222199</v>
      </c>
      <c r="DJ169" s="240">
        <v>0.59722222222222199</v>
      </c>
      <c r="DL169" s="2" t="str" cm="1">
        <f t="array" ref="DL169">_xlfn.IFNA(IF(INDEX(SectorsBlocks,ROW()-ROW(DK$5)+2,MATCH(SUBSTITUTE(RPName," ",""),SectorsBlocks_Top,0))&lt;&gt;0,INDEX(SectorsBlocks,ROW()-ROW(DK$5)+2,MATCH(SUBSTITUTE(RPName," ",""),SectorsBlocks_Top,0)),""),"")</f>
        <v>WLP-PER</v>
      </c>
      <c r="DM169" s="250" cm="1">
        <f t="array" ref="DM169">_xlfn.IFNA(IF(INDEX(SectorsBlocks,ROW()-ROW(DL$5)+2,MATCH(SUBSTITUTE(RPName," ",""),SectorsBlocks_Top,0))&lt;&gt;0,INDEX(SectorsBlocks,ROW()-ROW(DL$5)+2,MATCH(SUBSTITUTE(RPName," ",""),SectorsBlocks_Top,0)+1),""),"")</f>
        <v>7.6388888888888895E-2</v>
      </c>
    </row>
    <row r="170" spans="68:117" ht="15" hidden="1" customHeight="1">
      <c r="BP170" s="236">
        <f ca="1"/>
        <v>0.105555555555556</v>
      </c>
      <c r="CK170" s="219">
        <f t="shared" ref="CK170:CK233" si="106">IF(CK169=1,TIME(0,5,0),TIME(HOUR(CK169),MINUTE(CK169),0)+TIME(0,5,0))</f>
        <v>0.54166666666666663</v>
      </c>
      <c r="CL170" s="219">
        <v>0.53125</v>
      </c>
      <c r="CM170" s="219">
        <v>0.53472222222222199</v>
      </c>
      <c r="CN170" s="219">
        <f t="shared" si="102"/>
        <v>0.10833333333333334</v>
      </c>
      <c r="CO170" s="219">
        <f t="shared" si="103"/>
        <v>0.10833333333333334</v>
      </c>
      <c r="CP170" s="219">
        <v>0.53472222222222199</v>
      </c>
      <c r="CQ170" s="219">
        <v>0.106944444444444</v>
      </c>
      <c r="CS170" s="219">
        <f t="shared" ref="CS170:CS233" si="107">IF(CS169=1,TIME(0,5,0),TIME(HOUR(CS169),MINUTE(CS169),0)+TIME(0,5,0))</f>
        <v>0.54166666666666663</v>
      </c>
      <c r="CT170" s="219">
        <v>0.53125</v>
      </c>
      <c r="CU170" s="219">
        <v>0.53472222222222199</v>
      </c>
      <c r="CV170" s="219">
        <f t="shared" si="104"/>
        <v>0.10833333333333334</v>
      </c>
      <c r="CW170" s="219">
        <f t="shared" si="105"/>
        <v>0.10833333333333334</v>
      </c>
      <c r="CX170" s="219">
        <v>0.53472222222222199</v>
      </c>
      <c r="CY170" s="219">
        <v>0.106944444444444</v>
      </c>
      <c r="DA170" s="240">
        <v>0.60069444444444497</v>
      </c>
      <c r="DB170" s="240">
        <v>0.60069444444444497</v>
      </c>
      <c r="DC170" s="240">
        <v>0.60069444444444497</v>
      </c>
      <c r="DD170" s="240">
        <v>0.60069444444444497</v>
      </c>
      <c r="DE170" s="240">
        <v>0.60069444444444497</v>
      </c>
      <c r="DF170" s="240">
        <v>0.60069444444444497</v>
      </c>
      <c r="DG170" s="240">
        <v>0.60069444444444497</v>
      </c>
      <c r="DH170" s="240">
        <v>0.60069444444444497</v>
      </c>
      <c r="DI170" s="240">
        <v>0.60069444444444497</v>
      </c>
      <c r="DJ170" s="240">
        <v>0.60069444444444497</v>
      </c>
      <c r="DL170" s="2" t="str" cm="1">
        <f t="array" ref="DL170">_xlfn.IFNA(IF(INDEX(SectorsBlocks,ROW()-ROW(DK$5)+2,MATCH(SUBSTITUTE(RPName," ",""),SectorsBlocks_Top,0))&lt;&gt;0,INDEX(SectorsBlocks,ROW()-ROW(DK$5)+2,MATCH(SUBSTITUTE(RPName," ",""),SectorsBlocks_Top,0)),""),"")</f>
        <v>ZNE-PER</v>
      </c>
      <c r="DM170" s="250" cm="1">
        <f t="array" ref="DM170">_xlfn.IFNA(IF(INDEX(SectorsBlocks,ROW()-ROW(DL$5)+2,MATCH(SUBSTITUTE(RPName," ",""),SectorsBlocks_Top,0))&lt;&gt;0,INDEX(SectorsBlocks,ROW()-ROW(DL$5)+2,MATCH(SUBSTITUTE(RPName," ",""),SectorsBlocks_Top,0)+1),""),"")</f>
        <v>7.6388888888888895E-2</v>
      </c>
    </row>
    <row r="171" spans="68:117" ht="15" hidden="1" customHeight="1">
      <c r="BP171" s="236">
        <f ca="1"/>
        <v>0.10625</v>
      </c>
      <c r="CK171" s="219">
        <f t="shared" si="106"/>
        <v>0.54513888888888884</v>
      </c>
      <c r="CL171" s="219">
        <v>0.53472222222222199</v>
      </c>
      <c r="CM171" s="219">
        <v>0.53819444444444398</v>
      </c>
      <c r="CN171" s="219">
        <f t="shared" si="102"/>
        <v>0.10902777777777778</v>
      </c>
      <c r="CO171" s="219">
        <f t="shared" si="103"/>
        <v>0.10902777777777778</v>
      </c>
      <c r="CP171" s="219">
        <v>0.53819444444444398</v>
      </c>
      <c r="CQ171" s="219">
        <v>0.10763888888888901</v>
      </c>
      <c r="CS171" s="219">
        <f t="shared" si="107"/>
        <v>0.54513888888888884</v>
      </c>
      <c r="CT171" s="219">
        <v>0.53472222222222199</v>
      </c>
      <c r="CU171" s="219">
        <v>0.53819444444444398</v>
      </c>
      <c r="CV171" s="219">
        <f t="shared" si="104"/>
        <v>0.10902777777777778</v>
      </c>
      <c r="CW171" s="219">
        <f t="shared" si="105"/>
        <v>0.10902777777777778</v>
      </c>
      <c r="CX171" s="219">
        <v>0.53819444444444398</v>
      </c>
      <c r="CY171" s="219">
        <v>0.10763888888888901</v>
      </c>
      <c r="DA171" s="240">
        <v>0.60416666666666696</v>
      </c>
      <c r="DB171" s="240">
        <v>0.60416666666666696</v>
      </c>
      <c r="DC171" s="240">
        <v>0.60416666666666696</v>
      </c>
      <c r="DD171" s="240">
        <v>0.60416666666666696</v>
      </c>
      <c r="DE171" s="240">
        <v>0.60416666666666696</v>
      </c>
      <c r="DF171" s="240">
        <v>0.60416666666666696</v>
      </c>
      <c r="DG171" s="240">
        <v>0.60416666666666696</v>
      </c>
      <c r="DH171" s="240">
        <v>0.60416666666666696</v>
      </c>
      <c r="DI171" s="240">
        <v>0.60416666666666696</v>
      </c>
      <c r="DJ171" s="240">
        <v>0.60416666666666696</v>
      </c>
      <c r="DL171" s="2" t="str" cm="1">
        <f t="array" ref="DL171">_xlfn.IFNA(IF(INDEX(SectorsBlocks,ROW()-ROW(DK$5)+2,MATCH(SUBSTITUTE(RPName," ",""),SectorsBlocks_Top,0))&lt;&gt;0,INDEX(SectorsBlocks,ROW()-ROW(DK$5)+2,MATCH(SUBSTITUTE(RPName," ",""),SectorsBlocks_Top,0)),""),"")</f>
        <v>ZQN-BNE</v>
      </c>
      <c r="DM171" s="250" cm="1">
        <f t="array" ref="DM171">_xlfn.IFNA(IF(INDEX(SectorsBlocks,ROW()-ROW(DL$5)+2,MATCH(SUBSTITUTE(RPName," ",""),SectorsBlocks_Top,0))&lt;&gt;0,INDEX(SectorsBlocks,ROW()-ROW(DL$5)+2,MATCH(SUBSTITUTE(RPName," ",""),SectorsBlocks_Top,0)+1),""),"")</f>
        <v>0.16319444444444445</v>
      </c>
    </row>
    <row r="172" spans="68:117" ht="15" hidden="1" customHeight="1">
      <c r="BP172" s="236">
        <f ca="1"/>
        <v>0.106944444444444</v>
      </c>
      <c r="CK172" s="219">
        <f t="shared" si="106"/>
        <v>0.54861111111111105</v>
      </c>
      <c r="CL172" s="219">
        <v>0.53819444444444398</v>
      </c>
      <c r="CM172" s="219">
        <v>0.54166666666666696</v>
      </c>
      <c r="CN172" s="219">
        <f t="shared" si="102"/>
        <v>0.10972222222222222</v>
      </c>
      <c r="CO172" s="219">
        <f t="shared" si="103"/>
        <v>0.10972222222222222</v>
      </c>
      <c r="CP172" s="219">
        <v>0.54166666666666696</v>
      </c>
      <c r="CQ172" s="219">
        <v>0.108333333333333</v>
      </c>
      <c r="CS172" s="219">
        <f t="shared" si="107"/>
        <v>0.54861111111111105</v>
      </c>
      <c r="CT172" s="219">
        <v>0.53819444444444398</v>
      </c>
      <c r="CU172" s="219">
        <v>0.54166666666666696</v>
      </c>
      <c r="CV172" s="219">
        <f t="shared" si="104"/>
        <v>0.10972222222222222</v>
      </c>
      <c r="CW172" s="219">
        <f t="shared" si="105"/>
        <v>0.10972222222222222</v>
      </c>
      <c r="CX172" s="219">
        <v>0.54166666666666696</v>
      </c>
      <c r="CY172" s="219">
        <v>0.108333333333333</v>
      </c>
      <c r="DA172" s="240">
        <v>0.60763888888888895</v>
      </c>
      <c r="DB172" s="240">
        <v>0.60763888888888895</v>
      </c>
      <c r="DC172" s="240">
        <v>0.60763888888888895</v>
      </c>
      <c r="DD172" s="240">
        <v>0.60763888888888895</v>
      </c>
      <c r="DE172" s="240">
        <v>0.60763888888888895</v>
      </c>
      <c r="DF172" s="240">
        <v>0.60763888888888895</v>
      </c>
      <c r="DG172" s="240">
        <v>0.60763888888888895</v>
      </c>
      <c r="DH172" s="240">
        <v>0.60763888888888895</v>
      </c>
      <c r="DI172" s="240">
        <v>0.60763888888888895</v>
      </c>
      <c r="DJ172" s="240">
        <v>0.60763888888888895</v>
      </c>
      <c r="DL172" s="2" t="str" cm="1">
        <f t="array" ref="DL172">_xlfn.IFNA(IF(INDEX(SectorsBlocks,ROW()-ROW(DK$5)+2,MATCH(SUBSTITUTE(RPName," ",""),SectorsBlocks_Top,0))&lt;&gt;0,INDEX(SectorsBlocks,ROW()-ROW(DK$5)+2,MATCH(SUBSTITUTE(RPName," ",""),SectorsBlocks_Top,0)),""),"")</f>
        <v>ZQN-MEL</v>
      </c>
      <c r="DM172" s="250" cm="1">
        <f t="array" ref="DM172">_xlfn.IFNA(IF(INDEX(SectorsBlocks,ROW()-ROW(DL$5)+2,MATCH(SUBSTITUTE(RPName," ",""),SectorsBlocks_Top,0))&lt;&gt;0,INDEX(SectorsBlocks,ROW()-ROW(DL$5)+2,MATCH(SUBSTITUTE(RPName," ",""),SectorsBlocks_Top,0)+1),""),"")</f>
        <v>0.14930555555555555</v>
      </c>
    </row>
    <row r="173" spans="68:117" ht="15" hidden="1" customHeight="1">
      <c r="BP173" s="236">
        <f ca="1"/>
        <v>0.10763888888888901</v>
      </c>
      <c r="CK173" s="219">
        <f t="shared" si="106"/>
        <v>0.55208333333333337</v>
      </c>
      <c r="CL173" s="219">
        <v>0.54166666666666696</v>
      </c>
      <c r="CM173" s="219">
        <v>0.54513888888888895</v>
      </c>
      <c r="CN173" s="219">
        <f t="shared" si="102"/>
        <v>0.11041666666666666</v>
      </c>
      <c r="CO173" s="219">
        <f t="shared" si="103"/>
        <v>0.11041666666666666</v>
      </c>
      <c r="CP173" s="219">
        <v>0.54513888888888895</v>
      </c>
      <c r="CQ173" s="219">
        <v>0.109027777777778</v>
      </c>
      <c r="CS173" s="219">
        <f t="shared" si="107"/>
        <v>0.55208333333333337</v>
      </c>
      <c r="CT173" s="219">
        <v>0.54166666666666696</v>
      </c>
      <c r="CU173" s="219">
        <v>0.54513888888888895</v>
      </c>
      <c r="CV173" s="219">
        <f t="shared" si="104"/>
        <v>0.11041666666666666</v>
      </c>
      <c r="CW173" s="219">
        <f t="shared" si="105"/>
        <v>0.11041666666666666</v>
      </c>
      <c r="CX173" s="219">
        <v>0.54513888888888895</v>
      </c>
      <c r="CY173" s="219">
        <v>0.109027777777778</v>
      </c>
      <c r="DA173" s="240">
        <v>0.61111111111111105</v>
      </c>
      <c r="DB173" s="240">
        <v>0.61111111111111105</v>
      </c>
      <c r="DC173" s="240">
        <v>0.61111111111111105</v>
      </c>
      <c r="DD173" s="240">
        <v>0.61111111111111105</v>
      </c>
      <c r="DE173" s="240">
        <v>0.61111111111111105</v>
      </c>
      <c r="DF173" s="240">
        <v>0.61111111111111105</v>
      </c>
      <c r="DG173" s="240">
        <v>0.61111111111111105</v>
      </c>
      <c r="DH173" s="240">
        <v>0.61111111111111105</v>
      </c>
      <c r="DI173" s="240">
        <v>0.61111111111111105</v>
      </c>
      <c r="DJ173" s="240">
        <v>0.61111111111111105</v>
      </c>
      <c r="DL173" s="2" t="str" cm="1">
        <f t="array" ref="DL173">_xlfn.IFNA(IF(INDEX(SectorsBlocks,ROW()-ROW(DK$5)+2,MATCH(SUBSTITUTE(RPName," ",""),SectorsBlocks_Top,0))&lt;&gt;0,INDEX(SectorsBlocks,ROW()-ROW(DK$5)+2,MATCH(SUBSTITUTE(RPName," ",""),SectorsBlocks_Top,0)),""),"")</f>
        <v>ZQN-SYD</v>
      </c>
      <c r="DM173" s="250" cm="1">
        <f t="array" ref="DM173">_xlfn.IFNA(IF(INDEX(SectorsBlocks,ROW()-ROW(DL$5)+2,MATCH(SUBSTITUTE(RPName," ",""),SectorsBlocks_Top,0))&lt;&gt;0,INDEX(SectorsBlocks,ROW()-ROW(DL$5)+2,MATCH(SUBSTITUTE(RPName," ",""),SectorsBlocks_Top,0)+1),""),"")</f>
        <v>0.1388888888888889</v>
      </c>
    </row>
    <row r="174" spans="68:117" ht="15" hidden="1" customHeight="1">
      <c r="BP174" s="236">
        <f ca="1"/>
        <v>0.108333333333333</v>
      </c>
      <c r="CK174" s="219">
        <f t="shared" si="106"/>
        <v>0.55555555555555558</v>
      </c>
      <c r="CL174" s="219">
        <v>0.54513888888888895</v>
      </c>
      <c r="CM174" s="219">
        <v>0.54861111111111105</v>
      </c>
      <c r="CN174" s="219">
        <f t="shared" si="102"/>
        <v>0.1111111111111111</v>
      </c>
      <c r="CO174" s="219">
        <f t="shared" si="103"/>
        <v>0.1111111111111111</v>
      </c>
      <c r="CP174" s="219">
        <v>0.54861111111111105</v>
      </c>
      <c r="CQ174" s="219">
        <v>0.109722222222222</v>
      </c>
      <c r="CS174" s="219">
        <f t="shared" si="107"/>
        <v>0.55555555555555558</v>
      </c>
      <c r="CT174" s="219">
        <v>0.54513888888888895</v>
      </c>
      <c r="CU174" s="219">
        <v>0.54861111111111105</v>
      </c>
      <c r="CV174" s="219">
        <f t="shared" si="104"/>
        <v>0.1111111111111111</v>
      </c>
      <c r="CW174" s="219">
        <f t="shared" si="105"/>
        <v>0.1111111111111111</v>
      </c>
      <c r="CX174" s="219">
        <v>0.54861111111111105</v>
      </c>
      <c r="CY174" s="219">
        <v>0.109722222222222</v>
      </c>
      <c r="DA174" s="240">
        <v>0.61458333333333404</v>
      </c>
      <c r="DB174" s="240">
        <v>0.61458333333333404</v>
      </c>
      <c r="DC174" s="240">
        <v>0.61458333333333404</v>
      </c>
      <c r="DD174" s="240">
        <v>0.61458333333333404</v>
      </c>
      <c r="DE174" s="240">
        <v>0.61458333333333404</v>
      </c>
      <c r="DF174" s="240">
        <v>0.61458333333333404</v>
      </c>
      <c r="DG174" s="240">
        <v>0.61458333333333404</v>
      </c>
      <c r="DH174" s="240">
        <v>0.61458333333333404</v>
      </c>
      <c r="DI174" s="240">
        <v>0.61458333333333404</v>
      </c>
      <c r="DJ174" s="240">
        <v>0.61458333333333404</v>
      </c>
      <c r="DL174" s="2" t="str" cm="1">
        <f t="array" ref="DL174">_xlfn.IFNA(IF(INDEX(SectorsBlocks,ROW()-ROW(DK$5)+2,MATCH(SUBSTITUTE(RPName," ",""),SectorsBlocks_Top,0))&lt;&gt;0,INDEX(SectorsBlocks,ROW()-ROW(DK$5)+2,MATCH(SUBSTITUTE(RPName," ",""),SectorsBlocks_Top,0)),""),"")</f>
        <v/>
      </c>
      <c r="DM174" s="250" t="str" cm="1">
        <f t="array" ref="DM174">_xlfn.IFNA(IF(INDEX(SectorsBlocks,ROW()-ROW(DL$5)+2,MATCH(SUBSTITUTE(RPName," ",""),SectorsBlocks_Top,0))&lt;&gt;0,INDEX(SectorsBlocks,ROW()-ROW(DL$5)+2,MATCH(SUBSTITUTE(RPName," ",""),SectorsBlocks_Top,0)+1),""),"")</f>
        <v/>
      </c>
    </row>
    <row r="175" spans="68:117" ht="15" hidden="1" customHeight="1">
      <c r="BP175" s="236">
        <f ca="1"/>
        <v>0.109027777777778</v>
      </c>
      <c r="CK175" s="219">
        <f t="shared" si="106"/>
        <v>0.55902777777777779</v>
      </c>
      <c r="CL175" s="219">
        <v>0.54861111111111105</v>
      </c>
      <c r="CM175" s="219">
        <v>0.55208333333333304</v>
      </c>
      <c r="CN175" s="219">
        <f t="shared" si="102"/>
        <v>0.11180555555555555</v>
      </c>
      <c r="CO175" s="219">
        <f t="shared" si="103"/>
        <v>0.11180555555555555</v>
      </c>
      <c r="CP175" s="219">
        <v>0.55208333333333304</v>
      </c>
      <c r="CQ175" s="219">
        <v>0.110416666666667</v>
      </c>
      <c r="CS175" s="219">
        <f t="shared" si="107"/>
        <v>0.55902777777777779</v>
      </c>
      <c r="CT175" s="219">
        <v>0.54861111111111105</v>
      </c>
      <c r="CU175" s="219">
        <v>0.55208333333333304</v>
      </c>
      <c r="CV175" s="219">
        <f t="shared" si="104"/>
        <v>0.11180555555555555</v>
      </c>
      <c r="CW175" s="219">
        <f t="shared" si="105"/>
        <v>0.11180555555555555</v>
      </c>
      <c r="CX175" s="219">
        <v>0.55208333333333304</v>
      </c>
      <c r="CY175" s="219">
        <v>0.110416666666667</v>
      </c>
      <c r="DA175" s="240">
        <v>0.61805555555555602</v>
      </c>
      <c r="DB175" s="240">
        <v>0.61805555555555602</v>
      </c>
      <c r="DC175" s="240">
        <v>0.61805555555555602</v>
      </c>
      <c r="DD175" s="240">
        <v>0.61805555555555602</v>
      </c>
      <c r="DE175" s="240">
        <v>0.61805555555555602</v>
      </c>
      <c r="DF175" s="240">
        <v>0.61805555555555602</v>
      </c>
      <c r="DG175" s="240">
        <v>0.61805555555555602</v>
      </c>
      <c r="DH175" s="240">
        <v>0.61805555555555602</v>
      </c>
      <c r="DI175" s="240">
        <v>0.61805555555555602</v>
      </c>
      <c r="DJ175" s="240">
        <v>0.61805555555555602</v>
      </c>
      <c r="DL175" s="2" t="str" cm="1">
        <f t="array" ref="DL175">_xlfn.IFNA(IF(INDEX(SectorsBlocks,ROW()-ROW(DK$5)+2,MATCH(SUBSTITUTE(RPName," ",""),SectorsBlocks_Top,0))&lt;&gt;0,INDEX(SectorsBlocks,ROW()-ROW(DK$5)+2,MATCH(SUBSTITUTE(RPName," ",""),SectorsBlocks_Top,0)),""),"")</f>
        <v/>
      </c>
      <c r="DM175" s="250" t="str" cm="1">
        <f t="array" ref="DM175">_xlfn.IFNA(IF(INDEX(SectorsBlocks,ROW()-ROW(DL$5)+2,MATCH(SUBSTITUTE(RPName," ",""),SectorsBlocks_Top,0))&lt;&gt;0,INDEX(SectorsBlocks,ROW()-ROW(DL$5)+2,MATCH(SUBSTITUTE(RPName," ",""),SectorsBlocks_Top,0)+1),""),"")</f>
        <v/>
      </c>
    </row>
    <row r="176" spans="68:117" ht="15" hidden="1" customHeight="1">
      <c r="BP176" s="236">
        <f ca="1"/>
        <v>0.109722222222222</v>
      </c>
      <c r="CK176" s="219">
        <f t="shared" si="106"/>
        <v>0.5625</v>
      </c>
      <c r="CL176" s="219">
        <v>0.55208333333333304</v>
      </c>
      <c r="CM176" s="219">
        <v>0.55555555555555602</v>
      </c>
      <c r="CN176" s="219">
        <f t="shared" si="102"/>
        <v>0.1125</v>
      </c>
      <c r="CO176" s="219">
        <f t="shared" si="103"/>
        <v>0.1125</v>
      </c>
      <c r="CP176" s="219">
        <v>0.55555555555555602</v>
      </c>
      <c r="CQ176" s="219">
        <v>0.11111111111111099</v>
      </c>
      <c r="CS176" s="219">
        <f t="shared" si="107"/>
        <v>0.5625</v>
      </c>
      <c r="CT176" s="219">
        <v>0.55208333333333304</v>
      </c>
      <c r="CU176" s="219">
        <v>0.55555555555555602</v>
      </c>
      <c r="CV176" s="219">
        <f t="shared" si="104"/>
        <v>0.1125</v>
      </c>
      <c r="CW176" s="219">
        <f t="shared" si="105"/>
        <v>0.1125</v>
      </c>
      <c r="CX176" s="219">
        <v>0.55555555555555602</v>
      </c>
      <c r="CY176" s="219">
        <v>0.11111111111111099</v>
      </c>
      <c r="DA176" s="240">
        <v>0.62152777777777801</v>
      </c>
      <c r="DB176" s="240">
        <v>0.62152777777777801</v>
      </c>
      <c r="DC176" s="240">
        <v>0.62152777777777801</v>
      </c>
      <c r="DD176" s="240">
        <v>0.62152777777777801</v>
      </c>
      <c r="DE176" s="240">
        <v>0.62152777777777801</v>
      </c>
      <c r="DF176" s="240">
        <v>0.62152777777777801</v>
      </c>
      <c r="DG176" s="240">
        <v>0.62152777777777801</v>
      </c>
      <c r="DH176" s="240">
        <v>0.62152777777777801</v>
      </c>
      <c r="DI176" s="240">
        <v>0.62152777777777801</v>
      </c>
      <c r="DJ176" s="240">
        <v>0.62152777777777801</v>
      </c>
      <c r="DL176" s="2" t="str" cm="1">
        <f t="array" ref="DL176">_xlfn.IFNA(IF(INDEX(SectorsBlocks,ROW()-ROW(DK$5)+2,MATCH(SUBSTITUTE(RPName," ",""),SectorsBlocks_Top,0))&lt;&gt;0,INDEX(SectorsBlocks,ROW()-ROW(DK$5)+2,MATCH(SUBSTITUTE(RPName," ",""),SectorsBlocks_Top,0)),""),"")</f>
        <v/>
      </c>
      <c r="DM176" s="250" t="str" cm="1">
        <f t="array" ref="DM176">_xlfn.IFNA(IF(INDEX(SectorsBlocks,ROW()-ROW(DL$5)+2,MATCH(SUBSTITUTE(RPName," ",""),SectorsBlocks_Top,0))&lt;&gt;0,INDEX(SectorsBlocks,ROW()-ROW(DL$5)+2,MATCH(SUBSTITUTE(RPName," ",""),SectorsBlocks_Top,0)+1),""),"")</f>
        <v/>
      </c>
    </row>
    <row r="177" spans="68:117" ht="15" hidden="1" customHeight="1">
      <c r="BP177" s="236">
        <f ca="1"/>
        <v>0.110416666666667</v>
      </c>
      <c r="CK177" s="219">
        <f t="shared" si="106"/>
        <v>0.56597222222222221</v>
      </c>
      <c r="CL177" s="219">
        <v>0.55555555555555602</v>
      </c>
      <c r="CM177" s="219">
        <v>0.55902777777777801</v>
      </c>
      <c r="CN177" s="219">
        <f t="shared" si="102"/>
        <v>0.11319444444444444</v>
      </c>
      <c r="CO177" s="219">
        <f t="shared" si="103"/>
        <v>0.11319444444444444</v>
      </c>
      <c r="CP177" s="219">
        <v>0.55902777777777801</v>
      </c>
      <c r="CQ177" s="219">
        <v>0.111805555555556</v>
      </c>
      <c r="CS177" s="219">
        <f t="shared" si="107"/>
        <v>0.56597222222222221</v>
      </c>
      <c r="CT177" s="219">
        <v>0.55555555555555602</v>
      </c>
      <c r="CU177" s="219">
        <v>0.55902777777777801</v>
      </c>
      <c r="CV177" s="219">
        <f t="shared" si="104"/>
        <v>0.11319444444444444</v>
      </c>
      <c r="CW177" s="219">
        <f t="shared" si="105"/>
        <v>0.11319444444444444</v>
      </c>
      <c r="CX177" s="219">
        <v>0.55902777777777801</v>
      </c>
      <c r="CY177" s="219">
        <v>0.111805555555556</v>
      </c>
      <c r="DA177" s="240">
        <v>0.625</v>
      </c>
      <c r="DB177" s="240">
        <v>0.625</v>
      </c>
      <c r="DC177" s="240">
        <v>0.625</v>
      </c>
      <c r="DD177" s="240">
        <v>0.625</v>
      </c>
      <c r="DE177" s="240">
        <v>0.625</v>
      </c>
      <c r="DF177" s="240">
        <v>0.625</v>
      </c>
      <c r="DG177" s="240">
        <v>0.625</v>
      </c>
      <c r="DH177" s="240">
        <v>0.625</v>
      </c>
      <c r="DI177" s="240">
        <v>0.625</v>
      </c>
      <c r="DJ177" s="240">
        <v>0.625</v>
      </c>
      <c r="DL177" s="2" t="str" cm="1">
        <f t="array" ref="DL177">_xlfn.IFNA(IF(INDEX(SectorsBlocks,ROW()-ROW(DK$5)+2,MATCH(SUBSTITUTE(RPName," ",""),SectorsBlocks_Top,0))&lt;&gt;0,INDEX(SectorsBlocks,ROW()-ROW(DK$5)+2,MATCH(SUBSTITUTE(RPName," ",""),SectorsBlocks_Top,0)),""),"")</f>
        <v/>
      </c>
      <c r="DM177" s="250" t="str" cm="1">
        <f t="array" ref="DM177">_xlfn.IFNA(IF(INDEX(SectorsBlocks,ROW()-ROW(DL$5)+2,MATCH(SUBSTITUTE(RPName," ",""),SectorsBlocks_Top,0))&lt;&gt;0,INDEX(SectorsBlocks,ROW()-ROW(DL$5)+2,MATCH(SUBSTITUTE(RPName," ",""),SectorsBlocks_Top,0)+1),""),"")</f>
        <v/>
      </c>
    </row>
    <row r="178" spans="68:117" ht="15" hidden="1" customHeight="1">
      <c r="BP178" s="236">
        <f ca="1"/>
        <v>0.11111111111111099</v>
      </c>
      <c r="CK178" s="219">
        <f t="shared" si="106"/>
        <v>0.56944444444444442</v>
      </c>
      <c r="CL178" s="219">
        <v>0.55902777777777801</v>
      </c>
      <c r="CM178" s="219">
        <v>0.5625</v>
      </c>
      <c r="CN178" s="219">
        <f t="shared" si="102"/>
        <v>0.11388888888888889</v>
      </c>
      <c r="CO178" s="219">
        <f t="shared" si="103"/>
        <v>0.11388888888888889</v>
      </c>
      <c r="CP178" s="219">
        <v>0.5625</v>
      </c>
      <c r="CQ178" s="219">
        <v>0.1125</v>
      </c>
      <c r="CS178" s="219">
        <f t="shared" si="107"/>
        <v>0.56944444444444442</v>
      </c>
      <c r="CT178" s="219">
        <v>0.55902777777777801</v>
      </c>
      <c r="CU178" s="219">
        <v>0.5625</v>
      </c>
      <c r="CV178" s="219">
        <f t="shared" si="104"/>
        <v>0.11388888888888889</v>
      </c>
      <c r="CW178" s="219">
        <f t="shared" si="105"/>
        <v>0.11388888888888889</v>
      </c>
      <c r="CX178" s="219">
        <v>0.5625</v>
      </c>
      <c r="CY178" s="219">
        <v>0.1125</v>
      </c>
      <c r="DA178" s="240"/>
      <c r="DB178" s="240"/>
      <c r="DC178" s="240"/>
      <c r="DD178" s="240"/>
      <c r="DE178" s="240"/>
      <c r="DF178" s="240"/>
      <c r="DG178" s="240"/>
      <c r="DH178" s="240"/>
      <c r="DI178" s="240"/>
      <c r="DJ178" s="240"/>
      <c r="DL178" s="2" t="str" cm="1">
        <f t="array" ref="DL178">_xlfn.IFNA(IF(INDEX(SectorsBlocks,ROW()-ROW(DK$5)+2,MATCH(SUBSTITUTE(RPName," ",""),SectorsBlocks_Top,0))&lt;&gt;0,INDEX(SectorsBlocks,ROW()-ROW(DK$5)+2,MATCH(SUBSTITUTE(RPName," ",""),SectorsBlocks_Top,0)),""),"")</f>
        <v/>
      </c>
      <c r="DM178" s="250" t="str" cm="1">
        <f t="array" ref="DM178">_xlfn.IFNA(IF(INDEX(SectorsBlocks,ROW()-ROW(DL$5)+2,MATCH(SUBSTITUTE(RPName," ",""),SectorsBlocks_Top,0))&lt;&gt;0,INDEX(SectorsBlocks,ROW()-ROW(DL$5)+2,MATCH(SUBSTITUTE(RPName," ",""),SectorsBlocks_Top,0)+1),""),"")</f>
        <v/>
      </c>
    </row>
    <row r="179" spans="68:117" ht="15" hidden="1" customHeight="1">
      <c r="BP179" s="236">
        <f ca="1"/>
        <v>0.111805555555556</v>
      </c>
      <c r="CK179" s="219">
        <f t="shared" si="106"/>
        <v>0.57291666666666663</v>
      </c>
      <c r="CL179" s="219">
        <v>0.5625</v>
      </c>
      <c r="CM179" s="219">
        <v>0.56597222222222199</v>
      </c>
      <c r="CN179" s="219">
        <f t="shared" si="102"/>
        <v>0.11458333333333333</v>
      </c>
      <c r="CO179" s="219">
        <f t="shared" si="103"/>
        <v>0.11458333333333333</v>
      </c>
      <c r="CP179" s="219">
        <v>0.56597222222222199</v>
      </c>
      <c r="CQ179" s="219">
        <v>0.113194444444444</v>
      </c>
      <c r="CS179" s="219">
        <f t="shared" si="107"/>
        <v>0.57291666666666663</v>
      </c>
      <c r="CT179" s="219">
        <v>0.5625</v>
      </c>
      <c r="CU179" s="219">
        <v>0.56597222222222199</v>
      </c>
      <c r="CV179" s="219">
        <f t="shared" si="104"/>
        <v>0.11458333333333333</v>
      </c>
      <c r="CW179" s="219">
        <f t="shared" si="105"/>
        <v>0.11458333333333333</v>
      </c>
      <c r="CX179" s="219">
        <v>0.56597222222222199</v>
      </c>
      <c r="CY179" s="219">
        <v>0.113194444444444</v>
      </c>
      <c r="DA179" s="240"/>
      <c r="DB179" s="240"/>
      <c r="DC179" s="240"/>
      <c r="DD179" s="240"/>
      <c r="DE179" s="240"/>
      <c r="DF179" s="240"/>
      <c r="DG179" s="240"/>
      <c r="DH179" s="240"/>
      <c r="DI179" s="240"/>
      <c r="DJ179" s="240"/>
      <c r="DL179" s="2" t="str" cm="1">
        <f t="array" ref="DL179">_xlfn.IFNA(IF(INDEX(SectorsBlocks,ROW()-ROW(DK$5)+2,MATCH(SUBSTITUTE(RPName," ",""),SectorsBlocks_Top,0))&lt;&gt;0,INDEX(SectorsBlocks,ROW()-ROW(DK$5)+2,MATCH(SUBSTITUTE(RPName," ",""),SectorsBlocks_Top,0)),""),"")</f>
        <v/>
      </c>
      <c r="DM179" s="250" t="str" cm="1">
        <f t="array" ref="DM179">_xlfn.IFNA(IF(INDEX(SectorsBlocks,ROW()-ROW(DL$5)+2,MATCH(SUBSTITUTE(RPName," ",""),SectorsBlocks_Top,0))&lt;&gt;0,INDEX(SectorsBlocks,ROW()-ROW(DL$5)+2,MATCH(SUBSTITUTE(RPName," ",""),SectorsBlocks_Top,0)+1),""),"")</f>
        <v/>
      </c>
    </row>
    <row r="180" spans="68:117" ht="15" hidden="1" customHeight="1">
      <c r="BP180" s="236">
        <f ca="1"/>
        <v>0.1125</v>
      </c>
      <c r="CK180" s="219">
        <f t="shared" si="106"/>
        <v>0.57638888888888884</v>
      </c>
      <c r="CL180" s="219">
        <v>0.56597222222222199</v>
      </c>
      <c r="CM180" s="219">
        <v>0.56944444444444398</v>
      </c>
      <c r="CN180" s="219">
        <f t="shared" si="102"/>
        <v>0.11527777777777777</v>
      </c>
      <c r="CO180" s="219">
        <f t="shared" si="103"/>
        <v>0.11527777777777777</v>
      </c>
      <c r="CP180" s="219">
        <v>0.56944444444444398</v>
      </c>
      <c r="CQ180" s="219">
        <v>0.113888888888889</v>
      </c>
      <c r="CS180" s="219">
        <f t="shared" si="107"/>
        <v>0.57638888888888884</v>
      </c>
      <c r="CT180" s="219">
        <v>0.56597222222222199</v>
      </c>
      <c r="CU180" s="219">
        <v>0.56944444444444398</v>
      </c>
      <c r="CV180" s="219">
        <f t="shared" si="104"/>
        <v>0.11527777777777777</v>
      </c>
      <c r="CW180" s="219">
        <f t="shared" si="105"/>
        <v>0.11527777777777777</v>
      </c>
      <c r="CX180" s="219">
        <v>0.56944444444444398</v>
      </c>
      <c r="CY180" s="219">
        <v>0.113888888888889</v>
      </c>
      <c r="DL180" s="2" t="str" cm="1">
        <f t="array" ref="DL180">_xlfn.IFNA(IF(INDEX(SectorsBlocks,ROW()-ROW(DK$5)+2,MATCH(SUBSTITUTE(RPName," ",""),SectorsBlocks_Top,0))&lt;&gt;0,INDEX(SectorsBlocks,ROW()-ROW(DK$5)+2,MATCH(SUBSTITUTE(RPName," ",""),SectorsBlocks_Top,0)),""),"")</f>
        <v/>
      </c>
      <c r="DM180" s="250" t="str" cm="1">
        <f t="array" ref="DM180">_xlfn.IFNA(IF(INDEX(SectorsBlocks,ROW()-ROW(DL$5)+2,MATCH(SUBSTITUTE(RPName," ",""),SectorsBlocks_Top,0))&lt;&gt;0,INDEX(SectorsBlocks,ROW()-ROW(DL$5)+2,MATCH(SUBSTITUTE(RPName," ",""),SectorsBlocks_Top,0)+1),""),"")</f>
        <v/>
      </c>
    </row>
    <row r="181" spans="68:117" ht="15" hidden="1" customHeight="1">
      <c r="BP181" s="236">
        <f ca="1"/>
        <v>0.113194444444444</v>
      </c>
      <c r="CK181" s="219">
        <f t="shared" si="106"/>
        <v>0.57986111111111105</v>
      </c>
      <c r="CL181" s="219">
        <v>0.56944444444444398</v>
      </c>
      <c r="CM181" s="219">
        <v>0.57291666666666696</v>
      </c>
      <c r="CN181" s="219">
        <f t="shared" si="102"/>
        <v>0.11597222222222223</v>
      </c>
      <c r="CO181" s="219">
        <f t="shared" si="103"/>
        <v>0.11597222222222223</v>
      </c>
      <c r="CP181" s="219">
        <v>0.57291666666666696</v>
      </c>
      <c r="CQ181" s="219">
        <v>0.114583333333333</v>
      </c>
      <c r="CS181" s="219">
        <f t="shared" si="107"/>
        <v>0.57986111111111105</v>
      </c>
      <c r="CT181" s="219">
        <v>0.56944444444444398</v>
      </c>
      <c r="CU181" s="219">
        <v>0.57291666666666696</v>
      </c>
      <c r="CV181" s="219">
        <f t="shared" si="104"/>
        <v>0.11597222222222223</v>
      </c>
      <c r="CW181" s="219">
        <f t="shared" si="105"/>
        <v>0.11597222222222223</v>
      </c>
      <c r="CX181" s="219">
        <v>0.57291666666666696</v>
      </c>
      <c r="CY181" s="219">
        <v>0.114583333333333</v>
      </c>
      <c r="DL181" s="2" t="str" cm="1">
        <f t="array" ref="DL181">_xlfn.IFNA(IF(INDEX(SectorsBlocks,ROW()-ROW(DK$5)+2,MATCH(SUBSTITUTE(RPName," ",""),SectorsBlocks_Top,0))&lt;&gt;0,INDEX(SectorsBlocks,ROW()-ROW(DK$5)+2,MATCH(SUBSTITUTE(RPName," ",""),SectorsBlocks_Top,0)),""),"")</f>
        <v/>
      </c>
      <c r="DM181" s="250" t="str" cm="1">
        <f t="array" ref="DM181">_xlfn.IFNA(IF(INDEX(SectorsBlocks,ROW()-ROW(DL$5)+2,MATCH(SUBSTITUTE(RPName," ",""),SectorsBlocks_Top,0))&lt;&gt;0,INDEX(SectorsBlocks,ROW()-ROW(DL$5)+2,MATCH(SUBSTITUTE(RPName," ",""),SectorsBlocks_Top,0)+1),""),"")</f>
        <v/>
      </c>
    </row>
    <row r="182" spans="68:117" ht="15" hidden="1" customHeight="1">
      <c r="BP182" s="236">
        <f ca="1"/>
        <v>0.113888888888889</v>
      </c>
      <c r="CK182" s="219">
        <f t="shared" si="106"/>
        <v>0.58333333333333337</v>
      </c>
      <c r="CL182" s="219">
        <v>0.57291666666666696</v>
      </c>
      <c r="CM182" s="219">
        <v>0.57638888888888895</v>
      </c>
      <c r="CN182" s="219">
        <f t="shared" si="102"/>
        <v>0.11666666666666667</v>
      </c>
      <c r="CO182" s="219">
        <f t="shared" si="103"/>
        <v>0.11666666666666667</v>
      </c>
      <c r="CP182" s="219">
        <v>0.57638888888888895</v>
      </c>
      <c r="CQ182" s="219">
        <v>0.11527777777777801</v>
      </c>
      <c r="CS182" s="219">
        <f t="shared" si="107"/>
        <v>0.58333333333333337</v>
      </c>
      <c r="CT182" s="219">
        <v>0.57291666666666696</v>
      </c>
      <c r="CU182" s="219">
        <v>0.57638888888888895</v>
      </c>
      <c r="CV182" s="219">
        <f t="shared" si="104"/>
        <v>0.11666666666666667</v>
      </c>
      <c r="CW182" s="219">
        <f t="shared" si="105"/>
        <v>0.11666666666666667</v>
      </c>
      <c r="CX182" s="219">
        <v>0.57638888888888895</v>
      </c>
      <c r="CY182" s="219">
        <v>0.11527777777777801</v>
      </c>
      <c r="DL182" s="2" t="str" cm="1">
        <f t="array" ref="DL182">_xlfn.IFNA(IF(INDEX(SectorsBlocks,ROW()-ROW(DK$5)+2,MATCH(SUBSTITUTE(RPName," ",""),SectorsBlocks_Top,0))&lt;&gt;0,INDEX(SectorsBlocks,ROW()-ROW(DK$5)+2,MATCH(SUBSTITUTE(RPName," ",""),SectorsBlocks_Top,0)),""),"")</f>
        <v/>
      </c>
      <c r="DM182" s="250" t="str" cm="1">
        <f t="array" ref="DM182">_xlfn.IFNA(IF(INDEX(SectorsBlocks,ROW()-ROW(DL$5)+2,MATCH(SUBSTITUTE(RPName," ",""),SectorsBlocks_Top,0))&lt;&gt;0,INDEX(SectorsBlocks,ROW()-ROW(DL$5)+2,MATCH(SUBSTITUTE(RPName," ",""),SectorsBlocks_Top,0)+1),""),"")</f>
        <v/>
      </c>
    </row>
    <row r="183" spans="68:117" ht="15" hidden="1" customHeight="1">
      <c r="BP183" s="236">
        <f ca="1"/>
        <v>0.114583333333333</v>
      </c>
      <c r="CK183" s="219">
        <f t="shared" si="106"/>
        <v>0.58680555555555558</v>
      </c>
      <c r="CL183" s="219">
        <v>0.57638888888888895</v>
      </c>
      <c r="CM183" s="219">
        <v>0.57986111111111105</v>
      </c>
      <c r="CN183" s="219">
        <f t="shared" si="102"/>
        <v>0.11736111111111111</v>
      </c>
      <c r="CO183" s="219">
        <f t="shared" si="103"/>
        <v>0.11736111111111111</v>
      </c>
      <c r="CP183" s="219">
        <v>0.57986111111111105</v>
      </c>
      <c r="CQ183" s="219">
        <v>0.115972222222222</v>
      </c>
      <c r="CS183" s="219">
        <f t="shared" si="107"/>
        <v>0.58680555555555558</v>
      </c>
      <c r="CT183" s="219">
        <v>0.57638888888888895</v>
      </c>
      <c r="CU183" s="219">
        <v>0.57986111111111105</v>
      </c>
      <c r="CV183" s="219">
        <f t="shared" si="104"/>
        <v>0.11736111111111111</v>
      </c>
      <c r="CW183" s="219">
        <f t="shared" si="105"/>
        <v>0.11736111111111111</v>
      </c>
      <c r="CX183" s="219">
        <v>0.57986111111111105</v>
      </c>
      <c r="CY183" s="219">
        <v>0.115972222222222</v>
      </c>
      <c r="DL183" s="2" t="str" cm="1">
        <f t="array" ref="DL183">_xlfn.IFNA(IF(INDEX(SectorsBlocks,ROW()-ROW(DK$5)+2,MATCH(SUBSTITUTE(RPName," ",""),SectorsBlocks_Top,0))&lt;&gt;0,INDEX(SectorsBlocks,ROW()-ROW(DK$5)+2,MATCH(SUBSTITUTE(RPName," ",""),SectorsBlocks_Top,0)),""),"")</f>
        <v/>
      </c>
      <c r="DM183" s="250" t="str" cm="1">
        <f t="array" ref="DM183">_xlfn.IFNA(IF(INDEX(SectorsBlocks,ROW()-ROW(DL$5)+2,MATCH(SUBSTITUTE(RPName," ",""),SectorsBlocks_Top,0))&lt;&gt;0,INDEX(SectorsBlocks,ROW()-ROW(DL$5)+2,MATCH(SUBSTITUTE(RPName," ",""),SectorsBlocks_Top,0)+1),""),"")</f>
        <v/>
      </c>
    </row>
    <row r="184" spans="68:117" ht="15" hidden="1" customHeight="1">
      <c r="BP184" s="236">
        <f ca="1"/>
        <v>0.11527777777777801</v>
      </c>
      <c r="CK184" s="219">
        <f t="shared" si="106"/>
        <v>0.59027777777777779</v>
      </c>
      <c r="CL184" s="219">
        <v>0.57986111111111105</v>
      </c>
      <c r="CM184" s="219">
        <v>0.58333333333333304</v>
      </c>
      <c r="CN184" s="219">
        <f t="shared" si="102"/>
        <v>0.11805555555555555</v>
      </c>
      <c r="CO184" s="219">
        <f t="shared" si="103"/>
        <v>0.11805555555555555</v>
      </c>
      <c r="CP184" s="219">
        <v>0.58333333333333304</v>
      </c>
      <c r="CQ184" s="219">
        <v>0.116666666666667</v>
      </c>
      <c r="CS184" s="219">
        <f t="shared" si="107"/>
        <v>0.59027777777777779</v>
      </c>
      <c r="CT184" s="219">
        <v>0.57986111111111105</v>
      </c>
      <c r="CU184" s="219">
        <v>0.58333333333333304</v>
      </c>
      <c r="CV184" s="219">
        <f t="shared" si="104"/>
        <v>0.11805555555555555</v>
      </c>
      <c r="CW184" s="219">
        <f t="shared" si="105"/>
        <v>0.11805555555555555</v>
      </c>
      <c r="CX184" s="219">
        <v>0.58333333333333304</v>
      </c>
      <c r="CY184" s="219">
        <v>0.116666666666667</v>
      </c>
      <c r="DL184" s="2" t="str" cm="1">
        <f t="array" ref="DL184">_xlfn.IFNA(IF(INDEX(SectorsBlocks,ROW()-ROW(DK$5)+2,MATCH(SUBSTITUTE(RPName," ",""),SectorsBlocks_Top,0))&lt;&gt;0,INDEX(SectorsBlocks,ROW()-ROW(DK$5)+2,MATCH(SUBSTITUTE(RPName," ",""),SectorsBlocks_Top,0)),""),"")</f>
        <v/>
      </c>
      <c r="DM184" s="250" t="str" cm="1">
        <f t="array" ref="DM184">_xlfn.IFNA(IF(INDEX(SectorsBlocks,ROW()-ROW(DL$5)+2,MATCH(SUBSTITUTE(RPName," ",""),SectorsBlocks_Top,0))&lt;&gt;0,INDEX(SectorsBlocks,ROW()-ROW(DL$5)+2,MATCH(SUBSTITUTE(RPName," ",""),SectorsBlocks_Top,0)+1),""),"")</f>
        <v/>
      </c>
    </row>
    <row r="185" spans="68:117" ht="15" hidden="1" customHeight="1">
      <c r="BP185" s="236">
        <f ca="1"/>
        <v>0.115972222222222</v>
      </c>
      <c r="CK185" s="219">
        <f t="shared" si="106"/>
        <v>0.59375</v>
      </c>
      <c r="CL185" s="219">
        <v>0.58333333333333304</v>
      </c>
      <c r="CM185" s="219">
        <v>0.58680555555555503</v>
      </c>
      <c r="CN185" s="219">
        <f t="shared" si="102"/>
        <v>0.11874999999999999</v>
      </c>
      <c r="CO185" s="219">
        <f t="shared" si="103"/>
        <v>0.11874999999999999</v>
      </c>
      <c r="CP185" s="219">
        <v>0.58680555555555503</v>
      </c>
      <c r="CQ185" s="219">
        <v>0.117361111111111</v>
      </c>
      <c r="CS185" s="219">
        <f t="shared" si="107"/>
        <v>0.59375</v>
      </c>
      <c r="CT185" s="219">
        <v>0.58333333333333304</v>
      </c>
      <c r="CU185" s="219">
        <v>0.58680555555555503</v>
      </c>
      <c r="CV185" s="219">
        <f t="shared" si="104"/>
        <v>0.11874999999999999</v>
      </c>
      <c r="CW185" s="219">
        <f t="shared" si="105"/>
        <v>0.11874999999999999</v>
      </c>
      <c r="CX185" s="219">
        <v>0.58680555555555503</v>
      </c>
      <c r="CY185" s="219">
        <v>0.117361111111111</v>
      </c>
      <c r="DL185" s="2" t="str" cm="1">
        <f t="array" ref="DL185">_xlfn.IFNA(IF(INDEX(SectorsBlocks,ROW()-ROW(DK$5)+2,MATCH(SUBSTITUTE(RPName," ",""),SectorsBlocks_Top,0))&lt;&gt;0,INDEX(SectorsBlocks,ROW()-ROW(DK$5)+2,MATCH(SUBSTITUTE(RPName," ",""),SectorsBlocks_Top,0)),""),"")</f>
        <v/>
      </c>
      <c r="DM185" s="250" t="str" cm="1">
        <f t="array" ref="DM185">_xlfn.IFNA(IF(INDEX(SectorsBlocks,ROW()-ROW(DL$5)+2,MATCH(SUBSTITUTE(RPName," ",""),SectorsBlocks_Top,0))&lt;&gt;0,INDEX(SectorsBlocks,ROW()-ROW(DL$5)+2,MATCH(SUBSTITUTE(RPName," ",""),SectorsBlocks_Top,0)+1),""),"")</f>
        <v/>
      </c>
    </row>
    <row r="186" spans="68:117" ht="15" hidden="1" customHeight="1">
      <c r="BP186" s="236">
        <f ca="1"/>
        <v>0.116666666666667</v>
      </c>
      <c r="CK186" s="219">
        <f t="shared" si="106"/>
        <v>0.59722222222222221</v>
      </c>
      <c r="CL186" s="219">
        <v>0.58680555555555503</v>
      </c>
      <c r="CM186" s="219">
        <v>0.59027777777777801</v>
      </c>
      <c r="CN186" s="219">
        <f t="shared" si="102"/>
        <v>0.11944444444444444</v>
      </c>
      <c r="CO186" s="219">
        <f t="shared" si="103"/>
        <v>0.11944444444444444</v>
      </c>
      <c r="CP186" s="219">
        <v>0.59027777777777801</v>
      </c>
      <c r="CQ186" s="219">
        <v>0.118055555555556</v>
      </c>
      <c r="CS186" s="219">
        <f t="shared" si="107"/>
        <v>0.59722222222222221</v>
      </c>
      <c r="CT186" s="219">
        <v>0.58680555555555503</v>
      </c>
      <c r="CU186" s="219">
        <v>0.59027777777777801</v>
      </c>
      <c r="CV186" s="219">
        <f t="shared" si="104"/>
        <v>0.11944444444444444</v>
      </c>
      <c r="CW186" s="219">
        <f t="shared" si="105"/>
        <v>0.11944444444444444</v>
      </c>
      <c r="CX186" s="219">
        <v>0.59027777777777801</v>
      </c>
      <c r="CY186" s="219">
        <v>0.118055555555556</v>
      </c>
      <c r="DL186" s="2" t="str" cm="1">
        <f t="array" ref="DL186">_xlfn.IFNA(IF(INDEX(SectorsBlocks,ROW()-ROW(DK$5)+2,MATCH(SUBSTITUTE(RPName," ",""),SectorsBlocks_Top,0))&lt;&gt;0,INDEX(SectorsBlocks,ROW()-ROW(DK$5)+2,MATCH(SUBSTITUTE(RPName," ",""),SectorsBlocks_Top,0)),""),"")</f>
        <v/>
      </c>
      <c r="DM186" s="250" t="str" cm="1">
        <f t="array" ref="DM186">_xlfn.IFNA(IF(INDEX(SectorsBlocks,ROW()-ROW(DL$5)+2,MATCH(SUBSTITUTE(RPName," ",""),SectorsBlocks_Top,0))&lt;&gt;0,INDEX(SectorsBlocks,ROW()-ROW(DL$5)+2,MATCH(SUBSTITUTE(RPName," ",""),SectorsBlocks_Top,0)+1),""),"")</f>
        <v/>
      </c>
    </row>
    <row r="187" spans="68:117" ht="15" hidden="1" customHeight="1">
      <c r="BP187" s="236">
        <f ca="1"/>
        <v>0.117361111111111</v>
      </c>
      <c r="CK187" s="219">
        <f t="shared" si="106"/>
        <v>0.60069444444444442</v>
      </c>
      <c r="CL187" s="219">
        <v>0.59027777777777801</v>
      </c>
      <c r="CM187" s="219">
        <v>0.59375</v>
      </c>
      <c r="CN187" s="219">
        <f t="shared" si="102"/>
        <v>0.12013888888888889</v>
      </c>
      <c r="CO187" s="219">
        <f t="shared" si="103"/>
        <v>0.12013888888888889</v>
      </c>
      <c r="CP187" s="219">
        <v>0.59375</v>
      </c>
      <c r="CQ187" s="219">
        <v>0.11874999999999999</v>
      </c>
      <c r="CS187" s="219">
        <f t="shared" si="107"/>
        <v>0.60069444444444442</v>
      </c>
      <c r="CT187" s="219">
        <v>0.59027777777777801</v>
      </c>
      <c r="CU187" s="219">
        <v>0.59375</v>
      </c>
      <c r="CV187" s="219">
        <f t="shared" si="104"/>
        <v>0.12013888888888889</v>
      </c>
      <c r="CW187" s="219">
        <f t="shared" si="105"/>
        <v>0.12013888888888889</v>
      </c>
      <c r="CX187" s="219">
        <v>0.59375</v>
      </c>
      <c r="CY187" s="219">
        <v>0.11874999999999999</v>
      </c>
      <c r="DL187" s="2" t="str" cm="1">
        <f t="array" ref="DL187">_xlfn.IFNA(IF(INDEX(SectorsBlocks,ROW()-ROW(DK$5)+2,MATCH(SUBSTITUTE(RPName," ",""),SectorsBlocks_Top,0))&lt;&gt;0,INDEX(SectorsBlocks,ROW()-ROW(DK$5)+2,MATCH(SUBSTITUTE(RPName," ",""),SectorsBlocks_Top,0)),""),"")</f>
        <v/>
      </c>
      <c r="DM187" s="250" t="str" cm="1">
        <f t="array" ref="DM187">_xlfn.IFNA(IF(INDEX(SectorsBlocks,ROW()-ROW(DL$5)+2,MATCH(SUBSTITUTE(RPName," ",""),SectorsBlocks_Top,0))&lt;&gt;0,INDEX(SectorsBlocks,ROW()-ROW(DL$5)+2,MATCH(SUBSTITUTE(RPName," ",""),SectorsBlocks_Top,0)+1),""),"")</f>
        <v/>
      </c>
    </row>
    <row r="188" spans="68:117" ht="15" hidden="1" customHeight="1">
      <c r="BP188" s="236">
        <f ca="1"/>
        <v>0.118055555555556</v>
      </c>
      <c r="CK188" s="219">
        <f t="shared" si="106"/>
        <v>0.60416666666666663</v>
      </c>
      <c r="CL188" s="219">
        <v>0.59375</v>
      </c>
      <c r="CM188" s="219">
        <v>0.59722222222222199</v>
      </c>
      <c r="CN188" s="219">
        <f t="shared" si="102"/>
        <v>0.12083333333333333</v>
      </c>
      <c r="CO188" s="219">
        <f t="shared" si="103"/>
        <v>0.12083333333333333</v>
      </c>
      <c r="CP188" s="219">
        <v>0.59722222222222199</v>
      </c>
      <c r="CQ188" s="219">
        <v>0.11944444444444401</v>
      </c>
      <c r="CS188" s="219">
        <f t="shared" si="107"/>
        <v>0.60416666666666663</v>
      </c>
      <c r="CT188" s="219">
        <v>0.59375</v>
      </c>
      <c r="CU188" s="219">
        <v>0.59722222222222199</v>
      </c>
      <c r="CV188" s="219">
        <f t="shared" si="104"/>
        <v>0.12083333333333333</v>
      </c>
      <c r="CW188" s="219">
        <f t="shared" si="105"/>
        <v>0.12083333333333333</v>
      </c>
      <c r="CX188" s="219">
        <v>0.59722222222222199</v>
      </c>
      <c r="CY188" s="219">
        <v>0.11944444444444401</v>
      </c>
      <c r="DL188" s="2" t="str" cm="1">
        <f t="array" ref="DL188">_xlfn.IFNA(IF(INDEX(SectorsBlocks,ROW()-ROW(DK$5)+2,MATCH(SUBSTITUTE(RPName," ",""),SectorsBlocks_Top,0))&lt;&gt;0,INDEX(SectorsBlocks,ROW()-ROW(DK$5)+2,MATCH(SUBSTITUTE(RPName," ",""),SectorsBlocks_Top,0)),""),"")</f>
        <v/>
      </c>
      <c r="DM188" s="250" t="str" cm="1">
        <f t="array" ref="DM188">_xlfn.IFNA(IF(INDEX(SectorsBlocks,ROW()-ROW(DL$5)+2,MATCH(SUBSTITUTE(RPName," ",""),SectorsBlocks_Top,0))&lt;&gt;0,INDEX(SectorsBlocks,ROW()-ROW(DL$5)+2,MATCH(SUBSTITUTE(RPName," ",""),SectorsBlocks_Top,0)+1),""),"")</f>
        <v/>
      </c>
    </row>
    <row r="189" spans="68:117" ht="15" hidden="1" customHeight="1">
      <c r="BP189" s="236">
        <f ca="1"/>
        <v>0.11874999999999999</v>
      </c>
      <c r="CK189" s="219">
        <f t="shared" si="106"/>
        <v>0.60763888888888884</v>
      </c>
      <c r="CL189" s="219">
        <v>0.59722222222222199</v>
      </c>
      <c r="CM189" s="219">
        <v>0.60069444444444398</v>
      </c>
      <c r="CN189" s="219">
        <f t="shared" si="102"/>
        <v>0.12152777777777778</v>
      </c>
      <c r="CO189" s="219">
        <f t="shared" si="103"/>
        <v>0.12152777777777778</v>
      </c>
      <c r="CP189" s="219">
        <v>0.60069444444444398</v>
      </c>
      <c r="CQ189" s="219">
        <v>0.120138888888889</v>
      </c>
      <c r="CS189" s="219">
        <f t="shared" si="107"/>
        <v>0.60763888888888884</v>
      </c>
      <c r="CT189" s="219">
        <v>0.59722222222222199</v>
      </c>
      <c r="CU189" s="219">
        <v>0.60069444444444398</v>
      </c>
      <c r="CV189" s="219">
        <f t="shared" si="104"/>
        <v>0.12152777777777778</v>
      </c>
      <c r="CW189" s="219">
        <f t="shared" si="105"/>
        <v>0.12152777777777778</v>
      </c>
      <c r="CX189" s="219">
        <v>0.60069444444444398</v>
      </c>
      <c r="CY189" s="219">
        <v>0.120138888888889</v>
      </c>
      <c r="DL189" s="2" t="str" cm="1">
        <f t="array" ref="DL189">_xlfn.IFNA(IF(INDEX(SectorsBlocks,ROW()-ROW(DK$5)+2,MATCH(SUBSTITUTE(RPName," ",""),SectorsBlocks_Top,0))&lt;&gt;0,INDEX(SectorsBlocks,ROW()-ROW(DK$5)+2,MATCH(SUBSTITUTE(RPName," ",""),SectorsBlocks_Top,0)),""),"")</f>
        <v/>
      </c>
      <c r="DM189" s="250" t="str" cm="1">
        <f t="array" ref="DM189">_xlfn.IFNA(IF(INDEX(SectorsBlocks,ROW()-ROW(DL$5)+2,MATCH(SUBSTITUTE(RPName," ",""),SectorsBlocks_Top,0))&lt;&gt;0,INDEX(SectorsBlocks,ROW()-ROW(DL$5)+2,MATCH(SUBSTITUTE(RPName," ",""),SectorsBlocks_Top,0)+1),""),"")</f>
        <v/>
      </c>
    </row>
    <row r="190" spans="68:117" ht="15" hidden="1" customHeight="1">
      <c r="BP190" s="236">
        <f ca="1"/>
        <v>0.11944444444444401</v>
      </c>
      <c r="CK190" s="219">
        <f t="shared" si="106"/>
        <v>0.61111111111111105</v>
      </c>
      <c r="CL190" s="219">
        <v>0.60069444444444398</v>
      </c>
      <c r="CM190" s="219">
        <v>0.60416666666666696</v>
      </c>
      <c r="CN190" s="219">
        <f t="shared" si="102"/>
        <v>0.12222222222222222</v>
      </c>
      <c r="CO190" s="219">
        <f t="shared" si="103"/>
        <v>0.12222222222222222</v>
      </c>
      <c r="CP190" s="219">
        <v>0.60416666666666696</v>
      </c>
      <c r="CQ190" s="219">
        <v>0.120833333333333</v>
      </c>
      <c r="CS190" s="219">
        <f t="shared" si="107"/>
        <v>0.61111111111111105</v>
      </c>
      <c r="CT190" s="219">
        <v>0.60069444444444398</v>
      </c>
      <c r="CU190" s="219">
        <v>0.60416666666666696</v>
      </c>
      <c r="CV190" s="219">
        <f t="shared" si="104"/>
        <v>0.12222222222222222</v>
      </c>
      <c r="CW190" s="219">
        <f t="shared" si="105"/>
        <v>0.12222222222222222</v>
      </c>
      <c r="CX190" s="219">
        <v>0.60416666666666696</v>
      </c>
      <c r="CY190" s="219">
        <v>0.120833333333333</v>
      </c>
      <c r="DL190" s="2" t="str" cm="1">
        <f t="array" ref="DL190">_xlfn.IFNA(IF(INDEX(SectorsBlocks,ROW()-ROW(DK$5)+2,MATCH(SUBSTITUTE(RPName," ",""),SectorsBlocks_Top,0))&lt;&gt;0,INDEX(SectorsBlocks,ROW()-ROW(DK$5)+2,MATCH(SUBSTITUTE(RPName," ",""),SectorsBlocks_Top,0)),""),"")</f>
        <v/>
      </c>
      <c r="DM190" s="250" t="str" cm="1">
        <f t="array" ref="DM190">_xlfn.IFNA(IF(INDEX(SectorsBlocks,ROW()-ROW(DL$5)+2,MATCH(SUBSTITUTE(RPName," ",""),SectorsBlocks_Top,0))&lt;&gt;0,INDEX(SectorsBlocks,ROW()-ROW(DL$5)+2,MATCH(SUBSTITUTE(RPName," ",""),SectorsBlocks_Top,0)+1),""),"")</f>
        <v/>
      </c>
    </row>
    <row r="191" spans="68:117" ht="15" hidden="1" customHeight="1">
      <c r="BP191" s="236">
        <f ca="1"/>
        <v>0.120138888888889</v>
      </c>
      <c r="CK191" s="219">
        <f t="shared" si="106"/>
        <v>0.61458333333333337</v>
      </c>
      <c r="CL191" s="219">
        <v>0.60416666666666696</v>
      </c>
      <c r="CM191" s="219">
        <v>0.60763888888888895</v>
      </c>
      <c r="CN191" s="219">
        <f t="shared" si="102"/>
        <v>0.12291666666666666</v>
      </c>
      <c r="CO191" s="219">
        <f t="shared" si="103"/>
        <v>0.12291666666666666</v>
      </c>
      <c r="CP191" s="219">
        <v>0.60763888888888895</v>
      </c>
      <c r="CQ191" s="219">
        <v>0.121527777777778</v>
      </c>
      <c r="CS191" s="219">
        <f t="shared" si="107"/>
        <v>0.61458333333333337</v>
      </c>
      <c r="CT191" s="219">
        <v>0.60416666666666696</v>
      </c>
      <c r="CU191" s="219">
        <v>0.60763888888888895</v>
      </c>
      <c r="CV191" s="219">
        <f t="shared" si="104"/>
        <v>0.12291666666666666</v>
      </c>
      <c r="CW191" s="219">
        <f t="shared" si="105"/>
        <v>0.12291666666666666</v>
      </c>
      <c r="CX191" s="219">
        <v>0.60763888888888895</v>
      </c>
      <c r="CY191" s="219">
        <v>0.121527777777778</v>
      </c>
      <c r="DL191" s="2" t="str" cm="1">
        <f t="array" ref="DL191">_xlfn.IFNA(IF(INDEX(SectorsBlocks,ROW()-ROW(DK$5)+2,MATCH(SUBSTITUTE(RPName," ",""),SectorsBlocks_Top,0))&lt;&gt;0,INDEX(SectorsBlocks,ROW()-ROW(DK$5)+2,MATCH(SUBSTITUTE(RPName," ",""),SectorsBlocks_Top,0)),""),"")</f>
        <v/>
      </c>
      <c r="DM191" s="250" t="str" cm="1">
        <f t="array" ref="DM191">_xlfn.IFNA(IF(INDEX(SectorsBlocks,ROW()-ROW(DL$5)+2,MATCH(SUBSTITUTE(RPName," ",""),SectorsBlocks_Top,0))&lt;&gt;0,INDEX(SectorsBlocks,ROW()-ROW(DL$5)+2,MATCH(SUBSTITUTE(RPName," ",""),SectorsBlocks_Top,0)+1),""),"")</f>
        <v/>
      </c>
    </row>
    <row r="192" spans="68:117" ht="15" hidden="1" customHeight="1">
      <c r="BP192" s="236">
        <f ca="1"/>
        <v>0.120833333333333</v>
      </c>
      <c r="CK192" s="219">
        <f t="shared" si="106"/>
        <v>0.61805555555555558</v>
      </c>
      <c r="CL192" s="219">
        <v>0.60763888888888895</v>
      </c>
      <c r="CM192" s="219">
        <v>0.61111111111111105</v>
      </c>
      <c r="CN192" s="219">
        <f t="shared" si="102"/>
        <v>0.1236111111111111</v>
      </c>
      <c r="CO192" s="219">
        <f t="shared" si="103"/>
        <v>0.1236111111111111</v>
      </c>
      <c r="CP192" s="219">
        <v>0.61111111111111105</v>
      </c>
      <c r="CQ192" s="219">
        <v>0.122222222222222</v>
      </c>
      <c r="CS192" s="219">
        <f t="shared" si="107"/>
        <v>0.61805555555555558</v>
      </c>
      <c r="CT192" s="219">
        <v>0.60763888888888895</v>
      </c>
      <c r="CU192" s="219">
        <v>0.61111111111111105</v>
      </c>
      <c r="CV192" s="219">
        <f t="shared" si="104"/>
        <v>0.1236111111111111</v>
      </c>
      <c r="CW192" s="219">
        <f t="shared" si="105"/>
        <v>0.1236111111111111</v>
      </c>
      <c r="CX192" s="219">
        <v>0.61111111111111105</v>
      </c>
      <c r="CY192" s="219">
        <v>0.122222222222222</v>
      </c>
      <c r="DL192" s="2" t="str" cm="1">
        <f t="array" ref="DL192">_xlfn.IFNA(IF(INDEX(SectorsBlocks,ROW()-ROW(DK$5)+2,MATCH(SUBSTITUTE(RPName," ",""),SectorsBlocks_Top,0))&lt;&gt;0,INDEX(SectorsBlocks,ROW()-ROW(DK$5)+2,MATCH(SUBSTITUTE(RPName," ",""),SectorsBlocks_Top,0)),""),"")</f>
        <v/>
      </c>
      <c r="DM192" s="250" t="str" cm="1">
        <f t="array" ref="DM192">_xlfn.IFNA(IF(INDEX(SectorsBlocks,ROW()-ROW(DL$5)+2,MATCH(SUBSTITUTE(RPName," ",""),SectorsBlocks_Top,0))&lt;&gt;0,INDEX(SectorsBlocks,ROW()-ROW(DL$5)+2,MATCH(SUBSTITUTE(RPName," ",""),SectorsBlocks_Top,0)+1),""),"")</f>
        <v/>
      </c>
    </row>
    <row r="193" spans="68:117" ht="15" hidden="1" customHeight="1">
      <c r="BP193" s="236">
        <f ca="1"/>
        <v>0.121527777777778</v>
      </c>
      <c r="CK193" s="219">
        <f t="shared" si="106"/>
        <v>0.62152777777777779</v>
      </c>
      <c r="CL193" s="219">
        <v>0.61111111111111105</v>
      </c>
      <c r="CM193" s="219">
        <v>0.61458333333333304</v>
      </c>
      <c r="CN193" s="219">
        <f t="shared" si="102"/>
        <v>0.12430555555555556</v>
      </c>
      <c r="CO193" s="219">
        <f t="shared" si="103"/>
        <v>0.12430555555555556</v>
      </c>
      <c r="CP193" s="219">
        <v>0.61458333333333304</v>
      </c>
      <c r="CQ193" s="219">
        <v>0.12291666666666699</v>
      </c>
      <c r="CS193" s="219">
        <f t="shared" si="107"/>
        <v>0.62152777777777779</v>
      </c>
      <c r="CT193" s="219">
        <v>0.61111111111111105</v>
      </c>
      <c r="CU193" s="219">
        <v>0.61458333333333304</v>
      </c>
      <c r="CV193" s="219">
        <f t="shared" si="104"/>
        <v>0.12430555555555556</v>
      </c>
      <c r="CW193" s="219">
        <f t="shared" si="105"/>
        <v>0.12430555555555556</v>
      </c>
      <c r="CX193" s="219">
        <v>0.61458333333333304</v>
      </c>
      <c r="CY193" s="219">
        <v>0.12291666666666699</v>
      </c>
      <c r="DL193" s="2" t="str" cm="1">
        <f t="array" ref="DL193">_xlfn.IFNA(IF(INDEX(SectorsBlocks,ROW()-ROW(DK$5)+2,MATCH(SUBSTITUTE(RPName," ",""),SectorsBlocks_Top,0))&lt;&gt;0,INDEX(SectorsBlocks,ROW()-ROW(DK$5)+2,MATCH(SUBSTITUTE(RPName," ",""),SectorsBlocks_Top,0)),""),"")</f>
        <v/>
      </c>
      <c r="DM193" s="250" t="str" cm="1">
        <f t="array" ref="DM193">_xlfn.IFNA(IF(INDEX(SectorsBlocks,ROW()-ROW(DL$5)+2,MATCH(SUBSTITUTE(RPName," ",""),SectorsBlocks_Top,0))&lt;&gt;0,INDEX(SectorsBlocks,ROW()-ROW(DL$5)+2,MATCH(SUBSTITUTE(RPName," ",""),SectorsBlocks_Top,0)+1),""),"")</f>
        <v/>
      </c>
    </row>
    <row r="194" spans="68:117" ht="15" hidden="1" customHeight="1">
      <c r="BP194" s="236">
        <f ca="1"/>
        <v>0.122222222222222</v>
      </c>
      <c r="CK194" s="219">
        <f t="shared" si="106"/>
        <v>0.625</v>
      </c>
      <c r="CL194" s="219">
        <v>0.61458333333333304</v>
      </c>
      <c r="CM194" s="219">
        <v>0.61805555555555503</v>
      </c>
      <c r="CN194" s="219">
        <f t="shared" si="102"/>
        <v>0.125</v>
      </c>
      <c r="CO194" s="219">
        <f t="shared" si="103"/>
        <v>0.125</v>
      </c>
      <c r="CP194" s="219">
        <v>0.61805555555555503</v>
      </c>
      <c r="CQ194" s="219">
        <v>0.12361111111111101</v>
      </c>
      <c r="CS194" s="219">
        <f t="shared" si="107"/>
        <v>0.625</v>
      </c>
      <c r="CT194" s="219">
        <v>0.61458333333333304</v>
      </c>
      <c r="CU194" s="219">
        <v>0.61805555555555503</v>
      </c>
      <c r="CV194" s="219">
        <f t="shared" si="104"/>
        <v>0.125</v>
      </c>
      <c r="CW194" s="219">
        <f t="shared" si="105"/>
        <v>0.125</v>
      </c>
      <c r="CX194" s="219">
        <v>0.61805555555555503</v>
      </c>
      <c r="CY194" s="219">
        <v>0.12361111111111101</v>
      </c>
      <c r="DL194" s="2" t="str" cm="1">
        <f t="array" ref="DL194">_xlfn.IFNA(IF(INDEX(SectorsBlocks,ROW()-ROW(DK$5)+2,MATCH(SUBSTITUTE(RPName," ",""),SectorsBlocks_Top,0))&lt;&gt;0,INDEX(SectorsBlocks,ROW()-ROW(DK$5)+2,MATCH(SUBSTITUTE(RPName," ",""),SectorsBlocks_Top,0)),""),"")</f>
        <v/>
      </c>
      <c r="DM194" s="250" t="str" cm="1">
        <f t="array" ref="DM194">_xlfn.IFNA(IF(INDEX(SectorsBlocks,ROW()-ROW(DL$5)+2,MATCH(SUBSTITUTE(RPName," ",""),SectorsBlocks_Top,0))&lt;&gt;0,INDEX(SectorsBlocks,ROW()-ROW(DL$5)+2,MATCH(SUBSTITUTE(RPName," ",""),SectorsBlocks_Top,0)+1),""),"")</f>
        <v/>
      </c>
    </row>
    <row r="195" spans="68:117" ht="15" hidden="1" customHeight="1">
      <c r="BP195" s="236">
        <f ca="1"/>
        <v>0.12291666666666699</v>
      </c>
      <c r="CK195" s="219">
        <f t="shared" si="106"/>
        <v>0.62847222222222221</v>
      </c>
      <c r="CL195" s="219">
        <v>0.61805555555555503</v>
      </c>
      <c r="CM195" s="219">
        <v>0.62152777777777801</v>
      </c>
      <c r="CN195" s="219">
        <f t="shared" si="102"/>
        <v>0.12569444444444444</v>
      </c>
      <c r="CO195" s="219">
        <f t="shared" si="103"/>
        <v>0.12569444444444444</v>
      </c>
      <c r="CP195" s="219">
        <v>0.62152777777777801</v>
      </c>
      <c r="CQ195" s="219">
        <v>0.124305555555556</v>
      </c>
      <c r="CS195" s="219">
        <f t="shared" si="107"/>
        <v>0.62847222222222221</v>
      </c>
      <c r="CT195" s="219">
        <v>0.61805555555555503</v>
      </c>
      <c r="CU195" s="219">
        <v>0.62152777777777801</v>
      </c>
      <c r="CV195" s="219">
        <f t="shared" si="104"/>
        <v>0.12569444444444444</v>
      </c>
      <c r="CW195" s="219">
        <f t="shared" si="105"/>
        <v>0.12569444444444444</v>
      </c>
      <c r="CX195" s="219">
        <v>0.62152777777777801</v>
      </c>
      <c r="CY195" s="219">
        <v>0.124305555555556</v>
      </c>
      <c r="DL195" s="2" t="str" cm="1">
        <f t="array" ref="DL195">_xlfn.IFNA(IF(INDEX(SectorsBlocks,ROW()-ROW(DK$5)+2,MATCH(SUBSTITUTE(RPName," ",""),SectorsBlocks_Top,0))&lt;&gt;0,INDEX(SectorsBlocks,ROW()-ROW(DK$5)+2,MATCH(SUBSTITUTE(RPName," ",""),SectorsBlocks_Top,0)),""),"")</f>
        <v/>
      </c>
      <c r="DM195" s="250" t="str" cm="1">
        <f t="array" ref="DM195">_xlfn.IFNA(IF(INDEX(SectorsBlocks,ROW()-ROW(DL$5)+2,MATCH(SUBSTITUTE(RPName," ",""),SectorsBlocks_Top,0))&lt;&gt;0,INDEX(SectorsBlocks,ROW()-ROW(DL$5)+2,MATCH(SUBSTITUTE(RPName," ",""),SectorsBlocks_Top,0)+1),""),"")</f>
        <v/>
      </c>
    </row>
    <row r="196" spans="68:117" ht="15" hidden="1" customHeight="1">
      <c r="BP196" s="236">
        <f ca="1"/>
        <v>0.12361111111111101</v>
      </c>
      <c r="CK196" s="219">
        <f t="shared" si="106"/>
        <v>0.63194444444444442</v>
      </c>
      <c r="CL196" s="219">
        <v>0.62152777777777801</v>
      </c>
      <c r="CM196" s="219">
        <v>0.625</v>
      </c>
      <c r="CN196" s="219">
        <f t="shared" si="102"/>
        <v>0.12638888888888888</v>
      </c>
      <c r="CO196" s="219">
        <f t="shared" si="103"/>
        <v>0.12638888888888888</v>
      </c>
      <c r="CP196" s="219">
        <v>0.625</v>
      </c>
      <c r="CQ196" s="219">
        <v>0.125</v>
      </c>
      <c r="CS196" s="219">
        <f t="shared" si="107"/>
        <v>0.63194444444444442</v>
      </c>
      <c r="CT196" s="219">
        <v>0.62152777777777801</v>
      </c>
      <c r="CU196" s="219">
        <v>0.625</v>
      </c>
      <c r="CV196" s="219">
        <f t="shared" si="104"/>
        <v>0.12638888888888888</v>
      </c>
      <c r="CW196" s="219">
        <f t="shared" si="105"/>
        <v>0.12638888888888888</v>
      </c>
      <c r="CX196" s="219">
        <v>0.625</v>
      </c>
      <c r="CY196" s="219">
        <v>0.125</v>
      </c>
      <c r="DL196" s="2" t="str" cm="1">
        <f t="array" ref="DL196">_xlfn.IFNA(IF(INDEX(SectorsBlocks,ROW()-ROW(DK$5)+2,MATCH(SUBSTITUTE(RPName," ",""),SectorsBlocks_Top,0))&lt;&gt;0,INDEX(SectorsBlocks,ROW()-ROW(DK$5)+2,MATCH(SUBSTITUTE(RPName," ",""),SectorsBlocks_Top,0)),""),"")</f>
        <v/>
      </c>
      <c r="DM196" s="250" t="str" cm="1">
        <f t="array" ref="DM196">_xlfn.IFNA(IF(INDEX(SectorsBlocks,ROW()-ROW(DL$5)+2,MATCH(SUBSTITUTE(RPName," ",""),SectorsBlocks_Top,0))&lt;&gt;0,INDEX(SectorsBlocks,ROW()-ROW(DL$5)+2,MATCH(SUBSTITUTE(RPName," ",""),SectorsBlocks_Top,0)+1),""),"")</f>
        <v/>
      </c>
    </row>
    <row r="197" spans="68:117" ht="15" hidden="1" customHeight="1">
      <c r="BP197" s="236">
        <f ca="1"/>
        <v>0.124305555555556</v>
      </c>
      <c r="CK197" s="219">
        <f t="shared" si="106"/>
        <v>0.63541666666666663</v>
      </c>
      <c r="CL197" s="219">
        <v>0.625</v>
      </c>
      <c r="CM197" s="219">
        <v>0.62847222222222199</v>
      </c>
      <c r="CN197" s="219">
        <f t="shared" si="102"/>
        <v>0.12708333333333333</v>
      </c>
      <c r="CO197" s="219">
        <f t="shared" si="103"/>
        <v>0.12708333333333333</v>
      </c>
      <c r="CP197" s="219">
        <v>0.62847222222222199</v>
      </c>
      <c r="CQ197" s="219">
        <v>0.125694444444444</v>
      </c>
      <c r="CS197" s="219">
        <f t="shared" si="107"/>
        <v>0.63541666666666663</v>
      </c>
      <c r="CT197" s="219">
        <v>0.625</v>
      </c>
      <c r="CU197" s="219">
        <v>0.62847222222222199</v>
      </c>
      <c r="CV197" s="219">
        <f t="shared" si="104"/>
        <v>0.12708333333333333</v>
      </c>
      <c r="CW197" s="219">
        <f t="shared" si="105"/>
        <v>0.12708333333333333</v>
      </c>
      <c r="CX197" s="219">
        <v>0.62847222222222199</v>
      </c>
      <c r="CY197" s="219">
        <v>0.125694444444444</v>
      </c>
      <c r="DL197" s="2" t="str" cm="1">
        <f t="array" ref="DL197">_xlfn.IFNA(IF(INDEX(SectorsBlocks,ROW()-ROW(DK$5)+2,MATCH(SUBSTITUTE(RPName," ",""),SectorsBlocks_Top,0))&lt;&gt;0,INDEX(SectorsBlocks,ROW()-ROW(DK$5)+2,MATCH(SUBSTITUTE(RPName," ",""),SectorsBlocks_Top,0)),""),"")</f>
        <v/>
      </c>
      <c r="DM197" s="250" t="str" cm="1">
        <f t="array" ref="DM197">_xlfn.IFNA(IF(INDEX(SectorsBlocks,ROW()-ROW(DL$5)+2,MATCH(SUBSTITUTE(RPName," ",""),SectorsBlocks_Top,0))&lt;&gt;0,INDEX(SectorsBlocks,ROW()-ROW(DL$5)+2,MATCH(SUBSTITUTE(RPName," ",""),SectorsBlocks_Top,0)+1),""),"")</f>
        <v/>
      </c>
    </row>
    <row r="198" spans="68:117" ht="15" hidden="1" customHeight="1">
      <c r="BP198" s="236">
        <f ca="1"/>
        <v>0.125</v>
      </c>
      <c r="CK198" s="219">
        <f t="shared" si="106"/>
        <v>0.63888888888888884</v>
      </c>
      <c r="CL198" s="219">
        <v>0.62847222222222199</v>
      </c>
      <c r="CM198" s="219">
        <v>0.63194444444444398</v>
      </c>
      <c r="CN198" s="219">
        <f t="shared" si="102"/>
        <v>0.12777777777777777</v>
      </c>
      <c r="CO198" s="219">
        <f t="shared" si="103"/>
        <v>0.12777777777777777</v>
      </c>
      <c r="CP198" s="219">
        <v>0.63194444444444398</v>
      </c>
      <c r="CQ198" s="219">
        <v>0.12638888888888899</v>
      </c>
      <c r="CS198" s="219">
        <f t="shared" si="107"/>
        <v>0.63888888888888884</v>
      </c>
      <c r="CT198" s="219">
        <v>0.62847222222222199</v>
      </c>
      <c r="CU198" s="219">
        <v>0.63194444444444398</v>
      </c>
      <c r="CV198" s="219">
        <f t="shared" si="104"/>
        <v>0.12777777777777777</v>
      </c>
      <c r="CW198" s="219">
        <f t="shared" si="105"/>
        <v>0.12777777777777777</v>
      </c>
      <c r="CX198" s="219">
        <v>0.63194444444444398</v>
      </c>
      <c r="CY198" s="219">
        <v>0.12638888888888899</v>
      </c>
      <c r="DL198" s="2" t="str" cm="1">
        <f t="array" ref="DL198">_xlfn.IFNA(IF(INDEX(SectorsBlocks,ROW()-ROW(DK$5)+2,MATCH(SUBSTITUTE(RPName," ",""),SectorsBlocks_Top,0))&lt;&gt;0,INDEX(SectorsBlocks,ROW()-ROW(DK$5)+2,MATCH(SUBSTITUTE(RPName," ",""),SectorsBlocks_Top,0)),""),"")</f>
        <v/>
      </c>
      <c r="DM198" s="250" t="str" cm="1">
        <f t="array" ref="DM198">_xlfn.IFNA(IF(INDEX(SectorsBlocks,ROW()-ROW(DL$5)+2,MATCH(SUBSTITUTE(RPName," ",""),SectorsBlocks_Top,0))&lt;&gt;0,INDEX(SectorsBlocks,ROW()-ROW(DL$5)+2,MATCH(SUBSTITUTE(RPName," ",""),SectorsBlocks_Top,0)+1),""),"")</f>
        <v/>
      </c>
    </row>
    <row r="199" spans="68:117" ht="15" hidden="1" customHeight="1">
      <c r="BP199" s="236">
        <f ca="1"/>
        <v>0.125694444444444</v>
      </c>
      <c r="CK199" s="219">
        <f t="shared" si="106"/>
        <v>0.64236111111111105</v>
      </c>
      <c r="CL199" s="219">
        <v>0.63194444444444398</v>
      </c>
      <c r="CM199" s="219">
        <v>0.63541666666666696</v>
      </c>
      <c r="CN199" s="219">
        <f t="shared" si="102"/>
        <v>0.12847222222222221</v>
      </c>
      <c r="CO199" s="219">
        <f t="shared" si="103"/>
        <v>0.12847222222222221</v>
      </c>
      <c r="CP199" s="219">
        <v>0.63541666666666696</v>
      </c>
      <c r="CQ199" s="219">
        <v>0.12708333333333299</v>
      </c>
      <c r="CS199" s="219">
        <f t="shared" si="107"/>
        <v>0.64236111111111105</v>
      </c>
      <c r="CT199" s="219">
        <v>0.63194444444444398</v>
      </c>
      <c r="CU199" s="219">
        <v>0.63541666666666696</v>
      </c>
      <c r="CV199" s="219">
        <f t="shared" si="104"/>
        <v>0.12847222222222221</v>
      </c>
      <c r="CW199" s="219">
        <f t="shared" si="105"/>
        <v>0.12847222222222221</v>
      </c>
      <c r="CX199" s="219">
        <v>0.63541666666666696</v>
      </c>
      <c r="CY199" s="219">
        <v>0.12708333333333299</v>
      </c>
      <c r="DL199" s="2" t="str" cm="1">
        <f t="array" ref="DL199">_xlfn.IFNA(IF(INDEX(SectorsBlocks,ROW()-ROW(DK$5)+2,MATCH(SUBSTITUTE(RPName," ",""),SectorsBlocks_Top,0))&lt;&gt;0,INDEX(SectorsBlocks,ROW()-ROW(DK$5)+2,MATCH(SUBSTITUTE(RPName," ",""),SectorsBlocks_Top,0)),""),"")</f>
        <v/>
      </c>
      <c r="DM199" s="250" t="str" cm="1">
        <f t="array" ref="DM199">_xlfn.IFNA(IF(INDEX(SectorsBlocks,ROW()-ROW(DL$5)+2,MATCH(SUBSTITUTE(RPName," ",""),SectorsBlocks_Top,0))&lt;&gt;0,INDEX(SectorsBlocks,ROW()-ROW(DL$5)+2,MATCH(SUBSTITUTE(RPName," ",""),SectorsBlocks_Top,0)+1),""),"")</f>
        <v/>
      </c>
    </row>
    <row r="200" spans="68:117" ht="15" hidden="1" customHeight="1">
      <c r="BP200" s="236">
        <f ca="1"/>
        <v>0.12638888888888899</v>
      </c>
      <c r="CK200" s="219">
        <f t="shared" si="106"/>
        <v>0.64583333333333337</v>
      </c>
      <c r="CL200" s="219">
        <v>0.63541666666666696</v>
      </c>
      <c r="CM200" s="219">
        <v>0.63888888888888895</v>
      </c>
      <c r="CN200" s="219">
        <f t="shared" si="102"/>
        <v>0.12916666666666665</v>
      </c>
      <c r="CO200" s="219">
        <f t="shared" si="103"/>
        <v>0.12916666666666665</v>
      </c>
      <c r="CP200" s="219">
        <v>0.63888888888888895</v>
      </c>
      <c r="CQ200" s="219">
        <v>0.12777777777777799</v>
      </c>
      <c r="CS200" s="219">
        <f t="shared" si="107"/>
        <v>0.64583333333333337</v>
      </c>
      <c r="CT200" s="219">
        <v>0.63541666666666696</v>
      </c>
      <c r="CU200" s="219">
        <v>0.63888888888888895</v>
      </c>
      <c r="CV200" s="219">
        <f t="shared" si="104"/>
        <v>0.12916666666666665</v>
      </c>
      <c r="CW200" s="219">
        <f t="shared" si="105"/>
        <v>0.12916666666666665</v>
      </c>
      <c r="CX200" s="219">
        <v>0.63888888888888895</v>
      </c>
      <c r="CY200" s="219">
        <v>0.12777777777777799</v>
      </c>
      <c r="DL200" s="2" t="str" cm="1">
        <f t="array" ref="DL200">_xlfn.IFNA(IF(INDEX(SectorsBlocks,ROW()-ROW(DK$5)+2,MATCH(SUBSTITUTE(RPName," ",""),SectorsBlocks_Top,0))&lt;&gt;0,INDEX(SectorsBlocks,ROW()-ROW(DK$5)+2,MATCH(SUBSTITUTE(RPName," ",""),SectorsBlocks_Top,0)),""),"")</f>
        <v/>
      </c>
      <c r="DM200" s="250" t="str" cm="1">
        <f t="array" ref="DM200">_xlfn.IFNA(IF(INDEX(SectorsBlocks,ROW()-ROW(DL$5)+2,MATCH(SUBSTITUTE(RPName," ",""),SectorsBlocks_Top,0))&lt;&gt;0,INDEX(SectorsBlocks,ROW()-ROW(DL$5)+2,MATCH(SUBSTITUTE(RPName," ",""),SectorsBlocks_Top,0)+1),""),"")</f>
        <v/>
      </c>
    </row>
    <row r="201" spans="68:117" ht="15" hidden="1" customHeight="1">
      <c r="BP201" s="236">
        <f ca="1"/>
        <v>0.12708333333333299</v>
      </c>
      <c r="CK201" s="219">
        <f t="shared" si="106"/>
        <v>0.64930555555555558</v>
      </c>
      <c r="CL201" s="219">
        <v>0.63888888888888895</v>
      </c>
      <c r="CM201" s="219">
        <v>0.64236111111111105</v>
      </c>
      <c r="CN201" s="219">
        <f t="shared" si="102"/>
        <v>0.12986111111111112</v>
      </c>
      <c r="CO201" s="219">
        <f t="shared" si="103"/>
        <v>0.12986111111111112</v>
      </c>
      <c r="CP201" s="219">
        <v>0.64236111111111105</v>
      </c>
      <c r="CQ201" s="219">
        <v>0.12847222222222199</v>
      </c>
      <c r="CS201" s="219">
        <f t="shared" si="107"/>
        <v>0.64930555555555558</v>
      </c>
      <c r="CT201" s="219">
        <v>0.63888888888888895</v>
      </c>
      <c r="CU201" s="219">
        <v>0.64236111111111105</v>
      </c>
      <c r="CV201" s="219">
        <f t="shared" si="104"/>
        <v>0.12986111111111112</v>
      </c>
      <c r="CW201" s="219">
        <f t="shared" si="105"/>
        <v>0.12986111111111112</v>
      </c>
      <c r="CX201" s="219">
        <v>0.64236111111111105</v>
      </c>
      <c r="CY201" s="219">
        <v>0.12847222222222199</v>
      </c>
      <c r="DL201" s="2" t="str" cm="1">
        <f t="array" ref="DL201">_xlfn.IFNA(IF(INDEX(SectorsBlocks,ROW()-ROW(DK$5)+2,MATCH(SUBSTITUTE(RPName," ",""),SectorsBlocks_Top,0))&lt;&gt;0,INDEX(SectorsBlocks,ROW()-ROW(DK$5)+2,MATCH(SUBSTITUTE(RPName," ",""),SectorsBlocks_Top,0)),""),"")</f>
        <v/>
      </c>
      <c r="DM201" s="250" t="str" cm="1">
        <f t="array" ref="DM201">_xlfn.IFNA(IF(INDEX(SectorsBlocks,ROW()-ROW(DL$5)+2,MATCH(SUBSTITUTE(RPName," ",""),SectorsBlocks_Top,0))&lt;&gt;0,INDEX(SectorsBlocks,ROW()-ROW(DL$5)+2,MATCH(SUBSTITUTE(RPName," ",""),SectorsBlocks_Top,0)+1),""),"")</f>
        <v/>
      </c>
    </row>
    <row r="202" spans="68:117" ht="15" hidden="1" customHeight="1">
      <c r="BP202" s="236">
        <f ca="1"/>
        <v>0.12777777777777799</v>
      </c>
      <c r="CK202" s="219">
        <f t="shared" si="106"/>
        <v>0.65277777777777779</v>
      </c>
      <c r="CL202" s="219">
        <v>0.64236111111111105</v>
      </c>
      <c r="CM202" s="219">
        <v>0.64583333333333304</v>
      </c>
      <c r="CN202" s="219">
        <f t="shared" si="102"/>
        <v>0.13055555555555556</v>
      </c>
      <c r="CO202" s="219">
        <f t="shared" si="103"/>
        <v>0.13055555555555556</v>
      </c>
      <c r="CP202" s="219">
        <v>0.64583333333333304</v>
      </c>
      <c r="CQ202" s="219">
        <v>0.12916666666666701</v>
      </c>
      <c r="CS202" s="219">
        <f t="shared" si="107"/>
        <v>0.65277777777777779</v>
      </c>
      <c r="CT202" s="219">
        <v>0.64236111111111105</v>
      </c>
      <c r="CU202" s="219">
        <v>0.64583333333333304</v>
      </c>
      <c r="CV202" s="219">
        <f t="shared" si="104"/>
        <v>0.13055555555555556</v>
      </c>
      <c r="CW202" s="219">
        <f t="shared" si="105"/>
        <v>0.13055555555555556</v>
      </c>
      <c r="CX202" s="219">
        <v>0.64583333333333304</v>
      </c>
      <c r="CY202" s="219">
        <v>0.12916666666666701</v>
      </c>
      <c r="DL202" s="2" t="str" cm="1">
        <f t="array" ref="DL202">_xlfn.IFNA(IF(INDEX(SectorsBlocks,ROW()-ROW(DK$5)+2,MATCH(SUBSTITUTE(RPName," ",""),SectorsBlocks_Top,0))&lt;&gt;0,INDEX(SectorsBlocks,ROW()-ROW(DK$5)+2,MATCH(SUBSTITUTE(RPName," ",""),SectorsBlocks_Top,0)),""),"")</f>
        <v/>
      </c>
      <c r="DM202" s="250" t="str" cm="1">
        <f t="array" ref="DM202">_xlfn.IFNA(IF(INDEX(SectorsBlocks,ROW()-ROW(DL$5)+2,MATCH(SUBSTITUTE(RPName," ",""),SectorsBlocks_Top,0))&lt;&gt;0,INDEX(SectorsBlocks,ROW()-ROW(DL$5)+2,MATCH(SUBSTITUTE(RPName," ",""),SectorsBlocks_Top,0)+1),""),"")</f>
        <v/>
      </c>
    </row>
    <row r="203" spans="68:117" ht="15" hidden="1" customHeight="1">
      <c r="BP203" s="236">
        <f ca="1"/>
        <v>0.12847222222222199</v>
      </c>
      <c r="CK203" s="219">
        <f t="shared" si="106"/>
        <v>0.65625</v>
      </c>
      <c r="CL203" s="219">
        <v>0.64583333333333304</v>
      </c>
      <c r="CM203" s="219">
        <v>0.64930555555555503</v>
      </c>
      <c r="CN203" s="219">
        <f t="shared" si="102"/>
        <v>0.13125000000000001</v>
      </c>
      <c r="CO203" s="219">
        <f t="shared" si="103"/>
        <v>0.13125000000000001</v>
      </c>
      <c r="CP203" s="219">
        <v>0.64930555555555503</v>
      </c>
      <c r="CQ203" s="219">
        <v>0.12986111111111101</v>
      </c>
      <c r="CS203" s="219">
        <f t="shared" si="107"/>
        <v>0.65625</v>
      </c>
      <c r="CT203" s="219">
        <v>0.64583333333333304</v>
      </c>
      <c r="CU203" s="219">
        <v>0.64930555555555503</v>
      </c>
      <c r="CV203" s="219">
        <f t="shared" si="104"/>
        <v>0.13125000000000001</v>
      </c>
      <c r="CW203" s="219">
        <f t="shared" si="105"/>
        <v>0.13125000000000001</v>
      </c>
      <c r="CX203" s="219">
        <v>0.64930555555555503</v>
      </c>
      <c r="CY203" s="219">
        <v>0.12986111111111101</v>
      </c>
      <c r="DL203" s="2" t="str" cm="1">
        <f t="array" ref="DL203">_xlfn.IFNA(IF(INDEX(SectorsBlocks,ROW()-ROW(DK$5)+2,MATCH(SUBSTITUTE(RPName," ",""),SectorsBlocks_Top,0))&lt;&gt;0,INDEX(SectorsBlocks,ROW()-ROW(DK$5)+2,MATCH(SUBSTITUTE(RPName," ",""),SectorsBlocks_Top,0)),""),"")</f>
        <v/>
      </c>
      <c r="DM203" s="250" t="str" cm="1">
        <f t="array" ref="DM203">_xlfn.IFNA(IF(INDEX(SectorsBlocks,ROW()-ROW(DL$5)+2,MATCH(SUBSTITUTE(RPName," ",""),SectorsBlocks_Top,0))&lt;&gt;0,INDEX(SectorsBlocks,ROW()-ROW(DL$5)+2,MATCH(SUBSTITUTE(RPName," ",""),SectorsBlocks_Top,0)+1),""),"")</f>
        <v/>
      </c>
    </row>
    <row r="204" spans="68:117" ht="15" hidden="1" customHeight="1">
      <c r="BP204" s="236">
        <f ca="1"/>
        <v>0.12916666666666701</v>
      </c>
      <c r="CK204" s="219">
        <f t="shared" si="106"/>
        <v>0.65972222222222221</v>
      </c>
      <c r="CL204" s="219">
        <v>0.64930555555555503</v>
      </c>
      <c r="CM204" s="219">
        <v>0.65277777777777801</v>
      </c>
      <c r="CN204" s="219">
        <f t="shared" si="102"/>
        <v>0.13194444444444445</v>
      </c>
      <c r="CO204" s="219">
        <f t="shared" si="103"/>
        <v>0.13194444444444445</v>
      </c>
      <c r="CP204" s="219">
        <v>0.65277777777777801</v>
      </c>
      <c r="CQ204" s="219">
        <v>0.13055555555555601</v>
      </c>
      <c r="CS204" s="219">
        <f t="shared" si="107"/>
        <v>0.65972222222222221</v>
      </c>
      <c r="CT204" s="219">
        <v>0.64930555555555503</v>
      </c>
      <c r="CU204" s="219">
        <v>0.65277777777777801</v>
      </c>
      <c r="CV204" s="219">
        <f t="shared" si="104"/>
        <v>0.13194444444444445</v>
      </c>
      <c r="CW204" s="219">
        <f t="shared" si="105"/>
        <v>0.13194444444444445</v>
      </c>
      <c r="CX204" s="219">
        <v>0.65277777777777801</v>
      </c>
      <c r="CY204" s="219">
        <v>0.13055555555555601</v>
      </c>
      <c r="DL204" s="2" t="str" cm="1">
        <f t="array" ref="DL204">_xlfn.IFNA(IF(INDEX(SectorsBlocks,ROW()-ROW(DK$5)+2,MATCH(SUBSTITUTE(RPName," ",""),SectorsBlocks_Top,0))&lt;&gt;0,INDEX(SectorsBlocks,ROW()-ROW(DK$5)+2,MATCH(SUBSTITUTE(RPName," ",""),SectorsBlocks_Top,0)),""),"")</f>
        <v/>
      </c>
      <c r="DM204" s="250" t="str" cm="1">
        <f t="array" ref="DM204">_xlfn.IFNA(IF(INDEX(SectorsBlocks,ROW()-ROW(DL$5)+2,MATCH(SUBSTITUTE(RPName," ",""),SectorsBlocks_Top,0))&lt;&gt;0,INDEX(SectorsBlocks,ROW()-ROW(DL$5)+2,MATCH(SUBSTITUTE(RPName," ",""),SectorsBlocks_Top,0)+1),""),"")</f>
        <v/>
      </c>
    </row>
    <row r="205" spans="68:117" ht="15" hidden="1" customHeight="1">
      <c r="BP205" s="236">
        <f ca="1"/>
        <v>0.12986111111111101</v>
      </c>
      <c r="CK205" s="219">
        <f t="shared" si="106"/>
        <v>0.66319444444444442</v>
      </c>
      <c r="CL205" s="219">
        <v>0.65277777777777801</v>
      </c>
      <c r="CM205" s="219">
        <v>0.65625</v>
      </c>
      <c r="CN205" s="219">
        <f t="shared" si="102"/>
        <v>0.13263888888888889</v>
      </c>
      <c r="CO205" s="219">
        <f t="shared" si="103"/>
        <v>0.13263888888888889</v>
      </c>
      <c r="CP205" s="219">
        <v>0.65625</v>
      </c>
      <c r="CQ205" s="219">
        <v>0.13125000000000001</v>
      </c>
      <c r="CS205" s="219">
        <f t="shared" si="107"/>
        <v>0.66319444444444442</v>
      </c>
      <c r="CT205" s="219">
        <v>0.65277777777777801</v>
      </c>
      <c r="CU205" s="219">
        <v>0.65625</v>
      </c>
      <c r="CV205" s="219">
        <f t="shared" si="104"/>
        <v>0.13263888888888889</v>
      </c>
      <c r="CW205" s="219">
        <f t="shared" si="105"/>
        <v>0.13263888888888889</v>
      </c>
      <c r="CX205" s="219">
        <v>0.65625</v>
      </c>
      <c r="CY205" s="219">
        <v>0.13125000000000001</v>
      </c>
      <c r="DL205" s="2" t="str" cm="1">
        <f t="array" ref="DL205">_xlfn.IFNA(IF(INDEX(SectorsBlocks,ROW()-ROW(DK$5)+2,MATCH(SUBSTITUTE(RPName," ",""),SectorsBlocks_Top,0))&lt;&gt;0,INDEX(SectorsBlocks,ROW()-ROW(DK$5)+2,MATCH(SUBSTITUTE(RPName," ",""),SectorsBlocks_Top,0)),""),"")</f>
        <v/>
      </c>
      <c r="DM205" s="250" t="str" cm="1">
        <f t="array" ref="DM205">_xlfn.IFNA(IF(INDEX(SectorsBlocks,ROW()-ROW(DL$5)+2,MATCH(SUBSTITUTE(RPName," ",""),SectorsBlocks_Top,0))&lt;&gt;0,INDEX(SectorsBlocks,ROW()-ROW(DL$5)+2,MATCH(SUBSTITUTE(RPName," ",""),SectorsBlocks_Top,0)+1),""),"")</f>
        <v/>
      </c>
    </row>
    <row r="206" spans="68:117" ht="15" hidden="1" customHeight="1">
      <c r="BP206" s="236">
        <f ca="1"/>
        <v>0.13055555555555601</v>
      </c>
      <c r="CK206" s="219">
        <f t="shared" si="106"/>
        <v>0.66666666666666663</v>
      </c>
      <c r="CL206" s="219">
        <v>0.65625</v>
      </c>
      <c r="CM206" s="219">
        <v>0.65972222222222199</v>
      </c>
      <c r="CN206" s="219">
        <f t="shared" si="102"/>
        <v>0.13333333333333333</v>
      </c>
      <c r="CO206" s="219">
        <f t="shared" si="103"/>
        <v>0.13333333333333333</v>
      </c>
      <c r="CP206" s="219">
        <v>0.65972222222222199</v>
      </c>
      <c r="CQ206" s="219">
        <v>0.131944444444444</v>
      </c>
      <c r="CS206" s="219">
        <f t="shared" si="107"/>
        <v>0.66666666666666663</v>
      </c>
      <c r="CT206" s="219">
        <v>0.65625</v>
      </c>
      <c r="CU206" s="219">
        <v>0.65972222222222199</v>
      </c>
      <c r="CV206" s="219">
        <f t="shared" si="104"/>
        <v>0.13333333333333333</v>
      </c>
      <c r="CW206" s="219">
        <f t="shared" si="105"/>
        <v>0.13333333333333333</v>
      </c>
      <c r="CX206" s="219">
        <v>0.65972222222222199</v>
      </c>
      <c r="CY206" s="219">
        <v>0.131944444444444</v>
      </c>
      <c r="DL206" s="2" t="str" cm="1">
        <f t="array" ref="DL206">_xlfn.IFNA(IF(INDEX(SectorsBlocks,ROW()-ROW(DK$5)+2,MATCH(SUBSTITUTE(RPName," ",""),SectorsBlocks_Top,0))&lt;&gt;0,INDEX(SectorsBlocks,ROW()-ROW(DK$5)+2,MATCH(SUBSTITUTE(RPName," ",""),SectorsBlocks_Top,0)),""),"")</f>
        <v/>
      </c>
      <c r="DM206" s="250" t="str" cm="1">
        <f t="array" ref="DM206">_xlfn.IFNA(IF(INDEX(SectorsBlocks,ROW()-ROW(DL$5)+2,MATCH(SUBSTITUTE(RPName," ",""),SectorsBlocks_Top,0))&lt;&gt;0,INDEX(SectorsBlocks,ROW()-ROW(DL$5)+2,MATCH(SUBSTITUTE(RPName," ",""),SectorsBlocks_Top,0)+1),""),"")</f>
        <v/>
      </c>
    </row>
    <row r="207" spans="68:117" ht="15" hidden="1" customHeight="1">
      <c r="BP207" s="236">
        <f ca="1"/>
        <v>0.13125000000000001</v>
      </c>
      <c r="CK207" s="219">
        <f t="shared" si="106"/>
        <v>0.67013888888888884</v>
      </c>
      <c r="CL207" s="219">
        <v>0.65972222222222199</v>
      </c>
      <c r="CM207" s="219">
        <v>0.66319444444444398</v>
      </c>
      <c r="CN207" s="219">
        <f t="shared" si="102"/>
        <v>0.13402777777777777</v>
      </c>
      <c r="CO207" s="219">
        <f t="shared" si="103"/>
        <v>0.13402777777777777</v>
      </c>
      <c r="CP207" s="219">
        <v>0.66319444444444398</v>
      </c>
      <c r="CQ207" s="219">
        <v>0.132638888888889</v>
      </c>
      <c r="CS207" s="219">
        <f t="shared" si="107"/>
        <v>0.67013888888888884</v>
      </c>
      <c r="CT207" s="219">
        <v>0.65972222222222199</v>
      </c>
      <c r="CU207" s="219">
        <v>0.66319444444444398</v>
      </c>
      <c r="CV207" s="219">
        <f t="shared" si="104"/>
        <v>0.13402777777777777</v>
      </c>
      <c r="CW207" s="219">
        <f t="shared" si="105"/>
        <v>0.13402777777777777</v>
      </c>
      <c r="CX207" s="219">
        <v>0.66319444444444398</v>
      </c>
      <c r="CY207" s="219">
        <v>0.132638888888889</v>
      </c>
      <c r="DL207" s="2" t="str" cm="1">
        <f t="array" ref="DL207">_xlfn.IFNA(IF(INDEX(SectorsBlocks,ROW()-ROW(DK$5)+2,MATCH(SUBSTITUTE(RPName," ",""),SectorsBlocks_Top,0))&lt;&gt;0,INDEX(SectorsBlocks,ROW()-ROW(DK$5)+2,MATCH(SUBSTITUTE(RPName," ",""),SectorsBlocks_Top,0)),""),"")</f>
        <v/>
      </c>
      <c r="DM207" s="250" t="str" cm="1">
        <f t="array" ref="DM207">_xlfn.IFNA(IF(INDEX(SectorsBlocks,ROW()-ROW(DL$5)+2,MATCH(SUBSTITUTE(RPName," ",""),SectorsBlocks_Top,0))&lt;&gt;0,INDEX(SectorsBlocks,ROW()-ROW(DL$5)+2,MATCH(SUBSTITUTE(RPName," ",""),SectorsBlocks_Top,0)+1),""),"")</f>
        <v/>
      </c>
    </row>
    <row r="208" spans="68:117" ht="15" hidden="1" customHeight="1">
      <c r="BP208" s="236">
        <f ca="1"/>
        <v>0.131944444444444</v>
      </c>
      <c r="CK208" s="219">
        <f t="shared" si="106"/>
        <v>0.67361111111111105</v>
      </c>
      <c r="CL208" s="219">
        <v>0.66319444444444398</v>
      </c>
      <c r="CM208" s="219">
        <v>0.66666666666666696</v>
      </c>
      <c r="CN208" s="219">
        <f t="shared" ref="CN208:CN271" si="108">IF(CN207=1,TIME(0,1,0),TIME(HOUR(CN207),MINUTE(CN207),0)+TIME(0,1,0))</f>
        <v>0.13472222222222222</v>
      </c>
      <c r="CO208" s="219">
        <f t="shared" ref="CO208:CO271" si="109">IF(CO207=1,TIME(0,1,0),TIME(HOUR(CO207),MINUTE(CO207),0)+TIME(0,1,0))</f>
        <v>0.13472222222222222</v>
      </c>
      <c r="CP208" s="219">
        <v>0.66666666666666696</v>
      </c>
      <c r="CQ208" s="219">
        <v>0.133333333333333</v>
      </c>
      <c r="CS208" s="219">
        <f t="shared" si="107"/>
        <v>0.67361111111111105</v>
      </c>
      <c r="CT208" s="219">
        <v>0.66319444444444398</v>
      </c>
      <c r="CU208" s="219">
        <v>0.66666666666666696</v>
      </c>
      <c r="CV208" s="219">
        <f t="shared" ref="CV208:CV271" si="110">IF(CV207=1,TIME(0,1,0),TIME(HOUR(CV207),MINUTE(CV207),0)+TIME(0,1,0))</f>
        <v>0.13472222222222222</v>
      </c>
      <c r="CW208" s="219">
        <f t="shared" ref="CW208:CW271" si="111">IF(CW207=1,TIME(0,1,0),TIME(HOUR(CW207),MINUTE(CW207),0)+TIME(0,1,0))</f>
        <v>0.13472222222222222</v>
      </c>
      <c r="CX208" s="219">
        <v>0.66666666666666696</v>
      </c>
      <c r="CY208" s="219">
        <v>0.133333333333333</v>
      </c>
      <c r="DL208" s="2" t="str" cm="1">
        <f t="array" ref="DL208">_xlfn.IFNA(IF(INDEX(SectorsBlocks,ROW()-ROW(DK$5)+2,MATCH(SUBSTITUTE(RPName," ",""),SectorsBlocks_Top,0))&lt;&gt;0,INDEX(SectorsBlocks,ROW()-ROW(DK$5)+2,MATCH(SUBSTITUTE(RPName," ",""),SectorsBlocks_Top,0)),""),"")</f>
        <v/>
      </c>
      <c r="DM208" s="250" t="str" cm="1">
        <f t="array" ref="DM208">_xlfn.IFNA(IF(INDEX(SectorsBlocks,ROW()-ROW(DL$5)+2,MATCH(SUBSTITUTE(RPName," ",""),SectorsBlocks_Top,0))&lt;&gt;0,INDEX(SectorsBlocks,ROW()-ROW(DL$5)+2,MATCH(SUBSTITUTE(RPName," ",""),SectorsBlocks_Top,0)+1),""),"")</f>
        <v/>
      </c>
    </row>
    <row r="209" spans="68:117" ht="15" hidden="1" customHeight="1">
      <c r="BP209" s="236">
        <f ca="1"/>
        <v>0.132638888888889</v>
      </c>
      <c r="CK209" s="219">
        <f t="shared" si="106"/>
        <v>0.67708333333333337</v>
      </c>
      <c r="CL209" s="219">
        <v>0.66666666666666696</v>
      </c>
      <c r="CM209" s="219">
        <v>0.67013888888888895</v>
      </c>
      <c r="CN209" s="219">
        <f t="shared" si="108"/>
        <v>0.13541666666666666</v>
      </c>
      <c r="CO209" s="219">
        <f t="shared" si="109"/>
        <v>0.13541666666666666</v>
      </c>
      <c r="CP209" s="219">
        <v>0.67013888888888895</v>
      </c>
      <c r="CQ209" s="219">
        <v>0.134027777777778</v>
      </c>
      <c r="CS209" s="219">
        <f t="shared" si="107"/>
        <v>0.67708333333333337</v>
      </c>
      <c r="CT209" s="219">
        <v>0.66666666666666696</v>
      </c>
      <c r="CU209" s="219">
        <v>0.67013888888888895</v>
      </c>
      <c r="CV209" s="219">
        <f t="shared" si="110"/>
        <v>0.13541666666666666</v>
      </c>
      <c r="CW209" s="219">
        <f t="shared" si="111"/>
        <v>0.13541666666666666</v>
      </c>
      <c r="CX209" s="219">
        <v>0.67013888888888895</v>
      </c>
      <c r="CY209" s="219">
        <v>0.134027777777778</v>
      </c>
      <c r="DL209" s="2" t="str" cm="1">
        <f t="array" ref="DL209">_xlfn.IFNA(IF(INDEX(SectorsBlocks,ROW()-ROW(DK$5)+2,MATCH(SUBSTITUTE(RPName," ",""),SectorsBlocks_Top,0))&lt;&gt;0,INDEX(SectorsBlocks,ROW()-ROW(DK$5)+2,MATCH(SUBSTITUTE(RPName," ",""),SectorsBlocks_Top,0)),""),"")</f>
        <v/>
      </c>
      <c r="DM209" s="250" t="str" cm="1">
        <f t="array" ref="DM209">_xlfn.IFNA(IF(INDEX(SectorsBlocks,ROW()-ROW(DL$5)+2,MATCH(SUBSTITUTE(RPName," ",""),SectorsBlocks_Top,0))&lt;&gt;0,INDEX(SectorsBlocks,ROW()-ROW(DL$5)+2,MATCH(SUBSTITUTE(RPName," ",""),SectorsBlocks_Top,0)+1),""),"")</f>
        <v/>
      </c>
    </row>
    <row r="210" spans="68:117" ht="15" hidden="1" customHeight="1">
      <c r="BP210" s="236">
        <f ca="1"/>
        <v>0.133333333333333</v>
      </c>
      <c r="CK210" s="219">
        <f t="shared" si="106"/>
        <v>0.68055555555555558</v>
      </c>
      <c r="CL210" s="219">
        <v>0.67013888888888895</v>
      </c>
      <c r="CM210" s="219">
        <v>0.67361111111111105</v>
      </c>
      <c r="CN210" s="219">
        <f t="shared" si="108"/>
        <v>0.1361111111111111</v>
      </c>
      <c r="CO210" s="219">
        <f t="shared" si="109"/>
        <v>0.1361111111111111</v>
      </c>
      <c r="CP210" s="219">
        <v>0.67361111111111105</v>
      </c>
      <c r="CQ210" s="219">
        <v>0.13472222222222199</v>
      </c>
      <c r="CS210" s="219">
        <f t="shared" si="107"/>
        <v>0.68055555555555558</v>
      </c>
      <c r="CT210" s="219">
        <v>0.67013888888888895</v>
      </c>
      <c r="CU210" s="219">
        <v>0.67361111111111105</v>
      </c>
      <c r="CV210" s="219">
        <f t="shared" si="110"/>
        <v>0.1361111111111111</v>
      </c>
      <c r="CW210" s="219">
        <f t="shared" si="111"/>
        <v>0.1361111111111111</v>
      </c>
      <c r="CX210" s="219">
        <v>0.67361111111111105</v>
      </c>
      <c r="CY210" s="219">
        <v>0.13472222222222199</v>
      </c>
      <c r="DL210" s="2" t="str" cm="1">
        <f t="array" ref="DL210">_xlfn.IFNA(IF(INDEX(SectorsBlocks,ROW()-ROW(DK$5)+2,MATCH(SUBSTITUTE(RPName," ",""),SectorsBlocks_Top,0))&lt;&gt;0,INDEX(SectorsBlocks,ROW()-ROW(DK$5)+2,MATCH(SUBSTITUTE(RPName," ",""),SectorsBlocks_Top,0)),""),"")</f>
        <v/>
      </c>
      <c r="DM210" s="250" t="str" cm="1">
        <f t="array" ref="DM210">_xlfn.IFNA(IF(INDEX(SectorsBlocks,ROW()-ROW(DL$5)+2,MATCH(SUBSTITUTE(RPName," ",""),SectorsBlocks_Top,0))&lt;&gt;0,INDEX(SectorsBlocks,ROW()-ROW(DL$5)+2,MATCH(SUBSTITUTE(RPName," ",""),SectorsBlocks_Top,0)+1),""),"")</f>
        <v/>
      </c>
    </row>
    <row r="211" spans="68:117" ht="15" hidden="1" customHeight="1">
      <c r="BP211" s="236">
        <f ca="1"/>
        <v>0.134027777777778</v>
      </c>
      <c r="CK211" s="219">
        <f t="shared" si="106"/>
        <v>0.68402777777777779</v>
      </c>
      <c r="CL211" s="219">
        <v>0.67361111111111105</v>
      </c>
      <c r="CM211" s="219">
        <v>0.67708333333333304</v>
      </c>
      <c r="CN211" s="219">
        <f t="shared" si="108"/>
        <v>0.13680555555555554</v>
      </c>
      <c r="CO211" s="219">
        <f t="shared" si="109"/>
        <v>0.13680555555555554</v>
      </c>
      <c r="CP211" s="219">
        <v>0.67708333333333304</v>
      </c>
      <c r="CQ211" s="219">
        <v>0.13541666666666699</v>
      </c>
      <c r="CS211" s="219">
        <f t="shared" si="107"/>
        <v>0.68402777777777779</v>
      </c>
      <c r="CT211" s="219">
        <v>0.67361111111111105</v>
      </c>
      <c r="CU211" s="219">
        <v>0.67708333333333304</v>
      </c>
      <c r="CV211" s="219">
        <f t="shared" si="110"/>
        <v>0.13680555555555554</v>
      </c>
      <c r="CW211" s="219">
        <f t="shared" si="111"/>
        <v>0.13680555555555554</v>
      </c>
      <c r="CX211" s="219">
        <v>0.67708333333333304</v>
      </c>
      <c r="CY211" s="219">
        <v>0.13541666666666699</v>
      </c>
      <c r="DL211" s="2" t="str" cm="1">
        <f t="array" ref="DL211">_xlfn.IFNA(IF(INDEX(SectorsBlocks,ROW()-ROW(DK$5)+2,MATCH(SUBSTITUTE(RPName," ",""),SectorsBlocks_Top,0))&lt;&gt;0,INDEX(SectorsBlocks,ROW()-ROW(DK$5)+2,MATCH(SUBSTITUTE(RPName," ",""),SectorsBlocks_Top,0)),""),"")</f>
        <v/>
      </c>
      <c r="DM211" s="250" t="str" cm="1">
        <f t="array" ref="DM211">_xlfn.IFNA(IF(INDEX(SectorsBlocks,ROW()-ROW(DL$5)+2,MATCH(SUBSTITUTE(RPName," ",""),SectorsBlocks_Top,0))&lt;&gt;0,INDEX(SectorsBlocks,ROW()-ROW(DL$5)+2,MATCH(SUBSTITUTE(RPName," ",""),SectorsBlocks_Top,0)+1),""),"")</f>
        <v/>
      </c>
    </row>
    <row r="212" spans="68:117" ht="15" hidden="1" customHeight="1">
      <c r="BP212" s="236">
        <f ca="1"/>
        <v>0.13472222222222199</v>
      </c>
      <c r="CK212" s="219">
        <f t="shared" si="106"/>
        <v>0.6875</v>
      </c>
      <c r="CL212" s="219">
        <v>0.67708333333333304</v>
      </c>
      <c r="CM212" s="219">
        <v>0.68055555555555503</v>
      </c>
      <c r="CN212" s="219">
        <f t="shared" si="108"/>
        <v>0.13750000000000001</v>
      </c>
      <c r="CO212" s="219">
        <f t="shared" si="109"/>
        <v>0.13750000000000001</v>
      </c>
      <c r="CP212" s="219">
        <v>0.68055555555555503</v>
      </c>
      <c r="CQ212" s="219">
        <v>0.13611111111111099</v>
      </c>
      <c r="CS212" s="219">
        <f t="shared" si="107"/>
        <v>0.6875</v>
      </c>
      <c r="CT212" s="219">
        <v>0.67708333333333304</v>
      </c>
      <c r="CU212" s="219">
        <v>0.68055555555555503</v>
      </c>
      <c r="CV212" s="219">
        <f t="shared" si="110"/>
        <v>0.13750000000000001</v>
      </c>
      <c r="CW212" s="219">
        <f t="shared" si="111"/>
        <v>0.13750000000000001</v>
      </c>
      <c r="CX212" s="219">
        <v>0.68055555555555503</v>
      </c>
      <c r="CY212" s="219">
        <v>0.13611111111111099</v>
      </c>
      <c r="DL212" s="2" t="str" cm="1">
        <f t="array" ref="DL212">_xlfn.IFNA(IF(INDEX(SectorsBlocks,ROW()-ROW(DK$5)+2,MATCH(SUBSTITUTE(RPName," ",""),SectorsBlocks_Top,0))&lt;&gt;0,INDEX(SectorsBlocks,ROW()-ROW(DK$5)+2,MATCH(SUBSTITUTE(RPName," ",""),SectorsBlocks_Top,0)),""),"")</f>
        <v/>
      </c>
      <c r="DM212" s="250" t="str" cm="1">
        <f t="array" ref="DM212">_xlfn.IFNA(IF(INDEX(SectorsBlocks,ROW()-ROW(DL$5)+2,MATCH(SUBSTITUTE(RPName," ",""),SectorsBlocks_Top,0))&lt;&gt;0,INDEX(SectorsBlocks,ROW()-ROW(DL$5)+2,MATCH(SUBSTITUTE(RPName," ",""),SectorsBlocks_Top,0)+1),""),"")</f>
        <v/>
      </c>
    </row>
    <row r="213" spans="68:117" ht="15" hidden="1" customHeight="1">
      <c r="BP213" s="236">
        <f ca="1"/>
        <v>0.13541666666666699</v>
      </c>
      <c r="CK213" s="219">
        <f t="shared" si="106"/>
        <v>0.69097222222222221</v>
      </c>
      <c r="CL213" s="219">
        <v>0.68055555555555503</v>
      </c>
      <c r="CM213" s="219">
        <v>0.68402777777777801</v>
      </c>
      <c r="CN213" s="219">
        <f t="shared" si="108"/>
        <v>0.13819444444444445</v>
      </c>
      <c r="CO213" s="219">
        <f t="shared" si="109"/>
        <v>0.13819444444444445</v>
      </c>
      <c r="CP213" s="219">
        <v>0.68402777777777801</v>
      </c>
      <c r="CQ213" s="219">
        <v>0.13680555555555601</v>
      </c>
      <c r="CS213" s="219">
        <f t="shared" si="107"/>
        <v>0.69097222222222221</v>
      </c>
      <c r="CT213" s="219">
        <v>0.68055555555555503</v>
      </c>
      <c r="CU213" s="219">
        <v>0.68402777777777801</v>
      </c>
      <c r="CV213" s="219">
        <f t="shared" si="110"/>
        <v>0.13819444444444445</v>
      </c>
      <c r="CW213" s="219">
        <f t="shared" si="111"/>
        <v>0.13819444444444445</v>
      </c>
      <c r="CX213" s="219">
        <v>0.68402777777777801</v>
      </c>
      <c r="CY213" s="219">
        <v>0.13680555555555601</v>
      </c>
      <c r="DL213" s="2" t="str" cm="1">
        <f t="array" ref="DL213">_xlfn.IFNA(IF(INDEX(SectorsBlocks,ROW()-ROW(DK$5)+2,MATCH(SUBSTITUTE(RPName," ",""),SectorsBlocks_Top,0))&lt;&gt;0,INDEX(SectorsBlocks,ROW()-ROW(DK$5)+2,MATCH(SUBSTITUTE(RPName," ",""),SectorsBlocks_Top,0)),""),"")</f>
        <v/>
      </c>
      <c r="DM213" s="250" t="str" cm="1">
        <f t="array" ref="DM213">_xlfn.IFNA(IF(INDEX(SectorsBlocks,ROW()-ROW(DL$5)+2,MATCH(SUBSTITUTE(RPName," ",""),SectorsBlocks_Top,0))&lt;&gt;0,INDEX(SectorsBlocks,ROW()-ROW(DL$5)+2,MATCH(SUBSTITUTE(RPName," ",""),SectorsBlocks_Top,0)+1),""),"")</f>
        <v/>
      </c>
    </row>
    <row r="214" spans="68:117" ht="15" hidden="1" customHeight="1">
      <c r="BP214" s="236">
        <f ca="1"/>
        <v>0.13611111111111099</v>
      </c>
      <c r="CK214" s="219">
        <f t="shared" si="106"/>
        <v>0.69444444444444442</v>
      </c>
      <c r="CL214" s="219">
        <v>0.68402777777777801</v>
      </c>
      <c r="CM214" s="219">
        <v>0.6875</v>
      </c>
      <c r="CN214" s="219">
        <f t="shared" si="108"/>
        <v>0.1388888888888889</v>
      </c>
      <c r="CO214" s="219">
        <f t="shared" si="109"/>
        <v>0.1388888888888889</v>
      </c>
      <c r="CP214" s="219">
        <v>0.6875</v>
      </c>
      <c r="CQ214" s="219">
        <v>0.13750000000000001</v>
      </c>
      <c r="CS214" s="219">
        <f t="shared" si="107"/>
        <v>0.69444444444444442</v>
      </c>
      <c r="CT214" s="219">
        <v>0.68402777777777801</v>
      </c>
      <c r="CU214" s="219">
        <v>0.6875</v>
      </c>
      <c r="CV214" s="219">
        <f t="shared" si="110"/>
        <v>0.1388888888888889</v>
      </c>
      <c r="CW214" s="219">
        <f t="shared" si="111"/>
        <v>0.1388888888888889</v>
      </c>
      <c r="CX214" s="219">
        <v>0.6875</v>
      </c>
      <c r="CY214" s="219">
        <v>0.13750000000000001</v>
      </c>
      <c r="DL214" s="2" t="str" cm="1">
        <f t="array" ref="DL214">_xlfn.IFNA(IF(INDEX(SectorsBlocks,ROW()-ROW(DK$5)+2,MATCH(SUBSTITUTE(RPName," ",""),SectorsBlocks_Top,0))&lt;&gt;0,INDEX(SectorsBlocks,ROW()-ROW(DK$5)+2,MATCH(SUBSTITUTE(RPName," ",""),SectorsBlocks_Top,0)),""),"")</f>
        <v/>
      </c>
      <c r="DM214" s="250" t="str" cm="1">
        <f t="array" ref="DM214">_xlfn.IFNA(IF(INDEX(SectorsBlocks,ROW()-ROW(DL$5)+2,MATCH(SUBSTITUTE(RPName," ",""),SectorsBlocks_Top,0))&lt;&gt;0,INDEX(SectorsBlocks,ROW()-ROW(DL$5)+2,MATCH(SUBSTITUTE(RPName," ",""),SectorsBlocks_Top,0)+1),""),"")</f>
        <v/>
      </c>
    </row>
    <row r="215" spans="68:117" ht="15" hidden="1" customHeight="1">
      <c r="BP215" s="236">
        <f ca="1"/>
        <v>0.13680555555555601</v>
      </c>
      <c r="CK215" s="219">
        <f t="shared" si="106"/>
        <v>0.69791666666666663</v>
      </c>
      <c r="CL215" s="219">
        <v>0.6875</v>
      </c>
      <c r="CM215" s="219">
        <v>0.69097222222222199</v>
      </c>
      <c r="CN215" s="219">
        <f t="shared" si="108"/>
        <v>0.13958333333333334</v>
      </c>
      <c r="CO215" s="219">
        <f t="shared" si="109"/>
        <v>0.13958333333333334</v>
      </c>
      <c r="CP215" s="219">
        <v>0.69097222222222199</v>
      </c>
      <c r="CQ215" s="219">
        <v>0.13819444444444401</v>
      </c>
      <c r="CS215" s="219">
        <f t="shared" si="107"/>
        <v>0.69791666666666663</v>
      </c>
      <c r="CT215" s="219">
        <v>0.6875</v>
      </c>
      <c r="CU215" s="219">
        <v>0.69097222222222199</v>
      </c>
      <c r="CV215" s="219">
        <f t="shared" si="110"/>
        <v>0.13958333333333334</v>
      </c>
      <c r="CW215" s="219">
        <f t="shared" si="111"/>
        <v>0.13958333333333334</v>
      </c>
      <c r="CX215" s="219">
        <v>0.69097222222222199</v>
      </c>
      <c r="CY215" s="219">
        <v>0.13819444444444401</v>
      </c>
      <c r="DL215" s="2" t="str" cm="1">
        <f t="array" ref="DL215">_xlfn.IFNA(IF(INDEX(SectorsBlocks,ROW()-ROW(DK$5)+2,MATCH(SUBSTITUTE(RPName," ",""),SectorsBlocks_Top,0))&lt;&gt;0,INDEX(SectorsBlocks,ROW()-ROW(DK$5)+2,MATCH(SUBSTITUTE(RPName," ",""),SectorsBlocks_Top,0)),""),"")</f>
        <v/>
      </c>
      <c r="DM215" s="250" t="str" cm="1">
        <f t="array" ref="DM215">_xlfn.IFNA(IF(INDEX(SectorsBlocks,ROW()-ROW(DL$5)+2,MATCH(SUBSTITUTE(RPName," ",""),SectorsBlocks_Top,0))&lt;&gt;0,INDEX(SectorsBlocks,ROW()-ROW(DL$5)+2,MATCH(SUBSTITUTE(RPName," ",""),SectorsBlocks_Top,0)+1),""),"")</f>
        <v/>
      </c>
    </row>
    <row r="216" spans="68:117" ht="15" hidden="1" customHeight="1">
      <c r="BP216" s="236">
        <f ca="1"/>
        <v>0.13750000000000001</v>
      </c>
      <c r="CK216" s="219">
        <f t="shared" si="106"/>
        <v>0.70138888888888884</v>
      </c>
      <c r="CL216" s="219">
        <v>0.69097222222222199</v>
      </c>
      <c r="CM216" s="219">
        <v>0.69444444444444398</v>
      </c>
      <c r="CN216" s="219">
        <f t="shared" si="108"/>
        <v>0.14027777777777778</v>
      </c>
      <c r="CO216" s="219">
        <f t="shared" si="109"/>
        <v>0.14027777777777778</v>
      </c>
      <c r="CP216" s="219">
        <v>0.69444444444444398</v>
      </c>
      <c r="CQ216" s="219">
        <v>0.13888888888888901</v>
      </c>
      <c r="CS216" s="219">
        <f t="shared" si="107"/>
        <v>0.70138888888888884</v>
      </c>
      <c r="CT216" s="219">
        <v>0.69097222222222199</v>
      </c>
      <c r="CU216" s="219">
        <v>0.69444444444444398</v>
      </c>
      <c r="CV216" s="219">
        <f t="shared" si="110"/>
        <v>0.14027777777777778</v>
      </c>
      <c r="CW216" s="219">
        <f t="shared" si="111"/>
        <v>0.14027777777777778</v>
      </c>
      <c r="CX216" s="219">
        <v>0.69444444444444398</v>
      </c>
      <c r="CY216" s="219">
        <v>0.13888888888888901</v>
      </c>
      <c r="DL216" s="2" t="str" cm="1">
        <f t="array" ref="DL216">_xlfn.IFNA(IF(INDEX(SectorsBlocks,ROW()-ROW(DK$5)+2,MATCH(SUBSTITUTE(RPName," ",""),SectorsBlocks_Top,0))&lt;&gt;0,INDEX(SectorsBlocks,ROW()-ROW(DK$5)+2,MATCH(SUBSTITUTE(RPName," ",""),SectorsBlocks_Top,0)),""),"")</f>
        <v/>
      </c>
      <c r="DM216" s="250" t="str" cm="1">
        <f t="array" ref="DM216">_xlfn.IFNA(IF(INDEX(SectorsBlocks,ROW()-ROW(DL$5)+2,MATCH(SUBSTITUTE(RPName," ",""),SectorsBlocks_Top,0))&lt;&gt;0,INDEX(SectorsBlocks,ROW()-ROW(DL$5)+2,MATCH(SUBSTITUTE(RPName," ",""),SectorsBlocks_Top,0)+1),""),"")</f>
        <v/>
      </c>
    </row>
    <row r="217" spans="68:117" ht="15" hidden="1" customHeight="1">
      <c r="BP217" s="236">
        <f ca="1"/>
        <v>0.13819444444444401</v>
      </c>
      <c r="CK217" s="219">
        <f t="shared" si="106"/>
        <v>0.70486111111111105</v>
      </c>
      <c r="CL217" s="219">
        <v>0.69444444444444398</v>
      </c>
      <c r="CM217" s="219">
        <v>0.69791666666666696</v>
      </c>
      <c r="CN217" s="219">
        <f t="shared" si="108"/>
        <v>0.14097222222222222</v>
      </c>
      <c r="CO217" s="219">
        <f t="shared" si="109"/>
        <v>0.14097222222222222</v>
      </c>
      <c r="CP217" s="219">
        <v>0.69791666666666696</v>
      </c>
      <c r="CQ217" s="219">
        <v>0.139583333333333</v>
      </c>
      <c r="CS217" s="219">
        <f t="shared" si="107"/>
        <v>0.70486111111111105</v>
      </c>
      <c r="CT217" s="219">
        <v>0.69444444444444398</v>
      </c>
      <c r="CU217" s="219">
        <v>0.69791666666666696</v>
      </c>
      <c r="CV217" s="219">
        <f t="shared" si="110"/>
        <v>0.14097222222222222</v>
      </c>
      <c r="CW217" s="219">
        <f t="shared" si="111"/>
        <v>0.14097222222222222</v>
      </c>
      <c r="CX217" s="219">
        <v>0.69791666666666696</v>
      </c>
      <c r="CY217" s="219">
        <v>0.139583333333333</v>
      </c>
      <c r="DL217" s="2" t="str" cm="1">
        <f t="array" ref="DL217">_xlfn.IFNA(IF(INDEX(SectorsBlocks,ROW()-ROW(DK$5)+2,MATCH(SUBSTITUTE(RPName," ",""),SectorsBlocks_Top,0))&lt;&gt;0,INDEX(SectorsBlocks,ROW()-ROW(DK$5)+2,MATCH(SUBSTITUTE(RPName," ",""),SectorsBlocks_Top,0)),""),"")</f>
        <v/>
      </c>
      <c r="DM217" s="250" t="str" cm="1">
        <f t="array" ref="DM217">_xlfn.IFNA(IF(INDEX(SectorsBlocks,ROW()-ROW(DL$5)+2,MATCH(SUBSTITUTE(RPName," ",""),SectorsBlocks_Top,0))&lt;&gt;0,INDEX(SectorsBlocks,ROW()-ROW(DL$5)+2,MATCH(SUBSTITUTE(RPName," ",""),SectorsBlocks_Top,0)+1),""),"")</f>
        <v/>
      </c>
    </row>
    <row r="218" spans="68:117" ht="15" hidden="1" customHeight="1">
      <c r="BP218" s="236">
        <f ca="1"/>
        <v>0.13888888888888901</v>
      </c>
      <c r="CK218" s="219">
        <f t="shared" si="106"/>
        <v>0.70833333333333337</v>
      </c>
      <c r="CL218" s="219">
        <v>0.69791666666666696</v>
      </c>
      <c r="CM218" s="219">
        <v>0.70138888888888895</v>
      </c>
      <c r="CN218" s="219">
        <f t="shared" si="108"/>
        <v>0.14166666666666666</v>
      </c>
      <c r="CO218" s="219">
        <f t="shared" si="109"/>
        <v>0.14166666666666666</v>
      </c>
      <c r="CP218" s="219">
        <v>0.70138888888888895</v>
      </c>
      <c r="CQ218" s="219">
        <v>0.140277777777778</v>
      </c>
      <c r="CS218" s="219">
        <f t="shared" si="107"/>
        <v>0.70833333333333337</v>
      </c>
      <c r="CT218" s="219">
        <v>0.69791666666666696</v>
      </c>
      <c r="CU218" s="219">
        <v>0.70138888888888895</v>
      </c>
      <c r="CV218" s="219">
        <f t="shared" si="110"/>
        <v>0.14166666666666666</v>
      </c>
      <c r="CW218" s="219">
        <f t="shared" si="111"/>
        <v>0.14166666666666666</v>
      </c>
      <c r="CX218" s="219">
        <v>0.70138888888888895</v>
      </c>
      <c r="CY218" s="219">
        <v>0.140277777777778</v>
      </c>
      <c r="DL218" s="2" t="str" cm="1">
        <f t="array" ref="DL218">_xlfn.IFNA(IF(INDEX(SectorsBlocks,ROW()-ROW(DK$5)+2,MATCH(SUBSTITUTE(RPName," ",""),SectorsBlocks_Top,0))&lt;&gt;0,INDEX(SectorsBlocks,ROW()-ROW(DK$5)+2,MATCH(SUBSTITUTE(RPName," ",""),SectorsBlocks_Top,0)),""),"")</f>
        <v/>
      </c>
      <c r="DM218" s="250" t="str" cm="1">
        <f t="array" ref="DM218">_xlfn.IFNA(IF(INDEX(SectorsBlocks,ROW()-ROW(DL$5)+2,MATCH(SUBSTITUTE(RPName," ",""),SectorsBlocks_Top,0))&lt;&gt;0,INDEX(SectorsBlocks,ROW()-ROW(DL$5)+2,MATCH(SUBSTITUTE(RPName," ",""),SectorsBlocks_Top,0)+1),""),"")</f>
        <v/>
      </c>
    </row>
    <row r="219" spans="68:117" ht="15" hidden="1" customHeight="1">
      <c r="BP219" s="236">
        <f ca="1"/>
        <v>0.139583333333333</v>
      </c>
      <c r="CK219" s="219">
        <f t="shared" si="106"/>
        <v>0.71180555555555558</v>
      </c>
      <c r="CL219" s="219">
        <v>0.70138888888888895</v>
      </c>
      <c r="CM219" s="219">
        <v>0.70486111111111105</v>
      </c>
      <c r="CN219" s="219">
        <f t="shared" si="108"/>
        <v>0.1423611111111111</v>
      </c>
      <c r="CO219" s="219">
        <f t="shared" si="109"/>
        <v>0.1423611111111111</v>
      </c>
      <c r="CP219" s="219">
        <v>0.70486111111111105</v>
      </c>
      <c r="CQ219" s="219">
        <v>0.140972222222222</v>
      </c>
      <c r="CS219" s="219">
        <f t="shared" si="107"/>
        <v>0.71180555555555558</v>
      </c>
      <c r="CT219" s="219">
        <v>0.70138888888888895</v>
      </c>
      <c r="CU219" s="219">
        <v>0.70486111111111105</v>
      </c>
      <c r="CV219" s="219">
        <f t="shared" si="110"/>
        <v>0.1423611111111111</v>
      </c>
      <c r="CW219" s="219">
        <f t="shared" si="111"/>
        <v>0.1423611111111111</v>
      </c>
      <c r="CX219" s="219">
        <v>0.70486111111111105</v>
      </c>
      <c r="CY219" s="219">
        <v>0.140972222222222</v>
      </c>
      <c r="DL219" s="2" t="str" cm="1">
        <f t="array" ref="DL219">_xlfn.IFNA(IF(INDEX(SectorsBlocks,ROW()-ROW(DK$5)+2,MATCH(SUBSTITUTE(RPName," ",""),SectorsBlocks_Top,0))&lt;&gt;0,INDEX(SectorsBlocks,ROW()-ROW(DK$5)+2,MATCH(SUBSTITUTE(RPName," ",""),SectorsBlocks_Top,0)),""),"")</f>
        <v/>
      </c>
      <c r="DM219" s="250" t="str" cm="1">
        <f t="array" ref="DM219">_xlfn.IFNA(IF(INDEX(SectorsBlocks,ROW()-ROW(DL$5)+2,MATCH(SUBSTITUTE(RPName," ",""),SectorsBlocks_Top,0))&lt;&gt;0,INDEX(SectorsBlocks,ROW()-ROW(DL$5)+2,MATCH(SUBSTITUTE(RPName," ",""),SectorsBlocks_Top,0)+1),""),"")</f>
        <v/>
      </c>
    </row>
    <row r="220" spans="68:117" ht="15" hidden="1" customHeight="1">
      <c r="BP220" s="236">
        <f ca="1"/>
        <v>0.140277777777778</v>
      </c>
      <c r="CK220" s="219">
        <f t="shared" si="106"/>
        <v>0.71527777777777779</v>
      </c>
      <c r="CL220" s="219">
        <v>0.70486111111111105</v>
      </c>
      <c r="CM220" s="219">
        <v>0.70833333333333304</v>
      </c>
      <c r="CN220" s="219">
        <f t="shared" si="108"/>
        <v>0.14305555555555555</v>
      </c>
      <c r="CO220" s="219">
        <f t="shared" si="109"/>
        <v>0.14305555555555555</v>
      </c>
      <c r="CP220" s="219">
        <v>0.70833333333333304</v>
      </c>
      <c r="CQ220" s="219">
        <v>0.141666666666667</v>
      </c>
      <c r="CS220" s="219">
        <f t="shared" si="107"/>
        <v>0.71527777777777779</v>
      </c>
      <c r="CT220" s="219">
        <v>0.70486111111111105</v>
      </c>
      <c r="CU220" s="219">
        <v>0.70833333333333304</v>
      </c>
      <c r="CV220" s="219">
        <f t="shared" si="110"/>
        <v>0.14305555555555555</v>
      </c>
      <c r="CW220" s="219">
        <f t="shared" si="111"/>
        <v>0.14305555555555555</v>
      </c>
      <c r="CX220" s="219">
        <v>0.70833333333333304</v>
      </c>
      <c r="CY220" s="219">
        <v>0.141666666666667</v>
      </c>
      <c r="DL220" s="2" t="str" cm="1">
        <f t="array" ref="DL220">_xlfn.IFNA(IF(INDEX(SectorsBlocks,ROW()-ROW(DK$5)+2,MATCH(SUBSTITUTE(RPName," ",""),SectorsBlocks_Top,0))&lt;&gt;0,INDEX(SectorsBlocks,ROW()-ROW(DK$5)+2,MATCH(SUBSTITUTE(RPName," ",""),SectorsBlocks_Top,0)),""),"")</f>
        <v/>
      </c>
      <c r="DM220" s="250" t="str" cm="1">
        <f t="array" ref="DM220">_xlfn.IFNA(IF(INDEX(SectorsBlocks,ROW()-ROW(DL$5)+2,MATCH(SUBSTITUTE(RPName," ",""),SectorsBlocks_Top,0))&lt;&gt;0,INDEX(SectorsBlocks,ROW()-ROW(DL$5)+2,MATCH(SUBSTITUTE(RPName," ",""),SectorsBlocks_Top,0)+1),""),"")</f>
        <v/>
      </c>
    </row>
    <row r="221" spans="68:117" ht="15" hidden="1" customHeight="1">
      <c r="BP221" s="236">
        <f ca="1"/>
        <v>0.140972222222222</v>
      </c>
      <c r="CK221" s="219">
        <f t="shared" si="106"/>
        <v>0.71875</v>
      </c>
      <c r="CL221" s="219">
        <v>0.70833333333333304</v>
      </c>
      <c r="CM221" s="219">
        <v>0.71180555555555503</v>
      </c>
      <c r="CN221" s="219">
        <f t="shared" si="108"/>
        <v>0.14374999999999999</v>
      </c>
      <c r="CO221" s="219">
        <f t="shared" si="109"/>
        <v>0.14374999999999999</v>
      </c>
      <c r="CP221" s="219">
        <v>0.71180555555555503</v>
      </c>
      <c r="CQ221" s="219">
        <v>0.14236111111111099</v>
      </c>
      <c r="CS221" s="219">
        <f t="shared" si="107"/>
        <v>0.71875</v>
      </c>
      <c r="CT221" s="219">
        <v>0.70833333333333304</v>
      </c>
      <c r="CU221" s="219">
        <v>0.71180555555555503</v>
      </c>
      <c r="CV221" s="219">
        <f t="shared" si="110"/>
        <v>0.14374999999999999</v>
      </c>
      <c r="CW221" s="219">
        <f t="shared" si="111"/>
        <v>0.14374999999999999</v>
      </c>
      <c r="CX221" s="219">
        <v>0.71180555555555503</v>
      </c>
      <c r="CY221" s="219">
        <v>0.14236111111111099</v>
      </c>
      <c r="DL221" s="2" t="str" cm="1">
        <f t="array" ref="DL221">_xlfn.IFNA(IF(INDEX(SectorsBlocks,ROW()-ROW(DK$5)+2,MATCH(SUBSTITUTE(RPName," ",""),SectorsBlocks_Top,0))&lt;&gt;0,INDEX(SectorsBlocks,ROW()-ROW(DK$5)+2,MATCH(SUBSTITUTE(RPName," ",""),SectorsBlocks_Top,0)),""),"")</f>
        <v/>
      </c>
      <c r="DM221" s="250" t="str" cm="1">
        <f t="array" ref="DM221">_xlfn.IFNA(IF(INDEX(SectorsBlocks,ROW()-ROW(DL$5)+2,MATCH(SUBSTITUTE(RPName," ",""),SectorsBlocks_Top,0))&lt;&gt;0,INDEX(SectorsBlocks,ROW()-ROW(DL$5)+2,MATCH(SUBSTITUTE(RPName," ",""),SectorsBlocks_Top,0)+1),""),"")</f>
        <v/>
      </c>
    </row>
    <row r="222" spans="68:117" ht="15" hidden="1" customHeight="1">
      <c r="BP222" s="236">
        <f ca="1"/>
        <v>0.141666666666667</v>
      </c>
      <c r="CK222" s="219">
        <f t="shared" si="106"/>
        <v>0.72222222222222221</v>
      </c>
      <c r="CL222" s="219">
        <v>0.71180555555555503</v>
      </c>
      <c r="CM222" s="219">
        <v>0.71527777777777801</v>
      </c>
      <c r="CN222" s="219">
        <f t="shared" si="108"/>
        <v>0.14444444444444443</v>
      </c>
      <c r="CO222" s="219">
        <f t="shared" si="109"/>
        <v>0.14444444444444443</v>
      </c>
      <c r="CP222" s="219">
        <v>0.71527777777777801</v>
      </c>
      <c r="CQ222" s="219">
        <v>0.14305555555555599</v>
      </c>
      <c r="CS222" s="219">
        <f t="shared" si="107"/>
        <v>0.72222222222222221</v>
      </c>
      <c r="CT222" s="219">
        <v>0.71180555555555503</v>
      </c>
      <c r="CU222" s="219">
        <v>0.71527777777777801</v>
      </c>
      <c r="CV222" s="219">
        <f t="shared" si="110"/>
        <v>0.14444444444444443</v>
      </c>
      <c r="CW222" s="219">
        <f t="shared" si="111"/>
        <v>0.14444444444444443</v>
      </c>
      <c r="CX222" s="219">
        <v>0.71527777777777801</v>
      </c>
      <c r="CY222" s="219">
        <v>0.14305555555555599</v>
      </c>
      <c r="DL222" s="2" t="str" cm="1">
        <f t="array" ref="DL222">_xlfn.IFNA(IF(INDEX(SectorsBlocks,ROW()-ROW(DK$5)+2,MATCH(SUBSTITUTE(RPName," ",""),SectorsBlocks_Top,0))&lt;&gt;0,INDEX(SectorsBlocks,ROW()-ROW(DK$5)+2,MATCH(SUBSTITUTE(RPName," ",""),SectorsBlocks_Top,0)),""),"")</f>
        <v/>
      </c>
      <c r="DM222" s="250" t="str" cm="1">
        <f t="array" ref="DM222">_xlfn.IFNA(IF(INDEX(SectorsBlocks,ROW()-ROW(DL$5)+2,MATCH(SUBSTITUTE(RPName," ",""),SectorsBlocks_Top,0))&lt;&gt;0,INDEX(SectorsBlocks,ROW()-ROW(DL$5)+2,MATCH(SUBSTITUTE(RPName," ",""),SectorsBlocks_Top,0)+1),""),"")</f>
        <v/>
      </c>
    </row>
    <row r="223" spans="68:117" ht="15" hidden="1" customHeight="1">
      <c r="BP223" s="236">
        <f ca="1"/>
        <v>0.14236111111111099</v>
      </c>
      <c r="CK223" s="219">
        <f t="shared" si="106"/>
        <v>0.72569444444444442</v>
      </c>
      <c r="CL223" s="219">
        <v>0.71527777777777801</v>
      </c>
      <c r="CM223" s="219">
        <v>0.71875</v>
      </c>
      <c r="CN223" s="219">
        <f t="shared" si="108"/>
        <v>0.14513888888888887</v>
      </c>
      <c r="CO223" s="219">
        <f t="shared" si="109"/>
        <v>0.14513888888888887</v>
      </c>
      <c r="CP223" s="219">
        <v>0.71875</v>
      </c>
      <c r="CQ223" s="219">
        <v>0.14374999999999999</v>
      </c>
      <c r="CS223" s="219">
        <f t="shared" si="107"/>
        <v>0.72569444444444442</v>
      </c>
      <c r="CT223" s="219">
        <v>0.71527777777777801</v>
      </c>
      <c r="CU223" s="219">
        <v>0.71875</v>
      </c>
      <c r="CV223" s="219">
        <f t="shared" si="110"/>
        <v>0.14513888888888887</v>
      </c>
      <c r="CW223" s="219">
        <f t="shared" si="111"/>
        <v>0.14513888888888887</v>
      </c>
      <c r="CX223" s="219">
        <v>0.71875</v>
      </c>
      <c r="CY223" s="219">
        <v>0.14374999999999999</v>
      </c>
      <c r="DL223" s="2" t="str" cm="1">
        <f t="array" ref="DL223">_xlfn.IFNA(IF(INDEX(SectorsBlocks,ROW()-ROW(DK$5)+2,MATCH(SUBSTITUTE(RPName," ",""),SectorsBlocks_Top,0))&lt;&gt;0,INDEX(SectorsBlocks,ROW()-ROW(DK$5)+2,MATCH(SUBSTITUTE(RPName," ",""),SectorsBlocks_Top,0)),""),"")</f>
        <v/>
      </c>
      <c r="DM223" s="250" t="str" cm="1">
        <f t="array" ref="DM223">_xlfn.IFNA(IF(INDEX(SectorsBlocks,ROW()-ROW(DL$5)+2,MATCH(SUBSTITUTE(RPName," ",""),SectorsBlocks_Top,0))&lt;&gt;0,INDEX(SectorsBlocks,ROW()-ROW(DL$5)+2,MATCH(SUBSTITUTE(RPName," ",""),SectorsBlocks_Top,0)+1),""),"")</f>
        <v/>
      </c>
    </row>
    <row r="224" spans="68:117" ht="15" hidden="1" customHeight="1">
      <c r="BP224" s="236">
        <f ca="1"/>
        <v>0.14305555555555599</v>
      </c>
      <c r="CK224" s="219">
        <f t="shared" si="106"/>
        <v>0.72916666666666663</v>
      </c>
      <c r="CL224" s="219">
        <v>0.71875</v>
      </c>
      <c r="CM224" s="219">
        <v>0.72222222222222199</v>
      </c>
      <c r="CN224" s="219">
        <f t="shared" si="108"/>
        <v>0.14583333333333334</v>
      </c>
      <c r="CO224" s="219">
        <f t="shared" si="109"/>
        <v>0.14583333333333334</v>
      </c>
      <c r="CP224" s="219">
        <v>0.72222222222222199</v>
      </c>
      <c r="CQ224" s="219">
        <v>0.14444444444444399</v>
      </c>
      <c r="CS224" s="219">
        <f t="shared" si="107"/>
        <v>0.72916666666666663</v>
      </c>
      <c r="CT224" s="219">
        <v>0.71875</v>
      </c>
      <c r="CU224" s="219">
        <v>0.72222222222222199</v>
      </c>
      <c r="CV224" s="219">
        <f t="shared" si="110"/>
        <v>0.14583333333333334</v>
      </c>
      <c r="CW224" s="219">
        <f t="shared" si="111"/>
        <v>0.14583333333333334</v>
      </c>
      <c r="CX224" s="219">
        <v>0.72222222222222199</v>
      </c>
      <c r="CY224" s="219">
        <v>0.14444444444444399</v>
      </c>
      <c r="DL224" s="2" t="str" cm="1">
        <f t="array" ref="DL224">_xlfn.IFNA(IF(INDEX(SectorsBlocks,ROW()-ROW(DK$5)+2,MATCH(SUBSTITUTE(RPName," ",""),SectorsBlocks_Top,0))&lt;&gt;0,INDEX(SectorsBlocks,ROW()-ROW(DK$5)+2,MATCH(SUBSTITUTE(RPName," ",""),SectorsBlocks_Top,0)),""),"")</f>
        <v/>
      </c>
      <c r="DM224" s="250" t="str" cm="1">
        <f t="array" ref="DM224">_xlfn.IFNA(IF(INDEX(SectorsBlocks,ROW()-ROW(DL$5)+2,MATCH(SUBSTITUTE(RPName," ",""),SectorsBlocks_Top,0))&lt;&gt;0,INDEX(SectorsBlocks,ROW()-ROW(DL$5)+2,MATCH(SUBSTITUTE(RPName," ",""),SectorsBlocks_Top,0)+1),""),"")</f>
        <v/>
      </c>
    </row>
    <row r="225" spans="68:117" ht="15" hidden="1" customHeight="1">
      <c r="BP225" s="236">
        <f ca="1"/>
        <v>0.14374999999999999</v>
      </c>
      <c r="CK225" s="219">
        <f t="shared" si="106"/>
        <v>0.73263888888888884</v>
      </c>
      <c r="CL225" s="219">
        <v>0.72222222222222199</v>
      </c>
      <c r="CM225" s="219">
        <v>0.72569444444444398</v>
      </c>
      <c r="CN225" s="219">
        <f t="shared" si="108"/>
        <v>0.14652777777777778</v>
      </c>
      <c r="CO225" s="219">
        <f t="shared" si="109"/>
        <v>0.14652777777777778</v>
      </c>
      <c r="CP225" s="219">
        <v>0.72569444444444398</v>
      </c>
      <c r="CQ225" s="219">
        <v>0.14513888888888901</v>
      </c>
      <c r="CS225" s="219">
        <f t="shared" si="107"/>
        <v>0.73263888888888884</v>
      </c>
      <c r="CT225" s="219">
        <v>0.72222222222222199</v>
      </c>
      <c r="CU225" s="219">
        <v>0.72569444444444398</v>
      </c>
      <c r="CV225" s="219">
        <f t="shared" si="110"/>
        <v>0.14652777777777778</v>
      </c>
      <c r="CW225" s="219">
        <f t="shared" si="111"/>
        <v>0.14652777777777778</v>
      </c>
      <c r="CX225" s="219">
        <v>0.72569444444444398</v>
      </c>
      <c r="CY225" s="219">
        <v>0.14513888888888901</v>
      </c>
      <c r="DL225" s="2" t="str" cm="1">
        <f t="array" ref="DL225">_xlfn.IFNA(IF(INDEX(SectorsBlocks,ROW()-ROW(DK$5)+2,MATCH(SUBSTITUTE(RPName," ",""),SectorsBlocks_Top,0))&lt;&gt;0,INDEX(SectorsBlocks,ROW()-ROW(DK$5)+2,MATCH(SUBSTITUTE(RPName," ",""),SectorsBlocks_Top,0)),""),"")</f>
        <v/>
      </c>
      <c r="DM225" s="250" t="str" cm="1">
        <f t="array" ref="DM225">_xlfn.IFNA(IF(INDEX(SectorsBlocks,ROW()-ROW(DL$5)+2,MATCH(SUBSTITUTE(RPName," ",""),SectorsBlocks_Top,0))&lt;&gt;0,INDEX(SectorsBlocks,ROW()-ROW(DL$5)+2,MATCH(SUBSTITUTE(RPName," ",""),SectorsBlocks_Top,0)+1),""),"")</f>
        <v/>
      </c>
    </row>
    <row r="226" spans="68:117" ht="15" hidden="1" customHeight="1">
      <c r="BP226" s="236">
        <f ca="1"/>
        <v>0.14444444444444399</v>
      </c>
      <c r="CK226" s="219">
        <f t="shared" si="106"/>
        <v>0.73611111111111105</v>
      </c>
      <c r="CL226" s="219">
        <v>0.72569444444444398</v>
      </c>
      <c r="CM226" s="219">
        <v>0.72916666666666696</v>
      </c>
      <c r="CN226" s="219">
        <f t="shared" si="108"/>
        <v>0.14722222222222223</v>
      </c>
      <c r="CO226" s="219">
        <f t="shared" si="109"/>
        <v>0.14722222222222223</v>
      </c>
      <c r="CP226" s="219">
        <v>0.72916666666666696</v>
      </c>
      <c r="CQ226" s="219">
        <v>0.14583333333333301</v>
      </c>
      <c r="CS226" s="219">
        <f t="shared" si="107"/>
        <v>0.73611111111111105</v>
      </c>
      <c r="CT226" s="219">
        <v>0.72569444444444398</v>
      </c>
      <c r="CU226" s="219">
        <v>0.72916666666666696</v>
      </c>
      <c r="CV226" s="219">
        <f t="shared" si="110"/>
        <v>0.14722222222222223</v>
      </c>
      <c r="CW226" s="219">
        <f t="shared" si="111"/>
        <v>0.14722222222222223</v>
      </c>
      <c r="CX226" s="219">
        <v>0.72916666666666696</v>
      </c>
      <c r="CY226" s="219">
        <v>0.14583333333333301</v>
      </c>
      <c r="DL226" s="2" t="str" cm="1">
        <f t="array" ref="DL226">_xlfn.IFNA(IF(INDEX(SectorsBlocks,ROW()-ROW(DK$5)+2,MATCH(SUBSTITUTE(RPName," ",""),SectorsBlocks_Top,0))&lt;&gt;0,INDEX(SectorsBlocks,ROW()-ROW(DK$5)+2,MATCH(SUBSTITUTE(RPName," ",""),SectorsBlocks_Top,0)),""),"")</f>
        <v/>
      </c>
      <c r="DM226" s="250" t="str" cm="1">
        <f t="array" ref="DM226">_xlfn.IFNA(IF(INDEX(SectorsBlocks,ROW()-ROW(DL$5)+2,MATCH(SUBSTITUTE(RPName," ",""),SectorsBlocks_Top,0))&lt;&gt;0,INDEX(SectorsBlocks,ROW()-ROW(DL$5)+2,MATCH(SUBSTITUTE(RPName," ",""),SectorsBlocks_Top,0)+1),""),"")</f>
        <v/>
      </c>
    </row>
    <row r="227" spans="68:117" ht="15" hidden="1" customHeight="1">
      <c r="BP227" s="236">
        <f ca="1"/>
        <v>0.14513888888888901</v>
      </c>
      <c r="CK227" s="219">
        <f t="shared" si="106"/>
        <v>0.73958333333333337</v>
      </c>
      <c r="CL227" s="219">
        <v>0.72916666666666696</v>
      </c>
      <c r="CM227" s="219">
        <v>0.73263888888888895</v>
      </c>
      <c r="CN227" s="219">
        <f t="shared" si="108"/>
        <v>0.14791666666666667</v>
      </c>
      <c r="CO227" s="219">
        <f t="shared" si="109"/>
        <v>0.14791666666666667</v>
      </c>
      <c r="CP227" s="219">
        <v>0.73263888888888895</v>
      </c>
      <c r="CQ227" s="219">
        <v>0.14652777777777801</v>
      </c>
      <c r="CS227" s="219">
        <f t="shared" si="107"/>
        <v>0.73958333333333337</v>
      </c>
      <c r="CT227" s="219">
        <v>0.72916666666666696</v>
      </c>
      <c r="CU227" s="219">
        <v>0.73263888888888895</v>
      </c>
      <c r="CV227" s="219">
        <f t="shared" si="110"/>
        <v>0.14791666666666667</v>
      </c>
      <c r="CW227" s="219">
        <f t="shared" si="111"/>
        <v>0.14791666666666667</v>
      </c>
      <c r="CX227" s="219">
        <v>0.73263888888888895</v>
      </c>
      <c r="CY227" s="219">
        <v>0.14652777777777801</v>
      </c>
      <c r="DL227" s="2" t="str" cm="1">
        <f t="array" ref="DL227">_xlfn.IFNA(IF(INDEX(SectorsBlocks,ROW()-ROW(DK$5)+2,MATCH(SUBSTITUTE(RPName," ",""),SectorsBlocks_Top,0))&lt;&gt;0,INDEX(SectorsBlocks,ROW()-ROW(DK$5)+2,MATCH(SUBSTITUTE(RPName," ",""),SectorsBlocks_Top,0)),""),"")</f>
        <v/>
      </c>
      <c r="DM227" s="250" t="str" cm="1">
        <f t="array" ref="DM227">_xlfn.IFNA(IF(INDEX(SectorsBlocks,ROW()-ROW(DL$5)+2,MATCH(SUBSTITUTE(RPName," ",""),SectorsBlocks_Top,0))&lt;&gt;0,INDEX(SectorsBlocks,ROW()-ROW(DL$5)+2,MATCH(SUBSTITUTE(RPName," ",""),SectorsBlocks_Top,0)+1),""),"")</f>
        <v/>
      </c>
    </row>
    <row r="228" spans="68:117" ht="15" hidden="1" customHeight="1">
      <c r="BP228" s="236">
        <f ca="1"/>
        <v>0.14583333333333301</v>
      </c>
      <c r="CK228" s="219">
        <f t="shared" si="106"/>
        <v>0.74305555555555558</v>
      </c>
      <c r="CL228" s="219">
        <v>0.73263888888888895</v>
      </c>
      <c r="CM228" s="219">
        <v>0.73611111111111105</v>
      </c>
      <c r="CN228" s="219">
        <f t="shared" si="108"/>
        <v>0.14861111111111111</v>
      </c>
      <c r="CO228" s="219">
        <f t="shared" si="109"/>
        <v>0.14861111111111111</v>
      </c>
      <c r="CP228" s="219">
        <v>0.73611111111111105</v>
      </c>
      <c r="CQ228" s="219">
        <v>0.147222222222222</v>
      </c>
      <c r="CS228" s="219">
        <f t="shared" si="107"/>
        <v>0.74305555555555558</v>
      </c>
      <c r="CT228" s="219">
        <v>0.73263888888888895</v>
      </c>
      <c r="CU228" s="219">
        <v>0.73611111111111105</v>
      </c>
      <c r="CV228" s="219">
        <f t="shared" si="110"/>
        <v>0.14861111111111111</v>
      </c>
      <c r="CW228" s="219">
        <f t="shared" si="111"/>
        <v>0.14861111111111111</v>
      </c>
      <c r="CX228" s="219">
        <v>0.73611111111111105</v>
      </c>
      <c r="CY228" s="219">
        <v>0.147222222222222</v>
      </c>
      <c r="DL228" s="2" t="str" cm="1">
        <f t="array" ref="DL228">_xlfn.IFNA(IF(INDEX(SectorsBlocks,ROW()-ROW(DK$5)+2,MATCH(SUBSTITUTE(RPName," ",""),SectorsBlocks_Top,0))&lt;&gt;0,INDEX(SectorsBlocks,ROW()-ROW(DK$5)+2,MATCH(SUBSTITUTE(RPName," ",""),SectorsBlocks_Top,0)),""),"")</f>
        <v/>
      </c>
      <c r="DM228" s="250" t="str" cm="1">
        <f t="array" ref="DM228">_xlfn.IFNA(IF(INDEX(SectorsBlocks,ROW()-ROW(DL$5)+2,MATCH(SUBSTITUTE(RPName," ",""),SectorsBlocks_Top,0))&lt;&gt;0,INDEX(SectorsBlocks,ROW()-ROW(DL$5)+2,MATCH(SUBSTITUTE(RPName," ",""),SectorsBlocks_Top,0)+1),""),"")</f>
        <v/>
      </c>
    </row>
    <row r="229" spans="68:117" ht="15" hidden="1" customHeight="1">
      <c r="BP229" s="236">
        <f ca="1"/>
        <v>0.14652777777777801</v>
      </c>
      <c r="CK229" s="219">
        <f t="shared" si="106"/>
        <v>0.74652777777777779</v>
      </c>
      <c r="CL229" s="219">
        <v>0.73611111111111105</v>
      </c>
      <c r="CM229" s="219">
        <v>0.73958333333333304</v>
      </c>
      <c r="CN229" s="219">
        <f t="shared" si="108"/>
        <v>0.14930555555555555</v>
      </c>
      <c r="CO229" s="219">
        <f t="shared" si="109"/>
        <v>0.14930555555555555</v>
      </c>
      <c r="CP229" s="219">
        <v>0.73958333333333304</v>
      </c>
      <c r="CQ229" s="219">
        <v>0.147916666666667</v>
      </c>
      <c r="CS229" s="219">
        <f t="shared" si="107"/>
        <v>0.74652777777777779</v>
      </c>
      <c r="CT229" s="219">
        <v>0.73611111111111105</v>
      </c>
      <c r="CU229" s="219">
        <v>0.73958333333333304</v>
      </c>
      <c r="CV229" s="219">
        <f t="shared" si="110"/>
        <v>0.14930555555555555</v>
      </c>
      <c r="CW229" s="219">
        <f t="shared" si="111"/>
        <v>0.14930555555555555</v>
      </c>
      <c r="CX229" s="219">
        <v>0.73958333333333304</v>
      </c>
      <c r="CY229" s="219">
        <v>0.147916666666667</v>
      </c>
      <c r="DL229" s="2" t="str" cm="1">
        <f t="array" ref="DL229">_xlfn.IFNA(IF(INDEX(SectorsBlocks,ROW()-ROW(DK$5)+2,MATCH(SUBSTITUTE(RPName," ",""),SectorsBlocks_Top,0))&lt;&gt;0,INDEX(SectorsBlocks,ROW()-ROW(DK$5)+2,MATCH(SUBSTITUTE(RPName," ",""),SectorsBlocks_Top,0)),""),"")</f>
        <v/>
      </c>
      <c r="DM229" s="250" t="str" cm="1">
        <f t="array" ref="DM229">_xlfn.IFNA(IF(INDEX(SectorsBlocks,ROW()-ROW(DL$5)+2,MATCH(SUBSTITUTE(RPName," ",""),SectorsBlocks_Top,0))&lt;&gt;0,INDEX(SectorsBlocks,ROW()-ROW(DL$5)+2,MATCH(SUBSTITUTE(RPName," ",""),SectorsBlocks_Top,0)+1),""),"")</f>
        <v/>
      </c>
    </row>
    <row r="230" spans="68:117" ht="15" hidden="1" customHeight="1">
      <c r="BP230" s="236">
        <f ca="1"/>
        <v>0.147222222222222</v>
      </c>
      <c r="CK230" s="219">
        <f t="shared" si="106"/>
        <v>0.75</v>
      </c>
      <c r="CL230" s="219">
        <v>0.73958333333333304</v>
      </c>
      <c r="CM230" s="219">
        <v>0.74305555555555503</v>
      </c>
      <c r="CN230" s="219">
        <f t="shared" si="108"/>
        <v>0.15</v>
      </c>
      <c r="CO230" s="219">
        <f t="shared" si="109"/>
        <v>0.15</v>
      </c>
      <c r="CP230" s="219">
        <v>0.74305555555555503</v>
      </c>
      <c r="CQ230" s="219">
        <v>0.148611111111111</v>
      </c>
      <c r="CS230" s="219">
        <f t="shared" si="107"/>
        <v>0.75</v>
      </c>
      <c r="CT230" s="219">
        <v>0.73958333333333304</v>
      </c>
      <c r="CU230" s="219">
        <v>0.74305555555555503</v>
      </c>
      <c r="CV230" s="219">
        <f t="shared" si="110"/>
        <v>0.15</v>
      </c>
      <c r="CW230" s="219">
        <f t="shared" si="111"/>
        <v>0.15</v>
      </c>
      <c r="CX230" s="219">
        <v>0.74305555555555503</v>
      </c>
      <c r="CY230" s="219">
        <v>0.148611111111111</v>
      </c>
      <c r="DL230" s="2" t="str" cm="1">
        <f t="array" ref="DL230">_xlfn.IFNA(IF(INDEX(SectorsBlocks,ROW()-ROW(DK$5)+2,MATCH(SUBSTITUTE(RPName," ",""),SectorsBlocks_Top,0))&lt;&gt;0,INDEX(SectorsBlocks,ROW()-ROW(DK$5)+2,MATCH(SUBSTITUTE(RPName," ",""),SectorsBlocks_Top,0)),""),"")</f>
        <v/>
      </c>
      <c r="DM230" s="250" t="str" cm="1">
        <f t="array" ref="DM230">_xlfn.IFNA(IF(INDEX(SectorsBlocks,ROW()-ROW(DL$5)+2,MATCH(SUBSTITUTE(RPName," ",""),SectorsBlocks_Top,0))&lt;&gt;0,INDEX(SectorsBlocks,ROW()-ROW(DL$5)+2,MATCH(SUBSTITUTE(RPName," ",""),SectorsBlocks_Top,0)+1),""),"")</f>
        <v/>
      </c>
    </row>
    <row r="231" spans="68:117" ht="15" hidden="1" customHeight="1">
      <c r="BP231" s="236">
        <f ca="1"/>
        <v>0.147916666666667</v>
      </c>
      <c r="CK231" s="219">
        <f t="shared" si="106"/>
        <v>0.75347222222222221</v>
      </c>
      <c r="CL231" s="219">
        <v>0.74305555555555503</v>
      </c>
      <c r="CM231" s="219">
        <v>0.74652777777777801</v>
      </c>
      <c r="CN231" s="219">
        <f t="shared" si="108"/>
        <v>0.15069444444444444</v>
      </c>
      <c r="CO231" s="219">
        <f t="shared" si="109"/>
        <v>0.15069444444444444</v>
      </c>
      <c r="CP231" s="219">
        <v>0.74652777777777801</v>
      </c>
      <c r="CQ231" s="219">
        <v>0.149305555555556</v>
      </c>
      <c r="CS231" s="219">
        <f t="shared" si="107"/>
        <v>0.75347222222222221</v>
      </c>
      <c r="CT231" s="219">
        <v>0.74305555555555503</v>
      </c>
      <c r="CU231" s="219">
        <v>0.74652777777777801</v>
      </c>
      <c r="CV231" s="219">
        <f t="shared" si="110"/>
        <v>0.15069444444444444</v>
      </c>
      <c r="CW231" s="219">
        <f t="shared" si="111"/>
        <v>0.15069444444444444</v>
      </c>
      <c r="CX231" s="219">
        <v>0.74652777777777801</v>
      </c>
      <c r="CY231" s="219">
        <v>0.149305555555556</v>
      </c>
      <c r="DL231" s="2" t="str" cm="1">
        <f t="array" ref="DL231">_xlfn.IFNA(IF(INDEX(SectorsBlocks,ROW()-ROW(DK$5)+2,MATCH(SUBSTITUTE(RPName," ",""),SectorsBlocks_Top,0))&lt;&gt;0,INDEX(SectorsBlocks,ROW()-ROW(DK$5)+2,MATCH(SUBSTITUTE(RPName," ",""),SectorsBlocks_Top,0)),""),"")</f>
        <v/>
      </c>
      <c r="DM231" s="250" t="str" cm="1">
        <f t="array" ref="DM231">_xlfn.IFNA(IF(INDEX(SectorsBlocks,ROW()-ROW(DL$5)+2,MATCH(SUBSTITUTE(RPName," ",""),SectorsBlocks_Top,0))&lt;&gt;0,INDEX(SectorsBlocks,ROW()-ROW(DL$5)+2,MATCH(SUBSTITUTE(RPName," ",""),SectorsBlocks_Top,0)+1),""),"")</f>
        <v/>
      </c>
    </row>
    <row r="232" spans="68:117" ht="15" hidden="1" customHeight="1">
      <c r="BP232" s="236">
        <f ca="1"/>
        <v>0.148611111111111</v>
      </c>
      <c r="CK232" s="219">
        <f t="shared" si="106"/>
        <v>0.75694444444444442</v>
      </c>
      <c r="CL232" s="219">
        <v>0.74652777777777801</v>
      </c>
      <c r="CM232" s="219">
        <v>0.75</v>
      </c>
      <c r="CN232" s="219">
        <f t="shared" si="108"/>
        <v>0.15138888888888888</v>
      </c>
      <c r="CO232" s="219">
        <f t="shared" si="109"/>
        <v>0.15138888888888888</v>
      </c>
      <c r="CP232" s="219">
        <v>0.75</v>
      </c>
      <c r="CQ232" s="219">
        <v>0.15</v>
      </c>
      <c r="CS232" s="219">
        <f t="shared" si="107"/>
        <v>0.75694444444444442</v>
      </c>
      <c r="CT232" s="219">
        <v>0.74652777777777801</v>
      </c>
      <c r="CU232" s="219">
        <v>0.75</v>
      </c>
      <c r="CV232" s="219">
        <f t="shared" si="110"/>
        <v>0.15138888888888888</v>
      </c>
      <c r="CW232" s="219">
        <f t="shared" si="111"/>
        <v>0.15138888888888888</v>
      </c>
      <c r="CX232" s="219">
        <v>0.75</v>
      </c>
      <c r="CY232" s="219">
        <v>0.15</v>
      </c>
      <c r="DL232" s="2" t="str" cm="1">
        <f t="array" ref="DL232">_xlfn.IFNA(IF(INDEX(SectorsBlocks,ROW()-ROW(DK$5)+2,MATCH(SUBSTITUTE(RPName," ",""),SectorsBlocks_Top,0))&lt;&gt;0,INDEX(SectorsBlocks,ROW()-ROW(DK$5)+2,MATCH(SUBSTITUTE(RPName," ",""),SectorsBlocks_Top,0)),""),"")</f>
        <v/>
      </c>
      <c r="DM232" s="250" t="str" cm="1">
        <f t="array" ref="DM232">_xlfn.IFNA(IF(INDEX(SectorsBlocks,ROW()-ROW(DL$5)+2,MATCH(SUBSTITUTE(RPName," ",""),SectorsBlocks_Top,0))&lt;&gt;0,INDEX(SectorsBlocks,ROW()-ROW(DL$5)+2,MATCH(SUBSTITUTE(RPName," ",""),SectorsBlocks_Top,0)+1),""),"")</f>
        <v/>
      </c>
    </row>
    <row r="233" spans="68:117" ht="15" hidden="1" customHeight="1">
      <c r="BP233" s="236">
        <f ca="1"/>
        <v>0.149305555555556</v>
      </c>
      <c r="CK233" s="219">
        <f t="shared" si="106"/>
        <v>0.76041666666666663</v>
      </c>
      <c r="CL233" s="219">
        <v>0.75</v>
      </c>
      <c r="CM233" s="219">
        <v>0.75347222222222199</v>
      </c>
      <c r="CN233" s="219">
        <f t="shared" si="108"/>
        <v>0.15208333333333332</v>
      </c>
      <c r="CO233" s="219">
        <f t="shared" si="109"/>
        <v>0.15208333333333332</v>
      </c>
      <c r="CP233" s="219">
        <v>0.75347222222222199</v>
      </c>
      <c r="CQ233" s="219">
        <v>0.15069444444444399</v>
      </c>
      <c r="CS233" s="219">
        <f t="shared" si="107"/>
        <v>0.76041666666666663</v>
      </c>
      <c r="CT233" s="219">
        <v>0.75</v>
      </c>
      <c r="CU233" s="219">
        <v>0.75347222222222199</v>
      </c>
      <c r="CV233" s="219">
        <f t="shared" si="110"/>
        <v>0.15208333333333332</v>
      </c>
      <c r="CW233" s="219">
        <f t="shared" si="111"/>
        <v>0.15208333333333332</v>
      </c>
      <c r="CX233" s="219">
        <v>0.75347222222222199</v>
      </c>
      <c r="CY233" s="219">
        <v>0.15069444444444399</v>
      </c>
      <c r="DL233" s="2" t="str" cm="1">
        <f t="array" ref="DL233">_xlfn.IFNA(IF(INDEX(SectorsBlocks,ROW()-ROW(DK$5)+2,MATCH(SUBSTITUTE(RPName," ",""),SectorsBlocks_Top,0))&lt;&gt;0,INDEX(SectorsBlocks,ROW()-ROW(DK$5)+2,MATCH(SUBSTITUTE(RPName," ",""),SectorsBlocks_Top,0)),""),"")</f>
        <v/>
      </c>
      <c r="DM233" s="250" t="str" cm="1">
        <f t="array" ref="DM233">_xlfn.IFNA(IF(INDEX(SectorsBlocks,ROW()-ROW(DL$5)+2,MATCH(SUBSTITUTE(RPName," ",""),SectorsBlocks_Top,0))&lt;&gt;0,INDEX(SectorsBlocks,ROW()-ROW(DL$5)+2,MATCH(SUBSTITUTE(RPName," ",""),SectorsBlocks_Top,0)+1),""),"")</f>
        <v/>
      </c>
    </row>
    <row r="234" spans="68:117" ht="15" hidden="1" customHeight="1">
      <c r="BP234" s="236">
        <f ca="1"/>
        <v>0.15</v>
      </c>
      <c r="CK234" s="219">
        <f t="shared" ref="CK234:CK297" si="112">IF(CK233=1,TIME(0,5,0),TIME(HOUR(CK233),MINUTE(CK233),0)+TIME(0,5,0))</f>
        <v>0.76388888888888884</v>
      </c>
      <c r="CL234" s="219">
        <v>0.75347222222222199</v>
      </c>
      <c r="CM234" s="219">
        <v>0.75694444444444398</v>
      </c>
      <c r="CN234" s="219">
        <f t="shared" si="108"/>
        <v>0.15277777777777776</v>
      </c>
      <c r="CO234" s="219">
        <f t="shared" si="109"/>
        <v>0.15277777777777776</v>
      </c>
      <c r="CP234" s="219">
        <v>0.75694444444444398</v>
      </c>
      <c r="CQ234" s="219">
        <v>0.15138888888888899</v>
      </c>
      <c r="CS234" s="219">
        <f t="shared" ref="CS234:CS297" si="113">IF(CS233=1,TIME(0,5,0),TIME(HOUR(CS233),MINUTE(CS233),0)+TIME(0,5,0))</f>
        <v>0.76388888888888884</v>
      </c>
      <c r="CT234" s="219">
        <v>0.75347222222222199</v>
      </c>
      <c r="CU234" s="219">
        <v>0.75694444444444398</v>
      </c>
      <c r="CV234" s="219">
        <f t="shared" si="110"/>
        <v>0.15277777777777776</v>
      </c>
      <c r="CW234" s="219">
        <f t="shared" si="111"/>
        <v>0.15277777777777776</v>
      </c>
      <c r="CX234" s="219">
        <v>0.75694444444444398</v>
      </c>
      <c r="CY234" s="219">
        <v>0.15138888888888899</v>
      </c>
      <c r="DL234" s="2" t="str" cm="1">
        <f t="array" ref="DL234">_xlfn.IFNA(IF(INDEX(SectorsBlocks,ROW()-ROW(DK$5)+2,MATCH(SUBSTITUTE(RPName," ",""),SectorsBlocks_Top,0))&lt;&gt;0,INDEX(SectorsBlocks,ROW()-ROW(DK$5)+2,MATCH(SUBSTITUTE(RPName," ",""),SectorsBlocks_Top,0)),""),"")</f>
        <v/>
      </c>
      <c r="DM234" s="250" t="str" cm="1">
        <f t="array" ref="DM234">_xlfn.IFNA(IF(INDEX(SectorsBlocks,ROW()-ROW(DL$5)+2,MATCH(SUBSTITUTE(RPName," ",""),SectorsBlocks_Top,0))&lt;&gt;0,INDEX(SectorsBlocks,ROW()-ROW(DL$5)+2,MATCH(SUBSTITUTE(RPName," ",""),SectorsBlocks_Top,0)+1),""),"")</f>
        <v/>
      </c>
    </row>
    <row r="235" spans="68:117" ht="15" hidden="1" customHeight="1">
      <c r="BP235" s="236">
        <f ca="1"/>
        <v>0.15069444444444399</v>
      </c>
      <c r="CK235" s="219">
        <f t="shared" si="112"/>
        <v>0.76736111111111105</v>
      </c>
      <c r="CL235" s="219">
        <v>0.75694444444444398</v>
      </c>
      <c r="CM235" s="219">
        <v>0.76041666666666696</v>
      </c>
      <c r="CN235" s="219">
        <f t="shared" si="108"/>
        <v>0.15347222222222223</v>
      </c>
      <c r="CO235" s="219">
        <f t="shared" si="109"/>
        <v>0.15347222222222223</v>
      </c>
      <c r="CP235" s="219">
        <v>0.76041666666666696</v>
      </c>
      <c r="CQ235" s="219">
        <v>0.15208333333333299</v>
      </c>
      <c r="CS235" s="219">
        <f t="shared" si="113"/>
        <v>0.76736111111111105</v>
      </c>
      <c r="CT235" s="219">
        <v>0.75694444444444398</v>
      </c>
      <c r="CU235" s="219">
        <v>0.76041666666666696</v>
      </c>
      <c r="CV235" s="219">
        <f t="shared" si="110"/>
        <v>0.15347222222222223</v>
      </c>
      <c r="CW235" s="219">
        <f t="shared" si="111"/>
        <v>0.15347222222222223</v>
      </c>
      <c r="CX235" s="219">
        <v>0.76041666666666696</v>
      </c>
      <c r="CY235" s="219">
        <v>0.15208333333333299</v>
      </c>
      <c r="DL235" s="2" t="str" cm="1">
        <f t="array" ref="DL235">_xlfn.IFNA(IF(INDEX(SectorsBlocks,ROW()-ROW(DK$5)+2,MATCH(SUBSTITUTE(RPName," ",""),SectorsBlocks_Top,0))&lt;&gt;0,INDEX(SectorsBlocks,ROW()-ROW(DK$5)+2,MATCH(SUBSTITUTE(RPName," ",""),SectorsBlocks_Top,0)),""),"")</f>
        <v/>
      </c>
      <c r="DM235" s="250" t="str" cm="1">
        <f t="array" ref="DM235">_xlfn.IFNA(IF(INDEX(SectorsBlocks,ROW()-ROW(DL$5)+2,MATCH(SUBSTITUTE(RPName," ",""),SectorsBlocks_Top,0))&lt;&gt;0,INDEX(SectorsBlocks,ROW()-ROW(DL$5)+2,MATCH(SUBSTITUTE(RPName," ",""),SectorsBlocks_Top,0)+1),""),"")</f>
        <v/>
      </c>
    </row>
    <row r="236" spans="68:117" ht="15" hidden="1" customHeight="1">
      <c r="BP236" s="236">
        <f ca="1"/>
        <v>0.15138888888888899</v>
      </c>
      <c r="CK236" s="219">
        <f t="shared" si="112"/>
        <v>0.77083333333333337</v>
      </c>
      <c r="CL236" s="219">
        <v>0.76041666666666696</v>
      </c>
      <c r="CM236" s="219">
        <v>0.76388888888888895</v>
      </c>
      <c r="CN236" s="219">
        <f t="shared" si="108"/>
        <v>0.15416666666666667</v>
      </c>
      <c r="CO236" s="219">
        <f t="shared" si="109"/>
        <v>0.15416666666666667</v>
      </c>
      <c r="CP236" s="219">
        <v>0.76388888888888895</v>
      </c>
      <c r="CQ236" s="219">
        <v>0.15277777777777801</v>
      </c>
      <c r="CS236" s="219">
        <f t="shared" si="113"/>
        <v>0.77083333333333337</v>
      </c>
      <c r="CT236" s="219">
        <v>0.76041666666666696</v>
      </c>
      <c r="CU236" s="219">
        <v>0.76388888888888895</v>
      </c>
      <c r="CV236" s="219">
        <f t="shared" si="110"/>
        <v>0.15416666666666667</v>
      </c>
      <c r="CW236" s="219">
        <f t="shared" si="111"/>
        <v>0.15416666666666667</v>
      </c>
      <c r="CX236" s="219">
        <v>0.76388888888888895</v>
      </c>
      <c r="CY236" s="219">
        <v>0.15277777777777801</v>
      </c>
      <c r="DL236" s="2" t="str" cm="1">
        <f t="array" ref="DL236">_xlfn.IFNA(IF(INDEX(SectorsBlocks,ROW()-ROW(DK$5)+2,MATCH(SUBSTITUTE(RPName," ",""),SectorsBlocks_Top,0))&lt;&gt;0,INDEX(SectorsBlocks,ROW()-ROW(DK$5)+2,MATCH(SUBSTITUTE(RPName," ",""),SectorsBlocks_Top,0)),""),"")</f>
        <v/>
      </c>
      <c r="DM236" s="250" t="str" cm="1">
        <f t="array" ref="DM236">_xlfn.IFNA(IF(INDEX(SectorsBlocks,ROW()-ROW(DL$5)+2,MATCH(SUBSTITUTE(RPName," ",""),SectorsBlocks_Top,0))&lt;&gt;0,INDEX(SectorsBlocks,ROW()-ROW(DL$5)+2,MATCH(SUBSTITUTE(RPName," ",""),SectorsBlocks_Top,0)+1),""),"")</f>
        <v/>
      </c>
    </row>
    <row r="237" spans="68:117" ht="15" hidden="1" customHeight="1">
      <c r="BP237" s="236">
        <f ca="1"/>
        <v>0.15208333333333299</v>
      </c>
      <c r="CK237" s="219">
        <f t="shared" si="112"/>
        <v>0.77430555555555558</v>
      </c>
      <c r="CL237" s="219">
        <v>0.76388888888888895</v>
      </c>
      <c r="CM237" s="219">
        <v>0.76736111111111105</v>
      </c>
      <c r="CN237" s="219">
        <f t="shared" si="108"/>
        <v>0.15486111111111112</v>
      </c>
      <c r="CO237" s="219">
        <f t="shared" si="109"/>
        <v>0.15486111111111112</v>
      </c>
      <c r="CP237" s="219">
        <v>0.76736111111111105</v>
      </c>
      <c r="CQ237" s="219">
        <v>0.15347222222222201</v>
      </c>
      <c r="CS237" s="219">
        <f t="shared" si="113"/>
        <v>0.77430555555555558</v>
      </c>
      <c r="CT237" s="219">
        <v>0.76388888888888895</v>
      </c>
      <c r="CU237" s="219">
        <v>0.76736111111111105</v>
      </c>
      <c r="CV237" s="219">
        <f t="shared" si="110"/>
        <v>0.15486111111111112</v>
      </c>
      <c r="CW237" s="219">
        <f t="shared" si="111"/>
        <v>0.15486111111111112</v>
      </c>
      <c r="CX237" s="219">
        <v>0.76736111111111105</v>
      </c>
      <c r="CY237" s="219">
        <v>0.15347222222222201</v>
      </c>
      <c r="DL237" s="2" t="str" cm="1">
        <f t="array" ref="DL237">_xlfn.IFNA(IF(INDEX(SectorsBlocks,ROW()-ROW(DK$5)+2,MATCH(SUBSTITUTE(RPName," ",""),SectorsBlocks_Top,0))&lt;&gt;0,INDEX(SectorsBlocks,ROW()-ROW(DK$5)+2,MATCH(SUBSTITUTE(RPName," ",""),SectorsBlocks_Top,0)),""),"")</f>
        <v/>
      </c>
      <c r="DM237" s="250" t="str" cm="1">
        <f t="array" ref="DM237">_xlfn.IFNA(IF(INDEX(SectorsBlocks,ROW()-ROW(DL$5)+2,MATCH(SUBSTITUTE(RPName," ",""),SectorsBlocks_Top,0))&lt;&gt;0,INDEX(SectorsBlocks,ROW()-ROW(DL$5)+2,MATCH(SUBSTITUTE(RPName," ",""),SectorsBlocks_Top,0)+1),""),"")</f>
        <v/>
      </c>
    </row>
    <row r="238" spans="68:117" ht="15" hidden="1" customHeight="1">
      <c r="BP238" s="236">
        <f ca="1"/>
        <v>0.15277777777777801</v>
      </c>
      <c r="CK238" s="219">
        <f t="shared" si="112"/>
        <v>0.77777777777777779</v>
      </c>
      <c r="CL238" s="219">
        <v>0.76736111111111105</v>
      </c>
      <c r="CM238" s="219">
        <v>0.77083333333333304</v>
      </c>
      <c r="CN238" s="219">
        <f t="shared" si="108"/>
        <v>0.15555555555555556</v>
      </c>
      <c r="CO238" s="219">
        <f t="shared" si="109"/>
        <v>0.15555555555555556</v>
      </c>
      <c r="CP238" s="219">
        <v>0.77083333333333304</v>
      </c>
      <c r="CQ238" s="219">
        <v>0.15416666666666701</v>
      </c>
      <c r="CS238" s="219">
        <f t="shared" si="113"/>
        <v>0.77777777777777779</v>
      </c>
      <c r="CT238" s="219">
        <v>0.76736111111111105</v>
      </c>
      <c r="CU238" s="219">
        <v>0.77083333333333304</v>
      </c>
      <c r="CV238" s="219">
        <f t="shared" si="110"/>
        <v>0.15555555555555556</v>
      </c>
      <c r="CW238" s="219">
        <f t="shared" si="111"/>
        <v>0.15555555555555556</v>
      </c>
      <c r="CX238" s="219">
        <v>0.77083333333333304</v>
      </c>
      <c r="CY238" s="219">
        <v>0.15416666666666701</v>
      </c>
      <c r="DL238" s="2" t="str" cm="1">
        <f t="array" ref="DL238">_xlfn.IFNA(IF(INDEX(SectorsBlocks,ROW()-ROW(DK$5)+2,MATCH(SUBSTITUTE(RPName," ",""),SectorsBlocks_Top,0))&lt;&gt;0,INDEX(SectorsBlocks,ROW()-ROW(DK$5)+2,MATCH(SUBSTITUTE(RPName," ",""),SectorsBlocks_Top,0)),""),"")</f>
        <v/>
      </c>
      <c r="DM238" s="250" t="str" cm="1">
        <f t="array" ref="DM238">_xlfn.IFNA(IF(INDEX(SectorsBlocks,ROW()-ROW(DL$5)+2,MATCH(SUBSTITUTE(RPName," ",""),SectorsBlocks_Top,0))&lt;&gt;0,INDEX(SectorsBlocks,ROW()-ROW(DL$5)+2,MATCH(SUBSTITUTE(RPName," ",""),SectorsBlocks_Top,0)+1),""),"")</f>
        <v/>
      </c>
    </row>
    <row r="239" spans="68:117" ht="15" hidden="1" customHeight="1">
      <c r="BP239" s="236">
        <f ca="1"/>
        <v>0.15347222222222201</v>
      </c>
      <c r="CK239" s="219">
        <f t="shared" si="112"/>
        <v>0.78125</v>
      </c>
      <c r="CL239" s="219">
        <v>0.77083333333333304</v>
      </c>
      <c r="CM239" s="219">
        <v>0.77430555555555503</v>
      </c>
      <c r="CN239" s="219">
        <f t="shared" si="108"/>
        <v>0.15625</v>
      </c>
      <c r="CO239" s="219">
        <f t="shared" si="109"/>
        <v>0.15625</v>
      </c>
      <c r="CP239" s="219">
        <v>0.77430555555555503</v>
      </c>
      <c r="CQ239" s="219">
        <v>0.15486111111111101</v>
      </c>
      <c r="CS239" s="219">
        <f t="shared" si="113"/>
        <v>0.78125</v>
      </c>
      <c r="CT239" s="219">
        <v>0.77083333333333304</v>
      </c>
      <c r="CU239" s="219">
        <v>0.77430555555555503</v>
      </c>
      <c r="CV239" s="219">
        <f t="shared" si="110"/>
        <v>0.15625</v>
      </c>
      <c r="CW239" s="219">
        <f t="shared" si="111"/>
        <v>0.15625</v>
      </c>
      <c r="CX239" s="219">
        <v>0.77430555555555503</v>
      </c>
      <c r="CY239" s="219">
        <v>0.15486111111111101</v>
      </c>
      <c r="DL239" s="2" t="str" cm="1">
        <f t="array" ref="DL239">_xlfn.IFNA(IF(INDEX(SectorsBlocks,ROW()-ROW(DK$5)+2,MATCH(SUBSTITUTE(RPName," ",""),SectorsBlocks_Top,0))&lt;&gt;0,INDEX(SectorsBlocks,ROW()-ROW(DK$5)+2,MATCH(SUBSTITUTE(RPName," ",""),SectorsBlocks_Top,0)),""),"")</f>
        <v/>
      </c>
      <c r="DM239" s="250" t="str" cm="1">
        <f t="array" ref="DM239">_xlfn.IFNA(IF(INDEX(SectorsBlocks,ROW()-ROW(DL$5)+2,MATCH(SUBSTITUTE(RPName," ",""),SectorsBlocks_Top,0))&lt;&gt;0,INDEX(SectorsBlocks,ROW()-ROW(DL$5)+2,MATCH(SUBSTITUTE(RPName," ",""),SectorsBlocks_Top,0)+1),""),"")</f>
        <v/>
      </c>
    </row>
    <row r="240" spans="68:117" ht="15" hidden="1" customHeight="1">
      <c r="BP240" s="236">
        <f ca="1"/>
        <v>0.15416666666666701</v>
      </c>
      <c r="CK240" s="219">
        <f t="shared" si="112"/>
        <v>0.78472222222222221</v>
      </c>
      <c r="CL240" s="219">
        <v>0.77430555555555503</v>
      </c>
      <c r="CM240" s="219">
        <v>0.77777777777777801</v>
      </c>
      <c r="CN240" s="219">
        <f t="shared" si="108"/>
        <v>0.15694444444444444</v>
      </c>
      <c r="CO240" s="219">
        <f t="shared" si="109"/>
        <v>0.15694444444444444</v>
      </c>
      <c r="CP240" s="219">
        <v>0.77777777777777801</v>
      </c>
      <c r="CQ240" s="219">
        <v>0.155555555555556</v>
      </c>
      <c r="CS240" s="219">
        <f t="shared" si="113"/>
        <v>0.78472222222222221</v>
      </c>
      <c r="CT240" s="219">
        <v>0.77430555555555503</v>
      </c>
      <c r="CU240" s="219">
        <v>0.77777777777777801</v>
      </c>
      <c r="CV240" s="219">
        <f t="shared" si="110"/>
        <v>0.15694444444444444</v>
      </c>
      <c r="CW240" s="219">
        <f t="shared" si="111"/>
        <v>0.15694444444444444</v>
      </c>
      <c r="CX240" s="219">
        <v>0.77777777777777801</v>
      </c>
      <c r="CY240" s="219">
        <v>0.155555555555556</v>
      </c>
      <c r="DL240" s="2" t="str" cm="1">
        <f t="array" ref="DL240">_xlfn.IFNA(IF(INDEX(SectorsBlocks,ROW()-ROW(DK$5)+2,MATCH(SUBSTITUTE(RPName," ",""),SectorsBlocks_Top,0))&lt;&gt;0,INDEX(SectorsBlocks,ROW()-ROW(DK$5)+2,MATCH(SUBSTITUTE(RPName," ",""),SectorsBlocks_Top,0)),""),"")</f>
        <v/>
      </c>
      <c r="DM240" s="250" t="str" cm="1">
        <f t="array" ref="DM240">_xlfn.IFNA(IF(INDEX(SectorsBlocks,ROW()-ROW(DL$5)+2,MATCH(SUBSTITUTE(RPName," ",""),SectorsBlocks_Top,0))&lt;&gt;0,INDEX(SectorsBlocks,ROW()-ROW(DL$5)+2,MATCH(SUBSTITUTE(RPName," ",""),SectorsBlocks_Top,0)+1),""),"")</f>
        <v/>
      </c>
    </row>
    <row r="241" spans="68:117" ht="15" hidden="1" customHeight="1">
      <c r="BP241" s="236">
        <f ca="1"/>
        <v>0.15486111111111101</v>
      </c>
      <c r="CK241" s="219">
        <f t="shared" si="112"/>
        <v>0.78819444444444442</v>
      </c>
      <c r="CL241" s="219">
        <v>0.77777777777777801</v>
      </c>
      <c r="CM241" s="219">
        <v>0.78125</v>
      </c>
      <c r="CN241" s="219">
        <f t="shared" si="108"/>
        <v>0.15763888888888888</v>
      </c>
      <c r="CO241" s="219">
        <f t="shared" si="109"/>
        <v>0.15763888888888888</v>
      </c>
      <c r="CP241" s="219">
        <v>0.78125</v>
      </c>
      <c r="CQ241" s="219">
        <v>0.15625</v>
      </c>
      <c r="CS241" s="219">
        <f t="shared" si="113"/>
        <v>0.78819444444444442</v>
      </c>
      <c r="CT241" s="219">
        <v>0.77777777777777801</v>
      </c>
      <c r="CU241" s="219">
        <v>0.78125</v>
      </c>
      <c r="CV241" s="219">
        <f t="shared" si="110"/>
        <v>0.15763888888888888</v>
      </c>
      <c r="CW241" s="219">
        <f t="shared" si="111"/>
        <v>0.15763888888888888</v>
      </c>
      <c r="CX241" s="219">
        <v>0.78125</v>
      </c>
      <c r="CY241" s="219">
        <v>0.15625</v>
      </c>
      <c r="DL241" s="2" t="str" cm="1">
        <f t="array" ref="DL241">_xlfn.IFNA(IF(INDEX(SectorsBlocks,ROW()-ROW(DK$5)+2,MATCH(SUBSTITUTE(RPName," ",""),SectorsBlocks_Top,0))&lt;&gt;0,INDEX(SectorsBlocks,ROW()-ROW(DK$5)+2,MATCH(SUBSTITUTE(RPName," ",""),SectorsBlocks_Top,0)),""),"")</f>
        <v/>
      </c>
      <c r="DM241" s="250" t="str" cm="1">
        <f t="array" ref="DM241">_xlfn.IFNA(IF(INDEX(SectorsBlocks,ROW()-ROW(DL$5)+2,MATCH(SUBSTITUTE(RPName," ",""),SectorsBlocks_Top,0))&lt;&gt;0,INDEX(SectorsBlocks,ROW()-ROW(DL$5)+2,MATCH(SUBSTITUTE(RPName," ",""),SectorsBlocks_Top,0)+1),""),"")</f>
        <v/>
      </c>
    </row>
    <row r="242" spans="68:117" ht="15" hidden="1" customHeight="1">
      <c r="BP242" s="236">
        <f ca="1"/>
        <v>0.155555555555556</v>
      </c>
      <c r="CK242" s="219">
        <f t="shared" si="112"/>
        <v>0.79166666666666663</v>
      </c>
      <c r="CL242" s="219">
        <v>0.78125</v>
      </c>
      <c r="CM242" s="219">
        <v>0.78472222222222199</v>
      </c>
      <c r="CN242" s="219">
        <f t="shared" si="108"/>
        <v>0.15833333333333333</v>
      </c>
      <c r="CO242" s="219">
        <f t="shared" si="109"/>
        <v>0.15833333333333333</v>
      </c>
      <c r="CP242" s="219">
        <v>0.78472222222222199</v>
      </c>
      <c r="CQ242" s="219">
        <v>0.156944444444444</v>
      </c>
      <c r="CS242" s="219">
        <f t="shared" si="113"/>
        <v>0.79166666666666663</v>
      </c>
      <c r="CT242" s="219">
        <v>0.78125</v>
      </c>
      <c r="CU242" s="219">
        <v>0.78472222222222199</v>
      </c>
      <c r="CV242" s="219">
        <f t="shared" si="110"/>
        <v>0.15833333333333333</v>
      </c>
      <c r="CW242" s="219">
        <f t="shared" si="111"/>
        <v>0.15833333333333333</v>
      </c>
      <c r="CX242" s="219">
        <v>0.78472222222222199</v>
      </c>
      <c r="CY242" s="219">
        <v>0.156944444444444</v>
      </c>
      <c r="DL242" s="2" t="str" cm="1">
        <f t="array" ref="DL242">_xlfn.IFNA(IF(INDEX(SectorsBlocks,ROW()-ROW(DK$5)+2,MATCH(SUBSTITUTE(RPName," ",""),SectorsBlocks_Top,0))&lt;&gt;0,INDEX(SectorsBlocks,ROW()-ROW(DK$5)+2,MATCH(SUBSTITUTE(RPName," ",""),SectorsBlocks_Top,0)),""),"")</f>
        <v/>
      </c>
      <c r="DM242" s="250" t="str" cm="1">
        <f t="array" ref="DM242">_xlfn.IFNA(IF(INDEX(SectorsBlocks,ROW()-ROW(DL$5)+2,MATCH(SUBSTITUTE(RPName," ",""),SectorsBlocks_Top,0))&lt;&gt;0,INDEX(SectorsBlocks,ROW()-ROW(DL$5)+2,MATCH(SUBSTITUTE(RPName," ",""),SectorsBlocks_Top,0)+1),""),"")</f>
        <v/>
      </c>
    </row>
    <row r="243" spans="68:117" ht="15" hidden="1" customHeight="1">
      <c r="BP243" s="236">
        <f ca="1"/>
        <v>0.15625</v>
      </c>
      <c r="CK243" s="219">
        <f t="shared" si="112"/>
        <v>0.79513888888888884</v>
      </c>
      <c r="CL243" s="219">
        <v>0.78472222222222199</v>
      </c>
      <c r="CM243" s="219">
        <v>0.78819444444444398</v>
      </c>
      <c r="CN243" s="219">
        <f t="shared" si="108"/>
        <v>0.15902777777777777</v>
      </c>
      <c r="CO243" s="219">
        <f t="shared" si="109"/>
        <v>0.15902777777777777</v>
      </c>
      <c r="CP243" s="219">
        <v>0.78819444444444398</v>
      </c>
      <c r="CQ243" s="219">
        <v>0.15763888888888899</v>
      </c>
      <c r="CS243" s="219">
        <f t="shared" si="113"/>
        <v>0.79513888888888884</v>
      </c>
      <c r="CT243" s="219">
        <v>0.78472222222222199</v>
      </c>
      <c r="CU243" s="219">
        <v>0.78819444444444398</v>
      </c>
      <c r="CV243" s="219">
        <f t="shared" si="110"/>
        <v>0.15902777777777777</v>
      </c>
      <c r="CW243" s="219">
        <f t="shared" si="111"/>
        <v>0.15902777777777777</v>
      </c>
      <c r="CX243" s="219">
        <v>0.78819444444444398</v>
      </c>
      <c r="CY243" s="219">
        <v>0.15763888888888899</v>
      </c>
      <c r="DL243" s="2" t="str" cm="1">
        <f t="array" ref="DL243">_xlfn.IFNA(IF(INDEX(SectorsBlocks,ROW()-ROW(DK$5)+2,MATCH(SUBSTITUTE(RPName," ",""),SectorsBlocks_Top,0))&lt;&gt;0,INDEX(SectorsBlocks,ROW()-ROW(DK$5)+2,MATCH(SUBSTITUTE(RPName," ",""),SectorsBlocks_Top,0)),""),"")</f>
        <v/>
      </c>
      <c r="DM243" s="250" t="str" cm="1">
        <f t="array" ref="DM243">_xlfn.IFNA(IF(INDEX(SectorsBlocks,ROW()-ROW(DL$5)+2,MATCH(SUBSTITUTE(RPName," ",""),SectorsBlocks_Top,0))&lt;&gt;0,INDEX(SectorsBlocks,ROW()-ROW(DL$5)+2,MATCH(SUBSTITUTE(RPName," ",""),SectorsBlocks_Top,0)+1),""),"")</f>
        <v/>
      </c>
    </row>
    <row r="244" spans="68:117" ht="15" hidden="1" customHeight="1">
      <c r="BP244" s="236">
        <f ca="1"/>
        <v>0.156944444444444</v>
      </c>
      <c r="CK244" s="219">
        <f t="shared" si="112"/>
        <v>0.79861111111111105</v>
      </c>
      <c r="CL244" s="219">
        <v>0.78819444444444398</v>
      </c>
      <c r="CM244" s="219">
        <v>0.79166666666666696</v>
      </c>
      <c r="CN244" s="219">
        <f t="shared" si="108"/>
        <v>0.15972222222222221</v>
      </c>
      <c r="CO244" s="219">
        <f t="shared" si="109"/>
        <v>0.15972222222222221</v>
      </c>
      <c r="CP244" s="219">
        <v>0.79166666666666696</v>
      </c>
      <c r="CQ244" s="219">
        <v>0.15833333333333299</v>
      </c>
      <c r="CS244" s="219">
        <f t="shared" si="113"/>
        <v>0.79861111111111105</v>
      </c>
      <c r="CT244" s="219">
        <v>0.78819444444444398</v>
      </c>
      <c r="CU244" s="219">
        <v>0.79166666666666696</v>
      </c>
      <c r="CV244" s="219">
        <f t="shared" si="110"/>
        <v>0.15972222222222221</v>
      </c>
      <c r="CW244" s="219">
        <f t="shared" si="111"/>
        <v>0.15972222222222221</v>
      </c>
      <c r="CX244" s="219">
        <v>0.79166666666666696</v>
      </c>
      <c r="CY244" s="219">
        <v>0.15833333333333299</v>
      </c>
      <c r="DL244" s="2" t="str" cm="1">
        <f t="array" ref="DL244">_xlfn.IFNA(IF(INDEX(SectorsBlocks,ROW()-ROW(DK$5)+2,MATCH(SUBSTITUTE(RPName," ",""),SectorsBlocks_Top,0))&lt;&gt;0,INDEX(SectorsBlocks,ROW()-ROW(DK$5)+2,MATCH(SUBSTITUTE(RPName," ",""),SectorsBlocks_Top,0)),""),"")</f>
        <v/>
      </c>
      <c r="DM244" s="250" t="str" cm="1">
        <f t="array" ref="DM244">_xlfn.IFNA(IF(INDEX(SectorsBlocks,ROW()-ROW(DL$5)+2,MATCH(SUBSTITUTE(RPName," ",""),SectorsBlocks_Top,0))&lt;&gt;0,INDEX(SectorsBlocks,ROW()-ROW(DL$5)+2,MATCH(SUBSTITUTE(RPName," ",""),SectorsBlocks_Top,0)+1),""),"")</f>
        <v/>
      </c>
    </row>
    <row r="245" spans="68:117" ht="15" hidden="1" customHeight="1">
      <c r="BP245" s="236">
        <f ca="1"/>
        <v>0.15763888888888899</v>
      </c>
      <c r="CK245" s="219">
        <f t="shared" si="112"/>
        <v>0.80208333333333337</v>
      </c>
      <c r="CL245" s="219">
        <v>0.79166666666666696</v>
      </c>
      <c r="CM245" s="219">
        <v>0.79513888888888895</v>
      </c>
      <c r="CN245" s="219">
        <f t="shared" si="108"/>
        <v>0.16041666666666665</v>
      </c>
      <c r="CO245" s="219">
        <f t="shared" si="109"/>
        <v>0.16041666666666665</v>
      </c>
      <c r="CP245" s="219">
        <v>0.79513888888888895</v>
      </c>
      <c r="CQ245" s="219">
        <v>0.15902777777777799</v>
      </c>
      <c r="CS245" s="219">
        <f t="shared" si="113"/>
        <v>0.80208333333333337</v>
      </c>
      <c r="CT245" s="219">
        <v>0.79166666666666696</v>
      </c>
      <c r="CU245" s="219">
        <v>0.79513888888888895</v>
      </c>
      <c r="CV245" s="219">
        <f t="shared" si="110"/>
        <v>0.16041666666666665</v>
      </c>
      <c r="CW245" s="219">
        <f t="shared" si="111"/>
        <v>0.16041666666666665</v>
      </c>
      <c r="CX245" s="219">
        <v>0.79513888888888895</v>
      </c>
      <c r="CY245" s="219">
        <v>0.15902777777777799</v>
      </c>
      <c r="DL245" s="2" t="str" cm="1">
        <f t="array" ref="DL245">_xlfn.IFNA(IF(INDEX(SectorsBlocks,ROW()-ROW(DK$5)+2,MATCH(SUBSTITUTE(RPName," ",""),SectorsBlocks_Top,0))&lt;&gt;0,INDEX(SectorsBlocks,ROW()-ROW(DK$5)+2,MATCH(SUBSTITUTE(RPName," ",""),SectorsBlocks_Top,0)),""),"")</f>
        <v/>
      </c>
      <c r="DM245" s="250" t="str" cm="1">
        <f t="array" ref="DM245">_xlfn.IFNA(IF(INDEX(SectorsBlocks,ROW()-ROW(DL$5)+2,MATCH(SUBSTITUTE(RPName," ",""),SectorsBlocks_Top,0))&lt;&gt;0,INDEX(SectorsBlocks,ROW()-ROW(DL$5)+2,MATCH(SUBSTITUTE(RPName," ",""),SectorsBlocks_Top,0)+1),""),"")</f>
        <v/>
      </c>
    </row>
    <row r="246" spans="68:117" ht="15" hidden="1" customHeight="1">
      <c r="BP246" s="236">
        <f ca="1"/>
        <v>0.15833333333333299</v>
      </c>
      <c r="CK246" s="219">
        <f t="shared" si="112"/>
        <v>0.80555555555555558</v>
      </c>
      <c r="CL246" s="219">
        <v>0.79513888888888895</v>
      </c>
      <c r="CM246" s="219">
        <v>0.79861111111111105</v>
      </c>
      <c r="CN246" s="219">
        <f t="shared" si="108"/>
        <v>0.16111111111111112</v>
      </c>
      <c r="CO246" s="219">
        <f t="shared" si="109"/>
        <v>0.16111111111111112</v>
      </c>
      <c r="CP246" s="219">
        <v>0.79861111111111105</v>
      </c>
      <c r="CQ246" s="219">
        <v>0.15972222222222199</v>
      </c>
      <c r="CS246" s="219">
        <f t="shared" si="113"/>
        <v>0.80555555555555558</v>
      </c>
      <c r="CT246" s="219">
        <v>0.79513888888888895</v>
      </c>
      <c r="CU246" s="219">
        <v>0.79861111111111105</v>
      </c>
      <c r="CV246" s="219">
        <f t="shared" si="110"/>
        <v>0.16111111111111112</v>
      </c>
      <c r="CW246" s="219">
        <f t="shared" si="111"/>
        <v>0.16111111111111112</v>
      </c>
      <c r="CX246" s="219">
        <v>0.79861111111111105</v>
      </c>
      <c r="CY246" s="219">
        <v>0.15972222222222199</v>
      </c>
      <c r="DL246" s="2" t="str" cm="1">
        <f t="array" ref="DL246">_xlfn.IFNA(IF(INDEX(SectorsBlocks,ROW()-ROW(DK$5)+2,MATCH(SUBSTITUTE(RPName," ",""),SectorsBlocks_Top,0))&lt;&gt;0,INDEX(SectorsBlocks,ROW()-ROW(DK$5)+2,MATCH(SUBSTITUTE(RPName," ",""),SectorsBlocks_Top,0)),""),"")</f>
        <v/>
      </c>
      <c r="DM246" s="250" t="str" cm="1">
        <f t="array" ref="DM246">_xlfn.IFNA(IF(INDEX(SectorsBlocks,ROW()-ROW(DL$5)+2,MATCH(SUBSTITUTE(RPName," ",""),SectorsBlocks_Top,0))&lt;&gt;0,INDEX(SectorsBlocks,ROW()-ROW(DL$5)+2,MATCH(SUBSTITUTE(RPName," ",""),SectorsBlocks_Top,0)+1),""),"")</f>
        <v/>
      </c>
    </row>
    <row r="247" spans="68:117" ht="15" hidden="1" customHeight="1">
      <c r="BP247" s="236">
        <f ca="1"/>
        <v>0.15902777777777799</v>
      </c>
      <c r="CK247" s="219">
        <f t="shared" si="112"/>
        <v>0.80902777777777779</v>
      </c>
      <c r="CL247" s="219">
        <v>0.79861111111111105</v>
      </c>
      <c r="CM247" s="219">
        <v>0.80208333333333304</v>
      </c>
      <c r="CN247" s="219">
        <f t="shared" si="108"/>
        <v>0.16180555555555556</v>
      </c>
      <c r="CO247" s="219">
        <f t="shared" si="109"/>
        <v>0.16180555555555556</v>
      </c>
      <c r="CP247" s="219">
        <v>0.80208333333333304</v>
      </c>
      <c r="CQ247" s="219">
        <v>0.16041666666666701</v>
      </c>
      <c r="CS247" s="219">
        <f t="shared" si="113"/>
        <v>0.80902777777777779</v>
      </c>
      <c r="CT247" s="219">
        <v>0.79861111111111105</v>
      </c>
      <c r="CU247" s="219">
        <v>0.80208333333333304</v>
      </c>
      <c r="CV247" s="219">
        <f t="shared" si="110"/>
        <v>0.16180555555555556</v>
      </c>
      <c r="CW247" s="219">
        <f t="shared" si="111"/>
        <v>0.16180555555555556</v>
      </c>
      <c r="CX247" s="219">
        <v>0.80208333333333304</v>
      </c>
      <c r="CY247" s="219">
        <v>0.16041666666666701</v>
      </c>
      <c r="DL247" s="2" t="str" cm="1">
        <f t="array" ref="DL247">_xlfn.IFNA(IF(INDEX(SectorsBlocks,ROW()-ROW(DK$5)+2,MATCH(SUBSTITUTE(RPName," ",""),SectorsBlocks_Top,0))&lt;&gt;0,INDEX(SectorsBlocks,ROW()-ROW(DK$5)+2,MATCH(SUBSTITUTE(RPName," ",""),SectorsBlocks_Top,0)),""),"")</f>
        <v/>
      </c>
      <c r="DM247" s="250" t="str" cm="1">
        <f t="array" ref="DM247">_xlfn.IFNA(IF(INDEX(SectorsBlocks,ROW()-ROW(DL$5)+2,MATCH(SUBSTITUTE(RPName," ",""),SectorsBlocks_Top,0))&lt;&gt;0,INDEX(SectorsBlocks,ROW()-ROW(DL$5)+2,MATCH(SUBSTITUTE(RPName," ",""),SectorsBlocks_Top,0)+1),""),"")</f>
        <v/>
      </c>
    </row>
    <row r="248" spans="68:117" ht="15" hidden="1" customHeight="1">
      <c r="BP248" s="236">
        <f ca="1"/>
        <v>0.15972222222222199</v>
      </c>
      <c r="CK248" s="219">
        <f t="shared" si="112"/>
        <v>0.8125</v>
      </c>
      <c r="CL248" s="219">
        <v>0.80208333333333304</v>
      </c>
      <c r="CM248" s="219">
        <v>0.80555555555555503</v>
      </c>
      <c r="CN248" s="219">
        <f t="shared" si="108"/>
        <v>0.16250000000000001</v>
      </c>
      <c r="CO248" s="219">
        <f t="shared" si="109"/>
        <v>0.16250000000000001</v>
      </c>
      <c r="CP248" s="219">
        <v>0.80555555555555503</v>
      </c>
      <c r="CQ248" s="219">
        <v>0.16111111111111101</v>
      </c>
      <c r="CS248" s="219">
        <f t="shared" si="113"/>
        <v>0.8125</v>
      </c>
      <c r="CT248" s="219">
        <v>0.80208333333333304</v>
      </c>
      <c r="CU248" s="219">
        <v>0.80555555555555503</v>
      </c>
      <c r="CV248" s="219">
        <f t="shared" si="110"/>
        <v>0.16250000000000001</v>
      </c>
      <c r="CW248" s="219">
        <f t="shared" si="111"/>
        <v>0.16250000000000001</v>
      </c>
      <c r="CX248" s="219">
        <v>0.80555555555555503</v>
      </c>
      <c r="CY248" s="219">
        <v>0.16111111111111101</v>
      </c>
      <c r="DL248" s="2" t="str" cm="1">
        <f t="array" ref="DL248">_xlfn.IFNA(IF(INDEX(SectorsBlocks,ROW()-ROW(DK$5)+2,MATCH(SUBSTITUTE(RPName," ",""),SectorsBlocks_Top,0))&lt;&gt;0,INDEX(SectorsBlocks,ROW()-ROW(DK$5)+2,MATCH(SUBSTITUTE(RPName," ",""),SectorsBlocks_Top,0)),""),"")</f>
        <v/>
      </c>
      <c r="DM248" s="250" t="str" cm="1">
        <f t="array" ref="DM248">_xlfn.IFNA(IF(INDEX(SectorsBlocks,ROW()-ROW(DL$5)+2,MATCH(SUBSTITUTE(RPName," ",""),SectorsBlocks_Top,0))&lt;&gt;0,INDEX(SectorsBlocks,ROW()-ROW(DL$5)+2,MATCH(SUBSTITUTE(RPName," ",""),SectorsBlocks_Top,0)+1),""),"")</f>
        <v/>
      </c>
    </row>
    <row r="249" spans="68:117" ht="15" hidden="1" customHeight="1">
      <c r="BP249" s="236">
        <f ca="1"/>
        <v>0.16041666666666701</v>
      </c>
      <c r="CK249" s="219">
        <f t="shared" si="112"/>
        <v>0.81597222222222221</v>
      </c>
      <c r="CL249" s="219">
        <v>0.80555555555555503</v>
      </c>
      <c r="CM249" s="219">
        <v>0.80902777777777801</v>
      </c>
      <c r="CN249" s="219">
        <f t="shared" si="108"/>
        <v>0.16319444444444445</v>
      </c>
      <c r="CO249" s="219">
        <f t="shared" si="109"/>
        <v>0.16319444444444445</v>
      </c>
      <c r="CP249" s="219">
        <v>0.80902777777777801</v>
      </c>
      <c r="CQ249" s="219">
        <v>0.16180555555555601</v>
      </c>
      <c r="CS249" s="219">
        <f t="shared" si="113"/>
        <v>0.81597222222222221</v>
      </c>
      <c r="CT249" s="219">
        <v>0.80555555555555503</v>
      </c>
      <c r="CU249" s="219">
        <v>0.80902777777777801</v>
      </c>
      <c r="CV249" s="219">
        <f t="shared" si="110"/>
        <v>0.16319444444444445</v>
      </c>
      <c r="CW249" s="219">
        <f t="shared" si="111"/>
        <v>0.16319444444444445</v>
      </c>
      <c r="CX249" s="219">
        <v>0.80902777777777801</v>
      </c>
      <c r="CY249" s="219">
        <v>0.16180555555555601</v>
      </c>
      <c r="DL249" s="2" t="str" cm="1">
        <f t="array" ref="DL249">_xlfn.IFNA(IF(INDEX(SectorsBlocks,ROW()-ROW(DK$5)+2,MATCH(SUBSTITUTE(RPName," ",""),SectorsBlocks_Top,0))&lt;&gt;0,INDEX(SectorsBlocks,ROW()-ROW(DK$5)+2,MATCH(SUBSTITUTE(RPName," ",""),SectorsBlocks_Top,0)),""),"")</f>
        <v/>
      </c>
      <c r="DM249" s="250" t="str" cm="1">
        <f t="array" ref="DM249">_xlfn.IFNA(IF(INDEX(SectorsBlocks,ROW()-ROW(DL$5)+2,MATCH(SUBSTITUTE(RPName," ",""),SectorsBlocks_Top,0))&lt;&gt;0,INDEX(SectorsBlocks,ROW()-ROW(DL$5)+2,MATCH(SUBSTITUTE(RPName," ",""),SectorsBlocks_Top,0)+1),""),"")</f>
        <v/>
      </c>
    </row>
    <row r="250" spans="68:117" ht="15" hidden="1" customHeight="1">
      <c r="BP250" s="236">
        <f ca="1"/>
        <v>0.16111111111111101</v>
      </c>
      <c r="CK250" s="219">
        <f t="shared" si="112"/>
        <v>0.81944444444444442</v>
      </c>
      <c r="CL250" s="219">
        <v>0.80902777777777801</v>
      </c>
      <c r="CM250" s="219">
        <v>0.8125</v>
      </c>
      <c r="CN250" s="219">
        <f t="shared" si="108"/>
        <v>0.16388888888888889</v>
      </c>
      <c r="CO250" s="219">
        <f t="shared" si="109"/>
        <v>0.16388888888888889</v>
      </c>
      <c r="CP250" s="219">
        <v>0.8125</v>
      </c>
      <c r="CQ250" s="219">
        <v>0.16250000000000001</v>
      </c>
      <c r="CS250" s="219">
        <f t="shared" si="113"/>
        <v>0.81944444444444442</v>
      </c>
      <c r="CT250" s="219">
        <v>0.80902777777777801</v>
      </c>
      <c r="CU250" s="219">
        <v>0.8125</v>
      </c>
      <c r="CV250" s="219">
        <f t="shared" si="110"/>
        <v>0.16388888888888889</v>
      </c>
      <c r="CW250" s="219">
        <f t="shared" si="111"/>
        <v>0.16388888888888889</v>
      </c>
      <c r="CX250" s="219">
        <v>0.8125</v>
      </c>
      <c r="CY250" s="219">
        <v>0.16250000000000001</v>
      </c>
      <c r="DL250" s="2" t="str" cm="1">
        <f t="array" ref="DL250">_xlfn.IFNA(IF(INDEX(SectorsBlocks,ROW()-ROW(DK$5)+2,MATCH(SUBSTITUTE(RPName," ",""),SectorsBlocks_Top,0))&lt;&gt;0,INDEX(SectorsBlocks,ROW()-ROW(DK$5)+2,MATCH(SUBSTITUTE(RPName," ",""),SectorsBlocks_Top,0)),""),"")</f>
        <v/>
      </c>
      <c r="DM250" s="250" t="str" cm="1">
        <f t="array" ref="DM250">_xlfn.IFNA(IF(INDEX(SectorsBlocks,ROW()-ROW(DL$5)+2,MATCH(SUBSTITUTE(RPName," ",""),SectorsBlocks_Top,0))&lt;&gt;0,INDEX(SectorsBlocks,ROW()-ROW(DL$5)+2,MATCH(SUBSTITUTE(RPName," ",""),SectorsBlocks_Top,0)+1),""),"")</f>
        <v/>
      </c>
    </row>
    <row r="251" spans="68:117" ht="15" hidden="1" customHeight="1">
      <c r="BP251" s="236">
        <f ca="1"/>
        <v>0.16180555555555601</v>
      </c>
      <c r="CK251" s="219">
        <f t="shared" si="112"/>
        <v>0.82291666666666663</v>
      </c>
      <c r="CL251" s="219">
        <v>0.8125</v>
      </c>
      <c r="CM251" s="219">
        <v>0.81597222222222199</v>
      </c>
      <c r="CN251" s="219">
        <f t="shared" si="108"/>
        <v>0.16458333333333333</v>
      </c>
      <c r="CO251" s="219">
        <f t="shared" si="109"/>
        <v>0.16458333333333333</v>
      </c>
      <c r="CP251" s="219">
        <v>0.81597222222222199</v>
      </c>
      <c r="CQ251" s="219">
        <v>0.163194444444444</v>
      </c>
      <c r="CS251" s="219">
        <f t="shared" si="113"/>
        <v>0.82291666666666663</v>
      </c>
      <c r="CT251" s="219">
        <v>0.8125</v>
      </c>
      <c r="CU251" s="219">
        <v>0.81597222222222199</v>
      </c>
      <c r="CV251" s="219">
        <f t="shared" si="110"/>
        <v>0.16458333333333333</v>
      </c>
      <c r="CW251" s="219">
        <f t="shared" si="111"/>
        <v>0.16458333333333333</v>
      </c>
      <c r="CX251" s="219">
        <v>0.81597222222222199</v>
      </c>
      <c r="CY251" s="219">
        <v>0.163194444444444</v>
      </c>
      <c r="DL251" s="2" t="str" cm="1">
        <f t="array" ref="DL251">_xlfn.IFNA(IF(INDEX(SectorsBlocks,ROW()-ROW(DK$5)+2,MATCH(SUBSTITUTE(RPName," ",""),SectorsBlocks_Top,0))&lt;&gt;0,INDEX(SectorsBlocks,ROW()-ROW(DK$5)+2,MATCH(SUBSTITUTE(RPName," ",""),SectorsBlocks_Top,0)),""),"")</f>
        <v/>
      </c>
      <c r="DM251" s="250" t="str" cm="1">
        <f t="array" ref="DM251">_xlfn.IFNA(IF(INDEX(SectorsBlocks,ROW()-ROW(DL$5)+2,MATCH(SUBSTITUTE(RPName," ",""),SectorsBlocks_Top,0))&lt;&gt;0,INDEX(SectorsBlocks,ROW()-ROW(DL$5)+2,MATCH(SUBSTITUTE(RPName," ",""),SectorsBlocks_Top,0)+1),""),"")</f>
        <v/>
      </c>
    </row>
    <row r="252" spans="68:117" ht="15" hidden="1" customHeight="1">
      <c r="BP252" s="236">
        <f ca="1"/>
        <v>0.16250000000000001</v>
      </c>
      <c r="CK252" s="219">
        <f t="shared" si="112"/>
        <v>0.82638888888888884</v>
      </c>
      <c r="CL252" s="219">
        <v>0.81597222222222199</v>
      </c>
      <c r="CM252" s="219">
        <v>0.81944444444444398</v>
      </c>
      <c r="CN252" s="219">
        <f t="shared" si="108"/>
        <v>0.16527777777777777</v>
      </c>
      <c r="CO252" s="219">
        <f t="shared" si="109"/>
        <v>0.16527777777777777</v>
      </c>
      <c r="CP252" s="219">
        <v>0.81944444444444398</v>
      </c>
      <c r="CQ252" s="219">
        <v>0.163888888888889</v>
      </c>
      <c r="CS252" s="219">
        <f t="shared" si="113"/>
        <v>0.82638888888888884</v>
      </c>
      <c r="CT252" s="219">
        <v>0.81597222222222199</v>
      </c>
      <c r="CU252" s="219">
        <v>0.81944444444444398</v>
      </c>
      <c r="CV252" s="219">
        <f t="shared" si="110"/>
        <v>0.16527777777777777</v>
      </c>
      <c r="CW252" s="219">
        <f t="shared" si="111"/>
        <v>0.16527777777777777</v>
      </c>
      <c r="CX252" s="219">
        <v>0.81944444444444398</v>
      </c>
      <c r="CY252" s="219">
        <v>0.163888888888889</v>
      </c>
      <c r="DL252" s="2" t="str" cm="1">
        <f t="array" ref="DL252">_xlfn.IFNA(IF(INDEX(SectorsBlocks,ROW()-ROW(DK$5)+2,MATCH(SUBSTITUTE(RPName," ",""),SectorsBlocks_Top,0))&lt;&gt;0,INDEX(SectorsBlocks,ROW()-ROW(DK$5)+2,MATCH(SUBSTITUTE(RPName," ",""),SectorsBlocks_Top,0)),""),"")</f>
        <v/>
      </c>
      <c r="DM252" s="250" t="str" cm="1">
        <f t="array" ref="DM252">_xlfn.IFNA(IF(INDEX(SectorsBlocks,ROW()-ROW(DL$5)+2,MATCH(SUBSTITUTE(RPName," ",""),SectorsBlocks_Top,0))&lt;&gt;0,INDEX(SectorsBlocks,ROW()-ROW(DL$5)+2,MATCH(SUBSTITUTE(RPName," ",""),SectorsBlocks_Top,0)+1),""),"")</f>
        <v/>
      </c>
    </row>
    <row r="253" spans="68:117" ht="15" hidden="1" customHeight="1">
      <c r="BP253" s="236">
        <f ca="1"/>
        <v>0.163194444444444</v>
      </c>
      <c r="CK253" s="219">
        <f t="shared" si="112"/>
        <v>0.82986111111111105</v>
      </c>
      <c r="CL253" s="219">
        <v>0.81944444444444398</v>
      </c>
      <c r="CM253" s="219">
        <v>0.82291666666666696</v>
      </c>
      <c r="CN253" s="219">
        <f t="shared" si="108"/>
        <v>0.16597222222222222</v>
      </c>
      <c r="CO253" s="219">
        <f t="shared" si="109"/>
        <v>0.16597222222222222</v>
      </c>
      <c r="CP253" s="219">
        <v>0.82291666666666696</v>
      </c>
      <c r="CQ253" s="219">
        <v>0.164583333333333</v>
      </c>
      <c r="CS253" s="219">
        <f t="shared" si="113"/>
        <v>0.82986111111111105</v>
      </c>
      <c r="CT253" s="219">
        <v>0.81944444444444398</v>
      </c>
      <c r="CU253" s="219">
        <v>0.82291666666666696</v>
      </c>
      <c r="CV253" s="219">
        <f t="shared" si="110"/>
        <v>0.16597222222222222</v>
      </c>
      <c r="CW253" s="219">
        <f t="shared" si="111"/>
        <v>0.16597222222222222</v>
      </c>
      <c r="CX253" s="219">
        <v>0.82291666666666696</v>
      </c>
      <c r="CY253" s="219">
        <v>0.164583333333333</v>
      </c>
      <c r="DL253" s="2" t="str" cm="1">
        <f t="array" ref="DL253">_xlfn.IFNA(IF(INDEX(SectorsBlocks,ROW()-ROW(DK$5)+2,MATCH(SUBSTITUTE(RPName," ",""),SectorsBlocks_Top,0))&lt;&gt;0,INDEX(SectorsBlocks,ROW()-ROW(DK$5)+2,MATCH(SUBSTITUTE(RPName," ",""),SectorsBlocks_Top,0)),""),"")</f>
        <v/>
      </c>
      <c r="DM253" s="250" t="str" cm="1">
        <f t="array" ref="DM253">_xlfn.IFNA(IF(INDEX(SectorsBlocks,ROW()-ROW(DL$5)+2,MATCH(SUBSTITUTE(RPName," ",""),SectorsBlocks_Top,0))&lt;&gt;0,INDEX(SectorsBlocks,ROW()-ROW(DL$5)+2,MATCH(SUBSTITUTE(RPName," ",""),SectorsBlocks_Top,0)+1),""),"")</f>
        <v/>
      </c>
    </row>
    <row r="254" spans="68:117" ht="15" hidden="1" customHeight="1">
      <c r="BP254" s="236">
        <f ca="1"/>
        <v>0.163888888888889</v>
      </c>
      <c r="CK254" s="219">
        <f t="shared" si="112"/>
        <v>0.83333333333333337</v>
      </c>
      <c r="CL254" s="219">
        <v>0.82291666666666696</v>
      </c>
      <c r="CM254" s="219">
        <v>0.82638888888888895</v>
      </c>
      <c r="CN254" s="219">
        <f t="shared" si="108"/>
        <v>0.16666666666666666</v>
      </c>
      <c r="CO254" s="219">
        <f t="shared" si="109"/>
        <v>0.16666666666666666</v>
      </c>
      <c r="CP254" s="219">
        <v>0.82638888888888895</v>
      </c>
      <c r="CQ254" s="219">
        <v>0.165277777777778</v>
      </c>
      <c r="CS254" s="219">
        <f t="shared" si="113"/>
        <v>0.83333333333333337</v>
      </c>
      <c r="CT254" s="219">
        <v>0.82291666666666696</v>
      </c>
      <c r="CU254" s="219">
        <v>0.82638888888888895</v>
      </c>
      <c r="CV254" s="219">
        <f t="shared" si="110"/>
        <v>0.16666666666666666</v>
      </c>
      <c r="CW254" s="219">
        <f t="shared" si="111"/>
        <v>0.16666666666666666</v>
      </c>
      <c r="CX254" s="219">
        <v>0.82638888888888895</v>
      </c>
      <c r="CY254" s="219">
        <v>0.165277777777778</v>
      </c>
      <c r="DL254" s="2" t="str" cm="1">
        <f t="array" ref="DL254">_xlfn.IFNA(IF(INDEX(SectorsBlocks,ROW()-ROW(DK$5)+2,MATCH(SUBSTITUTE(RPName," ",""),SectorsBlocks_Top,0))&lt;&gt;0,INDEX(SectorsBlocks,ROW()-ROW(DK$5)+2,MATCH(SUBSTITUTE(RPName," ",""),SectorsBlocks_Top,0)),""),"")</f>
        <v/>
      </c>
      <c r="DM254" s="250" t="str" cm="1">
        <f t="array" ref="DM254">_xlfn.IFNA(IF(INDEX(SectorsBlocks,ROW()-ROW(DL$5)+2,MATCH(SUBSTITUTE(RPName," ",""),SectorsBlocks_Top,0))&lt;&gt;0,INDEX(SectorsBlocks,ROW()-ROW(DL$5)+2,MATCH(SUBSTITUTE(RPName," ",""),SectorsBlocks_Top,0)+1),""),"")</f>
        <v/>
      </c>
    </row>
    <row r="255" spans="68:117" ht="15" hidden="1" customHeight="1">
      <c r="BP255" s="236">
        <f ca="1"/>
        <v>0.164583333333333</v>
      </c>
      <c r="CK255" s="219">
        <f t="shared" si="112"/>
        <v>0.83680555555555558</v>
      </c>
      <c r="CL255" s="219">
        <v>0.82638888888888895</v>
      </c>
      <c r="CM255" s="219">
        <v>0.82986111111111105</v>
      </c>
      <c r="CN255" s="219">
        <f t="shared" si="108"/>
        <v>0.1673611111111111</v>
      </c>
      <c r="CO255" s="219">
        <f t="shared" si="109"/>
        <v>0.1673611111111111</v>
      </c>
      <c r="CP255" s="219">
        <v>0.82986111111111105</v>
      </c>
      <c r="CQ255" s="219">
        <v>0.16597222222222199</v>
      </c>
      <c r="CS255" s="219">
        <f t="shared" si="113"/>
        <v>0.83680555555555558</v>
      </c>
      <c r="CT255" s="219">
        <v>0.82638888888888895</v>
      </c>
      <c r="CU255" s="219">
        <v>0.82986111111111105</v>
      </c>
      <c r="CV255" s="219">
        <f t="shared" si="110"/>
        <v>0.1673611111111111</v>
      </c>
      <c r="CW255" s="219">
        <f t="shared" si="111"/>
        <v>0.1673611111111111</v>
      </c>
      <c r="CX255" s="219">
        <v>0.82986111111111105</v>
      </c>
      <c r="CY255" s="219">
        <v>0.16597222222222199</v>
      </c>
      <c r="DL255" s="2" t="str" cm="1">
        <f t="array" ref="DL255">_xlfn.IFNA(IF(INDEX(SectorsBlocks,ROW()-ROW(DK$5)+2,MATCH(SUBSTITUTE(RPName," ",""),SectorsBlocks_Top,0))&lt;&gt;0,INDEX(SectorsBlocks,ROW()-ROW(DK$5)+2,MATCH(SUBSTITUTE(RPName," ",""),SectorsBlocks_Top,0)),""),"")</f>
        <v/>
      </c>
      <c r="DM255" s="250" t="str" cm="1">
        <f t="array" ref="DM255">_xlfn.IFNA(IF(INDEX(SectorsBlocks,ROW()-ROW(DL$5)+2,MATCH(SUBSTITUTE(RPName," ",""),SectorsBlocks_Top,0))&lt;&gt;0,INDEX(SectorsBlocks,ROW()-ROW(DL$5)+2,MATCH(SUBSTITUTE(RPName," ",""),SectorsBlocks_Top,0)+1),""),"")</f>
        <v/>
      </c>
    </row>
    <row r="256" spans="68:117" ht="15" hidden="1" customHeight="1">
      <c r="BP256" s="236">
        <f ca="1"/>
        <v>0.165277777777778</v>
      </c>
      <c r="CK256" s="219">
        <f t="shared" si="112"/>
        <v>0.84027777777777779</v>
      </c>
      <c r="CL256" s="219">
        <v>0.82986111111111105</v>
      </c>
      <c r="CM256" s="219">
        <v>0.83333333333333304</v>
      </c>
      <c r="CN256" s="219">
        <f t="shared" si="108"/>
        <v>0.16805555555555554</v>
      </c>
      <c r="CO256" s="219">
        <f t="shared" si="109"/>
        <v>0.16805555555555554</v>
      </c>
      <c r="CP256" s="219">
        <v>0.83333333333333304</v>
      </c>
      <c r="CQ256" s="219">
        <v>0.16666666666666699</v>
      </c>
      <c r="CS256" s="219">
        <f t="shared" si="113"/>
        <v>0.84027777777777779</v>
      </c>
      <c r="CT256" s="219">
        <v>0.82986111111111105</v>
      </c>
      <c r="CU256" s="219">
        <v>0.83333333333333304</v>
      </c>
      <c r="CV256" s="219">
        <f t="shared" si="110"/>
        <v>0.16805555555555554</v>
      </c>
      <c r="CW256" s="219">
        <f t="shared" si="111"/>
        <v>0.16805555555555554</v>
      </c>
      <c r="CX256" s="219">
        <v>0.83333333333333304</v>
      </c>
      <c r="CY256" s="219">
        <v>0.16666666666666699</v>
      </c>
      <c r="DL256" s="2" t="str" cm="1">
        <f t="array" ref="DL256">_xlfn.IFNA(IF(INDEX(SectorsBlocks,ROW()-ROW(DK$5)+2,MATCH(SUBSTITUTE(RPName," ",""),SectorsBlocks_Top,0))&lt;&gt;0,INDEX(SectorsBlocks,ROW()-ROW(DK$5)+2,MATCH(SUBSTITUTE(RPName," ",""),SectorsBlocks_Top,0)),""),"")</f>
        <v/>
      </c>
      <c r="DM256" s="250" t="str" cm="1">
        <f t="array" ref="DM256">_xlfn.IFNA(IF(INDEX(SectorsBlocks,ROW()-ROW(DL$5)+2,MATCH(SUBSTITUTE(RPName," ",""),SectorsBlocks_Top,0))&lt;&gt;0,INDEX(SectorsBlocks,ROW()-ROW(DL$5)+2,MATCH(SUBSTITUTE(RPName," ",""),SectorsBlocks_Top,0)+1),""),"")</f>
        <v/>
      </c>
    </row>
    <row r="257" spans="68:117" ht="15" hidden="1" customHeight="1">
      <c r="BP257" s="236">
        <f ca="1"/>
        <v>0.16597222222222199</v>
      </c>
      <c r="CK257" s="219">
        <f t="shared" si="112"/>
        <v>0.84375</v>
      </c>
      <c r="CL257" s="219">
        <v>0.83333333333333304</v>
      </c>
      <c r="CM257" s="219">
        <v>0.83680555555555503</v>
      </c>
      <c r="CN257" s="219">
        <f t="shared" si="108"/>
        <v>0.16875000000000001</v>
      </c>
      <c r="CO257" s="219">
        <f t="shared" si="109"/>
        <v>0.16875000000000001</v>
      </c>
      <c r="CP257" s="219">
        <v>0.83680555555555503</v>
      </c>
      <c r="CQ257" s="219">
        <v>0.16736111111111099</v>
      </c>
      <c r="CS257" s="219">
        <f t="shared" si="113"/>
        <v>0.84375</v>
      </c>
      <c r="CT257" s="219">
        <v>0.83333333333333304</v>
      </c>
      <c r="CU257" s="219">
        <v>0.83680555555555503</v>
      </c>
      <c r="CV257" s="219">
        <f t="shared" si="110"/>
        <v>0.16875000000000001</v>
      </c>
      <c r="CW257" s="219">
        <f t="shared" si="111"/>
        <v>0.16875000000000001</v>
      </c>
      <c r="CX257" s="219">
        <v>0.83680555555555503</v>
      </c>
      <c r="CY257" s="219">
        <v>0.16736111111111099</v>
      </c>
      <c r="DL257" s="2" t="str" cm="1">
        <f t="array" ref="DL257">_xlfn.IFNA(IF(INDEX(SectorsBlocks,ROW()-ROW(DK$5)+2,MATCH(SUBSTITUTE(RPName," ",""),SectorsBlocks_Top,0))&lt;&gt;0,INDEX(SectorsBlocks,ROW()-ROW(DK$5)+2,MATCH(SUBSTITUTE(RPName," ",""),SectorsBlocks_Top,0)),""),"")</f>
        <v/>
      </c>
      <c r="DM257" s="250" t="str" cm="1">
        <f t="array" ref="DM257">_xlfn.IFNA(IF(INDEX(SectorsBlocks,ROW()-ROW(DL$5)+2,MATCH(SUBSTITUTE(RPName," ",""),SectorsBlocks_Top,0))&lt;&gt;0,INDEX(SectorsBlocks,ROW()-ROW(DL$5)+2,MATCH(SUBSTITUTE(RPName," ",""),SectorsBlocks_Top,0)+1),""),"")</f>
        <v/>
      </c>
    </row>
    <row r="258" spans="68:117" ht="15" hidden="1" customHeight="1">
      <c r="BP258" s="236">
        <f ca="1"/>
        <v>0.16666666666666699</v>
      </c>
      <c r="CK258" s="219">
        <f t="shared" si="112"/>
        <v>0.84722222222222221</v>
      </c>
      <c r="CL258" s="219">
        <v>0.83680555555555503</v>
      </c>
      <c r="CM258" s="219">
        <v>0.84027777777777801</v>
      </c>
      <c r="CN258" s="219">
        <f t="shared" si="108"/>
        <v>0.16944444444444445</v>
      </c>
      <c r="CO258" s="219">
        <f t="shared" si="109"/>
        <v>0.16944444444444445</v>
      </c>
      <c r="CP258" s="219">
        <v>0.84027777777777801</v>
      </c>
      <c r="CQ258" s="219">
        <v>0.16805555555555601</v>
      </c>
      <c r="CS258" s="219">
        <f t="shared" si="113"/>
        <v>0.84722222222222221</v>
      </c>
      <c r="CT258" s="219">
        <v>0.83680555555555503</v>
      </c>
      <c r="CU258" s="219">
        <v>0.84027777777777801</v>
      </c>
      <c r="CV258" s="219">
        <f t="shared" si="110"/>
        <v>0.16944444444444445</v>
      </c>
      <c r="CW258" s="219">
        <f t="shared" si="111"/>
        <v>0.16944444444444445</v>
      </c>
      <c r="CX258" s="219">
        <v>0.84027777777777801</v>
      </c>
      <c r="CY258" s="219">
        <v>0.16805555555555601</v>
      </c>
      <c r="DL258" s="2" t="str" cm="1">
        <f t="array" ref="DL258">_xlfn.IFNA(IF(INDEX(SectorsBlocks,ROW()-ROW(DK$5)+2,MATCH(SUBSTITUTE(RPName," ",""),SectorsBlocks_Top,0))&lt;&gt;0,INDEX(SectorsBlocks,ROW()-ROW(DK$5)+2,MATCH(SUBSTITUTE(RPName," ",""),SectorsBlocks_Top,0)),""),"")</f>
        <v/>
      </c>
      <c r="DM258" s="250" t="str" cm="1">
        <f t="array" ref="DM258">_xlfn.IFNA(IF(INDEX(SectorsBlocks,ROW()-ROW(DL$5)+2,MATCH(SUBSTITUTE(RPName," ",""),SectorsBlocks_Top,0))&lt;&gt;0,INDEX(SectorsBlocks,ROW()-ROW(DL$5)+2,MATCH(SUBSTITUTE(RPName," ",""),SectorsBlocks_Top,0)+1),""),"")</f>
        <v/>
      </c>
    </row>
    <row r="259" spans="68:117" ht="15" hidden="1" customHeight="1">
      <c r="BP259" s="236">
        <f ca="1"/>
        <v>0.16736111111111099</v>
      </c>
      <c r="CK259" s="219">
        <f t="shared" si="112"/>
        <v>0.85069444444444442</v>
      </c>
      <c r="CL259" s="219">
        <v>0.84027777777777801</v>
      </c>
      <c r="CM259" s="219">
        <v>0.84375</v>
      </c>
      <c r="CN259" s="219">
        <f t="shared" si="108"/>
        <v>0.1701388888888889</v>
      </c>
      <c r="CO259" s="219">
        <f t="shared" si="109"/>
        <v>0.1701388888888889</v>
      </c>
      <c r="CP259" s="219">
        <v>0.84375</v>
      </c>
      <c r="CQ259" s="219">
        <v>0.16875000000000001</v>
      </c>
      <c r="CS259" s="219">
        <f t="shared" si="113"/>
        <v>0.85069444444444442</v>
      </c>
      <c r="CT259" s="219">
        <v>0.84027777777777801</v>
      </c>
      <c r="CU259" s="219">
        <v>0.84375</v>
      </c>
      <c r="CV259" s="219">
        <f t="shared" si="110"/>
        <v>0.1701388888888889</v>
      </c>
      <c r="CW259" s="219">
        <f t="shared" si="111"/>
        <v>0.1701388888888889</v>
      </c>
      <c r="CX259" s="219">
        <v>0.84375</v>
      </c>
      <c r="CY259" s="219">
        <v>0.16875000000000001</v>
      </c>
      <c r="DL259" s="2" t="str" cm="1">
        <f t="array" ref="DL259">_xlfn.IFNA(IF(INDEX(SectorsBlocks,ROW()-ROW(DK$5)+2,MATCH(SUBSTITUTE(RPName," ",""),SectorsBlocks_Top,0))&lt;&gt;0,INDEX(SectorsBlocks,ROW()-ROW(DK$5)+2,MATCH(SUBSTITUTE(RPName," ",""),SectorsBlocks_Top,0)),""),"")</f>
        <v/>
      </c>
      <c r="DM259" s="250" t="str" cm="1">
        <f t="array" ref="DM259">_xlfn.IFNA(IF(INDEX(SectorsBlocks,ROW()-ROW(DL$5)+2,MATCH(SUBSTITUTE(RPName," ",""),SectorsBlocks_Top,0))&lt;&gt;0,INDEX(SectorsBlocks,ROW()-ROW(DL$5)+2,MATCH(SUBSTITUTE(RPName," ",""),SectorsBlocks_Top,0)+1),""),"")</f>
        <v/>
      </c>
    </row>
    <row r="260" spans="68:117" ht="15" hidden="1" customHeight="1">
      <c r="BP260" s="236">
        <f ca="1"/>
        <v>0.16805555555555601</v>
      </c>
      <c r="CK260" s="219">
        <f t="shared" si="112"/>
        <v>0.85416666666666663</v>
      </c>
      <c r="CL260" s="219">
        <v>0.84375</v>
      </c>
      <c r="CM260" s="219">
        <v>0.84722222222222199</v>
      </c>
      <c r="CN260" s="219">
        <f t="shared" si="108"/>
        <v>0.17083333333333334</v>
      </c>
      <c r="CO260" s="219">
        <f t="shared" si="109"/>
        <v>0.17083333333333334</v>
      </c>
      <c r="CP260" s="219">
        <v>0.84722222222222199</v>
      </c>
      <c r="CQ260" s="219">
        <v>0.16944444444444401</v>
      </c>
      <c r="CS260" s="219">
        <f t="shared" si="113"/>
        <v>0.85416666666666663</v>
      </c>
      <c r="CT260" s="219">
        <v>0.84375</v>
      </c>
      <c r="CU260" s="219">
        <v>0.84722222222222199</v>
      </c>
      <c r="CV260" s="219">
        <f t="shared" si="110"/>
        <v>0.17083333333333334</v>
      </c>
      <c r="CW260" s="219">
        <f t="shared" si="111"/>
        <v>0.17083333333333334</v>
      </c>
      <c r="CX260" s="219">
        <v>0.84722222222222199</v>
      </c>
      <c r="CY260" s="219">
        <v>0.16944444444444401</v>
      </c>
      <c r="DL260" s="2" t="str" cm="1">
        <f t="array" ref="DL260">_xlfn.IFNA(IF(INDEX(SectorsBlocks,ROW()-ROW(DK$5)+2,MATCH(SUBSTITUTE(RPName," ",""),SectorsBlocks_Top,0))&lt;&gt;0,INDEX(SectorsBlocks,ROW()-ROW(DK$5)+2,MATCH(SUBSTITUTE(RPName," ",""),SectorsBlocks_Top,0)),""),"")</f>
        <v/>
      </c>
      <c r="DM260" s="250" t="str" cm="1">
        <f t="array" ref="DM260">_xlfn.IFNA(IF(INDEX(SectorsBlocks,ROW()-ROW(DL$5)+2,MATCH(SUBSTITUTE(RPName," ",""),SectorsBlocks_Top,0))&lt;&gt;0,INDEX(SectorsBlocks,ROW()-ROW(DL$5)+2,MATCH(SUBSTITUTE(RPName," ",""),SectorsBlocks_Top,0)+1),""),"")</f>
        <v/>
      </c>
    </row>
    <row r="261" spans="68:117" ht="15" hidden="1" customHeight="1">
      <c r="BP261" s="236">
        <f ca="1"/>
        <v>0.16875000000000001</v>
      </c>
      <c r="CK261" s="219">
        <f t="shared" si="112"/>
        <v>0.85763888888888884</v>
      </c>
      <c r="CL261" s="219">
        <v>0.84722222222222199</v>
      </c>
      <c r="CM261" s="219">
        <v>0.85069444444444398</v>
      </c>
      <c r="CN261" s="219">
        <f t="shared" si="108"/>
        <v>0.17152777777777778</v>
      </c>
      <c r="CO261" s="219">
        <f t="shared" si="109"/>
        <v>0.17152777777777778</v>
      </c>
      <c r="CP261" s="219">
        <v>0.85069444444444398</v>
      </c>
      <c r="CQ261" s="219">
        <v>0.17013888888888901</v>
      </c>
      <c r="CS261" s="219">
        <f t="shared" si="113"/>
        <v>0.85763888888888884</v>
      </c>
      <c r="CT261" s="219">
        <v>0.84722222222222199</v>
      </c>
      <c r="CU261" s="219">
        <v>0.85069444444444398</v>
      </c>
      <c r="CV261" s="219">
        <f t="shared" si="110"/>
        <v>0.17152777777777778</v>
      </c>
      <c r="CW261" s="219">
        <f t="shared" si="111"/>
        <v>0.17152777777777778</v>
      </c>
      <c r="CX261" s="219">
        <v>0.85069444444444398</v>
      </c>
      <c r="CY261" s="219">
        <v>0.17013888888888901</v>
      </c>
      <c r="DL261" s="2" t="str" cm="1">
        <f t="array" ref="DL261">_xlfn.IFNA(IF(INDEX(SectorsBlocks,ROW()-ROW(DK$5)+2,MATCH(SUBSTITUTE(RPName," ",""),SectorsBlocks_Top,0))&lt;&gt;0,INDEX(SectorsBlocks,ROW()-ROW(DK$5)+2,MATCH(SUBSTITUTE(RPName," ",""),SectorsBlocks_Top,0)),""),"")</f>
        <v/>
      </c>
      <c r="DM261" s="250" t="str" cm="1">
        <f t="array" ref="DM261">_xlfn.IFNA(IF(INDEX(SectorsBlocks,ROW()-ROW(DL$5)+2,MATCH(SUBSTITUTE(RPName," ",""),SectorsBlocks_Top,0))&lt;&gt;0,INDEX(SectorsBlocks,ROW()-ROW(DL$5)+2,MATCH(SUBSTITUTE(RPName," ",""),SectorsBlocks_Top,0)+1),""),"")</f>
        <v/>
      </c>
    </row>
    <row r="262" spans="68:117" ht="15" hidden="1" customHeight="1">
      <c r="BP262" s="236">
        <f ca="1"/>
        <v>0.16944444444444401</v>
      </c>
      <c r="CK262" s="219">
        <f t="shared" si="112"/>
        <v>0.86111111111111105</v>
      </c>
      <c r="CL262" s="219">
        <v>0.85069444444444398</v>
      </c>
      <c r="CM262" s="219">
        <v>0.85416666666666696</v>
      </c>
      <c r="CN262" s="219">
        <f t="shared" si="108"/>
        <v>0.17222222222222222</v>
      </c>
      <c r="CO262" s="219">
        <f t="shared" si="109"/>
        <v>0.17222222222222222</v>
      </c>
      <c r="CP262" s="219">
        <v>0.85416666666666696</v>
      </c>
      <c r="CQ262" s="219">
        <v>0.170833333333333</v>
      </c>
      <c r="CS262" s="219">
        <f t="shared" si="113"/>
        <v>0.86111111111111105</v>
      </c>
      <c r="CT262" s="219">
        <v>0.85069444444444398</v>
      </c>
      <c r="CU262" s="219">
        <v>0.85416666666666696</v>
      </c>
      <c r="CV262" s="219">
        <f t="shared" si="110"/>
        <v>0.17222222222222222</v>
      </c>
      <c r="CW262" s="219">
        <f t="shared" si="111"/>
        <v>0.17222222222222222</v>
      </c>
      <c r="CX262" s="219">
        <v>0.85416666666666696</v>
      </c>
      <c r="CY262" s="219">
        <v>0.170833333333333</v>
      </c>
      <c r="DL262" s="2" t="str" cm="1">
        <f t="array" ref="DL262">_xlfn.IFNA(IF(INDEX(SectorsBlocks,ROW()-ROW(DK$5)+2,MATCH(SUBSTITUTE(RPName," ",""),SectorsBlocks_Top,0))&lt;&gt;0,INDEX(SectorsBlocks,ROW()-ROW(DK$5)+2,MATCH(SUBSTITUTE(RPName," ",""),SectorsBlocks_Top,0)),""),"")</f>
        <v/>
      </c>
      <c r="DM262" s="250" t="str" cm="1">
        <f t="array" ref="DM262">_xlfn.IFNA(IF(INDEX(SectorsBlocks,ROW()-ROW(DL$5)+2,MATCH(SUBSTITUTE(RPName," ",""),SectorsBlocks_Top,0))&lt;&gt;0,INDEX(SectorsBlocks,ROW()-ROW(DL$5)+2,MATCH(SUBSTITUTE(RPName," ",""),SectorsBlocks_Top,0)+1),""),"")</f>
        <v/>
      </c>
    </row>
    <row r="263" spans="68:117" ht="15" hidden="1" customHeight="1">
      <c r="BP263" s="236">
        <f ca="1"/>
        <v>0.17013888888888901</v>
      </c>
      <c r="CK263" s="219">
        <f t="shared" si="112"/>
        <v>0.86458333333333337</v>
      </c>
      <c r="CL263" s="219">
        <v>0.85416666666666696</v>
      </c>
      <c r="CM263" s="219">
        <v>0.85763888888888895</v>
      </c>
      <c r="CN263" s="219">
        <f t="shared" si="108"/>
        <v>0.17291666666666666</v>
      </c>
      <c r="CO263" s="219">
        <f t="shared" si="109"/>
        <v>0.17291666666666666</v>
      </c>
      <c r="CP263" s="219">
        <v>0.85763888888888895</v>
      </c>
      <c r="CQ263" s="219">
        <v>0.171527777777778</v>
      </c>
      <c r="CS263" s="219">
        <f t="shared" si="113"/>
        <v>0.86458333333333337</v>
      </c>
      <c r="CT263" s="219">
        <v>0.85416666666666696</v>
      </c>
      <c r="CU263" s="219">
        <v>0.85763888888888895</v>
      </c>
      <c r="CV263" s="219">
        <f t="shared" si="110"/>
        <v>0.17291666666666666</v>
      </c>
      <c r="CW263" s="219">
        <f t="shared" si="111"/>
        <v>0.17291666666666666</v>
      </c>
      <c r="CX263" s="219">
        <v>0.85763888888888895</v>
      </c>
      <c r="CY263" s="219">
        <v>0.171527777777778</v>
      </c>
      <c r="DL263" s="2" t="str" cm="1">
        <f t="array" ref="DL263">_xlfn.IFNA(IF(INDEX(SectorsBlocks,ROW()-ROW(DK$5)+2,MATCH(SUBSTITUTE(RPName," ",""),SectorsBlocks_Top,0))&lt;&gt;0,INDEX(SectorsBlocks,ROW()-ROW(DK$5)+2,MATCH(SUBSTITUTE(RPName," ",""),SectorsBlocks_Top,0)),""),"")</f>
        <v/>
      </c>
      <c r="DM263" s="250" t="str" cm="1">
        <f t="array" ref="DM263">_xlfn.IFNA(IF(INDEX(SectorsBlocks,ROW()-ROW(DL$5)+2,MATCH(SUBSTITUTE(RPName," ",""),SectorsBlocks_Top,0))&lt;&gt;0,INDEX(SectorsBlocks,ROW()-ROW(DL$5)+2,MATCH(SUBSTITUTE(RPName," ",""),SectorsBlocks_Top,0)+1),""),"")</f>
        <v/>
      </c>
    </row>
    <row r="264" spans="68:117" ht="15" hidden="1" customHeight="1">
      <c r="BP264" s="236">
        <f ca="1"/>
        <v>0.170833333333333</v>
      </c>
      <c r="CK264" s="219">
        <f t="shared" si="112"/>
        <v>0.86805555555555558</v>
      </c>
      <c r="CL264" s="219">
        <v>0.85763888888888895</v>
      </c>
      <c r="CM264" s="219">
        <v>0.86111111111111105</v>
      </c>
      <c r="CN264" s="219">
        <f t="shared" si="108"/>
        <v>0.1736111111111111</v>
      </c>
      <c r="CO264" s="219">
        <f t="shared" si="109"/>
        <v>0.1736111111111111</v>
      </c>
      <c r="CP264" s="219">
        <v>0.86111111111111105</v>
      </c>
      <c r="CQ264" s="219">
        <v>0.172222222222222</v>
      </c>
      <c r="CS264" s="219">
        <f t="shared" si="113"/>
        <v>0.86805555555555558</v>
      </c>
      <c r="CT264" s="219">
        <v>0.85763888888888895</v>
      </c>
      <c r="CU264" s="219">
        <v>0.86111111111111105</v>
      </c>
      <c r="CV264" s="219">
        <f t="shared" si="110"/>
        <v>0.1736111111111111</v>
      </c>
      <c r="CW264" s="219">
        <f t="shared" si="111"/>
        <v>0.1736111111111111</v>
      </c>
      <c r="CX264" s="219">
        <v>0.86111111111111105</v>
      </c>
      <c r="CY264" s="219">
        <v>0.172222222222222</v>
      </c>
      <c r="DL264" s="2" t="str" cm="1">
        <f t="array" ref="DL264">_xlfn.IFNA(IF(INDEX(SectorsBlocks,ROW()-ROW(DK$5)+2,MATCH(SUBSTITUTE(RPName," ",""),SectorsBlocks_Top,0))&lt;&gt;0,INDEX(SectorsBlocks,ROW()-ROW(DK$5)+2,MATCH(SUBSTITUTE(RPName," ",""),SectorsBlocks_Top,0)),""),"")</f>
        <v/>
      </c>
      <c r="DM264" s="250" t="str" cm="1">
        <f t="array" ref="DM264">_xlfn.IFNA(IF(INDEX(SectorsBlocks,ROW()-ROW(DL$5)+2,MATCH(SUBSTITUTE(RPName," ",""),SectorsBlocks_Top,0))&lt;&gt;0,INDEX(SectorsBlocks,ROW()-ROW(DL$5)+2,MATCH(SUBSTITUTE(RPName," ",""),SectorsBlocks_Top,0)+1),""),"")</f>
        <v/>
      </c>
    </row>
    <row r="265" spans="68:117" ht="15" hidden="1" customHeight="1">
      <c r="BP265" s="236">
        <f ca="1"/>
        <v>0.171527777777778</v>
      </c>
      <c r="CK265" s="219">
        <f t="shared" si="112"/>
        <v>0.87152777777777779</v>
      </c>
      <c r="CL265" s="219">
        <v>0.86111111111111105</v>
      </c>
      <c r="CM265" s="219">
        <v>0.86458333333333304</v>
      </c>
      <c r="CN265" s="219">
        <f t="shared" si="108"/>
        <v>0.17430555555555555</v>
      </c>
      <c r="CO265" s="219">
        <f t="shared" si="109"/>
        <v>0.17430555555555555</v>
      </c>
      <c r="CP265" s="219">
        <v>0.86458333333333304</v>
      </c>
      <c r="CQ265" s="219">
        <v>0.172916666666667</v>
      </c>
      <c r="CS265" s="219">
        <f t="shared" si="113"/>
        <v>0.87152777777777779</v>
      </c>
      <c r="CT265" s="219">
        <v>0.86111111111111105</v>
      </c>
      <c r="CU265" s="219">
        <v>0.86458333333333304</v>
      </c>
      <c r="CV265" s="219">
        <f t="shared" si="110"/>
        <v>0.17430555555555555</v>
      </c>
      <c r="CW265" s="219">
        <f t="shared" si="111"/>
        <v>0.17430555555555555</v>
      </c>
      <c r="CX265" s="219">
        <v>0.86458333333333304</v>
      </c>
      <c r="CY265" s="219">
        <v>0.172916666666667</v>
      </c>
      <c r="DL265" s="2" t="str" cm="1">
        <f t="array" ref="DL265">_xlfn.IFNA(IF(INDEX(SectorsBlocks,ROW()-ROW(DK$5)+2,MATCH(SUBSTITUTE(RPName," ",""),SectorsBlocks_Top,0))&lt;&gt;0,INDEX(SectorsBlocks,ROW()-ROW(DK$5)+2,MATCH(SUBSTITUTE(RPName," ",""),SectorsBlocks_Top,0)),""),"")</f>
        <v/>
      </c>
      <c r="DM265" s="250" t="str" cm="1">
        <f t="array" ref="DM265">_xlfn.IFNA(IF(INDEX(SectorsBlocks,ROW()-ROW(DL$5)+2,MATCH(SUBSTITUTE(RPName," ",""),SectorsBlocks_Top,0))&lt;&gt;0,INDEX(SectorsBlocks,ROW()-ROW(DL$5)+2,MATCH(SUBSTITUTE(RPName," ",""),SectorsBlocks_Top,0)+1),""),"")</f>
        <v/>
      </c>
    </row>
    <row r="266" spans="68:117" ht="15" hidden="1" customHeight="1">
      <c r="BP266" s="236">
        <f ca="1"/>
        <v>0.172222222222222</v>
      </c>
      <c r="CK266" s="219">
        <f t="shared" si="112"/>
        <v>0.875</v>
      </c>
      <c r="CL266" s="219">
        <v>0.86458333333333304</v>
      </c>
      <c r="CM266" s="219">
        <v>0.86805555555555503</v>
      </c>
      <c r="CN266" s="219">
        <f t="shared" si="108"/>
        <v>0.17499999999999999</v>
      </c>
      <c r="CO266" s="219">
        <f t="shared" si="109"/>
        <v>0.17499999999999999</v>
      </c>
      <c r="CP266" s="219">
        <v>0.86805555555555503</v>
      </c>
      <c r="CQ266" s="219">
        <v>0.17361111111111099</v>
      </c>
      <c r="CS266" s="219">
        <f t="shared" si="113"/>
        <v>0.875</v>
      </c>
      <c r="CT266" s="219">
        <v>0.86458333333333304</v>
      </c>
      <c r="CU266" s="219">
        <v>0.86805555555555503</v>
      </c>
      <c r="CV266" s="219">
        <f t="shared" si="110"/>
        <v>0.17499999999999999</v>
      </c>
      <c r="CW266" s="219">
        <f t="shared" si="111"/>
        <v>0.17499999999999999</v>
      </c>
      <c r="CX266" s="219">
        <v>0.86805555555555503</v>
      </c>
      <c r="CY266" s="219">
        <v>0.17361111111111099</v>
      </c>
      <c r="DL266" s="2" t="str" cm="1">
        <f t="array" ref="DL266">_xlfn.IFNA(IF(INDEX(SectorsBlocks,ROW()-ROW(DK$5)+2,MATCH(SUBSTITUTE(RPName," ",""),SectorsBlocks_Top,0))&lt;&gt;0,INDEX(SectorsBlocks,ROW()-ROW(DK$5)+2,MATCH(SUBSTITUTE(RPName," ",""),SectorsBlocks_Top,0)),""),"")</f>
        <v/>
      </c>
      <c r="DM266" s="250" t="str" cm="1">
        <f t="array" ref="DM266">_xlfn.IFNA(IF(INDEX(SectorsBlocks,ROW()-ROW(DL$5)+2,MATCH(SUBSTITUTE(RPName," ",""),SectorsBlocks_Top,0))&lt;&gt;0,INDEX(SectorsBlocks,ROW()-ROW(DL$5)+2,MATCH(SUBSTITUTE(RPName," ",""),SectorsBlocks_Top,0)+1),""),"")</f>
        <v/>
      </c>
    </row>
    <row r="267" spans="68:117" ht="15" hidden="1" customHeight="1">
      <c r="BP267" s="236">
        <f ca="1"/>
        <v>0.172916666666667</v>
      </c>
      <c r="CK267" s="219">
        <f t="shared" si="112"/>
        <v>0.87847222222222221</v>
      </c>
      <c r="CL267" s="219">
        <v>0.86805555555555503</v>
      </c>
      <c r="CM267" s="219">
        <v>0.87152777777777801</v>
      </c>
      <c r="CN267" s="219">
        <f t="shared" si="108"/>
        <v>0.17569444444444443</v>
      </c>
      <c r="CO267" s="219">
        <f t="shared" si="109"/>
        <v>0.17569444444444443</v>
      </c>
      <c r="CP267" s="219">
        <v>0.87152777777777801</v>
      </c>
      <c r="CQ267" s="219">
        <v>0.17430555555555599</v>
      </c>
      <c r="CS267" s="219">
        <f t="shared" si="113"/>
        <v>0.87847222222222221</v>
      </c>
      <c r="CT267" s="219">
        <v>0.86805555555555503</v>
      </c>
      <c r="CU267" s="219">
        <v>0.87152777777777801</v>
      </c>
      <c r="CV267" s="219">
        <f t="shared" si="110"/>
        <v>0.17569444444444443</v>
      </c>
      <c r="CW267" s="219">
        <f t="shared" si="111"/>
        <v>0.17569444444444443</v>
      </c>
      <c r="CX267" s="219">
        <v>0.87152777777777801</v>
      </c>
      <c r="CY267" s="219">
        <v>0.17430555555555599</v>
      </c>
      <c r="DL267" s="2" t="str" cm="1">
        <f t="array" ref="DL267">_xlfn.IFNA(IF(INDEX(SectorsBlocks,ROW()-ROW(DK$5)+2,MATCH(SUBSTITUTE(RPName," ",""),SectorsBlocks_Top,0))&lt;&gt;0,INDEX(SectorsBlocks,ROW()-ROW(DK$5)+2,MATCH(SUBSTITUTE(RPName," ",""),SectorsBlocks_Top,0)),""),"")</f>
        <v/>
      </c>
      <c r="DM267" s="250" t="str" cm="1">
        <f t="array" ref="DM267">_xlfn.IFNA(IF(INDEX(SectorsBlocks,ROW()-ROW(DL$5)+2,MATCH(SUBSTITUTE(RPName," ",""),SectorsBlocks_Top,0))&lt;&gt;0,INDEX(SectorsBlocks,ROW()-ROW(DL$5)+2,MATCH(SUBSTITUTE(RPName," ",""),SectorsBlocks_Top,0)+1),""),"")</f>
        <v/>
      </c>
    </row>
    <row r="268" spans="68:117" ht="15" hidden="1" customHeight="1">
      <c r="BP268" s="236">
        <f ca="1"/>
        <v>0.17361111111111099</v>
      </c>
      <c r="CK268" s="219">
        <f t="shared" si="112"/>
        <v>0.88194444444444442</v>
      </c>
      <c r="CL268" s="219">
        <v>0.87152777777777801</v>
      </c>
      <c r="CM268" s="219">
        <v>0.875</v>
      </c>
      <c r="CN268" s="219">
        <f t="shared" si="108"/>
        <v>0.17638888888888887</v>
      </c>
      <c r="CO268" s="219">
        <f t="shared" si="109"/>
        <v>0.17638888888888887</v>
      </c>
      <c r="CP268" s="219">
        <v>0.875</v>
      </c>
      <c r="CQ268" s="219">
        <v>0.17499999999999999</v>
      </c>
      <c r="CS268" s="219">
        <f t="shared" si="113"/>
        <v>0.88194444444444442</v>
      </c>
      <c r="CT268" s="219">
        <v>0.87152777777777801</v>
      </c>
      <c r="CU268" s="219">
        <v>0.875</v>
      </c>
      <c r="CV268" s="219">
        <f t="shared" si="110"/>
        <v>0.17638888888888887</v>
      </c>
      <c r="CW268" s="219">
        <f t="shared" si="111"/>
        <v>0.17638888888888887</v>
      </c>
      <c r="CX268" s="219">
        <v>0.875</v>
      </c>
      <c r="CY268" s="219">
        <v>0.17499999999999999</v>
      </c>
      <c r="DL268" s="2" t="str" cm="1">
        <f t="array" ref="DL268">_xlfn.IFNA(IF(INDEX(SectorsBlocks,ROW()-ROW(DK$5)+2,MATCH(SUBSTITUTE(RPName," ",""),SectorsBlocks_Top,0))&lt;&gt;0,INDEX(SectorsBlocks,ROW()-ROW(DK$5)+2,MATCH(SUBSTITUTE(RPName," ",""),SectorsBlocks_Top,0)),""),"")</f>
        <v/>
      </c>
      <c r="DM268" s="250" t="str" cm="1">
        <f t="array" ref="DM268">_xlfn.IFNA(IF(INDEX(SectorsBlocks,ROW()-ROW(DL$5)+2,MATCH(SUBSTITUTE(RPName," ",""),SectorsBlocks_Top,0))&lt;&gt;0,INDEX(SectorsBlocks,ROW()-ROW(DL$5)+2,MATCH(SUBSTITUTE(RPName," ",""),SectorsBlocks_Top,0)+1),""),"")</f>
        <v/>
      </c>
    </row>
    <row r="269" spans="68:117" ht="15" hidden="1" customHeight="1">
      <c r="BP269" s="236">
        <f ca="1"/>
        <v>0.17430555555555599</v>
      </c>
      <c r="CK269" s="219">
        <f t="shared" si="112"/>
        <v>0.88541666666666663</v>
      </c>
      <c r="CL269" s="219">
        <v>0.875</v>
      </c>
      <c r="CM269" s="219">
        <v>0.87847222222222199</v>
      </c>
      <c r="CN269" s="219">
        <f t="shared" si="108"/>
        <v>0.17708333333333334</v>
      </c>
      <c r="CO269" s="219">
        <f t="shared" si="109"/>
        <v>0.17708333333333334</v>
      </c>
      <c r="CP269" s="219">
        <v>0.87847222222222199</v>
      </c>
      <c r="CQ269" s="219">
        <v>0.17569444444444399</v>
      </c>
      <c r="CS269" s="219">
        <f t="shared" si="113"/>
        <v>0.88541666666666663</v>
      </c>
      <c r="CT269" s="219">
        <v>0.875</v>
      </c>
      <c r="CU269" s="219">
        <v>0.87847222222222199</v>
      </c>
      <c r="CV269" s="219">
        <f t="shared" si="110"/>
        <v>0.17708333333333334</v>
      </c>
      <c r="CW269" s="219">
        <f t="shared" si="111"/>
        <v>0.17708333333333334</v>
      </c>
      <c r="CX269" s="219">
        <v>0.87847222222222199</v>
      </c>
      <c r="CY269" s="219">
        <v>0.17569444444444399</v>
      </c>
      <c r="DL269" s="2" t="str" cm="1">
        <f t="array" ref="DL269">_xlfn.IFNA(IF(INDEX(SectorsBlocks,ROW()-ROW(DK$5)+2,MATCH(SUBSTITUTE(RPName," ",""),SectorsBlocks_Top,0))&lt;&gt;0,INDEX(SectorsBlocks,ROW()-ROW(DK$5)+2,MATCH(SUBSTITUTE(RPName," ",""),SectorsBlocks_Top,0)),""),"")</f>
        <v/>
      </c>
      <c r="DM269" s="250" t="str" cm="1">
        <f t="array" ref="DM269">_xlfn.IFNA(IF(INDEX(SectorsBlocks,ROW()-ROW(DL$5)+2,MATCH(SUBSTITUTE(RPName," ",""),SectorsBlocks_Top,0))&lt;&gt;0,INDEX(SectorsBlocks,ROW()-ROW(DL$5)+2,MATCH(SUBSTITUTE(RPName," ",""),SectorsBlocks_Top,0)+1),""),"")</f>
        <v/>
      </c>
    </row>
    <row r="270" spans="68:117" ht="15" hidden="1" customHeight="1">
      <c r="BP270" s="236">
        <f ca="1"/>
        <v>0.17499999999999999</v>
      </c>
      <c r="CK270" s="219">
        <f t="shared" si="112"/>
        <v>0.88888888888888884</v>
      </c>
      <c r="CL270" s="219">
        <v>0.87847222222222199</v>
      </c>
      <c r="CM270" s="219">
        <v>0.88194444444444398</v>
      </c>
      <c r="CN270" s="219">
        <f t="shared" si="108"/>
        <v>0.17777777777777778</v>
      </c>
      <c r="CO270" s="219">
        <f t="shared" si="109"/>
        <v>0.17777777777777778</v>
      </c>
      <c r="CP270" s="219">
        <v>0.88194444444444398</v>
      </c>
      <c r="CQ270" s="219">
        <v>0.17638888888888901</v>
      </c>
      <c r="CS270" s="219">
        <f t="shared" si="113"/>
        <v>0.88888888888888884</v>
      </c>
      <c r="CT270" s="219">
        <v>0.87847222222222199</v>
      </c>
      <c r="CU270" s="219">
        <v>0.88194444444444398</v>
      </c>
      <c r="CV270" s="219">
        <f t="shared" si="110"/>
        <v>0.17777777777777778</v>
      </c>
      <c r="CW270" s="219">
        <f t="shared" si="111"/>
        <v>0.17777777777777778</v>
      </c>
      <c r="CX270" s="219">
        <v>0.88194444444444398</v>
      </c>
      <c r="CY270" s="219">
        <v>0.17638888888888901</v>
      </c>
      <c r="DL270" s="2" t="str" cm="1">
        <f t="array" ref="DL270">_xlfn.IFNA(IF(INDEX(SectorsBlocks,ROW()-ROW(DK$5)+2,MATCH(SUBSTITUTE(RPName," ",""),SectorsBlocks_Top,0))&lt;&gt;0,INDEX(SectorsBlocks,ROW()-ROW(DK$5)+2,MATCH(SUBSTITUTE(RPName," ",""),SectorsBlocks_Top,0)),""),"")</f>
        <v/>
      </c>
      <c r="DM270" s="250" t="str" cm="1">
        <f t="array" ref="DM270">_xlfn.IFNA(IF(INDEX(SectorsBlocks,ROW()-ROW(DL$5)+2,MATCH(SUBSTITUTE(RPName," ",""),SectorsBlocks_Top,0))&lt;&gt;0,INDEX(SectorsBlocks,ROW()-ROW(DL$5)+2,MATCH(SUBSTITUTE(RPName," ",""),SectorsBlocks_Top,0)+1),""),"")</f>
        <v/>
      </c>
    </row>
    <row r="271" spans="68:117" ht="15" hidden="1" customHeight="1">
      <c r="BP271" s="236">
        <f ca="1"/>
        <v>0.17569444444444399</v>
      </c>
      <c r="CK271" s="219">
        <f t="shared" si="112"/>
        <v>0.89236111111111105</v>
      </c>
      <c r="CL271" s="219">
        <v>0.88194444444444398</v>
      </c>
      <c r="CM271" s="219">
        <v>0.88541666666666696</v>
      </c>
      <c r="CN271" s="219">
        <f t="shared" si="108"/>
        <v>0.17847222222222223</v>
      </c>
      <c r="CO271" s="219">
        <f t="shared" si="109"/>
        <v>0.17847222222222223</v>
      </c>
      <c r="CP271" s="219">
        <v>0.88541666666666696</v>
      </c>
      <c r="CQ271" s="219">
        <v>0.17708333333333301</v>
      </c>
      <c r="CS271" s="219">
        <f t="shared" si="113"/>
        <v>0.89236111111111105</v>
      </c>
      <c r="CT271" s="219">
        <v>0.88194444444444398</v>
      </c>
      <c r="CU271" s="219">
        <v>0.88541666666666696</v>
      </c>
      <c r="CV271" s="219">
        <f t="shared" si="110"/>
        <v>0.17847222222222223</v>
      </c>
      <c r="CW271" s="219">
        <f t="shared" si="111"/>
        <v>0.17847222222222223</v>
      </c>
      <c r="CX271" s="219">
        <v>0.88541666666666696</v>
      </c>
      <c r="CY271" s="219">
        <v>0.17708333333333301</v>
      </c>
      <c r="DL271" s="2" t="str" cm="1">
        <f t="array" ref="DL271">_xlfn.IFNA(IF(INDEX(SectorsBlocks,ROW()-ROW(DK$5)+2,MATCH(SUBSTITUTE(RPName," ",""),SectorsBlocks_Top,0))&lt;&gt;0,INDEX(SectorsBlocks,ROW()-ROW(DK$5)+2,MATCH(SUBSTITUTE(RPName," ",""),SectorsBlocks_Top,0)),""),"")</f>
        <v/>
      </c>
      <c r="DM271" s="250" t="str" cm="1">
        <f t="array" ref="DM271">_xlfn.IFNA(IF(INDEX(SectorsBlocks,ROW()-ROW(DL$5)+2,MATCH(SUBSTITUTE(RPName," ",""),SectorsBlocks_Top,0))&lt;&gt;0,INDEX(SectorsBlocks,ROW()-ROW(DL$5)+2,MATCH(SUBSTITUTE(RPName," ",""),SectorsBlocks_Top,0)+1),""),"")</f>
        <v/>
      </c>
    </row>
    <row r="272" spans="68:117" ht="15" hidden="1" customHeight="1">
      <c r="BP272" s="236">
        <f ca="1"/>
        <v>0.17638888888888901</v>
      </c>
      <c r="CK272" s="219">
        <f t="shared" si="112"/>
        <v>0.89583333333333337</v>
      </c>
      <c r="CL272" s="219">
        <v>0.88541666666666696</v>
      </c>
      <c r="CM272" s="219">
        <v>0.88888888888888895</v>
      </c>
      <c r="CN272" s="219">
        <f t="shared" ref="CN272:CN335" si="114">IF(CN271=1,TIME(0,1,0),TIME(HOUR(CN271),MINUTE(CN271),0)+TIME(0,1,0))</f>
        <v>0.17916666666666667</v>
      </c>
      <c r="CO272" s="219">
        <f t="shared" ref="CO272:CO335" si="115">IF(CO271=1,TIME(0,1,0),TIME(HOUR(CO271),MINUTE(CO271),0)+TIME(0,1,0))</f>
        <v>0.17916666666666667</v>
      </c>
      <c r="CP272" s="219">
        <v>0.88888888888888895</v>
      </c>
      <c r="CQ272" s="219">
        <v>0.17777777777777801</v>
      </c>
      <c r="CS272" s="219">
        <f t="shared" si="113"/>
        <v>0.89583333333333337</v>
      </c>
      <c r="CT272" s="219">
        <v>0.88541666666666696</v>
      </c>
      <c r="CU272" s="219">
        <v>0.88888888888888895</v>
      </c>
      <c r="CV272" s="219">
        <f t="shared" ref="CV272:CV335" si="116">IF(CV271=1,TIME(0,1,0),TIME(HOUR(CV271),MINUTE(CV271),0)+TIME(0,1,0))</f>
        <v>0.17916666666666667</v>
      </c>
      <c r="CW272" s="219">
        <f t="shared" ref="CW272:CW335" si="117">IF(CW271=1,TIME(0,1,0),TIME(HOUR(CW271),MINUTE(CW271),0)+TIME(0,1,0))</f>
        <v>0.17916666666666667</v>
      </c>
      <c r="CX272" s="219">
        <v>0.88888888888888895</v>
      </c>
      <c r="CY272" s="219">
        <v>0.17777777777777801</v>
      </c>
      <c r="DL272" s="2" t="str" cm="1">
        <f t="array" ref="DL272">_xlfn.IFNA(IF(INDEX(SectorsBlocks,ROW()-ROW(DK$5)+2,MATCH(SUBSTITUTE(RPName," ",""),SectorsBlocks_Top,0))&lt;&gt;0,INDEX(SectorsBlocks,ROW()-ROW(DK$5)+2,MATCH(SUBSTITUTE(RPName," ",""),SectorsBlocks_Top,0)),""),"")</f>
        <v/>
      </c>
      <c r="DM272" s="250" t="str" cm="1">
        <f t="array" ref="DM272">_xlfn.IFNA(IF(INDEX(SectorsBlocks,ROW()-ROW(DL$5)+2,MATCH(SUBSTITUTE(RPName," ",""),SectorsBlocks_Top,0))&lt;&gt;0,INDEX(SectorsBlocks,ROW()-ROW(DL$5)+2,MATCH(SUBSTITUTE(RPName," ",""),SectorsBlocks_Top,0)+1),""),"")</f>
        <v/>
      </c>
    </row>
    <row r="273" spans="68:117" ht="15" hidden="1" customHeight="1">
      <c r="BP273" s="236">
        <f ca="1"/>
        <v>0.17708333333333301</v>
      </c>
      <c r="CK273" s="219">
        <f t="shared" si="112"/>
        <v>0.89930555555555558</v>
      </c>
      <c r="CL273" s="219">
        <v>0.88888888888888895</v>
      </c>
      <c r="CM273" s="219">
        <v>0.89236111111111105</v>
      </c>
      <c r="CN273" s="219">
        <f t="shared" si="114"/>
        <v>0.17986111111111111</v>
      </c>
      <c r="CO273" s="219">
        <f t="shared" si="115"/>
        <v>0.17986111111111111</v>
      </c>
      <c r="CP273" s="219">
        <v>0.89236111111111105</v>
      </c>
      <c r="CQ273" s="219">
        <v>0.178472222222222</v>
      </c>
      <c r="CS273" s="219">
        <f t="shared" si="113"/>
        <v>0.89930555555555558</v>
      </c>
      <c r="CT273" s="219">
        <v>0.88888888888888895</v>
      </c>
      <c r="CU273" s="219">
        <v>0.89236111111111105</v>
      </c>
      <c r="CV273" s="219">
        <f t="shared" si="116"/>
        <v>0.17986111111111111</v>
      </c>
      <c r="CW273" s="219">
        <f t="shared" si="117"/>
        <v>0.17986111111111111</v>
      </c>
      <c r="CX273" s="219">
        <v>0.89236111111111105</v>
      </c>
      <c r="CY273" s="219">
        <v>0.178472222222222</v>
      </c>
      <c r="DL273" s="2" t="str" cm="1">
        <f t="array" ref="DL273">_xlfn.IFNA(IF(INDEX(SectorsBlocks,ROW()-ROW(DK$5)+2,MATCH(SUBSTITUTE(RPName," ",""),SectorsBlocks_Top,0))&lt;&gt;0,INDEX(SectorsBlocks,ROW()-ROW(DK$5)+2,MATCH(SUBSTITUTE(RPName," ",""),SectorsBlocks_Top,0)),""),"")</f>
        <v/>
      </c>
      <c r="DM273" s="250" t="str" cm="1">
        <f t="array" ref="DM273">_xlfn.IFNA(IF(INDEX(SectorsBlocks,ROW()-ROW(DL$5)+2,MATCH(SUBSTITUTE(RPName," ",""),SectorsBlocks_Top,0))&lt;&gt;0,INDEX(SectorsBlocks,ROW()-ROW(DL$5)+2,MATCH(SUBSTITUTE(RPName," ",""),SectorsBlocks_Top,0)+1),""),"")</f>
        <v/>
      </c>
    </row>
    <row r="274" spans="68:117" ht="15" hidden="1" customHeight="1">
      <c r="BP274" s="236">
        <f ca="1"/>
        <v>0.17777777777777801</v>
      </c>
      <c r="CK274" s="219">
        <f t="shared" si="112"/>
        <v>0.90277777777777779</v>
      </c>
      <c r="CL274" s="219">
        <v>0.89236111111111105</v>
      </c>
      <c r="CM274" s="219">
        <v>0.89583333333333304</v>
      </c>
      <c r="CN274" s="219">
        <f t="shared" si="114"/>
        <v>0.18055555555555555</v>
      </c>
      <c r="CO274" s="219">
        <f t="shared" si="115"/>
        <v>0.18055555555555555</v>
      </c>
      <c r="CP274" s="219">
        <v>0.89583333333333304</v>
      </c>
      <c r="CQ274" s="219">
        <v>0.179166666666667</v>
      </c>
      <c r="CS274" s="219">
        <f t="shared" si="113"/>
        <v>0.90277777777777779</v>
      </c>
      <c r="CT274" s="219">
        <v>0.89236111111111105</v>
      </c>
      <c r="CU274" s="219">
        <v>0.89583333333333304</v>
      </c>
      <c r="CV274" s="219">
        <f t="shared" si="116"/>
        <v>0.18055555555555555</v>
      </c>
      <c r="CW274" s="219">
        <f t="shared" si="117"/>
        <v>0.18055555555555555</v>
      </c>
      <c r="CX274" s="219">
        <v>0.89583333333333304</v>
      </c>
      <c r="CY274" s="219">
        <v>0.179166666666667</v>
      </c>
      <c r="DL274" s="2" t="str" cm="1">
        <f t="array" ref="DL274">_xlfn.IFNA(IF(INDEX(SectorsBlocks,ROW()-ROW(DK$5)+2,MATCH(SUBSTITUTE(RPName," ",""),SectorsBlocks_Top,0))&lt;&gt;0,INDEX(SectorsBlocks,ROW()-ROW(DK$5)+2,MATCH(SUBSTITUTE(RPName," ",""),SectorsBlocks_Top,0)),""),"")</f>
        <v/>
      </c>
      <c r="DM274" s="250" t="str" cm="1">
        <f t="array" ref="DM274">_xlfn.IFNA(IF(INDEX(SectorsBlocks,ROW()-ROW(DL$5)+2,MATCH(SUBSTITUTE(RPName," ",""),SectorsBlocks_Top,0))&lt;&gt;0,INDEX(SectorsBlocks,ROW()-ROW(DL$5)+2,MATCH(SUBSTITUTE(RPName," ",""),SectorsBlocks_Top,0)+1),""),"")</f>
        <v/>
      </c>
    </row>
    <row r="275" spans="68:117" ht="15" hidden="1" customHeight="1">
      <c r="BP275" s="236">
        <f ca="1"/>
        <v>0.178472222222222</v>
      </c>
      <c r="CK275" s="219">
        <f t="shared" si="112"/>
        <v>0.90625</v>
      </c>
      <c r="CL275" s="219">
        <v>0.89583333333333304</v>
      </c>
      <c r="CM275" s="219">
        <v>0.89930555555555503</v>
      </c>
      <c r="CN275" s="219">
        <f t="shared" si="114"/>
        <v>0.18124999999999999</v>
      </c>
      <c r="CO275" s="219">
        <f t="shared" si="115"/>
        <v>0.18124999999999999</v>
      </c>
      <c r="CP275" s="219">
        <v>0.89930555555555503</v>
      </c>
      <c r="CQ275" s="219">
        <v>0.179861111111111</v>
      </c>
      <c r="CS275" s="219">
        <f t="shared" si="113"/>
        <v>0.90625</v>
      </c>
      <c r="CT275" s="219">
        <v>0.89583333333333304</v>
      </c>
      <c r="CU275" s="219">
        <v>0.89930555555555503</v>
      </c>
      <c r="CV275" s="219">
        <f t="shared" si="116"/>
        <v>0.18124999999999999</v>
      </c>
      <c r="CW275" s="219">
        <f t="shared" si="117"/>
        <v>0.18124999999999999</v>
      </c>
      <c r="CX275" s="219">
        <v>0.89930555555555503</v>
      </c>
      <c r="CY275" s="219">
        <v>0.179861111111111</v>
      </c>
      <c r="DL275" s="2" t="str" cm="1">
        <f t="array" ref="DL275">_xlfn.IFNA(IF(INDEX(SectorsBlocks,ROW()-ROW(DK$5)+2,MATCH(SUBSTITUTE(RPName," ",""),SectorsBlocks_Top,0))&lt;&gt;0,INDEX(SectorsBlocks,ROW()-ROW(DK$5)+2,MATCH(SUBSTITUTE(RPName," ",""),SectorsBlocks_Top,0)),""),"")</f>
        <v/>
      </c>
      <c r="DM275" s="250" t="str" cm="1">
        <f t="array" ref="DM275">_xlfn.IFNA(IF(INDEX(SectorsBlocks,ROW()-ROW(DL$5)+2,MATCH(SUBSTITUTE(RPName," ",""),SectorsBlocks_Top,0))&lt;&gt;0,INDEX(SectorsBlocks,ROW()-ROW(DL$5)+2,MATCH(SUBSTITUTE(RPName," ",""),SectorsBlocks_Top,0)+1),""),"")</f>
        <v/>
      </c>
    </row>
    <row r="276" spans="68:117" ht="15" hidden="1" customHeight="1">
      <c r="BP276" s="236">
        <f ca="1"/>
        <v>0.179166666666667</v>
      </c>
      <c r="CK276" s="219">
        <f t="shared" si="112"/>
        <v>0.90972222222222221</v>
      </c>
      <c r="CL276" s="219">
        <v>0.89930555555555503</v>
      </c>
      <c r="CM276" s="219">
        <v>0.90277777777777801</v>
      </c>
      <c r="CN276" s="219">
        <f t="shared" si="114"/>
        <v>0.18194444444444444</v>
      </c>
      <c r="CO276" s="219">
        <f t="shared" si="115"/>
        <v>0.18194444444444444</v>
      </c>
      <c r="CP276" s="219">
        <v>0.90277777777777801</v>
      </c>
      <c r="CQ276" s="219">
        <v>0.180555555555556</v>
      </c>
      <c r="CS276" s="219">
        <f t="shared" si="113"/>
        <v>0.90972222222222221</v>
      </c>
      <c r="CT276" s="219">
        <v>0.89930555555555503</v>
      </c>
      <c r="CU276" s="219">
        <v>0.90277777777777801</v>
      </c>
      <c r="CV276" s="219">
        <f t="shared" si="116"/>
        <v>0.18194444444444444</v>
      </c>
      <c r="CW276" s="219">
        <f t="shared" si="117"/>
        <v>0.18194444444444444</v>
      </c>
      <c r="CX276" s="219">
        <v>0.90277777777777801</v>
      </c>
      <c r="CY276" s="219">
        <v>0.180555555555556</v>
      </c>
      <c r="DL276" s="2" t="str" cm="1">
        <f t="array" ref="DL276">_xlfn.IFNA(IF(INDEX(SectorsBlocks,ROW()-ROW(DK$5)+2,MATCH(SUBSTITUTE(RPName," ",""),SectorsBlocks_Top,0))&lt;&gt;0,INDEX(SectorsBlocks,ROW()-ROW(DK$5)+2,MATCH(SUBSTITUTE(RPName," ",""),SectorsBlocks_Top,0)),""),"")</f>
        <v/>
      </c>
      <c r="DM276" s="250" t="str" cm="1">
        <f t="array" ref="DM276">_xlfn.IFNA(IF(INDEX(SectorsBlocks,ROW()-ROW(DL$5)+2,MATCH(SUBSTITUTE(RPName," ",""),SectorsBlocks_Top,0))&lt;&gt;0,INDEX(SectorsBlocks,ROW()-ROW(DL$5)+2,MATCH(SUBSTITUTE(RPName," ",""),SectorsBlocks_Top,0)+1),""),"")</f>
        <v/>
      </c>
    </row>
    <row r="277" spans="68:117" ht="15" hidden="1" customHeight="1">
      <c r="BP277" s="236">
        <f ca="1"/>
        <v>0.179861111111111</v>
      </c>
      <c r="CK277" s="219">
        <f t="shared" si="112"/>
        <v>0.91319444444444442</v>
      </c>
      <c r="CL277" s="219">
        <v>0.90277777777777801</v>
      </c>
      <c r="CM277" s="219">
        <v>0.90625</v>
      </c>
      <c r="CN277" s="219">
        <f t="shared" si="114"/>
        <v>0.18263888888888888</v>
      </c>
      <c r="CO277" s="219">
        <f t="shared" si="115"/>
        <v>0.18263888888888888</v>
      </c>
      <c r="CP277" s="219">
        <v>0.90625</v>
      </c>
      <c r="CQ277" s="219">
        <v>0.18124999999999999</v>
      </c>
      <c r="CS277" s="219">
        <f t="shared" si="113"/>
        <v>0.91319444444444442</v>
      </c>
      <c r="CT277" s="219">
        <v>0.90277777777777801</v>
      </c>
      <c r="CU277" s="219">
        <v>0.90625</v>
      </c>
      <c r="CV277" s="219">
        <f t="shared" si="116"/>
        <v>0.18263888888888888</v>
      </c>
      <c r="CW277" s="219">
        <f t="shared" si="117"/>
        <v>0.18263888888888888</v>
      </c>
      <c r="CX277" s="219">
        <v>0.90625</v>
      </c>
      <c r="CY277" s="219">
        <v>0.18124999999999999</v>
      </c>
      <c r="DL277" s="2" t="str" cm="1">
        <f t="array" ref="DL277">_xlfn.IFNA(IF(INDEX(SectorsBlocks,ROW()-ROW(DK$5)+2,MATCH(SUBSTITUTE(RPName," ",""),SectorsBlocks_Top,0))&lt;&gt;0,INDEX(SectorsBlocks,ROW()-ROW(DK$5)+2,MATCH(SUBSTITUTE(RPName," ",""),SectorsBlocks_Top,0)),""),"")</f>
        <v/>
      </c>
      <c r="DM277" s="250" t="str" cm="1">
        <f t="array" ref="DM277">_xlfn.IFNA(IF(INDEX(SectorsBlocks,ROW()-ROW(DL$5)+2,MATCH(SUBSTITUTE(RPName," ",""),SectorsBlocks_Top,0))&lt;&gt;0,INDEX(SectorsBlocks,ROW()-ROW(DL$5)+2,MATCH(SUBSTITUTE(RPName," ",""),SectorsBlocks_Top,0)+1),""),"")</f>
        <v/>
      </c>
    </row>
    <row r="278" spans="68:117" ht="15" hidden="1" customHeight="1">
      <c r="BP278" s="236">
        <f ca="1"/>
        <v>0.180555555555556</v>
      </c>
      <c r="CK278" s="219">
        <f t="shared" si="112"/>
        <v>0.91666666666666663</v>
      </c>
      <c r="CL278" s="219">
        <v>0.90625</v>
      </c>
      <c r="CM278" s="219">
        <v>0.90972222222222199</v>
      </c>
      <c r="CN278" s="219">
        <f t="shared" si="114"/>
        <v>0.18333333333333332</v>
      </c>
      <c r="CO278" s="219">
        <f t="shared" si="115"/>
        <v>0.18333333333333332</v>
      </c>
      <c r="CP278" s="219">
        <v>0.90972222222222199</v>
      </c>
      <c r="CQ278" s="219">
        <v>0.18194444444444399</v>
      </c>
      <c r="CS278" s="219">
        <f t="shared" si="113"/>
        <v>0.91666666666666663</v>
      </c>
      <c r="CT278" s="219">
        <v>0.90625</v>
      </c>
      <c r="CU278" s="219">
        <v>0.90972222222222199</v>
      </c>
      <c r="CV278" s="219">
        <f t="shared" si="116"/>
        <v>0.18333333333333332</v>
      </c>
      <c r="CW278" s="219">
        <f t="shared" si="117"/>
        <v>0.18333333333333332</v>
      </c>
      <c r="CX278" s="219">
        <v>0.90972222222222199</v>
      </c>
      <c r="CY278" s="219">
        <v>0.18194444444444399</v>
      </c>
      <c r="DL278" s="2" t="str" cm="1">
        <f t="array" ref="DL278">_xlfn.IFNA(IF(INDEX(SectorsBlocks,ROW()-ROW(DK$5)+2,MATCH(SUBSTITUTE(RPName," ",""),SectorsBlocks_Top,0))&lt;&gt;0,INDEX(SectorsBlocks,ROW()-ROW(DK$5)+2,MATCH(SUBSTITUTE(RPName," ",""),SectorsBlocks_Top,0)),""),"")</f>
        <v/>
      </c>
      <c r="DM278" s="250" t="str" cm="1">
        <f t="array" ref="DM278">_xlfn.IFNA(IF(INDEX(SectorsBlocks,ROW()-ROW(DL$5)+2,MATCH(SUBSTITUTE(RPName," ",""),SectorsBlocks_Top,0))&lt;&gt;0,INDEX(SectorsBlocks,ROW()-ROW(DL$5)+2,MATCH(SUBSTITUTE(RPName," ",""),SectorsBlocks_Top,0)+1),""),"")</f>
        <v/>
      </c>
    </row>
    <row r="279" spans="68:117" ht="15" hidden="1" customHeight="1">
      <c r="BP279" s="236">
        <f ca="1"/>
        <v>0.18124999999999999</v>
      </c>
      <c r="CK279" s="219">
        <f t="shared" si="112"/>
        <v>0.92013888888888884</v>
      </c>
      <c r="CL279" s="219">
        <v>0.90972222222222199</v>
      </c>
      <c r="CM279" s="219">
        <v>0.91319444444444398</v>
      </c>
      <c r="CN279" s="219">
        <f t="shared" si="114"/>
        <v>0.18402777777777776</v>
      </c>
      <c r="CO279" s="219">
        <f t="shared" si="115"/>
        <v>0.18402777777777776</v>
      </c>
      <c r="CP279" s="219">
        <v>0.91319444444444398</v>
      </c>
      <c r="CQ279" s="219">
        <v>0.18263888888888899</v>
      </c>
      <c r="CS279" s="219">
        <f t="shared" si="113"/>
        <v>0.92013888888888884</v>
      </c>
      <c r="CT279" s="219">
        <v>0.90972222222222199</v>
      </c>
      <c r="CU279" s="219">
        <v>0.91319444444444398</v>
      </c>
      <c r="CV279" s="219">
        <f t="shared" si="116"/>
        <v>0.18402777777777776</v>
      </c>
      <c r="CW279" s="219">
        <f t="shared" si="117"/>
        <v>0.18402777777777776</v>
      </c>
      <c r="CX279" s="219">
        <v>0.91319444444444398</v>
      </c>
      <c r="CY279" s="219">
        <v>0.18263888888888899</v>
      </c>
      <c r="DL279" s="2" t="str" cm="1">
        <f t="array" ref="DL279">_xlfn.IFNA(IF(INDEX(SectorsBlocks,ROW()-ROW(DK$5)+2,MATCH(SUBSTITUTE(RPName," ",""),SectorsBlocks_Top,0))&lt;&gt;0,INDEX(SectorsBlocks,ROW()-ROW(DK$5)+2,MATCH(SUBSTITUTE(RPName," ",""),SectorsBlocks_Top,0)),""),"")</f>
        <v/>
      </c>
      <c r="DM279" s="250" t="str" cm="1">
        <f t="array" ref="DM279">_xlfn.IFNA(IF(INDEX(SectorsBlocks,ROW()-ROW(DL$5)+2,MATCH(SUBSTITUTE(RPName," ",""),SectorsBlocks_Top,0))&lt;&gt;0,INDEX(SectorsBlocks,ROW()-ROW(DL$5)+2,MATCH(SUBSTITUTE(RPName," ",""),SectorsBlocks_Top,0)+1),""),"")</f>
        <v/>
      </c>
    </row>
    <row r="280" spans="68:117" ht="15" hidden="1" customHeight="1">
      <c r="BP280" s="236">
        <f ca="1"/>
        <v>0.18194444444444399</v>
      </c>
      <c r="CK280" s="219">
        <f t="shared" si="112"/>
        <v>0.92361111111111105</v>
      </c>
      <c r="CL280" s="219">
        <v>0.91319444444444398</v>
      </c>
      <c r="CM280" s="219">
        <v>0.91666666666666696</v>
      </c>
      <c r="CN280" s="219">
        <f t="shared" si="114"/>
        <v>0.18472222222222223</v>
      </c>
      <c r="CO280" s="219">
        <f t="shared" si="115"/>
        <v>0.18472222222222223</v>
      </c>
      <c r="CP280" s="219">
        <v>0.91666666666666696</v>
      </c>
      <c r="CQ280" s="219">
        <v>0.18333333333333299</v>
      </c>
      <c r="CS280" s="219">
        <f t="shared" si="113"/>
        <v>0.92361111111111105</v>
      </c>
      <c r="CT280" s="219">
        <v>0.91319444444444398</v>
      </c>
      <c r="CU280" s="219">
        <v>0.91666666666666696</v>
      </c>
      <c r="CV280" s="219">
        <f t="shared" si="116"/>
        <v>0.18472222222222223</v>
      </c>
      <c r="CW280" s="219">
        <f t="shared" si="117"/>
        <v>0.18472222222222223</v>
      </c>
      <c r="CX280" s="219">
        <v>0.91666666666666696</v>
      </c>
      <c r="CY280" s="219">
        <v>0.18333333333333299</v>
      </c>
      <c r="DL280" s="2" t="str" cm="1">
        <f t="array" ref="DL280">_xlfn.IFNA(IF(INDEX(SectorsBlocks,ROW()-ROW(DK$5)+2,MATCH(SUBSTITUTE(RPName," ",""),SectorsBlocks_Top,0))&lt;&gt;0,INDEX(SectorsBlocks,ROW()-ROW(DK$5)+2,MATCH(SUBSTITUTE(RPName," ",""),SectorsBlocks_Top,0)),""),"")</f>
        <v/>
      </c>
      <c r="DM280" s="250" t="str" cm="1">
        <f t="array" ref="DM280">_xlfn.IFNA(IF(INDEX(SectorsBlocks,ROW()-ROW(DL$5)+2,MATCH(SUBSTITUTE(RPName," ",""),SectorsBlocks_Top,0))&lt;&gt;0,INDEX(SectorsBlocks,ROW()-ROW(DL$5)+2,MATCH(SUBSTITUTE(RPName," ",""),SectorsBlocks_Top,0)+1),""),"")</f>
        <v/>
      </c>
    </row>
    <row r="281" spans="68:117" ht="15" hidden="1" customHeight="1">
      <c r="BP281" s="236">
        <f ca="1"/>
        <v>0.18263888888888899</v>
      </c>
      <c r="CK281" s="219">
        <f t="shared" si="112"/>
        <v>0.92708333333333337</v>
      </c>
      <c r="CL281" s="219">
        <v>0.91666666666666696</v>
      </c>
      <c r="CM281" s="219">
        <v>0.92013888888888895</v>
      </c>
      <c r="CN281" s="219">
        <f t="shared" si="114"/>
        <v>0.18541666666666667</v>
      </c>
      <c r="CO281" s="219">
        <f t="shared" si="115"/>
        <v>0.18541666666666667</v>
      </c>
      <c r="CP281" s="219">
        <v>0.92013888888888895</v>
      </c>
      <c r="CQ281" s="219">
        <v>0.18402777777777801</v>
      </c>
      <c r="CS281" s="219">
        <f t="shared" si="113"/>
        <v>0.92708333333333337</v>
      </c>
      <c r="CT281" s="219">
        <v>0.91666666666666696</v>
      </c>
      <c r="CU281" s="219">
        <v>0.92013888888888895</v>
      </c>
      <c r="CV281" s="219">
        <f t="shared" si="116"/>
        <v>0.18541666666666667</v>
      </c>
      <c r="CW281" s="219">
        <f t="shared" si="117"/>
        <v>0.18541666666666667</v>
      </c>
      <c r="CX281" s="219">
        <v>0.92013888888888895</v>
      </c>
      <c r="CY281" s="219">
        <v>0.18402777777777801</v>
      </c>
      <c r="DL281" s="2" t="str" cm="1">
        <f t="array" ref="DL281">_xlfn.IFNA(IF(INDEX(SectorsBlocks,ROW()-ROW(DK$5)+2,MATCH(SUBSTITUTE(RPName," ",""),SectorsBlocks_Top,0))&lt;&gt;0,INDEX(SectorsBlocks,ROW()-ROW(DK$5)+2,MATCH(SUBSTITUTE(RPName," ",""),SectorsBlocks_Top,0)),""),"")</f>
        <v/>
      </c>
      <c r="DM281" s="250" t="str" cm="1">
        <f t="array" ref="DM281">_xlfn.IFNA(IF(INDEX(SectorsBlocks,ROW()-ROW(DL$5)+2,MATCH(SUBSTITUTE(RPName," ",""),SectorsBlocks_Top,0))&lt;&gt;0,INDEX(SectorsBlocks,ROW()-ROW(DL$5)+2,MATCH(SUBSTITUTE(RPName," ",""),SectorsBlocks_Top,0)+1),""),"")</f>
        <v/>
      </c>
    </row>
    <row r="282" spans="68:117" ht="15" hidden="1" customHeight="1">
      <c r="BP282" s="236">
        <f ca="1"/>
        <v>0.18333333333333299</v>
      </c>
      <c r="CK282" s="219">
        <f t="shared" si="112"/>
        <v>0.93055555555555558</v>
      </c>
      <c r="CL282" s="219">
        <v>0.92013888888888895</v>
      </c>
      <c r="CM282" s="219">
        <v>0.92361111111111105</v>
      </c>
      <c r="CN282" s="219">
        <f t="shared" si="114"/>
        <v>0.18611111111111112</v>
      </c>
      <c r="CO282" s="219">
        <f t="shared" si="115"/>
        <v>0.18611111111111112</v>
      </c>
      <c r="CP282" s="219">
        <v>0.92361111111111105</v>
      </c>
      <c r="CQ282" s="219">
        <v>0.18472222222222201</v>
      </c>
      <c r="CS282" s="219">
        <f t="shared" si="113"/>
        <v>0.93055555555555558</v>
      </c>
      <c r="CT282" s="219">
        <v>0.92013888888888895</v>
      </c>
      <c r="CU282" s="219">
        <v>0.92361111111111105</v>
      </c>
      <c r="CV282" s="219">
        <f t="shared" si="116"/>
        <v>0.18611111111111112</v>
      </c>
      <c r="CW282" s="219">
        <f t="shared" si="117"/>
        <v>0.18611111111111112</v>
      </c>
      <c r="CX282" s="219">
        <v>0.92361111111111105</v>
      </c>
      <c r="CY282" s="219">
        <v>0.18472222222222201</v>
      </c>
      <c r="DL282" s="2" t="str" cm="1">
        <f t="array" ref="DL282">_xlfn.IFNA(IF(INDEX(SectorsBlocks,ROW()-ROW(DK$5)+2,MATCH(SUBSTITUTE(RPName," ",""),SectorsBlocks_Top,0))&lt;&gt;0,INDEX(SectorsBlocks,ROW()-ROW(DK$5)+2,MATCH(SUBSTITUTE(RPName," ",""),SectorsBlocks_Top,0)),""),"")</f>
        <v/>
      </c>
      <c r="DM282" s="250" t="str" cm="1">
        <f t="array" ref="DM282">_xlfn.IFNA(IF(INDEX(SectorsBlocks,ROW()-ROW(DL$5)+2,MATCH(SUBSTITUTE(RPName," ",""),SectorsBlocks_Top,0))&lt;&gt;0,INDEX(SectorsBlocks,ROW()-ROW(DL$5)+2,MATCH(SUBSTITUTE(RPName," ",""),SectorsBlocks_Top,0)+1),""),"")</f>
        <v/>
      </c>
    </row>
    <row r="283" spans="68:117" ht="15" hidden="1" customHeight="1">
      <c r="BP283" s="236">
        <f ca="1"/>
        <v>0.18402777777777801</v>
      </c>
      <c r="CK283" s="219">
        <f t="shared" si="112"/>
        <v>0.93402777777777779</v>
      </c>
      <c r="CL283" s="219">
        <v>0.92361111111111105</v>
      </c>
      <c r="CM283" s="219">
        <v>0.92708333333333304</v>
      </c>
      <c r="CN283" s="219">
        <f t="shared" si="114"/>
        <v>0.18680555555555556</v>
      </c>
      <c r="CO283" s="219">
        <f t="shared" si="115"/>
        <v>0.18680555555555556</v>
      </c>
      <c r="CP283" s="219">
        <v>0.92708333333333304</v>
      </c>
      <c r="CQ283" s="219">
        <v>0.18541666666666701</v>
      </c>
      <c r="CS283" s="219">
        <f t="shared" si="113"/>
        <v>0.93402777777777779</v>
      </c>
      <c r="CT283" s="219">
        <v>0.92361111111111105</v>
      </c>
      <c r="CU283" s="219">
        <v>0.92708333333333304</v>
      </c>
      <c r="CV283" s="219">
        <f t="shared" si="116"/>
        <v>0.18680555555555556</v>
      </c>
      <c r="CW283" s="219">
        <f t="shared" si="117"/>
        <v>0.18680555555555556</v>
      </c>
      <c r="CX283" s="219">
        <v>0.92708333333333304</v>
      </c>
      <c r="CY283" s="219">
        <v>0.18541666666666701</v>
      </c>
      <c r="DL283" s="2" t="str" cm="1">
        <f t="array" ref="DL283">_xlfn.IFNA(IF(INDEX(SectorsBlocks,ROW()-ROW(DK$5)+2,MATCH(SUBSTITUTE(RPName," ",""),SectorsBlocks_Top,0))&lt;&gt;0,INDEX(SectorsBlocks,ROW()-ROW(DK$5)+2,MATCH(SUBSTITUTE(RPName," ",""),SectorsBlocks_Top,0)),""),"")</f>
        <v/>
      </c>
      <c r="DM283" s="250" t="str" cm="1">
        <f t="array" ref="DM283">_xlfn.IFNA(IF(INDEX(SectorsBlocks,ROW()-ROW(DL$5)+2,MATCH(SUBSTITUTE(RPName," ",""),SectorsBlocks_Top,0))&lt;&gt;0,INDEX(SectorsBlocks,ROW()-ROW(DL$5)+2,MATCH(SUBSTITUTE(RPName," ",""),SectorsBlocks_Top,0)+1),""),"")</f>
        <v/>
      </c>
    </row>
    <row r="284" spans="68:117" ht="15" hidden="1" customHeight="1">
      <c r="BP284" s="236">
        <f ca="1"/>
        <v>0.18472222222222201</v>
      </c>
      <c r="CK284" s="219">
        <f t="shared" si="112"/>
        <v>0.9375</v>
      </c>
      <c r="CL284" s="219">
        <v>0.92708333333333304</v>
      </c>
      <c r="CM284" s="219">
        <v>0.93055555555555503</v>
      </c>
      <c r="CN284" s="219">
        <f t="shared" si="114"/>
        <v>0.1875</v>
      </c>
      <c r="CO284" s="219">
        <f t="shared" si="115"/>
        <v>0.1875</v>
      </c>
      <c r="CP284" s="219">
        <v>0.93055555555555503</v>
      </c>
      <c r="CQ284" s="219">
        <v>0.18611111111111101</v>
      </c>
      <c r="CS284" s="219">
        <f t="shared" si="113"/>
        <v>0.9375</v>
      </c>
      <c r="CT284" s="219">
        <v>0.92708333333333304</v>
      </c>
      <c r="CU284" s="219">
        <v>0.93055555555555503</v>
      </c>
      <c r="CV284" s="219">
        <f t="shared" si="116"/>
        <v>0.1875</v>
      </c>
      <c r="CW284" s="219">
        <f t="shared" si="117"/>
        <v>0.1875</v>
      </c>
      <c r="CX284" s="219">
        <v>0.93055555555555503</v>
      </c>
      <c r="CY284" s="219">
        <v>0.18611111111111101</v>
      </c>
      <c r="DL284" s="2" t="str" cm="1">
        <f t="array" ref="DL284">_xlfn.IFNA(IF(INDEX(SectorsBlocks,ROW()-ROW(DK$5)+2,MATCH(SUBSTITUTE(RPName," ",""),SectorsBlocks_Top,0))&lt;&gt;0,INDEX(SectorsBlocks,ROW()-ROW(DK$5)+2,MATCH(SUBSTITUTE(RPName," ",""),SectorsBlocks_Top,0)),""),"")</f>
        <v/>
      </c>
      <c r="DM284" s="250" t="str" cm="1">
        <f t="array" ref="DM284">_xlfn.IFNA(IF(INDEX(SectorsBlocks,ROW()-ROW(DL$5)+2,MATCH(SUBSTITUTE(RPName," ",""),SectorsBlocks_Top,0))&lt;&gt;0,INDEX(SectorsBlocks,ROW()-ROW(DL$5)+2,MATCH(SUBSTITUTE(RPName," ",""),SectorsBlocks_Top,0)+1),""),"")</f>
        <v/>
      </c>
    </row>
    <row r="285" spans="68:117" ht="15" hidden="1" customHeight="1">
      <c r="BP285" s="236">
        <f ca="1"/>
        <v>0.18541666666666701</v>
      </c>
      <c r="CK285" s="219">
        <f t="shared" si="112"/>
        <v>0.94097222222222221</v>
      </c>
      <c r="CL285" s="219">
        <v>0.93055555555555503</v>
      </c>
      <c r="CM285" s="219">
        <v>0.93402777777777801</v>
      </c>
      <c r="CN285" s="219">
        <f t="shared" si="114"/>
        <v>0.18819444444444444</v>
      </c>
      <c r="CO285" s="219">
        <f t="shared" si="115"/>
        <v>0.18819444444444444</v>
      </c>
      <c r="CP285" s="219">
        <v>0.93402777777777801</v>
      </c>
      <c r="CQ285" s="219">
        <v>0.186805555555556</v>
      </c>
      <c r="CS285" s="219">
        <f t="shared" si="113"/>
        <v>0.94097222222222221</v>
      </c>
      <c r="CT285" s="219">
        <v>0.93055555555555503</v>
      </c>
      <c r="CU285" s="219">
        <v>0.93402777777777801</v>
      </c>
      <c r="CV285" s="219">
        <f t="shared" si="116"/>
        <v>0.18819444444444444</v>
      </c>
      <c r="CW285" s="219">
        <f t="shared" si="117"/>
        <v>0.18819444444444444</v>
      </c>
      <c r="CX285" s="219">
        <v>0.93402777777777801</v>
      </c>
      <c r="CY285" s="219">
        <v>0.186805555555556</v>
      </c>
      <c r="DL285" s="2" t="str" cm="1">
        <f t="array" ref="DL285">_xlfn.IFNA(IF(INDEX(SectorsBlocks,ROW()-ROW(DK$5)+2,MATCH(SUBSTITUTE(RPName," ",""),SectorsBlocks_Top,0))&lt;&gt;0,INDEX(SectorsBlocks,ROW()-ROW(DK$5)+2,MATCH(SUBSTITUTE(RPName," ",""),SectorsBlocks_Top,0)),""),"")</f>
        <v/>
      </c>
      <c r="DM285" s="250" t="str" cm="1">
        <f t="array" ref="DM285">_xlfn.IFNA(IF(INDEX(SectorsBlocks,ROW()-ROW(DL$5)+2,MATCH(SUBSTITUTE(RPName," ",""),SectorsBlocks_Top,0))&lt;&gt;0,INDEX(SectorsBlocks,ROW()-ROW(DL$5)+2,MATCH(SUBSTITUTE(RPName," ",""),SectorsBlocks_Top,0)+1),""),"")</f>
        <v/>
      </c>
    </row>
    <row r="286" spans="68:117" ht="15" hidden="1" customHeight="1">
      <c r="BP286" s="236">
        <f ca="1"/>
        <v>0.18611111111111101</v>
      </c>
      <c r="CK286" s="219">
        <f t="shared" si="112"/>
        <v>0.94444444444444442</v>
      </c>
      <c r="CL286" s="219">
        <v>0.93402777777777801</v>
      </c>
      <c r="CM286" s="219">
        <v>0.9375</v>
      </c>
      <c r="CN286" s="219">
        <f t="shared" si="114"/>
        <v>0.18888888888888888</v>
      </c>
      <c r="CO286" s="219">
        <f t="shared" si="115"/>
        <v>0.18888888888888888</v>
      </c>
      <c r="CP286" s="219">
        <v>0.9375</v>
      </c>
      <c r="CQ286" s="219">
        <v>0.1875</v>
      </c>
      <c r="CS286" s="219">
        <f t="shared" si="113"/>
        <v>0.94444444444444442</v>
      </c>
      <c r="CT286" s="219">
        <v>0.93402777777777801</v>
      </c>
      <c r="CU286" s="219">
        <v>0.9375</v>
      </c>
      <c r="CV286" s="219">
        <f t="shared" si="116"/>
        <v>0.18888888888888888</v>
      </c>
      <c r="CW286" s="219">
        <f t="shared" si="117"/>
        <v>0.18888888888888888</v>
      </c>
      <c r="CX286" s="219">
        <v>0.9375</v>
      </c>
      <c r="CY286" s="219">
        <v>0.1875</v>
      </c>
      <c r="DL286" s="2" t="str" cm="1">
        <f t="array" ref="DL286">_xlfn.IFNA(IF(INDEX(SectorsBlocks,ROW()-ROW(DK$5)+2,MATCH(SUBSTITUTE(RPName," ",""),SectorsBlocks_Top,0))&lt;&gt;0,INDEX(SectorsBlocks,ROW()-ROW(DK$5)+2,MATCH(SUBSTITUTE(RPName," ",""),SectorsBlocks_Top,0)),""),"")</f>
        <v/>
      </c>
      <c r="DM286" s="250" t="str" cm="1">
        <f t="array" ref="DM286">_xlfn.IFNA(IF(INDEX(SectorsBlocks,ROW()-ROW(DL$5)+2,MATCH(SUBSTITUTE(RPName," ",""),SectorsBlocks_Top,0))&lt;&gt;0,INDEX(SectorsBlocks,ROW()-ROW(DL$5)+2,MATCH(SUBSTITUTE(RPName," ",""),SectorsBlocks_Top,0)+1),""),"")</f>
        <v/>
      </c>
    </row>
    <row r="287" spans="68:117" ht="15" hidden="1" customHeight="1">
      <c r="BP287" s="236">
        <f ca="1"/>
        <v>0.186805555555556</v>
      </c>
      <c r="CK287" s="219">
        <f t="shared" si="112"/>
        <v>0.94791666666666663</v>
      </c>
      <c r="CL287" s="219">
        <v>0.9375</v>
      </c>
      <c r="CM287" s="219">
        <v>0.94097222222222199</v>
      </c>
      <c r="CN287" s="219">
        <f t="shared" si="114"/>
        <v>0.18958333333333333</v>
      </c>
      <c r="CO287" s="219">
        <f t="shared" si="115"/>
        <v>0.18958333333333333</v>
      </c>
      <c r="CP287" s="219">
        <v>0.94097222222222199</v>
      </c>
      <c r="CQ287" s="219">
        <v>0.188194444444444</v>
      </c>
      <c r="CS287" s="219">
        <f t="shared" si="113"/>
        <v>0.94791666666666663</v>
      </c>
      <c r="CT287" s="219">
        <v>0.9375</v>
      </c>
      <c r="CU287" s="219">
        <v>0.94097222222222199</v>
      </c>
      <c r="CV287" s="219">
        <f t="shared" si="116"/>
        <v>0.18958333333333333</v>
      </c>
      <c r="CW287" s="219">
        <f t="shared" si="117"/>
        <v>0.18958333333333333</v>
      </c>
      <c r="CX287" s="219">
        <v>0.94097222222222199</v>
      </c>
      <c r="CY287" s="219">
        <v>0.188194444444444</v>
      </c>
      <c r="DL287" s="2" t="str" cm="1">
        <f t="array" ref="DL287">_xlfn.IFNA(IF(INDEX(SectorsBlocks,ROW()-ROW(DK$5)+2,MATCH(SUBSTITUTE(RPName," ",""),SectorsBlocks_Top,0))&lt;&gt;0,INDEX(SectorsBlocks,ROW()-ROW(DK$5)+2,MATCH(SUBSTITUTE(RPName," ",""),SectorsBlocks_Top,0)),""),"")</f>
        <v/>
      </c>
      <c r="DM287" s="250" t="str" cm="1">
        <f t="array" ref="DM287">_xlfn.IFNA(IF(INDEX(SectorsBlocks,ROW()-ROW(DL$5)+2,MATCH(SUBSTITUTE(RPName," ",""),SectorsBlocks_Top,0))&lt;&gt;0,INDEX(SectorsBlocks,ROW()-ROW(DL$5)+2,MATCH(SUBSTITUTE(RPName," ",""),SectorsBlocks_Top,0)+1),""),"")</f>
        <v/>
      </c>
    </row>
    <row r="288" spans="68:117" ht="15" hidden="1" customHeight="1">
      <c r="BP288" s="236">
        <f ca="1"/>
        <v>0.1875</v>
      </c>
      <c r="CK288" s="219">
        <f t="shared" si="112"/>
        <v>0.95138888888888884</v>
      </c>
      <c r="CL288" s="219">
        <v>0.94097222222222199</v>
      </c>
      <c r="CM288" s="219">
        <v>0.94444444444444398</v>
      </c>
      <c r="CN288" s="219">
        <f t="shared" si="114"/>
        <v>0.19027777777777777</v>
      </c>
      <c r="CO288" s="219">
        <f t="shared" si="115"/>
        <v>0.19027777777777777</v>
      </c>
      <c r="CP288" s="219">
        <v>0.94444444444444398</v>
      </c>
      <c r="CQ288" s="219">
        <v>0.18888888888888899</v>
      </c>
      <c r="CS288" s="219">
        <f t="shared" si="113"/>
        <v>0.95138888888888884</v>
      </c>
      <c r="CT288" s="219">
        <v>0.94097222222222199</v>
      </c>
      <c r="CU288" s="219">
        <v>0.94444444444444398</v>
      </c>
      <c r="CV288" s="219">
        <f t="shared" si="116"/>
        <v>0.19027777777777777</v>
      </c>
      <c r="CW288" s="219">
        <f t="shared" si="117"/>
        <v>0.19027777777777777</v>
      </c>
      <c r="CX288" s="219">
        <v>0.94444444444444398</v>
      </c>
      <c r="CY288" s="219">
        <v>0.18888888888888899</v>
      </c>
      <c r="DL288" s="2" t="str" cm="1">
        <f t="array" ref="DL288">_xlfn.IFNA(IF(INDEX(SectorsBlocks,ROW()-ROW(DK$5)+2,MATCH(SUBSTITUTE(RPName," ",""),SectorsBlocks_Top,0))&lt;&gt;0,INDEX(SectorsBlocks,ROW()-ROW(DK$5)+2,MATCH(SUBSTITUTE(RPName," ",""),SectorsBlocks_Top,0)),""),"")</f>
        <v/>
      </c>
      <c r="DM288" s="250" t="str" cm="1">
        <f t="array" ref="DM288">_xlfn.IFNA(IF(INDEX(SectorsBlocks,ROW()-ROW(DL$5)+2,MATCH(SUBSTITUTE(RPName," ",""),SectorsBlocks_Top,0))&lt;&gt;0,INDEX(SectorsBlocks,ROW()-ROW(DL$5)+2,MATCH(SUBSTITUTE(RPName," ",""),SectorsBlocks_Top,0)+1),""),"")</f>
        <v/>
      </c>
    </row>
    <row r="289" spans="68:117" ht="15" hidden="1" customHeight="1">
      <c r="BP289" s="236">
        <f ca="1"/>
        <v>0.188194444444444</v>
      </c>
      <c r="CK289" s="219">
        <f t="shared" si="112"/>
        <v>0.95486111111111105</v>
      </c>
      <c r="CL289" s="219">
        <v>0.94444444444444398</v>
      </c>
      <c r="CM289" s="219">
        <v>0.94791666666666696</v>
      </c>
      <c r="CN289" s="219">
        <f t="shared" si="114"/>
        <v>0.19097222222222221</v>
      </c>
      <c r="CO289" s="219">
        <f t="shared" si="115"/>
        <v>0.19097222222222221</v>
      </c>
      <c r="CP289" s="219">
        <v>0.94791666666666696</v>
      </c>
      <c r="CQ289" s="219">
        <v>0.18958333333333299</v>
      </c>
      <c r="CS289" s="219">
        <f t="shared" si="113"/>
        <v>0.95486111111111105</v>
      </c>
      <c r="CT289" s="219">
        <v>0.94444444444444398</v>
      </c>
      <c r="CU289" s="219">
        <v>0.94791666666666696</v>
      </c>
      <c r="CV289" s="219">
        <f t="shared" si="116"/>
        <v>0.19097222222222221</v>
      </c>
      <c r="CW289" s="219">
        <f t="shared" si="117"/>
        <v>0.19097222222222221</v>
      </c>
      <c r="CX289" s="219">
        <v>0.94791666666666696</v>
      </c>
      <c r="CY289" s="219">
        <v>0.18958333333333299</v>
      </c>
      <c r="DL289" s="2" t="str" cm="1">
        <f t="array" ref="DL289">_xlfn.IFNA(IF(INDEX(SectorsBlocks,ROW()-ROW(DK$5)+2,MATCH(SUBSTITUTE(RPName," ",""),SectorsBlocks_Top,0))&lt;&gt;0,INDEX(SectorsBlocks,ROW()-ROW(DK$5)+2,MATCH(SUBSTITUTE(RPName," ",""),SectorsBlocks_Top,0)),""),"")</f>
        <v/>
      </c>
      <c r="DM289" s="250" t="str" cm="1">
        <f t="array" ref="DM289">_xlfn.IFNA(IF(INDEX(SectorsBlocks,ROW()-ROW(DL$5)+2,MATCH(SUBSTITUTE(RPName," ",""),SectorsBlocks_Top,0))&lt;&gt;0,INDEX(SectorsBlocks,ROW()-ROW(DL$5)+2,MATCH(SUBSTITUTE(RPName," ",""),SectorsBlocks_Top,0)+1),""),"")</f>
        <v/>
      </c>
    </row>
    <row r="290" spans="68:117" ht="15" hidden="1" customHeight="1">
      <c r="BP290" s="236">
        <f ca="1"/>
        <v>0.18888888888888899</v>
      </c>
      <c r="CK290" s="219">
        <f t="shared" si="112"/>
        <v>0.95833333333333337</v>
      </c>
      <c r="CL290" s="219">
        <v>0.94791666666666696</v>
      </c>
      <c r="CM290" s="219">
        <v>0.95138888888888895</v>
      </c>
      <c r="CN290" s="219">
        <f t="shared" si="114"/>
        <v>0.19166666666666665</v>
      </c>
      <c r="CO290" s="219">
        <f t="shared" si="115"/>
        <v>0.19166666666666665</v>
      </c>
      <c r="CP290" s="219">
        <v>0.95138888888888895</v>
      </c>
      <c r="CQ290" s="219">
        <v>0.19027777777777799</v>
      </c>
      <c r="CS290" s="219">
        <f t="shared" si="113"/>
        <v>0.95833333333333337</v>
      </c>
      <c r="CT290" s="219">
        <v>0.94791666666666696</v>
      </c>
      <c r="CU290" s="219">
        <v>0.95138888888888895</v>
      </c>
      <c r="CV290" s="219">
        <f t="shared" si="116"/>
        <v>0.19166666666666665</v>
      </c>
      <c r="CW290" s="219">
        <f t="shared" si="117"/>
        <v>0.19166666666666665</v>
      </c>
      <c r="CX290" s="219">
        <v>0.95138888888888895</v>
      </c>
      <c r="CY290" s="219">
        <v>0.19027777777777799</v>
      </c>
      <c r="DL290" s="2" t="str" cm="1">
        <f t="array" ref="DL290">_xlfn.IFNA(IF(INDEX(SectorsBlocks,ROW()-ROW(DK$5)+2,MATCH(SUBSTITUTE(RPName," ",""),SectorsBlocks_Top,0))&lt;&gt;0,INDEX(SectorsBlocks,ROW()-ROW(DK$5)+2,MATCH(SUBSTITUTE(RPName," ",""),SectorsBlocks_Top,0)),""),"")</f>
        <v/>
      </c>
      <c r="DM290" s="250" t="str" cm="1">
        <f t="array" ref="DM290">_xlfn.IFNA(IF(INDEX(SectorsBlocks,ROW()-ROW(DL$5)+2,MATCH(SUBSTITUTE(RPName," ",""),SectorsBlocks_Top,0))&lt;&gt;0,INDEX(SectorsBlocks,ROW()-ROW(DL$5)+2,MATCH(SUBSTITUTE(RPName," ",""),SectorsBlocks_Top,0)+1),""),"")</f>
        <v/>
      </c>
    </row>
    <row r="291" spans="68:117" ht="15" hidden="1" customHeight="1">
      <c r="BP291" s="236">
        <f ca="1"/>
        <v>0.18958333333333299</v>
      </c>
      <c r="CK291" s="219">
        <f t="shared" si="112"/>
        <v>0.96180555555555558</v>
      </c>
      <c r="CL291" s="219">
        <v>0.95138888888888895</v>
      </c>
      <c r="CM291" s="219">
        <v>0.95486111111111105</v>
      </c>
      <c r="CN291" s="219">
        <f t="shared" si="114"/>
        <v>0.19236111111111112</v>
      </c>
      <c r="CO291" s="219">
        <f t="shared" si="115"/>
        <v>0.19236111111111112</v>
      </c>
      <c r="CP291" s="219">
        <v>0.95486111111111105</v>
      </c>
      <c r="CQ291" s="219">
        <v>0.19097222222222199</v>
      </c>
      <c r="CS291" s="219">
        <f t="shared" si="113"/>
        <v>0.96180555555555558</v>
      </c>
      <c r="CT291" s="219">
        <v>0.95138888888888895</v>
      </c>
      <c r="CU291" s="219">
        <v>0.95486111111111105</v>
      </c>
      <c r="CV291" s="219">
        <f t="shared" si="116"/>
        <v>0.19236111111111112</v>
      </c>
      <c r="CW291" s="219">
        <f t="shared" si="117"/>
        <v>0.19236111111111112</v>
      </c>
      <c r="CX291" s="219">
        <v>0.95486111111111105</v>
      </c>
      <c r="CY291" s="219">
        <v>0.19097222222222199</v>
      </c>
      <c r="DL291" s="2" t="str" cm="1">
        <f t="array" ref="DL291">_xlfn.IFNA(IF(INDEX(SectorsBlocks,ROW()-ROW(DK$5)+2,MATCH(SUBSTITUTE(RPName," ",""),SectorsBlocks_Top,0))&lt;&gt;0,INDEX(SectorsBlocks,ROW()-ROW(DK$5)+2,MATCH(SUBSTITUTE(RPName," ",""),SectorsBlocks_Top,0)),""),"")</f>
        <v/>
      </c>
      <c r="DM291" s="250" t="str" cm="1">
        <f t="array" ref="DM291">_xlfn.IFNA(IF(INDEX(SectorsBlocks,ROW()-ROW(DL$5)+2,MATCH(SUBSTITUTE(RPName," ",""),SectorsBlocks_Top,0))&lt;&gt;0,INDEX(SectorsBlocks,ROW()-ROW(DL$5)+2,MATCH(SUBSTITUTE(RPName," ",""),SectorsBlocks_Top,0)+1),""),"")</f>
        <v/>
      </c>
    </row>
    <row r="292" spans="68:117" ht="15" hidden="1" customHeight="1">
      <c r="BP292" s="236">
        <f ca="1"/>
        <v>0.19027777777777799</v>
      </c>
      <c r="CK292" s="219">
        <f t="shared" si="112"/>
        <v>0.96527777777777779</v>
      </c>
      <c r="CL292" s="219">
        <v>0.95486111111111105</v>
      </c>
      <c r="CM292" s="219">
        <v>0.95833333333333304</v>
      </c>
      <c r="CN292" s="219">
        <f t="shared" si="114"/>
        <v>0.19305555555555556</v>
      </c>
      <c r="CO292" s="219">
        <f t="shared" si="115"/>
        <v>0.19305555555555556</v>
      </c>
      <c r="CP292" s="219">
        <v>0.95833333333333304</v>
      </c>
      <c r="CQ292" s="219">
        <v>0.19166666666666701</v>
      </c>
      <c r="CS292" s="219">
        <f t="shared" si="113"/>
        <v>0.96527777777777779</v>
      </c>
      <c r="CT292" s="219">
        <v>0.95486111111111105</v>
      </c>
      <c r="CU292" s="219">
        <v>0.95833333333333304</v>
      </c>
      <c r="CV292" s="219">
        <f t="shared" si="116"/>
        <v>0.19305555555555556</v>
      </c>
      <c r="CW292" s="219">
        <f t="shared" si="117"/>
        <v>0.19305555555555556</v>
      </c>
      <c r="CX292" s="219">
        <v>0.95833333333333304</v>
      </c>
      <c r="CY292" s="219">
        <v>0.19166666666666701</v>
      </c>
      <c r="DL292" s="2" t="str" cm="1">
        <f t="array" ref="DL292">_xlfn.IFNA(IF(INDEX(SectorsBlocks,ROW()-ROW(DK$5)+2,MATCH(SUBSTITUTE(RPName," ",""),SectorsBlocks_Top,0))&lt;&gt;0,INDEX(SectorsBlocks,ROW()-ROW(DK$5)+2,MATCH(SUBSTITUTE(RPName," ",""),SectorsBlocks_Top,0)),""),"")</f>
        <v/>
      </c>
      <c r="DM292" s="250" t="str" cm="1">
        <f t="array" ref="DM292">_xlfn.IFNA(IF(INDEX(SectorsBlocks,ROW()-ROW(DL$5)+2,MATCH(SUBSTITUTE(RPName," ",""),SectorsBlocks_Top,0))&lt;&gt;0,INDEX(SectorsBlocks,ROW()-ROW(DL$5)+2,MATCH(SUBSTITUTE(RPName," ",""),SectorsBlocks_Top,0)+1),""),"")</f>
        <v/>
      </c>
    </row>
    <row r="293" spans="68:117" ht="15" hidden="1" customHeight="1">
      <c r="BP293" s="236">
        <f ca="1"/>
        <v>0.19097222222222199</v>
      </c>
      <c r="CK293" s="219">
        <f t="shared" si="112"/>
        <v>0.96875</v>
      </c>
      <c r="CL293" s="219">
        <v>0.95833333333333304</v>
      </c>
      <c r="CM293" s="219">
        <v>0.96180555555555503</v>
      </c>
      <c r="CN293" s="219">
        <f t="shared" si="114"/>
        <v>0.19375000000000001</v>
      </c>
      <c r="CO293" s="219">
        <f t="shared" si="115"/>
        <v>0.19375000000000001</v>
      </c>
      <c r="CP293" s="219">
        <v>0.96180555555555503</v>
      </c>
      <c r="CQ293" s="219">
        <v>0.19236111111111101</v>
      </c>
      <c r="CS293" s="219">
        <f t="shared" si="113"/>
        <v>0.96875</v>
      </c>
      <c r="CT293" s="219">
        <v>0.95833333333333304</v>
      </c>
      <c r="CU293" s="219">
        <v>0.96180555555555503</v>
      </c>
      <c r="CV293" s="219">
        <f t="shared" si="116"/>
        <v>0.19375000000000001</v>
      </c>
      <c r="CW293" s="219">
        <f t="shared" si="117"/>
        <v>0.19375000000000001</v>
      </c>
      <c r="CX293" s="219">
        <v>0.96180555555555503</v>
      </c>
      <c r="CY293" s="219">
        <v>0.19236111111111101</v>
      </c>
      <c r="DL293" s="2" t="str" cm="1">
        <f t="array" ref="DL293">_xlfn.IFNA(IF(INDEX(SectorsBlocks,ROW()-ROW(DK$5)+2,MATCH(SUBSTITUTE(RPName," ",""),SectorsBlocks_Top,0))&lt;&gt;0,INDEX(SectorsBlocks,ROW()-ROW(DK$5)+2,MATCH(SUBSTITUTE(RPName," ",""),SectorsBlocks_Top,0)),""),"")</f>
        <v/>
      </c>
      <c r="DM293" s="250" t="str" cm="1">
        <f t="array" ref="DM293">_xlfn.IFNA(IF(INDEX(SectorsBlocks,ROW()-ROW(DL$5)+2,MATCH(SUBSTITUTE(RPName," ",""),SectorsBlocks_Top,0))&lt;&gt;0,INDEX(SectorsBlocks,ROW()-ROW(DL$5)+2,MATCH(SUBSTITUTE(RPName," ",""),SectorsBlocks_Top,0)+1),""),"")</f>
        <v/>
      </c>
    </row>
    <row r="294" spans="68:117" ht="15" hidden="1" customHeight="1">
      <c r="BP294" s="236">
        <f ca="1"/>
        <v>0.19166666666666701</v>
      </c>
      <c r="CK294" s="219">
        <f t="shared" si="112"/>
        <v>0.97222222222222221</v>
      </c>
      <c r="CL294" s="219">
        <v>0.96180555555555503</v>
      </c>
      <c r="CM294" s="219">
        <v>0.96527777777777801</v>
      </c>
      <c r="CN294" s="219">
        <f t="shared" si="114"/>
        <v>0.19444444444444445</v>
      </c>
      <c r="CO294" s="219">
        <f t="shared" si="115"/>
        <v>0.19444444444444445</v>
      </c>
      <c r="CP294" s="219">
        <v>0.96527777777777801</v>
      </c>
      <c r="CQ294" s="219">
        <v>0.19305555555555601</v>
      </c>
      <c r="CS294" s="219">
        <f t="shared" si="113"/>
        <v>0.97222222222222221</v>
      </c>
      <c r="CT294" s="219">
        <v>0.96180555555555503</v>
      </c>
      <c r="CU294" s="219">
        <v>0.96527777777777801</v>
      </c>
      <c r="CV294" s="219">
        <f t="shared" si="116"/>
        <v>0.19444444444444445</v>
      </c>
      <c r="CW294" s="219">
        <f t="shared" si="117"/>
        <v>0.19444444444444445</v>
      </c>
      <c r="CX294" s="219">
        <v>0.96527777777777801</v>
      </c>
      <c r="CY294" s="219">
        <v>0.19305555555555601</v>
      </c>
      <c r="DL294" s="2" t="str" cm="1">
        <f t="array" ref="DL294">_xlfn.IFNA(IF(INDEX(SectorsBlocks,ROW()-ROW(DK$5)+2,MATCH(SUBSTITUTE(RPName," ",""),SectorsBlocks_Top,0))&lt;&gt;0,INDEX(SectorsBlocks,ROW()-ROW(DK$5)+2,MATCH(SUBSTITUTE(RPName," ",""),SectorsBlocks_Top,0)),""),"")</f>
        <v/>
      </c>
      <c r="DM294" s="250" t="str" cm="1">
        <f t="array" ref="DM294">_xlfn.IFNA(IF(INDEX(SectorsBlocks,ROW()-ROW(DL$5)+2,MATCH(SUBSTITUTE(RPName," ",""),SectorsBlocks_Top,0))&lt;&gt;0,INDEX(SectorsBlocks,ROW()-ROW(DL$5)+2,MATCH(SUBSTITUTE(RPName," ",""),SectorsBlocks_Top,0)+1),""),"")</f>
        <v/>
      </c>
    </row>
    <row r="295" spans="68:117" ht="15" hidden="1" customHeight="1">
      <c r="BP295" s="236">
        <f ca="1"/>
        <v>0.19236111111111101</v>
      </c>
      <c r="CK295" s="219">
        <f t="shared" si="112"/>
        <v>0.97569444444444442</v>
      </c>
      <c r="CL295" s="219">
        <v>0.96527777777777801</v>
      </c>
      <c r="CM295" s="219">
        <v>0.96875</v>
      </c>
      <c r="CN295" s="219">
        <f t="shared" si="114"/>
        <v>0.19513888888888889</v>
      </c>
      <c r="CO295" s="219">
        <f t="shared" si="115"/>
        <v>0.19513888888888889</v>
      </c>
      <c r="CP295" s="219">
        <v>0.96875</v>
      </c>
      <c r="CQ295" s="219">
        <v>0.19375000000000001</v>
      </c>
      <c r="CS295" s="219">
        <f t="shared" si="113"/>
        <v>0.97569444444444442</v>
      </c>
      <c r="CT295" s="219">
        <v>0.96527777777777801</v>
      </c>
      <c r="CU295" s="219">
        <v>0.96875</v>
      </c>
      <c r="CV295" s="219">
        <f t="shared" si="116"/>
        <v>0.19513888888888889</v>
      </c>
      <c r="CW295" s="219">
        <f t="shared" si="117"/>
        <v>0.19513888888888889</v>
      </c>
      <c r="CX295" s="219">
        <v>0.96875</v>
      </c>
      <c r="CY295" s="219">
        <v>0.19375000000000001</v>
      </c>
      <c r="DL295" s="2" t="str" cm="1">
        <f t="array" ref="DL295">_xlfn.IFNA(IF(INDEX(SectorsBlocks,ROW()-ROW(DK$5)+2,MATCH(SUBSTITUTE(RPName," ",""),SectorsBlocks_Top,0))&lt;&gt;0,INDEX(SectorsBlocks,ROW()-ROW(DK$5)+2,MATCH(SUBSTITUTE(RPName," ",""),SectorsBlocks_Top,0)),""),"")</f>
        <v/>
      </c>
      <c r="DM295" s="250" t="str" cm="1">
        <f t="array" ref="DM295">_xlfn.IFNA(IF(INDEX(SectorsBlocks,ROW()-ROW(DL$5)+2,MATCH(SUBSTITUTE(RPName," ",""),SectorsBlocks_Top,0))&lt;&gt;0,INDEX(SectorsBlocks,ROW()-ROW(DL$5)+2,MATCH(SUBSTITUTE(RPName," ",""),SectorsBlocks_Top,0)+1),""),"")</f>
        <v/>
      </c>
    </row>
    <row r="296" spans="68:117" ht="15" hidden="1" customHeight="1">
      <c r="BP296" s="236">
        <f ca="1"/>
        <v>0.19305555555555601</v>
      </c>
      <c r="CK296" s="219">
        <f t="shared" si="112"/>
        <v>0.97916666666666663</v>
      </c>
      <c r="CL296" s="219">
        <v>0.96875</v>
      </c>
      <c r="CM296" s="219">
        <v>0.97222222222222199</v>
      </c>
      <c r="CN296" s="219">
        <f t="shared" si="114"/>
        <v>0.19583333333333333</v>
      </c>
      <c r="CO296" s="219">
        <f t="shared" si="115"/>
        <v>0.19583333333333333</v>
      </c>
      <c r="CP296" s="219">
        <v>0.97222222222222199</v>
      </c>
      <c r="CQ296" s="219">
        <v>0.194444444444444</v>
      </c>
      <c r="CS296" s="219">
        <f t="shared" si="113"/>
        <v>0.97916666666666663</v>
      </c>
      <c r="CT296" s="219">
        <v>0.96875</v>
      </c>
      <c r="CU296" s="219">
        <v>0.97222222222222199</v>
      </c>
      <c r="CV296" s="219">
        <f t="shared" si="116"/>
        <v>0.19583333333333333</v>
      </c>
      <c r="CW296" s="219">
        <f t="shared" si="117"/>
        <v>0.19583333333333333</v>
      </c>
      <c r="CX296" s="219">
        <v>0.97222222222222199</v>
      </c>
      <c r="CY296" s="219">
        <v>0.194444444444444</v>
      </c>
      <c r="DL296" s="2" t="str" cm="1">
        <f t="array" ref="DL296">_xlfn.IFNA(IF(INDEX(SectorsBlocks,ROW()-ROW(DK$5)+2,MATCH(SUBSTITUTE(RPName," ",""),SectorsBlocks_Top,0))&lt;&gt;0,INDEX(SectorsBlocks,ROW()-ROW(DK$5)+2,MATCH(SUBSTITUTE(RPName," ",""),SectorsBlocks_Top,0)),""),"")</f>
        <v/>
      </c>
      <c r="DM296" s="250" t="str" cm="1">
        <f t="array" ref="DM296">_xlfn.IFNA(IF(INDEX(SectorsBlocks,ROW()-ROW(DL$5)+2,MATCH(SUBSTITUTE(RPName," ",""),SectorsBlocks_Top,0))&lt;&gt;0,INDEX(SectorsBlocks,ROW()-ROW(DL$5)+2,MATCH(SUBSTITUTE(RPName," ",""),SectorsBlocks_Top,0)+1),""),"")</f>
        <v/>
      </c>
    </row>
    <row r="297" spans="68:117" ht="15" hidden="1" customHeight="1">
      <c r="BP297" s="236">
        <f ca="1"/>
        <v>0.19375000000000001</v>
      </c>
      <c r="CK297" s="219">
        <f t="shared" si="112"/>
        <v>0.98263888888888884</v>
      </c>
      <c r="CL297" s="219">
        <v>0.97222222222222199</v>
      </c>
      <c r="CM297" s="219">
        <v>0.97569444444444398</v>
      </c>
      <c r="CN297" s="219">
        <f t="shared" si="114"/>
        <v>0.19652777777777777</v>
      </c>
      <c r="CO297" s="219">
        <f t="shared" si="115"/>
        <v>0.19652777777777777</v>
      </c>
      <c r="CP297" s="219">
        <v>0.97569444444444398</v>
      </c>
      <c r="CQ297" s="219">
        <v>0.195138888888889</v>
      </c>
      <c r="CS297" s="219">
        <f t="shared" si="113"/>
        <v>0.98263888888888884</v>
      </c>
      <c r="CT297" s="219">
        <v>0.97222222222222199</v>
      </c>
      <c r="CU297" s="219">
        <v>0.97569444444444398</v>
      </c>
      <c r="CV297" s="219">
        <f t="shared" si="116"/>
        <v>0.19652777777777777</v>
      </c>
      <c r="CW297" s="219">
        <f t="shared" si="117"/>
        <v>0.19652777777777777</v>
      </c>
      <c r="CX297" s="219">
        <v>0.97569444444444398</v>
      </c>
      <c r="CY297" s="219">
        <v>0.195138888888889</v>
      </c>
      <c r="DL297" s="2" t="str" cm="1">
        <f t="array" ref="DL297">_xlfn.IFNA(IF(INDEX(SectorsBlocks,ROW()-ROW(DK$5)+2,MATCH(SUBSTITUTE(RPName," ",""),SectorsBlocks_Top,0))&lt;&gt;0,INDEX(SectorsBlocks,ROW()-ROW(DK$5)+2,MATCH(SUBSTITUTE(RPName," ",""),SectorsBlocks_Top,0)),""),"")</f>
        <v/>
      </c>
      <c r="DM297" s="250" t="str" cm="1">
        <f t="array" ref="DM297">_xlfn.IFNA(IF(INDEX(SectorsBlocks,ROW()-ROW(DL$5)+2,MATCH(SUBSTITUTE(RPName," ",""),SectorsBlocks_Top,0))&lt;&gt;0,INDEX(SectorsBlocks,ROW()-ROW(DL$5)+2,MATCH(SUBSTITUTE(RPName," ",""),SectorsBlocks_Top,0)+1),""),"")</f>
        <v/>
      </c>
    </row>
    <row r="298" spans="68:117" ht="15" hidden="1" customHeight="1">
      <c r="BP298" s="236">
        <f ca="1"/>
        <v>0.194444444444444</v>
      </c>
      <c r="CK298" s="219">
        <f t="shared" ref="CK298:CK301" si="118">IF(CK297=1,TIME(0,5,0),TIME(HOUR(CK297),MINUTE(CK297),0)+TIME(0,5,0))</f>
        <v>0.98611111111111105</v>
      </c>
      <c r="CL298" s="219">
        <v>0.97569444444444398</v>
      </c>
      <c r="CM298" s="219">
        <v>0.97916666666666696</v>
      </c>
      <c r="CN298" s="219">
        <f t="shared" si="114"/>
        <v>0.19722222222222222</v>
      </c>
      <c r="CO298" s="219">
        <f t="shared" si="115"/>
        <v>0.19722222222222222</v>
      </c>
      <c r="CP298" s="219">
        <v>0.97916666666666696</v>
      </c>
      <c r="CQ298" s="219">
        <v>0.195833333333333</v>
      </c>
      <c r="CS298" s="219">
        <f t="shared" ref="CS298:CS301" si="119">IF(CS297=1,TIME(0,5,0),TIME(HOUR(CS297),MINUTE(CS297),0)+TIME(0,5,0))</f>
        <v>0.98611111111111105</v>
      </c>
      <c r="CT298" s="219">
        <v>0.97569444444444398</v>
      </c>
      <c r="CU298" s="219">
        <v>0.97916666666666696</v>
      </c>
      <c r="CV298" s="219">
        <f t="shared" si="116"/>
        <v>0.19722222222222222</v>
      </c>
      <c r="CW298" s="219">
        <f t="shared" si="117"/>
        <v>0.19722222222222222</v>
      </c>
      <c r="CX298" s="219">
        <v>0.97916666666666696</v>
      </c>
      <c r="CY298" s="219">
        <v>0.195833333333333</v>
      </c>
      <c r="DL298" s="2" t="str" cm="1">
        <f t="array" ref="DL298">_xlfn.IFNA(IF(INDEX(SectorsBlocks,ROW()-ROW(DK$5)+2,MATCH(SUBSTITUTE(RPName," ",""),SectorsBlocks_Top,0))&lt;&gt;0,INDEX(SectorsBlocks,ROW()-ROW(DK$5)+2,MATCH(SUBSTITUTE(RPName," ",""),SectorsBlocks_Top,0)),""),"")</f>
        <v/>
      </c>
      <c r="DM298" s="250" t="str" cm="1">
        <f t="array" ref="DM298">_xlfn.IFNA(IF(INDEX(SectorsBlocks,ROW()-ROW(DL$5)+2,MATCH(SUBSTITUTE(RPName," ",""),SectorsBlocks_Top,0))&lt;&gt;0,INDEX(SectorsBlocks,ROW()-ROW(DL$5)+2,MATCH(SUBSTITUTE(RPName," ",""),SectorsBlocks_Top,0)+1),""),"")</f>
        <v/>
      </c>
    </row>
    <row r="299" spans="68:117" ht="15" hidden="1" customHeight="1">
      <c r="BP299" s="236">
        <f ca="1"/>
        <v>0.195138888888889</v>
      </c>
      <c r="CK299" s="219">
        <f t="shared" si="118"/>
        <v>0.98958333333333337</v>
      </c>
      <c r="CL299" s="219">
        <v>0.97916666666666696</v>
      </c>
      <c r="CM299" s="219">
        <v>0.98263888888888895</v>
      </c>
      <c r="CN299" s="219">
        <f t="shared" si="114"/>
        <v>0.19791666666666666</v>
      </c>
      <c r="CO299" s="219">
        <f t="shared" si="115"/>
        <v>0.19791666666666666</v>
      </c>
      <c r="CP299" s="219">
        <v>0.98263888888888895</v>
      </c>
      <c r="CQ299" s="219">
        <v>0.196527777777778</v>
      </c>
      <c r="CS299" s="219">
        <f t="shared" si="119"/>
        <v>0.98958333333333337</v>
      </c>
      <c r="CT299" s="219">
        <v>0.97916666666666696</v>
      </c>
      <c r="CU299" s="219">
        <v>0.98263888888888895</v>
      </c>
      <c r="CV299" s="219">
        <f t="shared" si="116"/>
        <v>0.19791666666666666</v>
      </c>
      <c r="CW299" s="219">
        <f t="shared" si="117"/>
        <v>0.19791666666666666</v>
      </c>
      <c r="CX299" s="219">
        <v>0.98263888888888895</v>
      </c>
      <c r="CY299" s="219">
        <v>0.196527777777778</v>
      </c>
      <c r="DL299" s="2" t="str" cm="1">
        <f t="array" ref="DL299">_xlfn.IFNA(IF(INDEX(SectorsBlocks,ROW()-ROW(DK$5)+2,MATCH(SUBSTITUTE(RPName," ",""),SectorsBlocks_Top,0))&lt;&gt;0,INDEX(SectorsBlocks,ROW()-ROW(DK$5)+2,MATCH(SUBSTITUTE(RPName," ",""),SectorsBlocks_Top,0)),""),"")</f>
        <v/>
      </c>
      <c r="DM299" s="250" t="str" cm="1">
        <f t="array" ref="DM299">_xlfn.IFNA(IF(INDEX(SectorsBlocks,ROW()-ROW(DL$5)+2,MATCH(SUBSTITUTE(RPName," ",""),SectorsBlocks_Top,0))&lt;&gt;0,INDEX(SectorsBlocks,ROW()-ROW(DL$5)+2,MATCH(SUBSTITUTE(RPName," ",""),SectorsBlocks_Top,0)+1),""),"")</f>
        <v/>
      </c>
    </row>
    <row r="300" spans="68:117" ht="15" hidden="1" customHeight="1">
      <c r="BP300" s="236">
        <f ca="1"/>
        <v>0.195833333333333</v>
      </c>
      <c r="CK300" s="219">
        <f t="shared" si="118"/>
        <v>0.99305555555555558</v>
      </c>
      <c r="CL300" s="219">
        <v>0.98263888888888895</v>
      </c>
      <c r="CM300" s="219">
        <v>0.98611111111111105</v>
      </c>
      <c r="CN300" s="219">
        <f t="shared" si="114"/>
        <v>0.1986111111111111</v>
      </c>
      <c r="CO300" s="219">
        <f t="shared" si="115"/>
        <v>0.1986111111111111</v>
      </c>
      <c r="CP300" s="219">
        <v>0.98611111111111105</v>
      </c>
      <c r="CQ300" s="219">
        <v>0.19722222222222199</v>
      </c>
      <c r="CS300" s="219">
        <f t="shared" si="119"/>
        <v>0.99305555555555558</v>
      </c>
      <c r="CT300" s="219">
        <v>0.98263888888888895</v>
      </c>
      <c r="CU300" s="219">
        <v>0.98611111111111105</v>
      </c>
      <c r="CV300" s="219">
        <f t="shared" si="116"/>
        <v>0.1986111111111111</v>
      </c>
      <c r="CW300" s="219">
        <f t="shared" si="117"/>
        <v>0.1986111111111111</v>
      </c>
      <c r="CX300" s="219">
        <v>0.98611111111111105</v>
      </c>
      <c r="CY300" s="219">
        <v>0.19722222222222199</v>
      </c>
      <c r="DL300" s="2" t="str" cm="1">
        <f t="array" ref="DL300">_xlfn.IFNA(IF(INDEX(SectorsBlocks,ROW()-ROW(DK$5)+2,MATCH(SUBSTITUTE(RPName," ",""),SectorsBlocks_Top,0))&lt;&gt;0,INDEX(SectorsBlocks,ROW()-ROW(DK$5)+2,MATCH(SUBSTITUTE(RPName," ",""),SectorsBlocks_Top,0)),""),"")</f>
        <v/>
      </c>
      <c r="DM300" s="250" t="str" cm="1">
        <f t="array" ref="DM300">_xlfn.IFNA(IF(INDEX(SectorsBlocks,ROW()-ROW(DL$5)+2,MATCH(SUBSTITUTE(RPName," ",""),SectorsBlocks_Top,0))&lt;&gt;0,INDEX(SectorsBlocks,ROW()-ROW(DL$5)+2,MATCH(SUBSTITUTE(RPName," ",""),SectorsBlocks_Top,0)+1),""),"")</f>
        <v/>
      </c>
    </row>
    <row r="301" spans="68:117" ht="15" hidden="1" customHeight="1">
      <c r="BP301" s="236">
        <f ca="1"/>
        <v>0.196527777777778</v>
      </c>
      <c r="CK301" s="219">
        <f t="shared" si="118"/>
        <v>0.99652777777777779</v>
      </c>
      <c r="CL301" s="219">
        <v>0.98611111111111105</v>
      </c>
      <c r="CM301" s="219">
        <v>0.98958333333333304</v>
      </c>
      <c r="CN301" s="219">
        <f t="shared" si="114"/>
        <v>0.19930555555555554</v>
      </c>
      <c r="CO301" s="219">
        <f t="shared" si="115"/>
        <v>0.19930555555555554</v>
      </c>
      <c r="CP301" s="219">
        <v>0.98958333333333304</v>
      </c>
      <c r="CQ301" s="219">
        <v>0.19791666666666699</v>
      </c>
      <c r="CS301" s="219">
        <f t="shared" si="119"/>
        <v>0.99652777777777779</v>
      </c>
      <c r="CT301" s="219">
        <v>0.98611111111111105</v>
      </c>
      <c r="CU301" s="219">
        <v>0.98958333333333304</v>
      </c>
      <c r="CV301" s="219">
        <f t="shared" si="116"/>
        <v>0.19930555555555554</v>
      </c>
      <c r="CW301" s="219">
        <f t="shared" si="117"/>
        <v>0.19930555555555554</v>
      </c>
      <c r="CX301" s="219">
        <v>0.98958333333333304</v>
      </c>
      <c r="CY301" s="219">
        <v>0.19791666666666699</v>
      </c>
      <c r="DL301" s="2" t="str" cm="1">
        <f t="array" ref="DL301">_xlfn.IFNA(IF(INDEX(SectorsBlocks,ROW()-ROW(DK$5)+2,MATCH(SUBSTITUTE(RPName," ",""),SectorsBlocks_Top,0))&lt;&gt;0,INDEX(SectorsBlocks,ROW()-ROW(DK$5)+2,MATCH(SUBSTITUTE(RPName," ",""),SectorsBlocks_Top,0)),""),"")</f>
        <v/>
      </c>
      <c r="DM301" s="250" t="str" cm="1">
        <f t="array" ref="DM301">_xlfn.IFNA(IF(INDEX(SectorsBlocks,ROW()-ROW(DL$5)+2,MATCH(SUBSTITUTE(RPName," ",""),SectorsBlocks_Top,0))&lt;&gt;0,INDEX(SectorsBlocks,ROW()-ROW(DL$5)+2,MATCH(SUBSTITUTE(RPName," ",""),SectorsBlocks_Top,0)+1),""),"")</f>
        <v/>
      </c>
    </row>
    <row r="302" spans="68:117" ht="15" hidden="1" customHeight="1">
      <c r="BP302" s="236">
        <f ca="1"/>
        <v>0.19722222222222199</v>
      </c>
      <c r="CL302" s="219">
        <v>0.98958333333333304</v>
      </c>
      <c r="CM302" s="219">
        <v>0.99305555555555503</v>
      </c>
      <c r="CN302" s="219">
        <f t="shared" si="114"/>
        <v>0.2</v>
      </c>
      <c r="CO302" s="219">
        <f t="shared" si="115"/>
        <v>0.2</v>
      </c>
      <c r="CP302" s="219">
        <v>0.99305555555555503</v>
      </c>
      <c r="CQ302" s="219">
        <v>0.19861111111111099</v>
      </c>
      <c r="CT302" s="219">
        <v>0.98958333333333304</v>
      </c>
      <c r="CU302" s="219">
        <v>0.99305555555555503</v>
      </c>
      <c r="CV302" s="219">
        <f t="shared" si="116"/>
        <v>0.2</v>
      </c>
      <c r="CW302" s="219">
        <f t="shared" si="117"/>
        <v>0.2</v>
      </c>
      <c r="CX302" s="219">
        <v>0.99305555555555503</v>
      </c>
      <c r="CY302" s="219">
        <v>0.19861111111111099</v>
      </c>
      <c r="DL302" s="2" t="str" cm="1">
        <f t="array" ref="DL302">_xlfn.IFNA(IF(INDEX(SectorsBlocks,ROW()-ROW(DK$5)+2,MATCH(SUBSTITUTE(RPName," ",""),SectorsBlocks_Top,0))&lt;&gt;0,INDEX(SectorsBlocks,ROW()-ROW(DK$5)+2,MATCH(SUBSTITUTE(RPName," ",""),SectorsBlocks_Top,0)),""),"")</f>
        <v/>
      </c>
      <c r="DM302" s="250" t="str" cm="1">
        <f t="array" ref="DM302">_xlfn.IFNA(IF(INDEX(SectorsBlocks,ROW()-ROW(DL$5)+2,MATCH(SUBSTITUTE(RPName," ",""),SectorsBlocks_Top,0))&lt;&gt;0,INDEX(SectorsBlocks,ROW()-ROW(DL$5)+2,MATCH(SUBSTITUTE(RPName," ",""),SectorsBlocks_Top,0)+1),""),"")</f>
        <v/>
      </c>
    </row>
    <row r="303" spans="68:117" ht="15" hidden="1" customHeight="1">
      <c r="BP303" s="236">
        <f ca="1"/>
        <v>0.19791666666666699</v>
      </c>
      <c r="CL303" s="219">
        <v>0.99305555555555503</v>
      </c>
      <c r="CM303" s="219">
        <v>0.99652777777777801</v>
      </c>
      <c r="CN303" s="219">
        <f t="shared" si="114"/>
        <v>0.20069444444444445</v>
      </c>
      <c r="CO303" s="219">
        <f t="shared" si="115"/>
        <v>0.20069444444444445</v>
      </c>
      <c r="CP303" s="219">
        <v>0.99652777777777801</v>
      </c>
      <c r="CQ303" s="219">
        <v>0.19930555555555601</v>
      </c>
      <c r="CT303" s="219">
        <v>0.99305555555555503</v>
      </c>
      <c r="CU303" s="219">
        <v>0.99652777777777801</v>
      </c>
      <c r="CV303" s="219">
        <f t="shared" si="116"/>
        <v>0.20069444444444445</v>
      </c>
      <c r="CW303" s="219">
        <f t="shared" si="117"/>
        <v>0.20069444444444445</v>
      </c>
      <c r="CX303" s="219">
        <v>0.99652777777777801</v>
      </c>
      <c r="CY303" s="219">
        <v>0.19930555555555601</v>
      </c>
      <c r="DL303" s="2" t="str" cm="1">
        <f t="array" ref="DL303">_xlfn.IFNA(IF(INDEX(SectorsBlocks,ROW()-ROW(DK$5)+2,MATCH(SUBSTITUTE(RPName," ",""),SectorsBlocks_Top,0))&lt;&gt;0,INDEX(SectorsBlocks,ROW()-ROW(DK$5)+2,MATCH(SUBSTITUTE(RPName," ",""),SectorsBlocks_Top,0)),""),"")</f>
        <v/>
      </c>
      <c r="DM303" s="250" t="str" cm="1">
        <f t="array" ref="DM303">_xlfn.IFNA(IF(INDEX(SectorsBlocks,ROW()-ROW(DL$5)+2,MATCH(SUBSTITUTE(RPName," ",""),SectorsBlocks_Top,0))&lt;&gt;0,INDEX(SectorsBlocks,ROW()-ROW(DL$5)+2,MATCH(SUBSTITUTE(RPName," ",""),SectorsBlocks_Top,0)+1),""),"")</f>
        <v/>
      </c>
    </row>
    <row r="304" spans="68:117" ht="15" hidden="1" customHeight="1">
      <c r="BP304" s="236">
        <f ca="1"/>
        <v>0.19861111111111099</v>
      </c>
      <c r="CL304" s="219">
        <v>0.99652777777777801</v>
      </c>
      <c r="CM304" s="219">
        <v>0</v>
      </c>
      <c r="CN304" s="219">
        <f t="shared" si="114"/>
        <v>0.2013888888888889</v>
      </c>
      <c r="CO304" s="219">
        <f t="shared" si="115"/>
        <v>0.2013888888888889</v>
      </c>
      <c r="CP304" s="219">
        <v>0</v>
      </c>
      <c r="CQ304" s="219">
        <v>0.2</v>
      </c>
      <c r="CT304" s="219">
        <v>0.99652777777777801</v>
      </c>
      <c r="CU304" s="219">
        <v>0</v>
      </c>
      <c r="CV304" s="219">
        <f t="shared" si="116"/>
        <v>0.2013888888888889</v>
      </c>
      <c r="CW304" s="219">
        <f t="shared" si="117"/>
        <v>0.2013888888888889</v>
      </c>
      <c r="CX304" s="219">
        <v>0</v>
      </c>
      <c r="CY304" s="219">
        <v>0.2</v>
      </c>
      <c r="DL304" s="2" t="str" cm="1">
        <f t="array" ref="DL304">_xlfn.IFNA(IF(INDEX(SectorsBlocks,ROW()-ROW(DK$5)+2,MATCH(SUBSTITUTE(RPName," ",""),SectorsBlocks_Top,0))&lt;&gt;0,INDEX(SectorsBlocks,ROW()-ROW(DK$5)+2,MATCH(SUBSTITUTE(RPName," ",""),SectorsBlocks_Top,0)),""),"")</f>
        <v/>
      </c>
      <c r="DM304" s="250" t="str" cm="1">
        <f t="array" ref="DM304">_xlfn.IFNA(IF(INDEX(SectorsBlocks,ROW()-ROW(DL$5)+2,MATCH(SUBSTITUTE(RPName," ",""),SectorsBlocks_Top,0))&lt;&gt;0,INDEX(SectorsBlocks,ROW()-ROW(DL$5)+2,MATCH(SUBSTITUTE(RPName," ",""),SectorsBlocks_Top,0)+1),""),"")</f>
        <v/>
      </c>
    </row>
    <row r="305" spans="68:117" ht="15" hidden="1" customHeight="1">
      <c r="BP305" s="236">
        <f ca="1"/>
        <v>0.19930555555555601</v>
      </c>
      <c r="CL305" s="219">
        <v>0</v>
      </c>
      <c r="CM305" s="219">
        <v>3.472222222222222E-3</v>
      </c>
      <c r="CN305" s="219">
        <f t="shared" si="114"/>
        <v>0.20208333333333334</v>
      </c>
      <c r="CO305" s="219">
        <f t="shared" si="115"/>
        <v>0.20208333333333334</v>
      </c>
      <c r="CP305" s="219">
        <v>3.472222222222222E-3</v>
      </c>
      <c r="CQ305" s="219">
        <v>0.20069444444444401</v>
      </c>
      <c r="CT305" s="219">
        <v>0</v>
      </c>
      <c r="CU305" s="219">
        <v>3.472222222222222E-3</v>
      </c>
      <c r="CV305" s="219">
        <f t="shared" si="116"/>
        <v>0.20208333333333334</v>
      </c>
      <c r="CW305" s="219">
        <f t="shared" si="117"/>
        <v>0.20208333333333334</v>
      </c>
      <c r="CX305" s="219">
        <v>3.472222222222222E-3</v>
      </c>
      <c r="CY305" s="219">
        <v>0.20069444444444401</v>
      </c>
      <c r="DL305" s="2" t="str" cm="1">
        <f t="array" ref="DL305">_xlfn.IFNA(IF(INDEX(SectorsBlocks,ROW()-ROW(DK$5)+2,MATCH(SUBSTITUTE(RPName," ",""),SectorsBlocks_Top,0))&lt;&gt;0,INDEX(SectorsBlocks,ROW()-ROW(DK$5)+2,MATCH(SUBSTITUTE(RPName," ",""),SectorsBlocks_Top,0)),""),"")</f>
        <v/>
      </c>
      <c r="DM305" s="250" t="str" cm="1">
        <f t="array" ref="DM305">_xlfn.IFNA(IF(INDEX(SectorsBlocks,ROW()-ROW(DL$5)+2,MATCH(SUBSTITUTE(RPName," ",""),SectorsBlocks_Top,0))&lt;&gt;0,INDEX(SectorsBlocks,ROW()-ROW(DL$5)+2,MATCH(SUBSTITUTE(RPName," ",""),SectorsBlocks_Top,0)+1),""),"")</f>
        <v/>
      </c>
    </row>
    <row r="306" spans="68:117" ht="15" hidden="1" customHeight="1">
      <c r="BP306" s="236">
        <f ca="1"/>
        <v>0.2</v>
      </c>
      <c r="CL306" s="219">
        <v>3.472222222222222E-3</v>
      </c>
      <c r="CM306" s="219">
        <v>6.9444444444444397E-3</v>
      </c>
      <c r="CN306" s="219">
        <f t="shared" si="114"/>
        <v>0.20277777777777778</v>
      </c>
      <c r="CO306" s="219">
        <f t="shared" si="115"/>
        <v>0.20277777777777778</v>
      </c>
      <c r="CP306" s="219">
        <v>6.9444444444444397E-3</v>
      </c>
      <c r="CQ306" s="219">
        <v>0.20138888888888901</v>
      </c>
      <c r="CT306" s="219">
        <v>3.472222222222222E-3</v>
      </c>
      <c r="CU306" s="219">
        <v>6.9444444444444397E-3</v>
      </c>
      <c r="CV306" s="219">
        <f t="shared" si="116"/>
        <v>0.20277777777777778</v>
      </c>
      <c r="CW306" s="219">
        <f t="shared" si="117"/>
        <v>0.20277777777777778</v>
      </c>
      <c r="CX306" s="219">
        <v>6.9444444444444397E-3</v>
      </c>
      <c r="CY306" s="219">
        <v>0.20138888888888901</v>
      </c>
      <c r="DL306" s="2" t="str" cm="1">
        <f t="array" ref="DL306">_xlfn.IFNA(IF(INDEX(SectorsBlocks,ROW()-ROW(DK$5)+2,MATCH(SUBSTITUTE(RPName," ",""),SectorsBlocks_Top,0))&lt;&gt;0,INDEX(SectorsBlocks,ROW()-ROW(DK$5)+2,MATCH(SUBSTITUTE(RPName," ",""),SectorsBlocks_Top,0)),""),"")</f>
        <v/>
      </c>
      <c r="DM306" s="250" t="str" cm="1">
        <f t="array" ref="DM306">_xlfn.IFNA(IF(INDEX(SectorsBlocks,ROW()-ROW(DL$5)+2,MATCH(SUBSTITUTE(RPName," ",""),SectorsBlocks_Top,0))&lt;&gt;0,INDEX(SectorsBlocks,ROW()-ROW(DL$5)+2,MATCH(SUBSTITUTE(RPName," ",""),SectorsBlocks_Top,0)+1),""),"")</f>
        <v/>
      </c>
    </row>
    <row r="307" spans="68:117" ht="15" hidden="1" customHeight="1">
      <c r="BP307" s="236">
        <f ca="1"/>
        <v>0.20069444444444401</v>
      </c>
      <c r="CL307" s="219">
        <v>6.9444444444444397E-3</v>
      </c>
      <c r="CM307" s="219">
        <v>1.0416666666666701E-2</v>
      </c>
      <c r="CN307" s="219">
        <f t="shared" si="114"/>
        <v>0.20347222222222222</v>
      </c>
      <c r="CO307" s="219">
        <f t="shared" si="115"/>
        <v>0.20347222222222222</v>
      </c>
      <c r="CP307" s="219">
        <v>1.0416666666666701E-2</v>
      </c>
      <c r="CQ307" s="219">
        <v>0.202083333333333</v>
      </c>
      <c r="CT307" s="219">
        <v>6.9444444444444397E-3</v>
      </c>
      <c r="CU307" s="219">
        <v>1.0416666666666701E-2</v>
      </c>
      <c r="CV307" s="219">
        <f t="shared" si="116"/>
        <v>0.20347222222222222</v>
      </c>
      <c r="CW307" s="219">
        <f t="shared" si="117"/>
        <v>0.20347222222222222</v>
      </c>
      <c r="CX307" s="219">
        <v>1.0416666666666701E-2</v>
      </c>
      <c r="CY307" s="219">
        <v>0.202083333333333</v>
      </c>
      <c r="DL307" s="2" t="str" cm="1">
        <f t="array" ref="DL307">_xlfn.IFNA(IF(INDEX(SectorsBlocks,ROW()-ROW(DK$5)+2,MATCH(SUBSTITUTE(RPName," ",""),SectorsBlocks_Top,0))&lt;&gt;0,INDEX(SectorsBlocks,ROW()-ROW(DK$5)+2,MATCH(SUBSTITUTE(RPName," ",""),SectorsBlocks_Top,0)),""),"")</f>
        <v/>
      </c>
      <c r="DM307" s="250" t="str" cm="1">
        <f t="array" ref="DM307">_xlfn.IFNA(IF(INDEX(SectorsBlocks,ROW()-ROW(DL$5)+2,MATCH(SUBSTITUTE(RPName," ",""),SectorsBlocks_Top,0))&lt;&gt;0,INDEX(SectorsBlocks,ROW()-ROW(DL$5)+2,MATCH(SUBSTITUTE(RPName," ",""),SectorsBlocks_Top,0)+1),""),"")</f>
        <v/>
      </c>
    </row>
    <row r="308" spans="68:117" ht="15" hidden="1" customHeight="1">
      <c r="BP308" s="236">
        <f ca="1"/>
        <v>0.20138888888888901</v>
      </c>
      <c r="CL308" s="219">
        <v>1.0416666666666701E-2</v>
      </c>
      <c r="CM308" s="219">
        <v>1.38888888888889E-2</v>
      </c>
      <c r="CN308" s="219">
        <f t="shared" si="114"/>
        <v>0.20416666666666666</v>
      </c>
      <c r="CO308" s="219">
        <f t="shared" si="115"/>
        <v>0.20416666666666666</v>
      </c>
      <c r="CP308" s="219">
        <v>1.38888888888889E-2</v>
      </c>
      <c r="CQ308" s="219">
        <v>0.202777777777778</v>
      </c>
      <c r="CT308" s="219">
        <v>1.0416666666666701E-2</v>
      </c>
      <c r="CU308" s="219">
        <v>1.38888888888889E-2</v>
      </c>
      <c r="CV308" s="219">
        <f t="shared" si="116"/>
        <v>0.20416666666666666</v>
      </c>
      <c r="CW308" s="219">
        <f t="shared" si="117"/>
        <v>0.20416666666666666</v>
      </c>
      <c r="CX308" s="219">
        <v>1.38888888888889E-2</v>
      </c>
      <c r="CY308" s="219">
        <v>0.202777777777778</v>
      </c>
      <c r="DL308" s="2" t="str" cm="1">
        <f t="array" ref="DL308">_xlfn.IFNA(IF(INDEX(SectorsBlocks,ROW()-ROW(DK$5)+2,MATCH(SUBSTITUTE(RPName," ",""),SectorsBlocks_Top,0))&lt;&gt;0,INDEX(SectorsBlocks,ROW()-ROW(DK$5)+2,MATCH(SUBSTITUTE(RPName," ",""),SectorsBlocks_Top,0)),""),"")</f>
        <v/>
      </c>
      <c r="DM308" s="250" t="str" cm="1">
        <f t="array" ref="DM308">_xlfn.IFNA(IF(INDEX(SectorsBlocks,ROW()-ROW(DL$5)+2,MATCH(SUBSTITUTE(RPName," ",""),SectorsBlocks_Top,0))&lt;&gt;0,INDEX(SectorsBlocks,ROW()-ROW(DL$5)+2,MATCH(SUBSTITUTE(RPName," ",""),SectorsBlocks_Top,0)+1),""),"")</f>
        <v/>
      </c>
    </row>
    <row r="309" spans="68:117" ht="15" hidden="1" customHeight="1">
      <c r="BP309" s="236">
        <f ca="1"/>
        <v>0.202083333333333</v>
      </c>
      <c r="CL309" s="219">
        <v>1.38888888888889E-2</v>
      </c>
      <c r="CM309" s="219">
        <v>1.7361111111111101E-2</v>
      </c>
      <c r="CN309" s="219">
        <f t="shared" si="114"/>
        <v>0.2048611111111111</v>
      </c>
      <c r="CO309" s="219">
        <f t="shared" si="115"/>
        <v>0.2048611111111111</v>
      </c>
      <c r="CP309" s="219">
        <v>1.7361111111111101E-2</v>
      </c>
      <c r="CQ309" s="219">
        <v>0.203472222222222</v>
      </c>
      <c r="CT309" s="219">
        <v>1.38888888888889E-2</v>
      </c>
      <c r="CU309" s="219">
        <v>1.7361111111111101E-2</v>
      </c>
      <c r="CV309" s="219">
        <f t="shared" si="116"/>
        <v>0.2048611111111111</v>
      </c>
      <c r="CW309" s="219">
        <f t="shared" si="117"/>
        <v>0.2048611111111111</v>
      </c>
      <c r="CX309" s="219">
        <v>1.7361111111111101E-2</v>
      </c>
      <c r="CY309" s="219">
        <v>0.203472222222222</v>
      </c>
      <c r="DL309" s="2" t="str" cm="1">
        <f t="array" ref="DL309">_xlfn.IFNA(IF(INDEX(SectorsBlocks,ROW()-ROW(DK$5)+2,MATCH(SUBSTITUTE(RPName," ",""),SectorsBlocks_Top,0))&lt;&gt;0,INDEX(SectorsBlocks,ROW()-ROW(DK$5)+2,MATCH(SUBSTITUTE(RPName," ",""),SectorsBlocks_Top,0)),""),"")</f>
        <v/>
      </c>
      <c r="DM309" s="250" t="str" cm="1">
        <f t="array" ref="DM309">_xlfn.IFNA(IF(INDEX(SectorsBlocks,ROW()-ROW(DL$5)+2,MATCH(SUBSTITUTE(RPName," ",""),SectorsBlocks_Top,0))&lt;&gt;0,INDEX(SectorsBlocks,ROW()-ROW(DL$5)+2,MATCH(SUBSTITUTE(RPName," ",""),SectorsBlocks_Top,0)+1),""),"")</f>
        <v/>
      </c>
    </row>
    <row r="310" spans="68:117" ht="15" hidden="1" customHeight="1">
      <c r="BP310" s="236">
        <f ca="1"/>
        <v>0.202777777777778</v>
      </c>
      <c r="CL310" s="219">
        <v>1.7361111111111101E-2</v>
      </c>
      <c r="CM310" s="219">
        <v>2.0833333333333301E-2</v>
      </c>
      <c r="CN310" s="219">
        <f t="shared" si="114"/>
        <v>0.20555555555555555</v>
      </c>
      <c r="CO310" s="219">
        <f t="shared" si="115"/>
        <v>0.20555555555555555</v>
      </c>
      <c r="CP310" s="219">
        <v>2.0833333333333301E-2</v>
      </c>
      <c r="CQ310" s="219">
        <v>0.204166666666667</v>
      </c>
      <c r="CT310" s="219">
        <v>1.7361111111111101E-2</v>
      </c>
      <c r="CU310" s="219">
        <v>2.0833333333333301E-2</v>
      </c>
      <c r="CV310" s="219">
        <f t="shared" si="116"/>
        <v>0.20555555555555555</v>
      </c>
      <c r="CW310" s="219">
        <f t="shared" si="117"/>
        <v>0.20555555555555555</v>
      </c>
      <c r="CX310" s="219">
        <v>2.0833333333333301E-2</v>
      </c>
      <c r="CY310" s="219">
        <v>0.204166666666667</v>
      </c>
      <c r="DL310" s="2" t="str" cm="1">
        <f t="array" ref="DL310">_xlfn.IFNA(IF(INDEX(SectorsBlocks,ROW()-ROW(DK$5)+2,MATCH(SUBSTITUTE(RPName," ",""),SectorsBlocks_Top,0))&lt;&gt;0,INDEX(SectorsBlocks,ROW()-ROW(DK$5)+2,MATCH(SUBSTITUTE(RPName," ",""),SectorsBlocks_Top,0)),""),"")</f>
        <v/>
      </c>
      <c r="DM310" s="250" t="str" cm="1">
        <f t="array" ref="DM310">_xlfn.IFNA(IF(INDEX(SectorsBlocks,ROW()-ROW(DL$5)+2,MATCH(SUBSTITUTE(RPName," ",""),SectorsBlocks_Top,0))&lt;&gt;0,INDEX(SectorsBlocks,ROW()-ROW(DL$5)+2,MATCH(SUBSTITUTE(RPName," ",""),SectorsBlocks_Top,0)+1),""),"")</f>
        <v/>
      </c>
    </row>
    <row r="311" spans="68:117" ht="15" hidden="1" customHeight="1">
      <c r="BP311" s="236">
        <f ca="1"/>
        <v>0.203472222222222</v>
      </c>
      <c r="CL311" s="219">
        <v>2.0833333333333301E-2</v>
      </c>
      <c r="CM311" s="219">
        <v>2.4305555555555601E-2</v>
      </c>
      <c r="CN311" s="219">
        <f t="shared" si="114"/>
        <v>0.20624999999999999</v>
      </c>
      <c r="CO311" s="219">
        <f t="shared" si="115"/>
        <v>0.20624999999999999</v>
      </c>
      <c r="CP311" s="219">
        <v>2.4305555555555601E-2</v>
      </c>
      <c r="CQ311" s="219">
        <v>0.20486111111111099</v>
      </c>
      <c r="CT311" s="219">
        <v>2.0833333333333301E-2</v>
      </c>
      <c r="CU311" s="219">
        <v>2.4305555555555601E-2</v>
      </c>
      <c r="CV311" s="219">
        <f t="shared" si="116"/>
        <v>0.20624999999999999</v>
      </c>
      <c r="CW311" s="219">
        <f t="shared" si="117"/>
        <v>0.20624999999999999</v>
      </c>
      <c r="CX311" s="219">
        <v>2.4305555555555601E-2</v>
      </c>
      <c r="CY311" s="219">
        <v>0.20486111111111099</v>
      </c>
      <c r="DL311" s="2" t="str" cm="1">
        <f t="array" ref="DL311">_xlfn.IFNA(IF(INDEX(SectorsBlocks,ROW()-ROW(DK$5)+2,MATCH(SUBSTITUTE(RPName," ",""),SectorsBlocks_Top,0))&lt;&gt;0,INDEX(SectorsBlocks,ROW()-ROW(DK$5)+2,MATCH(SUBSTITUTE(RPName," ",""),SectorsBlocks_Top,0)),""),"")</f>
        <v/>
      </c>
      <c r="DM311" s="250" t="str" cm="1">
        <f t="array" ref="DM311">_xlfn.IFNA(IF(INDEX(SectorsBlocks,ROW()-ROW(DL$5)+2,MATCH(SUBSTITUTE(RPName," ",""),SectorsBlocks_Top,0))&lt;&gt;0,INDEX(SectorsBlocks,ROW()-ROW(DL$5)+2,MATCH(SUBSTITUTE(RPName," ",""),SectorsBlocks_Top,0)+1),""),"")</f>
        <v/>
      </c>
    </row>
    <row r="312" spans="68:117" ht="15" hidden="1" customHeight="1">
      <c r="BP312" s="236">
        <f ca="1"/>
        <v>0.204166666666667</v>
      </c>
      <c r="CL312" s="219">
        <v>2.4305555555555601E-2</v>
      </c>
      <c r="CM312" s="219">
        <v>2.7777777777777801E-2</v>
      </c>
      <c r="CN312" s="219">
        <f t="shared" si="114"/>
        <v>0.20694444444444443</v>
      </c>
      <c r="CO312" s="219">
        <f t="shared" si="115"/>
        <v>0.20694444444444443</v>
      </c>
      <c r="CP312" s="219">
        <v>2.7777777777777801E-2</v>
      </c>
      <c r="CQ312" s="219">
        <v>0.20555555555555599</v>
      </c>
      <c r="CT312" s="219">
        <v>2.4305555555555601E-2</v>
      </c>
      <c r="CU312" s="219">
        <v>2.7777777777777801E-2</v>
      </c>
      <c r="CV312" s="219">
        <f t="shared" si="116"/>
        <v>0.20694444444444443</v>
      </c>
      <c r="CW312" s="219">
        <f t="shared" si="117"/>
        <v>0.20694444444444443</v>
      </c>
      <c r="CX312" s="219">
        <v>2.7777777777777801E-2</v>
      </c>
      <c r="CY312" s="219">
        <v>0.20555555555555599</v>
      </c>
      <c r="DL312" s="2" t="str" cm="1">
        <f t="array" ref="DL312">_xlfn.IFNA(IF(INDEX(SectorsBlocks,ROW()-ROW(DK$5)+2,MATCH(SUBSTITUTE(RPName," ",""),SectorsBlocks_Top,0))&lt;&gt;0,INDEX(SectorsBlocks,ROW()-ROW(DK$5)+2,MATCH(SUBSTITUTE(RPName," ",""),SectorsBlocks_Top,0)),""),"")</f>
        <v/>
      </c>
      <c r="DM312" s="250" t="str" cm="1">
        <f t="array" ref="DM312">_xlfn.IFNA(IF(INDEX(SectorsBlocks,ROW()-ROW(DL$5)+2,MATCH(SUBSTITUTE(RPName," ",""),SectorsBlocks_Top,0))&lt;&gt;0,INDEX(SectorsBlocks,ROW()-ROW(DL$5)+2,MATCH(SUBSTITUTE(RPName," ",""),SectorsBlocks_Top,0)+1),""),"")</f>
        <v/>
      </c>
    </row>
    <row r="313" spans="68:117" ht="15" hidden="1" customHeight="1">
      <c r="BP313" s="236">
        <f ca="1"/>
        <v>0.20486111111111099</v>
      </c>
      <c r="CL313" s="219">
        <v>2.7777777777777801E-2</v>
      </c>
      <c r="CM313" s="219">
        <v>3.125E-2</v>
      </c>
      <c r="CN313" s="219">
        <f t="shared" si="114"/>
        <v>0.20763888888888887</v>
      </c>
      <c r="CO313" s="219">
        <f t="shared" si="115"/>
        <v>0.20763888888888887</v>
      </c>
      <c r="CP313" s="219">
        <v>3.125E-2</v>
      </c>
      <c r="CQ313" s="219">
        <v>0.20624999999999999</v>
      </c>
      <c r="CT313" s="219">
        <v>2.7777777777777801E-2</v>
      </c>
      <c r="CU313" s="219">
        <v>3.125E-2</v>
      </c>
      <c r="CV313" s="219">
        <f t="shared" si="116"/>
        <v>0.20763888888888887</v>
      </c>
      <c r="CW313" s="219">
        <f t="shared" si="117"/>
        <v>0.20763888888888887</v>
      </c>
      <c r="CX313" s="219">
        <v>3.125E-2</v>
      </c>
      <c r="CY313" s="219">
        <v>0.20624999999999999</v>
      </c>
      <c r="DL313" s="2" t="str" cm="1">
        <f t="array" ref="DL313">_xlfn.IFNA(IF(INDEX(SectorsBlocks,ROW()-ROW(DK$5)+2,MATCH(SUBSTITUTE(RPName," ",""),SectorsBlocks_Top,0))&lt;&gt;0,INDEX(SectorsBlocks,ROW()-ROW(DK$5)+2,MATCH(SUBSTITUTE(RPName," ",""),SectorsBlocks_Top,0)),""),"")</f>
        <v/>
      </c>
      <c r="DM313" s="250" t="str" cm="1">
        <f t="array" ref="DM313">_xlfn.IFNA(IF(INDEX(SectorsBlocks,ROW()-ROW(DL$5)+2,MATCH(SUBSTITUTE(RPName," ",""),SectorsBlocks_Top,0))&lt;&gt;0,INDEX(SectorsBlocks,ROW()-ROW(DL$5)+2,MATCH(SUBSTITUTE(RPName," ",""),SectorsBlocks_Top,0)+1),""),"")</f>
        <v/>
      </c>
    </row>
    <row r="314" spans="68:117" ht="15" hidden="1" customHeight="1">
      <c r="BP314" s="236">
        <f ca="1"/>
        <v>0.20555555555555599</v>
      </c>
      <c r="CL314" s="219">
        <v>3.125E-2</v>
      </c>
      <c r="CM314" s="219">
        <v>3.4722222222222203E-2</v>
      </c>
      <c r="CN314" s="219">
        <f t="shared" si="114"/>
        <v>0.20833333333333334</v>
      </c>
      <c r="CO314" s="219">
        <f t="shared" si="115"/>
        <v>0.20833333333333334</v>
      </c>
      <c r="CP314" s="219">
        <v>3.4722222222222203E-2</v>
      </c>
      <c r="CQ314" s="219">
        <v>0.20694444444444399</v>
      </c>
      <c r="CT314" s="219">
        <v>3.125E-2</v>
      </c>
      <c r="CU314" s="219">
        <v>3.4722222222222203E-2</v>
      </c>
      <c r="CV314" s="219">
        <f t="shared" si="116"/>
        <v>0.20833333333333334</v>
      </c>
      <c r="CW314" s="219">
        <f t="shared" si="117"/>
        <v>0.20833333333333334</v>
      </c>
      <c r="CX314" s="219">
        <v>3.4722222222222203E-2</v>
      </c>
      <c r="CY314" s="219">
        <v>0.20694444444444399</v>
      </c>
      <c r="DL314" s="2" t="str" cm="1">
        <f t="array" ref="DL314">_xlfn.IFNA(IF(INDEX(SectorsBlocks,ROW()-ROW(DK$5)+2,MATCH(SUBSTITUTE(RPName," ",""),SectorsBlocks_Top,0))&lt;&gt;0,INDEX(SectorsBlocks,ROW()-ROW(DK$5)+2,MATCH(SUBSTITUTE(RPName," ",""),SectorsBlocks_Top,0)),""),"")</f>
        <v/>
      </c>
      <c r="DM314" s="250" t="str" cm="1">
        <f t="array" ref="DM314">_xlfn.IFNA(IF(INDEX(SectorsBlocks,ROW()-ROW(DL$5)+2,MATCH(SUBSTITUTE(RPName," ",""),SectorsBlocks_Top,0))&lt;&gt;0,INDEX(SectorsBlocks,ROW()-ROW(DL$5)+2,MATCH(SUBSTITUTE(RPName," ",""),SectorsBlocks_Top,0)+1),""),"")</f>
        <v/>
      </c>
    </row>
    <row r="315" spans="68:117" ht="15" hidden="1" customHeight="1">
      <c r="BP315" s="236">
        <f ca="1"/>
        <v>0.20624999999999999</v>
      </c>
      <c r="CL315" s="219">
        <v>3.4722222222222203E-2</v>
      </c>
      <c r="CM315" s="219">
        <v>3.8194444444444399E-2</v>
      </c>
      <c r="CN315" s="219">
        <f t="shared" si="114"/>
        <v>0.20902777777777778</v>
      </c>
      <c r="CO315" s="219">
        <f t="shared" si="115"/>
        <v>0.20902777777777778</v>
      </c>
      <c r="CP315" s="219">
        <v>3.8194444444444399E-2</v>
      </c>
      <c r="CQ315" s="219">
        <v>0.20763888888888901</v>
      </c>
      <c r="CT315" s="219">
        <v>3.4722222222222203E-2</v>
      </c>
      <c r="CU315" s="219">
        <v>3.8194444444444399E-2</v>
      </c>
      <c r="CV315" s="219">
        <f t="shared" si="116"/>
        <v>0.20902777777777778</v>
      </c>
      <c r="CW315" s="219">
        <f t="shared" si="117"/>
        <v>0.20902777777777778</v>
      </c>
      <c r="CX315" s="219">
        <v>3.8194444444444399E-2</v>
      </c>
      <c r="CY315" s="219">
        <v>0.20763888888888901</v>
      </c>
      <c r="DL315" s="2" t="str" cm="1">
        <f t="array" ref="DL315">_xlfn.IFNA(IF(INDEX(SectorsBlocks,ROW()-ROW(DK$5)+2,MATCH(SUBSTITUTE(RPName," ",""),SectorsBlocks_Top,0))&lt;&gt;0,INDEX(SectorsBlocks,ROW()-ROW(DK$5)+2,MATCH(SUBSTITUTE(RPName," ",""),SectorsBlocks_Top,0)),""),"")</f>
        <v/>
      </c>
      <c r="DM315" s="250" t="str" cm="1">
        <f t="array" ref="DM315">_xlfn.IFNA(IF(INDEX(SectorsBlocks,ROW()-ROW(DL$5)+2,MATCH(SUBSTITUTE(RPName," ",""),SectorsBlocks_Top,0))&lt;&gt;0,INDEX(SectorsBlocks,ROW()-ROW(DL$5)+2,MATCH(SUBSTITUTE(RPName," ",""),SectorsBlocks_Top,0)+1),""),"")</f>
        <v/>
      </c>
    </row>
    <row r="316" spans="68:117" ht="15" hidden="1" customHeight="1">
      <c r="BP316" s="236">
        <f ca="1"/>
        <v>0.20694444444444399</v>
      </c>
      <c r="CL316" s="219">
        <v>3.8194444444444399E-2</v>
      </c>
      <c r="CM316" s="219">
        <v>4.1666666666666699E-2</v>
      </c>
      <c r="CN316" s="219">
        <f t="shared" si="114"/>
        <v>0.20972222222222223</v>
      </c>
      <c r="CO316" s="219">
        <f t="shared" si="115"/>
        <v>0.20972222222222223</v>
      </c>
      <c r="CP316" s="219">
        <v>4.1666666666666699E-2</v>
      </c>
      <c r="CQ316" s="219">
        <v>0.20833333333333301</v>
      </c>
      <c r="CT316" s="219">
        <v>3.8194444444444399E-2</v>
      </c>
      <c r="CU316" s="219">
        <v>4.1666666666666699E-2</v>
      </c>
      <c r="CV316" s="219">
        <f t="shared" si="116"/>
        <v>0.20972222222222223</v>
      </c>
      <c r="CW316" s="219">
        <f t="shared" si="117"/>
        <v>0.20972222222222223</v>
      </c>
      <c r="CX316" s="219">
        <v>4.1666666666666699E-2</v>
      </c>
      <c r="CY316" s="219">
        <v>0.20833333333333301</v>
      </c>
      <c r="DL316" s="2" t="str" cm="1">
        <f t="array" ref="DL316">_xlfn.IFNA(IF(INDEX(SectorsBlocks,ROW()-ROW(DK$5)+2,MATCH(SUBSTITUTE(RPName," ",""),SectorsBlocks_Top,0))&lt;&gt;0,INDEX(SectorsBlocks,ROW()-ROW(DK$5)+2,MATCH(SUBSTITUTE(RPName," ",""),SectorsBlocks_Top,0)),""),"")</f>
        <v/>
      </c>
      <c r="DM316" s="250" t="str" cm="1">
        <f t="array" ref="DM316">_xlfn.IFNA(IF(INDEX(SectorsBlocks,ROW()-ROW(DL$5)+2,MATCH(SUBSTITUTE(RPName," ",""),SectorsBlocks_Top,0))&lt;&gt;0,INDEX(SectorsBlocks,ROW()-ROW(DL$5)+2,MATCH(SUBSTITUTE(RPName," ",""),SectorsBlocks_Top,0)+1),""),"")</f>
        <v/>
      </c>
    </row>
    <row r="317" spans="68:117" ht="15" hidden="1" customHeight="1">
      <c r="BP317" s="236">
        <f ca="1"/>
        <v>0.20763888888888901</v>
      </c>
      <c r="CL317" s="219">
        <v>4.1666666666666699E-2</v>
      </c>
      <c r="CN317" s="219">
        <f t="shared" si="114"/>
        <v>0.21041666666666667</v>
      </c>
      <c r="CO317" s="219">
        <f t="shared" si="115"/>
        <v>0.21041666666666667</v>
      </c>
      <c r="CQ317" s="219">
        <v>0.20902777777777801</v>
      </c>
      <c r="CT317" s="219">
        <v>4.1666666666666699E-2</v>
      </c>
      <c r="CV317" s="219">
        <f t="shared" si="116"/>
        <v>0.21041666666666667</v>
      </c>
      <c r="CW317" s="219">
        <f t="shared" si="117"/>
        <v>0.21041666666666667</v>
      </c>
      <c r="CY317" s="219">
        <v>0.20902777777777801</v>
      </c>
      <c r="DL317" s="2" t="str" cm="1">
        <f t="array" ref="DL317">_xlfn.IFNA(IF(INDEX(SectorsBlocks,ROW()-ROW(DK$5)+2,MATCH(SUBSTITUTE(RPName," ",""),SectorsBlocks_Top,0))&lt;&gt;0,INDEX(SectorsBlocks,ROW()-ROW(DK$5)+2,MATCH(SUBSTITUTE(RPName," ",""),SectorsBlocks_Top,0)),""),"")</f>
        <v/>
      </c>
      <c r="DM317" s="250" t="str" cm="1">
        <f t="array" ref="DM317">_xlfn.IFNA(IF(INDEX(SectorsBlocks,ROW()-ROW(DL$5)+2,MATCH(SUBSTITUTE(RPName," ",""),SectorsBlocks_Top,0))&lt;&gt;0,INDEX(SectorsBlocks,ROW()-ROW(DL$5)+2,MATCH(SUBSTITUTE(RPName," ",""),SectorsBlocks_Top,0)+1),""),"")</f>
        <v/>
      </c>
    </row>
    <row r="318" spans="68:117" ht="15" hidden="1" customHeight="1">
      <c r="BP318" s="236">
        <f ca="1"/>
        <v>0.20833333333333301</v>
      </c>
      <c r="CN318" s="219">
        <f t="shared" si="114"/>
        <v>0.21111111111111111</v>
      </c>
      <c r="CO318" s="219">
        <f t="shared" si="115"/>
        <v>0.21111111111111111</v>
      </c>
      <c r="CQ318" s="219">
        <v>0.209722222222222</v>
      </c>
      <c r="CV318" s="219">
        <f t="shared" si="116"/>
        <v>0.21111111111111111</v>
      </c>
      <c r="CW318" s="219">
        <f t="shared" si="117"/>
        <v>0.21111111111111111</v>
      </c>
      <c r="CY318" s="219">
        <v>0.209722222222222</v>
      </c>
      <c r="DL318" s="2" t="str" cm="1">
        <f t="array" ref="DL318">_xlfn.IFNA(IF(INDEX(SectorsBlocks,ROW()-ROW(DK$5)+2,MATCH(SUBSTITUTE(RPName," ",""),SectorsBlocks_Top,0))&lt;&gt;0,INDEX(SectorsBlocks,ROW()-ROW(DK$5)+2,MATCH(SUBSTITUTE(RPName," ",""),SectorsBlocks_Top,0)),""),"")</f>
        <v/>
      </c>
      <c r="DM318" s="250" t="str" cm="1">
        <f t="array" ref="DM318">_xlfn.IFNA(IF(INDEX(SectorsBlocks,ROW()-ROW(DL$5)+2,MATCH(SUBSTITUTE(RPName," ",""),SectorsBlocks_Top,0))&lt;&gt;0,INDEX(SectorsBlocks,ROW()-ROW(DL$5)+2,MATCH(SUBSTITUTE(RPName," ",""),SectorsBlocks_Top,0)+1),""),"")</f>
        <v/>
      </c>
    </row>
    <row r="319" spans="68:117" ht="15" hidden="1" customHeight="1">
      <c r="BP319" s="236">
        <f ca="1"/>
        <v>0.20902777777777801</v>
      </c>
      <c r="CN319" s="219">
        <f t="shared" si="114"/>
        <v>0.21180555555555555</v>
      </c>
      <c r="CO319" s="219">
        <f t="shared" si="115"/>
        <v>0.21180555555555555</v>
      </c>
      <c r="CQ319" s="219">
        <v>0.210416666666667</v>
      </c>
      <c r="CV319" s="219">
        <f t="shared" si="116"/>
        <v>0.21180555555555555</v>
      </c>
      <c r="CW319" s="219">
        <f t="shared" si="117"/>
        <v>0.21180555555555555</v>
      </c>
      <c r="CY319" s="219">
        <v>0.210416666666667</v>
      </c>
      <c r="DL319" s="2" t="str" cm="1">
        <f t="array" ref="DL319">_xlfn.IFNA(IF(INDEX(SectorsBlocks,ROW()-ROW(DK$5)+2,MATCH(SUBSTITUTE(RPName," ",""),SectorsBlocks_Top,0))&lt;&gt;0,INDEX(SectorsBlocks,ROW()-ROW(DK$5)+2,MATCH(SUBSTITUTE(RPName," ",""),SectorsBlocks_Top,0)),""),"")</f>
        <v/>
      </c>
      <c r="DM319" s="250" t="str" cm="1">
        <f t="array" ref="DM319">_xlfn.IFNA(IF(INDEX(SectorsBlocks,ROW()-ROW(DL$5)+2,MATCH(SUBSTITUTE(RPName," ",""),SectorsBlocks_Top,0))&lt;&gt;0,INDEX(SectorsBlocks,ROW()-ROW(DL$5)+2,MATCH(SUBSTITUTE(RPName," ",""),SectorsBlocks_Top,0)+1),""),"")</f>
        <v/>
      </c>
    </row>
    <row r="320" spans="68:117" ht="15" hidden="1" customHeight="1">
      <c r="BP320" s="236">
        <f ca="1"/>
        <v>0.209722222222222</v>
      </c>
      <c r="CN320" s="219">
        <f t="shared" si="114"/>
        <v>0.21249999999999999</v>
      </c>
      <c r="CO320" s="219">
        <f t="shared" si="115"/>
        <v>0.21249999999999999</v>
      </c>
      <c r="CQ320" s="219">
        <v>0.211111111111111</v>
      </c>
      <c r="CV320" s="219">
        <f t="shared" si="116"/>
        <v>0.21249999999999999</v>
      </c>
      <c r="CW320" s="219">
        <f t="shared" si="117"/>
        <v>0.21249999999999999</v>
      </c>
      <c r="CY320" s="219">
        <v>0.211111111111111</v>
      </c>
      <c r="DL320" s="2" t="str" cm="1">
        <f t="array" ref="DL320">_xlfn.IFNA(IF(INDEX(SectorsBlocks,ROW()-ROW(DK$5)+2,MATCH(SUBSTITUTE(RPName," ",""),SectorsBlocks_Top,0))&lt;&gt;0,INDEX(SectorsBlocks,ROW()-ROW(DK$5)+2,MATCH(SUBSTITUTE(RPName," ",""),SectorsBlocks_Top,0)),""),"")</f>
        <v/>
      </c>
      <c r="DM320" s="250" t="str" cm="1">
        <f t="array" ref="DM320">_xlfn.IFNA(IF(INDEX(SectorsBlocks,ROW()-ROW(DL$5)+2,MATCH(SUBSTITUTE(RPName," ",""),SectorsBlocks_Top,0))&lt;&gt;0,INDEX(SectorsBlocks,ROW()-ROW(DL$5)+2,MATCH(SUBSTITUTE(RPName," ",""),SectorsBlocks_Top,0)+1),""),"")</f>
        <v/>
      </c>
    </row>
    <row r="321" spans="68:117" ht="15" hidden="1" customHeight="1">
      <c r="BP321" s="236">
        <f ca="1"/>
        <v>0.210416666666667</v>
      </c>
      <c r="CN321" s="219">
        <f t="shared" si="114"/>
        <v>0.21319444444444444</v>
      </c>
      <c r="CO321" s="219">
        <f t="shared" si="115"/>
        <v>0.21319444444444444</v>
      </c>
      <c r="CQ321" s="219">
        <v>0.211805555555556</v>
      </c>
      <c r="CV321" s="219">
        <f t="shared" si="116"/>
        <v>0.21319444444444444</v>
      </c>
      <c r="CW321" s="219">
        <f t="shared" si="117"/>
        <v>0.21319444444444444</v>
      </c>
      <c r="CY321" s="219">
        <v>0.211805555555556</v>
      </c>
      <c r="DL321" s="2" t="str" cm="1">
        <f t="array" ref="DL321">_xlfn.IFNA(IF(INDEX(SectorsBlocks,ROW()-ROW(DK$5)+2,MATCH(SUBSTITUTE(RPName," ",""),SectorsBlocks_Top,0))&lt;&gt;0,INDEX(SectorsBlocks,ROW()-ROW(DK$5)+2,MATCH(SUBSTITUTE(RPName," ",""),SectorsBlocks_Top,0)),""),"")</f>
        <v/>
      </c>
      <c r="DM321" s="250" t="str" cm="1">
        <f t="array" ref="DM321">_xlfn.IFNA(IF(INDEX(SectorsBlocks,ROW()-ROW(DL$5)+2,MATCH(SUBSTITUTE(RPName," ",""),SectorsBlocks_Top,0))&lt;&gt;0,INDEX(SectorsBlocks,ROW()-ROW(DL$5)+2,MATCH(SUBSTITUTE(RPName," ",""),SectorsBlocks_Top,0)+1),""),"")</f>
        <v/>
      </c>
    </row>
    <row r="322" spans="68:117" ht="15" hidden="1" customHeight="1">
      <c r="BP322" s="236">
        <f ca="1"/>
        <v>0.211111111111111</v>
      </c>
      <c r="CN322" s="219">
        <f t="shared" si="114"/>
        <v>0.21388888888888888</v>
      </c>
      <c r="CO322" s="219">
        <f t="shared" si="115"/>
        <v>0.21388888888888888</v>
      </c>
      <c r="CQ322" s="219">
        <v>0.21249999999999999</v>
      </c>
      <c r="CV322" s="219">
        <f t="shared" si="116"/>
        <v>0.21388888888888888</v>
      </c>
      <c r="CW322" s="219">
        <f t="shared" si="117"/>
        <v>0.21388888888888888</v>
      </c>
      <c r="CY322" s="219">
        <v>0.21249999999999999</v>
      </c>
      <c r="DL322" s="2" t="str" cm="1">
        <f t="array" ref="DL322">_xlfn.IFNA(IF(INDEX(SectorsBlocks,ROW()-ROW(DK$5)+2,MATCH(SUBSTITUTE(RPName," ",""),SectorsBlocks_Top,0))&lt;&gt;0,INDEX(SectorsBlocks,ROW()-ROW(DK$5)+2,MATCH(SUBSTITUTE(RPName," ",""),SectorsBlocks_Top,0)),""),"")</f>
        <v/>
      </c>
      <c r="DM322" s="250" t="str" cm="1">
        <f t="array" ref="DM322">_xlfn.IFNA(IF(INDEX(SectorsBlocks,ROW()-ROW(DL$5)+2,MATCH(SUBSTITUTE(RPName," ",""),SectorsBlocks_Top,0))&lt;&gt;0,INDEX(SectorsBlocks,ROW()-ROW(DL$5)+2,MATCH(SUBSTITUTE(RPName," ",""),SectorsBlocks_Top,0)+1),""),"")</f>
        <v/>
      </c>
    </row>
    <row r="323" spans="68:117" ht="15" hidden="1" customHeight="1">
      <c r="BP323" s="236">
        <f ca="1"/>
        <v>0.211805555555556</v>
      </c>
      <c r="CN323" s="219">
        <f t="shared" si="114"/>
        <v>0.21458333333333332</v>
      </c>
      <c r="CO323" s="219">
        <f t="shared" si="115"/>
        <v>0.21458333333333332</v>
      </c>
      <c r="CQ323" s="219">
        <v>0.21319444444444399</v>
      </c>
      <c r="CV323" s="219">
        <f t="shared" si="116"/>
        <v>0.21458333333333332</v>
      </c>
      <c r="CW323" s="219">
        <f t="shared" si="117"/>
        <v>0.21458333333333332</v>
      </c>
      <c r="CY323" s="219">
        <v>0.21319444444444399</v>
      </c>
      <c r="DL323" s="2" t="str" cm="1">
        <f t="array" ref="DL323">_xlfn.IFNA(IF(INDEX(SectorsBlocks,ROW()-ROW(DK$5)+2,MATCH(SUBSTITUTE(RPName," ",""),SectorsBlocks_Top,0))&lt;&gt;0,INDEX(SectorsBlocks,ROW()-ROW(DK$5)+2,MATCH(SUBSTITUTE(RPName," ",""),SectorsBlocks_Top,0)),""),"")</f>
        <v/>
      </c>
      <c r="DM323" s="250" t="str" cm="1">
        <f t="array" ref="DM323">_xlfn.IFNA(IF(INDEX(SectorsBlocks,ROW()-ROW(DL$5)+2,MATCH(SUBSTITUTE(RPName," ",""),SectorsBlocks_Top,0))&lt;&gt;0,INDEX(SectorsBlocks,ROW()-ROW(DL$5)+2,MATCH(SUBSTITUTE(RPName," ",""),SectorsBlocks_Top,0)+1),""),"")</f>
        <v/>
      </c>
    </row>
    <row r="324" spans="68:117" ht="15" hidden="1" customHeight="1">
      <c r="BP324" s="236">
        <f ca="1"/>
        <v>0.21249999999999999</v>
      </c>
      <c r="CN324" s="219">
        <f t="shared" si="114"/>
        <v>0.21527777777777776</v>
      </c>
      <c r="CO324" s="219">
        <f t="shared" si="115"/>
        <v>0.21527777777777776</v>
      </c>
      <c r="CQ324" s="219">
        <v>0.21388888888888899</v>
      </c>
      <c r="CV324" s="219">
        <f t="shared" si="116"/>
        <v>0.21527777777777776</v>
      </c>
      <c r="CW324" s="219">
        <f t="shared" si="117"/>
        <v>0.21527777777777776</v>
      </c>
      <c r="CY324" s="219">
        <v>0.21388888888888899</v>
      </c>
      <c r="DL324" s="2" t="str" cm="1">
        <f t="array" ref="DL324">_xlfn.IFNA(IF(INDEX(SectorsBlocks,ROW()-ROW(DK$5)+2,MATCH(SUBSTITUTE(RPName," ",""),SectorsBlocks_Top,0))&lt;&gt;0,INDEX(SectorsBlocks,ROW()-ROW(DK$5)+2,MATCH(SUBSTITUTE(RPName," ",""),SectorsBlocks_Top,0)),""),"")</f>
        <v/>
      </c>
      <c r="DM324" s="250" t="str" cm="1">
        <f t="array" ref="DM324">_xlfn.IFNA(IF(INDEX(SectorsBlocks,ROW()-ROW(DL$5)+2,MATCH(SUBSTITUTE(RPName," ",""),SectorsBlocks_Top,0))&lt;&gt;0,INDEX(SectorsBlocks,ROW()-ROW(DL$5)+2,MATCH(SUBSTITUTE(RPName," ",""),SectorsBlocks_Top,0)+1),""),"")</f>
        <v/>
      </c>
    </row>
    <row r="325" spans="68:117" ht="15" hidden="1" customHeight="1">
      <c r="BP325" s="236">
        <f ca="1"/>
        <v>0.21319444444444399</v>
      </c>
      <c r="CN325" s="219">
        <f t="shared" si="114"/>
        <v>0.21597222222222223</v>
      </c>
      <c r="CO325" s="219">
        <f t="shared" si="115"/>
        <v>0.21597222222222223</v>
      </c>
      <c r="CQ325" s="219">
        <v>0.21458333333333299</v>
      </c>
      <c r="CV325" s="219">
        <f t="shared" si="116"/>
        <v>0.21597222222222223</v>
      </c>
      <c r="CW325" s="219">
        <f t="shared" si="117"/>
        <v>0.21597222222222223</v>
      </c>
      <c r="CY325" s="219">
        <v>0.21458333333333299</v>
      </c>
      <c r="DL325" s="2" t="str" cm="1">
        <f t="array" ref="DL325">_xlfn.IFNA(IF(INDEX(SectorsBlocks,ROW()-ROW(DK$5)+2,MATCH(SUBSTITUTE(RPName," ",""),SectorsBlocks_Top,0))&lt;&gt;0,INDEX(SectorsBlocks,ROW()-ROW(DK$5)+2,MATCH(SUBSTITUTE(RPName," ",""),SectorsBlocks_Top,0)),""),"")</f>
        <v/>
      </c>
      <c r="DM325" s="250" t="str" cm="1">
        <f t="array" ref="DM325">_xlfn.IFNA(IF(INDEX(SectorsBlocks,ROW()-ROW(DL$5)+2,MATCH(SUBSTITUTE(RPName," ",""),SectorsBlocks_Top,0))&lt;&gt;0,INDEX(SectorsBlocks,ROW()-ROW(DL$5)+2,MATCH(SUBSTITUTE(RPName," ",""),SectorsBlocks_Top,0)+1),""),"")</f>
        <v/>
      </c>
    </row>
    <row r="326" spans="68:117" ht="15" hidden="1" customHeight="1">
      <c r="BP326" s="236">
        <f ca="1"/>
        <v>0.21388888888888899</v>
      </c>
      <c r="CN326" s="219">
        <f t="shared" si="114"/>
        <v>0.21666666666666667</v>
      </c>
      <c r="CO326" s="219">
        <f t="shared" si="115"/>
        <v>0.21666666666666667</v>
      </c>
      <c r="CQ326" s="219">
        <v>0.21527777777777801</v>
      </c>
      <c r="CV326" s="219">
        <f t="shared" si="116"/>
        <v>0.21666666666666667</v>
      </c>
      <c r="CW326" s="219">
        <f t="shared" si="117"/>
        <v>0.21666666666666667</v>
      </c>
      <c r="CY326" s="219">
        <v>0.21527777777777801</v>
      </c>
      <c r="DL326" s="2" t="str" cm="1">
        <f t="array" ref="DL326">_xlfn.IFNA(IF(INDEX(SectorsBlocks,ROW()-ROW(DK$5)+2,MATCH(SUBSTITUTE(RPName," ",""),SectorsBlocks_Top,0))&lt;&gt;0,INDEX(SectorsBlocks,ROW()-ROW(DK$5)+2,MATCH(SUBSTITUTE(RPName," ",""),SectorsBlocks_Top,0)),""),"")</f>
        <v/>
      </c>
      <c r="DM326" s="250" t="str" cm="1">
        <f t="array" ref="DM326">_xlfn.IFNA(IF(INDEX(SectorsBlocks,ROW()-ROW(DL$5)+2,MATCH(SUBSTITUTE(RPName," ",""),SectorsBlocks_Top,0))&lt;&gt;0,INDEX(SectorsBlocks,ROW()-ROW(DL$5)+2,MATCH(SUBSTITUTE(RPName," ",""),SectorsBlocks_Top,0)+1),""),"")</f>
        <v/>
      </c>
    </row>
    <row r="327" spans="68:117" ht="15" hidden="1" customHeight="1">
      <c r="BP327" s="236">
        <f ca="1"/>
        <v>0.21458333333333299</v>
      </c>
      <c r="CN327" s="219">
        <f t="shared" si="114"/>
        <v>0.21736111111111112</v>
      </c>
      <c r="CO327" s="219">
        <f t="shared" si="115"/>
        <v>0.21736111111111112</v>
      </c>
      <c r="CQ327" s="219">
        <v>0.21597222222222201</v>
      </c>
      <c r="CV327" s="219">
        <f t="shared" si="116"/>
        <v>0.21736111111111112</v>
      </c>
      <c r="CW327" s="219">
        <f t="shared" si="117"/>
        <v>0.21736111111111112</v>
      </c>
      <c r="CY327" s="219">
        <v>0.21597222222222201</v>
      </c>
      <c r="DL327" s="2" t="str" cm="1">
        <f t="array" ref="DL327">_xlfn.IFNA(IF(INDEX(SectorsBlocks,ROW()-ROW(DK$5)+2,MATCH(SUBSTITUTE(RPName," ",""),SectorsBlocks_Top,0))&lt;&gt;0,INDEX(SectorsBlocks,ROW()-ROW(DK$5)+2,MATCH(SUBSTITUTE(RPName," ",""),SectorsBlocks_Top,0)),""),"")</f>
        <v/>
      </c>
      <c r="DM327" s="250" t="str" cm="1">
        <f t="array" ref="DM327">_xlfn.IFNA(IF(INDEX(SectorsBlocks,ROW()-ROW(DL$5)+2,MATCH(SUBSTITUTE(RPName," ",""),SectorsBlocks_Top,0))&lt;&gt;0,INDEX(SectorsBlocks,ROW()-ROW(DL$5)+2,MATCH(SUBSTITUTE(RPName," ",""),SectorsBlocks_Top,0)+1),""),"")</f>
        <v/>
      </c>
    </row>
    <row r="328" spans="68:117" ht="15" hidden="1" customHeight="1">
      <c r="BP328" s="236">
        <f ca="1"/>
        <v>0.21527777777777801</v>
      </c>
      <c r="CN328" s="219">
        <f t="shared" si="114"/>
        <v>0.21805555555555556</v>
      </c>
      <c r="CO328" s="219">
        <f t="shared" si="115"/>
        <v>0.21805555555555556</v>
      </c>
      <c r="CQ328" s="219">
        <v>0.21666666666666701</v>
      </c>
      <c r="CV328" s="219">
        <f t="shared" si="116"/>
        <v>0.21805555555555556</v>
      </c>
      <c r="CW328" s="219">
        <f t="shared" si="117"/>
        <v>0.21805555555555556</v>
      </c>
      <c r="CY328" s="219">
        <v>0.21666666666666701</v>
      </c>
      <c r="DL328" s="2" t="str" cm="1">
        <f t="array" ref="DL328">_xlfn.IFNA(IF(INDEX(SectorsBlocks,ROW()-ROW(DK$5)+2,MATCH(SUBSTITUTE(RPName," ",""),SectorsBlocks_Top,0))&lt;&gt;0,INDEX(SectorsBlocks,ROW()-ROW(DK$5)+2,MATCH(SUBSTITUTE(RPName," ",""),SectorsBlocks_Top,0)),""),"")</f>
        <v/>
      </c>
      <c r="DM328" s="250" t="str" cm="1">
        <f t="array" ref="DM328">_xlfn.IFNA(IF(INDEX(SectorsBlocks,ROW()-ROW(DL$5)+2,MATCH(SUBSTITUTE(RPName," ",""),SectorsBlocks_Top,0))&lt;&gt;0,INDEX(SectorsBlocks,ROW()-ROW(DL$5)+2,MATCH(SUBSTITUTE(RPName," ",""),SectorsBlocks_Top,0)+1),""),"")</f>
        <v/>
      </c>
    </row>
    <row r="329" spans="68:117" ht="15" hidden="1" customHeight="1">
      <c r="BP329" s="236">
        <f ca="1"/>
        <v>0.21597222222222201</v>
      </c>
      <c r="CN329" s="219">
        <f t="shared" si="114"/>
        <v>0.21875</v>
      </c>
      <c r="CO329" s="219">
        <f t="shared" si="115"/>
        <v>0.21875</v>
      </c>
      <c r="CQ329" s="219">
        <v>0.21736111111111101</v>
      </c>
      <c r="CV329" s="219">
        <f t="shared" si="116"/>
        <v>0.21875</v>
      </c>
      <c r="CW329" s="219">
        <f t="shared" si="117"/>
        <v>0.21875</v>
      </c>
      <c r="CY329" s="219">
        <v>0.21736111111111101</v>
      </c>
      <c r="DL329" s="2" t="str" cm="1">
        <f t="array" ref="DL329">_xlfn.IFNA(IF(INDEX(SectorsBlocks,ROW()-ROW(DK$5)+2,MATCH(SUBSTITUTE(RPName," ",""),SectorsBlocks_Top,0))&lt;&gt;0,INDEX(SectorsBlocks,ROW()-ROW(DK$5)+2,MATCH(SUBSTITUTE(RPName," ",""),SectorsBlocks_Top,0)),""),"")</f>
        <v/>
      </c>
      <c r="DM329" s="250" t="str" cm="1">
        <f t="array" ref="DM329">_xlfn.IFNA(IF(INDEX(SectorsBlocks,ROW()-ROW(DL$5)+2,MATCH(SUBSTITUTE(RPName," ",""),SectorsBlocks_Top,0))&lt;&gt;0,INDEX(SectorsBlocks,ROW()-ROW(DL$5)+2,MATCH(SUBSTITUTE(RPName," ",""),SectorsBlocks_Top,0)+1),""),"")</f>
        <v/>
      </c>
    </row>
    <row r="330" spans="68:117" ht="15" hidden="1" customHeight="1">
      <c r="BP330" s="236">
        <f ca="1"/>
        <v>0.21666666666666701</v>
      </c>
      <c r="CN330" s="219">
        <f t="shared" si="114"/>
        <v>0.21944444444444444</v>
      </c>
      <c r="CO330" s="219">
        <f t="shared" si="115"/>
        <v>0.21944444444444444</v>
      </c>
      <c r="CQ330" s="219">
        <v>0.218055555555556</v>
      </c>
      <c r="CV330" s="219">
        <f t="shared" si="116"/>
        <v>0.21944444444444444</v>
      </c>
      <c r="CW330" s="219">
        <f t="shared" si="117"/>
        <v>0.21944444444444444</v>
      </c>
      <c r="CY330" s="219">
        <v>0.218055555555556</v>
      </c>
      <c r="DL330" s="2" t="str" cm="1">
        <f t="array" ref="DL330">_xlfn.IFNA(IF(INDEX(SectorsBlocks,ROW()-ROW(DK$5)+2,MATCH(SUBSTITUTE(RPName," ",""),SectorsBlocks_Top,0))&lt;&gt;0,INDEX(SectorsBlocks,ROW()-ROW(DK$5)+2,MATCH(SUBSTITUTE(RPName," ",""),SectorsBlocks_Top,0)),""),"")</f>
        <v/>
      </c>
      <c r="DM330" s="250" t="str" cm="1">
        <f t="array" ref="DM330">_xlfn.IFNA(IF(INDEX(SectorsBlocks,ROW()-ROW(DL$5)+2,MATCH(SUBSTITUTE(RPName," ",""),SectorsBlocks_Top,0))&lt;&gt;0,INDEX(SectorsBlocks,ROW()-ROW(DL$5)+2,MATCH(SUBSTITUTE(RPName," ",""),SectorsBlocks_Top,0)+1),""),"")</f>
        <v/>
      </c>
    </row>
    <row r="331" spans="68:117" ht="15" hidden="1" customHeight="1">
      <c r="BP331" s="236">
        <f ca="1"/>
        <v>0.21736111111111101</v>
      </c>
      <c r="CN331" s="219">
        <f t="shared" si="114"/>
        <v>0.22013888888888888</v>
      </c>
      <c r="CO331" s="219">
        <f t="shared" si="115"/>
        <v>0.22013888888888888</v>
      </c>
      <c r="CQ331" s="219">
        <v>0.21875</v>
      </c>
      <c r="CV331" s="219">
        <f t="shared" si="116"/>
        <v>0.22013888888888888</v>
      </c>
      <c r="CW331" s="219">
        <f t="shared" si="117"/>
        <v>0.22013888888888888</v>
      </c>
      <c r="CY331" s="219">
        <v>0.21875</v>
      </c>
      <c r="DL331" s="2" t="str" cm="1">
        <f t="array" ref="DL331">_xlfn.IFNA(IF(INDEX(SectorsBlocks,ROW()-ROW(DK$5)+2,MATCH(SUBSTITUTE(RPName," ",""),SectorsBlocks_Top,0))&lt;&gt;0,INDEX(SectorsBlocks,ROW()-ROW(DK$5)+2,MATCH(SUBSTITUTE(RPName," ",""),SectorsBlocks_Top,0)),""),"")</f>
        <v/>
      </c>
      <c r="DM331" s="250" t="str" cm="1">
        <f t="array" ref="DM331">_xlfn.IFNA(IF(INDEX(SectorsBlocks,ROW()-ROW(DL$5)+2,MATCH(SUBSTITUTE(RPName," ",""),SectorsBlocks_Top,0))&lt;&gt;0,INDEX(SectorsBlocks,ROW()-ROW(DL$5)+2,MATCH(SUBSTITUTE(RPName," ",""),SectorsBlocks_Top,0)+1),""),"")</f>
        <v/>
      </c>
    </row>
    <row r="332" spans="68:117" ht="15" hidden="1" customHeight="1">
      <c r="BP332" s="236">
        <f ca="1"/>
        <v>0.218055555555556</v>
      </c>
      <c r="CN332" s="219">
        <f t="shared" si="114"/>
        <v>0.22083333333333333</v>
      </c>
      <c r="CO332" s="219">
        <f t="shared" si="115"/>
        <v>0.22083333333333333</v>
      </c>
      <c r="CQ332" s="219">
        <v>0.219444444444444</v>
      </c>
      <c r="CV332" s="219">
        <f t="shared" si="116"/>
        <v>0.22083333333333333</v>
      </c>
      <c r="CW332" s="219">
        <f t="shared" si="117"/>
        <v>0.22083333333333333</v>
      </c>
      <c r="CY332" s="219">
        <v>0.219444444444444</v>
      </c>
      <c r="DL332" s="2" t="str" cm="1">
        <f t="array" ref="DL332">_xlfn.IFNA(IF(INDEX(SectorsBlocks,ROW()-ROW(DK$5)+2,MATCH(SUBSTITUTE(RPName," ",""),SectorsBlocks_Top,0))&lt;&gt;0,INDEX(SectorsBlocks,ROW()-ROW(DK$5)+2,MATCH(SUBSTITUTE(RPName," ",""),SectorsBlocks_Top,0)),""),"")</f>
        <v/>
      </c>
      <c r="DM332" s="250" t="str" cm="1">
        <f t="array" ref="DM332">_xlfn.IFNA(IF(INDEX(SectorsBlocks,ROW()-ROW(DL$5)+2,MATCH(SUBSTITUTE(RPName," ",""),SectorsBlocks_Top,0))&lt;&gt;0,INDEX(SectorsBlocks,ROW()-ROW(DL$5)+2,MATCH(SUBSTITUTE(RPName," ",""),SectorsBlocks_Top,0)+1),""),"")</f>
        <v/>
      </c>
    </row>
    <row r="333" spans="68:117" ht="15" hidden="1" customHeight="1">
      <c r="BP333" s="236">
        <f ca="1"/>
        <v>0.21875</v>
      </c>
      <c r="CN333" s="219">
        <f t="shared" si="114"/>
        <v>0.22152777777777777</v>
      </c>
      <c r="CO333" s="219">
        <f t="shared" si="115"/>
        <v>0.22152777777777777</v>
      </c>
      <c r="CQ333" s="219">
        <v>0.22013888888888899</v>
      </c>
      <c r="CV333" s="219">
        <f t="shared" si="116"/>
        <v>0.22152777777777777</v>
      </c>
      <c r="CW333" s="219">
        <f t="shared" si="117"/>
        <v>0.22152777777777777</v>
      </c>
      <c r="CY333" s="219">
        <v>0.22013888888888899</v>
      </c>
      <c r="DL333" s="2" t="str" cm="1">
        <f t="array" ref="DL333">_xlfn.IFNA(IF(INDEX(SectorsBlocks,ROW()-ROW(DK$5)+2,MATCH(SUBSTITUTE(RPName," ",""),SectorsBlocks_Top,0))&lt;&gt;0,INDEX(SectorsBlocks,ROW()-ROW(DK$5)+2,MATCH(SUBSTITUTE(RPName," ",""),SectorsBlocks_Top,0)),""),"")</f>
        <v/>
      </c>
      <c r="DM333" s="250" t="str" cm="1">
        <f t="array" ref="DM333">_xlfn.IFNA(IF(INDEX(SectorsBlocks,ROW()-ROW(DL$5)+2,MATCH(SUBSTITUTE(RPName," ",""),SectorsBlocks_Top,0))&lt;&gt;0,INDEX(SectorsBlocks,ROW()-ROW(DL$5)+2,MATCH(SUBSTITUTE(RPName," ",""),SectorsBlocks_Top,0)+1),""),"")</f>
        <v/>
      </c>
    </row>
    <row r="334" spans="68:117" ht="15" hidden="1" customHeight="1">
      <c r="BP334" s="236">
        <f ca="1"/>
        <v>0.219444444444444</v>
      </c>
      <c r="CN334" s="219">
        <f t="shared" si="114"/>
        <v>0.22222222222222221</v>
      </c>
      <c r="CO334" s="219">
        <f t="shared" si="115"/>
        <v>0.22222222222222221</v>
      </c>
      <c r="CQ334" s="219">
        <v>0.22083333333333299</v>
      </c>
      <c r="CV334" s="219">
        <f t="shared" si="116"/>
        <v>0.22222222222222221</v>
      </c>
      <c r="CW334" s="219">
        <f t="shared" si="117"/>
        <v>0.22222222222222221</v>
      </c>
      <c r="CY334" s="219">
        <v>0.22083333333333299</v>
      </c>
      <c r="DL334" s="2" t="str" cm="1">
        <f t="array" ref="DL334">_xlfn.IFNA(IF(INDEX(SectorsBlocks,ROW()-ROW(DK$5)+2,MATCH(SUBSTITUTE(RPName," ",""),SectorsBlocks_Top,0))&lt;&gt;0,INDEX(SectorsBlocks,ROW()-ROW(DK$5)+2,MATCH(SUBSTITUTE(RPName," ",""),SectorsBlocks_Top,0)),""),"")</f>
        <v/>
      </c>
      <c r="DM334" s="250" t="str" cm="1">
        <f t="array" ref="DM334">_xlfn.IFNA(IF(INDEX(SectorsBlocks,ROW()-ROW(DL$5)+2,MATCH(SUBSTITUTE(RPName," ",""),SectorsBlocks_Top,0))&lt;&gt;0,INDEX(SectorsBlocks,ROW()-ROW(DL$5)+2,MATCH(SUBSTITUTE(RPName," ",""),SectorsBlocks_Top,0)+1),""),"")</f>
        <v/>
      </c>
    </row>
    <row r="335" spans="68:117" ht="15" hidden="1" customHeight="1">
      <c r="BP335" s="236">
        <f ca="1"/>
        <v>0.22013888888888899</v>
      </c>
      <c r="CN335" s="219">
        <f t="shared" si="114"/>
        <v>0.22291666666666665</v>
      </c>
      <c r="CO335" s="219">
        <f t="shared" si="115"/>
        <v>0.22291666666666665</v>
      </c>
      <c r="CQ335" s="219">
        <v>0.22152777777777799</v>
      </c>
      <c r="CV335" s="219">
        <f t="shared" si="116"/>
        <v>0.22291666666666665</v>
      </c>
      <c r="CW335" s="219">
        <f t="shared" si="117"/>
        <v>0.22291666666666665</v>
      </c>
      <c r="CY335" s="219">
        <v>0.22152777777777799</v>
      </c>
      <c r="DL335" s="2" t="str" cm="1">
        <f t="array" ref="DL335">_xlfn.IFNA(IF(INDEX(SectorsBlocks,ROW()-ROW(DK$5)+2,MATCH(SUBSTITUTE(RPName," ",""),SectorsBlocks_Top,0))&lt;&gt;0,INDEX(SectorsBlocks,ROW()-ROW(DK$5)+2,MATCH(SUBSTITUTE(RPName," ",""),SectorsBlocks_Top,0)),""),"")</f>
        <v/>
      </c>
      <c r="DM335" s="250" t="str" cm="1">
        <f t="array" ref="DM335">_xlfn.IFNA(IF(INDEX(SectorsBlocks,ROW()-ROW(DL$5)+2,MATCH(SUBSTITUTE(RPName," ",""),SectorsBlocks_Top,0))&lt;&gt;0,INDEX(SectorsBlocks,ROW()-ROW(DL$5)+2,MATCH(SUBSTITUTE(RPName," ",""),SectorsBlocks_Top,0)+1),""),"")</f>
        <v/>
      </c>
    </row>
    <row r="336" spans="68:117" ht="15" hidden="1" customHeight="1">
      <c r="BP336" s="236">
        <f ca="1"/>
        <v>0.22083333333333299</v>
      </c>
      <c r="CN336" s="219">
        <f t="shared" ref="CN336:CN399" si="120">IF(CN335=1,TIME(0,1,0),TIME(HOUR(CN335),MINUTE(CN335),0)+TIME(0,1,0))</f>
        <v>0.22361111111111112</v>
      </c>
      <c r="CO336" s="219">
        <f t="shared" ref="CO336:CO399" si="121">IF(CO335=1,TIME(0,1,0),TIME(HOUR(CO335),MINUTE(CO335),0)+TIME(0,1,0))</f>
        <v>0.22361111111111112</v>
      </c>
      <c r="CQ336" s="219">
        <v>0.22222222222222199</v>
      </c>
      <c r="CV336" s="219">
        <f t="shared" ref="CV336:CV399" si="122">IF(CV335=1,TIME(0,1,0),TIME(HOUR(CV335),MINUTE(CV335),0)+TIME(0,1,0))</f>
        <v>0.22361111111111112</v>
      </c>
      <c r="CW336" s="219">
        <f t="shared" ref="CW336:CW399" si="123">IF(CW335=1,TIME(0,1,0),TIME(HOUR(CW335),MINUTE(CW335),0)+TIME(0,1,0))</f>
        <v>0.22361111111111112</v>
      </c>
      <c r="CY336" s="219">
        <v>0.22222222222222199</v>
      </c>
      <c r="DL336" s="2" t="str" cm="1">
        <f t="array" ref="DL336">_xlfn.IFNA(IF(INDEX(SectorsBlocks,ROW()-ROW(DK$5)+2,MATCH(SUBSTITUTE(RPName," ",""),SectorsBlocks_Top,0))&lt;&gt;0,INDEX(SectorsBlocks,ROW()-ROW(DK$5)+2,MATCH(SUBSTITUTE(RPName," ",""),SectorsBlocks_Top,0)),""),"")</f>
        <v/>
      </c>
      <c r="DM336" s="250" t="str" cm="1">
        <f t="array" ref="DM336">_xlfn.IFNA(IF(INDEX(SectorsBlocks,ROW()-ROW(DL$5)+2,MATCH(SUBSTITUTE(RPName," ",""),SectorsBlocks_Top,0))&lt;&gt;0,INDEX(SectorsBlocks,ROW()-ROW(DL$5)+2,MATCH(SUBSTITUTE(RPName," ",""),SectorsBlocks_Top,0)+1),""),"")</f>
        <v/>
      </c>
    </row>
    <row r="337" spans="68:117" ht="15" hidden="1" customHeight="1">
      <c r="BP337" s="236">
        <f ca="1"/>
        <v>0.22152777777777799</v>
      </c>
      <c r="CN337" s="219">
        <f t="shared" si="120"/>
        <v>0.22430555555555556</v>
      </c>
      <c r="CO337" s="219">
        <f t="shared" si="121"/>
        <v>0.22430555555555556</v>
      </c>
      <c r="CQ337" s="219">
        <v>0.22291666666666701</v>
      </c>
      <c r="CV337" s="219">
        <f t="shared" si="122"/>
        <v>0.22430555555555556</v>
      </c>
      <c r="CW337" s="219">
        <f t="shared" si="123"/>
        <v>0.22430555555555556</v>
      </c>
      <c r="CY337" s="219">
        <v>0.22291666666666701</v>
      </c>
      <c r="DL337" s="2" t="str" cm="1">
        <f t="array" ref="DL337">_xlfn.IFNA(IF(INDEX(SectorsBlocks,ROW()-ROW(DK$5)+2,MATCH(SUBSTITUTE(RPName," ",""),SectorsBlocks_Top,0))&lt;&gt;0,INDEX(SectorsBlocks,ROW()-ROW(DK$5)+2,MATCH(SUBSTITUTE(RPName," ",""),SectorsBlocks_Top,0)),""),"")</f>
        <v/>
      </c>
      <c r="DM337" s="250" t="str" cm="1">
        <f t="array" ref="DM337">_xlfn.IFNA(IF(INDEX(SectorsBlocks,ROW()-ROW(DL$5)+2,MATCH(SUBSTITUTE(RPName," ",""),SectorsBlocks_Top,0))&lt;&gt;0,INDEX(SectorsBlocks,ROW()-ROW(DL$5)+2,MATCH(SUBSTITUTE(RPName," ",""),SectorsBlocks_Top,0)+1),""),"")</f>
        <v/>
      </c>
    </row>
    <row r="338" spans="68:117" ht="15" hidden="1" customHeight="1">
      <c r="BP338" s="236">
        <f ca="1"/>
        <v>0.22222222222222199</v>
      </c>
      <c r="CN338" s="219">
        <f t="shared" si="120"/>
        <v>0.22500000000000001</v>
      </c>
      <c r="CO338" s="219">
        <f t="shared" si="121"/>
        <v>0.22500000000000001</v>
      </c>
      <c r="CQ338" s="219">
        <v>0.22361111111111101</v>
      </c>
      <c r="CV338" s="219">
        <f t="shared" si="122"/>
        <v>0.22500000000000001</v>
      </c>
      <c r="CW338" s="219">
        <f t="shared" si="123"/>
        <v>0.22500000000000001</v>
      </c>
      <c r="CY338" s="219">
        <v>0.22361111111111101</v>
      </c>
      <c r="DL338" s="2" t="str" cm="1">
        <f t="array" ref="DL338">_xlfn.IFNA(IF(INDEX(SectorsBlocks,ROW()-ROW(DK$5)+2,MATCH(SUBSTITUTE(RPName," ",""),SectorsBlocks_Top,0))&lt;&gt;0,INDEX(SectorsBlocks,ROW()-ROW(DK$5)+2,MATCH(SUBSTITUTE(RPName," ",""),SectorsBlocks_Top,0)),""),"")</f>
        <v/>
      </c>
      <c r="DM338" s="250" t="str" cm="1">
        <f t="array" ref="DM338">_xlfn.IFNA(IF(INDEX(SectorsBlocks,ROW()-ROW(DL$5)+2,MATCH(SUBSTITUTE(RPName," ",""),SectorsBlocks_Top,0))&lt;&gt;0,INDEX(SectorsBlocks,ROW()-ROW(DL$5)+2,MATCH(SUBSTITUTE(RPName," ",""),SectorsBlocks_Top,0)+1),""),"")</f>
        <v/>
      </c>
    </row>
    <row r="339" spans="68:117" ht="15" hidden="1" customHeight="1">
      <c r="BP339" s="236">
        <f ca="1"/>
        <v>0.22291666666666701</v>
      </c>
      <c r="CN339" s="219">
        <f t="shared" si="120"/>
        <v>0.22569444444444445</v>
      </c>
      <c r="CO339" s="219">
        <f t="shared" si="121"/>
        <v>0.22569444444444445</v>
      </c>
      <c r="CQ339" s="219">
        <v>0.22430555555555601</v>
      </c>
      <c r="CV339" s="219">
        <f t="shared" si="122"/>
        <v>0.22569444444444445</v>
      </c>
      <c r="CW339" s="219">
        <f t="shared" si="123"/>
        <v>0.22569444444444445</v>
      </c>
      <c r="CY339" s="219">
        <v>0.22430555555555601</v>
      </c>
      <c r="DL339" s="2" t="str" cm="1">
        <f t="array" ref="DL339">_xlfn.IFNA(IF(INDEX(SectorsBlocks,ROW()-ROW(DK$5)+2,MATCH(SUBSTITUTE(RPName," ",""),SectorsBlocks_Top,0))&lt;&gt;0,INDEX(SectorsBlocks,ROW()-ROW(DK$5)+2,MATCH(SUBSTITUTE(RPName," ",""),SectorsBlocks_Top,0)),""),"")</f>
        <v/>
      </c>
      <c r="DM339" s="250" t="str" cm="1">
        <f t="array" ref="DM339">_xlfn.IFNA(IF(INDEX(SectorsBlocks,ROW()-ROW(DL$5)+2,MATCH(SUBSTITUTE(RPName," ",""),SectorsBlocks_Top,0))&lt;&gt;0,INDEX(SectorsBlocks,ROW()-ROW(DL$5)+2,MATCH(SUBSTITUTE(RPName," ",""),SectorsBlocks_Top,0)+1),""),"")</f>
        <v/>
      </c>
    </row>
    <row r="340" spans="68:117" ht="15" hidden="1" customHeight="1">
      <c r="BP340" s="236">
        <f ca="1"/>
        <v>0.22361111111111101</v>
      </c>
      <c r="CN340" s="219">
        <f t="shared" si="120"/>
        <v>0.22638888888888889</v>
      </c>
      <c r="CO340" s="219">
        <f t="shared" si="121"/>
        <v>0.22638888888888889</v>
      </c>
      <c r="CQ340" s="219">
        <v>0.22500000000000001</v>
      </c>
      <c r="CV340" s="219">
        <f t="shared" si="122"/>
        <v>0.22638888888888889</v>
      </c>
      <c r="CW340" s="219">
        <f t="shared" si="123"/>
        <v>0.22638888888888889</v>
      </c>
      <c r="CY340" s="219">
        <v>0.22500000000000001</v>
      </c>
      <c r="DL340" s="2" t="str" cm="1">
        <f t="array" ref="DL340">_xlfn.IFNA(IF(INDEX(SectorsBlocks,ROW()-ROW(DK$5)+2,MATCH(SUBSTITUTE(RPName," ",""),SectorsBlocks_Top,0))&lt;&gt;0,INDEX(SectorsBlocks,ROW()-ROW(DK$5)+2,MATCH(SUBSTITUTE(RPName," ",""),SectorsBlocks_Top,0)),""),"")</f>
        <v/>
      </c>
      <c r="DM340" s="250" t="str" cm="1">
        <f t="array" ref="DM340">_xlfn.IFNA(IF(INDEX(SectorsBlocks,ROW()-ROW(DL$5)+2,MATCH(SUBSTITUTE(RPName," ",""),SectorsBlocks_Top,0))&lt;&gt;0,INDEX(SectorsBlocks,ROW()-ROW(DL$5)+2,MATCH(SUBSTITUTE(RPName," ",""),SectorsBlocks_Top,0)+1),""),"")</f>
        <v/>
      </c>
    </row>
    <row r="341" spans="68:117" ht="15" hidden="1" customHeight="1">
      <c r="BP341" s="236">
        <f ca="1"/>
        <v>0.22430555555555601</v>
      </c>
      <c r="CN341" s="219">
        <f t="shared" si="120"/>
        <v>0.22708333333333333</v>
      </c>
      <c r="CO341" s="219">
        <f t="shared" si="121"/>
        <v>0.22708333333333333</v>
      </c>
      <c r="CQ341" s="219">
        <v>0.225694444444444</v>
      </c>
      <c r="CV341" s="219">
        <f t="shared" si="122"/>
        <v>0.22708333333333333</v>
      </c>
      <c r="CW341" s="219">
        <f t="shared" si="123"/>
        <v>0.22708333333333333</v>
      </c>
      <c r="CY341" s="219">
        <v>0.225694444444444</v>
      </c>
      <c r="DL341" s="2" t="str" cm="1">
        <f t="array" ref="DL341">_xlfn.IFNA(IF(INDEX(SectorsBlocks,ROW()-ROW(DK$5)+2,MATCH(SUBSTITUTE(RPName," ",""),SectorsBlocks_Top,0))&lt;&gt;0,INDEX(SectorsBlocks,ROW()-ROW(DK$5)+2,MATCH(SUBSTITUTE(RPName," ",""),SectorsBlocks_Top,0)),""),"")</f>
        <v/>
      </c>
      <c r="DM341" s="250" t="str" cm="1">
        <f t="array" ref="DM341">_xlfn.IFNA(IF(INDEX(SectorsBlocks,ROW()-ROW(DL$5)+2,MATCH(SUBSTITUTE(RPName," ",""),SectorsBlocks_Top,0))&lt;&gt;0,INDEX(SectorsBlocks,ROW()-ROW(DL$5)+2,MATCH(SUBSTITUTE(RPName," ",""),SectorsBlocks_Top,0)+1),""),"")</f>
        <v/>
      </c>
    </row>
    <row r="342" spans="68:117" ht="15" hidden="1" customHeight="1">
      <c r="BP342" s="236">
        <f ca="1"/>
        <v>0.22500000000000001</v>
      </c>
      <c r="CN342" s="219">
        <f t="shared" si="120"/>
        <v>0.22777777777777777</v>
      </c>
      <c r="CO342" s="219">
        <f t="shared" si="121"/>
        <v>0.22777777777777777</v>
      </c>
      <c r="CQ342" s="219">
        <v>0.226388888888889</v>
      </c>
      <c r="CV342" s="219">
        <f t="shared" si="122"/>
        <v>0.22777777777777777</v>
      </c>
      <c r="CW342" s="219">
        <f t="shared" si="123"/>
        <v>0.22777777777777777</v>
      </c>
      <c r="CY342" s="219">
        <v>0.226388888888889</v>
      </c>
      <c r="DL342" s="2" t="str" cm="1">
        <f t="array" ref="DL342">_xlfn.IFNA(IF(INDEX(SectorsBlocks,ROW()-ROW(DK$5)+2,MATCH(SUBSTITUTE(RPName," ",""),SectorsBlocks_Top,0))&lt;&gt;0,INDEX(SectorsBlocks,ROW()-ROW(DK$5)+2,MATCH(SUBSTITUTE(RPName," ",""),SectorsBlocks_Top,0)),""),"")</f>
        <v/>
      </c>
      <c r="DM342" s="250" t="str" cm="1">
        <f t="array" ref="DM342">_xlfn.IFNA(IF(INDEX(SectorsBlocks,ROW()-ROW(DL$5)+2,MATCH(SUBSTITUTE(RPName," ",""),SectorsBlocks_Top,0))&lt;&gt;0,INDEX(SectorsBlocks,ROW()-ROW(DL$5)+2,MATCH(SUBSTITUTE(RPName," ",""),SectorsBlocks_Top,0)+1),""),"")</f>
        <v/>
      </c>
    </row>
    <row r="343" spans="68:117" ht="15" hidden="1" customHeight="1">
      <c r="BP343" s="236">
        <f ca="1"/>
        <v>0.225694444444444</v>
      </c>
      <c r="CN343" s="219">
        <f t="shared" si="120"/>
        <v>0.22847222222222222</v>
      </c>
      <c r="CO343" s="219">
        <f t="shared" si="121"/>
        <v>0.22847222222222222</v>
      </c>
      <c r="CQ343" s="219">
        <v>0.227083333333333</v>
      </c>
      <c r="CV343" s="219">
        <f t="shared" si="122"/>
        <v>0.22847222222222222</v>
      </c>
      <c r="CW343" s="219">
        <f t="shared" si="123"/>
        <v>0.22847222222222222</v>
      </c>
      <c r="CY343" s="219">
        <v>0.227083333333333</v>
      </c>
      <c r="DL343" s="2" t="str" cm="1">
        <f t="array" ref="DL343">_xlfn.IFNA(IF(INDEX(SectorsBlocks,ROW()-ROW(DK$5)+2,MATCH(SUBSTITUTE(RPName," ",""),SectorsBlocks_Top,0))&lt;&gt;0,INDEX(SectorsBlocks,ROW()-ROW(DK$5)+2,MATCH(SUBSTITUTE(RPName," ",""),SectorsBlocks_Top,0)),""),"")</f>
        <v/>
      </c>
      <c r="DM343" s="250" t="str" cm="1">
        <f t="array" ref="DM343">_xlfn.IFNA(IF(INDEX(SectorsBlocks,ROW()-ROW(DL$5)+2,MATCH(SUBSTITUTE(RPName," ",""),SectorsBlocks_Top,0))&lt;&gt;0,INDEX(SectorsBlocks,ROW()-ROW(DL$5)+2,MATCH(SUBSTITUTE(RPName," ",""),SectorsBlocks_Top,0)+1),""),"")</f>
        <v/>
      </c>
    </row>
    <row r="344" spans="68:117" ht="15" hidden="1" customHeight="1">
      <c r="BP344" s="236">
        <f ca="1"/>
        <v>0.226388888888889</v>
      </c>
      <c r="CN344" s="219">
        <f t="shared" si="120"/>
        <v>0.22916666666666666</v>
      </c>
      <c r="CO344" s="219">
        <f t="shared" si="121"/>
        <v>0.22916666666666666</v>
      </c>
      <c r="CQ344" s="219">
        <v>0.227777777777778</v>
      </c>
      <c r="CV344" s="219">
        <f t="shared" si="122"/>
        <v>0.22916666666666666</v>
      </c>
      <c r="CW344" s="219">
        <f t="shared" si="123"/>
        <v>0.22916666666666666</v>
      </c>
      <c r="CY344" s="219">
        <v>0.227777777777778</v>
      </c>
      <c r="DL344" s="2" t="str" cm="1">
        <f t="array" ref="DL344">_xlfn.IFNA(IF(INDEX(SectorsBlocks,ROW()-ROW(DK$5)+2,MATCH(SUBSTITUTE(RPName," ",""),SectorsBlocks_Top,0))&lt;&gt;0,INDEX(SectorsBlocks,ROW()-ROW(DK$5)+2,MATCH(SUBSTITUTE(RPName," ",""),SectorsBlocks_Top,0)),""),"")</f>
        <v/>
      </c>
      <c r="DM344" s="250" t="str" cm="1">
        <f t="array" ref="DM344">_xlfn.IFNA(IF(INDEX(SectorsBlocks,ROW()-ROW(DL$5)+2,MATCH(SUBSTITUTE(RPName," ",""),SectorsBlocks_Top,0))&lt;&gt;0,INDEX(SectorsBlocks,ROW()-ROW(DL$5)+2,MATCH(SUBSTITUTE(RPName," ",""),SectorsBlocks_Top,0)+1),""),"")</f>
        <v/>
      </c>
    </row>
    <row r="345" spans="68:117" ht="15" hidden="1" customHeight="1">
      <c r="BP345" s="236">
        <f ca="1"/>
        <v>0.227083333333333</v>
      </c>
      <c r="CN345" s="219">
        <f t="shared" si="120"/>
        <v>0.2298611111111111</v>
      </c>
      <c r="CO345" s="219">
        <f t="shared" si="121"/>
        <v>0.2298611111111111</v>
      </c>
      <c r="CQ345" s="219">
        <v>0.22847222222222199</v>
      </c>
      <c r="CV345" s="219">
        <f t="shared" si="122"/>
        <v>0.2298611111111111</v>
      </c>
      <c r="CW345" s="219">
        <f t="shared" si="123"/>
        <v>0.2298611111111111</v>
      </c>
      <c r="CY345" s="219">
        <v>0.22847222222222199</v>
      </c>
      <c r="DL345" s="2" t="str" cm="1">
        <f t="array" ref="DL345">_xlfn.IFNA(IF(INDEX(SectorsBlocks,ROW()-ROW(DK$5)+2,MATCH(SUBSTITUTE(RPName," ",""),SectorsBlocks_Top,0))&lt;&gt;0,INDEX(SectorsBlocks,ROW()-ROW(DK$5)+2,MATCH(SUBSTITUTE(RPName," ",""),SectorsBlocks_Top,0)),""),"")</f>
        <v/>
      </c>
      <c r="DM345" s="250" t="str" cm="1">
        <f t="array" ref="DM345">_xlfn.IFNA(IF(INDEX(SectorsBlocks,ROW()-ROW(DL$5)+2,MATCH(SUBSTITUTE(RPName," ",""),SectorsBlocks_Top,0))&lt;&gt;0,INDEX(SectorsBlocks,ROW()-ROW(DL$5)+2,MATCH(SUBSTITUTE(RPName," ",""),SectorsBlocks_Top,0)+1),""),"")</f>
        <v/>
      </c>
    </row>
    <row r="346" spans="68:117" ht="15" hidden="1" customHeight="1">
      <c r="BP346" s="236">
        <f ca="1"/>
        <v>0.227777777777778</v>
      </c>
      <c r="CN346" s="219">
        <f t="shared" si="120"/>
        <v>0.23055555555555554</v>
      </c>
      <c r="CO346" s="219">
        <f t="shared" si="121"/>
        <v>0.23055555555555554</v>
      </c>
      <c r="CQ346" s="219">
        <v>0.22916666666666699</v>
      </c>
      <c r="CV346" s="219">
        <f t="shared" si="122"/>
        <v>0.23055555555555554</v>
      </c>
      <c r="CW346" s="219">
        <f t="shared" si="123"/>
        <v>0.23055555555555554</v>
      </c>
      <c r="CY346" s="219">
        <v>0.22916666666666699</v>
      </c>
      <c r="DL346" s="2" t="str" cm="1">
        <f t="array" ref="DL346">_xlfn.IFNA(IF(INDEX(SectorsBlocks,ROW()-ROW(DK$5)+2,MATCH(SUBSTITUTE(RPName," ",""),SectorsBlocks_Top,0))&lt;&gt;0,INDEX(SectorsBlocks,ROW()-ROW(DK$5)+2,MATCH(SUBSTITUTE(RPName," ",""),SectorsBlocks_Top,0)),""),"")</f>
        <v/>
      </c>
      <c r="DM346" s="250" t="str" cm="1">
        <f t="array" ref="DM346">_xlfn.IFNA(IF(INDEX(SectorsBlocks,ROW()-ROW(DL$5)+2,MATCH(SUBSTITUTE(RPName," ",""),SectorsBlocks_Top,0))&lt;&gt;0,INDEX(SectorsBlocks,ROW()-ROW(DL$5)+2,MATCH(SUBSTITUTE(RPName," ",""),SectorsBlocks_Top,0)+1),""),"")</f>
        <v/>
      </c>
    </row>
    <row r="347" spans="68:117" ht="15" hidden="1" customHeight="1">
      <c r="BP347" s="236">
        <f ca="1"/>
        <v>0.22847222222222199</v>
      </c>
      <c r="CN347" s="219">
        <f t="shared" si="120"/>
        <v>0.23125000000000001</v>
      </c>
      <c r="CO347" s="219">
        <f t="shared" si="121"/>
        <v>0.23125000000000001</v>
      </c>
      <c r="CQ347" s="219">
        <v>0.22986111111111099</v>
      </c>
      <c r="CV347" s="219">
        <f t="shared" si="122"/>
        <v>0.23125000000000001</v>
      </c>
      <c r="CW347" s="219">
        <f t="shared" si="123"/>
        <v>0.23125000000000001</v>
      </c>
      <c r="CY347" s="219">
        <v>0.22986111111111099</v>
      </c>
      <c r="DL347" s="2" t="str" cm="1">
        <f t="array" ref="DL347">_xlfn.IFNA(IF(INDEX(SectorsBlocks,ROW()-ROW(DK$5)+2,MATCH(SUBSTITUTE(RPName," ",""),SectorsBlocks_Top,0))&lt;&gt;0,INDEX(SectorsBlocks,ROW()-ROW(DK$5)+2,MATCH(SUBSTITUTE(RPName," ",""),SectorsBlocks_Top,0)),""),"")</f>
        <v/>
      </c>
      <c r="DM347" s="250" t="str" cm="1">
        <f t="array" ref="DM347">_xlfn.IFNA(IF(INDEX(SectorsBlocks,ROW()-ROW(DL$5)+2,MATCH(SUBSTITUTE(RPName," ",""),SectorsBlocks_Top,0))&lt;&gt;0,INDEX(SectorsBlocks,ROW()-ROW(DL$5)+2,MATCH(SUBSTITUTE(RPName," ",""),SectorsBlocks_Top,0)+1),""),"")</f>
        <v/>
      </c>
    </row>
    <row r="348" spans="68:117" ht="15" hidden="1" customHeight="1">
      <c r="BP348" s="236">
        <f ca="1"/>
        <v>0.22916666666666699</v>
      </c>
      <c r="CN348" s="219">
        <f t="shared" si="120"/>
        <v>0.23194444444444445</v>
      </c>
      <c r="CO348" s="219">
        <f t="shared" si="121"/>
        <v>0.23194444444444445</v>
      </c>
      <c r="CQ348" s="219">
        <v>0.23055555555555601</v>
      </c>
      <c r="CV348" s="219">
        <f t="shared" si="122"/>
        <v>0.23194444444444445</v>
      </c>
      <c r="CW348" s="219">
        <f t="shared" si="123"/>
        <v>0.23194444444444445</v>
      </c>
      <c r="CY348" s="219">
        <v>0.23055555555555601</v>
      </c>
      <c r="DL348" s="2" t="str" cm="1">
        <f t="array" ref="DL348">_xlfn.IFNA(IF(INDEX(SectorsBlocks,ROW()-ROW(DK$5)+2,MATCH(SUBSTITUTE(RPName," ",""),SectorsBlocks_Top,0))&lt;&gt;0,INDEX(SectorsBlocks,ROW()-ROW(DK$5)+2,MATCH(SUBSTITUTE(RPName," ",""),SectorsBlocks_Top,0)),""),"")</f>
        <v/>
      </c>
      <c r="DM348" s="250" t="str" cm="1">
        <f t="array" ref="DM348">_xlfn.IFNA(IF(INDEX(SectorsBlocks,ROW()-ROW(DL$5)+2,MATCH(SUBSTITUTE(RPName," ",""),SectorsBlocks_Top,0))&lt;&gt;0,INDEX(SectorsBlocks,ROW()-ROW(DL$5)+2,MATCH(SUBSTITUTE(RPName," ",""),SectorsBlocks_Top,0)+1),""),"")</f>
        <v/>
      </c>
    </row>
    <row r="349" spans="68:117" ht="15" hidden="1" customHeight="1">
      <c r="BP349" s="236">
        <f ca="1"/>
        <v>0.22986111111111099</v>
      </c>
      <c r="CN349" s="219">
        <f t="shared" si="120"/>
        <v>0.2326388888888889</v>
      </c>
      <c r="CO349" s="219">
        <f t="shared" si="121"/>
        <v>0.2326388888888889</v>
      </c>
      <c r="CQ349" s="219">
        <v>0.23125000000000001</v>
      </c>
      <c r="CV349" s="219">
        <f t="shared" si="122"/>
        <v>0.2326388888888889</v>
      </c>
      <c r="CW349" s="219">
        <f t="shared" si="123"/>
        <v>0.2326388888888889</v>
      </c>
      <c r="CY349" s="219">
        <v>0.23125000000000001</v>
      </c>
      <c r="DL349" s="2" t="str" cm="1">
        <f t="array" ref="DL349">_xlfn.IFNA(IF(INDEX(SectorsBlocks,ROW()-ROW(DK$5)+2,MATCH(SUBSTITUTE(RPName," ",""),SectorsBlocks_Top,0))&lt;&gt;0,INDEX(SectorsBlocks,ROW()-ROW(DK$5)+2,MATCH(SUBSTITUTE(RPName," ",""),SectorsBlocks_Top,0)),""),"")</f>
        <v/>
      </c>
      <c r="DM349" s="250" t="str" cm="1">
        <f t="array" ref="DM349">_xlfn.IFNA(IF(INDEX(SectorsBlocks,ROW()-ROW(DL$5)+2,MATCH(SUBSTITUTE(RPName," ",""),SectorsBlocks_Top,0))&lt;&gt;0,INDEX(SectorsBlocks,ROW()-ROW(DL$5)+2,MATCH(SUBSTITUTE(RPName," ",""),SectorsBlocks_Top,0)+1),""),"")</f>
        <v/>
      </c>
    </row>
    <row r="350" spans="68:117" ht="15" hidden="1" customHeight="1">
      <c r="BP350" s="236">
        <f ca="1"/>
        <v>0.23055555555555601</v>
      </c>
      <c r="CN350" s="219">
        <f t="shared" si="120"/>
        <v>0.23333333333333334</v>
      </c>
      <c r="CO350" s="219">
        <f t="shared" si="121"/>
        <v>0.23333333333333334</v>
      </c>
      <c r="CQ350" s="219">
        <v>0.23194444444444401</v>
      </c>
      <c r="CV350" s="219">
        <f t="shared" si="122"/>
        <v>0.23333333333333334</v>
      </c>
      <c r="CW350" s="219">
        <f t="shared" si="123"/>
        <v>0.23333333333333334</v>
      </c>
      <c r="CY350" s="219">
        <v>0.23194444444444401</v>
      </c>
      <c r="DL350" s="2" t="str" cm="1">
        <f t="array" ref="DL350">_xlfn.IFNA(IF(INDEX(SectorsBlocks,ROW()-ROW(DK$5)+2,MATCH(SUBSTITUTE(RPName," ",""),SectorsBlocks_Top,0))&lt;&gt;0,INDEX(SectorsBlocks,ROW()-ROW(DK$5)+2,MATCH(SUBSTITUTE(RPName," ",""),SectorsBlocks_Top,0)),""),"")</f>
        <v/>
      </c>
      <c r="DM350" s="250" t="str" cm="1">
        <f t="array" ref="DM350">_xlfn.IFNA(IF(INDEX(SectorsBlocks,ROW()-ROW(DL$5)+2,MATCH(SUBSTITUTE(RPName," ",""),SectorsBlocks_Top,0))&lt;&gt;0,INDEX(SectorsBlocks,ROW()-ROW(DL$5)+2,MATCH(SUBSTITUTE(RPName," ",""),SectorsBlocks_Top,0)+1),""),"")</f>
        <v/>
      </c>
    </row>
    <row r="351" spans="68:117" ht="15" hidden="1" customHeight="1">
      <c r="BP351" s="236">
        <f ca="1"/>
        <v>0.23125000000000001</v>
      </c>
      <c r="CN351" s="219">
        <f t="shared" si="120"/>
        <v>0.23402777777777778</v>
      </c>
      <c r="CO351" s="219">
        <f t="shared" si="121"/>
        <v>0.23402777777777778</v>
      </c>
      <c r="CQ351" s="219">
        <v>0.23263888888888901</v>
      </c>
      <c r="CV351" s="219">
        <f t="shared" si="122"/>
        <v>0.23402777777777778</v>
      </c>
      <c r="CW351" s="219">
        <f t="shared" si="123"/>
        <v>0.23402777777777778</v>
      </c>
      <c r="CY351" s="219">
        <v>0.23263888888888901</v>
      </c>
      <c r="DL351" s="2" t="str" cm="1">
        <f t="array" ref="DL351">_xlfn.IFNA(IF(INDEX(SectorsBlocks,ROW()-ROW(DK$5)+2,MATCH(SUBSTITUTE(RPName," ",""),SectorsBlocks_Top,0))&lt;&gt;0,INDEX(SectorsBlocks,ROW()-ROW(DK$5)+2,MATCH(SUBSTITUTE(RPName," ",""),SectorsBlocks_Top,0)),""),"")</f>
        <v/>
      </c>
      <c r="DM351" s="250" t="str" cm="1">
        <f t="array" ref="DM351">_xlfn.IFNA(IF(INDEX(SectorsBlocks,ROW()-ROW(DL$5)+2,MATCH(SUBSTITUTE(RPName," ",""),SectorsBlocks_Top,0))&lt;&gt;0,INDEX(SectorsBlocks,ROW()-ROW(DL$5)+2,MATCH(SUBSTITUTE(RPName," ",""),SectorsBlocks_Top,0)+1),""),"")</f>
        <v/>
      </c>
    </row>
    <row r="352" spans="68:117" ht="15" hidden="1" customHeight="1">
      <c r="BP352" s="236">
        <f ca="1"/>
        <v>0.23194444444444401</v>
      </c>
      <c r="CN352" s="219">
        <f t="shared" si="120"/>
        <v>0.23472222222222222</v>
      </c>
      <c r="CO352" s="219">
        <f t="shared" si="121"/>
        <v>0.23472222222222222</v>
      </c>
      <c r="CQ352" s="219">
        <v>0.233333333333333</v>
      </c>
      <c r="CV352" s="219">
        <f t="shared" si="122"/>
        <v>0.23472222222222222</v>
      </c>
      <c r="CW352" s="219">
        <f t="shared" si="123"/>
        <v>0.23472222222222222</v>
      </c>
      <c r="CY352" s="219">
        <v>0.233333333333333</v>
      </c>
      <c r="DL352" s="2" t="str" cm="1">
        <f t="array" ref="DL352">_xlfn.IFNA(IF(INDEX(SectorsBlocks,ROW()-ROW(DK$5)+2,MATCH(SUBSTITUTE(RPName," ",""),SectorsBlocks_Top,0))&lt;&gt;0,INDEX(SectorsBlocks,ROW()-ROW(DK$5)+2,MATCH(SUBSTITUTE(RPName," ",""),SectorsBlocks_Top,0)),""),"")</f>
        <v/>
      </c>
      <c r="DM352" s="250" t="str" cm="1">
        <f t="array" ref="DM352">_xlfn.IFNA(IF(INDEX(SectorsBlocks,ROW()-ROW(DL$5)+2,MATCH(SUBSTITUTE(RPName," ",""),SectorsBlocks_Top,0))&lt;&gt;0,INDEX(SectorsBlocks,ROW()-ROW(DL$5)+2,MATCH(SUBSTITUTE(RPName," ",""),SectorsBlocks_Top,0)+1),""),"")</f>
        <v/>
      </c>
    </row>
    <row r="353" spans="68:117" ht="15" hidden="1" customHeight="1">
      <c r="BP353" s="236">
        <f ca="1"/>
        <v>0.23263888888888901</v>
      </c>
      <c r="CN353" s="219">
        <f t="shared" si="120"/>
        <v>0.23541666666666666</v>
      </c>
      <c r="CO353" s="219">
        <f t="shared" si="121"/>
        <v>0.23541666666666666</v>
      </c>
      <c r="CQ353" s="219">
        <v>0.234027777777778</v>
      </c>
      <c r="CV353" s="219">
        <f t="shared" si="122"/>
        <v>0.23541666666666666</v>
      </c>
      <c r="CW353" s="219">
        <f t="shared" si="123"/>
        <v>0.23541666666666666</v>
      </c>
      <c r="CY353" s="219">
        <v>0.234027777777778</v>
      </c>
      <c r="DL353" s="2" t="str" cm="1">
        <f t="array" ref="DL353">_xlfn.IFNA(IF(INDEX(SectorsBlocks,ROW()-ROW(DK$5)+2,MATCH(SUBSTITUTE(RPName," ",""),SectorsBlocks_Top,0))&lt;&gt;0,INDEX(SectorsBlocks,ROW()-ROW(DK$5)+2,MATCH(SUBSTITUTE(RPName," ",""),SectorsBlocks_Top,0)),""),"")</f>
        <v/>
      </c>
      <c r="DM353" s="250" t="str" cm="1">
        <f t="array" ref="DM353">_xlfn.IFNA(IF(INDEX(SectorsBlocks,ROW()-ROW(DL$5)+2,MATCH(SUBSTITUTE(RPName," ",""),SectorsBlocks_Top,0))&lt;&gt;0,INDEX(SectorsBlocks,ROW()-ROW(DL$5)+2,MATCH(SUBSTITUTE(RPName," ",""),SectorsBlocks_Top,0)+1),""),"")</f>
        <v/>
      </c>
    </row>
    <row r="354" spans="68:117" ht="15" hidden="1" customHeight="1">
      <c r="BP354" s="236">
        <f ca="1"/>
        <v>0.233333333333333</v>
      </c>
      <c r="CN354" s="219">
        <f t="shared" si="120"/>
        <v>0.2361111111111111</v>
      </c>
      <c r="CO354" s="219">
        <f t="shared" si="121"/>
        <v>0.2361111111111111</v>
      </c>
      <c r="CQ354" s="219">
        <v>0.234722222222222</v>
      </c>
      <c r="CV354" s="219">
        <f t="shared" si="122"/>
        <v>0.2361111111111111</v>
      </c>
      <c r="CW354" s="219">
        <f t="shared" si="123"/>
        <v>0.2361111111111111</v>
      </c>
      <c r="CY354" s="219">
        <v>0.234722222222222</v>
      </c>
      <c r="DL354" s="2" t="str" cm="1">
        <f t="array" ref="DL354">_xlfn.IFNA(IF(INDEX(SectorsBlocks,ROW()-ROW(DK$5)+2,MATCH(SUBSTITUTE(RPName," ",""),SectorsBlocks_Top,0))&lt;&gt;0,INDEX(SectorsBlocks,ROW()-ROW(DK$5)+2,MATCH(SUBSTITUTE(RPName," ",""),SectorsBlocks_Top,0)),""),"")</f>
        <v/>
      </c>
      <c r="DM354" s="250" t="str" cm="1">
        <f t="array" ref="DM354">_xlfn.IFNA(IF(INDEX(SectorsBlocks,ROW()-ROW(DL$5)+2,MATCH(SUBSTITUTE(RPName," ",""),SectorsBlocks_Top,0))&lt;&gt;0,INDEX(SectorsBlocks,ROW()-ROW(DL$5)+2,MATCH(SUBSTITUTE(RPName," ",""),SectorsBlocks_Top,0)+1),""),"")</f>
        <v/>
      </c>
    </row>
    <row r="355" spans="68:117" ht="15" hidden="1" customHeight="1">
      <c r="BP355" s="236">
        <f ca="1"/>
        <v>0.234027777777778</v>
      </c>
      <c r="CN355" s="219">
        <f t="shared" si="120"/>
        <v>0.23680555555555555</v>
      </c>
      <c r="CO355" s="219">
        <f t="shared" si="121"/>
        <v>0.23680555555555555</v>
      </c>
      <c r="CQ355" s="219">
        <v>0.235416666666667</v>
      </c>
      <c r="CV355" s="219">
        <f t="shared" si="122"/>
        <v>0.23680555555555555</v>
      </c>
      <c r="CW355" s="219">
        <f t="shared" si="123"/>
        <v>0.23680555555555555</v>
      </c>
      <c r="CY355" s="219">
        <v>0.235416666666667</v>
      </c>
      <c r="DL355" s="2" t="str" cm="1">
        <f t="array" ref="DL355">_xlfn.IFNA(IF(INDEX(SectorsBlocks,ROW()-ROW(DK$5)+2,MATCH(SUBSTITUTE(RPName," ",""),SectorsBlocks_Top,0))&lt;&gt;0,INDEX(SectorsBlocks,ROW()-ROW(DK$5)+2,MATCH(SUBSTITUTE(RPName," ",""),SectorsBlocks_Top,0)),""),"")</f>
        <v/>
      </c>
      <c r="DM355" s="250" t="str" cm="1">
        <f t="array" ref="DM355">_xlfn.IFNA(IF(INDEX(SectorsBlocks,ROW()-ROW(DL$5)+2,MATCH(SUBSTITUTE(RPName," ",""),SectorsBlocks_Top,0))&lt;&gt;0,INDEX(SectorsBlocks,ROW()-ROW(DL$5)+2,MATCH(SUBSTITUTE(RPName," ",""),SectorsBlocks_Top,0)+1),""),"")</f>
        <v/>
      </c>
    </row>
    <row r="356" spans="68:117" ht="15" hidden="1" customHeight="1">
      <c r="BP356" s="236">
        <f ca="1"/>
        <v>0.234722222222222</v>
      </c>
      <c r="CN356" s="219">
        <f t="shared" si="120"/>
        <v>0.23749999999999999</v>
      </c>
      <c r="CO356" s="219">
        <f t="shared" si="121"/>
        <v>0.23749999999999999</v>
      </c>
      <c r="CQ356" s="219">
        <v>0.23611111111111099</v>
      </c>
      <c r="CV356" s="219">
        <f t="shared" si="122"/>
        <v>0.23749999999999999</v>
      </c>
      <c r="CW356" s="219">
        <f t="shared" si="123"/>
        <v>0.23749999999999999</v>
      </c>
      <c r="CY356" s="219">
        <v>0.23611111111111099</v>
      </c>
      <c r="DL356" s="2" t="str" cm="1">
        <f t="array" ref="DL356">_xlfn.IFNA(IF(INDEX(SectorsBlocks,ROW()-ROW(DK$5)+2,MATCH(SUBSTITUTE(RPName," ",""),SectorsBlocks_Top,0))&lt;&gt;0,INDEX(SectorsBlocks,ROW()-ROW(DK$5)+2,MATCH(SUBSTITUTE(RPName," ",""),SectorsBlocks_Top,0)),""),"")</f>
        <v/>
      </c>
      <c r="DM356" s="250" t="str" cm="1">
        <f t="array" ref="DM356">_xlfn.IFNA(IF(INDEX(SectorsBlocks,ROW()-ROW(DL$5)+2,MATCH(SUBSTITUTE(RPName," ",""),SectorsBlocks_Top,0))&lt;&gt;0,INDEX(SectorsBlocks,ROW()-ROW(DL$5)+2,MATCH(SUBSTITUTE(RPName," ",""),SectorsBlocks_Top,0)+1),""),"")</f>
        <v/>
      </c>
    </row>
    <row r="357" spans="68:117" ht="15" hidden="1" customHeight="1">
      <c r="BP357" s="236">
        <f ca="1"/>
        <v>0.235416666666667</v>
      </c>
      <c r="CN357" s="219">
        <f t="shared" si="120"/>
        <v>0.23819444444444443</v>
      </c>
      <c r="CO357" s="219">
        <f t="shared" si="121"/>
        <v>0.23819444444444443</v>
      </c>
      <c r="CQ357" s="219">
        <v>0.23680555555555599</v>
      </c>
      <c r="CV357" s="219">
        <f t="shared" si="122"/>
        <v>0.23819444444444443</v>
      </c>
      <c r="CW357" s="219">
        <f t="shared" si="123"/>
        <v>0.23819444444444443</v>
      </c>
      <c r="CY357" s="219">
        <v>0.23680555555555599</v>
      </c>
      <c r="DL357" s="2" t="str" cm="1">
        <f t="array" ref="DL357">_xlfn.IFNA(IF(INDEX(SectorsBlocks,ROW()-ROW(DK$5)+2,MATCH(SUBSTITUTE(RPName," ",""),SectorsBlocks_Top,0))&lt;&gt;0,INDEX(SectorsBlocks,ROW()-ROW(DK$5)+2,MATCH(SUBSTITUTE(RPName," ",""),SectorsBlocks_Top,0)),""),"")</f>
        <v/>
      </c>
      <c r="DM357" s="250" t="str" cm="1">
        <f t="array" ref="DM357">_xlfn.IFNA(IF(INDEX(SectorsBlocks,ROW()-ROW(DL$5)+2,MATCH(SUBSTITUTE(RPName," ",""),SectorsBlocks_Top,0))&lt;&gt;0,INDEX(SectorsBlocks,ROW()-ROW(DL$5)+2,MATCH(SUBSTITUTE(RPName," ",""),SectorsBlocks_Top,0)+1),""),"")</f>
        <v/>
      </c>
    </row>
    <row r="358" spans="68:117" ht="15" hidden="1" customHeight="1">
      <c r="BP358" s="236">
        <f ca="1"/>
        <v>0.23611111111111099</v>
      </c>
      <c r="CN358" s="219">
        <f t="shared" si="120"/>
        <v>0.23888888888888887</v>
      </c>
      <c r="CO358" s="219">
        <f t="shared" si="121"/>
        <v>0.23888888888888887</v>
      </c>
      <c r="CQ358" s="219">
        <v>0.23749999999999999</v>
      </c>
      <c r="CV358" s="219">
        <f t="shared" si="122"/>
        <v>0.23888888888888887</v>
      </c>
      <c r="CW358" s="219">
        <f t="shared" si="123"/>
        <v>0.23888888888888887</v>
      </c>
      <c r="CY358" s="219">
        <v>0.23749999999999999</v>
      </c>
      <c r="DL358" s="2" t="str" cm="1">
        <f t="array" ref="DL358">_xlfn.IFNA(IF(INDEX(SectorsBlocks,ROW()-ROW(DK$5)+2,MATCH(SUBSTITUTE(RPName," ",""),SectorsBlocks_Top,0))&lt;&gt;0,INDEX(SectorsBlocks,ROW()-ROW(DK$5)+2,MATCH(SUBSTITUTE(RPName," ",""),SectorsBlocks_Top,0)),""),"")</f>
        <v/>
      </c>
      <c r="DM358" s="250" t="str" cm="1">
        <f t="array" ref="DM358">_xlfn.IFNA(IF(INDEX(SectorsBlocks,ROW()-ROW(DL$5)+2,MATCH(SUBSTITUTE(RPName," ",""),SectorsBlocks_Top,0))&lt;&gt;0,INDEX(SectorsBlocks,ROW()-ROW(DL$5)+2,MATCH(SUBSTITUTE(RPName," ",""),SectorsBlocks_Top,0)+1),""),"")</f>
        <v/>
      </c>
    </row>
    <row r="359" spans="68:117" ht="15" hidden="1" customHeight="1">
      <c r="BP359" s="236">
        <f ca="1"/>
        <v>0.23680555555555599</v>
      </c>
      <c r="CN359" s="219">
        <f t="shared" si="120"/>
        <v>0.23958333333333334</v>
      </c>
      <c r="CO359" s="219">
        <f t="shared" si="121"/>
        <v>0.23958333333333334</v>
      </c>
      <c r="CQ359" s="219">
        <v>0.23819444444444399</v>
      </c>
      <c r="CV359" s="219">
        <f t="shared" si="122"/>
        <v>0.23958333333333334</v>
      </c>
      <c r="CW359" s="219">
        <f t="shared" si="123"/>
        <v>0.23958333333333334</v>
      </c>
      <c r="CY359" s="219">
        <v>0.23819444444444399</v>
      </c>
      <c r="DL359" s="2" t="str" cm="1">
        <f t="array" ref="DL359">_xlfn.IFNA(IF(INDEX(SectorsBlocks,ROW()-ROW(DK$5)+2,MATCH(SUBSTITUTE(RPName," ",""),SectorsBlocks_Top,0))&lt;&gt;0,INDEX(SectorsBlocks,ROW()-ROW(DK$5)+2,MATCH(SUBSTITUTE(RPName," ",""),SectorsBlocks_Top,0)),""),"")</f>
        <v/>
      </c>
      <c r="DM359" s="250" t="str" cm="1">
        <f t="array" ref="DM359">_xlfn.IFNA(IF(INDEX(SectorsBlocks,ROW()-ROW(DL$5)+2,MATCH(SUBSTITUTE(RPName," ",""),SectorsBlocks_Top,0))&lt;&gt;0,INDEX(SectorsBlocks,ROW()-ROW(DL$5)+2,MATCH(SUBSTITUTE(RPName," ",""),SectorsBlocks_Top,0)+1),""),"")</f>
        <v/>
      </c>
    </row>
    <row r="360" spans="68:117" ht="15" hidden="1" customHeight="1">
      <c r="BP360" s="236">
        <f ca="1"/>
        <v>0.23749999999999999</v>
      </c>
      <c r="CN360" s="219">
        <f t="shared" si="120"/>
        <v>0.24027777777777778</v>
      </c>
      <c r="CO360" s="219">
        <f t="shared" si="121"/>
        <v>0.24027777777777778</v>
      </c>
      <c r="CQ360" s="219">
        <v>0.23888888888888901</v>
      </c>
      <c r="CV360" s="219">
        <f t="shared" si="122"/>
        <v>0.24027777777777778</v>
      </c>
      <c r="CW360" s="219">
        <f t="shared" si="123"/>
        <v>0.24027777777777778</v>
      </c>
      <c r="CY360" s="219">
        <v>0.23888888888888901</v>
      </c>
      <c r="DL360" s="2" t="str" cm="1">
        <f t="array" ref="DL360">_xlfn.IFNA(IF(INDEX(SectorsBlocks,ROW()-ROW(DK$5)+2,MATCH(SUBSTITUTE(RPName," ",""),SectorsBlocks_Top,0))&lt;&gt;0,INDEX(SectorsBlocks,ROW()-ROW(DK$5)+2,MATCH(SUBSTITUTE(RPName," ",""),SectorsBlocks_Top,0)),""),"")</f>
        <v/>
      </c>
      <c r="DM360" s="250" t="str" cm="1">
        <f t="array" ref="DM360">_xlfn.IFNA(IF(INDEX(SectorsBlocks,ROW()-ROW(DL$5)+2,MATCH(SUBSTITUTE(RPName," ",""),SectorsBlocks_Top,0))&lt;&gt;0,INDEX(SectorsBlocks,ROW()-ROW(DL$5)+2,MATCH(SUBSTITUTE(RPName," ",""),SectorsBlocks_Top,0)+1),""),"")</f>
        <v/>
      </c>
    </row>
    <row r="361" spans="68:117" ht="15" hidden="1" customHeight="1">
      <c r="BP361" s="236">
        <f ca="1"/>
        <v>0.23819444444444399</v>
      </c>
      <c r="CN361" s="219">
        <f t="shared" si="120"/>
        <v>0.24097222222222223</v>
      </c>
      <c r="CO361" s="219">
        <f t="shared" si="121"/>
        <v>0.24097222222222223</v>
      </c>
      <c r="CQ361" s="219">
        <v>0.23958333333333301</v>
      </c>
      <c r="CV361" s="219">
        <f t="shared" si="122"/>
        <v>0.24097222222222223</v>
      </c>
      <c r="CW361" s="219">
        <f t="shared" si="123"/>
        <v>0.24097222222222223</v>
      </c>
      <c r="CY361" s="219">
        <v>0.23958333333333301</v>
      </c>
      <c r="DL361" s="2" t="str" cm="1">
        <f t="array" ref="DL361">_xlfn.IFNA(IF(INDEX(SectorsBlocks,ROW()-ROW(DK$5)+2,MATCH(SUBSTITUTE(RPName," ",""),SectorsBlocks_Top,0))&lt;&gt;0,INDEX(SectorsBlocks,ROW()-ROW(DK$5)+2,MATCH(SUBSTITUTE(RPName," ",""),SectorsBlocks_Top,0)),""),"")</f>
        <v/>
      </c>
      <c r="DM361" s="250" t="str" cm="1">
        <f t="array" ref="DM361">_xlfn.IFNA(IF(INDEX(SectorsBlocks,ROW()-ROW(DL$5)+2,MATCH(SUBSTITUTE(RPName," ",""),SectorsBlocks_Top,0))&lt;&gt;0,INDEX(SectorsBlocks,ROW()-ROW(DL$5)+2,MATCH(SUBSTITUTE(RPName," ",""),SectorsBlocks_Top,0)+1),""),"")</f>
        <v/>
      </c>
    </row>
    <row r="362" spans="68:117" ht="15" hidden="1" customHeight="1">
      <c r="BP362" s="236">
        <f ca="1"/>
        <v>0.23888888888888901</v>
      </c>
      <c r="CN362" s="219">
        <f t="shared" si="120"/>
        <v>0.24166666666666667</v>
      </c>
      <c r="CO362" s="219">
        <f t="shared" si="121"/>
        <v>0.24166666666666667</v>
      </c>
      <c r="CQ362" s="219">
        <v>0.24027777777777801</v>
      </c>
      <c r="CV362" s="219">
        <f t="shared" si="122"/>
        <v>0.24166666666666667</v>
      </c>
      <c r="CW362" s="219">
        <f t="shared" si="123"/>
        <v>0.24166666666666667</v>
      </c>
      <c r="CY362" s="219">
        <v>0.24027777777777801</v>
      </c>
      <c r="DL362" s="2" t="str" cm="1">
        <f t="array" ref="DL362">_xlfn.IFNA(IF(INDEX(SectorsBlocks,ROW()-ROW(DK$5)+2,MATCH(SUBSTITUTE(RPName," ",""),SectorsBlocks_Top,0))&lt;&gt;0,INDEX(SectorsBlocks,ROW()-ROW(DK$5)+2,MATCH(SUBSTITUTE(RPName," ",""),SectorsBlocks_Top,0)),""),"")</f>
        <v/>
      </c>
      <c r="DM362" s="250" t="str" cm="1">
        <f t="array" ref="DM362">_xlfn.IFNA(IF(INDEX(SectorsBlocks,ROW()-ROW(DL$5)+2,MATCH(SUBSTITUTE(RPName," ",""),SectorsBlocks_Top,0))&lt;&gt;0,INDEX(SectorsBlocks,ROW()-ROW(DL$5)+2,MATCH(SUBSTITUTE(RPName," ",""),SectorsBlocks_Top,0)+1),""),"")</f>
        <v/>
      </c>
    </row>
    <row r="363" spans="68:117" ht="15" hidden="1" customHeight="1">
      <c r="BP363" s="236">
        <f ca="1"/>
        <v>0.23958333333333301</v>
      </c>
      <c r="CN363" s="219">
        <f t="shared" si="120"/>
        <v>0.24236111111111111</v>
      </c>
      <c r="CO363" s="219">
        <f t="shared" si="121"/>
        <v>0.24236111111111111</v>
      </c>
      <c r="CQ363" s="219">
        <v>0.240972222222222</v>
      </c>
      <c r="CV363" s="219">
        <f t="shared" si="122"/>
        <v>0.24236111111111111</v>
      </c>
      <c r="CW363" s="219">
        <f t="shared" si="123"/>
        <v>0.24236111111111111</v>
      </c>
      <c r="CY363" s="219">
        <v>0.240972222222222</v>
      </c>
      <c r="DL363" s="2" t="str" cm="1">
        <f t="array" ref="DL363">_xlfn.IFNA(IF(INDEX(SectorsBlocks,ROW()-ROW(DK$5)+2,MATCH(SUBSTITUTE(RPName," ",""),SectorsBlocks_Top,0))&lt;&gt;0,INDEX(SectorsBlocks,ROW()-ROW(DK$5)+2,MATCH(SUBSTITUTE(RPName," ",""),SectorsBlocks_Top,0)),""),"")</f>
        <v/>
      </c>
      <c r="DM363" s="250" t="str" cm="1">
        <f t="array" ref="DM363">_xlfn.IFNA(IF(INDEX(SectorsBlocks,ROW()-ROW(DL$5)+2,MATCH(SUBSTITUTE(RPName," ",""),SectorsBlocks_Top,0))&lt;&gt;0,INDEX(SectorsBlocks,ROW()-ROW(DL$5)+2,MATCH(SUBSTITUTE(RPName," ",""),SectorsBlocks_Top,0)+1),""),"")</f>
        <v/>
      </c>
    </row>
    <row r="364" spans="68:117" ht="15" hidden="1" customHeight="1">
      <c r="BP364" s="236">
        <f ca="1"/>
        <v>0.24027777777777801</v>
      </c>
      <c r="CN364" s="219">
        <f t="shared" si="120"/>
        <v>0.24305555555555555</v>
      </c>
      <c r="CO364" s="219">
        <f t="shared" si="121"/>
        <v>0.24305555555555555</v>
      </c>
      <c r="CQ364" s="219">
        <v>0.241666666666667</v>
      </c>
      <c r="CV364" s="219">
        <f t="shared" si="122"/>
        <v>0.24305555555555555</v>
      </c>
      <c r="CW364" s="219">
        <f t="shared" si="123"/>
        <v>0.24305555555555555</v>
      </c>
      <c r="CY364" s="219">
        <v>0.241666666666667</v>
      </c>
      <c r="DL364" s="2" t="str" cm="1">
        <f t="array" ref="DL364">_xlfn.IFNA(IF(INDEX(SectorsBlocks,ROW()-ROW(DK$5)+2,MATCH(SUBSTITUTE(RPName," ",""),SectorsBlocks_Top,0))&lt;&gt;0,INDEX(SectorsBlocks,ROW()-ROW(DK$5)+2,MATCH(SUBSTITUTE(RPName," ",""),SectorsBlocks_Top,0)),""),"")</f>
        <v/>
      </c>
      <c r="DM364" s="250" t="str" cm="1">
        <f t="array" ref="DM364">_xlfn.IFNA(IF(INDEX(SectorsBlocks,ROW()-ROW(DL$5)+2,MATCH(SUBSTITUTE(RPName," ",""),SectorsBlocks_Top,0))&lt;&gt;0,INDEX(SectorsBlocks,ROW()-ROW(DL$5)+2,MATCH(SUBSTITUTE(RPName," ",""),SectorsBlocks_Top,0)+1),""),"")</f>
        <v/>
      </c>
    </row>
    <row r="365" spans="68:117" ht="15" hidden="1" customHeight="1">
      <c r="BP365" s="236">
        <f ca="1"/>
        <v>0.240972222222222</v>
      </c>
      <c r="CN365" s="219">
        <f t="shared" si="120"/>
        <v>0.24374999999999999</v>
      </c>
      <c r="CO365" s="219">
        <f t="shared" si="121"/>
        <v>0.24374999999999999</v>
      </c>
      <c r="CQ365" s="219">
        <v>0.242361111111111</v>
      </c>
      <c r="CV365" s="219">
        <f t="shared" si="122"/>
        <v>0.24374999999999999</v>
      </c>
      <c r="CW365" s="219">
        <f t="shared" si="123"/>
        <v>0.24374999999999999</v>
      </c>
      <c r="CY365" s="219">
        <v>0.242361111111111</v>
      </c>
      <c r="DL365" s="2" t="str" cm="1">
        <f t="array" ref="DL365">_xlfn.IFNA(IF(INDEX(SectorsBlocks,ROW()-ROW(DK$5)+2,MATCH(SUBSTITUTE(RPName," ",""),SectorsBlocks_Top,0))&lt;&gt;0,INDEX(SectorsBlocks,ROW()-ROW(DK$5)+2,MATCH(SUBSTITUTE(RPName," ",""),SectorsBlocks_Top,0)),""),"")</f>
        <v/>
      </c>
      <c r="DM365" s="250" t="str" cm="1">
        <f t="array" ref="DM365">_xlfn.IFNA(IF(INDEX(SectorsBlocks,ROW()-ROW(DL$5)+2,MATCH(SUBSTITUTE(RPName," ",""),SectorsBlocks_Top,0))&lt;&gt;0,INDEX(SectorsBlocks,ROW()-ROW(DL$5)+2,MATCH(SUBSTITUTE(RPName," ",""),SectorsBlocks_Top,0)+1),""),"")</f>
        <v/>
      </c>
    </row>
    <row r="366" spans="68:117" ht="15" hidden="1" customHeight="1">
      <c r="BP366" s="236">
        <f ca="1"/>
        <v>0.241666666666667</v>
      </c>
      <c r="CN366" s="219">
        <f t="shared" si="120"/>
        <v>0.24444444444444444</v>
      </c>
      <c r="CO366" s="219">
        <f t="shared" si="121"/>
        <v>0.24444444444444444</v>
      </c>
      <c r="CQ366" s="219">
        <v>0.243055555555556</v>
      </c>
      <c r="CV366" s="219">
        <f t="shared" si="122"/>
        <v>0.24444444444444444</v>
      </c>
      <c r="CW366" s="219">
        <f t="shared" si="123"/>
        <v>0.24444444444444444</v>
      </c>
      <c r="CY366" s="219">
        <v>0.243055555555556</v>
      </c>
      <c r="DL366" s="2" t="str" cm="1">
        <f t="array" ref="DL366">_xlfn.IFNA(IF(INDEX(SectorsBlocks,ROW()-ROW(DK$5)+2,MATCH(SUBSTITUTE(RPName," ",""),SectorsBlocks_Top,0))&lt;&gt;0,INDEX(SectorsBlocks,ROW()-ROW(DK$5)+2,MATCH(SUBSTITUTE(RPName," ",""),SectorsBlocks_Top,0)),""),"")</f>
        <v/>
      </c>
      <c r="DM366" s="250" t="str" cm="1">
        <f t="array" ref="DM366">_xlfn.IFNA(IF(INDEX(SectorsBlocks,ROW()-ROW(DL$5)+2,MATCH(SUBSTITUTE(RPName," ",""),SectorsBlocks_Top,0))&lt;&gt;0,INDEX(SectorsBlocks,ROW()-ROW(DL$5)+2,MATCH(SUBSTITUTE(RPName," ",""),SectorsBlocks_Top,0)+1),""),"")</f>
        <v/>
      </c>
    </row>
    <row r="367" spans="68:117" ht="15" hidden="1" customHeight="1">
      <c r="BP367" s="236">
        <f ca="1"/>
        <v>0.242361111111111</v>
      </c>
      <c r="CN367" s="219">
        <f t="shared" si="120"/>
        <v>0.24513888888888888</v>
      </c>
      <c r="CO367" s="219">
        <f t="shared" si="121"/>
        <v>0.24513888888888888</v>
      </c>
      <c r="CQ367" s="219">
        <v>0.24374999999999999</v>
      </c>
      <c r="CV367" s="219">
        <f t="shared" si="122"/>
        <v>0.24513888888888888</v>
      </c>
      <c r="CW367" s="219">
        <f t="shared" si="123"/>
        <v>0.24513888888888888</v>
      </c>
      <c r="CY367" s="219">
        <v>0.24374999999999999</v>
      </c>
      <c r="DL367" s="2" t="str" cm="1">
        <f t="array" ref="DL367">_xlfn.IFNA(IF(INDEX(SectorsBlocks,ROW()-ROW(DK$5)+2,MATCH(SUBSTITUTE(RPName," ",""),SectorsBlocks_Top,0))&lt;&gt;0,INDEX(SectorsBlocks,ROW()-ROW(DK$5)+2,MATCH(SUBSTITUTE(RPName," ",""),SectorsBlocks_Top,0)),""),"")</f>
        <v/>
      </c>
      <c r="DM367" s="250" t="str" cm="1">
        <f t="array" ref="DM367">_xlfn.IFNA(IF(INDEX(SectorsBlocks,ROW()-ROW(DL$5)+2,MATCH(SUBSTITUTE(RPName," ",""),SectorsBlocks_Top,0))&lt;&gt;0,INDEX(SectorsBlocks,ROW()-ROW(DL$5)+2,MATCH(SUBSTITUTE(RPName," ",""),SectorsBlocks_Top,0)+1),""),"")</f>
        <v/>
      </c>
    </row>
    <row r="368" spans="68:117" ht="15" hidden="1" customHeight="1">
      <c r="BP368" s="236">
        <f ca="1"/>
        <v>0.243055555555556</v>
      </c>
      <c r="CN368" s="219">
        <f t="shared" si="120"/>
        <v>0.24583333333333332</v>
      </c>
      <c r="CO368" s="219">
        <f t="shared" si="121"/>
        <v>0.24583333333333332</v>
      </c>
      <c r="CQ368" s="219">
        <v>0.24444444444444399</v>
      </c>
      <c r="CV368" s="219">
        <f t="shared" si="122"/>
        <v>0.24583333333333332</v>
      </c>
      <c r="CW368" s="219">
        <f t="shared" si="123"/>
        <v>0.24583333333333332</v>
      </c>
      <c r="CY368" s="219">
        <v>0.24444444444444399</v>
      </c>
      <c r="DL368" s="2" t="str" cm="1">
        <f t="array" ref="DL368">_xlfn.IFNA(IF(INDEX(SectorsBlocks,ROW()-ROW(DK$5)+2,MATCH(SUBSTITUTE(RPName," ",""),SectorsBlocks_Top,0))&lt;&gt;0,INDEX(SectorsBlocks,ROW()-ROW(DK$5)+2,MATCH(SUBSTITUTE(RPName," ",""),SectorsBlocks_Top,0)),""),"")</f>
        <v/>
      </c>
      <c r="DM368" s="250" t="str" cm="1">
        <f t="array" ref="DM368">_xlfn.IFNA(IF(INDEX(SectorsBlocks,ROW()-ROW(DL$5)+2,MATCH(SUBSTITUTE(RPName," ",""),SectorsBlocks_Top,0))&lt;&gt;0,INDEX(SectorsBlocks,ROW()-ROW(DL$5)+2,MATCH(SUBSTITUTE(RPName," ",""),SectorsBlocks_Top,0)+1),""),"")</f>
        <v/>
      </c>
    </row>
    <row r="369" spans="68:117" ht="15" hidden="1" customHeight="1">
      <c r="BP369" s="236">
        <f ca="1"/>
        <v>0.24374999999999999</v>
      </c>
      <c r="CN369" s="219">
        <f t="shared" si="120"/>
        <v>0.24652777777777776</v>
      </c>
      <c r="CO369" s="219">
        <f t="shared" si="121"/>
        <v>0.24652777777777776</v>
      </c>
      <c r="CQ369" s="219">
        <v>0.24513888888888899</v>
      </c>
      <c r="CV369" s="219">
        <f t="shared" si="122"/>
        <v>0.24652777777777776</v>
      </c>
      <c r="CW369" s="219">
        <f t="shared" si="123"/>
        <v>0.24652777777777776</v>
      </c>
      <c r="CY369" s="219">
        <v>0.24513888888888899</v>
      </c>
      <c r="DL369" s="2" t="str" cm="1">
        <f t="array" ref="DL369">_xlfn.IFNA(IF(INDEX(SectorsBlocks,ROW()-ROW(DK$5)+2,MATCH(SUBSTITUTE(RPName," ",""),SectorsBlocks_Top,0))&lt;&gt;0,INDEX(SectorsBlocks,ROW()-ROW(DK$5)+2,MATCH(SUBSTITUTE(RPName," ",""),SectorsBlocks_Top,0)),""),"")</f>
        <v/>
      </c>
      <c r="DM369" s="250" t="str" cm="1">
        <f t="array" ref="DM369">_xlfn.IFNA(IF(INDEX(SectorsBlocks,ROW()-ROW(DL$5)+2,MATCH(SUBSTITUTE(RPName," ",""),SectorsBlocks_Top,0))&lt;&gt;0,INDEX(SectorsBlocks,ROW()-ROW(DL$5)+2,MATCH(SUBSTITUTE(RPName," ",""),SectorsBlocks_Top,0)+1),""),"")</f>
        <v/>
      </c>
    </row>
    <row r="370" spans="68:117" ht="15" hidden="1" customHeight="1">
      <c r="BP370" s="236">
        <f ca="1"/>
        <v>0.24444444444444399</v>
      </c>
      <c r="CN370" s="219">
        <f t="shared" si="120"/>
        <v>0.24722222222222223</v>
      </c>
      <c r="CO370" s="219">
        <f t="shared" si="121"/>
        <v>0.24722222222222223</v>
      </c>
      <c r="CQ370" s="219">
        <v>0.24583333333333299</v>
      </c>
      <c r="CV370" s="219">
        <f t="shared" si="122"/>
        <v>0.24722222222222223</v>
      </c>
      <c r="CW370" s="219">
        <f t="shared" si="123"/>
        <v>0.24722222222222223</v>
      </c>
      <c r="CY370" s="219">
        <v>0.24583333333333299</v>
      </c>
      <c r="DL370" s="2" t="str" cm="1">
        <f t="array" ref="DL370">_xlfn.IFNA(IF(INDEX(SectorsBlocks,ROW()-ROW(DK$5)+2,MATCH(SUBSTITUTE(RPName," ",""),SectorsBlocks_Top,0))&lt;&gt;0,INDEX(SectorsBlocks,ROW()-ROW(DK$5)+2,MATCH(SUBSTITUTE(RPName," ",""),SectorsBlocks_Top,0)),""),"")</f>
        <v/>
      </c>
      <c r="DM370" s="250" t="str" cm="1">
        <f t="array" ref="DM370">_xlfn.IFNA(IF(INDEX(SectorsBlocks,ROW()-ROW(DL$5)+2,MATCH(SUBSTITUTE(RPName," ",""),SectorsBlocks_Top,0))&lt;&gt;0,INDEX(SectorsBlocks,ROW()-ROW(DL$5)+2,MATCH(SUBSTITUTE(RPName," ",""),SectorsBlocks_Top,0)+1),""),"")</f>
        <v/>
      </c>
    </row>
    <row r="371" spans="68:117" ht="15" hidden="1" customHeight="1">
      <c r="BP371" s="236">
        <f ca="1"/>
        <v>0.24513888888888899</v>
      </c>
      <c r="CN371" s="219">
        <f t="shared" si="120"/>
        <v>0.24791666666666667</v>
      </c>
      <c r="CO371" s="219">
        <f t="shared" si="121"/>
        <v>0.24791666666666667</v>
      </c>
      <c r="CQ371" s="219">
        <v>0.24652777777777801</v>
      </c>
      <c r="CV371" s="219">
        <f t="shared" si="122"/>
        <v>0.24791666666666667</v>
      </c>
      <c r="CW371" s="219">
        <f t="shared" si="123"/>
        <v>0.24791666666666667</v>
      </c>
      <c r="CY371" s="219">
        <v>0.24652777777777801</v>
      </c>
      <c r="DL371" s="2" t="str" cm="1">
        <f t="array" ref="DL371">_xlfn.IFNA(IF(INDEX(SectorsBlocks,ROW()-ROW(DK$5)+2,MATCH(SUBSTITUTE(RPName," ",""),SectorsBlocks_Top,0))&lt;&gt;0,INDEX(SectorsBlocks,ROW()-ROW(DK$5)+2,MATCH(SUBSTITUTE(RPName," ",""),SectorsBlocks_Top,0)),""),"")</f>
        <v/>
      </c>
      <c r="DM371" s="250" t="str" cm="1">
        <f t="array" ref="DM371">_xlfn.IFNA(IF(INDEX(SectorsBlocks,ROW()-ROW(DL$5)+2,MATCH(SUBSTITUTE(RPName," ",""),SectorsBlocks_Top,0))&lt;&gt;0,INDEX(SectorsBlocks,ROW()-ROW(DL$5)+2,MATCH(SUBSTITUTE(RPName," ",""),SectorsBlocks_Top,0)+1),""),"")</f>
        <v/>
      </c>
    </row>
    <row r="372" spans="68:117" ht="15" hidden="1" customHeight="1">
      <c r="BP372" s="236">
        <f ca="1"/>
        <v>0.24583333333333299</v>
      </c>
      <c r="CN372" s="219">
        <f t="shared" si="120"/>
        <v>0.24861111111111112</v>
      </c>
      <c r="CO372" s="219">
        <f t="shared" si="121"/>
        <v>0.24861111111111112</v>
      </c>
      <c r="CQ372" s="219">
        <v>0.24722222222222201</v>
      </c>
      <c r="CV372" s="219">
        <f t="shared" si="122"/>
        <v>0.24861111111111112</v>
      </c>
      <c r="CW372" s="219">
        <f t="shared" si="123"/>
        <v>0.24861111111111112</v>
      </c>
      <c r="CY372" s="219">
        <v>0.24722222222222201</v>
      </c>
      <c r="DL372" s="2" t="str" cm="1">
        <f t="array" ref="DL372">_xlfn.IFNA(IF(INDEX(SectorsBlocks,ROW()-ROW(DK$5)+2,MATCH(SUBSTITUTE(RPName," ",""),SectorsBlocks_Top,0))&lt;&gt;0,INDEX(SectorsBlocks,ROW()-ROW(DK$5)+2,MATCH(SUBSTITUTE(RPName," ",""),SectorsBlocks_Top,0)),""),"")</f>
        <v/>
      </c>
      <c r="DM372" s="250" t="str" cm="1">
        <f t="array" ref="DM372">_xlfn.IFNA(IF(INDEX(SectorsBlocks,ROW()-ROW(DL$5)+2,MATCH(SUBSTITUTE(RPName," ",""),SectorsBlocks_Top,0))&lt;&gt;0,INDEX(SectorsBlocks,ROW()-ROW(DL$5)+2,MATCH(SUBSTITUTE(RPName," ",""),SectorsBlocks_Top,0)+1),""),"")</f>
        <v/>
      </c>
    </row>
    <row r="373" spans="68:117" ht="15" hidden="1" customHeight="1">
      <c r="BP373" s="236">
        <f ca="1"/>
        <v>0.24652777777777801</v>
      </c>
      <c r="CN373" s="219">
        <f t="shared" si="120"/>
        <v>0.24930555555555556</v>
      </c>
      <c r="CO373" s="219">
        <f t="shared" si="121"/>
        <v>0.24930555555555556</v>
      </c>
      <c r="CQ373" s="219">
        <v>0.24791666666666701</v>
      </c>
      <c r="CV373" s="219">
        <f t="shared" si="122"/>
        <v>0.24930555555555556</v>
      </c>
      <c r="CW373" s="219">
        <f t="shared" si="123"/>
        <v>0.24930555555555556</v>
      </c>
      <c r="CY373" s="219">
        <v>0.24791666666666701</v>
      </c>
      <c r="DL373" s="2" t="str" cm="1">
        <f t="array" ref="DL373">_xlfn.IFNA(IF(INDEX(SectorsBlocks,ROW()-ROW(DK$5)+2,MATCH(SUBSTITUTE(RPName," ",""),SectorsBlocks_Top,0))&lt;&gt;0,INDEX(SectorsBlocks,ROW()-ROW(DK$5)+2,MATCH(SUBSTITUTE(RPName," ",""),SectorsBlocks_Top,0)),""),"")</f>
        <v/>
      </c>
      <c r="DM373" s="250" t="str" cm="1">
        <f t="array" ref="DM373">_xlfn.IFNA(IF(INDEX(SectorsBlocks,ROW()-ROW(DL$5)+2,MATCH(SUBSTITUTE(RPName," ",""),SectorsBlocks_Top,0))&lt;&gt;0,INDEX(SectorsBlocks,ROW()-ROW(DL$5)+2,MATCH(SUBSTITUTE(RPName," ",""),SectorsBlocks_Top,0)+1),""),"")</f>
        <v/>
      </c>
    </row>
    <row r="374" spans="68:117" ht="15" hidden="1" customHeight="1">
      <c r="BP374" s="236">
        <f ca="1"/>
        <v>0.24722222222222201</v>
      </c>
      <c r="CN374" s="219">
        <f t="shared" si="120"/>
        <v>0.25</v>
      </c>
      <c r="CO374" s="219">
        <f t="shared" si="121"/>
        <v>0.25</v>
      </c>
      <c r="CQ374" s="219">
        <v>0.24861111111111101</v>
      </c>
      <c r="CV374" s="219">
        <f t="shared" si="122"/>
        <v>0.25</v>
      </c>
      <c r="CW374" s="219">
        <f t="shared" si="123"/>
        <v>0.25</v>
      </c>
      <c r="CY374" s="219">
        <v>0.24861111111111101</v>
      </c>
      <c r="DL374" s="2" t="str" cm="1">
        <f t="array" ref="DL374">_xlfn.IFNA(IF(INDEX(SectorsBlocks,ROW()-ROW(DK$5)+2,MATCH(SUBSTITUTE(RPName," ",""),SectorsBlocks_Top,0))&lt;&gt;0,INDEX(SectorsBlocks,ROW()-ROW(DK$5)+2,MATCH(SUBSTITUTE(RPName," ",""),SectorsBlocks_Top,0)),""),"")</f>
        <v/>
      </c>
      <c r="DM374" s="250" t="str" cm="1">
        <f t="array" ref="DM374">_xlfn.IFNA(IF(INDEX(SectorsBlocks,ROW()-ROW(DL$5)+2,MATCH(SUBSTITUTE(RPName," ",""),SectorsBlocks_Top,0))&lt;&gt;0,INDEX(SectorsBlocks,ROW()-ROW(DL$5)+2,MATCH(SUBSTITUTE(RPName," ",""),SectorsBlocks_Top,0)+1),""),"")</f>
        <v/>
      </c>
    </row>
    <row r="375" spans="68:117" ht="15" hidden="1" customHeight="1">
      <c r="BP375" s="236">
        <f ca="1"/>
        <v>0.24791666666666701</v>
      </c>
      <c r="CN375" s="219">
        <f t="shared" si="120"/>
        <v>0.25069444444444444</v>
      </c>
      <c r="CO375" s="219">
        <f t="shared" si="121"/>
        <v>0.25069444444444444</v>
      </c>
      <c r="CQ375" s="219">
        <v>0.249305555555556</v>
      </c>
      <c r="CV375" s="219">
        <f t="shared" si="122"/>
        <v>0.25069444444444444</v>
      </c>
      <c r="CW375" s="219">
        <f t="shared" si="123"/>
        <v>0.25069444444444444</v>
      </c>
      <c r="CY375" s="219">
        <v>0.249305555555556</v>
      </c>
      <c r="DL375" s="2" t="str" cm="1">
        <f t="array" ref="DL375">_xlfn.IFNA(IF(INDEX(SectorsBlocks,ROW()-ROW(DK$5)+2,MATCH(SUBSTITUTE(RPName," ",""),SectorsBlocks_Top,0))&lt;&gt;0,INDEX(SectorsBlocks,ROW()-ROW(DK$5)+2,MATCH(SUBSTITUTE(RPName," ",""),SectorsBlocks_Top,0)),""),"")</f>
        <v/>
      </c>
      <c r="DM375" s="250" t="str" cm="1">
        <f t="array" ref="DM375">_xlfn.IFNA(IF(INDEX(SectorsBlocks,ROW()-ROW(DL$5)+2,MATCH(SUBSTITUTE(RPName," ",""),SectorsBlocks_Top,0))&lt;&gt;0,INDEX(SectorsBlocks,ROW()-ROW(DL$5)+2,MATCH(SUBSTITUTE(RPName," ",""),SectorsBlocks_Top,0)+1),""),"")</f>
        <v/>
      </c>
    </row>
    <row r="376" spans="68:117" ht="15" hidden="1" customHeight="1">
      <c r="BP376" s="236">
        <f ca="1"/>
        <v>0.24861111111111101</v>
      </c>
      <c r="CN376" s="219">
        <f t="shared" si="120"/>
        <v>0.25138888888888888</v>
      </c>
      <c r="CO376" s="219">
        <f t="shared" si="121"/>
        <v>0.25138888888888888</v>
      </c>
      <c r="CQ376" s="219">
        <v>0.25</v>
      </c>
      <c r="CV376" s="219">
        <f t="shared" si="122"/>
        <v>0.25138888888888888</v>
      </c>
      <c r="CW376" s="219">
        <f t="shared" si="123"/>
        <v>0.25138888888888888</v>
      </c>
      <c r="CY376" s="219">
        <v>0.25</v>
      </c>
      <c r="DL376" s="2" t="str" cm="1">
        <f t="array" ref="DL376">_xlfn.IFNA(IF(INDEX(SectorsBlocks,ROW()-ROW(DK$5)+2,MATCH(SUBSTITUTE(RPName," ",""),SectorsBlocks_Top,0))&lt;&gt;0,INDEX(SectorsBlocks,ROW()-ROW(DK$5)+2,MATCH(SUBSTITUTE(RPName," ",""),SectorsBlocks_Top,0)),""),"")</f>
        <v/>
      </c>
      <c r="DM376" s="250" t="str" cm="1">
        <f t="array" ref="DM376">_xlfn.IFNA(IF(INDEX(SectorsBlocks,ROW()-ROW(DL$5)+2,MATCH(SUBSTITUTE(RPName," ",""),SectorsBlocks_Top,0))&lt;&gt;0,INDEX(SectorsBlocks,ROW()-ROW(DL$5)+2,MATCH(SUBSTITUTE(RPName," ",""),SectorsBlocks_Top,0)+1),""),"")</f>
        <v/>
      </c>
    </row>
    <row r="377" spans="68:117" ht="15" hidden="1" customHeight="1">
      <c r="BP377" s="236">
        <f ca="1"/>
        <v>0.249305555555556</v>
      </c>
      <c r="CN377" s="219">
        <f t="shared" si="120"/>
        <v>0.25208333333333333</v>
      </c>
      <c r="CO377" s="219">
        <f t="shared" si="121"/>
        <v>0.25208333333333333</v>
      </c>
      <c r="CQ377" s="219">
        <v>0.250694444444444</v>
      </c>
      <c r="CV377" s="219">
        <f t="shared" si="122"/>
        <v>0.25208333333333333</v>
      </c>
      <c r="CW377" s="219">
        <f t="shared" si="123"/>
        <v>0.25208333333333333</v>
      </c>
      <c r="CY377" s="219">
        <v>0.250694444444444</v>
      </c>
      <c r="DL377" s="2" t="str" cm="1">
        <f t="array" ref="DL377">_xlfn.IFNA(IF(INDEX(SectorsBlocks,ROW()-ROW(DK$5)+2,MATCH(SUBSTITUTE(RPName," ",""),SectorsBlocks_Top,0))&lt;&gt;0,INDEX(SectorsBlocks,ROW()-ROW(DK$5)+2,MATCH(SUBSTITUTE(RPName," ",""),SectorsBlocks_Top,0)),""),"")</f>
        <v/>
      </c>
      <c r="DM377" s="250" t="str" cm="1">
        <f t="array" ref="DM377">_xlfn.IFNA(IF(INDEX(SectorsBlocks,ROW()-ROW(DL$5)+2,MATCH(SUBSTITUTE(RPName," ",""),SectorsBlocks_Top,0))&lt;&gt;0,INDEX(SectorsBlocks,ROW()-ROW(DL$5)+2,MATCH(SUBSTITUTE(RPName," ",""),SectorsBlocks_Top,0)+1),""),"")</f>
        <v/>
      </c>
    </row>
    <row r="378" spans="68:117" ht="15" hidden="1" customHeight="1">
      <c r="BP378" s="236">
        <f ca="1"/>
        <v>0.25</v>
      </c>
      <c r="CN378" s="219">
        <f t="shared" si="120"/>
        <v>0.25277777777777777</v>
      </c>
      <c r="CO378" s="219">
        <f t="shared" si="121"/>
        <v>0.25277777777777777</v>
      </c>
      <c r="CQ378" s="219">
        <v>0.25138888888888899</v>
      </c>
      <c r="CV378" s="219">
        <f t="shared" si="122"/>
        <v>0.25277777777777777</v>
      </c>
      <c r="CW378" s="219">
        <f t="shared" si="123"/>
        <v>0.25277777777777777</v>
      </c>
      <c r="CY378" s="219">
        <v>0.25138888888888899</v>
      </c>
      <c r="DL378" s="2" t="str" cm="1">
        <f t="array" ref="DL378">_xlfn.IFNA(IF(INDEX(SectorsBlocks,ROW()-ROW(DK$5)+2,MATCH(SUBSTITUTE(RPName," ",""),SectorsBlocks_Top,0))&lt;&gt;0,INDEX(SectorsBlocks,ROW()-ROW(DK$5)+2,MATCH(SUBSTITUTE(RPName," ",""),SectorsBlocks_Top,0)),""),"")</f>
        <v/>
      </c>
      <c r="DM378" s="250" t="str" cm="1">
        <f t="array" ref="DM378">_xlfn.IFNA(IF(INDEX(SectorsBlocks,ROW()-ROW(DL$5)+2,MATCH(SUBSTITUTE(RPName," ",""),SectorsBlocks_Top,0))&lt;&gt;0,INDEX(SectorsBlocks,ROW()-ROW(DL$5)+2,MATCH(SUBSTITUTE(RPName," ",""),SectorsBlocks_Top,0)+1),""),"")</f>
        <v/>
      </c>
    </row>
    <row r="379" spans="68:117" ht="15" hidden="1" customHeight="1">
      <c r="BP379" s="236">
        <f ca="1"/>
        <v>0.250694444444444</v>
      </c>
      <c r="CN379" s="219">
        <f t="shared" si="120"/>
        <v>0.25347222222222221</v>
      </c>
      <c r="CO379" s="219">
        <f t="shared" si="121"/>
        <v>0.25347222222222221</v>
      </c>
      <c r="CQ379" s="219">
        <v>0.25208333333333299</v>
      </c>
      <c r="CV379" s="219">
        <f t="shared" si="122"/>
        <v>0.25347222222222221</v>
      </c>
      <c r="CW379" s="219">
        <f t="shared" si="123"/>
        <v>0.25347222222222221</v>
      </c>
      <c r="CY379" s="219">
        <v>0.25208333333333299</v>
      </c>
      <c r="DL379" s="2" t="str" cm="1">
        <f t="array" ref="DL379">_xlfn.IFNA(IF(INDEX(SectorsBlocks,ROW()-ROW(DK$5)+2,MATCH(SUBSTITUTE(RPName," ",""),SectorsBlocks_Top,0))&lt;&gt;0,INDEX(SectorsBlocks,ROW()-ROW(DK$5)+2,MATCH(SUBSTITUTE(RPName," ",""),SectorsBlocks_Top,0)),""),"")</f>
        <v/>
      </c>
      <c r="DM379" s="250" t="str" cm="1">
        <f t="array" ref="DM379">_xlfn.IFNA(IF(INDEX(SectorsBlocks,ROW()-ROW(DL$5)+2,MATCH(SUBSTITUTE(RPName," ",""),SectorsBlocks_Top,0))&lt;&gt;0,INDEX(SectorsBlocks,ROW()-ROW(DL$5)+2,MATCH(SUBSTITUTE(RPName," ",""),SectorsBlocks_Top,0)+1),""),"")</f>
        <v/>
      </c>
    </row>
    <row r="380" spans="68:117" ht="15" hidden="1" customHeight="1">
      <c r="BP380" s="236">
        <f ca="1"/>
        <v>0.25138888888888899</v>
      </c>
      <c r="CN380" s="219">
        <f t="shared" si="120"/>
        <v>0.25416666666666665</v>
      </c>
      <c r="CO380" s="219">
        <f t="shared" si="121"/>
        <v>0.25416666666666665</v>
      </c>
      <c r="CQ380" s="219">
        <v>0.25277777777777799</v>
      </c>
      <c r="CV380" s="219">
        <f t="shared" si="122"/>
        <v>0.25416666666666665</v>
      </c>
      <c r="CW380" s="219">
        <f t="shared" si="123"/>
        <v>0.25416666666666665</v>
      </c>
      <c r="CY380" s="219">
        <v>0.25277777777777799</v>
      </c>
      <c r="DL380" s="2" t="str" cm="1">
        <f t="array" ref="DL380">_xlfn.IFNA(IF(INDEX(SectorsBlocks,ROW()-ROW(DK$5)+2,MATCH(SUBSTITUTE(RPName," ",""),SectorsBlocks_Top,0))&lt;&gt;0,INDEX(SectorsBlocks,ROW()-ROW(DK$5)+2,MATCH(SUBSTITUTE(RPName," ",""),SectorsBlocks_Top,0)),""),"")</f>
        <v/>
      </c>
      <c r="DM380" s="250" t="str" cm="1">
        <f t="array" ref="DM380">_xlfn.IFNA(IF(INDEX(SectorsBlocks,ROW()-ROW(DL$5)+2,MATCH(SUBSTITUTE(RPName," ",""),SectorsBlocks_Top,0))&lt;&gt;0,INDEX(SectorsBlocks,ROW()-ROW(DL$5)+2,MATCH(SUBSTITUTE(RPName," ",""),SectorsBlocks_Top,0)+1),""),"")</f>
        <v/>
      </c>
    </row>
    <row r="381" spans="68:117" ht="15" hidden="1" customHeight="1">
      <c r="BP381" s="236">
        <f ca="1"/>
        <v>0.25208333333333299</v>
      </c>
      <c r="CN381" s="219">
        <f t="shared" si="120"/>
        <v>0.25486111111111109</v>
      </c>
      <c r="CO381" s="219">
        <f t="shared" si="121"/>
        <v>0.25486111111111109</v>
      </c>
      <c r="CQ381" s="219">
        <v>0.25347222222222199</v>
      </c>
      <c r="CV381" s="219">
        <f t="shared" si="122"/>
        <v>0.25486111111111109</v>
      </c>
      <c r="CW381" s="219">
        <f t="shared" si="123"/>
        <v>0.25486111111111109</v>
      </c>
      <c r="CY381" s="219">
        <v>0.25347222222222199</v>
      </c>
      <c r="DL381" s="2" t="str" cm="1">
        <f t="array" ref="DL381">_xlfn.IFNA(IF(INDEX(SectorsBlocks,ROW()-ROW(DK$5)+2,MATCH(SUBSTITUTE(RPName," ",""),SectorsBlocks_Top,0))&lt;&gt;0,INDEX(SectorsBlocks,ROW()-ROW(DK$5)+2,MATCH(SUBSTITUTE(RPName," ",""),SectorsBlocks_Top,0)),""),"")</f>
        <v/>
      </c>
      <c r="DM381" s="250" t="str" cm="1">
        <f t="array" ref="DM381">_xlfn.IFNA(IF(INDEX(SectorsBlocks,ROW()-ROW(DL$5)+2,MATCH(SUBSTITUTE(RPName," ",""),SectorsBlocks_Top,0))&lt;&gt;0,INDEX(SectorsBlocks,ROW()-ROW(DL$5)+2,MATCH(SUBSTITUTE(RPName," ",""),SectorsBlocks_Top,0)+1),""),"")</f>
        <v/>
      </c>
    </row>
    <row r="382" spans="68:117" ht="15" hidden="1" customHeight="1">
      <c r="BP382" s="236">
        <f ca="1"/>
        <v>0.25277777777777799</v>
      </c>
      <c r="CN382" s="219">
        <f t="shared" si="120"/>
        <v>0.25555555555555554</v>
      </c>
      <c r="CO382" s="219">
        <f t="shared" si="121"/>
        <v>0.25555555555555554</v>
      </c>
      <c r="CQ382" s="219">
        <v>0.25416666666666698</v>
      </c>
      <c r="CV382" s="219">
        <f t="shared" si="122"/>
        <v>0.25555555555555554</v>
      </c>
      <c r="CW382" s="219">
        <f t="shared" si="123"/>
        <v>0.25555555555555554</v>
      </c>
      <c r="CY382" s="219">
        <v>0.25416666666666698</v>
      </c>
      <c r="DL382" s="2" t="str" cm="1">
        <f t="array" ref="DL382">_xlfn.IFNA(IF(INDEX(SectorsBlocks,ROW()-ROW(DK$5)+2,MATCH(SUBSTITUTE(RPName," ",""),SectorsBlocks_Top,0))&lt;&gt;0,INDEX(SectorsBlocks,ROW()-ROW(DK$5)+2,MATCH(SUBSTITUTE(RPName," ",""),SectorsBlocks_Top,0)),""),"")</f>
        <v/>
      </c>
      <c r="DM382" s="250" t="str" cm="1">
        <f t="array" ref="DM382">_xlfn.IFNA(IF(INDEX(SectorsBlocks,ROW()-ROW(DL$5)+2,MATCH(SUBSTITUTE(RPName," ",""),SectorsBlocks_Top,0))&lt;&gt;0,INDEX(SectorsBlocks,ROW()-ROW(DL$5)+2,MATCH(SUBSTITUTE(RPName," ",""),SectorsBlocks_Top,0)+1),""),"")</f>
        <v/>
      </c>
    </row>
    <row r="383" spans="68:117" ht="15" hidden="1" customHeight="1">
      <c r="BP383" s="236">
        <f ca="1"/>
        <v>0.25347222222222199</v>
      </c>
      <c r="CN383" s="219">
        <f t="shared" si="120"/>
        <v>0.25624999999999998</v>
      </c>
      <c r="CO383" s="219">
        <f t="shared" si="121"/>
        <v>0.25624999999999998</v>
      </c>
      <c r="CQ383" s="219">
        <v>0.25486111111111098</v>
      </c>
      <c r="CV383" s="219">
        <f t="shared" si="122"/>
        <v>0.25624999999999998</v>
      </c>
      <c r="CW383" s="219">
        <f t="shared" si="123"/>
        <v>0.25624999999999998</v>
      </c>
      <c r="CY383" s="219">
        <v>0.25486111111111098</v>
      </c>
      <c r="DL383" s="2" t="str" cm="1">
        <f t="array" ref="DL383">_xlfn.IFNA(IF(INDEX(SectorsBlocks,ROW()-ROW(DK$5)+2,MATCH(SUBSTITUTE(RPName," ",""),SectorsBlocks_Top,0))&lt;&gt;0,INDEX(SectorsBlocks,ROW()-ROW(DK$5)+2,MATCH(SUBSTITUTE(RPName," ",""),SectorsBlocks_Top,0)),""),"")</f>
        <v/>
      </c>
      <c r="DM383" s="250" t="str" cm="1">
        <f t="array" ref="DM383">_xlfn.IFNA(IF(INDEX(SectorsBlocks,ROW()-ROW(DL$5)+2,MATCH(SUBSTITUTE(RPName," ",""),SectorsBlocks_Top,0))&lt;&gt;0,INDEX(SectorsBlocks,ROW()-ROW(DL$5)+2,MATCH(SUBSTITUTE(RPName," ",""),SectorsBlocks_Top,0)+1),""),"")</f>
        <v/>
      </c>
    </row>
    <row r="384" spans="68:117" ht="15" hidden="1" customHeight="1">
      <c r="BP384" s="236">
        <f ca="1"/>
        <v>0.25416666666666698</v>
      </c>
      <c r="CN384" s="219">
        <f t="shared" si="120"/>
        <v>0.25694444444444442</v>
      </c>
      <c r="CO384" s="219">
        <f t="shared" si="121"/>
        <v>0.25694444444444442</v>
      </c>
      <c r="CQ384" s="219">
        <v>0.25555555555555598</v>
      </c>
      <c r="CV384" s="219">
        <f t="shared" si="122"/>
        <v>0.25694444444444442</v>
      </c>
      <c r="CW384" s="219">
        <f t="shared" si="123"/>
        <v>0.25694444444444442</v>
      </c>
      <c r="CY384" s="219">
        <v>0.25555555555555598</v>
      </c>
      <c r="DL384" s="2" t="str" cm="1">
        <f t="array" ref="DL384">_xlfn.IFNA(IF(INDEX(SectorsBlocks,ROW()-ROW(DK$5)+2,MATCH(SUBSTITUTE(RPName," ",""),SectorsBlocks_Top,0))&lt;&gt;0,INDEX(SectorsBlocks,ROW()-ROW(DK$5)+2,MATCH(SUBSTITUTE(RPName," ",""),SectorsBlocks_Top,0)),""),"")</f>
        <v/>
      </c>
      <c r="DM384" s="250" t="str" cm="1">
        <f t="array" ref="DM384">_xlfn.IFNA(IF(INDEX(SectorsBlocks,ROW()-ROW(DL$5)+2,MATCH(SUBSTITUTE(RPName," ",""),SectorsBlocks_Top,0))&lt;&gt;0,INDEX(SectorsBlocks,ROW()-ROW(DL$5)+2,MATCH(SUBSTITUTE(RPName," ",""),SectorsBlocks_Top,0)+1),""),"")</f>
        <v/>
      </c>
    </row>
    <row r="385" spans="68:117" ht="15" hidden="1" customHeight="1">
      <c r="BP385" s="236">
        <f ca="1"/>
        <v>0.25486111111111098</v>
      </c>
      <c r="CN385" s="219">
        <f t="shared" si="120"/>
        <v>0.25763888888888886</v>
      </c>
      <c r="CO385" s="219">
        <f t="shared" si="121"/>
        <v>0.25763888888888886</v>
      </c>
      <c r="CQ385" s="219">
        <v>0.25624999999999998</v>
      </c>
      <c r="CV385" s="219">
        <f t="shared" si="122"/>
        <v>0.25763888888888886</v>
      </c>
      <c r="CW385" s="219">
        <f t="shared" si="123"/>
        <v>0.25763888888888886</v>
      </c>
      <c r="CY385" s="219">
        <v>0.25624999999999998</v>
      </c>
      <c r="DL385" s="2" t="str" cm="1">
        <f t="array" ref="DL385">_xlfn.IFNA(IF(INDEX(SectorsBlocks,ROW()-ROW(DK$5)+2,MATCH(SUBSTITUTE(RPName," ",""),SectorsBlocks_Top,0))&lt;&gt;0,INDEX(SectorsBlocks,ROW()-ROW(DK$5)+2,MATCH(SUBSTITUTE(RPName," ",""),SectorsBlocks_Top,0)),""),"")</f>
        <v/>
      </c>
      <c r="DM385" s="250" t="str" cm="1">
        <f t="array" ref="DM385">_xlfn.IFNA(IF(INDEX(SectorsBlocks,ROW()-ROW(DL$5)+2,MATCH(SUBSTITUTE(RPName," ",""),SectorsBlocks_Top,0))&lt;&gt;0,INDEX(SectorsBlocks,ROW()-ROW(DL$5)+2,MATCH(SUBSTITUTE(RPName," ",""),SectorsBlocks_Top,0)+1),""),"")</f>
        <v/>
      </c>
    </row>
    <row r="386" spans="68:117" ht="15" hidden="1" customHeight="1">
      <c r="BP386" s="236">
        <f ca="1"/>
        <v>0.25555555555555598</v>
      </c>
      <c r="CN386" s="219">
        <f t="shared" si="120"/>
        <v>0.2583333333333333</v>
      </c>
      <c r="CO386" s="219">
        <f t="shared" si="121"/>
        <v>0.2583333333333333</v>
      </c>
      <c r="CQ386" s="219">
        <v>0.25694444444444398</v>
      </c>
      <c r="CV386" s="219">
        <f t="shared" si="122"/>
        <v>0.2583333333333333</v>
      </c>
      <c r="CW386" s="219">
        <f t="shared" si="123"/>
        <v>0.2583333333333333</v>
      </c>
      <c r="CY386" s="219">
        <v>0.25694444444444398</v>
      </c>
      <c r="DL386" s="2" t="str" cm="1">
        <f t="array" ref="DL386">_xlfn.IFNA(IF(INDEX(SectorsBlocks,ROW()-ROW(DK$5)+2,MATCH(SUBSTITUTE(RPName," ",""),SectorsBlocks_Top,0))&lt;&gt;0,INDEX(SectorsBlocks,ROW()-ROW(DK$5)+2,MATCH(SUBSTITUTE(RPName," ",""),SectorsBlocks_Top,0)),""),"")</f>
        <v/>
      </c>
      <c r="DM386" s="250" t="str" cm="1">
        <f t="array" ref="DM386">_xlfn.IFNA(IF(INDEX(SectorsBlocks,ROW()-ROW(DL$5)+2,MATCH(SUBSTITUTE(RPName," ",""),SectorsBlocks_Top,0))&lt;&gt;0,INDEX(SectorsBlocks,ROW()-ROW(DL$5)+2,MATCH(SUBSTITUTE(RPName," ",""),SectorsBlocks_Top,0)+1),""),"")</f>
        <v/>
      </c>
    </row>
    <row r="387" spans="68:117" ht="15" hidden="1" customHeight="1">
      <c r="BP387" s="236">
        <f ca="1"/>
        <v>0.25624999999999998</v>
      </c>
      <c r="CN387" s="219">
        <f t="shared" si="120"/>
        <v>0.2590277777777778</v>
      </c>
      <c r="CO387" s="219">
        <f t="shared" si="121"/>
        <v>0.2590277777777778</v>
      </c>
      <c r="CQ387" s="219">
        <v>0.25763888888888897</v>
      </c>
      <c r="CV387" s="219">
        <f t="shared" si="122"/>
        <v>0.2590277777777778</v>
      </c>
      <c r="CW387" s="219">
        <f t="shared" si="123"/>
        <v>0.2590277777777778</v>
      </c>
      <c r="CY387" s="219">
        <v>0.25763888888888897</v>
      </c>
      <c r="DL387" s="2" t="str" cm="1">
        <f t="array" ref="DL387">_xlfn.IFNA(IF(INDEX(SectorsBlocks,ROW()-ROW(DK$5)+2,MATCH(SUBSTITUTE(RPName," ",""),SectorsBlocks_Top,0))&lt;&gt;0,INDEX(SectorsBlocks,ROW()-ROW(DK$5)+2,MATCH(SUBSTITUTE(RPName," ",""),SectorsBlocks_Top,0)),""),"")</f>
        <v/>
      </c>
      <c r="DM387" s="250" t="str" cm="1">
        <f t="array" ref="DM387">_xlfn.IFNA(IF(INDEX(SectorsBlocks,ROW()-ROW(DL$5)+2,MATCH(SUBSTITUTE(RPName," ",""),SectorsBlocks_Top,0))&lt;&gt;0,INDEX(SectorsBlocks,ROW()-ROW(DL$5)+2,MATCH(SUBSTITUTE(RPName," ",""),SectorsBlocks_Top,0)+1),""),"")</f>
        <v/>
      </c>
    </row>
    <row r="388" spans="68:117" ht="15" hidden="1" customHeight="1">
      <c r="BP388" s="236">
        <f ca="1"/>
        <v>0.25694444444444398</v>
      </c>
      <c r="CN388" s="219">
        <f t="shared" si="120"/>
        <v>0.25972222222222224</v>
      </c>
      <c r="CO388" s="219">
        <f t="shared" si="121"/>
        <v>0.25972222222222224</v>
      </c>
      <c r="CQ388" s="219">
        <v>0.25833333333333303</v>
      </c>
      <c r="CV388" s="219">
        <f t="shared" si="122"/>
        <v>0.25972222222222224</v>
      </c>
      <c r="CW388" s="219">
        <f t="shared" si="123"/>
        <v>0.25972222222222224</v>
      </c>
      <c r="CY388" s="219">
        <v>0.25833333333333303</v>
      </c>
      <c r="DL388" s="2" t="str" cm="1">
        <f t="array" ref="DL388">_xlfn.IFNA(IF(INDEX(SectorsBlocks,ROW()-ROW(DK$5)+2,MATCH(SUBSTITUTE(RPName," ",""),SectorsBlocks_Top,0))&lt;&gt;0,INDEX(SectorsBlocks,ROW()-ROW(DK$5)+2,MATCH(SUBSTITUTE(RPName," ",""),SectorsBlocks_Top,0)),""),"")</f>
        <v/>
      </c>
      <c r="DM388" s="250" t="str" cm="1">
        <f t="array" ref="DM388">_xlfn.IFNA(IF(INDEX(SectorsBlocks,ROW()-ROW(DL$5)+2,MATCH(SUBSTITUTE(RPName," ",""),SectorsBlocks_Top,0))&lt;&gt;0,INDEX(SectorsBlocks,ROW()-ROW(DL$5)+2,MATCH(SUBSTITUTE(RPName," ",""),SectorsBlocks_Top,0)+1),""),"")</f>
        <v/>
      </c>
    </row>
    <row r="389" spans="68:117" ht="15" hidden="1" customHeight="1">
      <c r="BP389" s="236">
        <f ca="1"/>
        <v>0.25763888888888897</v>
      </c>
      <c r="CN389" s="219">
        <f t="shared" si="120"/>
        <v>0.26041666666666669</v>
      </c>
      <c r="CO389" s="219">
        <f t="shared" si="121"/>
        <v>0.26041666666666669</v>
      </c>
      <c r="CQ389" s="219">
        <v>0.25902777777777802</v>
      </c>
      <c r="CV389" s="219">
        <f t="shared" si="122"/>
        <v>0.26041666666666669</v>
      </c>
      <c r="CW389" s="219">
        <f t="shared" si="123"/>
        <v>0.26041666666666669</v>
      </c>
      <c r="CY389" s="219">
        <v>0.25902777777777802</v>
      </c>
      <c r="DL389" s="2" t="str" cm="1">
        <f t="array" ref="DL389">_xlfn.IFNA(IF(INDEX(SectorsBlocks,ROW()-ROW(DK$5)+2,MATCH(SUBSTITUTE(RPName," ",""),SectorsBlocks_Top,0))&lt;&gt;0,INDEX(SectorsBlocks,ROW()-ROW(DK$5)+2,MATCH(SUBSTITUTE(RPName," ",""),SectorsBlocks_Top,0)),""),"")</f>
        <v/>
      </c>
      <c r="DM389" s="250" t="str" cm="1">
        <f t="array" ref="DM389">_xlfn.IFNA(IF(INDEX(SectorsBlocks,ROW()-ROW(DL$5)+2,MATCH(SUBSTITUTE(RPName," ",""),SectorsBlocks_Top,0))&lt;&gt;0,INDEX(SectorsBlocks,ROW()-ROW(DL$5)+2,MATCH(SUBSTITUTE(RPName," ",""),SectorsBlocks_Top,0)+1),""),"")</f>
        <v/>
      </c>
    </row>
    <row r="390" spans="68:117" ht="15" hidden="1" customHeight="1">
      <c r="BP390" s="236">
        <f ca="1"/>
        <v>0.25833333333333303</v>
      </c>
      <c r="CN390" s="219">
        <f t="shared" si="120"/>
        <v>0.26111111111111113</v>
      </c>
      <c r="CO390" s="219">
        <f t="shared" si="121"/>
        <v>0.26111111111111113</v>
      </c>
      <c r="CQ390" s="219">
        <v>0.25972222222222202</v>
      </c>
      <c r="CV390" s="219">
        <f t="shared" si="122"/>
        <v>0.26111111111111113</v>
      </c>
      <c r="CW390" s="219">
        <f t="shared" si="123"/>
        <v>0.26111111111111113</v>
      </c>
      <c r="CY390" s="219">
        <v>0.25972222222222202</v>
      </c>
      <c r="DL390" s="2" t="str" cm="1">
        <f t="array" ref="DL390">_xlfn.IFNA(IF(INDEX(SectorsBlocks,ROW()-ROW(DK$5)+2,MATCH(SUBSTITUTE(RPName," ",""),SectorsBlocks_Top,0))&lt;&gt;0,INDEX(SectorsBlocks,ROW()-ROW(DK$5)+2,MATCH(SUBSTITUTE(RPName," ",""),SectorsBlocks_Top,0)),""),"")</f>
        <v/>
      </c>
      <c r="DM390" s="250" t="str" cm="1">
        <f t="array" ref="DM390">_xlfn.IFNA(IF(INDEX(SectorsBlocks,ROW()-ROW(DL$5)+2,MATCH(SUBSTITUTE(RPName," ",""),SectorsBlocks_Top,0))&lt;&gt;0,INDEX(SectorsBlocks,ROW()-ROW(DL$5)+2,MATCH(SUBSTITUTE(RPName," ",""),SectorsBlocks_Top,0)+1),""),"")</f>
        <v/>
      </c>
    </row>
    <row r="391" spans="68:117" ht="15" hidden="1" customHeight="1">
      <c r="BP391" s="236">
        <f ca="1"/>
        <v>0.25902777777777802</v>
      </c>
      <c r="CN391" s="219">
        <f t="shared" si="120"/>
        <v>0.26180555555555557</v>
      </c>
      <c r="CO391" s="219">
        <f t="shared" si="121"/>
        <v>0.26180555555555557</v>
      </c>
      <c r="CQ391" s="219">
        <v>0.26041666666666702</v>
      </c>
      <c r="CV391" s="219">
        <f t="shared" si="122"/>
        <v>0.26180555555555557</v>
      </c>
      <c r="CW391" s="219">
        <f t="shared" si="123"/>
        <v>0.26180555555555557</v>
      </c>
      <c r="CY391" s="219">
        <v>0.26041666666666702</v>
      </c>
      <c r="DL391" s="2" t="str" cm="1">
        <f t="array" ref="DL391">_xlfn.IFNA(IF(INDEX(SectorsBlocks,ROW()-ROW(DK$5)+2,MATCH(SUBSTITUTE(RPName," ",""),SectorsBlocks_Top,0))&lt;&gt;0,INDEX(SectorsBlocks,ROW()-ROW(DK$5)+2,MATCH(SUBSTITUTE(RPName," ",""),SectorsBlocks_Top,0)),""),"")</f>
        <v/>
      </c>
      <c r="DM391" s="250" t="str" cm="1">
        <f t="array" ref="DM391">_xlfn.IFNA(IF(INDEX(SectorsBlocks,ROW()-ROW(DL$5)+2,MATCH(SUBSTITUTE(RPName," ",""),SectorsBlocks_Top,0))&lt;&gt;0,INDEX(SectorsBlocks,ROW()-ROW(DL$5)+2,MATCH(SUBSTITUTE(RPName," ",""),SectorsBlocks_Top,0)+1),""),"")</f>
        <v/>
      </c>
    </row>
    <row r="392" spans="68:117" ht="15" hidden="1" customHeight="1">
      <c r="BP392" s="236">
        <f ca="1"/>
        <v>0.25972222222222202</v>
      </c>
      <c r="CN392" s="219">
        <f t="shared" si="120"/>
        <v>0.26250000000000001</v>
      </c>
      <c r="CO392" s="219">
        <f t="shared" si="121"/>
        <v>0.26250000000000001</v>
      </c>
      <c r="CQ392" s="219">
        <v>0.26111111111111102</v>
      </c>
      <c r="CV392" s="219">
        <f t="shared" si="122"/>
        <v>0.26250000000000001</v>
      </c>
      <c r="CW392" s="219">
        <f t="shared" si="123"/>
        <v>0.26250000000000001</v>
      </c>
      <c r="CY392" s="219">
        <v>0.26111111111111102</v>
      </c>
      <c r="DL392" s="2" t="str" cm="1">
        <f t="array" ref="DL392">_xlfn.IFNA(IF(INDEX(SectorsBlocks,ROW()-ROW(DK$5)+2,MATCH(SUBSTITUTE(RPName," ",""),SectorsBlocks_Top,0))&lt;&gt;0,INDEX(SectorsBlocks,ROW()-ROW(DK$5)+2,MATCH(SUBSTITUTE(RPName," ",""),SectorsBlocks_Top,0)),""),"")</f>
        <v/>
      </c>
      <c r="DM392" s="250" t="str" cm="1">
        <f t="array" ref="DM392">_xlfn.IFNA(IF(INDEX(SectorsBlocks,ROW()-ROW(DL$5)+2,MATCH(SUBSTITUTE(RPName," ",""),SectorsBlocks_Top,0))&lt;&gt;0,INDEX(SectorsBlocks,ROW()-ROW(DL$5)+2,MATCH(SUBSTITUTE(RPName," ",""),SectorsBlocks_Top,0)+1),""),"")</f>
        <v/>
      </c>
    </row>
    <row r="393" spans="68:117" ht="15" hidden="1" customHeight="1">
      <c r="BP393" s="236">
        <f ca="1"/>
        <v>0.26041666666666702</v>
      </c>
      <c r="CN393" s="219">
        <f t="shared" si="120"/>
        <v>0.26319444444444445</v>
      </c>
      <c r="CO393" s="219">
        <f t="shared" si="121"/>
        <v>0.26319444444444445</v>
      </c>
      <c r="CQ393" s="219">
        <v>0.26180555555555601</v>
      </c>
      <c r="CV393" s="219">
        <f t="shared" si="122"/>
        <v>0.26319444444444445</v>
      </c>
      <c r="CW393" s="219">
        <f t="shared" si="123"/>
        <v>0.26319444444444445</v>
      </c>
      <c r="CY393" s="219">
        <v>0.26180555555555601</v>
      </c>
      <c r="DL393" s="2" t="str" cm="1">
        <f t="array" ref="DL393">_xlfn.IFNA(IF(INDEX(SectorsBlocks,ROW()-ROW(DK$5)+2,MATCH(SUBSTITUTE(RPName," ",""),SectorsBlocks_Top,0))&lt;&gt;0,INDEX(SectorsBlocks,ROW()-ROW(DK$5)+2,MATCH(SUBSTITUTE(RPName," ",""),SectorsBlocks_Top,0)),""),"")</f>
        <v/>
      </c>
      <c r="DM393" s="250" t="str" cm="1">
        <f t="array" ref="DM393">_xlfn.IFNA(IF(INDEX(SectorsBlocks,ROW()-ROW(DL$5)+2,MATCH(SUBSTITUTE(RPName," ",""),SectorsBlocks_Top,0))&lt;&gt;0,INDEX(SectorsBlocks,ROW()-ROW(DL$5)+2,MATCH(SUBSTITUTE(RPName," ",""),SectorsBlocks_Top,0)+1),""),"")</f>
        <v/>
      </c>
    </row>
    <row r="394" spans="68:117" ht="15" hidden="1" customHeight="1">
      <c r="BP394" s="236">
        <f ca="1"/>
        <v>0.26111111111111102</v>
      </c>
      <c r="CN394" s="219">
        <f t="shared" si="120"/>
        <v>0.2638888888888889</v>
      </c>
      <c r="CO394" s="219">
        <f t="shared" si="121"/>
        <v>0.2638888888888889</v>
      </c>
      <c r="CQ394" s="219">
        <v>0.26250000000000001</v>
      </c>
      <c r="CV394" s="219">
        <f t="shared" si="122"/>
        <v>0.2638888888888889</v>
      </c>
      <c r="CW394" s="219">
        <f t="shared" si="123"/>
        <v>0.2638888888888889</v>
      </c>
      <c r="CY394" s="219">
        <v>0.26250000000000001</v>
      </c>
      <c r="DL394" s="2" t="str" cm="1">
        <f t="array" ref="DL394">_xlfn.IFNA(IF(INDEX(SectorsBlocks,ROW()-ROW(DK$5)+2,MATCH(SUBSTITUTE(RPName," ",""),SectorsBlocks_Top,0))&lt;&gt;0,INDEX(SectorsBlocks,ROW()-ROW(DK$5)+2,MATCH(SUBSTITUTE(RPName," ",""),SectorsBlocks_Top,0)),""),"")</f>
        <v/>
      </c>
      <c r="DM394" s="250" t="str" cm="1">
        <f t="array" ref="DM394">_xlfn.IFNA(IF(INDEX(SectorsBlocks,ROW()-ROW(DL$5)+2,MATCH(SUBSTITUTE(RPName," ",""),SectorsBlocks_Top,0))&lt;&gt;0,INDEX(SectorsBlocks,ROW()-ROW(DL$5)+2,MATCH(SUBSTITUTE(RPName," ",""),SectorsBlocks_Top,0)+1),""),"")</f>
        <v/>
      </c>
    </row>
    <row r="395" spans="68:117" ht="15" hidden="1" customHeight="1">
      <c r="BP395" s="236">
        <f ca="1"/>
        <v>0.26180555555555601</v>
      </c>
      <c r="CN395" s="219">
        <f t="shared" si="120"/>
        <v>0.26458333333333334</v>
      </c>
      <c r="CO395" s="219">
        <f t="shared" si="121"/>
        <v>0.26458333333333334</v>
      </c>
      <c r="CQ395" s="219">
        <v>0.26319444444444401</v>
      </c>
      <c r="CV395" s="219">
        <f t="shared" si="122"/>
        <v>0.26458333333333334</v>
      </c>
      <c r="CW395" s="219">
        <f t="shared" si="123"/>
        <v>0.26458333333333334</v>
      </c>
      <c r="CY395" s="219">
        <v>0.26319444444444401</v>
      </c>
      <c r="DL395" s="2" t="str" cm="1">
        <f t="array" ref="DL395">_xlfn.IFNA(IF(INDEX(SectorsBlocks,ROW()-ROW(DK$5)+2,MATCH(SUBSTITUTE(RPName," ",""),SectorsBlocks_Top,0))&lt;&gt;0,INDEX(SectorsBlocks,ROW()-ROW(DK$5)+2,MATCH(SUBSTITUTE(RPName," ",""),SectorsBlocks_Top,0)),""),"")</f>
        <v/>
      </c>
      <c r="DM395" s="250" t="str" cm="1">
        <f t="array" ref="DM395">_xlfn.IFNA(IF(INDEX(SectorsBlocks,ROW()-ROW(DL$5)+2,MATCH(SUBSTITUTE(RPName," ",""),SectorsBlocks_Top,0))&lt;&gt;0,INDEX(SectorsBlocks,ROW()-ROW(DL$5)+2,MATCH(SUBSTITUTE(RPName," ",""),SectorsBlocks_Top,0)+1),""),"")</f>
        <v/>
      </c>
    </row>
    <row r="396" spans="68:117" ht="15" hidden="1" customHeight="1">
      <c r="BP396" s="236">
        <f ca="1"/>
        <v>0.26250000000000001</v>
      </c>
      <c r="CN396" s="219">
        <f t="shared" si="120"/>
        <v>0.26527777777777778</v>
      </c>
      <c r="CO396" s="219">
        <f t="shared" si="121"/>
        <v>0.26527777777777778</v>
      </c>
      <c r="CQ396" s="219">
        <v>0.26388888888888901</v>
      </c>
      <c r="CV396" s="219">
        <f t="shared" si="122"/>
        <v>0.26527777777777778</v>
      </c>
      <c r="CW396" s="219">
        <f t="shared" si="123"/>
        <v>0.26527777777777778</v>
      </c>
      <c r="CY396" s="219">
        <v>0.26388888888888901</v>
      </c>
      <c r="DL396" s="2" t="str" cm="1">
        <f t="array" ref="DL396">_xlfn.IFNA(IF(INDEX(SectorsBlocks,ROW()-ROW(DK$5)+2,MATCH(SUBSTITUTE(RPName," ",""),SectorsBlocks_Top,0))&lt;&gt;0,INDEX(SectorsBlocks,ROW()-ROW(DK$5)+2,MATCH(SUBSTITUTE(RPName," ",""),SectorsBlocks_Top,0)),""),"")</f>
        <v/>
      </c>
      <c r="DM396" s="250" t="str" cm="1">
        <f t="array" ref="DM396">_xlfn.IFNA(IF(INDEX(SectorsBlocks,ROW()-ROW(DL$5)+2,MATCH(SUBSTITUTE(RPName," ",""),SectorsBlocks_Top,0))&lt;&gt;0,INDEX(SectorsBlocks,ROW()-ROW(DL$5)+2,MATCH(SUBSTITUTE(RPName," ",""),SectorsBlocks_Top,0)+1),""),"")</f>
        <v/>
      </c>
    </row>
    <row r="397" spans="68:117" ht="15" hidden="1" customHeight="1">
      <c r="BP397" s="236">
        <f ca="1"/>
        <v>0.26319444444444401</v>
      </c>
      <c r="CN397" s="219">
        <f t="shared" si="120"/>
        <v>0.26597222222222222</v>
      </c>
      <c r="CO397" s="219">
        <f t="shared" si="121"/>
        <v>0.26597222222222222</v>
      </c>
      <c r="CQ397" s="219">
        <v>0.264583333333333</v>
      </c>
      <c r="CV397" s="219">
        <f t="shared" si="122"/>
        <v>0.26597222222222222</v>
      </c>
      <c r="CW397" s="219">
        <f t="shared" si="123"/>
        <v>0.26597222222222222</v>
      </c>
      <c r="CY397" s="219">
        <v>0.264583333333333</v>
      </c>
      <c r="DL397" s="2" t="str" cm="1">
        <f t="array" ref="DL397">_xlfn.IFNA(IF(INDEX(SectorsBlocks,ROW()-ROW(DK$5)+2,MATCH(SUBSTITUTE(RPName," ",""),SectorsBlocks_Top,0))&lt;&gt;0,INDEX(SectorsBlocks,ROW()-ROW(DK$5)+2,MATCH(SUBSTITUTE(RPName," ",""),SectorsBlocks_Top,0)),""),"")</f>
        <v/>
      </c>
      <c r="DM397" s="250" t="str" cm="1">
        <f t="array" ref="DM397">_xlfn.IFNA(IF(INDEX(SectorsBlocks,ROW()-ROW(DL$5)+2,MATCH(SUBSTITUTE(RPName," ",""),SectorsBlocks_Top,0))&lt;&gt;0,INDEX(SectorsBlocks,ROW()-ROW(DL$5)+2,MATCH(SUBSTITUTE(RPName," ",""),SectorsBlocks_Top,0)+1),""),"")</f>
        <v/>
      </c>
    </row>
    <row r="398" spans="68:117" ht="15" hidden="1" customHeight="1">
      <c r="BP398" s="236">
        <f ca="1"/>
        <v>0.26388888888888901</v>
      </c>
      <c r="CN398" s="219">
        <f t="shared" si="120"/>
        <v>0.26666666666666666</v>
      </c>
      <c r="CO398" s="219">
        <f t="shared" si="121"/>
        <v>0.26666666666666666</v>
      </c>
      <c r="CQ398" s="219">
        <v>0.265277777777778</v>
      </c>
      <c r="CV398" s="219">
        <f t="shared" si="122"/>
        <v>0.26666666666666666</v>
      </c>
      <c r="CW398" s="219">
        <f t="shared" si="123"/>
        <v>0.26666666666666666</v>
      </c>
      <c r="CY398" s="219">
        <v>0.265277777777778</v>
      </c>
      <c r="DL398" s="2" t="str" cm="1">
        <f t="array" ref="DL398">_xlfn.IFNA(IF(INDEX(SectorsBlocks,ROW()-ROW(DK$5)+2,MATCH(SUBSTITUTE(RPName," ",""),SectorsBlocks_Top,0))&lt;&gt;0,INDEX(SectorsBlocks,ROW()-ROW(DK$5)+2,MATCH(SUBSTITUTE(RPName," ",""),SectorsBlocks_Top,0)),""),"")</f>
        <v/>
      </c>
      <c r="DM398" s="250" t="str" cm="1">
        <f t="array" ref="DM398">_xlfn.IFNA(IF(INDEX(SectorsBlocks,ROW()-ROW(DL$5)+2,MATCH(SUBSTITUTE(RPName," ",""),SectorsBlocks_Top,0))&lt;&gt;0,INDEX(SectorsBlocks,ROW()-ROW(DL$5)+2,MATCH(SUBSTITUTE(RPName," ",""),SectorsBlocks_Top,0)+1),""),"")</f>
        <v/>
      </c>
    </row>
    <row r="399" spans="68:117" ht="15" hidden="1" customHeight="1">
      <c r="BP399" s="236">
        <f ca="1"/>
        <v>0.264583333333333</v>
      </c>
      <c r="CN399" s="219">
        <f t="shared" si="120"/>
        <v>0.2673611111111111</v>
      </c>
      <c r="CO399" s="219">
        <f t="shared" si="121"/>
        <v>0.2673611111111111</v>
      </c>
      <c r="CQ399" s="219">
        <v>0.265972222222222</v>
      </c>
      <c r="CV399" s="219">
        <f t="shared" si="122"/>
        <v>0.2673611111111111</v>
      </c>
      <c r="CW399" s="219">
        <f t="shared" si="123"/>
        <v>0.2673611111111111</v>
      </c>
      <c r="CY399" s="219">
        <v>0.265972222222222</v>
      </c>
      <c r="DL399" s="2" t="str" cm="1">
        <f t="array" ref="DL399">_xlfn.IFNA(IF(INDEX(SectorsBlocks,ROW()-ROW(DK$5)+2,MATCH(SUBSTITUTE(RPName," ",""),SectorsBlocks_Top,0))&lt;&gt;0,INDEX(SectorsBlocks,ROW()-ROW(DK$5)+2,MATCH(SUBSTITUTE(RPName," ",""),SectorsBlocks_Top,0)),""),"")</f>
        <v/>
      </c>
      <c r="DM399" s="250" t="str" cm="1">
        <f t="array" ref="DM399">_xlfn.IFNA(IF(INDEX(SectorsBlocks,ROW()-ROW(DL$5)+2,MATCH(SUBSTITUTE(RPName," ",""),SectorsBlocks_Top,0))&lt;&gt;0,INDEX(SectorsBlocks,ROW()-ROW(DL$5)+2,MATCH(SUBSTITUTE(RPName," ",""),SectorsBlocks_Top,0)+1),""),"")</f>
        <v/>
      </c>
    </row>
    <row r="400" spans="68:117" ht="15" hidden="1" customHeight="1">
      <c r="BP400" s="236">
        <f ca="1"/>
        <v>0.265277777777778</v>
      </c>
      <c r="CN400" s="219">
        <f t="shared" ref="CN400:CN463" si="124">IF(CN399=1,TIME(0,1,0),TIME(HOUR(CN399),MINUTE(CN399),0)+TIME(0,1,0))</f>
        <v>0.26805555555555555</v>
      </c>
      <c r="CO400" s="219">
        <f t="shared" ref="CO400:CO463" si="125">IF(CO399=1,TIME(0,1,0),TIME(HOUR(CO399),MINUTE(CO399),0)+TIME(0,1,0))</f>
        <v>0.26805555555555555</v>
      </c>
      <c r="CQ400" s="219">
        <v>0.266666666666667</v>
      </c>
      <c r="CV400" s="219">
        <f t="shared" ref="CV400:CV463" si="126">IF(CV399=1,TIME(0,1,0),TIME(HOUR(CV399),MINUTE(CV399),0)+TIME(0,1,0))</f>
        <v>0.26805555555555555</v>
      </c>
      <c r="CW400" s="219">
        <f t="shared" ref="CW400:CW463" si="127">IF(CW399=1,TIME(0,1,0),TIME(HOUR(CW399),MINUTE(CW399),0)+TIME(0,1,0))</f>
        <v>0.26805555555555555</v>
      </c>
      <c r="CY400" s="219">
        <v>0.266666666666667</v>
      </c>
      <c r="DL400" s="2" t="str" cm="1">
        <f t="array" ref="DL400">_xlfn.IFNA(IF(INDEX(SectorsBlocks,ROW()-ROW(DK$5)+2,MATCH(SUBSTITUTE(RPName," ",""),SectorsBlocks_Top,0))&lt;&gt;0,INDEX(SectorsBlocks,ROW()-ROW(DK$5)+2,MATCH(SUBSTITUTE(RPName," ",""),SectorsBlocks_Top,0)),""),"")</f>
        <v/>
      </c>
      <c r="DM400" s="250" t="str" cm="1">
        <f t="array" ref="DM400">_xlfn.IFNA(IF(INDEX(SectorsBlocks,ROW()-ROW(DL$5)+2,MATCH(SUBSTITUTE(RPName," ",""),SectorsBlocks_Top,0))&lt;&gt;0,INDEX(SectorsBlocks,ROW()-ROW(DL$5)+2,MATCH(SUBSTITUTE(RPName," ",""),SectorsBlocks_Top,0)+1),""),"")</f>
        <v/>
      </c>
    </row>
    <row r="401" spans="68:117" ht="15" hidden="1" customHeight="1">
      <c r="BP401" s="236">
        <f ca="1"/>
        <v>0.265972222222222</v>
      </c>
      <c r="CN401" s="219">
        <f t="shared" si="124"/>
        <v>0.26874999999999999</v>
      </c>
      <c r="CO401" s="219">
        <f t="shared" si="125"/>
        <v>0.26874999999999999</v>
      </c>
      <c r="CQ401" s="219">
        <v>0.26736111111111099</v>
      </c>
      <c r="CV401" s="219">
        <f t="shared" si="126"/>
        <v>0.26874999999999999</v>
      </c>
      <c r="CW401" s="219">
        <f t="shared" si="127"/>
        <v>0.26874999999999999</v>
      </c>
      <c r="CY401" s="219">
        <v>0.26736111111111099</v>
      </c>
      <c r="DL401" s="2" t="str" cm="1">
        <f t="array" ref="DL401">_xlfn.IFNA(IF(INDEX(SectorsBlocks,ROW()-ROW(DK$5)+2,MATCH(SUBSTITUTE(RPName," ",""),SectorsBlocks_Top,0))&lt;&gt;0,INDEX(SectorsBlocks,ROW()-ROW(DK$5)+2,MATCH(SUBSTITUTE(RPName," ",""),SectorsBlocks_Top,0)),""),"")</f>
        <v/>
      </c>
      <c r="DM401" s="250" t="str" cm="1">
        <f t="array" ref="DM401">_xlfn.IFNA(IF(INDEX(SectorsBlocks,ROW()-ROW(DL$5)+2,MATCH(SUBSTITUTE(RPName," ",""),SectorsBlocks_Top,0))&lt;&gt;0,INDEX(SectorsBlocks,ROW()-ROW(DL$5)+2,MATCH(SUBSTITUTE(RPName," ",""),SectorsBlocks_Top,0)+1),""),"")</f>
        <v/>
      </c>
    </row>
    <row r="402" spans="68:117" ht="15" hidden="1" customHeight="1">
      <c r="BP402" s="236">
        <f ca="1"/>
        <v>0.266666666666667</v>
      </c>
      <c r="CN402" s="219">
        <f t="shared" si="124"/>
        <v>0.26944444444444443</v>
      </c>
      <c r="CO402" s="219">
        <f t="shared" si="125"/>
        <v>0.26944444444444443</v>
      </c>
      <c r="CQ402" s="219">
        <v>0.26805555555555599</v>
      </c>
      <c r="CV402" s="219">
        <f t="shared" si="126"/>
        <v>0.26944444444444443</v>
      </c>
      <c r="CW402" s="219">
        <f t="shared" si="127"/>
        <v>0.26944444444444443</v>
      </c>
      <c r="CY402" s="219">
        <v>0.26805555555555599</v>
      </c>
      <c r="DL402" s="2" t="str" cm="1">
        <f t="array" ref="DL402">_xlfn.IFNA(IF(INDEX(SectorsBlocks,ROW()-ROW(DK$5)+2,MATCH(SUBSTITUTE(RPName," ",""),SectorsBlocks_Top,0))&lt;&gt;0,INDEX(SectorsBlocks,ROW()-ROW(DK$5)+2,MATCH(SUBSTITUTE(RPName," ",""),SectorsBlocks_Top,0)),""),"")</f>
        <v/>
      </c>
      <c r="DM402" s="250" t="str" cm="1">
        <f t="array" ref="DM402">_xlfn.IFNA(IF(INDEX(SectorsBlocks,ROW()-ROW(DL$5)+2,MATCH(SUBSTITUTE(RPName," ",""),SectorsBlocks_Top,0))&lt;&gt;0,INDEX(SectorsBlocks,ROW()-ROW(DL$5)+2,MATCH(SUBSTITUTE(RPName," ",""),SectorsBlocks_Top,0)+1),""),"")</f>
        <v/>
      </c>
    </row>
    <row r="403" spans="68:117" ht="15" hidden="1" customHeight="1">
      <c r="BP403" s="236">
        <f ca="1"/>
        <v>0.26736111111111099</v>
      </c>
      <c r="CN403" s="219">
        <f t="shared" si="124"/>
        <v>0.27013888888888887</v>
      </c>
      <c r="CO403" s="219">
        <f t="shared" si="125"/>
        <v>0.27013888888888887</v>
      </c>
      <c r="CQ403" s="219">
        <v>0.26874999999999999</v>
      </c>
      <c r="CV403" s="219">
        <f t="shared" si="126"/>
        <v>0.27013888888888887</v>
      </c>
      <c r="CW403" s="219">
        <f t="shared" si="127"/>
        <v>0.27013888888888887</v>
      </c>
      <c r="CY403" s="219">
        <v>0.26874999999999999</v>
      </c>
      <c r="DL403" s="2" t="str" cm="1">
        <f t="array" ref="DL403">_xlfn.IFNA(IF(INDEX(SectorsBlocks,ROW()-ROW(DK$5)+2,MATCH(SUBSTITUTE(RPName," ",""),SectorsBlocks_Top,0))&lt;&gt;0,INDEX(SectorsBlocks,ROW()-ROW(DK$5)+2,MATCH(SUBSTITUTE(RPName," ",""),SectorsBlocks_Top,0)),""),"")</f>
        <v/>
      </c>
      <c r="DM403" s="250" t="str" cm="1">
        <f t="array" ref="DM403">_xlfn.IFNA(IF(INDEX(SectorsBlocks,ROW()-ROW(DL$5)+2,MATCH(SUBSTITUTE(RPName," ",""),SectorsBlocks_Top,0))&lt;&gt;0,INDEX(SectorsBlocks,ROW()-ROW(DL$5)+2,MATCH(SUBSTITUTE(RPName," ",""),SectorsBlocks_Top,0)+1),""),"")</f>
        <v/>
      </c>
    </row>
    <row r="404" spans="68:117" ht="15" hidden="1" customHeight="1">
      <c r="BP404" s="236">
        <f ca="1"/>
        <v>0.26805555555555599</v>
      </c>
      <c r="CN404" s="219">
        <f t="shared" si="124"/>
        <v>0.27083333333333331</v>
      </c>
      <c r="CO404" s="219">
        <f t="shared" si="125"/>
        <v>0.27083333333333331</v>
      </c>
      <c r="CQ404" s="219">
        <v>0.26944444444444399</v>
      </c>
      <c r="CV404" s="219">
        <f t="shared" si="126"/>
        <v>0.27083333333333331</v>
      </c>
      <c r="CW404" s="219">
        <f t="shared" si="127"/>
        <v>0.27083333333333331</v>
      </c>
      <c r="CY404" s="219">
        <v>0.26944444444444399</v>
      </c>
      <c r="DL404" s="2" t="str" cm="1">
        <f t="array" ref="DL404">_xlfn.IFNA(IF(INDEX(SectorsBlocks,ROW()-ROW(DK$5)+2,MATCH(SUBSTITUTE(RPName," ",""),SectorsBlocks_Top,0))&lt;&gt;0,INDEX(SectorsBlocks,ROW()-ROW(DK$5)+2,MATCH(SUBSTITUTE(RPName," ",""),SectorsBlocks_Top,0)),""),"")</f>
        <v/>
      </c>
      <c r="DM404" s="250" t="str" cm="1">
        <f t="array" ref="DM404">_xlfn.IFNA(IF(INDEX(SectorsBlocks,ROW()-ROW(DL$5)+2,MATCH(SUBSTITUTE(RPName," ",""),SectorsBlocks_Top,0))&lt;&gt;0,INDEX(SectorsBlocks,ROW()-ROW(DL$5)+2,MATCH(SUBSTITUTE(RPName," ",""),SectorsBlocks_Top,0)+1),""),"")</f>
        <v/>
      </c>
    </row>
    <row r="405" spans="68:117" ht="15" hidden="1" customHeight="1">
      <c r="BP405" s="236">
        <f ca="1"/>
        <v>0.26874999999999999</v>
      </c>
      <c r="CN405" s="219">
        <f t="shared" si="124"/>
        <v>0.27152777777777776</v>
      </c>
      <c r="CO405" s="219">
        <f t="shared" si="125"/>
        <v>0.27152777777777776</v>
      </c>
      <c r="CQ405" s="219">
        <v>0.27013888888888898</v>
      </c>
      <c r="CV405" s="219">
        <f t="shared" si="126"/>
        <v>0.27152777777777776</v>
      </c>
      <c r="CW405" s="219">
        <f t="shared" si="127"/>
        <v>0.27152777777777776</v>
      </c>
      <c r="CY405" s="219">
        <v>0.27013888888888898</v>
      </c>
      <c r="DL405" s="2" t="str" cm="1">
        <f t="array" ref="DL405">_xlfn.IFNA(IF(INDEX(SectorsBlocks,ROW()-ROW(DK$5)+2,MATCH(SUBSTITUTE(RPName," ",""),SectorsBlocks_Top,0))&lt;&gt;0,INDEX(SectorsBlocks,ROW()-ROW(DK$5)+2,MATCH(SUBSTITUTE(RPName," ",""),SectorsBlocks_Top,0)),""),"")</f>
        <v/>
      </c>
      <c r="DM405" s="250" t="str" cm="1">
        <f t="array" ref="DM405">_xlfn.IFNA(IF(INDEX(SectorsBlocks,ROW()-ROW(DL$5)+2,MATCH(SUBSTITUTE(RPName," ",""),SectorsBlocks_Top,0))&lt;&gt;0,INDEX(SectorsBlocks,ROW()-ROW(DL$5)+2,MATCH(SUBSTITUTE(RPName," ",""),SectorsBlocks_Top,0)+1),""),"")</f>
        <v/>
      </c>
    </row>
    <row r="406" spans="68:117" ht="15" hidden="1" customHeight="1">
      <c r="BP406" s="236">
        <f ca="1"/>
        <v>0.26944444444444399</v>
      </c>
      <c r="CN406" s="219">
        <f t="shared" si="124"/>
        <v>0.2722222222222222</v>
      </c>
      <c r="CO406" s="219">
        <f t="shared" si="125"/>
        <v>0.2722222222222222</v>
      </c>
      <c r="CQ406" s="219">
        <v>0.27083333333333298</v>
      </c>
      <c r="CV406" s="219">
        <f t="shared" si="126"/>
        <v>0.2722222222222222</v>
      </c>
      <c r="CW406" s="219">
        <f t="shared" si="127"/>
        <v>0.2722222222222222</v>
      </c>
      <c r="CY406" s="219">
        <v>0.27083333333333298</v>
      </c>
      <c r="DL406" s="2" t="str" cm="1">
        <f t="array" ref="DL406">_xlfn.IFNA(IF(INDEX(SectorsBlocks,ROW()-ROW(DK$5)+2,MATCH(SUBSTITUTE(RPName," ",""),SectorsBlocks_Top,0))&lt;&gt;0,INDEX(SectorsBlocks,ROW()-ROW(DK$5)+2,MATCH(SUBSTITUTE(RPName," ",""),SectorsBlocks_Top,0)),""),"")</f>
        <v/>
      </c>
      <c r="DM406" s="250" t="str" cm="1">
        <f t="array" ref="DM406">_xlfn.IFNA(IF(INDEX(SectorsBlocks,ROW()-ROW(DL$5)+2,MATCH(SUBSTITUTE(RPName," ",""),SectorsBlocks_Top,0))&lt;&gt;0,INDEX(SectorsBlocks,ROW()-ROW(DL$5)+2,MATCH(SUBSTITUTE(RPName," ",""),SectorsBlocks_Top,0)+1),""),"")</f>
        <v/>
      </c>
    </row>
    <row r="407" spans="68:117" ht="15" hidden="1" customHeight="1">
      <c r="BP407" s="236">
        <f ca="1"/>
        <v>0.27013888888888898</v>
      </c>
      <c r="CN407" s="219">
        <f t="shared" si="124"/>
        <v>0.27291666666666664</v>
      </c>
      <c r="CO407" s="219">
        <f t="shared" si="125"/>
        <v>0.27291666666666664</v>
      </c>
      <c r="CQ407" s="219">
        <v>0.27152777777777798</v>
      </c>
      <c r="CV407" s="219">
        <f t="shared" si="126"/>
        <v>0.27291666666666664</v>
      </c>
      <c r="CW407" s="219">
        <f t="shared" si="127"/>
        <v>0.27291666666666664</v>
      </c>
      <c r="CY407" s="219">
        <v>0.27152777777777798</v>
      </c>
      <c r="DL407" s="2" t="str" cm="1">
        <f t="array" ref="DL407">_xlfn.IFNA(IF(INDEX(SectorsBlocks,ROW()-ROW(DK$5)+2,MATCH(SUBSTITUTE(RPName," ",""),SectorsBlocks_Top,0))&lt;&gt;0,INDEX(SectorsBlocks,ROW()-ROW(DK$5)+2,MATCH(SUBSTITUTE(RPName," ",""),SectorsBlocks_Top,0)),""),"")</f>
        <v/>
      </c>
      <c r="DM407" s="250" t="str" cm="1">
        <f t="array" ref="DM407">_xlfn.IFNA(IF(INDEX(SectorsBlocks,ROW()-ROW(DL$5)+2,MATCH(SUBSTITUTE(RPName," ",""),SectorsBlocks_Top,0))&lt;&gt;0,INDEX(SectorsBlocks,ROW()-ROW(DL$5)+2,MATCH(SUBSTITUTE(RPName," ",""),SectorsBlocks_Top,0)+1),""),"")</f>
        <v/>
      </c>
    </row>
    <row r="408" spans="68:117" ht="15" hidden="1" customHeight="1">
      <c r="BP408" s="236">
        <f ca="1"/>
        <v>0.27083333333333298</v>
      </c>
      <c r="CN408" s="219">
        <f t="shared" si="124"/>
        <v>0.27361111111111108</v>
      </c>
      <c r="CO408" s="219">
        <f t="shared" si="125"/>
        <v>0.27361111111111108</v>
      </c>
      <c r="CQ408" s="219">
        <v>0.27222222222222198</v>
      </c>
      <c r="CV408" s="219">
        <f t="shared" si="126"/>
        <v>0.27361111111111108</v>
      </c>
      <c r="CW408" s="219">
        <f t="shared" si="127"/>
        <v>0.27361111111111108</v>
      </c>
      <c r="CY408" s="219">
        <v>0.27222222222222198</v>
      </c>
      <c r="DL408" s="2" t="str" cm="1">
        <f t="array" ref="DL408">_xlfn.IFNA(IF(INDEX(SectorsBlocks,ROW()-ROW(DK$5)+2,MATCH(SUBSTITUTE(RPName," ",""),SectorsBlocks_Top,0))&lt;&gt;0,INDEX(SectorsBlocks,ROW()-ROW(DK$5)+2,MATCH(SUBSTITUTE(RPName," ",""),SectorsBlocks_Top,0)),""),"")</f>
        <v/>
      </c>
      <c r="DM408" s="250" t="str" cm="1">
        <f t="array" ref="DM408">_xlfn.IFNA(IF(INDEX(SectorsBlocks,ROW()-ROW(DL$5)+2,MATCH(SUBSTITUTE(RPName," ",""),SectorsBlocks_Top,0))&lt;&gt;0,INDEX(SectorsBlocks,ROW()-ROW(DL$5)+2,MATCH(SUBSTITUTE(RPName," ",""),SectorsBlocks_Top,0)+1),""),"")</f>
        <v/>
      </c>
    </row>
    <row r="409" spans="68:117" ht="15" hidden="1" customHeight="1">
      <c r="BP409" s="236">
        <f ca="1"/>
        <v>0.27152777777777798</v>
      </c>
      <c r="CN409" s="219">
        <f t="shared" si="124"/>
        <v>0.27430555555555558</v>
      </c>
      <c r="CO409" s="219">
        <f t="shared" si="125"/>
        <v>0.27430555555555558</v>
      </c>
      <c r="CQ409" s="219">
        <v>0.27291666666666697</v>
      </c>
      <c r="CV409" s="219">
        <f t="shared" si="126"/>
        <v>0.27430555555555558</v>
      </c>
      <c r="CW409" s="219">
        <f t="shared" si="127"/>
        <v>0.27430555555555558</v>
      </c>
      <c r="CY409" s="219">
        <v>0.27291666666666697</v>
      </c>
      <c r="DL409" s="2" t="str" cm="1">
        <f t="array" ref="DL409">_xlfn.IFNA(IF(INDEX(SectorsBlocks,ROW()-ROW(DK$5)+2,MATCH(SUBSTITUTE(RPName," ",""),SectorsBlocks_Top,0))&lt;&gt;0,INDEX(SectorsBlocks,ROW()-ROW(DK$5)+2,MATCH(SUBSTITUTE(RPName," ",""),SectorsBlocks_Top,0)),""),"")</f>
        <v/>
      </c>
      <c r="DM409" s="250" t="str" cm="1">
        <f t="array" ref="DM409">_xlfn.IFNA(IF(INDEX(SectorsBlocks,ROW()-ROW(DL$5)+2,MATCH(SUBSTITUTE(RPName," ",""),SectorsBlocks_Top,0))&lt;&gt;0,INDEX(SectorsBlocks,ROW()-ROW(DL$5)+2,MATCH(SUBSTITUTE(RPName," ",""),SectorsBlocks_Top,0)+1),""),"")</f>
        <v/>
      </c>
    </row>
    <row r="410" spans="68:117" ht="15" hidden="1" customHeight="1">
      <c r="BP410" s="236">
        <f ca="1"/>
        <v>0.27222222222222198</v>
      </c>
      <c r="CN410" s="219">
        <f t="shared" si="124"/>
        <v>0.27500000000000002</v>
      </c>
      <c r="CO410" s="219">
        <f t="shared" si="125"/>
        <v>0.27500000000000002</v>
      </c>
      <c r="CQ410" s="219">
        <v>0.27361111111111103</v>
      </c>
      <c r="CV410" s="219">
        <f t="shared" si="126"/>
        <v>0.27500000000000002</v>
      </c>
      <c r="CW410" s="219">
        <f t="shared" si="127"/>
        <v>0.27500000000000002</v>
      </c>
      <c r="CY410" s="219">
        <v>0.27361111111111103</v>
      </c>
      <c r="DL410" s="2" t="str" cm="1">
        <f t="array" ref="DL410">_xlfn.IFNA(IF(INDEX(SectorsBlocks,ROW()-ROW(DK$5)+2,MATCH(SUBSTITUTE(RPName," ",""),SectorsBlocks_Top,0))&lt;&gt;0,INDEX(SectorsBlocks,ROW()-ROW(DK$5)+2,MATCH(SUBSTITUTE(RPName," ",""),SectorsBlocks_Top,0)),""),"")</f>
        <v/>
      </c>
      <c r="DM410" s="250" t="str" cm="1">
        <f t="array" ref="DM410">_xlfn.IFNA(IF(INDEX(SectorsBlocks,ROW()-ROW(DL$5)+2,MATCH(SUBSTITUTE(RPName," ",""),SectorsBlocks_Top,0))&lt;&gt;0,INDEX(SectorsBlocks,ROW()-ROW(DL$5)+2,MATCH(SUBSTITUTE(RPName," ",""),SectorsBlocks_Top,0)+1),""),"")</f>
        <v/>
      </c>
    </row>
    <row r="411" spans="68:117" ht="15" hidden="1" customHeight="1">
      <c r="BP411" s="236">
        <f ca="1"/>
        <v>0.27291666666666697</v>
      </c>
      <c r="CN411" s="219">
        <f t="shared" si="124"/>
        <v>0.27569444444444446</v>
      </c>
      <c r="CO411" s="219">
        <f t="shared" si="125"/>
        <v>0.27569444444444446</v>
      </c>
      <c r="CQ411" s="219">
        <v>0.27430555555555602</v>
      </c>
      <c r="CV411" s="219">
        <f t="shared" si="126"/>
        <v>0.27569444444444446</v>
      </c>
      <c r="CW411" s="219">
        <f t="shared" si="127"/>
        <v>0.27569444444444446</v>
      </c>
      <c r="CY411" s="219">
        <v>0.27430555555555602</v>
      </c>
      <c r="DL411" s="2" t="str" cm="1">
        <f t="array" ref="DL411">_xlfn.IFNA(IF(INDEX(SectorsBlocks,ROW()-ROW(DK$5)+2,MATCH(SUBSTITUTE(RPName," ",""),SectorsBlocks_Top,0))&lt;&gt;0,INDEX(SectorsBlocks,ROW()-ROW(DK$5)+2,MATCH(SUBSTITUTE(RPName," ",""),SectorsBlocks_Top,0)),""),"")</f>
        <v/>
      </c>
      <c r="DM411" s="250" t="str" cm="1">
        <f t="array" ref="DM411">_xlfn.IFNA(IF(INDEX(SectorsBlocks,ROW()-ROW(DL$5)+2,MATCH(SUBSTITUTE(RPName," ",""),SectorsBlocks_Top,0))&lt;&gt;0,INDEX(SectorsBlocks,ROW()-ROW(DL$5)+2,MATCH(SUBSTITUTE(RPName," ",""),SectorsBlocks_Top,0)+1),""),"")</f>
        <v/>
      </c>
    </row>
    <row r="412" spans="68:117" ht="15" hidden="1" customHeight="1">
      <c r="BP412" s="236">
        <f ca="1"/>
        <v>0.27361111111111103</v>
      </c>
      <c r="CN412" s="219">
        <f t="shared" si="124"/>
        <v>0.27638888888888891</v>
      </c>
      <c r="CO412" s="219">
        <f t="shared" si="125"/>
        <v>0.27638888888888891</v>
      </c>
      <c r="CQ412" s="219">
        <v>0.27500000000000002</v>
      </c>
      <c r="CV412" s="219">
        <f t="shared" si="126"/>
        <v>0.27638888888888891</v>
      </c>
      <c r="CW412" s="219">
        <f t="shared" si="127"/>
        <v>0.27638888888888891</v>
      </c>
      <c r="CY412" s="219">
        <v>0.27500000000000002</v>
      </c>
      <c r="DL412" s="2" t="str" cm="1">
        <f t="array" ref="DL412">_xlfn.IFNA(IF(INDEX(SectorsBlocks,ROW()-ROW(DK$5)+2,MATCH(SUBSTITUTE(RPName," ",""),SectorsBlocks_Top,0))&lt;&gt;0,INDEX(SectorsBlocks,ROW()-ROW(DK$5)+2,MATCH(SUBSTITUTE(RPName," ",""),SectorsBlocks_Top,0)),""),"")</f>
        <v/>
      </c>
      <c r="DM412" s="250" t="str" cm="1">
        <f t="array" ref="DM412">_xlfn.IFNA(IF(INDEX(SectorsBlocks,ROW()-ROW(DL$5)+2,MATCH(SUBSTITUTE(RPName," ",""),SectorsBlocks_Top,0))&lt;&gt;0,INDEX(SectorsBlocks,ROW()-ROW(DL$5)+2,MATCH(SUBSTITUTE(RPName," ",""),SectorsBlocks_Top,0)+1),""),"")</f>
        <v/>
      </c>
    </row>
    <row r="413" spans="68:117" ht="15" hidden="1" customHeight="1">
      <c r="BP413" s="236">
        <f ca="1"/>
        <v>0.27430555555555602</v>
      </c>
      <c r="CN413" s="219">
        <f t="shared" si="124"/>
        <v>0.27708333333333335</v>
      </c>
      <c r="CO413" s="219">
        <f t="shared" si="125"/>
        <v>0.27708333333333335</v>
      </c>
      <c r="CQ413" s="219">
        <v>0.27569444444444402</v>
      </c>
      <c r="CV413" s="219">
        <f t="shared" si="126"/>
        <v>0.27708333333333335</v>
      </c>
      <c r="CW413" s="219">
        <f t="shared" si="127"/>
        <v>0.27708333333333335</v>
      </c>
      <c r="CY413" s="219">
        <v>0.27569444444444402</v>
      </c>
      <c r="DL413" s="2" t="str" cm="1">
        <f t="array" ref="DL413">_xlfn.IFNA(IF(INDEX(SectorsBlocks,ROW()-ROW(DK$5)+2,MATCH(SUBSTITUTE(RPName," ",""),SectorsBlocks_Top,0))&lt;&gt;0,INDEX(SectorsBlocks,ROW()-ROW(DK$5)+2,MATCH(SUBSTITUTE(RPName," ",""),SectorsBlocks_Top,0)),""),"")</f>
        <v/>
      </c>
      <c r="DM413" s="250" t="str" cm="1">
        <f t="array" ref="DM413">_xlfn.IFNA(IF(INDEX(SectorsBlocks,ROW()-ROW(DL$5)+2,MATCH(SUBSTITUTE(RPName," ",""),SectorsBlocks_Top,0))&lt;&gt;0,INDEX(SectorsBlocks,ROW()-ROW(DL$5)+2,MATCH(SUBSTITUTE(RPName," ",""),SectorsBlocks_Top,0)+1),""),"")</f>
        <v/>
      </c>
    </row>
    <row r="414" spans="68:117" ht="15" hidden="1" customHeight="1">
      <c r="BP414" s="236">
        <f ca="1"/>
        <v>0.27500000000000002</v>
      </c>
      <c r="CN414" s="219">
        <f t="shared" si="124"/>
        <v>0.27777777777777779</v>
      </c>
      <c r="CO414" s="219">
        <f t="shared" si="125"/>
        <v>0.27777777777777779</v>
      </c>
      <c r="CQ414" s="219">
        <v>0.27638888888888902</v>
      </c>
      <c r="CV414" s="219">
        <f t="shared" si="126"/>
        <v>0.27777777777777779</v>
      </c>
      <c r="CW414" s="219">
        <f t="shared" si="127"/>
        <v>0.27777777777777779</v>
      </c>
      <c r="CY414" s="219">
        <v>0.27638888888888902</v>
      </c>
      <c r="DL414" s="2" t="str" cm="1">
        <f t="array" ref="DL414">_xlfn.IFNA(IF(INDEX(SectorsBlocks,ROW()-ROW(DK$5)+2,MATCH(SUBSTITUTE(RPName," ",""),SectorsBlocks_Top,0))&lt;&gt;0,INDEX(SectorsBlocks,ROW()-ROW(DK$5)+2,MATCH(SUBSTITUTE(RPName," ",""),SectorsBlocks_Top,0)),""),"")</f>
        <v/>
      </c>
      <c r="DM414" s="250" t="str" cm="1">
        <f t="array" ref="DM414">_xlfn.IFNA(IF(INDEX(SectorsBlocks,ROW()-ROW(DL$5)+2,MATCH(SUBSTITUTE(RPName," ",""),SectorsBlocks_Top,0))&lt;&gt;0,INDEX(SectorsBlocks,ROW()-ROW(DL$5)+2,MATCH(SUBSTITUTE(RPName," ",""),SectorsBlocks_Top,0)+1),""),"")</f>
        <v/>
      </c>
    </row>
    <row r="415" spans="68:117" ht="15" hidden="1" customHeight="1">
      <c r="BP415" s="236">
        <f ca="1"/>
        <v>0.27569444444444402</v>
      </c>
      <c r="CN415" s="219">
        <f t="shared" si="124"/>
        <v>0.27847222222222223</v>
      </c>
      <c r="CO415" s="219">
        <f t="shared" si="125"/>
        <v>0.27847222222222223</v>
      </c>
      <c r="CQ415" s="219">
        <v>0.27708333333333302</v>
      </c>
      <c r="CV415" s="219">
        <f t="shared" si="126"/>
        <v>0.27847222222222223</v>
      </c>
      <c r="CW415" s="219">
        <f t="shared" si="127"/>
        <v>0.27847222222222223</v>
      </c>
      <c r="CY415" s="219">
        <v>0.27708333333333302</v>
      </c>
      <c r="DL415" s="2" t="str" cm="1">
        <f t="array" ref="DL415">_xlfn.IFNA(IF(INDEX(SectorsBlocks,ROW()-ROW(DK$5)+2,MATCH(SUBSTITUTE(RPName," ",""),SectorsBlocks_Top,0))&lt;&gt;0,INDEX(SectorsBlocks,ROW()-ROW(DK$5)+2,MATCH(SUBSTITUTE(RPName," ",""),SectorsBlocks_Top,0)),""),"")</f>
        <v/>
      </c>
      <c r="DM415" s="250" t="str" cm="1">
        <f t="array" ref="DM415">_xlfn.IFNA(IF(INDEX(SectorsBlocks,ROW()-ROW(DL$5)+2,MATCH(SUBSTITUTE(RPName," ",""),SectorsBlocks_Top,0))&lt;&gt;0,INDEX(SectorsBlocks,ROW()-ROW(DL$5)+2,MATCH(SUBSTITUTE(RPName," ",""),SectorsBlocks_Top,0)+1),""),"")</f>
        <v/>
      </c>
    </row>
    <row r="416" spans="68:117" ht="15" hidden="1" customHeight="1">
      <c r="BP416" s="236">
        <f ca="1"/>
        <v>0.27638888888888902</v>
      </c>
      <c r="CN416" s="219">
        <f t="shared" si="124"/>
        <v>0.27916666666666667</v>
      </c>
      <c r="CO416" s="219">
        <f t="shared" si="125"/>
        <v>0.27916666666666667</v>
      </c>
      <c r="CQ416" s="219">
        <v>0.27777777777777801</v>
      </c>
      <c r="CV416" s="219">
        <f t="shared" si="126"/>
        <v>0.27916666666666667</v>
      </c>
      <c r="CW416" s="219">
        <f t="shared" si="127"/>
        <v>0.27916666666666667</v>
      </c>
      <c r="CY416" s="219">
        <v>0.27777777777777801</v>
      </c>
      <c r="DL416" s="2" t="str" cm="1">
        <f t="array" ref="DL416">_xlfn.IFNA(IF(INDEX(SectorsBlocks,ROW()-ROW(DK$5)+2,MATCH(SUBSTITUTE(RPName," ",""),SectorsBlocks_Top,0))&lt;&gt;0,INDEX(SectorsBlocks,ROW()-ROW(DK$5)+2,MATCH(SUBSTITUTE(RPName," ",""),SectorsBlocks_Top,0)),""),"")</f>
        <v/>
      </c>
      <c r="DM416" s="250" t="str" cm="1">
        <f t="array" ref="DM416">_xlfn.IFNA(IF(INDEX(SectorsBlocks,ROW()-ROW(DL$5)+2,MATCH(SUBSTITUTE(RPName," ",""),SectorsBlocks_Top,0))&lt;&gt;0,INDEX(SectorsBlocks,ROW()-ROW(DL$5)+2,MATCH(SUBSTITUTE(RPName," ",""),SectorsBlocks_Top,0)+1),""),"")</f>
        <v/>
      </c>
    </row>
    <row r="417" spans="68:117" ht="15" hidden="1" customHeight="1">
      <c r="BP417" s="236">
        <f ca="1"/>
        <v>0.27708333333333302</v>
      </c>
      <c r="CN417" s="219">
        <f t="shared" si="124"/>
        <v>0.27986111111111112</v>
      </c>
      <c r="CO417" s="219">
        <f t="shared" si="125"/>
        <v>0.27986111111111112</v>
      </c>
      <c r="CQ417" s="219">
        <v>0.27847222222222201</v>
      </c>
      <c r="CV417" s="219">
        <f t="shared" si="126"/>
        <v>0.27986111111111112</v>
      </c>
      <c r="CW417" s="219">
        <f t="shared" si="127"/>
        <v>0.27986111111111112</v>
      </c>
      <c r="CY417" s="219">
        <v>0.27847222222222201</v>
      </c>
      <c r="DL417" s="2" t="str" cm="1">
        <f t="array" ref="DL417">_xlfn.IFNA(IF(INDEX(SectorsBlocks,ROW()-ROW(DK$5)+2,MATCH(SUBSTITUTE(RPName," ",""),SectorsBlocks_Top,0))&lt;&gt;0,INDEX(SectorsBlocks,ROW()-ROW(DK$5)+2,MATCH(SUBSTITUTE(RPName," ",""),SectorsBlocks_Top,0)),""),"")</f>
        <v/>
      </c>
      <c r="DM417" s="250" t="str" cm="1">
        <f t="array" ref="DM417">_xlfn.IFNA(IF(INDEX(SectorsBlocks,ROW()-ROW(DL$5)+2,MATCH(SUBSTITUTE(RPName," ",""),SectorsBlocks_Top,0))&lt;&gt;0,INDEX(SectorsBlocks,ROW()-ROW(DL$5)+2,MATCH(SUBSTITUTE(RPName," ",""),SectorsBlocks_Top,0)+1),""),"")</f>
        <v/>
      </c>
    </row>
    <row r="418" spans="68:117" ht="15" hidden="1" customHeight="1">
      <c r="BP418" s="236">
        <f ca="1"/>
        <v>0.27777777777777801</v>
      </c>
      <c r="CN418" s="219">
        <f t="shared" si="124"/>
        <v>0.28055555555555556</v>
      </c>
      <c r="CO418" s="219">
        <f t="shared" si="125"/>
        <v>0.28055555555555556</v>
      </c>
      <c r="CQ418" s="219">
        <v>0.27916666666666701</v>
      </c>
      <c r="CV418" s="219">
        <f t="shared" si="126"/>
        <v>0.28055555555555556</v>
      </c>
      <c r="CW418" s="219">
        <f t="shared" si="127"/>
        <v>0.28055555555555556</v>
      </c>
      <c r="CY418" s="219">
        <v>0.27916666666666701</v>
      </c>
      <c r="DL418" s="2" t="str" cm="1">
        <f t="array" ref="DL418">_xlfn.IFNA(IF(INDEX(SectorsBlocks,ROW()-ROW(DK$5)+2,MATCH(SUBSTITUTE(RPName," ",""),SectorsBlocks_Top,0))&lt;&gt;0,INDEX(SectorsBlocks,ROW()-ROW(DK$5)+2,MATCH(SUBSTITUTE(RPName," ",""),SectorsBlocks_Top,0)),""),"")</f>
        <v/>
      </c>
      <c r="DM418" s="250" t="str" cm="1">
        <f t="array" ref="DM418">_xlfn.IFNA(IF(INDEX(SectorsBlocks,ROW()-ROW(DL$5)+2,MATCH(SUBSTITUTE(RPName," ",""),SectorsBlocks_Top,0))&lt;&gt;0,INDEX(SectorsBlocks,ROW()-ROW(DL$5)+2,MATCH(SUBSTITUTE(RPName," ",""),SectorsBlocks_Top,0)+1),""),"")</f>
        <v/>
      </c>
    </row>
    <row r="419" spans="68:117" ht="15" hidden="1" customHeight="1">
      <c r="BP419" s="236">
        <f ca="1"/>
        <v>0.27847222222222201</v>
      </c>
      <c r="CN419" s="219">
        <f t="shared" si="124"/>
        <v>0.28125</v>
      </c>
      <c r="CO419" s="219">
        <f t="shared" si="125"/>
        <v>0.28125</v>
      </c>
      <c r="CQ419" s="219">
        <v>0.27986111111111101</v>
      </c>
      <c r="CV419" s="219">
        <f t="shared" si="126"/>
        <v>0.28125</v>
      </c>
      <c r="CW419" s="219">
        <f t="shared" si="127"/>
        <v>0.28125</v>
      </c>
      <c r="CY419" s="219">
        <v>0.27986111111111101</v>
      </c>
      <c r="DL419" s="2" t="str" cm="1">
        <f t="array" ref="DL419">_xlfn.IFNA(IF(INDEX(SectorsBlocks,ROW()-ROW(DK$5)+2,MATCH(SUBSTITUTE(RPName," ",""),SectorsBlocks_Top,0))&lt;&gt;0,INDEX(SectorsBlocks,ROW()-ROW(DK$5)+2,MATCH(SUBSTITUTE(RPName," ",""),SectorsBlocks_Top,0)),""),"")</f>
        <v/>
      </c>
      <c r="DM419" s="250" t="str" cm="1">
        <f t="array" ref="DM419">_xlfn.IFNA(IF(INDEX(SectorsBlocks,ROW()-ROW(DL$5)+2,MATCH(SUBSTITUTE(RPName," ",""),SectorsBlocks_Top,0))&lt;&gt;0,INDEX(SectorsBlocks,ROW()-ROW(DL$5)+2,MATCH(SUBSTITUTE(RPName," ",""),SectorsBlocks_Top,0)+1),""),"")</f>
        <v/>
      </c>
    </row>
    <row r="420" spans="68:117" ht="15" hidden="1" customHeight="1">
      <c r="BP420" s="236">
        <f ca="1"/>
        <v>0.27916666666666701</v>
      </c>
      <c r="CN420" s="219">
        <f t="shared" si="124"/>
        <v>0.28194444444444444</v>
      </c>
      <c r="CO420" s="219">
        <f t="shared" si="125"/>
        <v>0.28194444444444444</v>
      </c>
      <c r="CQ420" s="219">
        <v>0.280555555555556</v>
      </c>
      <c r="CV420" s="219">
        <f t="shared" si="126"/>
        <v>0.28194444444444444</v>
      </c>
      <c r="CW420" s="219">
        <f t="shared" si="127"/>
        <v>0.28194444444444444</v>
      </c>
      <c r="CY420" s="219">
        <v>0.280555555555556</v>
      </c>
      <c r="DL420" s="2" t="str" cm="1">
        <f t="array" ref="DL420">_xlfn.IFNA(IF(INDEX(SectorsBlocks,ROW()-ROW(DK$5)+2,MATCH(SUBSTITUTE(RPName," ",""),SectorsBlocks_Top,0))&lt;&gt;0,INDEX(SectorsBlocks,ROW()-ROW(DK$5)+2,MATCH(SUBSTITUTE(RPName," ",""),SectorsBlocks_Top,0)),""),"")</f>
        <v/>
      </c>
      <c r="DM420" s="250" t="str" cm="1">
        <f t="array" ref="DM420">_xlfn.IFNA(IF(INDEX(SectorsBlocks,ROW()-ROW(DL$5)+2,MATCH(SUBSTITUTE(RPName," ",""),SectorsBlocks_Top,0))&lt;&gt;0,INDEX(SectorsBlocks,ROW()-ROW(DL$5)+2,MATCH(SUBSTITUTE(RPName," ",""),SectorsBlocks_Top,0)+1),""),"")</f>
        <v/>
      </c>
    </row>
    <row r="421" spans="68:117" ht="15" hidden="1" customHeight="1">
      <c r="BP421" s="236">
        <f ca="1"/>
        <v>0.27986111111111101</v>
      </c>
      <c r="CN421" s="219">
        <f t="shared" si="124"/>
        <v>0.28263888888888888</v>
      </c>
      <c r="CO421" s="219">
        <f t="shared" si="125"/>
        <v>0.28263888888888888</v>
      </c>
      <c r="CQ421" s="219">
        <v>0.28125</v>
      </c>
      <c r="CV421" s="219">
        <f t="shared" si="126"/>
        <v>0.28263888888888888</v>
      </c>
      <c r="CW421" s="219">
        <f t="shared" si="127"/>
        <v>0.28263888888888888</v>
      </c>
      <c r="CY421" s="219">
        <v>0.28125</v>
      </c>
      <c r="DL421" s="2" t="str" cm="1">
        <f t="array" ref="DL421">_xlfn.IFNA(IF(INDEX(SectorsBlocks,ROW()-ROW(DK$5)+2,MATCH(SUBSTITUTE(RPName," ",""),SectorsBlocks_Top,0))&lt;&gt;0,INDEX(SectorsBlocks,ROW()-ROW(DK$5)+2,MATCH(SUBSTITUTE(RPName," ",""),SectorsBlocks_Top,0)),""),"")</f>
        <v/>
      </c>
      <c r="DM421" s="250" t="str" cm="1">
        <f t="array" ref="DM421">_xlfn.IFNA(IF(INDEX(SectorsBlocks,ROW()-ROW(DL$5)+2,MATCH(SUBSTITUTE(RPName," ",""),SectorsBlocks_Top,0))&lt;&gt;0,INDEX(SectorsBlocks,ROW()-ROW(DL$5)+2,MATCH(SUBSTITUTE(RPName," ",""),SectorsBlocks_Top,0)+1),""),"")</f>
        <v/>
      </c>
    </row>
    <row r="422" spans="68:117" ht="15" hidden="1" customHeight="1">
      <c r="BP422" s="236">
        <f ca="1"/>
        <v>0.280555555555556</v>
      </c>
      <c r="CN422" s="219">
        <f t="shared" si="124"/>
        <v>0.28333333333333333</v>
      </c>
      <c r="CO422" s="219">
        <f t="shared" si="125"/>
        <v>0.28333333333333333</v>
      </c>
      <c r="CQ422" s="219">
        <v>0.281944444444444</v>
      </c>
      <c r="CV422" s="219">
        <f t="shared" si="126"/>
        <v>0.28333333333333333</v>
      </c>
      <c r="CW422" s="219">
        <f t="shared" si="127"/>
        <v>0.28333333333333333</v>
      </c>
      <c r="CY422" s="219">
        <v>0.281944444444444</v>
      </c>
      <c r="DL422" s="2" t="str" cm="1">
        <f t="array" ref="DL422">_xlfn.IFNA(IF(INDEX(SectorsBlocks,ROW()-ROW(DK$5)+2,MATCH(SUBSTITUTE(RPName," ",""),SectorsBlocks_Top,0))&lt;&gt;0,INDEX(SectorsBlocks,ROW()-ROW(DK$5)+2,MATCH(SUBSTITUTE(RPName," ",""),SectorsBlocks_Top,0)),""),"")</f>
        <v/>
      </c>
      <c r="DM422" s="250" t="str" cm="1">
        <f t="array" ref="DM422">_xlfn.IFNA(IF(INDEX(SectorsBlocks,ROW()-ROW(DL$5)+2,MATCH(SUBSTITUTE(RPName," ",""),SectorsBlocks_Top,0))&lt;&gt;0,INDEX(SectorsBlocks,ROW()-ROW(DL$5)+2,MATCH(SUBSTITUTE(RPName," ",""),SectorsBlocks_Top,0)+1),""),"")</f>
        <v/>
      </c>
    </row>
    <row r="423" spans="68:117" ht="15" hidden="1" customHeight="1">
      <c r="BP423" s="236">
        <f ca="1"/>
        <v>0.28125</v>
      </c>
      <c r="CN423" s="219">
        <f t="shared" si="124"/>
        <v>0.28402777777777777</v>
      </c>
      <c r="CO423" s="219">
        <f t="shared" si="125"/>
        <v>0.28402777777777777</v>
      </c>
      <c r="CQ423" s="219">
        <v>0.28263888888888899</v>
      </c>
      <c r="CV423" s="219">
        <f t="shared" si="126"/>
        <v>0.28402777777777777</v>
      </c>
      <c r="CW423" s="219">
        <f t="shared" si="127"/>
        <v>0.28402777777777777</v>
      </c>
      <c r="CY423" s="219">
        <v>0.28263888888888899</v>
      </c>
      <c r="DL423" s="2" t="str" cm="1">
        <f t="array" ref="DL423">_xlfn.IFNA(IF(INDEX(SectorsBlocks,ROW()-ROW(DK$5)+2,MATCH(SUBSTITUTE(RPName," ",""),SectorsBlocks_Top,0))&lt;&gt;0,INDEX(SectorsBlocks,ROW()-ROW(DK$5)+2,MATCH(SUBSTITUTE(RPName," ",""),SectorsBlocks_Top,0)),""),"")</f>
        <v/>
      </c>
      <c r="DM423" s="250" t="str" cm="1">
        <f t="array" ref="DM423">_xlfn.IFNA(IF(INDEX(SectorsBlocks,ROW()-ROW(DL$5)+2,MATCH(SUBSTITUTE(RPName," ",""),SectorsBlocks_Top,0))&lt;&gt;0,INDEX(SectorsBlocks,ROW()-ROW(DL$5)+2,MATCH(SUBSTITUTE(RPName," ",""),SectorsBlocks_Top,0)+1),""),"")</f>
        <v/>
      </c>
    </row>
    <row r="424" spans="68:117" ht="15" hidden="1" customHeight="1">
      <c r="BP424" s="236">
        <f ca="1"/>
        <v>0.281944444444444</v>
      </c>
      <c r="CN424" s="219">
        <f t="shared" si="124"/>
        <v>0.28472222222222221</v>
      </c>
      <c r="CO424" s="219">
        <f t="shared" si="125"/>
        <v>0.28472222222222221</v>
      </c>
      <c r="CQ424" s="219">
        <v>0.28333333333333299</v>
      </c>
      <c r="CV424" s="219">
        <f t="shared" si="126"/>
        <v>0.28472222222222221</v>
      </c>
      <c r="CW424" s="219">
        <f t="shared" si="127"/>
        <v>0.28472222222222221</v>
      </c>
      <c r="CY424" s="219">
        <v>0.28333333333333299</v>
      </c>
      <c r="DL424" s="2" t="str" cm="1">
        <f t="array" ref="DL424">_xlfn.IFNA(IF(INDEX(SectorsBlocks,ROW()-ROW(DK$5)+2,MATCH(SUBSTITUTE(RPName," ",""),SectorsBlocks_Top,0))&lt;&gt;0,INDEX(SectorsBlocks,ROW()-ROW(DK$5)+2,MATCH(SUBSTITUTE(RPName," ",""),SectorsBlocks_Top,0)),""),"")</f>
        <v/>
      </c>
      <c r="DM424" s="250" t="str" cm="1">
        <f t="array" ref="DM424">_xlfn.IFNA(IF(INDEX(SectorsBlocks,ROW()-ROW(DL$5)+2,MATCH(SUBSTITUTE(RPName," ",""),SectorsBlocks_Top,0))&lt;&gt;0,INDEX(SectorsBlocks,ROW()-ROW(DL$5)+2,MATCH(SUBSTITUTE(RPName," ",""),SectorsBlocks_Top,0)+1),""),"")</f>
        <v/>
      </c>
    </row>
    <row r="425" spans="68:117" ht="15" hidden="1" customHeight="1">
      <c r="BP425" s="236">
        <f ca="1"/>
        <v>0.28263888888888899</v>
      </c>
      <c r="CN425" s="219">
        <f t="shared" si="124"/>
        <v>0.28541666666666665</v>
      </c>
      <c r="CO425" s="219">
        <f t="shared" si="125"/>
        <v>0.28541666666666665</v>
      </c>
      <c r="CQ425" s="219">
        <v>0.28402777777777799</v>
      </c>
      <c r="CV425" s="219">
        <f t="shared" si="126"/>
        <v>0.28541666666666665</v>
      </c>
      <c r="CW425" s="219">
        <f t="shared" si="127"/>
        <v>0.28541666666666665</v>
      </c>
      <c r="CY425" s="219">
        <v>0.28402777777777799</v>
      </c>
      <c r="DL425" s="2" t="str" cm="1">
        <f t="array" ref="DL425">_xlfn.IFNA(IF(INDEX(SectorsBlocks,ROW()-ROW(DK$5)+2,MATCH(SUBSTITUTE(RPName," ",""),SectorsBlocks_Top,0))&lt;&gt;0,INDEX(SectorsBlocks,ROW()-ROW(DK$5)+2,MATCH(SUBSTITUTE(RPName," ",""),SectorsBlocks_Top,0)),""),"")</f>
        <v/>
      </c>
      <c r="DM425" s="250" t="str" cm="1">
        <f t="array" ref="DM425">_xlfn.IFNA(IF(INDEX(SectorsBlocks,ROW()-ROW(DL$5)+2,MATCH(SUBSTITUTE(RPName," ",""),SectorsBlocks_Top,0))&lt;&gt;0,INDEX(SectorsBlocks,ROW()-ROW(DL$5)+2,MATCH(SUBSTITUTE(RPName," ",""),SectorsBlocks_Top,0)+1),""),"")</f>
        <v/>
      </c>
    </row>
    <row r="426" spans="68:117" ht="15" hidden="1" customHeight="1">
      <c r="BP426" s="236">
        <f ca="1"/>
        <v>0.28333333333333299</v>
      </c>
      <c r="CN426" s="219">
        <f t="shared" si="124"/>
        <v>0.28611111111111109</v>
      </c>
      <c r="CO426" s="219">
        <f t="shared" si="125"/>
        <v>0.28611111111111109</v>
      </c>
      <c r="CQ426" s="219">
        <v>0.28472222222222199</v>
      </c>
      <c r="CV426" s="219">
        <f t="shared" si="126"/>
        <v>0.28611111111111109</v>
      </c>
      <c r="CW426" s="219">
        <f t="shared" si="127"/>
        <v>0.28611111111111109</v>
      </c>
      <c r="CY426" s="219">
        <v>0.28472222222222199</v>
      </c>
      <c r="DL426" s="2" t="str" cm="1">
        <f t="array" ref="DL426">_xlfn.IFNA(IF(INDEX(SectorsBlocks,ROW()-ROW(DK$5)+2,MATCH(SUBSTITUTE(RPName," ",""),SectorsBlocks_Top,0))&lt;&gt;0,INDEX(SectorsBlocks,ROW()-ROW(DK$5)+2,MATCH(SUBSTITUTE(RPName," ",""),SectorsBlocks_Top,0)),""),"")</f>
        <v/>
      </c>
      <c r="DM426" s="250" t="str" cm="1">
        <f t="array" ref="DM426">_xlfn.IFNA(IF(INDEX(SectorsBlocks,ROW()-ROW(DL$5)+2,MATCH(SUBSTITUTE(RPName," ",""),SectorsBlocks_Top,0))&lt;&gt;0,INDEX(SectorsBlocks,ROW()-ROW(DL$5)+2,MATCH(SUBSTITUTE(RPName," ",""),SectorsBlocks_Top,0)+1),""),"")</f>
        <v/>
      </c>
    </row>
    <row r="427" spans="68:117" ht="15" hidden="1" customHeight="1">
      <c r="BP427" s="236">
        <f ca="1"/>
        <v>0.28402777777777799</v>
      </c>
      <c r="CN427" s="219">
        <f t="shared" si="124"/>
        <v>0.28680555555555554</v>
      </c>
      <c r="CO427" s="219">
        <f t="shared" si="125"/>
        <v>0.28680555555555554</v>
      </c>
      <c r="CQ427" s="219">
        <v>0.28541666666666698</v>
      </c>
      <c r="CV427" s="219">
        <f t="shared" si="126"/>
        <v>0.28680555555555554</v>
      </c>
      <c r="CW427" s="219">
        <f t="shared" si="127"/>
        <v>0.28680555555555554</v>
      </c>
      <c r="CY427" s="219">
        <v>0.28541666666666698</v>
      </c>
      <c r="DL427" s="2" t="str" cm="1">
        <f t="array" ref="DL427">_xlfn.IFNA(IF(INDEX(SectorsBlocks,ROW()-ROW(DK$5)+2,MATCH(SUBSTITUTE(RPName," ",""),SectorsBlocks_Top,0))&lt;&gt;0,INDEX(SectorsBlocks,ROW()-ROW(DK$5)+2,MATCH(SUBSTITUTE(RPName," ",""),SectorsBlocks_Top,0)),""),"")</f>
        <v/>
      </c>
      <c r="DM427" s="250" t="str" cm="1">
        <f t="array" ref="DM427">_xlfn.IFNA(IF(INDEX(SectorsBlocks,ROW()-ROW(DL$5)+2,MATCH(SUBSTITUTE(RPName," ",""),SectorsBlocks_Top,0))&lt;&gt;0,INDEX(SectorsBlocks,ROW()-ROW(DL$5)+2,MATCH(SUBSTITUTE(RPName," ",""),SectorsBlocks_Top,0)+1),""),"")</f>
        <v/>
      </c>
    </row>
    <row r="428" spans="68:117" ht="15" hidden="1" customHeight="1">
      <c r="BP428" s="236">
        <f ca="1"/>
        <v>0.28472222222222199</v>
      </c>
      <c r="CN428" s="219">
        <f t="shared" si="124"/>
        <v>0.28749999999999998</v>
      </c>
      <c r="CO428" s="219">
        <f t="shared" si="125"/>
        <v>0.28749999999999998</v>
      </c>
      <c r="CQ428" s="219">
        <v>0.28611111111111098</v>
      </c>
      <c r="CV428" s="219">
        <f t="shared" si="126"/>
        <v>0.28749999999999998</v>
      </c>
      <c r="CW428" s="219">
        <f t="shared" si="127"/>
        <v>0.28749999999999998</v>
      </c>
      <c r="CY428" s="219">
        <v>0.28611111111111098</v>
      </c>
      <c r="DL428" s="2" t="str" cm="1">
        <f t="array" ref="DL428">_xlfn.IFNA(IF(INDEX(SectorsBlocks,ROW()-ROW(DK$5)+2,MATCH(SUBSTITUTE(RPName," ",""),SectorsBlocks_Top,0))&lt;&gt;0,INDEX(SectorsBlocks,ROW()-ROW(DK$5)+2,MATCH(SUBSTITUTE(RPName," ",""),SectorsBlocks_Top,0)),""),"")</f>
        <v/>
      </c>
      <c r="DM428" s="250" t="str" cm="1">
        <f t="array" ref="DM428">_xlfn.IFNA(IF(INDEX(SectorsBlocks,ROW()-ROW(DL$5)+2,MATCH(SUBSTITUTE(RPName," ",""),SectorsBlocks_Top,0))&lt;&gt;0,INDEX(SectorsBlocks,ROW()-ROW(DL$5)+2,MATCH(SUBSTITUTE(RPName," ",""),SectorsBlocks_Top,0)+1),""),"")</f>
        <v/>
      </c>
    </row>
    <row r="429" spans="68:117" ht="15" hidden="1" customHeight="1">
      <c r="BP429" s="236">
        <f ca="1"/>
        <v>0.28541666666666698</v>
      </c>
      <c r="CN429" s="219">
        <f t="shared" si="124"/>
        <v>0.28819444444444442</v>
      </c>
      <c r="CO429" s="219">
        <f t="shared" si="125"/>
        <v>0.28819444444444442</v>
      </c>
      <c r="CQ429" s="219">
        <v>0.28680555555555598</v>
      </c>
      <c r="CV429" s="219">
        <f t="shared" si="126"/>
        <v>0.28819444444444442</v>
      </c>
      <c r="CW429" s="219">
        <f t="shared" si="127"/>
        <v>0.28819444444444442</v>
      </c>
      <c r="CY429" s="219">
        <v>0.28680555555555598</v>
      </c>
      <c r="DL429" s="2" t="str" cm="1">
        <f t="array" ref="DL429">_xlfn.IFNA(IF(INDEX(SectorsBlocks,ROW()-ROW(DK$5)+2,MATCH(SUBSTITUTE(RPName," ",""),SectorsBlocks_Top,0))&lt;&gt;0,INDEX(SectorsBlocks,ROW()-ROW(DK$5)+2,MATCH(SUBSTITUTE(RPName," ",""),SectorsBlocks_Top,0)),""),"")</f>
        <v/>
      </c>
      <c r="DM429" s="250" t="str" cm="1">
        <f t="array" ref="DM429">_xlfn.IFNA(IF(INDEX(SectorsBlocks,ROW()-ROW(DL$5)+2,MATCH(SUBSTITUTE(RPName," ",""),SectorsBlocks_Top,0))&lt;&gt;0,INDEX(SectorsBlocks,ROW()-ROW(DL$5)+2,MATCH(SUBSTITUTE(RPName," ",""),SectorsBlocks_Top,0)+1),""),"")</f>
        <v/>
      </c>
    </row>
    <row r="430" spans="68:117" ht="15" hidden="1" customHeight="1">
      <c r="BP430" s="236">
        <f ca="1"/>
        <v>0.28611111111111098</v>
      </c>
      <c r="CN430" s="219">
        <f t="shared" si="124"/>
        <v>0.28888888888888886</v>
      </c>
      <c r="CO430" s="219">
        <f t="shared" si="125"/>
        <v>0.28888888888888886</v>
      </c>
      <c r="CQ430" s="219">
        <v>0.28749999999999998</v>
      </c>
      <c r="CV430" s="219">
        <f t="shared" si="126"/>
        <v>0.28888888888888886</v>
      </c>
      <c r="CW430" s="219">
        <f t="shared" si="127"/>
        <v>0.28888888888888886</v>
      </c>
      <c r="CY430" s="219">
        <v>0.28749999999999998</v>
      </c>
      <c r="DL430" s="2" t="str" cm="1">
        <f t="array" ref="DL430">_xlfn.IFNA(IF(INDEX(SectorsBlocks,ROW()-ROW(DK$5)+2,MATCH(SUBSTITUTE(RPName," ",""),SectorsBlocks_Top,0))&lt;&gt;0,INDEX(SectorsBlocks,ROW()-ROW(DK$5)+2,MATCH(SUBSTITUTE(RPName," ",""),SectorsBlocks_Top,0)),""),"")</f>
        <v/>
      </c>
      <c r="DM430" s="250" t="str" cm="1">
        <f t="array" ref="DM430">_xlfn.IFNA(IF(INDEX(SectorsBlocks,ROW()-ROW(DL$5)+2,MATCH(SUBSTITUTE(RPName," ",""),SectorsBlocks_Top,0))&lt;&gt;0,INDEX(SectorsBlocks,ROW()-ROW(DL$5)+2,MATCH(SUBSTITUTE(RPName," ",""),SectorsBlocks_Top,0)+1),""),"")</f>
        <v/>
      </c>
    </row>
    <row r="431" spans="68:117" ht="15" hidden="1" customHeight="1">
      <c r="BP431" s="236">
        <f ca="1"/>
        <v>0.28680555555555598</v>
      </c>
      <c r="CN431" s="219">
        <f t="shared" si="124"/>
        <v>0.2895833333333333</v>
      </c>
      <c r="CO431" s="219">
        <f t="shared" si="125"/>
        <v>0.2895833333333333</v>
      </c>
      <c r="CQ431" s="219">
        <v>0.28819444444444398</v>
      </c>
      <c r="CV431" s="219">
        <f t="shared" si="126"/>
        <v>0.2895833333333333</v>
      </c>
      <c r="CW431" s="219">
        <f t="shared" si="127"/>
        <v>0.2895833333333333</v>
      </c>
      <c r="CY431" s="219">
        <v>0.28819444444444398</v>
      </c>
      <c r="DL431" s="2" t="str" cm="1">
        <f t="array" ref="DL431">_xlfn.IFNA(IF(INDEX(SectorsBlocks,ROW()-ROW(DK$5)+2,MATCH(SUBSTITUTE(RPName," ",""),SectorsBlocks_Top,0))&lt;&gt;0,INDEX(SectorsBlocks,ROW()-ROW(DK$5)+2,MATCH(SUBSTITUTE(RPName," ",""),SectorsBlocks_Top,0)),""),"")</f>
        <v/>
      </c>
      <c r="DM431" s="250" t="str" cm="1">
        <f t="array" ref="DM431">_xlfn.IFNA(IF(INDEX(SectorsBlocks,ROW()-ROW(DL$5)+2,MATCH(SUBSTITUTE(RPName," ",""),SectorsBlocks_Top,0))&lt;&gt;0,INDEX(SectorsBlocks,ROW()-ROW(DL$5)+2,MATCH(SUBSTITUTE(RPName," ",""),SectorsBlocks_Top,0)+1),""),"")</f>
        <v/>
      </c>
    </row>
    <row r="432" spans="68:117" ht="15" hidden="1" customHeight="1">
      <c r="BP432" s="236">
        <f ca="1"/>
        <v>0.28749999999999998</v>
      </c>
      <c r="CN432" s="219">
        <f t="shared" si="124"/>
        <v>0.2902777777777778</v>
      </c>
      <c r="CO432" s="219">
        <f t="shared" si="125"/>
        <v>0.2902777777777778</v>
      </c>
      <c r="CQ432" s="219">
        <v>0.28888888888888897</v>
      </c>
      <c r="CV432" s="219">
        <f t="shared" si="126"/>
        <v>0.2902777777777778</v>
      </c>
      <c r="CW432" s="219">
        <f t="shared" si="127"/>
        <v>0.2902777777777778</v>
      </c>
      <c r="CY432" s="219">
        <v>0.28888888888888897</v>
      </c>
      <c r="DL432" s="2" t="str" cm="1">
        <f t="array" ref="DL432">_xlfn.IFNA(IF(INDEX(SectorsBlocks,ROW()-ROW(DK$5)+2,MATCH(SUBSTITUTE(RPName," ",""),SectorsBlocks_Top,0))&lt;&gt;0,INDEX(SectorsBlocks,ROW()-ROW(DK$5)+2,MATCH(SUBSTITUTE(RPName," ",""),SectorsBlocks_Top,0)),""),"")</f>
        <v/>
      </c>
      <c r="DM432" s="250" t="str" cm="1">
        <f t="array" ref="DM432">_xlfn.IFNA(IF(INDEX(SectorsBlocks,ROW()-ROW(DL$5)+2,MATCH(SUBSTITUTE(RPName," ",""),SectorsBlocks_Top,0))&lt;&gt;0,INDEX(SectorsBlocks,ROW()-ROW(DL$5)+2,MATCH(SUBSTITUTE(RPName," ",""),SectorsBlocks_Top,0)+1),""),"")</f>
        <v/>
      </c>
    </row>
    <row r="433" spans="68:117" ht="15" hidden="1" customHeight="1">
      <c r="BP433" s="236">
        <f ca="1"/>
        <v>0.28819444444444398</v>
      </c>
      <c r="CN433" s="219">
        <f t="shared" si="124"/>
        <v>0.29097222222222224</v>
      </c>
      <c r="CO433" s="219">
        <f t="shared" si="125"/>
        <v>0.29097222222222224</v>
      </c>
      <c r="CQ433" s="219">
        <v>0.28958333333333303</v>
      </c>
      <c r="CV433" s="219">
        <f t="shared" si="126"/>
        <v>0.29097222222222224</v>
      </c>
      <c r="CW433" s="219">
        <f t="shared" si="127"/>
        <v>0.29097222222222224</v>
      </c>
      <c r="CY433" s="219">
        <v>0.28958333333333303</v>
      </c>
      <c r="DL433" s="2" t="str" cm="1">
        <f t="array" ref="DL433">_xlfn.IFNA(IF(INDEX(SectorsBlocks,ROW()-ROW(DK$5)+2,MATCH(SUBSTITUTE(RPName," ",""),SectorsBlocks_Top,0))&lt;&gt;0,INDEX(SectorsBlocks,ROW()-ROW(DK$5)+2,MATCH(SUBSTITUTE(RPName," ",""),SectorsBlocks_Top,0)),""),"")</f>
        <v/>
      </c>
      <c r="DM433" s="250" t="str" cm="1">
        <f t="array" ref="DM433">_xlfn.IFNA(IF(INDEX(SectorsBlocks,ROW()-ROW(DL$5)+2,MATCH(SUBSTITUTE(RPName," ",""),SectorsBlocks_Top,0))&lt;&gt;0,INDEX(SectorsBlocks,ROW()-ROW(DL$5)+2,MATCH(SUBSTITUTE(RPName," ",""),SectorsBlocks_Top,0)+1),""),"")</f>
        <v/>
      </c>
    </row>
    <row r="434" spans="68:117" ht="15" hidden="1" customHeight="1">
      <c r="BP434" s="236">
        <f ca="1"/>
        <v>0.28888888888888897</v>
      </c>
      <c r="CN434" s="219">
        <f t="shared" si="124"/>
        <v>0.29166666666666669</v>
      </c>
      <c r="CO434" s="219">
        <f t="shared" si="125"/>
        <v>0.29166666666666669</v>
      </c>
      <c r="CQ434" s="219">
        <v>0.29027777777777802</v>
      </c>
      <c r="CV434" s="219">
        <f t="shared" si="126"/>
        <v>0.29166666666666669</v>
      </c>
      <c r="CW434" s="219">
        <f t="shared" si="127"/>
        <v>0.29166666666666669</v>
      </c>
      <c r="CY434" s="219">
        <v>0.29027777777777802</v>
      </c>
      <c r="DL434" s="2" t="str" cm="1">
        <f t="array" ref="DL434">_xlfn.IFNA(IF(INDEX(SectorsBlocks,ROW()-ROW(DK$5)+2,MATCH(SUBSTITUTE(RPName," ",""),SectorsBlocks_Top,0))&lt;&gt;0,INDEX(SectorsBlocks,ROW()-ROW(DK$5)+2,MATCH(SUBSTITUTE(RPName," ",""),SectorsBlocks_Top,0)),""),"")</f>
        <v/>
      </c>
      <c r="DM434" s="250" t="str" cm="1">
        <f t="array" ref="DM434">_xlfn.IFNA(IF(INDEX(SectorsBlocks,ROW()-ROW(DL$5)+2,MATCH(SUBSTITUTE(RPName," ",""),SectorsBlocks_Top,0))&lt;&gt;0,INDEX(SectorsBlocks,ROW()-ROW(DL$5)+2,MATCH(SUBSTITUTE(RPName," ",""),SectorsBlocks_Top,0)+1),""),"")</f>
        <v/>
      </c>
    </row>
    <row r="435" spans="68:117" ht="15" hidden="1" customHeight="1">
      <c r="BP435" s="236">
        <f ca="1"/>
        <v>0.28958333333333303</v>
      </c>
      <c r="CN435" s="219">
        <f t="shared" si="124"/>
        <v>0.29236111111111113</v>
      </c>
      <c r="CO435" s="219">
        <f t="shared" si="125"/>
        <v>0.29236111111111113</v>
      </c>
      <c r="CQ435" s="219">
        <v>0.29097222222222202</v>
      </c>
      <c r="CV435" s="219">
        <f t="shared" si="126"/>
        <v>0.29236111111111113</v>
      </c>
      <c r="CW435" s="219">
        <f t="shared" si="127"/>
        <v>0.29236111111111113</v>
      </c>
      <c r="CY435" s="219">
        <v>0.29097222222222202</v>
      </c>
      <c r="DL435" s="2" t="str" cm="1">
        <f t="array" ref="DL435">_xlfn.IFNA(IF(INDEX(SectorsBlocks,ROW()-ROW(DK$5)+2,MATCH(SUBSTITUTE(RPName," ",""),SectorsBlocks_Top,0))&lt;&gt;0,INDEX(SectorsBlocks,ROW()-ROW(DK$5)+2,MATCH(SUBSTITUTE(RPName," ",""),SectorsBlocks_Top,0)),""),"")</f>
        <v/>
      </c>
      <c r="DM435" s="250" t="str" cm="1">
        <f t="array" ref="DM435">_xlfn.IFNA(IF(INDEX(SectorsBlocks,ROW()-ROW(DL$5)+2,MATCH(SUBSTITUTE(RPName," ",""),SectorsBlocks_Top,0))&lt;&gt;0,INDEX(SectorsBlocks,ROW()-ROW(DL$5)+2,MATCH(SUBSTITUTE(RPName," ",""),SectorsBlocks_Top,0)+1),""),"")</f>
        <v/>
      </c>
    </row>
    <row r="436" spans="68:117" ht="15" hidden="1" customHeight="1">
      <c r="BP436" s="236">
        <f ca="1"/>
        <v>0.29027777777777802</v>
      </c>
      <c r="CN436" s="219">
        <f t="shared" si="124"/>
        <v>0.29305555555555557</v>
      </c>
      <c r="CO436" s="219">
        <f t="shared" si="125"/>
        <v>0.29305555555555557</v>
      </c>
      <c r="CQ436" s="219">
        <v>0.29166666666666702</v>
      </c>
      <c r="CV436" s="219">
        <f t="shared" si="126"/>
        <v>0.29305555555555557</v>
      </c>
      <c r="CW436" s="219">
        <f t="shared" si="127"/>
        <v>0.29305555555555557</v>
      </c>
      <c r="CY436" s="219">
        <v>0.29166666666666702</v>
      </c>
      <c r="DL436" s="2" t="str" cm="1">
        <f t="array" ref="DL436">_xlfn.IFNA(IF(INDEX(SectorsBlocks,ROW()-ROW(DK$5)+2,MATCH(SUBSTITUTE(RPName," ",""),SectorsBlocks_Top,0))&lt;&gt;0,INDEX(SectorsBlocks,ROW()-ROW(DK$5)+2,MATCH(SUBSTITUTE(RPName," ",""),SectorsBlocks_Top,0)),""),"")</f>
        <v/>
      </c>
      <c r="DM436" s="250" t="str" cm="1">
        <f t="array" ref="DM436">_xlfn.IFNA(IF(INDEX(SectorsBlocks,ROW()-ROW(DL$5)+2,MATCH(SUBSTITUTE(RPName," ",""),SectorsBlocks_Top,0))&lt;&gt;0,INDEX(SectorsBlocks,ROW()-ROW(DL$5)+2,MATCH(SUBSTITUTE(RPName," ",""),SectorsBlocks_Top,0)+1),""),"")</f>
        <v/>
      </c>
    </row>
    <row r="437" spans="68:117" ht="15" hidden="1" customHeight="1">
      <c r="BP437" s="236">
        <f ca="1"/>
        <v>0.29097222222222202</v>
      </c>
      <c r="CN437" s="219">
        <f t="shared" si="124"/>
        <v>0.29375000000000001</v>
      </c>
      <c r="CO437" s="219">
        <f t="shared" si="125"/>
        <v>0.29375000000000001</v>
      </c>
      <c r="CQ437" s="219">
        <v>0.29236111111111102</v>
      </c>
      <c r="CV437" s="219">
        <f t="shared" si="126"/>
        <v>0.29375000000000001</v>
      </c>
      <c r="CW437" s="219">
        <f t="shared" si="127"/>
        <v>0.29375000000000001</v>
      </c>
      <c r="CY437" s="219">
        <v>0.29236111111111102</v>
      </c>
      <c r="DL437" s="2" t="str" cm="1">
        <f t="array" ref="DL437">_xlfn.IFNA(IF(INDEX(SectorsBlocks,ROW()-ROW(DK$5)+2,MATCH(SUBSTITUTE(RPName," ",""),SectorsBlocks_Top,0))&lt;&gt;0,INDEX(SectorsBlocks,ROW()-ROW(DK$5)+2,MATCH(SUBSTITUTE(RPName," ",""),SectorsBlocks_Top,0)),""),"")</f>
        <v/>
      </c>
      <c r="DM437" s="250" t="str" cm="1">
        <f t="array" ref="DM437">_xlfn.IFNA(IF(INDEX(SectorsBlocks,ROW()-ROW(DL$5)+2,MATCH(SUBSTITUTE(RPName," ",""),SectorsBlocks_Top,0))&lt;&gt;0,INDEX(SectorsBlocks,ROW()-ROW(DL$5)+2,MATCH(SUBSTITUTE(RPName," ",""),SectorsBlocks_Top,0)+1),""),"")</f>
        <v/>
      </c>
    </row>
    <row r="438" spans="68:117" ht="15" hidden="1" customHeight="1">
      <c r="BP438" s="236">
        <f ca="1"/>
        <v>0.29166666666666702</v>
      </c>
      <c r="CN438" s="219">
        <f t="shared" si="124"/>
        <v>0.29444444444444445</v>
      </c>
      <c r="CO438" s="219">
        <f t="shared" si="125"/>
        <v>0.29444444444444445</v>
      </c>
      <c r="CQ438" s="219">
        <v>0.29305555555555601</v>
      </c>
      <c r="CV438" s="219">
        <f t="shared" si="126"/>
        <v>0.29444444444444445</v>
      </c>
      <c r="CW438" s="219">
        <f t="shared" si="127"/>
        <v>0.29444444444444445</v>
      </c>
      <c r="CY438" s="219">
        <v>0.29305555555555601</v>
      </c>
      <c r="DL438" s="2" t="str" cm="1">
        <f t="array" ref="DL438">_xlfn.IFNA(IF(INDEX(SectorsBlocks,ROW()-ROW(DK$5)+2,MATCH(SUBSTITUTE(RPName," ",""),SectorsBlocks_Top,0))&lt;&gt;0,INDEX(SectorsBlocks,ROW()-ROW(DK$5)+2,MATCH(SUBSTITUTE(RPName," ",""),SectorsBlocks_Top,0)),""),"")</f>
        <v/>
      </c>
      <c r="DM438" s="250" t="str" cm="1">
        <f t="array" ref="DM438">_xlfn.IFNA(IF(INDEX(SectorsBlocks,ROW()-ROW(DL$5)+2,MATCH(SUBSTITUTE(RPName," ",""),SectorsBlocks_Top,0))&lt;&gt;0,INDEX(SectorsBlocks,ROW()-ROW(DL$5)+2,MATCH(SUBSTITUTE(RPName," ",""),SectorsBlocks_Top,0)+1),""),"")</f>
        <v/>
      </c>
    </row>
    <row r="439" spans="68:117" ht="15" hidden="1" customHeight="1">
      <c r="BP439" s="236">
        <f ca="1"/>
        <v>0.29236111111111102</v>
      </c>
      <c r="CN439" s="219">
        <f t="shared" si="124"/>
        <v>0.2951388888888889</v>
      </c>
      <c r="CO439" s="219">
        <f t="shared" si="125"/>
        <v>0.2951388888888889</v>
      </c>
      <c r="CQ439" s="219">
        <v>0.29375000000000001</v>
      </c>
      <c r="CV439" s="219">
        <f t="shared" si="126"/>
        <v>0.2951388888888889</v>
      </c>
      <c r="CW439" s="219">
        <f t="shared" si="127"/>
        <v>0.2951388888888889</v>
      </c>
      <c r="CY439" s="219">
        <v>0.29375000000000001</v>
      </c>
      <c r="DL439" s="2" t="str" cm="1">
        <f t="array" ref="DL439">_xlfn.IFNA(IF(INDEX(SectorsBlocks,ROW()-ROW(DK$5)+2,MATCH(SUBSTITUTE(RPName," ",""),SectorsBlocks_Top,0))&lt;&gt;0,INDEX(SectorsBlocks,ROW()-ROW(DK$5)+2,MATCH(SUBSTITUTE(RPName," ",""),SectorsBlocks_Top,0)),""),"")</f>
        <v/>
      </c>
      <c r="DM439" s="250" t="str" cm="1">
        <f t="array" ref="DM439">_xlfn.IFNA(IF(INDEX(SectorsBlocks,ROW()-ROW(DL$5)+2,MATCH(SUBSTITUTE(RPName," ",""),SectorsBlocks_Top,0))&lt;&gt;0,INDEX(SectorsBlocks,ROW()-ROW(DL$5)+2,MATCH(SUBSTITUTE(RPName," ",""),SectorsBlocks_Top,0)+1),""),"")</f>
        <v/>
      </c>
    </row>
    <row r="440" spans="68:117" ht="15" hidden="1" customHeight="1">
      <c r="BP440" s="236">
        <f ca="1"/>
        <v>0.29305555555555601</v>
      </c>
      <c r="CN440" s="219">
        <f t="shared" si="124"/>
        <v>0.29583333333333334</v>
      </c>
      <c r="CO440" s="219">
        <f t="shared" si="125"/>
        <v>0.29583333333333334</v>
      </c>
      <c r="CQ440" s="219">
        <v>0.29444444444444401</v>
      </c>
      <c r="CV440" s="219">
        <f t="shared" si="126"/>
        <v>0.29583333333333334</v>
      </c>
      <c r="CW440" s="219">
        <f t="shared" si="127"/>
        <v>0.29583333333333334</v>
      </c>
      <c r="CY440" s="219">
        <v>0.29444444444444401</v>
      </c>
      <c r="DL440" s="2" t="str" cm="1">
        <f t="array" ref="DL440">_xlfn.IFNA(IF(INDEX(SectorsBlocks,ROW()-ROW(DK$5)+2,MATCH(SUBSTITUTE(RPName," ",""),SectorsBlocks_Top,0))&lt;&gt;0,INDEX(SectorsBlocks,ROW()-ROW(DK$5)+2,MATCH(SUBSTITUTE(RPName," ",""),SectorsBlocks_Top,0)),""),"")</f>
        <v/>
      </c>
      <c r="DM440" s="250" t="str" cm="1">
        <f t="array" ref="DM440">_xlfn.IFNA(IF(INDEX(SectorsBlocks,ROW()-ROW(DL$5)+2,MATCH(SUBSTITUTE(RPName," ",""),SectorsBlocks_Top,0))&lt;&gt;0,INDEX(SectorsBlocks,ROW()-ROW(DL$5)+2,MATCH(SUBSTITUTE(RPName," ",""),SectorsBlocks_Top,0)+1),""),"")</f>
        <v/>
      </c>
    </row>
    <row r="441" spans="68:117" ht="15" hidden="1" customHeight="1">
      <c r="BP441" s="236">
        <f ca="1"/>
        <v>0.29375000000000001</v>
      </c>
      <c r="CN441" s="219">
        <f t="shared" si="124"/>
        <v>0.29652777777777778</v>
      </c>
      <c r="CO441" s="219">
        <f t="shared" si="125"/>
        <v>0.29652777777777778</v>
      </c>
      <c r="CQ441" s="219">
        <v>0.29513888888888901</v>
      </c>
      <c r="CV441" s="219">
        <f t="shared" si="126"/>
        <v>0.29652777777777778</v>
      </c>
      <c r="CW441" s="219">
        <f t="shared" si="127"/>
        <v>0.29652777777777778</v>
      </c>
      <c r="CY441" s="219">
        <v>0.29513888888888901</v>
      </c>
      <c r="DL441" s="2" t="str" cm="1">
        <f t="array" ref="DL441">_xlfn.IFNA(IF(INDEX(SectorsBlocks,ROW()-ROW(DK$5)+2,MATCH(SUBSTITUTE(RPName," ",""),SectorsBlocks_Top,0))&lt;&gt;0,INDEX(SectorsBlocks,ROW()-ROW(DK$5)+2,MATCH(SUBSTITUTE(RPName," ",""),SectorsBlocks_Top,0)),""),"")</f>
        <v/>
      </c>
      <c r="DM441" s="250" t="str" cm="1">
        <f t="array" ref="DM441">_xlfn.IFNA(IF(INDEX(SectorsBlocks,ROW()-ROW(DL$5)+2,MATCH(SUBSTITUTE(RPName," ",""),SectorsBlocks_Top,0))&lt;&gt;0,INDEX(SectorsBlocks,ROW()-ROW(DL$5)+2,MATCH(SUBSTITUTE(RPName," ",""),SectorsBlocks_Top,0)+1),""),"")</f>
        <v/>
      </c>
    </row>
    <row r="442" spans="68:117" ht="15" hidden="1" customHeight="1">
      <c r="BP442" s="236">
        <f ca="1"/>
        <v>0.29444444444444401</v>
      </c>
      <c r="CN442" s="219">
        <f t="shared" si="124"/>
        <v>0.29722222222222222</v>
      </c>
      <c r="CO442" s="219">
        <f t="shared" si="125"/>
        <v>0.29722222222222222</v>
      </c>
      <c r="CQ442" s="219">
        <v>0.295833333333333</v>
      </c>
      <c r="CV442" s="219">
        <f t="shared" si="126"/>
        <v>0.29722222222222222</v>
      </c>
      <c r="CW442" s="219">
        <f t="shared" si="127"/>
        <v>0.29722222222222222</v>
      </c>
      <c r="CY442" s="219">
        <v>0.295833333333333</v>
      </c>
      <c r="DL442" s="2" t="str" cm="1">
        <f t="array" ref="DL442">_xlfn.IFNA(IF(INDEX(SectorsBlocks,ROW()-ROW(DK$5)+2,MATCH(SUBSTITUTE(RPName," ",""),SectorsBlocks_Top,0))&lt;&gt;0,INDEX(SectorsBlocks,ROW()-ROW(DK$5)+2,MATCH(SUBSTITUTE(RPName," ",""),SectorsBlocks_Top,0)),""),"")</f>
        <v/>
      </c>
      <c r="DM442" s="250" t="str" cm="1">
        <f t="array" ref="DM442">_xlfn.IFNA(IF(INDEX(SectorsBlocks,ROW()-ROW(DL$5)+2,MATCH(SUBSTITUTE(RPName," ",""),SectorsBlocks_Top,0))&lt;&gt;0,INDEX(SectorsBlocks,ROW()-ROW(DL$5)+2,MATCH(SUBSTITUTE(RPName," ",""),SectorsBlocks_Top,0)+1),""),"")</f>
        <v/>
      </c>
    </row>
    <row r="443" spans="68:117" ht="15" hidden="1" customHeight="1">
      <c r="BP443" s="236">
        <f ca="1"/>
        <v>0.29513888888888901</v>
      </c>
      <c r="CN443" s="219">
        <f t="shared" si="124"/>
        <v>0.29791666666666666</v>
      </c>
      <c r="CO443" s="219">
        <f t="shared" si="125"/>
        <v>0.29791666666666666</v>
      </c>
      <c r="CQ443" s="219">
        <v>0.296527777777778</v>
      </c>
      <c r="CV443" s="219">
        <f t="shared" si="126"/>
        <v>0.29791666666666666</v>
      </c>
      <c r="CW443" s="219">
        <f t="shared" si="127"/>
        <v>0.29791666666666666</v>
      </c>
      <c r="CY443" s="219">
        <v>0.296527777777778</v>
      </c>
      <c r="DL443" s="2" t="str" cm="1">
        <f t="array" ref="DL443">_xlfn.IFNA(IF(INDEX(SectorsBlocks,ROW()-ROW(DK$5)+2,MATCH(SUBSTITUTE(RPName," ",""),SectorsBlocks_Top,0))&lt;&gt;0,INDEX(SectorsBlocks,ROW()-ROW(DK$5)+2,MATCH(SUBSTITUTE(RPName," ",""),SectorsBlocks_Top,0)),""),"")</f>
        <v/>
      </c>
      <c r="DM443" s="250" t="str" cm="1">
        <f t="array" ref="DM443">_xlfn.IFNA(IF(INDEX(SectorsBlocks,ROW()-ROW(DL$5)+2,MATCH(SUBSTITUTE(RPName," ",""),SectorsBlocks_Top,0))&lt;&gt;0,INDEX(SectorsBlocks,ROW()-ROW(DL$5)+2,MATCH(SUBSTITUTE(RPName," ",""),SectorsBlocks_Top,0)+1),""),"")</f>
        <v/>
      </c>
    </row>
    <row r="444" spans="68:117" ht="15" hidden="1" customHeight="1">
      <c r="BP444" s="236">
        <f ca="1"/>
        <v>0.295833333333333</v>
      </c>
      <c r="CN444" s="219">
        <f t="shared" si="124"/>
        <v>0.2986111111111111</v>
      </c>
      <c r="CO444" s="219">
        <f t="shared" si="125"/>
        <v>0.2986111111111111</v>
      </c>
      <c r="CQ444" s="219">
        <v>0.297222222222222</v>
      </c>
      <c r="CV444" s="219">
        <f t="shared" si="126"/>
        <v>0.2986111111111111</v>
      </c>
      <c r="CW444" s="219">
        <f t="shared" si="127"/>
        <v>0.2986111111111111</v>
      </c>
      <c r="CY444" s="219">
        <v>0.297222222222222</v>
      </c>
      <c r="DL444" s="2" t="str" cm="1">
        <f t="array" ref="DL444">_xlfn.IFNA(IF(INDEX(SectorsBlocks,ROW()-ROW(DK$5)+2,MATCH(SUBSTITUTE(RPName," ",""),SectorsBlocks_Top,0))&lt;&gt;0,INDEX(SectorsBlocks,ROW()-ROW(DK$5)+2,MATCH(SUBSTITUTE(RPName," ",""),SectorsBlocks_Top,0)),""),"")</f>
        <v/>
      </c>
      <c r="DM444" s="250" t="str" cm="1">
        <f t="array" ref="DM444">_xlfn.IFNA(IF(INDEX(SectorsBlocks,ROW()-ROW(DL$5)+2,MATCH(SUBSTITUTE(RPName," ",""),SectorsBlocks_Top,0))&lt;&gt;0,INDEX(SectorsBlocks,ROW()-ROW(DL$5)+2,MATCH(SUBSTITUTE(RPName," ",""),SectorsBlocks_Top,0)+1),""),"")</f>
        <v/>
      </c>
    </row>
    <row r="445" spans="68:117" ht="15" hidden="1" customHeight="1">
      <c r="BP445" s="236">
        <f ca="1"/>
        <v>0.296527777777778</v>
      </c>
      <c r="CN445" s="219">
        <f t="shared" si="124"/>
        <v>0.29930555555555555</v>
      </c>
      <c r="CO445" s="219">
        <f t="shared" si="125"/>
        <v>0.29930555555555555</v>
      </c>
      <c r="CQ445" s="219">
        <v>0.297916666666667</v>
      </c>
      <c r="CV445" s="219">
        <f t="shared" si="126"/>
        <v>0.29930555555555555</v>
      </c>
      <c r="CW445" s="219">
        <f t="shared" si="127"/>
        <v>0.29930555555555555</v>
      </c>
      <c r="CY445" s="219">
        <v>0.297916666666667</v>
      </c>
      <c r="DL445" s="2" t="str" cm="1">
        <f t="array" ref="DL445">_xlfn.IFNA(IF(INDEX(SectorsBlocks,ROW()-ROW(DK$5)+2,MATCH(SUBSTITUTE(RPName," ",""),SectorsBlocks_Top,0))&lt;&gt;0,INDEX(SectorsBlocks,ROW()-ROW(DK$5)+2,MATCH(SUBSTITUTE(RPName," ",""),SectorsBlocks_Top,0)),""),"")</f>
        <v/>
      </c>
      <c r="DM445" s="250" t="str" cm="1">
        <f t="array" ref="DM445">_xlfn.IFNA(IF(INDEX(SectorsBlocks,ROW()-ROW(DL$5)+2,MATCH(SUBSTITUTE(RPName," ",""),SectorsBlocks_Top,0))&lt;&gt;0,INDEX(SectorsBlocks,ROW()-ROW(DL$5)+2,MATCH(SUBSTITUTE(RPName," ",""),SectorsBlocks_Top,0)+1),""),"")</f>
        <v/>
      </c>
    </row>
    <row r="446" spans="68:117" ht="15" hidden="1" customHeight="1">
      <c r="BP446" s="236">
        <f ca="1"/>
        <v>0.297222222222222</v>
      </c>
      <c r="CN446" s="219">
        <f t="shared" si="124"/>
        <v>0.3</v>
      </c>
      <c r="CO446" s="219">
        <f t="shared" si="125"/>
        <v>0.3</v>
      </c>
      <c r="CQ446" s="219">
        <v>0.29861111111111099</v>
      </c>
      <c r="CV446" s="219">
        <f t="shared" si="126"/>
        <v>0.3</v>
      </c>
      <c r="CW446" s="219">
        <f t="shared" si="127"/>
        <v>0.3</v>
      </c>
      <c r="CY446" s="219">
        <v>0.29861111111111099</v>
      </c>
      <c r="DL446" s="2" t="str" cm="1">
        <f t="array" ref="DL446">_xlfn.IFNA(IF(INDEX(SectorsBlocks,ROW()-ROW(DK$5)+2,MATCH(SUBSTITUTE(RPName," ",""),SectorsBlocks_Top,0))&lt;&gt;0,INDEX(SectorsBlocks,ROW()-ROW(DK$5)+2,MATCH(SUBSTITUTE(RPName," ",""),SectorsBlocks_Top,0)),""),"")</f>
        <v/>
      </c>
      <c r="DM446" s="250" t="str" cm="1">
        <f t="array" ref="DM446">_xlfn.IFNA(IF(INDEX(SectorsBlocks,ROW()-ROW(DL$5)+2,MATCH(SUBSTITUTE(RPName," ",""),SectorsBlocks_Top,0))&lt;&gt;0,INDEX(SectorsBlocks,ROW()-ROW(DL$5)+2,MATCH(SUBSTITUTE(RPName," ",""),SectorsBlocks_Top,0)+1),""),"")</f>
        <v/>
      </c>
    </row>
    <row r="447" spans="68:117" ht="15" hidden="1" customHeight="1">
      <c r="BP447" s="236">
        <f ca="1"/>
        <v>0.297916666666667</v>
      </c>
      <c r="CN447" s="219">
        <f t="shared" si="124"/>
        <v>0.30069444444444443</v>
      </c>
      <c r="CO447" s="219">
        <f t="shared" si="125"/>
        <v>0.30069444444444443</v>
      </c>
      <c r="CQ447" s="219">
        <v>0.29930555555555599</v>
      </c>
      <c r="CV447" s="219">
        <f t="shared" si="126"/>
        <v>0.30069444444444443</v>
      </c>
      <c r="CW447" s="219">
        <f t="shared" si="127"/>
        <v>0.30069444444444443</v>
      </c>
      <c r="CY447" s="219">
        <v>0.29930555555555599</v>
      </c>
      <c r="DL447" s="2" t="str" cm="1">
        <f t="array" ref="DL447">_xlfn.IFNA(IF(INDEX(SectorsBlocks,ROW()-ROW(DK$5)+2,MATCH(SUBSTITUTE(RPName," ",""),SectorsBlocks_Top,0))&lt;&gt;0,INDEX(SectorsBlocks,ROW()-ROW(DK$5)+2,MATCH(SUBSTITUTE(RPName," ",""),SectorsBlocks_Top,0)),""),"")</f>
        <v/>
      </c>
      <c r="DM447" s="250" t="str" cm="1">
        <f t="array" ref="DM447">_xlfn.IFNA(IF(INDEX(SectorsBlocks,ROW()-ROW(DL$5)+2,MATCH(SUBSTITUTE(RPName," ",""),SectorsBlocks_Top,0))&lt;&gt;0,INDEX(SectorsBlocks,ROW()-ROW(DL$5)+2,MATCH(SUBSTITUTE(RPName," ",""),SectorsBlocks_Top,0)+1),""),"")</f>
        <v/>
      </c>
    </row>
    <row r="448" spans="68:117" ht="15" hidden="1" customHeight="1">
      <c r="BP448" s="236">
        <f ca="1"/>
        <v>0.29861111111111099</v>
      </c>
      <c r="CN448" s="219">
        <f t="shared" si="124"/>
        <v>0.30138888888888887</v>
      </c>
      <c r="CO448" s="219">
        <f t="shared" si="125"/>
        <v>0.30138888888888887</v>
      </c>
      <c r="CQ448" s="219">
        <v>0.3</v>
      </c>
      <c r="CV448" s="219">
        <f t="shared" si="126"/>
        <v>0.30138888888888887</v>
      </c>
      <c r="CW448" s="219">
        <f t="shared" si="127"/>
        <v>0.30138888888888887</v>
      </c>
      <c r="CY448" s="219">
        <v>0.3</v>
      </c>
      <c r="DL448" s="2" t="str" cm="1">
        <f t="array" ref="DL448">_xlfn.IFNA(IF(INDEX(SectorsBlocks,ROW()-ROW(DK$5)+2,MATCH(SUBSTITUTE(RPName," ",""),SectorsBlocks_Top,0))&lt;&gt;0,INDEX(SectorsBlocks,ROW()-ROW(DK$5)+2,MATCH(SUBSTITUTE(RPName," ",""),SectorsBlocks_Top,0)),""),"")</f>
        <v/>
      </c>
      <c r="DM448" s="250" t="str" cm="1">
        <f t="array" ref="DM448">_xlfn.IFNA(IF(INDEX(SectorsBlocks,ROW()-ROW(DL$5)+2,MATCH(SUBSTITUTE(RPName," ",""),SectorsBlocks_Top,0))&lt;&gt;0,INDEX(SectorsBlocks,ROW()-ROW(DL$5)+2,MATCH(SUBSTITUTE(RPName," ",""),SectorsBlocks_Top,0)+1),""),"")</f>
        <v/>
      </c>
    </row>
    <row r="449" spans="68:117" ht="15" hidden="1" customHeight="1">
      <c r="BP449" s="236">
        <f ca="1"/>
        <v>0.29930555555555599</v>
      </c>
      <c r="CN449" s="219">
        <f t="shared" si="124"/>
        <v>0.30208333333333331</v>
      </c>
      <c r="CO449" s="219">
        <f t="shared" si="125"/>
        <v>0.30208333333333331</v>
      </c>
      <c r="CQ449" s="219">
        <v>0.30069444444444399</v>
      </c>
      <c r="CV449" s="219">
        <f t="shared" si="126"/>
        <v>0.30208333333333331</v>
      </c>
      <c r="CW449" s="219">
        <f t="shared" si="127"/>
        <v>0.30208333333333331</v>
      </c>
      <c r="CY449" s="219">
        <v>0.30069444444444399</v>
      </c>
      <c r="DL449" s="2" t="str" cm="1">
        <f t="array" ref="DL449">_xlfn.IFNA(IF(INDEX(SectorsBlocks,ROW()-ROW(DK$5)+2,MATCH(SUBSTITUTE(RPName," ",""),SectorsBlocks_Top,0))&lt;&gt;0,INDEX(SectorsBlocks,ROW()-ROW(DK$5)+2,MATCH(SUBSTITUTE(RPName," ",""),SectorsBlocks_Top,0)),""),"")</f>
        <v/>
      </c>
      <c r="DM449" s="250" t="str" cm="1">
        <f t="array" ref="DM449">_xlfn.IFNA(IF(INDEX(SectorsBlocks,ROW()-ROW(DL$5)+2,MATCH(SUBSTITUTE(RPName," ",""),SectorsBlocks_Top,0))&lt;&gt;0,INDEX(SectorsBlocks,ROW()-ROW(DL$5)+2,MATCH(SUBSTITUTE(RPName," ",""),SectorsBlocks_Top,0)+1),""),"")</f>
        <v/>
      </c>
    </row>
    <row r="450" spans="68:117" ht="15" hidden="1" customHeight="1">
      <c r="BP450" s="236">
        <f ca="1"/>
        <v>0.3</v>
      </c>
      <c r="CN450" s="219">
        <f t="shared" si="124"/>
        <v>0.30277777777777776</v>
      </c>
      <c r="CO450" s="219">
        <f t="shared" si="125"/>
        <v>0.30277777777777776</v>
      </c>
      <c r="CQ450" s="219">
        <v>0.30138888888888898</v>
      </c>
      <c r="CV450" s="219">
        <f t="shared" si="126"/>
        <v>0.30277777777777776</v>
      </c>
      <c r="CW450" s="219">
        <f t="shared" si="127"/>
        <v>0.30277777777777776</v>
      </c>
      <c r="CY450" s="219">
        <v>0.30138888888888898</v>
      </c>
      <c r="DL450" s="2" t="str" cm="1">
        <f t="array" ref="DL450">_xlfn.IFNA(IF(INDEX(SectorsBlocks,ROW()-ROW(DK$5)+2,MATCH(SUBSTITUTE(RPName," ",""),SectorsBlocks_Top,0))&lt;&gt;0,INDEX(SectorsBlocks,ROW()-ROW(DK$5)+2,MATCH(SUBSTITUTE(RPName," ",""),SectorsBlocks_Top,0)),""),"")</f>
        <v/>
      </c>
      <c r="DM450" s="250" t="str" cm="1">
        <f t="array" ref="DM450">_xlfn.IFNA(IF(INDEX(SectorsBlocks,ROW()-ROW(DL$5)+2,MATCH(SUBSTITUTE(RPName," ",""),SectorsBlocks_Top,0))&lt;&gt;0,INDEX(SectorsBlocks,ROW()-ROW(DL$5)+2,MATCH(SUBSTITUTE(RPName," ",""),SectorsBlocks_Top,0)+1),""),"")</f>
        <v/>
      </c>
    </row>
    <row r="451" spans="68:117" ht="15" hidden="1" customHeight="1">
      <c r="BP451" s="236">
        <f ca="1"/>
        <v>0.30069444444444399</v>
      </c>
      <c r="CN451" s="219">
        <f t="shared" si="124"/>
        <v>0.3034722222222222</v>
      </c>
      <c r="CO451" s="219">
        <f t="shared" si="125"/>
        <v>0.3034722222222222</v>
      </c>
      <c r="CQ451" s="219">
        <v>0.30208333333333298</v>
      </c>
      <c r="CV451" s="219">
        <f t="shared" si="126"/>
        <v>0.3034722222222222</v>
      </c>
      <c r="CW451" s="219">
        <f t="shared" si="127"/>
        <v>0.3034722222222222</v>
      </c>
      <c r="CY451" s="219">
        <v>0.30208333333333298</v>
      </c>
      <c r="DL451" s="2" t="str" cm="1">
        <f t="array" ref="DL451">_xlfn.IFNA(IF(INDEX(SectorsBlocks,ROW()-ROW(DK$5)+2,MATCH(SUBSTITUTE(RPName," ",""),SectorsBlocks_Top,0))&lt;&gt;0,INDEX(SectorsBlocks,ROW()-ROW(DK$5)+2,MATCH(SUBSTITUTE(RPName," ",""),SectorsBlocks_Top,0)),""),"")</f>
        <v/>
      </c>
      <c r="DM451" s="250" t="str" cm="1">
        <f t="array" ref="DM451">_xlfn.IFNA(IF(INDEX(SectorsBlocks,ROW()-ROW(DL$5)+2,MATCH(SUBSTITUTE(RPName," ",""),SectorsBlocks_Top,0))&lt;&gt;0,INDEX(SectorsBlocks,ROW()-ROW(DL$5)+2,MATCH(SUBSTITUTE(RPName," ",""),SectorsBlocks_Top,0)+1),""),"")</f>
        <v/>
      </c>
    </row>
    <row r="452" spans="68:117" ht="15" hidden="1" customHeight="1">
      <c r="BP452" s="236">
        <f ca="1"/>
        <v>0.30138888888888898</v>
      </c>
      <c r="CN452" s="219">
        <f t="shared" si="124"/>
        <v>0.30416666666666664</v>
      </c>
      <c r="CO452" s="219">
        <f t="shared" si="125"/>
        <v>0.30416666666666664</v>
      </c>
      <c r="CQ452" s="219">
        <v>0.30277777777777798</v>
      </c>
      <c r="CV452" s="219">
        <f t="shared" si="126"/>
        <v>0.30416666666666664</v>
      </c>
      <c r="CW452" s="219">
        <f t="shared" si="127"/>
        <v>0.30416666666666664</v>
      </c>
      <c r="CY452" s="219">
        <v>0.30277777777777798</v>
      </c>
      <c r="DL452" s="2" t="str" cm="1">
        <f t="array" ref="DL452">_xlfn.IFNA(IF(INDEX(SectorsBlocks,ROW()-ROW(DK$5)+2,MATCH(SUBSTITUTE(RPName," ",""),SectorsBlocks_Top,0))&lt;&gt;0,INDEX(SectorsBlocks,ROW()-ROW(DK$5)+2,MATCH(SUBSTITUTE(RPName," ",""),SectorsBlocks_Top,0)),""),"")</f>
        <v/>
      </c>
      <c r="DM452" s="250" t="str" cm="1">
        <f t="array" ref="DM452">_xlfn.IFNA(IF(INDEX(SectorsBlocks,ROW()-ROW(DL$5)+2,MATCH(SUBSTITUTE(RPName," ",""),SectorsBlocks_Top,0))&lt;&gt;0,INDEX(SectorsBlocks,ROW()-ROW(DL$5)+2,MATCH(SUBSTITUTE(RPName," ",""),SectorsBlocks_Top,0)+1),""),"")</f>
        <v/>
      </c>
    </row>
    <row r="453" spans="68:117" ht="15" hidden="1" customHeight="1">
      <c r="BP453" s="236">
        <f ca="1"/>
        <v>0.30208333333333298</v>
      </c>
      <c r="CN453" s="219">
        <f t="shared" si="124"/>
        <v>0.30486111111111108</v>
      </c>
      <c r="CO453" s="219">
        <f t="shared" si="125"/>
        <v>0.30486111111111108</v>
      </c>
      <c r="CQ453" s="219">
        <v>0.30347222222222198</v>
      </c>
      <c r="CV453" s="219">
        <f t="shared" si="126"/>
        <v>0.30486111111111108</v>
      </c>
      <c r="CW453" s="219">
        <f t="shared" si="127"/>
        <v>0.30486111111111108</v>
      </c>
      <c r="CY453" s="219">
        <v>0.30347222222222198</v>
      </c>
      <c r="DL453" s="2" t="str" cm="1">
        <f t="array" ref="DL453">_xlfn.IFNA(IF(INDEX(SectorsBlocks,ROW()-ROW(DK$5)+2,MATCH(SUBSTITUTE(RPName," ",""),SectorsBlocks_Top,0))&lt;&gt;0,INDEX(SectorsBlocks,ROW()-ROW(DK$5)+2,MATCH(SUBSTITUTE(RPName," ",""),SectorsBlocks_Top,0)),""),"")</f>
        <v/>
      </c>
      <c r="DM453" s="250" t="str" cm="1">
        <f t="array" ref="DM453">_xlfn.IFNA(IF(INDEX(SectorsBlocks,ROW()-ROW(DL$5)+2,MATCH(SUBSTITUTE(RPName," ",""),SectorsBlocks_Top,0))&lt;&gt;0,INDEX(SectorsBlocks,ROW()-ROW(DL$5)+2,MATCH(SUBSTITUTE(RPName," ",""),SectorsBlocks_Top,0)+1),""),"")</f>
        <v/>
      </c>
    </row>
    <row r="454" spans="68:117" ht="15" hidden="1" customHeight="1">
      <c r="BP454" s="236">
        <f ca="1"/>
        <v>0.30277777777777798</v>
      </c>
      <c r="CN454" s="219">
        <f t="shared" si="124"/>
        <v>0.30555555555555558</v>
      </c>
      <c r="CO454" s="219">
        <f t="shared" si="125"/>
        <v>0.30555555555555558</v>
      </c>
      <c r="CQ454" s="219">
        <v>0.30416666666666697</v>
      </c>
      <c r="CV454" s="219">
        <f t="shared" si="126"/>
        <v>0.30555555555555558</v>
      </c>
      <c r="CW454" s="219">
        <f t="shared" si="127"/>
        <v>0.30555555555555558</v>
      </c>
      <c r="CY454" s="219">
        <v>0.30416666666666697</v>
      </c>
      <c r="DL454" s="2" t="str" cm="1">
        <f t="array" ref="DL454">_xlfn.IFNA(IF(INDEX(SectorsBlocks,ROW()-ROW(DK$5)+2,MATCH(SUBSTITUTE(RPName," ",""),SectorsBlocks_Top,0))&lt;&gt;0,INDEX(SectorsBlocks,ROW()-ROW(DK$5)+2,MATCH(SUBSTITUTE(RPName," ",""),SectorsBlocks_Top,0)),""),"")</f>
        <v/>
      </c>
      <c r="DM454" s="250" t="str" cm="1">
        <f t="array" ref="DM454">_xlfn.IFNA(IF(INDEX(SectorsBlocks,ROW()-ROW(DL$5)+2,MATCH(SUBSTITUTE(RPName," ",""),SectorsBlocks_Top,0))&lt;&gt;0,INDEX(SectorsBlocks,ROW()-ROW(DL$5)+2,MATCH(SUBSTITUTE(RPName," ",""),SectorsBlocks_Top,0)+1),""),"")</f>
        <v/>
      </c>
    </row>
    <row r="455" spans="68:117" ht="15" hidden="1" customHeight="1">
      <c r="BP455" s="236">
        <f ca="1"/>
        <v>0.30347222222222198</v>
      </c>
      <c r="CN455" s="219">
        <f t="shared" si="124"/>
        <v>0.30625000000000002</v>
      </c>
      <c r="CO455" s="219">
        <f t="shared" si="125"/>
        <v>0.30625000000000002</v>
      </c>
      <c r="CQ455" s="219">
        <v>0.30486111111111103</v>
      </c>
      <c r="CV455" s="219">
        <f t="shared" si="126"/>
        <v>0.30625000000000002</v>
      </c>
      <c r="CW455" s="219">
        <f t="shared" si="127"/>
        <v>0.30625000000000002</v>
      </c>
      <c r="CY455" s="219">
        <v>0.30486111111111103</v>
      </c>
      <c r="DL455" s="2" t="str" cm="1">
        <f t="array" ref="DL455">_xlfn.IFNA(IF(INDEX(SectorsBlocks,ROW()-ROW(DK$5)+2,MATCH(SUBSTITUTE(RPName," ",""),SectorsBlocks_Top,0))&lt;&gt;0,INDEX(SectorsBlocks,ROW()-ROW(DK$5)+2,MATCH(SUBSTITUTE(RPName," ",""),SectorsBlocks_Top,0)),""),"")</f>
        <v/>
      </c>
      <c r="DM455" s="250" t="str" cm="1">
        <f t="array" ref="DM455">_xlfn.IFNA(IF(INDEX(SectorsBlocks,ROW()-ROW(DL$5)+2,MATCH(SUBSTITUTE(RPName," ",""),SectorsBlocks_Top,0))&lt;&gt;0,INDEX(SectorsBlocks,ROW()-ROW(DL$5)+2,MATCH(SUBSTITUTE(RPName," ",""),SectorsBlocks_Top,0)+1),""),"")</f>
        <v/>
      </c>
    </row>
    <row r="456" spans="68:117" ht="15" hidden="1" customHeight="1">
      <c r="BP456" s="236">
        <f ca="1"/>
        <v>0.30416666666666697</v>
      </c>
      <c r="CN456" s="219">
        <f t="shared" si="124"/>
        <v>0.30694444444444446</v>
      </c>
      <c r="CO456" s="219">
        <f t="shared" si="125"/>
        <v>0.30694444444444446</v>
      </c>
      <c r="CQ456" s="219">
        <v>0.30555555555555602</v>
      </c>
      <c r="CV456" s="219">
        <f t="shared" si="126"/>
        <v>0.30694444444444446</v>
      </c>
      <c r="CW456" s="219">
        <f t="shared" si="127"/>
        <v>0.30694444444444446</v>
      </c>
      <c r="CY456" s="219">
        <v>0.30555555555555602</v>
      </c>
      <c r="DL456" s="2" t="str" cm="1">
        <f t="array" ref="DL456">_xlfn.IFNA(IF(INDEX(SectorsBlocks,ROW()-ROW(DK$5)+2,MATCH(SUBSTITUTE(RPName," ",""),SectorsBlocks_Top,0))&lt;&gt;0,INDEX(SectorsBlocks,ROW()-ROW(DK$5)+2,MATCH(SUBSTITUTE(RPName," ",""),SectorsBlocks_Top,0)),""),"")</f>
        <v/>
      </c>
      <c r="DM456" s="250" t="str" cm="1">
        <f t="array" ref="DM456">_xlfn.IFNA(IF(INDEX(SectorsBlocks,ROW()-ROW(DL$5)+2,MATCH(SUBSTITUTE(RPName," ",""),SectorsBlocks_Top,0))&lt;&gt;0,INDEX(SectorsBlocks,ROW()-ROW(DL$5)+2,MATCH(SUBSTITUTE(RPName," ",""),SectorsBlocks_Top,0)+1),""),"")</f>
        <v/>
      </c>
    </row>
    <row r="457" spans="68:117" ht="15" hidden="1" customHeight="1">
      <c r="BP457" s="236">
        <f ca="1"/>
        <v>0.30486111111111103</v>
      </c>
      <c r="CN457" s="219">
        <f t="shared" si="124"/>
        <v>0.30763888888888891</v>
      </c>
      <c r="CO457" s="219">
        <f t="shared" si="125"/>
        <v>0.30763888888888891</v>
      </c>
      <c r="CQ457" s="219">
        <v>0.30625000000000002</v>
      </c>
      <c r="CV457" s="219">
        <f t="shared" si="126"/>
        <v>0.30763888888888891</v>
      </c>
      <c r="CW457" s="219">
        <f t="shared" si="127"/>
        <v>0.30763888888888891</v>
      </c>
      <c r="CY457" s="219">
        <v>0.30625000000000002</v>
      </c>
      <c r="DL457" s="2" t="str" cm="1">
        <f t="array" ref="DL457">_xlfn.IFNA(IF(INDEX(SectorsBlocks,ROW()-ROW(DK$5)+2,MATCH(SUBSTITUTE(RPName," ",""),SectorsBlocks_Top,0))&lt;&gt;0,INDEX(SectorsBlocks,ROW()-ROW(DK$5)+2,MATCH(SUBSTITUTE(RPName," ",""),SectorsBlocks_Top,0)),""),"")</f>
        <v/>
      </c>
      <c r="DM457" s="250" t="str" cm="1">
        <f t="array" ref="DM457">_xlfn.IFNA(IF(INDEX(SectorsBlocks,ROW()-ROW(DL$5)+2,MATCH(SUBSTITUTE(RPName," ",""),SectorsBlocks_Top,0))&lt;&gt;0,INDEX(SectorsBlocks,ROW()-ROW(DL$5)+2,MATCH(SUBSTITUTE(RPName," ",""),SectorsBlocks_Top,0)+1),""),"")</f>
        <v/>
      </c>
    </row>
    <row r="458" spans="68:117" ht="15" hidden="1" customHeight="1">
      <c r="BP458" s="236">
        <f ca="1"/>
        <v>0.30555555555555602</v>
      </c>
      <c r="CN458" s="219">
        <f t="shared" si="124"/>
        <v>0.30833333333333335</v>
      </c>
      <c r="CO458" s="219">
        <f t="shared" si="125"/>
        <v>0.30833333333333335</v>
      </c>
      <c r="CQ458" s="219">
        <v>0.30694444444444402</v>
      </c>
      <c r="CV458" s="219">
        <f t="shared" si="126"/>
        <v>0.30833333333333335</v>
      </c>
      <c r="CW458" s="219">
        <f t="shared" si="127"/>
        <v>0.30833333333333335</v>
      </c>
      <c r="CY458" s="219">
        <v>0.30694444444444402</v>
      </c>
      <c r="DL458" s="2" t="str" cm="1">
        <f t="array" ref="DL458">_xlfn.IFNA(IF(INDEX(SectorsBlocks,ROW()-ROW(DK$5)+2,MATCH(SUBSTITUTE(RPName," ",""),SectorsBlocks_Top,0))&lt;&gt;0,INDEX(SectorsBlocks,ROW()-ROW(DK$5)+2,MATCH(SUBSTITUTE(RPName," ",""),SectorsBlocks_Top,0)),""),"")</f>
        <v/>
      </c>
      <c r="DM458" s="250" t="str" cm="1">
        <f t="array" ref="DM458">_xlfn.IFNA(IF(INDEX(SectorsBlocks,ROW()-ROW(DL$5)+2,MATCH(SUBSTITUTE(RPName," ",""),SectorsBlocks_Top,0))&lt;&gt;0,INDEX(SectorsBlocks,ROW()-ROW(DL$5)+2,MATCH(SUBSTITUTE(RPName," ",""),SectorsBlocks_Top,0)+1),""),"")</f>
        <v/>
      </c>
    </row>
    <row r="459" spans="68:117" ht="15" hidden="1" customHeight="1">
      <c r="BP459" s="236">
        <f ca="1"/>
        <v>0.30625000000000002</v>
      </c>
      <c r="CN459" s="219">
        <f t="shared" si="124"/>
        <v>0.30902777777777779</v>
      </c>
      <c r="CO459" s="219">
        <f t="shared" si="125"/>
        <v>0.30902777777777779</v>
      </c>
      <c r="CQ459" s="219">
        <v>0.30763888888888902</v>
      </c>
      <c r="CV459" s="219">
        <f t="shared" si="126"/>
        <v>0.30902777777777779</v>
      </c>
      <c r="CW459" s="219">
        <f t="shared" si="127"/>
        <v>0.30902777777777779</v>
      </c>
      <c r="CY459" s="219">
        <v>0.30763888888888902</v>
      </c>
      <c r="DL459" s="2" t="str" cm="1">
        <f t="array" ref="DL459">_xlfn.IFNA(IF(INDEX(SectorsBlocks,ROW()-ROW(DK$5)+2,MATCH(SUBSTITUTE(RPName," ",""),SectorsBlocks_Top,0))&lt;&gt;0,INDEX(SectorsBlocks,ROW()-ROW(DK$5)+2,MATCH(SUBSTITUTE(RPName," ",""),SectorsBlocks_Top,0)),""),"")</f>
        <v/>
      </c>
      <c r="DM459" s="250" t="str" cm="1">
        <f t="array" ref="DM459">_xlfn.IFNA(IF(INDEX(SectorsBlocks,ROW()-ROW(DL$5)+2,MATCH(SUBSTITUTE(RPName," ",""),SectorsBlocks_Top,0))&lt;&gt;0,INDEX(SectorsBlocks,ROW()-ROW(DL$5)+2,MATCH(SUBSTITUTE(RPName," ",""),SectorsBlocks_Top,0)+1),""),"")</f>
        <v/>
      </c>
    </row>
    <row r="460" spans="68:117" ht="15" hidden="1" customHeight="1">
      <c r="BP460" s="236">
        <f ca="1"/>
        <v>0.30694444444444402</v>
      </c>
      <c r="CN460" s="219">
        <f t="shared" si="124"/>
        <v>0.30972222222222223</v>
      </c>
      <c r="CO460" s="219">
        <f t="shared" si="125"/>
        <v>0.30972222222222223</v>
      </c>
      <c r="CQ460" s="219">
        <v>0.30833333333333302</v>
      </c>
      <c r="CV460" s="219">
        <f t="shared" si="126"/>
        <v>0.30972222222222223</v>
      </c>
      <c r="CW460" s="219">
        <f t="shared" si="127"/>
        <v>0.30972222222222223</v>
      </c>
      <c r="CY460" s="219">
        <v>0.30833333333333302</v>
      </c>
      <c r="DL460" s="2" t="str" cm="1">
        <f t="array" ref="DL460">_xlfn.IFNA(IF(INDEX(SectorsBlocks,ROW()-ROW(DK$5)+2,MATCH(SUBSTITUTE(RPName," ",""),SectorsBlocks_Top,0))&lt;&gt;0,INDEX(SectorsBlocks,ROW()-ROW(DK$5)+2,MATCH(SUBSTITUTE(RPName," ",""),SectorsBlocks_Top,0)),""),"")</f>
        <v/>
      </c>
      <c r="DM460" s="250" t="str" cm="1">
        <f t="array" ref="DM460">_xlfn.IFNA(IF(INDEX(SectorsBlocks,ROW()-ROW(DL$5)+2,MATCH(SUBSTITUTE(RPName," ",""),SectorsBlocks_Top,0))&lt;&gt;0,INDEX(SectorsBlocks,ROW()-ROW(DL$5)+2,MATCH(SUBSTITUTE(RPName," ",""),SectorsBlocks_Top,0)+1),""),"")</f>
        <v/>
      </c>
    </row>
    <row r="461" spans="68:117" ht="15" hidden="1" customHeight="1">
      <c r="BP461" s="236">
        <f ca="1"/>
        <v>0.30763888888888902</v>
      </c>
      <c r="CN461" s="219">
        <f t="shared" si="124"/>
        <v>0.31041666666666667</v>
      </c>
      <c r="CO461" s="219">
        <f t="shared" si="125"/>
        <v>0.31041666666666667</v>
      </c>
      <c r="CQ461" s="219">
        <v>0.30902777777777801</v>
      </c>
      <c r="CV461" s="219">
        <f t="shared" si="126"/>
        <v>0.31041666666666667</v>
      </c>
      <c r="CW461" s="219">
        <f t="shared" si="127"/>
        <v>0.31041666666666667</v>
      </c>
      <c r="CY461" s="219">
        <v>0.30902777777777801</v>
      </c>
      <c r="DL461" s="2" t="str" cm="1">
        <f t="array" ref="DL461">_xlfn.IFNA(IF(INDEX(SectorsBlocks,ROW()-ROW(DK$5)+2,MATCH(SUBSTITUTE(RPName," ",""),SectorsBlocks_Top,0))&lt;&gt;0,INDEX(SectorsBlocks,ROW()-ROW(DK$5)+2,MATCH(SUBSTITUTE(RPName," ",""),SectorsBlocks_Top,0)),""),"")</f>
        <v/>
      </c>
      <c r="DM461" s="250" t="str" cm="1">
        <f t="array" ref="DM461">_xlfn.IFNA(IF(INDEX(SectorsBlocks,ROW()-ROW(DL$5)+2,MATCH(SUBSTITUTE(RPName," ",""),SectorsBlocks_Top,0))&lt;&gt;0,INDEX(SectorsBlocks,ROW()-ROW(DL$5)+2,MATCH(SUBSTITUTE(RPName," ",""),SectorsBlocks_Top,0)+1),""),"")</f>
        <v/>
      </c>
    </row>
    <row r="462" spans="68:117" ht="15" hidden="1" customHeight="1">
      <c r="BP462" s="236">
        <f ca="1"/>
        <v>0.30833333333333302</v>
      </c>
      <c r="CN462" s="219">
        <f t="shared" si="124"/>
        <v>0.31111111111111112</v>
      </c>
      <c r="CO462" s="219">
        <f t="shared" si="125"/>
        <v>0.31111111111111112</v>
      </c>
      <c r="CQ462" s="219">
        <v>0.30972222222222201</v>
      </c>
      <c r="CV462" s="219">
        <f t="shared" si="126"/>
        <v>0.31111111111111112</v>
      </c>
      <c r="CW462" s="219">
        <f t="shared" si="127"/>
        <v>0.31111111111111112</v>
      </c>
      <c r="CY462" s="219">
        <v>0.30972222222222201</v>
      </c>
      <c r="DL462" s="2" t="str" cm="1">
        <f t="array" ref="DL462">_xlfn.IFNA(IF(INDEX(SectorsBlocks,ROW()-ROW(DK$5)+2,MATCH(SUBSTITUTE(RPName," ",""),SectorsBlocks_Top,0))&lt;&gt;0,INDEX(SectorsBlocks,ROW()-ROW(DK$5)+2,MATCH(SUBSTITUTE(RPName," ",""),SectorsBlocks_Top,0)),""),"")</f>
        <v/>
      </c>
      <c r="DM462" s="250" t="str" cm="1">
        <f t="array" ref="DM462">_xlfn.IFNA(IF(INDEX(SectorsBlocks,ROW()-ROW(DL$5)+2,MATCH(SUBSTITUTE(RPName," ",""),SectorsBlocks_Top,0))&lt;&gt;0,INDEX(SectorsBlocks,ROW()-ROW(DL$5)+2,MATCH(SUBSTITUTE(RPName," ",""),SectorsBlocks_Top,0)+1),""),"")</f>
        <v/>
      </c>
    </row>
    <row r="463" spans="68:117" ht="15" hidden="1" customHeight="1">
      <c r="BP463" s="236">
        <f ca="1"/>
        <v>0.30902777777777801</v>
      </c>
      <c r="CN463" s="219">
        <f t="shared" si="124"/>
        <v>0.31180555555555556</v>
      </c>
      <c r="CO463" s="219">
        <f t="shared" si="125"/>
        <v>0.31180555555555556</v>
      </c>
      <c r="CQ463" s="219">
        <v>0.31041666666666701</v>
      </c>
      <c r="CV463" s="219">
        <f t="shared" si="126"/>
        <v>0.31180555555555556</v>
      </c>
      <c r="CW463" s="219">
        <f t="shared" si="127"/>
        <v>0.31180555555555556</v>
      </c>
      <c r="CY463" s="219">
        <v>0.31041666666666701</v>
      </c>
      <c r="DL463" s="2" t="str" cm="1">
        <f t="array" ref="DL463">_xlfn.IFNA(IF(INDEX(SectorsBlocks,ROW()-ROW(DK$5)+2,MATCH(SUBSTITUTE(RPName," ",""),SectorsBlocks_Top,0))&lt;&gt;0,INDEX(SectorsBlocks,ROW()-ROW(DK$5)+2,MATCH(SUBSTITUTE(RPName," ",""),SectorsBlocks_Top,0)),""),"")</f>
        <v/>
      </c>
      <c r="DM463" s="250" t="str" cm="1">
        <f t="array" ref="DM463">_xlfn.IFNA(IF(INDEX(SectorsBlocks,ROW()-ROW(DL$5)+2,MATCH(SUBSTITUTE(RPName," ",""),SectorsBlocks_Top,0))&lt;&gt;0,INDEX(SectorsBlocks,ROW()-ROW(DL$5)+2,MATCH(SUBSTITUTE(RPName," ",""),SectorsBlocks_Top,0)+1),""),"")</f>
        <v/>
      </c>
    </row>
    <row r="464" spans="68:117" ht="15" hidden="1" customHeight="1">
      <c r="BP464" s="236">
        <f ca="1"/>
        <v>0.30972222222222201</v>
      </c>
      <c r="CN464" s="219">
        <f t="shared" ref="CN464:CN527" si="128">IF(CN463=1,TIME(0,1,0),TIME(HOUR(CN463),MINUTE(CN463),0)+TIME(0,1,0))</f>
        <v>0.3125</v>
      </c>
      <c r="CO464" s="219">
        <f t="shared" ref="CO464:CO527" si="129">IF(CO463=1,TIME(0,1,0),TIME(HOUR(CO463),MINUTE(CO463),0)+TIME(0,1,0))</f>
        <v>0.3125</v>
      </c>
      <c r="CQ464" s="219">
        <v>0.31111111111111101</v>
      </c>
      <c r="CV464" s="219">
        <f t="shared" ref="CV464:CV527" si="130">IF(CV463=1,TIME(0,1,0),TIME(HOUR(CV463),MINUTE(CV463),0)+TIME(0,1,0))</f>
        <v>0.3125</v>
      </c>
      <c r="CW464" s="219">
        <f t="shared" ref="CW464:CW527" si="131">IF(CW463=1,TIME(0,1,0),TIME(HOUR(CW463),MINUTE(CW463),0)+TIME(0,1,0))</f>
        <v>0.3125</v>
      </c>
      <c r="CY464" s="219">
        <v>0.31111111111111101</v>
      </c>
      <c r="DL464" s="2" t="str" cm="1">
        <f t="array" ref="DL464">_xlfn.IFNA(IF(INDEX(SectorsBlocks,ROW()-ROW(DK$5)+2,MATCH(SUBSTITUTE(RPName," ",""),SectorsBlocks_Top,0))&lt;&gt;0,INDEX(SectorsBlocks,ROW()-ROW(DK$5)+2,MATCH(SUBSTITUTE(RPName," ",""),SectorsBlocks_Top,0)),""),"")</f>
        <v/>
      </c>
      <c r="DM464" s="250" t="str" cm="1">
        <f t="array" ref="DM464">_xlfn.IFNA(IF(INDEX(SectorsBlocks,ROW()-ROW(DL$5)+2,MATCH(SUBSTITUTE(RPName," ",""),SectorsBlocks_Top,0))&lt;&gt;0,INDEX(SectorsBlocks,ROW()-ROW(DL$5)+2,MATCH(SUBSTITUTE(RPName," ",""),SectorsBlocks_Top,0)+1),""),"")</f>
        <v/>
      </c>
    </row>
    <row r="465" spans="68:117" ht="15" hidden="1" customHeight="1">
      <c r="BP465" s="236">
        <f ca="1"/>
        <v>0.31041666666666701</v>
      </c>
      <c r="CN465" s="219">
        <f t="shared" si="128"/>
        <v>0.31319444444444444</v>
      </c>
      <c r="CO465" s="219">
        <f t="shared" si="129"/>
        <v>0.31319444444444444</v>
      </c>
      <c r="CQ465" s="219">
        <v>0.311805555555556</v>
      </c>
      <c r="CV465" s="219">
        <f t="shared" si="130"/>
        <v>0.31319444444444444</v>
      </c>
      <c r="CW465" s="219">
        <f t="shared" si="131"/>
        <v>0.31319444444444444</v>
      </c>
      <c r="CY465" s="219">
        <v>0.311805555555556</v>
      </c>
      <c r="DL465" s="2" t="str" cm="1">
        <f t="array" ref="DL465">_xlfn.IFNA(IF(INDEX(SectorsBlocks,ROW()-ROW(DK$5)+2,MATCH(SUBSTITUTE(RPName," ",""),SectorsBlocks_Top,0))&lt;&gt;0,INDEX(SectorsBlocks,ROW()-ROW(DK$5)+2,MATCH(SUBSTITUTE(RPName," ",""),SectorsBlocks_Top,0)),""),"")</f>
        <v/>
      </c>
      <c r="DM465" s="250" t="str" cm="1">
        <f t="array" ref="DM465">_xlfn.IFNA(IF(INDEX(SectorsBlocks,ROW()-ROW(DL$5)+2,MATCH(SUBSTITUTE(RPName," ",""),SectorsBlocks_Top,0))&lt;&gt;0,INDEX(SectorsBlocks,ROW()-ROW(DL$5)+2,MATCH(SUBSTITUTE(RPName," ",""),SectorsBlocks_Top,0)+1),""),"")</f>
        <v/>
      </c>
    </row>
    <row r="466" spans="68:117" ht="15" hidden="1" customHeight="1">
      <c r="BP466" s="236">
        <f ca="1"/>
        <v>0.31111111111111101</v>
      </c>
      <c r="CN466" s="219">
        <f t="shared" si="128"/>
        <v>0.31388888888888888</v>
      </c>
      <c r="CO466" s="219">
        <f t="shared" si="129"/>
        <v>0.31388888888888888</v>
      </c>
      <c r="CQ466" s="219">
        <v>0.3125</v>
      </c>
      <c r="CV466" s="219">
        <f t="shared" si="130"/>
        <v>0.31388888888888888</v>
      </c>
      <c r="CW466" s="219">
        <f t="shared" si="131"/>
        <v>0.31388888888888888</v>
      </c>
      <c r="CY466" s="219">
        <v>0.3125</v>
      </c>
      <c r="DL466" s="2" t="str" cm="1">
        <f t="array" ref="DL466">_xlfn.IFNA(IF(INDEX(SectorsBlocks,ROW()-ROW(DK$5)+2,MATCH(SUBSTITUTE(RPName," ",""),SectorsBlocks_Top,0))&lt;&gt;0,INDEX(SectorsBlocks,ROW()-ROW(DK$5)+2,MATCH(SUBSTITUTE(RPName," ",""),SectorsBlocks_Top,0)),""),"")</f>
        <v/>
      </c>
      <c r="DM466" s="250" t="str" cm="1">
        <f t="array" ref="DM466">_xlfn.IFNA(IF(INDEX(SectorsBlocks,ROW()-ROW(DL$5)+2,MATCH(SUBSTITUTE(RPName," ",""),SectorsBlocks_Top,0))&lt;&gt;0,INDEX(SectorsBlocks,ROW()-ROW(DL$5)+2,MATCH(SUBSTITUTE(RPName," ",""),SectorsBlocks_Top,0)+1),""),"")</f>
        <v/>
      </c>
    </row>
    <row r="467" spans="68:117" ht="15" hidden="1" customHeight="1">
      <c r="BP467" s="236">
        <f ca="1"/>
        <v>0.311805555555556</v>
      </c>
      <c r="CN467" s="219">
        <f t="shared" si="128"/>
        <v>0.31458333333333333</v>
      </c>
      <c r="CO467" s="219">
        <f t="shared" si="129"/>
        <v>0.31458333333333333</v>
      </c>
      <c r="CQ467" s="219">
        <v>0.313194444444444</v>
      </c>
      <c r="CV467" s="219">
        <f t="shared" si="130"/>
        <v>0.31458333333333333</v>
      </c>
      <c r="CW467" s="219">
        <f t="shared" si="131"/>
        <v>0.31458333333333333</v>
      </c>
      <c r="CY467" s="219">
        <v>0.313194444444444</v>
      </c>
      <c r="DL467" s="2" t="str" cm="1">
        <f t="array" ref="DL467">_xlfn.IFNA(IF(INDEX(SectorsBlocks,ROW()-ROW(DK$5)+2,MATCH(SUBSTITUTE(RPName," ",""),SectorsBlocks_Top,0))&lt;&gt;0,INDEX(SectorsBlocks,ROW()-ROW(DK$5)+2,MATCH(SUBSTITUTE(RPName," ",""),SectorsBlocks_Top,0)),""),"")</f>
        <v/>
      </c>
      <c r="DM467" s="250" t="str" cm="1">
        <f t="array" ref="DM467">_xlfn.IFNA(IF(INDEX(SectorsBlocks,ROW()-ROW(DL$5)+2,MATCH(SUBSTITUTE(RPName," ",""),SectorsBlocks_Top,0))&lt;&gt;0,INDEX(SectorsBlocks,ROW()-ROW(DL$5)+2,MATCH(SUBSTITUTE(RPName," ",""),SectorsBlocks_Top,0)+1),""),"")</f>
        <v/>
      </c>
    </row>
    <row r="468" spans="68:117" ht="15" hidden="1" customHeight="1">
      <c r="BP468" s="236">
        <f ca="1"/>
        <v>0.3125</v>
      </c>
      <c r="CN468" s="219">
        <f t="shared" si="128"/>
        <v>0.31527777777777777</v>
      </c>
      <c r="CO468" s="219">
        <f t="shared" si="129"/>
        <v>0.31527777777777777</v>
      </c>
      <c r="CQ468" s="219">
        <v>0.31388888888888899</v>
      </c>
      <c r="CV468" s="219">
        <f t="shared" si="130"/>
        <v>0.31527777777777777</v>
      </c>
      <c r="CW468" s="219">
        <f t="shared" si="131"/>
        <v>0.31527777777777777</v>
      </c>
      <c r="CY468" s="219">
        <v>0.31388888888888899</v>
      </c>
      <c r="DL468" s="2" t="str" cm="1">
        <f t="array" ref="DL468">_xlfn.IFNA(IF(INDEX(SectorsBlocks,ROW()-ROW(DK$5)+2,MATCH(SUBSTITUTE(RPName," ",""),SectorsBlocks_Top,0))&lt;&gt;0,INDEX(SectorsBlocks,ROW()-ROW(DK$5)+2,MATCH(SUBSTITUTE(RPName," ",""),SectorsBlocks_Top,0)),""),"")</f>
        <v/>
      </c>
      <c r="DM468" s="250" t="str" cm="1">
        <f t="array" ref="DM468">_xlfn.IFNA(IF(INDEX(SectorsBlocks,ROW()-ROW(DL$5)+2,MATCH(SUBSTITUTE(RPName," ",""),SectorsBlocks_Top,0))&lt;&gt;0,INDEX(SectorsBlocks,ROW()-ROW(DL$5)+2,MATCH(SUBSTITUTE(RPName," ",""),SectorsBlocks_Top,0)+1),""),"")</f>
        <v/>
      </c>
    </row>
    <row r="469" spans="68:117" ht="15" hidden="1" customHeight="1">
      <c r="BP469" s="236">
        <f ca="1"/>
        <v>0.313194444444444</v>
      </c>
      <c r="CN469" s="219">
        <f t="shared" si="128"/>
        <v>0.31597222222222221</v>
      </c>
      <c r="CO469" s="219">
        <f t="shared" si="129"/>
        <v>0.31597222222222221</v>
      </c>
      <c r="CQ469" s="219">
        <v>0.31458333333333299</v>
      </c>
      <c r="CV469" s="219">
        <f t="shared" si="130"/>
        <v>0.31597222222222221</v>
      </c>
      <c r="CW469" s="219">
        <f t="shared" si="131"/>
        <v>0.31597222222222221</v>
      </c>
      <c r="CY469" s="219">
        <v>0.31458333333333299</v>
      </c>
      <c r="DL469" s="2" t="str" cm="1">
        <f t="array" ref="DL469">_xlfn.IFNA(IF(INDEX(SectorsBlocks,ROW()-ROW(DK$5)+2,MATCH(SUBSTITUTE(RPName," ",""),SectorsBlocks_Top,0))&lt;&gt;0,INDEX(SectorsBlocks,ROW()-ROW(DK$5)+2,MATCH(SUBSTITUTE(RPName," ",""),SectorsBlocks_Top,0)),""),"")</f>
        <v/>
      </c>
      <c r="DM469" s="250" t="str" cm="1">
        <f t="array" ref="DM469">_xlfn.IFNA(IF(INDEX(SectorsBlocks,ROW()-ROW(DL$5)+2,MATCH(SUBSTITUTE(RPName," ",""),SectorsBlocks_Top,0))&lt;&gt;0,INDEX(SectorsBlocks,ROW()-ROW(DL$5)+2,MATCH(SUBSTITUTE(RPName," ",""),SectorsBlocks_Top,0)+1),""),"")</f>
        <v/>
      </c>
    </row>
    <row r="470" spans="68:117" ht="15" hidden="1" customHeight="1">
      <c r="BP470" s="236">
        <f ca="1"/>
        <v>0.31388888888888899</v>
      </c>
      <c r="CN470" s="219">
        <f t="shared" si="128"/>
        <v>0.31666666666666665</v>
      </c>
      <c r="CO470" s="219">
        <f t="shared" si="129"/>
        <v>0.31666666666666665</v>
      </c>
      <c r="CQ470" s="219">
        <v>0.31527777777777799</v>
      </c>
      <c r="CV470" s="219">
        <f t="shared" si="130"/>
        <v>0.31666666666666665</v>
      </c>
      <c r="CW470" s="219">
        <f t="shared" si="131"/>
        <v>0.31666666666666665</v>
      </c>
      <c r="CY470" s="219">
        <v>0.31527777777777799</v>
      </c>
      <c r="DL470" s="2" t="str" cm="1">
        <f t="array" ref="DL470">_xlfn.IFNA(IF(INDEX(SectorsBlocks,ROW()-ROW(DK$5)+2,MATCH(SUBSTITUTE(RPName," ",""),SectorsBlocks_Top,0))&lt;&gt;0,INDEX(SectorsBlocks,ROW()-ROW(DK$5)+2,MATCH(SUBSTITUTE(RPName," ",""),SectorsBlocks_Top,0)),""),"")</f>
        <v/>
      </c>
      <c r="DM470" s="250" t="str" cm="1">
        <f t="array" ref="DM470">_xlfn.IFNA(IF(INDEX(SectorsBlocks,ROW()-ROW(DL$5)+2,MATCH(SUBSTITUTE(RPName," ",""),SectorsBlocks_Top,0))&lt;&gt;0,INDEX(SectorsBlocks,ROW()-ROW(DL$5)+2,MATCH(SUBSTITUTE(RPName," ",""),SectorsBlocks_Top,0)+1),""),"")</f>
        <v/>
      </c>
    </row>
    <row r="471" spans="68:117" ht="15" hidden="1" customHeight="1">
      <c r="BP471" s="236">
        <f ca="1"/>
        <v>0.31458333333333299</v>
      </c>
      <c r="CN471" s="219">
        <f t="shared" si="128"/>
        <v>0.31736111111111109</v>
      </c>
      <c r="CO471" s="219">
        <f t="shared" si="129"/>
        <v>0.31736111111111109</v>
      </c>
      <c r="CQ471" s="219">
        <v>0.31597222222222199</v>
      </c>
      <c r="CV471" s="219">
        <f t="shared" si="130"/>
        <v>0.31736111111111109</v>
      </c>
      <c r="CW471" s="219">
        <f t="shared" si="131"/>
        <v>0.31736111111111109</v>
      </c>
      <c r="CY471" s="219">
        <v>0.31597222222222199</v>
      </c>
      <c r="DL471" s="2" t="str" cm="1">
        <f t="array" ref="DL471">_xlfn.IFNA(IF(INDEX(SectorsBlocks,ROW()-ROW(DK$5)+2,MATCH(SUBSTITUTE(RPName," ",""),SectorsBlocks_Top,0))&lt;&gt;0,INDEX(SectorsBlocks,ROW()-ROW(DK$5)+2,MATCH(SUBSTITUTE(RPName," ",""),SectorsBlocks_Top,0)),""),"")</f>
        <v/>
      </c>
      <c r="DM471" s="250" t="str" cm="1">
        <f t="array" ref="DM471">_xlfn.IFNA(IF(INDEX(SectorsBlocks,ROW()-ROW(DL$5)+2,MATCH(SUBSTITUTE(RPName," ",""),SectorsBlocks_Top,0))&lt;&gt;0,INDEX(SectorsBlocks,ROW()-ROW(DL$5)+2,MATCH(SUBSTITUTE(RPName," ",""),SectorsBlocks_Top,0)+1),""),"")</f>
        <v/>
      </c>
    </row>
    <row r="472" spans="68:117" ht="15" hidden="1" customHeight="1">
      <c r="BP472" s="236">
        <f ca="1"/>
        <v>0.31527777777777799</v>
      </c>
      <c r="CN472" s="219">
        <f t="shared" si="128"/>
        <v>0.31805555555555554</v>
      </c>
      <c r="CO472" s="219">
        <f t="shared" si="129"/>
        <v>0.31805555555555554</v>
      </c>
      <c r="CQ472" s="219">
        <v>0.31666666666666698</v>
      </c>
      <c r="CV472" s="219">
        <f t="shared" si="130"/>
        <v>0.31805555555555554</v>
      </c>
      <c r="CW472" s="219">
        <f t="shared" si="131"/>
        <v>0.31805555555555554</v>
      </c>
      <c r="CY472" s="219">
        <v>0.31666666666666698</v>
      </c>
      <c r="DL472" s="2" t="str" cm="1">
        <f t="array" ref="DL472">_xlfn.IFNA(IF(INDEX(SectorsBlocks,ROW()-ROW(DK$5)+2,MATCH(SUBSTITUTE(RPName," ",""),SectorsBlocks_Top,0))&lt;&gt;0,INDEX(SectorsBlocks,ROW()-ROW(DK$5)+2,MATCH(SUBSTITUTE(RPName," ",""),SectorsBlocks_Top,0)),""),"")</f>
        <v/>
      </c>
      <c r="DM472" s="250" t="str" cm="1">
        <f t="array" ref="DM472">_xlfn.IFNA(IF(INDEX(SectorsBlocks,ROW()-ROW(DL$5)+2,MATCH(SUBSTITUTE(RPName," ",""),SectorsBlocks_Top,0))&lt;&gt;0,INDEX(SectorsBlocks,ROW()-ROW(DL$5)+2,MATCH(SUBSTITUTE(RPName," ",""),SectorsBlocks_Top,0)+1),""),"")</f>
        <v/>
      </c>
    </row>
    <row r="473" spans="68:117" ht="15" hidden="1" customHeight="1">
      <c r="BP473" s="236">
        <f ca="1"/>
        <v>0.31597222222222199</v>
      </c>
      <c r="CN473" s="219">
        <f t="shared" si="128"/>
        <v>0.31874999999999998</v>
      </c>
      <c r="CO473" s="219">
        <f t="shared" si="129"/>
        <v>0.31874999999999998</v>
      </c>
      <c r="CQ473" s="219">
        <v>0.31736111111111098</v>
      </c>
      <c r="CV473" s="219">
        <f t="shared" si="130"/>
        <v>0.31874999999999998</v>
      </c>
      <c r="CW473" s="219">
        <f t="shared" si="131"/>
        <v>0.31874999999999998</v>
      </c>
      <c r="CY473" s="219">
        <v>0.31736111111111098</v>
      </c>
      <c r="DL473" s="2" t="str" cm="1">
        <f t="array" ref="DL473">_xlfn.IFNA(IF(INDEX(SectorsBlocks,ROW()-ROW(DK$5)+2,MATCH(SUBSTITUTE(RPName," ",""),SectorsBlocks_Top,0))&lt;&gt;0,INDEX(SectorsBlocks,ROW()-ROW(DK$5)+2,MATCH(SUBSTITUTE(RPName," ",""),SectorsBlocks_Top,0)),""),"")</f>
        <v/>
      </c>
      <c r="DM473" s="250" t="str" cm="1">
        <f t="array" ref="DM473">_xlfn.IFNA(IF(INDEX(SectorsBlocks,ROW()-ROW(DL$5)+2,MATCH(SUBSTITUTE(RPName," ",""),SectorsBlocks_Top,0))&lt;&gt;0,INDEX(SectorsBlocks,ROW()-ROW(DL$5)+2,MATCH(SUBSTITUTE(RPName," ",""),SectorsBlocks_Top,0)+1),""),"")</f>
        <v/>
      </c>
    </row>
    <row r="474" spans="68:117" ht="15" hidden="1" customHeight="1">
      <c r="BP474" s="236">
        <f ca="1"/>
        <v>0.31666666666666698</v>
      </c>
      <c r="CN474" s="219">
        <f t="shared" si="128"/>
        <v>0.31944444444444442</v>
      </c>
      <c r="CO474" s="219">
        <f t="shared" si="129"/>
        <v>0.31944444444444442</v>
      </c>
      <c r="CQ474" s="219">
        <v>0.31805555555555598</v>
      </c>
      <c r="CV474" s="219">
        <f t="shared" si="130"/>
        <v>0.31944444444444442</v>
      </c>
      <c r="CW474" s="219">
        <f t="shared" si="131"/>
        <v>0.31944444444444442</v>
      </c>
      <c r="CY474" s="219">
        <v>0.31805555555555598</v>
      </c>
      <c r="DL474" s="2" t="str" cm="1">
        <f t="array" ref="DL474">_xlfn.IFNA(IF(INDEX(SectorsBlocks,ROW()-ROW(DK$5)+2,MATCH(SUBSTITUTE(RPName," ",""),SectorsBlocks_Top,0))&lt;&gt;0,INDEX(SectorsBlocks,ROW()-ROW(DK$5)+2,MATCH(SUBSTITUTE(RPName," ",""),SectorsBlocks_Top,0)),""),"")</f>
        <v/>
      </c>
      <c r="DM474" s="250" t="str" cm="1">
        <f t="array" ref="DM474">_xlfn.IFNA(IF(INDEX(SectorsBlocks,ROW()-ROW(DL$5)+2,MATCH(SUBSTITUTE(RPName," ",""),SectorsBlocks_Top,0))&lt;&gt;0,INDEX(SectorsBlocks,ROW()-ROW(DL$5)+2,MATCH(SUBSTITUTE(RPName," ",""),SectorsBlocks_Top,0)+1),""),"")</f>
        <v/>
      </c>
    </row>
    <row r="475" spans="68:117" ht="15" hidden="1" customHeight="1">
      <c r="BP475" s="236">
        <f ca="1"/>
        <v>0.31736111111111098</v>
      </c>
      <c r="CN475" s="219">
        <f t="shared" si="128"/>
        <v>0.32013888888888886</v>
      </c>
      <c r="CO475" s="219">
        <f t="shared" si="129"/>
        <v>0.32013888888888886</v>
      </c>
      <c r="CQ475" s="219">
        <v>0.31874999999999998</v>
      </c>
      <c r="CV475" s="219">
        <f t="shared" si="130"/>
        <v>0.32013888888888886</v>
      </c>
      <c r="CW475" s="219">
        <f t="shared" si="131"/>
        <v>0.32013888888888886</v>
      </c>
      <c r="CY475" s="219">
        <v>0.31874999999999998</v>
      </c>
      <c r="DL475" s="2" t="str" cm="1">
        <f t="array" ref="DL475">_xlfn.IFNA(IF(INDEX(SectorsBlocks,ROW()-ROW(DK$5)+2,MATCH(SUBSTITUTE(RPName," ",""),SectorsBlocks_Top,0))&lt;&gt;0,INDEX(SectorsBlocks,ROW()-ROW(DK$5)+2,MATCH(SUBSTITUTE(RPName," ",""),SectorsBlocks_Top,0)),""),"")</f>
        <v/>
      </c>
      <c r="DM475" s="250" t="str" cm="1">
        <f t="array" ref="DM475">_xlfn.IFNA(IF(INDEX(SectorsBlocks,ROW()-ROW(DL$5)+2,MATCH(SUBSTITUTE(RPName," ",""),SectorsBlocks_Top,0))&lt;&gt;0,INDEX(SectorsBlocks,ROW()-ROW(DL$5)+2,MATCH(SUBSTITUTE(RPName," ",""),SectorsBlocks_Top,0)+1),""),"")</f>
        <v/>
      </c>
    </row>
    <row r="476" spans="68:117" ht="15" hidden="1" customHeight="1">
      <c r="BP476" s="236">
        <f ca="1"/>
        <v>0.31805555555555598</v>
      </c>
      <c r="CN476" s="219">
        <f t="shared" si="128"/>
        <v>0.3208333333333333</v>
      </c>
      <c r="CO476" s="219">
        <f t="shared" si="129"/>
        <v>0.3208333333333333</v>
      </c>
      <c r="CQ476" s="219">
        <v>0.31944444444444398</v>
      </c>
      <c r="CV476" s="219">
        <f t="shared" si="130"/>
        <v>0.3208333333333333</v>
      </c>
      <c r="CW476" s="219">
        <f t="shared" si="131"/>
        <v>0.3208333333333333</v>
      </c>
      <c r="CY476" s="219">
        <v>0.31944444444444398</v>
      </c>
      <c r="DL476" s="2" t="str" cm="1">
        <f t="array" ref="DL476">_xlfn.IFNA(IF(INDEX(SectorsBlocks,ROW()-ROW(DK$5)+2,MATCH(SUBSTITUTE(RPName," ",""),SectorsBlocks_Top,0))&lt;&gt;0,INDEX(SectorsBlocks,ROW()-ROW(DK$5)+2,MATCH(SUBSTITUTE(RPName," ",""),SectorsBlocks_Top,0)),""),"")</f>
        <v/>
      </c>
      <c r="DM476" s="250" t="str" cm="1">
        <f t="array" ref="DM476">_xlfn.IFNA(IF(INDEX(SectorsBlocks,ROW()-ROW(DL$5)+2,MATCH(SUBSTITUTE(RPName," ",""),SectorsBlocks_Top,0))&lt;&gt;0,INDEX(SectorsBlocks,ROW()-ROW(DL$5)+2,MATCH(SUBSTITUTE(RPName," ",""),SectorsBlocks_Top,0)+1),""),"")</f>
        <v/>
      </c>
    </row>
    <row r="477" spans="68:117" ht="15" hidden="1" customHeight="1">
      <c r="BP477" s="236">
        <f ca="1"/>
        <v>0.31874999999999998</v>
      </c>
      <c r="CN477" s="219">
        <f t="shared" si="128"/>
        <v>0.3215277777777778</v>
      </c>
      <c r="CO477" s="219">
        <f t="shared" si="129"/>
        <v>0.3215277777777778</v>
      </c>
      <c r="CQ477" s="219">
        <v>0.32013888888888897</v>
      </c>
      <c r="CV477" s="219">
        <f t="shared" si="130"/>
        <v>0.3215277777777778</v>
      </c>
      <c r="CW477" s="219">
        <f t="shared" si="131"/>
        <v>0.3215277777777778</v>
      </c>
      <c r="CY477" s="219">
        <v>0.32013888888888897</v>
      </c>
      <c r="DL477" s="2" t="str" cm="1">
        <f t="array" ref="DL477">_xlfn.IFNA(IF(INDEX(SectorsBlocks,ROW()-ROW(DK$5)+2,MATCH(SUBSTITUTE(RPName," ",""),SectorsBlocks_Top,0))&lt;&gt;0,INDEX(SectorsBlocks,ROW()-ROW(DK$5)+2,MATCH(SUBSTITUTE(RPName," ",""),SectorsBlocks_Top,0)),""),"")</f>
        <v/>
      </c>
      <c r="DM477" s="250" t="str" cm="1">
        <f t="array" ref="DM477">_xlfn.IFNA(IF(INDEX(SectorsBlocks,ROW()-ROW(DL$5)+2,MATCH(SUBSTITUTE(RPName," ",""),SectorsBlocks_Top,0))&lt;&gt;0,INDEX(SectorsBlocks,ROW()-ROW(DL$5)+2,MATCH(SUBSTITUTE(RPName," ",""),SectorsBlocks_Top,0)+1),""),"")</f>
        <v/>
      </c>
    </row>
    <row r="478" spans="68:117" ht="15" hidden="1" customHeight="1">
      <c r="BP478" s="236">
        <f ca="1"/>
        <v>0.31944444444444398</v>
      </c>
      <c r="CN478" s="219">
        <f t="shared" si="128"/>
        <v>0.32222222222222224</v>
      </c>
      <c r="CO478" s="219">
        <f t="shared" si="129"/>
        <v>0.32222222222222224</v>
      </c>
      <c r="CQ478" s="219">
        <v>0.32083333333333303</v>
      </c>
      <c r="CV478" s="219">
        <f t="shared" si="130"/>
        <v>0.32222222222222224</v>
      </c>
      <c r="CW478" s="219">
        <f t="shared" si="131"/>
        <v>0.32222222222222224</v>
      </c>
      <c r="CY478" s="219">
        <v>0.32083333333333303</v>
      </c>
      <c r="DL478" s="2" t="str" cm="1">
        <f t="array" ref="DL478">_xlfn.IFNA(IF(INDEX(SectorsBlocks,ROW()-ROW(DK$5)+2,MATCH(SUBSTITUTE(RPName," ",""),SectorsBlocks_Top,0))&lt;&gt;0,INDEX(SectorsBlocks,ROW()-ROW(DK$5)+2,MATCH(SUBSTITUTE(RPName," ",""),SectorsBlocks_Top,0)),""),"")</f>
        <v/>
      </c>
      <c r="DM478" s="250" t="str" cm="1">
        <f t="array" ref="DM478">_xlfn.IFNA(IF(INDEX(SectorsBlocks,ROW()-ROW(DL$5)+2,MATCH(SUBSTITUTE(RPName," ",""),SectorsBlocks_Top,0))&lt;&gt;0,INDEX(SectorsBlocks,ROW()-ROW(DL$5)+2,MATCH(SUBSTITUTE(RPName," ",""),SectorsBlocks_Top,0)+1),""),"")</f>
        <v/>
      </c>
    </row>
    <row r="479" spans="68:117" ht="15" hidden="1" customHeight="1">
      <c r="BP479" s="236">
        <f ca="1"/>
        <v>0.32013888888888897</v>
      </c>
      <c r="CN479" s="219">
        <f t="shared" si="128"/>
        <v>0.32291666666666669</v>
      </c>
      <c r="CO479" s="219">
        <f t="shared" si="129"/>
        <v>0.32291666666666669</v>
      </c>
      <c r="CQ479" s="219">
        <v>0.32152777777777802</v>
      </c>
      <c r="CV479" s="219">
        <f t="shared" si="130"/>
        <v>0.32291666666666669</v>
      </c>
      <c r="CW479" s="219">
        <f t="shared" si="131"/>
        <v>0.32291666666666669</v>
      </c>
      <c r="CY479" s="219">
        <v>0.32152777777777802</v>
      </c>
      <c r="DL479" s="2" t="str" cm="1">
        <f t="array" ref="DL479">_xlfn.IFNA(IF(INDEX(SectorsBlocks,ROW()-ROW(DK$5)+2,MATCH(SUBSTITUTE(RPName," ",""),SectorsBlocks_Top,0))&lt;&gt;0,INDEX(SectorsBlocks,ROW()-ROW(DK$5)+2,MATCH(SUBSTITUTE(RPName," ",""),SectorsBlocks_Top,0)),""),"")</f>
        <v/>
      </c>
      <c r="DM479" s="250" t="str" cm="1">
        <f t="array" ref="DM479">_xlfn.IFNA(IF(INDEX(SectorsBlocks,ROW()-ROW(DL$5)+2,MATCH(SUBSTITUTE(RPName," ",""),SectorsBlocks_Top,0))&lt;&gt;0,INDEX(SectorsBlocks,ROW()-ROW(DL$5)+2,MATCH(SUBSTITUTE(RPName," ",""),SectorsBlocks_Top,0)+1),""),"")</f>
        <v/>
      </c>
    </row>
    <row r="480" spans="68:117" ht="15" hidden="1" customHeight="1">
      <c r="BP480" s="236">
        <f ca="1"/>
        <v>0.32083333333333303</v>
      </c>
      <c r="CN480" s="219">
        <f t="shared" si="128"/>
        <v>0.32361111111111113</v>
      </c>
      <c r="CO480" s="219">
        <f t="shared" si="129"/>
        <v>0.32361111111111113</v>
      </c>
      <c r="CQ480" s="219">
        <v>0.32222222222222202</v>
      </c>
      <c r="CV480" s="219">
        <f t="shared" si="130"/>
        <v>0.32361111111111113</v>
      </c>
      <c r="CW480" s="219">
        <f t="shared" si="131"/>
        <v>0.32361111111111113</v>
      </c>
      <c r="CY480" s="219">
        <v>0.32222222222222202</v>
      </c>
      <c r="DL480" s="2" t="str" cm="1">
        <f t="array" ref="DL480">_xlfn.IFNA(IF(INDEX(SectorsBlocks,ROW()-ROW(DK$5)+2,MATCH(SUBSTITUTE(RPName," ",""),SectorsBlocks_Top,0))&lt;&gt;0,INDEX(SectorsBlocks,ROW()-ROW(DK$5)+2,MATCH(SUBSTITUTE(RPName," ",""),SectorsBlocks_Top,0)),""),"")</f>
        <v/>
      </c>
      <c r="DM480" s="250" t="str" cm="1">
        <f t="array" ref="DM480">_xlfn.IFNA(IF(INDEX(SectorsBlocks,ROW()-ROW(DL$5)+2,MATCH(SUBSTITUTE(RPName," ",""),SectorsBlocks_Top,0))&lt;&gt;0,INDEX(SectorsBlocks,ROW()-ROW(DL$5)+2,MATCH(SUBSTITUTE(RPName," ",""),SectorsBlocks_Top,0)+1),""),"")</f>
        <v/>
      </c>
    </row>
    <row r="481" spans="68:117" ht="15" hidden="1" customHeight="1">
      <c r="BP481" s="236">
        <f ca="1"/>
        <v>0.32152777777777802</v>
      </c>
      <c r="CN481" s="219">
        <f t="shared" si="128"/>
        <v>0.32430555555555557</v>
      </c>
      <c r="CO481" s="219">
        <f t="shared" si="129"/>
        <v>0.32430555555555557</v>
      </c>
      <c r="CQ481" s="219">
        <v>0.32291666666666702</v>
      </c>
      <c r="CV481" s="219">
        <f t="shared" si="130"/>
        <v>0.32430555555555557</v>
      </c>
      <c r="CW481" s="219">
        <f t="shared" si="131"/>
        <v>0.32430555555555557</v>
      </c>
      <c r="CY481" s="219">
        <v>0.32291666666666702</v>
      </c>
      <c r="DL481" s="2" t="str" cm="1">
        <f t="array" ref="DL481">_xlfn.IFNA(IF(INDEX(SectorsBlocks,ROW()-ROW(DK$5)+2,MATCH(SUBSTITUTE(RPName," ",""),SectorsBlocks_Top,0))&lt;&gt;0,INDEX(SectorsBlocks,ROW()-ROW(DK$5)+2,MATCH(SUBSTITUTE(RPName," ",""),SectorsBlocks_Top,0)),""),"")</f>
        <v/>
      </c>
      <c r="DM481" s="250" t="str" cm="1">
        <f t="array" ref="DM481">_xlfn.IFNA(IF(INDEX(SectorsBlocks,ROW()-ROW(DL$5)+2,MATCH(SUBSTITUTE(RPName," ",""),SectorsBlocks_Top,0))&lt;&gt;0,INDEX(SectorsBlocks,ROW()-ROW(DL$5)+2,MATCH(SUBSTITUTE(RPName," ",""),SectorsBlocks_Top,0)+1),""),"")</f>
        <v/>
      </c>
    </row>
    <row r="482" spans="68:117" ht="15" hidden="1" customHeight="1">
      <c r="BP482" s="236">
        <f ca="1"/>
        <v>0.32222222222222202</v>
      </c>
      <c r="CN482" s="219">
        <f t="shared" si="128"/>
        <v>0.32500000000000001</v>
      </c>
      <c r="CO482" s="219">
        <f t="shared" si="129"/>
        <v>0.32500000000000001</v>
      </c>
      <c r="CQ482" s="219">
        <v>0.32361111111111102</v>
      </c>
      <c r="CV482" s="219">
        <f t="shared" si="130"/>
        <v>0.32500000000000001</v>
      </c>
      <c r="CW482" s="219">
        <f t="shared" si="131"/>
        <v>0.32500000000000001</v>
      </c>
      <c r="CY482" s="219">
        <v>0.32361111111111102</v>
      </c>
      <c r="DL482" s="2" t="str" cm="1">
        <f t="array" ref="DL482">_xlfn.IFNA(IF(INDEX(SectorsBlocks,ROW()-ROW(DK$5)+2,MATCH(SUBSTITUTE(RPName," ",""),SectorsBlocks_Top,0))&lt;&gt;0,INDEX(SectorsBlocks,ROW()-ROW(DK$5)+2,MATCH(SUBSTITUTE(RPName," ",""),SectorsBlocks_Top,0)),""),"")</f>
        <v/>
      </c>
      <c r="DM482" s="250" t="str" cm="1">
        <f t="array" ref="DM482">_xlfn.IFNA(IF(INDEX(SectorsBlocks,ROW()-ROW(DL$5)+2,MATCH(SUBSTITUTE(RPName," ",""),SectorsBlocks_Top,0))&lt;&gt;0,INDEX(SectorsBlocks,ROW()-ROW(DL$5)+2,MATCH(SUBSTITUTE(RPName," ",""),SectorsBlocks_Top,0)+1),""),"")</f>
        <v/>
      </c>
    </row>
    <row r="483" spans="68:117" ht="15" hidden="1" customHeight="1">
      <c r="BP483" s="236">
        <f ca="1"/>
        <v>0.32291666666666702</v>
      </c>
      <c r="CN483" s="219">
        <f t="shared" si="128"/>
        <v>0.32569444444444445</v>
      </c>
      <c r="CO483" s="219">
        <f t="shared" si="129"/>
        <v>0.32569444444444445</v>
      </c>
      <c r="CQ483" s="219">
        <v>0.32430555555555601</v>
      </c>
      <c r="CV483" s="219">
        <f t="shared" si="130"/>
        <v>0.32569444444444445</v>
      </c>
      <c r="CW483" s="219">
        <f t="shared" si="131"/>
        <v>0.32569444444444445</v>
      </c>
      <c r="CY483" s="219">
        <v>0.32430555555555601</v>
      </c>
      <c r="DL483" s="2" t="str" cm="1">
        <f t="array" ref="DL483">_xlfn.IFNA(IF(INDEX(SectorsBlocks,ROW()-ROW(DK$5)+2,MATCH(SUBSTITUTE(RPName," ",""),SectorsBlocks_Top,0))&lt;&gt;0,INDEX(SectorsBlocks,ROW()-ROW(DK$5)+2,MATCH(SUBSTITUTE(RPName," ",""),SectorsBlocks_Top,0)),""),"")</f>
        <v/>
      </c>
      <c r="DM483" s="250" t="str" cm="1">
        <f t="array" ref="DM483">_xlfn.IFNA(IF(INDEX(SectorsBlocks,ROW()-ROW(DL$5)+2,MATCH(SUBSTITUTE(RPName," ",""),SectorsBlocks_Top,0))&lt;&gt;0,INDEX(SectorsBlocks,ROW()-ROW(DL$5)+2,MATCH(SUBSTITUTE(RPName," ",""),SectorsBlocks_Top,0)+1),""),"")</f>
        <v/>
      </c>
    </row>
    <row r="484" spans="68:117" ht="15" hidden="1" customHeight="1">
      <c r="BP484" s="236">
        <f ca="1"/>
        <v>0.32361111111111102</v>
      </c>
      <c r="CN484" s="219">
        <f t="shared" si="128"/>
        <v>0.3263888888888889</v>
      </c>
      <c r="CO484" s="219">
        <f t="shared" si="129"/>
        <v>0.3263888888888889</v>
      </c>
      <c r="CQ484" s="219">
        <v>0.32500000000000001</v>
      </c>
      <c r="CV484" s="219">
        <f t="shared" si="130"/>
        <v>0.3263888888888889</v>
      </c>
      <c r="CW484" s="219">
        <f t="shared" si="131"/>
        <v>0.3263888888888889</v>
      </c>
      <c r="CY484" s="219">
        <v>0.32500000000000001</v>
      </c>
      <c r="DL484" s="2" t="str" cm="1">
        <f t="array" ref="DL484">_xlfn.IFNA(IF(INDEX(SectorsBlocks,ROW()-ROW(DK$5)+2,MATCH(SUBSTITUTE(RPName," ",""),SectorsBlocks_Top,0))&lt;&gt;0,INDEX(SectorsBlocks,ROW()-ROW(DK$5)+2,MATCH(SUBSTITUTE(RPName," ",""),SectorsBlocks_Top,0)),""),"")</f>
        <v/>
      </c>
      <c r="DM484" s="250" t="str" cm="1">
        <f t="array" ref="DM484">_xlfn.IFNA(IF(INDEX(SectorsBlocks,ROW()-ROW(DL$5)+2,MATCH(SUBSTITUTE(RPName," ",""),SectorsBlocks_Top,0))&lt;&gt;0,INDEX(SectorsBlocks,ROW()-ROW(DL$5)+2,MATCH(SUBSTITUTE(RPName," ",""),SectorsBlocks_Top,0)+1),""),"")</f>
        <v/>
      </c>
    </row>
    <row r="485" spans="68:117" ht="15" hidden="1" customHeight="1">
      <c r="BP485" s="236">
        <f ca="1"/>
        <v>0.32430555555555601</v>
      </c>
      <c r="CN485" s="219">
        <f t="shared" si="128"/>
        <v>0.32708333333333334</v>
      </c>
      <c r="CO485" s="219">
        <f t="shared" si="129"/>
        <v>0.32708333333333334</v>
      </c>
      <c r="CQ485" s="219">
        <v>0.32569444444444401</v>
      </c>
      <c r="CV485" s="219">
        <f t="shared" si="130"/>
        <v>0.32708333333333334</v>
      </c>
      <c r="CW485" s="219">
        <f t="shared" si="131"/>
        <v>0.32708333333333334</v>
      </c>
      <c r="CY485" s="219">
        <v>0.32569444444444401</v>
      </c>
      <c r="DL485" s="2" t="str" cm="1">
        <f t="array" ref="DL485">_xlfn.IFNA(IF(INDEX(SectorsBlocks,ROW()-ROW(DK$5)+2,MATCH(SUBSTITUTE(RPName," ",""),SectorsBlocks_Top,0))&lt;&gt;0,INDEX(SectorsBlocks,ROW()-ROW(DK$5)+2,MATCH(SUBSTITUTE(RPName," ",""),SectorsBlocks_Top,0)),""),"")</f>
        <v/>
      </c>
      <c r="DM485" s="250" t="str" cm="1">
        <f t="array" ref="DM485">_xlfn.IFNA(IF(INDEX(SectorsBlocks,ROW()-ROW(DL$5)+2,MATCH(SUBSTITUTE(RPName," ",""),SectorsBlocks_Top,0))&lt;&gt;0,INDEX(SectorsBlocks,ROW()-ROW(DL$5)+2,MATCH(SUBSTITUTE(RPName," ",""),SectorsBlocks_Top,0)+1),""),"")</f>
        <v/>
      </c>
    </row>
    <row r="486" spans="68:117" ht="15" hidden="1" customHeight="1">
      <c r="BP486" s="236">
        <f ca="1"/>
        <v>0.32500000000000001</v>
      </c>
      <c r="CN486" s="219">
        <f t="shared" si="128"/>
        <v>0.32777777777777778</v>
      </c>
      <c r="CO486" s="219">
        <f t="shared" si="129"/>
        <v>0.32777777777777778</v>
      </c>
      <c r="CQ486" s="219">
        <v>0.32638888888888901</v>
      </c>
      <c r="CV486" s="219">
        <f t="shared" si="130"/>
        <v>0.32777777777777778</v>
      </c>
      <c r="CW486" s="219">
        <f t="shared" si="131"/>
        <v>0.32777777777777778</v>
      </c>
      <c r="CY486" s="219">
        <v>0.32638888888888901</v>
      </c>
      <c r="DL486" s="2" t="str" cm="1">
        <f t="array" ref="DL486">_xlfn.IFNA(IF(INDEX(SectorsBlocks,ROW()-ROW(DK$5)+2,MATCH(SUBSTITUTE(RPName," ",""),SectorsBlocks_Top,0))&lt;&gt;0,INDEX(SectorsBlocks,ROW()-ROW(DK$5)+2,MATCH(SUBSTITUTE(RPName," ",""),SectorsBlocks_Top,0)),""),"")</f>
        <v/>
      </c>
      <c r="DM486" s="250" t="str" cm="1">
        <f t="array" ref="DM486">_xlfn.IFNA(IF(INDEX(SectorsBlocks,ROW()-ROW(DL$5)+2,MATCH(SUBSTITUTE(RPName," ",""),SectorsBlocks_Top,0))&lt;&gt;0,INDEX(SectorsBlocks,ROW()-ROW(DL$5)+2,MATCH(SUBSTITUTE(RPName," ",""),SectorsBlocks_Top,0)+1),""),"")</f>
        <v/>
      </c>
    </row>
    <row r="487" spans="68:117" ht="15" hidden="1" customHeight="1">
      <c r="BP487" s="236">
        <f ca="1"/>
        <v>0.32569444444444401</v>
      </c>
      <c r="CN487" s="219">
        <f t="shared" si="128"/>
        <v>0.32847222222222222</v>
      </c>
      <c r="CO487" s="219">
        <f t="shared" si="129"/>
        <v>0.32847222222222222</v>
      </c>
      <c r="CQ487" s="219">
        <v>0.327083333333333</v>
      </c>
      <c r="CV487" s="219">
        <f t="shared" si="130"/>
        <v>0.32847222222222222</v>
      </c>
      <c r="CW487" s="219">
        <f t="shared" si="131"/>
        <v>0.32847222222222222</v>
      </c>
      <c r="CY487" s="219">
        <v>0.327083333333333</v>
      </c>
      <c r="DL487" s="2" t="str" cm="1">
        <f t="array" ref="DL487">_xlfn.IFNA(IF(INDEX(SectorsBlocks,ROW()-ROW(DK$5)+2,MATCH(SUBSTITUTE(RPName," ",""),SectorsBlocks_Top,0))&lt;&gt;0,INDEX(SectorsBlocks,ROW()-ROW(DK$5)+2,MATCH(SUBSTITUTE(RPName," ",""),SectorsBlocks_Top,0)),""),"")</f>
        <v/>
      </c>
      <c r="DM487" s="250" t="str" cm="1">
        <f t="array" ref="DM487">_xlfn.IFNA(IF(INDEX(SectorsBlocks,ROW()-ROW(DL$5)+2,MATCH(SUBSTITUTE(RPName," ",""),SectorsBlocks_Top,0))&lt;&gt;0,INDEX(SectorsBlocks,ROW()-ROW(DL$5)+2,MATCH(SUBSTITUTE(RPName," ",""),SectorsBlocks_Top,0)+1),""),"")</f>
        <v/>
      </c>
    </row>
    <row r="488" spans="68:117" ht="15" hidden="1" customHeight="1">
      <c r="BP488" s="236">
        <f ca="1"/>
        <v>0.32638888888888901</v>
      </c>
      <c r="CN488" s="219">
        <f t="shared" si="128"/>
        <v>0.32916666666666666</v>
      </c>
      <c r="CO488" s="219">
        <f t="shared" si="129"/>
        <v>0.32916666666666666</v>
      </c>
      <c r="CQ488" s="219">
        <v>0.327777777777778</v>
      </c>
      <c r="CV488" s="219">
        <f t="shared" si="130"/>
        <v>0.32916666666666666</v>
      </c>
      <c r="CW488" s="219">
        <f t="shared" si="131"/>
        <v>0.32916666666666666</v>
      </c>
      <c r="CY488" s="219">
        <v>0.327777777777778</v>
      </c>
      <c r="DL488" s="2" t="str" cm="1">
        <f t="array" ref="DL488">_xlfn.IFNA(IF(INDEX(SectorsBlocks,ROW()-ROW(DK$5)+2,MATCH(SUBSTITUTE(RPName," ",""),SectorsBlocks_Top,0))&lt;&gt;0,INDEX(SectorsBlocks,ROW()-ROW(DK$5)+2,MATCH(SUBSTITUTE(RPName," ",""),SectorsBlocks_Top,0)),""),"")</f>
        <v/>
      </c>
      <c r="DM488" s="250" t="str" cm="1">
        <f t="array" ref="DM488">_xlfn.IFNA(IF(INDEX(SectorsBlocks,ROW()-ROW(DL$5)+2,MATCH(SUBSTITUTE(RPName," ",""),SectorsBlocks_Top,0))&lt;&gt;0,INDEX(SectorsBlocks,ROW()-ROW(DL$5)+2,MATCH(SUBSTITUTE(RPName," ",""),SectorsBlocks_Top,0)+1),""),"")</f>
        <v/>
      </c>
    </row>
    <row r="489" spans="68:117" ht="15" hidden="1" customHeight="1">
      <c r="BP489" s="236">
        <f ca="1"/>
        <v>0.327083333333333</v>
      </c>
      <c r="CN489" s="219">
        <f t="shared" si="128"/>
        <v>0.3298611111111111</v>
      </c>
      <c r="CO489" s="219">
        <f t="shared" si="129"/>
        <v>0.3298611111111111</v>
      </c>
      <c r="CQ489" s="219">
        <v>0.328472222222222</v>
      </c>
      <c r="CV489" s="219">
        <f t="shared" si="130"/>
        <v>0.3298611111111111</v>
      </c>
      <c r="CW489" s="219">
        <f t="shared" si="131"/>
        <v>0.3298611111111111</v>
      </c>
      <c r="CY489" s="219">
        <v>0.328472222222222</v>
      </c>
      <c r="DL489" s="2" t="str" cm="1">
        <f t="array" ref="DL489">_xlfn.IFNA(IF(INDEX(SectorsBlocks,ROW()-ROW(DK$5)+2,MATCH(SUBSTITUTE(RPName," ",""),SectorsBlocks_Top,0))&lt;&gt;0,INDEX(SectorsBlocks,ROW()-ROW(DK$5)+2,MATCH(SUBSTITUTE(RPName," ",""),SectorsBlocks_Top,0)),""),"")</f>
        <v/>
      </c>
      <c r="DM489" s="250" t="str" cm="1">
        <f t="array" ref="DM489">_xlfn.IFNA(IF(INDEX(SectorsBlocks,ROW()-ROW(DL$5)+2,MATCH(SUBSTITUTE(RPName," ",""),SectorsBlocks_Top,0))&lt;&gt;0,INDEX(SectorsBlocks,ROW()-ROW(DL$5)+2,MATCH(SUBSTITUTE(RPName," ",""),SectorsBlocks_Top,0)+1),""),"")</f>
        <v/>
      </c>
    </row>
    <row r="490" spans="68:117" ht="15" hidden="1" customHeight="1">
      <c r="BP490" s="236">
        <f ca="1"/>
        <v>0.327777777777778</v>
      </c>
      <c r="CN490" s="219">
        <f t="shared" si="128"/>
        <v>0.33055555555555555</v>
      </c>
      <c r="CO490" s="219">
        <f t="shared" si="129"/>
        <v>0.33055555555555555</v>
      </c>
      <c r="CQ490" s="219">
        <v>0.329166666666667</v>
      </c>
      <c r="CV490" s="219">
        <f t="shared" si="130"/>
        <v>0.33055555555555555</v>
      </c>
      <c r="CW490" s="219">
        <f t="shared" si="131"/>
        <v>0.33055555555555555</v>
      </c>
      <c r="CY490" s="219">
        <v>0.329166666666667</v>
      </c>
      <c r="DL490" s="2" t="str" cm="1">
        <f t="array" ref="DL490">_xlfn.IFNA(IF(INDEX(SectorsBlocks,ROW()-ROW(DK$5)+2,MATCH(SUBSTITUTE(RPName," ",""),SectorsBlocks_Top,0))&lt;&gt;0,INDEX(SectorsBlocks,ROW()-ROW(DK$5)+2,MATCH(SUBSTITUTE(RPName," ",""),SectorsBlocks_Top,0)),""),"")</f>
        <v/>
      </c>
      <c r="DM490" s="250" t="str" cm="1">
        <f t="array" ref="DM490">_xlfn.IFNA(IF(INDEX(SectorsBlocks,ROW()-ROW(DL$5)+2,MATCH(SUBSTITUTE(RPName," ",""),SectorsBlocks_Top,0))&lt;&gt;0,INDEX(SectorsBlocks,ROW()-ROW(DL$5)+2,MATCH(SUBSTITUTE(RPName," ",""),SectorsBlocks_Top,0)+1),""),"")</f>
        <v/>
      </c>
    </row>
    <row r="491" spans="68:117" ht="15" hidden="1" customHeight="1">
      <c r="BP491" s="236">
        <f ca="1"/>
        <v>0.328472222222222</v>
      </c>
      <c r="CN491" s="219">
        <f t="shared" si="128"/>
        <v>0.33124999999999999</v>
      </c>
      <c r="CO491" s="219">
        <f t="shared" si="129"/>
        <v>0.33124999999999999</v>
      </c>
      <c r="CQ491" s="219">
        <v>0.32986111111111099</v>
      </c>
      <c r="CV491" s="219">
        <f t="shared" si="130"/>
        <v>0.33124999999999999</v>
      </c>
      <c r="CW491" s="219">
        <f t="shared" si="131"/>
        <v>0.33124999999999999</v>
      </c>
      <c r="CY491" s="219">
        <v>0.32986111111111099</v>
      </c>
      <c r="DL491" s="2" t="str" cm="1">
        <f t="array" ref="DL491">_xlfn.IFNA(IF(INDEX(SectorsBlocks,ROW()-ROW(DK$5)+2,MATCH(SUBSTITUTE(RPName," ",""),SectorsBlocks_Top,0))&lt;&gt;0,INDEX(SectorsBlocks,ROW()-ROW(DK$5)+2,MATCH(SUBSTITUTE(RPName," ",""),SectorsBlocks_Top,0)),""),"")</f>
        <v/>
      </c>
      <c r="DM491" s="250" t="str" cm="1">
        <f t="array" ref="DM491">_xlfn.IFNA(IF(INDEX(SectorsBlocks,ROW()-ROW(DL$5)+2,MATCH(SUBSTITUTE(RPName," ",""),SectorsBlocks_Top,0))&lt;&gt;0,INDEX(SectorsBlocks,ROW()-ROW(DL$5)+2,MATCH(SUBSTITUTE(RPName," ",""),SectorsBlocks_Top,0)+1),""),"")</f>
        <v/>
      </c>
    </row>
    <row r="492" spans="68:117" ht="15" hidden="1" customHeight="1">
      <c r="BP492" s="236">
        <f ca="1"/>
        <v>0.329166666666667</v>
      </c>
      <c r="CN492" s="219">
        <f t="shared" si="128"/>
        <v>0.33194444444444443</v>
      </c>
      <c r="CO492" s="219">
        <f t="shared" si="129"/>
        <v>0.33194444444444443</v>
      </c>
      <c r="CQ492" s="219">
        <v>0.33055555555555599</v>
      </c>
      <c r="CV492" s="219">
        <f t="shared" si="130"/>
        <v>0.33194444444444443</v>
      </c>
      <c r="CW492" s="219">
        <f t="shared" si="131"/>
        <v>0.33194444444444443</v>
      </c>
      <c r="CY492" s="219">
        <v>0.33055555555555599</v>
      </c>
      <c r="DL492" s="2" t="str" cm="1">
        <f t="array" ref="DL492">_xlfn.IFNA(IF(INDEX(SectorsBlocks,ROW()-ROW(DK$5)+2,MATCH(SUBSTITUTE(RPName," ",""),SectorsBlocks_Top,0))&lt;&gt;0,INDEX(SectorsBlocks,ROW()-ROW(DK$5)+2,MATCH(SUBSTITUTE(RPName," ",""),SectorsBlocks_Top,0)),""),"")</f>
        <v/>
      </c>
      <c r="DM492" s="250" t="str" cm="1">
        <f t="array" ref="DM492">_xlfn.IFNA(IF(INDEX(SectorsBlocks,ROW()-ROW(DL$5)+2,MATCH(SUBSTITUTE(RPName," ",""),SectorsBlocks_Top,0))&lt;&gt;0,INDEX(SectorsBlocks,ROW()-ROW(DL$5)+2,MATCH(SUBSTITUTE(RPName," ",""),SectorsBlocks_Top,0)+1),""),"")</f>
        <v/>
      </c>
    </row>
    <row r="493" spans="68:117" ht="15" hidden="1" customHeight="1">
      <c r="BP493" s="236">
        <f ca="1"/>
        <v>0.32986111111111099</v>
      </c>
      <c r="CN493" s="219">
        <f t="shared" si="128"/>
        <v>0.33263888888888887</v>
      </c>
      <c r="CO493" s="219">
        <f t="shared" si="129"/>
        <v>0.33263888888888887</v>
      </c>
      <c r="CQ493" s="219">
        <v>0.33124999999999999</v>
      </c>
      <c r="CV493" s="219">
        <f t="shared" si="130"/>
        <v>0.33263888888888887</v>
      </c>
      <c r="CW493" s="219">
        <f t="shared" si="131"/>
        <v>0.33263888888888887</v>
      </c>
      <c r="CY493" s="219">
        <v>0.33124999999999999</v>
      </c>
      <c r="DL493" s="2" t="str" cm="1">
        <f t="array" ref="DL493">_xlfn.IFNA(IF(INDEX(SectorsBlocks,ROW()-ROW(DK$5)+2,MATCH(SUBSTITUTE(RPName," ",""),SectorsBlocks_Top,0))&lt;&gt;0,INDEX(SectorsBlocks,ROW()-ROW(DK$5)+2,MATCH(SUBSTITUTE(RPName," ",""),SectorsBlocks_Top,0)),""),"")</f>
        <v/>
      </c>
      <c r="DM493" s="250" t="str" cm="1">
        <f t="array" ref="DM493">_xlfn.IFNA(IF(INDEX(SectorsBlocks,ROW()-ROW(DL$5)+2,MATCH(SUBSTITUTE(RPName," ",""),SectorsBlocks_Top,0))&lt;&gt;0,INDEX(SectorsBlocks,ROW()-ROW(DL$5)+2,MATCH(SUBSTITUTE(RPName," ",""),SectorsBlocks_Top,0)+1),""),"")</f>
        <v/>
      </c>
    </row>
    <row r="494" spans="68:117" ht="15" hidden="1" customHeight="1">
      <c r="BP494" s="236">
        <f ca="1"/>
        <v>0.33055555555555599</v>
      </c>
      <c r="CN494" s="219">
        <f t="shared" si="128"/>
        <v>0.33333333333333331</v>
      </c>
      <c r="CO494" s="219">
        <f t="shared" si="129"/>
        <v>0.33333333333333331</v>
      </c>
      <c r="CQ494" s="219">
        <v>0.33194444444444399</v>
      </c>
      <c r="CV494" s="219">
        <f t="shared" si="130"/>
        <v>0.33333333333333331</v>
      </c>
      <c r="CW494" s="219">
        <f t="shared" si="131"/>
        <v>0.33333333333333331</v>
      </c>
      <c r="CY494" s="219">
        <v>0.33194444444444399</v>
      </c>
      <c r="DL494" s="2" t="str" cm="1">
        <f t="array" ref="DL494">_xlfn.IFNA(IF(INDEX(SectorsBlocks,ROW()-ROW(DK$5)+2,MATCH(SUBSTITUTE(RPName," ",""),SectorsBlocks_Top,0))&lt;&gt;0,INDEX(SectorsBlocks,ROW()-ROW(DK$5)+2,MATCH(SUBSTITUTE(RPName," ",""),SectorsBlocks_Top,0)),""),"")</f>
        <v/>
      </c>
      <c r="DM494" s="250" t="str" cm="1">
        <f t="array" ref="DM494">_xlfn.IFNA(IF(INDEX(SectorsBlocks,ROW()-ROW(DL$5)+2,MATCH(SUBSTITUTE(RPName," ",""),SectorsBlocks_Top,0))&lt;&gt;0,INDEX(SectorsBlocks,ROW()-ROW(DL$5)+2,MATCH(SUBSTITUTE(RPName," ",""),SectorsBlocks_Top,0)+1),""),"")</f>
        <v/>
      </c>
    </row>
    <row r="495" spans="68:117" ht="15" hidden="1" customHeight="1">
      <c r="BP495" s="236">
        <f ca="1"/>
        <v>0.33124999999999999</v>
      </c>
      <c r="CN495" s="219">
        <f t="shared" si="128"/>
        <v>0.33402777777777776</v>
      </c>
      <c r="CO495" s="219">
        <f t="shared" si="129"/>
        <v>0.33402777777777776</v>
      </c>
      <c r="CQ495" s="219">
        <v>0.33263888888888898</v>
      </c>
      <c r="CV495" s="219">
        <f t="shared" si="130"/>
        <v>0.33402777777777776</v>
      </c>
      <c r="CW495" s="219">
        <f t="shared" si="131"/>
        <v>0.33402777777777776</v>
      </c>
      <c r="CY495" s="219">
        <v>0.33263888888888898</v>
      </c>
      <c r="DL495" s="2" t="str" cm="1">
        <f t="array" ref="DL495">_xlfn.IFNA(IF(INDEX(SectorsBlocks,ROW()-ROW(DK$5)+2,MATCH(SUBSTITUTE(RPName," ",""),SectorsBlocks_Top,0))&lt;&gt;0,INDEX(SectorsBlocks,ROW()-ROW(DK$5)+2,MATCH(SUBSTITUTE(RPName," ",""),SectorsBlocks_Top,0)),""),"")</f>
        <v/>
      </c>
      <c r="DM495" s="250" t="str" cm="1">
        <f t="array" ref="DM495">_xlfn.IFNA(IF(INDEX(SectorsBlocks,ROW()-ROW(DL$5)+2,MATCH(SUBSTITUTE(RPName," ",""),SectorsBlocks_Top,0))&lt;&gt;0,INDEX(SectorsBlocks,ROW()-ROW(DL$5)+2,MATCH(SUBSTITUTE(RPName," ",""),SectorsBlocks_Top,0)+1),""),"")</f>
        <v/>
      </c>
    </row>
    <row r="496" spans="68:117" ht="15" hidden="1" customHeight="1">
      <c r="BP496" s="236">
        <f ca="1"/>
        <v>0.33194444444444399</v>
      </c>
      <c r="CN496" s="219">
        <f t="shared" si="128"/>
        <v>0.3347222222222222</v>
      </c>
      <c r="CO496" s="219">
        <f t="shared" si="129"/>
        <v>0.3347222222222222</v>
      </c>
      <c r="CQ496" s="219">
        <v>0.33333333333333298</v>
      </c>
      <c r="CV496" s="219">
        <f t="shared" si="130"/>
        <v>0.3347222222222222</v>
      </c>
      <c r="CW496" s="219">
        <f t="shared" si="131"/>
        <v>0.3347222222222222</v>
      </c>
      <c r="CY496" s="219">
        <v>0.33333333333333298</v>
      </c>
      <c r="DL496" s="2" t="str" cm="1">
        <f t="array" ref="DL496">_xlfn.IFNA(IF(INDEX(SectorsBlocks,ROW()-ROW(DK$5)+2,MATCH(SUBSTITUTE(RPName," ",""),SectorsBlocks_Top,0))&lt;&gt;0,INDEX(SectorsBlocks,ROW()-ROW(DK$5)+2,MATCH(SUBSTITUTE(RPName," ",""),SectorsBlocks_Top,0)),""),"")</f>
        <v/>
      </c>
      <c r="DM496" s="250" t="str" cm="1">
        <f t="array" ref="DM496">_xlfn.IFNA(IF(INDEX(SectorsBlocks,ROW()-ROW(DL$5)+2,MATCH(SUBSTITUTE(RPName," ",""),SectorsBlocks_Top,0))&lt;&gt;0,INDEX(SectorsBlocks,ROW()-ROW(DL$5)+2,MATCH(SUBSTITUTE(RPName," ",""),SectorsBlocks_Top,0)+1),""),"")</f>
        <v/>
      </c>
    </row>
    <row r="497" spans="68:117" ht="15" hidden="1" customHeight="1">
      <c r="BP497" s="236">
        <f ca="1"/>
        <v>0.33263888888888898</v>
      </c>
      <c r="CN497" s="219">
        <f t="shared" si="128"/>
        <v>0.33541666666666664</v>
      </c>
      <c r="CO497" s="219">
        <f t="shared" si="129"/>
        <v>0.33541666666666664</v>
      </c>
      <c r="CQ497" s="219">
        <v>0.33402777777777798</v>
      </c>
      <c r="CV497" s="219">
        <f t="shared" si="130"/>
        <v>0.33541666666666664</v>
      </c>
      <c r="CW497" s="219">
        <f t="shared" si="131"/>
        <v>0.33541666666666664</v>
      </c>
      <c r="CY497" s="219">
        <v>0.33402777777777798</v>
      </c>
      <c r="DL497" s="2" t="str" cm="1">
        <f t="array" ref="DL497">_xlfn.IFNA(IF(INDEX(SectorsBlocks,ROW()-ROW(DK$5)+2,MATCH(SUBSTITUTE(RPName," ",""),SectorsBlocks_Top,0))&lt;&gt;0,INDEX(SectorsBlocks,ROW()-ROW(DK$5)+2,MATCH(SUBSTITUTE(RPName," ",""),SectorsBlocks_Top,0)),""),"")</f>
        <v/>
      </c>
      <c r="DM497" s="250" t="str" cm="1">
        <f t="array" ref="DM497">_xlfn.IFNA(IF(INDEX(SectorsBlocks,ROW()-ROW(DL$5)+2,MATCH(SUBSTITUTE(RPName," ",""),SectorsBlocks_Top,0))&lt;&gt;0,INDEX(SectorsBlocks,ROW()-ROW(DL$5)+2,MATCH(SUBSTITUTE(RPName," ",""),SectorsBlocks_Top,0)+1),""),"")</f>
        <v/>
      </c>
    </row>
    <row r="498" spans="68:117" ht="15" hidden="1" customHeight="1">
      <c r="BP498" s="236">
        <f ca="1"/>
        <v>0.33333333333333298</v>
      </c>
      <c r="CN498" s="219">
        <f t="shared" si="128"/>
        <v>0.33611111111111108</v>
      </c>
      <c r="CO498" s="219">
        <f t="shared" si="129"/>
        <v>0.33611111111111108</v>
      </c>
      <c r="CQ498" s="219">
        <v>0.33472222222222198</v>
      </c>
      <c r="CV498" s="219">
        <f t="shared" si="130"/>
        <v>0.33611111111111108</v>
      </c>
      <c r="CW498" s="219">
        <f t="shared" si="131"/>
        <v>0.33611111111111108</v>
      </c>
      <c r="CY498" s="219">
        <v>0.33472222222222198</v>
      </c>
      <c r="DL498" s="2" t="str" cm="1">
        <f t="array" ref="DL498">_xlfn.IFNA(IF(INDEX(SectorsBlocks,ROW()-ROW(DK$5)+2,MATCH(SUBSTITUTE(RPName," ",""),SectorsBlocks_Top,0))&lt;&gt;0,INDEX(SectorsBlocks,ROW()-ROW(DK$5)+2,MATCH(SUBSTITUTE(RPName," ",""),SectorsBlocks_Top,0)),""),"")</f>
        <v/>
      </c>
      <c r="DM498" s="250" t="str" cm="1">
        <f t="array" ref="DM498">_xlfn.IFNA(IF(INDEX(SectorsBlocks,ROW()-ROW(DL$5)+2,MATCH(SUBSTITUTE(RPName," ",""),SectorsBlocks_Top,0))&lt;&gt;0,INDEX(SectorsBlocks,ROW()-ROW(DL$5)+2,MATCH(SUBSTITUTE(RPName," ",""),SectorsBlocks_Top,0)+1),""),"")</f>
        <v/>
      </c>
    </row>
    <row r="499" spans="68:117" ht="15" hidden="1" customHeight="1">
      <c r="BP499" s="236">
        <f ca="1"/>
        <v>0.33402777777777798</v>
      </c>
      <c r="CN499" s="219">
        <f t="shared" si="128"/>
        <v>0.33680555555555558</v>
      </c>
      <c r="CO499" s="219">
        <f t="shared" si="129"/>
        <v>0.33680555555555558</v>
      </c>
      <c r="CQ499" s="219">
        <v>0.33541666666666697</v>
      </c>
      <c r="CV499" s="219">
        <f t="shared" si="130"/>
        <v>0.33680555555555558</v>
      </c>
      <c r="CW499" s="219">
        <f t="shared" si="131"/>
        <v>0.33680555555555558</v>
      </c>
      <c r="CY499" s="219">
        <v>0.33541666666666697</v>
      </c>
      <c r="DL499" s="2" t="str" cm="1">
        <f t="array" ref="DL499">_xlfn.IFNA(IF(INDEX(SectorsBlocks,ROW()-ROW(DK$5)+2,MATCH(SUBSTITUTE(RPName," ",""),SectorsBlocks_Top,0))&lt;&gt;0,INDEX(SectorsBlocks,ROW()-ROW(DK$5)+2,MATCH(SUBSTITUTE(RPName," ",""),SectorsBlocks_Top,0)),""),"")</f>
        <v/>
      </c>
      <c r="DM499" s="250" t="str" cm="1">
        <f t="array" ref="DM499">_xlfn.IFNA(IF(INDEX(SectorsBlocks,ROW()-ROW(DL$5)+2,MATCH(SUBSTITUTE(RPName," ",""),SectorsBlocks_Top,0))&lt;&gt;0,INDEX(SectorsBlocks,ROW()-ROW(DL$5)+2,MATCH(SUBSTITUTE(RPName," ",""),SectorsBlocks_Top,0)+1),""),"")</f>
        <v/>
      </c>
    </row>
    <row r="500" spans="68:117" ht="15" hidden="1" customHeight="1">
      <c r="BP500" s="236">
        <f ca="1"/>
        <v>0.33472222222222198</v>
      </c>
      <c r="CN500" s="219">
        <f t="shared" si="128"/>
        <v>0.33750000000000002</v>
      </c>
      <c r="CO500" s="219">
        <f t="shared" si="129"/>
        <v>0.33750000000000002</v>
      </c>
      <c r="CQ500" s="219">
        <v>0.33611111111111103</v>
      </c>
      <c r="CV500" s="219">
        <f t="shared" si="130"/>
        <v>0.33750000000000002</v>
      </c>
      <c r="CW500" s="219">
        <f t="shared" si="131"/>
        <v>0.33750000000000002</v>
      </c>
      <c r="CY500" s="219">
        <v>0.33611111111111103</v>
      </c>
      <c r="DL500" s="2" t="str" cm="1">
        <f t="array" ref="DL500">_xlfn.IFNA(IF(INDEX(SectorsBlocks,ROW()-ROW(DK$5)+2,MATCH(SUBSTITUTE(RPName," ",""),SectorsBlocks_Top,0))&lt;&gt;0,INDEX(SectorsBlocks,ROW()-ROW(DK$5)+2,MATCH(SUBSTITUTE(RPName," ",""),SectorsBlocks_Top,0)),""),"")</f>
        <v/>
      </c>
      <c r="DM500" s="250" t="str" cm="1">
        <f t="array" ref="DM500">_xlfn.IFNA(IF(INDEX(SectorsBlocks,ROW()-ROW(DL$5)+2,MATCH(SUBSTITUTE(RPName," ",""),SectorsBlocks_Top,0))&lt;&gt;0,INDEX(SectorsBlocks,ROW()-ROW(DL$5)+2,MATCH(SUBSTITUTE(RPName," ",""),SectorsBlocks_Top,0)+1),""),"")</f>
        <v/>
      </c>
    </row>
    <row r="501" spans="68:117" ht="15" hidden="1" customHeight="1">
      <c r="BP501" s="236">
        <f ca="1"/>
        <v>0.33541666666666697</v>
      </c>
      <c r="CN501" s="219">
        <f t="shared" si="128"/>
        <v>0.33819444444444446</v>
      </c>
      <c r="CO501" s="219">
        <f t="shared" si="129"/>
        <v>0.33819444444444446</v>
      </c>
      <c r="CQ501" s="219">
        <v>0.33680555555555602</v>
      </c>
      <c r="CV501" s="219">
        <f t="shared" si="130"/>
        <v>0.33819444444444446</v>
      </c>
      <c r="CW501" s="219">
        <f t="shared" si="131"/>
        <v>0.33819444444444446</v>
      </c>
      <c r="CY501" s="219">
        <v>0.33680555555555602</v>
      </c>
      <c r="DL501" s="2" t="str" cm="1">
        <f t="array" ref="DL501">_xlfn.IFNA(IF(INDEX(SectorsBlocks,ROW()-ROW(DK$5)+2,MATCH(SUBSTITUTE(RPName," ",""),SectorsBlocks_Top,0))&lt;&gt;0,INDEX(SectorsBlocks,ROW()-ROW(DK$5)+2,MATCH(SUBSTITUTE(RPName," ",""),SectorsBlocks_Top,0)),""),"")</f>
        <v/>
      </c>
      <c r="DM501" s="250" t="str" cm="1">
        <f t="array" ref="DM501">_xlfn.IFNA(IF(INDEX(SectorsBlocks,ROW()-ROW(DL$5)+2,MATCH(SUBSTITUTE(RPName," ",""),SectorsBlocks_Top,0))&lt;&gt;0,INDEX(SectorsBlocks,ROW()-ROW(DL$5)+2,MATCH(SUBSTITUTE(RPName," ",""),SectorsBlocks_Top,0)+1),""),"")</f>
        <v/>
      </c>
    </row>
    <row r="502" spans="68:117" ht="15" hidden="1" customHeight="1">
      <c r="BP502" s="236">
        <f ca="1"/>
        <v>0.33611111111111103</v>
      </c>
      <c r="CN502" s="219">
        <f t="shared" si="128"/>
        <v>0.33888888888888891</v>
      </c>
      <c r="CO502" s="219">
        <f t="shared" si="129"/>
        <v>0.33888888888888891</v>
      </c>
      <c r="CQ502" s="219">
        <v>0.33750000000000002</v>
      </c>
      <c r="CV502" s="219">
        <f t="shared" si="130"/>
        <v>0.33888888888888891</v>
      </c>
      <c r="CW502" s="219">
        <f t="shared" si="131"/>
        <v>0.33888888888888891</v>
      </c>
      <c r="CY502" s="219">
        <v>0.33750000000000002</v>
      </c>
      <c r="DL502" s="2" t="str" cm="1">
        <f t="array" ref="DL502">_xlfn.IFNA(IF(INDEX(SectorsBlocks,ROW()-ROW(DK$5)+2,MATCH(SUBSTITUTE(RPName," ",""),SectorsBlocks_Top,0))&lt;&gt;0,INDEX(SectorsBlocks,ROW()-ROW(DK$5)+2,MATCH(SUBSTITUTE(RPName," ",""),SectorsBlocks_Top,0)),""),"")</f>
        <v/>
      </c>
      <c r="DM502" s="250" t="str" cm="1">
        <f t="array" ref="DM502">_xlfn.IFNA(IF(INDEX(SectorsBlocks,ROW()-ROW(DL$5)+2,MATCH(SUBSTITUTE(RPName," ",""),SectorsBlocks_Top,0))&lt;&gt;0,INDEX(SectorsBlocks,ROW()-ROW(DL$5)+2,MATCH(SUBSTITUTE(RPName," ",""),SectorsBlocks_Top,0)+1),""),"")</f>
        <v/>
      </c>
    </row>
    <row r="503" spans="68:117" ht="15" hidden="1" customHeight="1">
      <c r="BP503" s="236">
        <f ca="1"/>
        <v>0.33680555555555602</v>
      </c>
      <c r="CN503" s="219">
        <f t="shared" si="128"/>
        <v>0.33958333333333335</v>
      </c>
      <c r="CO503" s="219">
        <f t="shared" si="129"/>
        <v>0.33958333333333335</v>
      </c>
      <c r="CQ503" s="219">
        <v>0.33819444444444402</v>
      </c>
      <c r="CV503" s="219">
        <f t="shared" si="130"/>
        <v>0.33958333333333335</v>
      </c>
      <c r="CW503" s="219">
        <f t="shared" si="131"/>
        <v>0.33958333333333335</v>
      </c>
      <c r="CY503" s="219">
        <v>0.33819444444444402</v>
      </c>
      <c r="DL503" s="2" t="str" cm="1">
        <f t="array" ref="DL503">_xlfn.IFNA(IF(INDEX(SectorsBlocks,ROW()-ROW(DK$5)+2,MATCH(SUBSTITUTE(RPName," ",""),SectorsBlocks_Top,0))&lt;&gt;0,INDEX(SectorsBlocks,ROW()-ROW(DK$5)+2,MATCH(SUBSTITUTE(RPName," ",""),SectorsBlocks_Top,0)),""),"")</f>
        <v/>
      </c>
      <c r="DM503" s="250" t="str" cm="1">
        <f t="array" ref="DM503">_xlfn.IFNA(IF(INDEX(SectorsBlocks,ROW()-ROW(DL$5)+2,MATCH(SUBSTITUTE(RPName," ",""),SectorsBlocks_Top,0))&lt;&gt;0,INDEX(SectorsBlocks,ROW()-ROW(DL$5)+2,MATCH(SUBSTITUTE(RPName," ",""),SectorsBlocks_Top,0)+1),""),"")</f>
        <v/>
      </c>
    </row>
    <row r="504" spans="68:117" ht="15" hidden="1" customHeight="1">
      <c r="BP504" s="236">
        <f ca="1"/>
        <v>0.33750000000000002</v>
      </c>
      <c r="CN504" s="219">
        <f t="shared" si="128"/>
        <v>0.34027777777777779</v>
      </c>
      <c r="CO504" s="219">
        <f t="shared" si="129"/>
        <v>0.34027777777777779</v>
      </c>
      <c r="CQ504" s="219">
        <v>0.33888888888888902</v>
      </c>
      <c r="CV504" s="219">
        <f t="shared" si="130"/>
        <v>0.34027777777777779</v>
      </c>
      <c r="CW504" s="219">
        <f t="shared" si="131"/>
        <v>0.34027777777777779</v>
      </c>
      <c r="CY504" s="219">
        <v>0.33888888888888902</v>
      </c>
      <c r="DL504" s="2" t="str" cm="1">
        <f t="array" ref="DL504">_xlfn.IFNA(IF(INDEX(SectorsBlocks,ROW()-ROW(DK$5)+2,MATCH(SUBSTITUTE(RPName," ",""),SectorsBlocks_Top,0))&lt;&gt;0,INDEX(SectorsBlocks,ROW()-ROW(DK$5)+2,MATCH(SUBSTITUTE(RPName," ",""),SectorsBlocks_Top,0)),""),"")</f>
        <v/>
      </c>
      <c r="DM504" s="250" t="str" cm="1">
        <f t="array" ref="DM504">_xlfn.IFNA(IF(INDEX(SectorsBlocks,ROW()-ROW(DL$5)+2,MATCH(SUBSTITUTE(RPName," ",""),SectorsBlocks_Top,0))&lt;&gt;0,INDEX(SectorsBlocks,ROW()-ROW(DL$5)+2,MATCH(SUBSTITUTE(RPName," ",""),SectorsBlocks_Top,0)+1),""),"")</f>
        <v/>
      </c>
    </row>
    <row r="505" spans="68:117" ht="15" hidden="1" customHeight="1">
      <c r="BP505" s="236">
        <f ca="1"/>
        <v>0.33819444444444402</v>
      </c>
      <c r="CN505" s="219">
        <f t="shared" si="128"/>
        <v>0.34097222222222223</v>
      </c>
      <c r="CO505" s="219">
        <f t="shared" si="129"/>
        <v>0.34097222222222223</v>
      </c>
      <c r="CQ505" s="219">
        <v>0.33958333333333302</v>
      </c>
      <c r="CV505" s="219">
        <f t="shared" si="130"/>
        <v>0.34097222222222223</v>
      </c>
      <c r="CW505" s="219">
        <f t="shared" si="131"/>
        <v>0.34097222222222223</v>
      </c>
      <c r="CY505" s="219">
        <v>0.33958333333333302</v>
      </c>
      <c r="DL505" s="2" t="str" cm="1">
        <f t="array" ref="DL505">_xlfn.IFNA(IF(INDEX(SectorsBlocks,ROW()-ROW(DK$5)+2,MATCH(SUBSTITUTE(RPName," ",""),SectorsBlocks_Top,0))&lt;&gt;0,INDEX(SectorsBlocks,ROW()-ROW(DK$5)+2,MATCH(SUBSTITUTE(RPName," ",""),SectorsBlocks_Top,0)),""),"")</f>
        <v/>
      </c>
      <c r="DM505" s="250" t="str" cm="1">
        <f t="array" ref="DM505">_xlfn.IFNA(IF(INDEX(SectorsBlocks,ROW()-ROW(DL$5)+2,MATCH(SUBSTITUTE(RPName," ",""),SectorsBlocks_Top,0))&lt;&gt;0,INDEX(SectorsBlocks,ROW()-ROW(DL$5)+2,MATCH(SUBSTITUTE(RPName," ",""),SectorsBlocks_Top,0)+1),""),"")</f>
        <v/>
      </c>
    </row>
    <row r="506" spans="68:117" ht="15" hidden="1" customHeight="1">
      <c r="BP506" s="236">
        <f ca="1"/>
        <v>0.33888888888888902</v>
      </c>
      <c r="CN506" s="219">
        <f t="shared" si="128"/>
        <v>0.34166666666666667</v>
      </c>
      <c r="CO506" s="219">
        <f t="shared" si="129"/>
        <v>0.34166666666666667</v>
      </c>
      <c r="CQ506" s="219">
        <v>0.34027777777777801</v>
      </c>
      <c r="CV506" s="219">
        <f t="shared" si="130"/>
        <v>0.34166666666666667</v>
      </c>
      <c r="CW506" s="219">
        <f t="shared" si="131"/>
        <v>0.34166666666666667</v>
      </c>
      <c r="CY506" s="219">
        <v>0.34027777777777801</v>
      </c>
      <c r="DL506" s="2" t="str" cm="1">
        <f t="array" ref="DL506">_xlfn.IFNA(IF(INDEX(SectorsBlocks,ROW()-ROW(DK$5)+2,MATCH(SUBSTITUTE(RPName," ",""),SectorsBlocks_Top,0))&lt;&gt;0,INDEX(SectorsBlocks,ROW()-ROW(DK$5)+2,MATCH(SUBSTITUTE(RPName," ",""),SectorsBlocks_Top,0)),""),"")</f>
        <v/>
      </c>
      <c r="DM506" s="250" t="str" cm="1">
        <f t="array" ref="DM506">_xlfn.IFNA(IF(INDEX(SectorsBlocks,ROW()-ROW(DL$5)+2,MATCH(SUBSTITUTE(RPName," ",""),SectorsBlocks_Top,0))&lt;&gt;0,INDEX(SectorsBlocks,ROW()-ROW(DL$5)+2,MATCH(SUBSTITUTE(RPName," ",""),SectorsBlocks_Top,0)+1),""),"")</f>
        <v/>
      </c>
    </row>
    <row r="507" spans="68:117" ht="15" hidden="1" customHeight="1">
      <c r="BP507" s="236">
        <f ca="1"/>
        <v>0.33958333333333302</v>
      </c>
      <c r="CN507" s="219">
        <f t="shared" si="128"/>
        <v>0.34236111111111112</v>
      </c>
      <c r="CO507" s="219">
        <f t="shared" si="129"/>
        <v>0.34236111111111112</v>
      </c>
      <c r="CQ507" s="219">
        <v>0.34097222222222201</v>
      </c>
      <c r="CV507" s="219">
        <f t="shared" si="130"/>
        <v>0.34236111111111112</v>
      </c>
      <c r="CW507" s="219">
        <f t="shared" si="131"/>
        <v>0.34236111111111112</v>
      </c>
      <c r="CY507" s="219">
        <v>0.34097222222222201</v>
      </c>
      <c r="DL507" s="2" t="str" cm="1">
        <f t="array" ref="DL507">_xlfn.IFNA(IF(INDEX(SectorsBlocks,ROW()-ROW(DK$5)+2,MATCH(SUBSTITUTE(RPName," ",""),SectorsBlocks_Top,0))&lt;&gt;0,INDEX(SectorsBlocks,ROW()-ROW(DK$5)+2,MATCH(SUBSTITUTE(RPName," ",""),SectorsBlocks_Top,0)),""),"")</f>
        <v/>
      </c>
      <c r="DM507" s="250" t="str" cm="1">
        <f t="array" ref="DM507">_xlfn.IFNA(IF(INDEX(SectorsBlocks,ROW()-ROW(DL$5)+2,MATCH(SUBSTITUTE(RPName," ",""),SectorsBlocks_Top,0))&lt;&gt;0,INDEX(SectorsBlocks,ROW()-ROW(DL$5)+2,MATCH(SUBSTITUTE(RPName," ",""),SectorsBlocks_Top,0)+1),""),"")</f>
        <v/>
      </c>
    </row>
    <row r="508" spans="68:117" ht="15" hidden="1" customHeight="1">
      <c r="BP508" s="236">
        <f ca="1"/>
        <v>0.34027777777777801</v>
      </c>
      <c r="CN508" s="219">
        <f t="shared" si="128"/>
        <v>0.34305555555555556</v>
      </c>
      <c r="CO508" s="219">
        <f t="shared" si="129"/>
        <v>0.34305555555555556</v>
      </c>
      <c r="CQ508" s="219">
        <v>0.34166666666666701</v>
      </c>
      <c r="CV508" s="219">
        <f t="shared" si="130"/>
        <v>0.34305555555555556</v>
      </c>
      <c r="CW508" s="219">
        <f t="shared" si="131"/>
        <v>0.34305555555555556</v>
      </c>
      <c r="CY508" s="219">
        <v>0.34166666666666701</v>
      </c>
      <c r="DL508" s="2" t="str" cm="1">
        <f t="array" ref="DL508">_xlfn.IFNA(IF(INDEX(SectorsBlocks,ROW()-ROW(DK$5)+2,MATCH(SUBSTITUTE(RPName," ",""),SectorsBlocks_Top,0))&lt;&gt;0,INDEX(SectorsBlocks,ROW()-ROW(DK$5)+2,MATCH(SUBSTITUTE(RPName," ",""),SectorsBlocks_Top,0)),""),"")</f>
        <v/>
      </c>
      <c r="DM508" s="250" t="str" cm="1">
        <f t="array" ref="DM508">_xlfn.IFNA(IF(INDEX(SectorsBlocks,ROW()-ROW(DL$5)+2,MATCH(SUBSTITUTE(RPName," ",""),SectorsBlocks_Top,0))&lt;&gt;0,INDEX(SectorsBlocks,ROW()-ROW(DL$5)+2,MATCH(SUBSTITUTE(RPName," ",""),SectorsBlocks_Top,0)+1),""),"")</f>
        <v/>
      </c>
    </row>
    <row r="509" spans="68:117" ht="15" hidden="1" customHeight="1">
      <c r="BP509" s="236">
        <f ca="1"/>
        <v>0.34097222222222201</v>
      </c>
      <c r="CN509" s="219">
        <f t="shared" si="128"/>
        <v>0.34375</v>
      </c>
      <c r="CO509" s="219">
        <f t="shared" si="129"/>
        <v>0.34375</v>
      </c>
      <c r="CQ509" s="219">
        <v>0.34236111111111101</v>
      </c>
      <c r="CV509" s="219">
        <f t="shared" si="130"/>
        <v>0.34375</v>
      </c>
      <c r="CW509" s="219">
        <f t="shared" si="131"/>
        <v>0.34375</v>
      </c>
      <c r="CY509" s="219">
        <v>0.34236111111111101</v>
      </c>
      <c r="DL509" s="2" t="str" cm="1">
        <f t="array" ref="DL509">_xlfn.IFNA(IF(INDEX(SectorsBlocks,ROW()-ROW(DK$5)+2,MATCH(SUBSTITUTE(RPName," ",""),SectorsBlocks_Top,0))&lt;&gt;0,INDEX(SectorsBlocks,ROW()-ROW(DK$5)+2,MATCH(SUBSTITUTE(RPName," ",""),SectorsBlocks_Top,0)),""),"")</f>
        <v/>
      </c>
      <c r="DM509" s="250" t="str" cm="1">
        <f t="array" ref="DM509">_xlfn.IFNA(IF(INDEX(SectorsBlocks,ROW()-ROW(DL$5)+2,MATCH(SUBSTITUTE(RPName," ",""),SectorsBlocks_Top,0))&lt;&gt;0,INDEX(SectorsBlocks,ROW()-ROW(DL$5)+2,MATCH(SUBSTITUTE(RPName," ",""),SectorsBlocks_Top,0)+1),""),"")</f>
        <v/>
      </c>
    </row>
    <row r="510" spans="68:117" ht="15" hidden="1" customHeight="1">
      <c r="BP510" s="236">
        <f ca="1"/>
        <v>0.34166666666666701</v>
      </c>
      <c r="CN510" s="219">
        <f t="shared" si="128"/>
        <v>0.34444444444444444</v>
      </c>
      <c r="CO510" s="219">
        <f t="shared" si="129"/>
        <v>0.34444444444444444</v>
      </c>
      <c r="CQ510" s="219">
        <v>0.343055555555556</v>
      </c>
      <c r="CV510" s="219">
        <f t="shared" si="130"/>
        <v>0.34444444444444444</v>
      </c>
      <c r="CW510" s="219">
        <f t="shared" si="131"/>
        <v>0.34444444444444444</v>
      </c>
      <c r="CY510" s="219">
        <v>0.343055555555556</v>
      </c>
      <c r="DL510" s="2" t="str" cm="1">
        <f t="array" ref="DL510">_xlfn.IFNA(IF(INDEX(SectorsBlocks,ROW()-ROW(DK$5)+2,MATCH(SUBSTITUTE(RPName," ",""),SectorsBlocks_Top,0))&lt;&gt;0,INDEX(SectorsBlocks,ROW()-ROW(DK$5)+2,MATCH(SUBSTITUTE(RPName," ",""),SectorsBlocks_Top,0)),""),"")</f>
        <v/>
      </c>
      <c r="DM510" s="250" t="str" cm="1">
        <f t="array" ref="DM510">_xlfn.IFNA(IF(INDEX(SectorsBlocks,ROW()-ROW(DL$5)+2,MATCH(SUBSTITUTE(RPName," ",""),SectorsBlocks_Top,0))&lt;&gt;0,INDEX(SectorsBlocks,ROW()-ROW(DL$5)+2,MATCH(SUBSTITUTE(RPName," ",""),SectorsBlocks_Top,0)+1),""),"")</f>
        <v/>
      </c>
    </row>
    <row r="511" spans="68:117" ht="15" hidden="1" customHeight="1">
      <c r="BP511" s="236">
        <f ca="1"/>
        <v>0.34236111111111101</v>
      </c>
      <c r="CN511" s="219">
        <f t="shared" si="128"/>
        <v>0.34513888888888888</v>
      </c>
      <c r="CO511" s="219">
        <f t="shared" si="129"/>
        <v>0.34513888888888888</v>
      </c>
      <c r="CQ511" s="219">
        <v>0.34375</v>
      </c>
      <c r="CV511" s="219">
        <f t="shared" si="130"/>
        <v>0.34513888888888888</v>
      </c>
      <c r="CW511" s="219">
        <f t="shared" si="131"/>
        <v>0.34513888888888888</v>
      </c>
      <c r="CY511" s="219">
        <v>0.34375</v>
      </c>
    </row>
    <row r="512" spans="68:117" ht="15" hidden="1" customHeight="1">
      <c r="BP512" s="236">
        <f ca="1"/>
        <v>0.343055555555556</v>
      </c>
      <c r="CN512" s="219">
        <f t="shared" si="128"/>
        <v>0.34583333333333333</v>
      </c>
      <c r="CO512" s="219">
        <f t="shared" si="129"/>
        <v>0.34583333333333333</v>
      </c>
      <c r="CQ512" s="219">
        <v>0.344444444444444</v>
      </c>
      <c r="CV512" s="219">
        <f t="shared" si="130"/>
        <v>0.34583333333333333</v>
      </c>
      <c r="CW512" s="219">
        <f t="shared" si="131"/>
        <v>0.34583333333333333</v>
      </c>
      <c r="CY512" s="219">
        <v>0.344444444444444</v>
      </c>
    </row>
    <row r="513" spans="68:103" ht="15" hidden="1" customHeight="1">
      <c r="BP513" s="236">
        <f ca="1"/>
        <v>0.34375</v>
      </c>
      <c r="CN513" s="219">
        <f t="shared" si="128"/>
        <v>0.34652777777777777</v>
      </c>
      <c r="CO513" s="219">
        <f t="shared" si="129"/>
        <v>0.34652777777777777</v>
      </c>
      <c r="CQ513" s="219">
        <v>0.34513888888888899</v>
      </c>
      <c r="CV513" s="219">
        <f t="shared" si="130"/>
        <v>0.34652777777777777</v>
      </c>
      <c r="CW513" s="219">
        <f t="shared" si="131"/>
        <v>0.34652777777777777</v>
      </c>
      <c r="CY513" s="219">
        <v>0.34513888888888899</v>
      </c>
    </row>
    <row r="514" spans="68:103" ht="15" hidden="1" customHeight="1">
      <c r="BP514" s="236">
        <f ca="1"/>
        <v>0.344444444444444</v>
      </c>
      <c r="CN514" s="219">
        <f t="shared" si="128"/>
        <v>0.34722222222222221</v>
      </c>
      <c r="CO514" s="219">
        <f t="shared" si="129"/>
        <v>0.34722222222222221</v>
      </c>
      <c r="CQ514" s="219">
        <v>0.34583333333333299</v>
      </c>
      <c r="CV514" s="219">
        <f t="shared" si="130"/>
        <v>0.34722222222222221</v>
      </c>
      <c r="CW514" s="219">
        <f t="shared" si="131"/>
        <v>0.34722222222222221</v>
      </c>
      <c r="CY514" s="219">
        <v>0.34583333333333299</v>
      </c>
    </row>
    <row r="515" spans="68:103" ht="15" hidden="1" customHeight="1">
      <c r="BP515" s="236">
        <f ca="1"/>
        <v>0.34513888888888899</v>
      </c>
      <c r="CN515" s="219">
        <f t="shared" si="128"/>
        <v>0.34791666666666665</v>
      </c>
      <c r="CO515" s="219">
        <f t="shared" si="129"/>
        <v>0.34791666666666665</v>
      </c>
      <c r="CQ515" s="219">
        <v>0.34652777777777799</v>
      </c>
      <c r="CV515" s="219">
        <f t="shared" si="130"/>
        <v>0.34791666666666665</v>
      </c>
      <c r="CW515" s="219">
        <f t="shared" si="131"/>
        <v>0.34791666666666665</v>
      </c>
      <c r="CY515" s="219">
        <v>0.34652777777777799</v>
      </c>
    </row>
    <row r="516" spans="68:103" ht="15" hidden="1" customHeight="1">
      <c r="BP516" s="236">
        <f ca="1"/>
        <v>0.34583333333333299</v>
      </c>
      <c r="CN516" s="219">
        <f t="shared" si="128"/>
        <v>0.34861111111111109</v>
      </c>
      <c r="CO516" s="219">
        <f t="shared" si="129"/>
        <v>0.34861111111111109</v>
      </c>
      <c r="CQ516" s="219">
        <v>0.34722222222222199</v>
      </c>
      <c r="CV516" s="219">
        <f t="shared" si="130"/>
        <v>0.34861111111111109</v>
      </c>
      <c r="CW516" s="219">
        <f t="shared" si="131"/>
        <v>0.34861111111111109</v>
      </c>
      <c r="CY516" s="219">
        <v>0.34722222222222199</v>
      </c>
    </row>
    <row r="517" spans="68:103" ht="15" hidden="1" customHeight="1">
      <c r="BP517" s="236">
        <f ca="1"/>
        <v>0.34652777777777799</v>
      </c>
      <c r="CN517" s="219">
        <f t="shared" si="128"/>
        <v>0.34930555555555554</v>
      </c>
      <c r="CO517" s="219">
        <f t="shared" si="129"/>
        <v>0.34930555555555554</v>
      </c>
      <c r="CQ517" s="219">
        <v>0.34791666666666698</v>
      </c>
      <c r="CV517" s="219">
        <f t="shared" si="130"/>
        <v>0.34930555555555554</v>
      </c>
      <c r="CW517" s="219">
        <f t="shared" si="131"/>
        <v>0.34930555555555554</v>
      </c>
      <c r="CY517" s="219">
        <v>0.34791666666666698</v>
      </c>
    </row>
    <row r="518" spans="68:103" ht="15" hidden="1" customHeight="1">
      <c r="BP518" s="236">
        <f ca="1"/>
        <v>0.34722222222222199</v>
      </c>
      <c r="CN518" s="219">
        <f t="shared" si="128"/>
        <v>0.35</v>
      </c>
      <c r="CO518" s="219">
        <f t="shared" si="129"/>
        <v>0.35</v>
      </c>
      <c r="CQ518" s="219">
        <v>0.34861111111111098</v>
      </c>
      <c r="CV518" s="219">
        <f t="shared" si="130"/>
        <v>0.35</v>
      </c>
      <c r="CW518" s="219">
        <f t="shared" si="131"/>
        <v>0.35</v>
      </c>
      <c r="CY518" s="219">
        <v>0.34861111111111098</v>
      </c>
    </row>
    <row r="519" spans="68:103" ht="15" hidden="1" customHeight="1">
      <c r="BP519" s="236">
        <f ca="1"/>
        <v>0.34791666666666698</v>
      </c>
      <c r="CN519" s="219">
        <f t="shared" si="128"/>
        <v>0.35069444444444442</v>
      </c>
      <c r="CO519" s="219">
        <f t="shared" si="129"/>
        <v>0.35069444444444442</v>
      </c>
      <c r="CQ519" s="219">
        <v>0.34930555555555598</v>
      </c>
      <c r="CV519" s="219">
        <f t="shared" si="130"/>
        <v>0.35069444444444442</v>
      </c>
      <c r="CW519" s="219">
        <f t="shared" si="131"/>
        <v>0.35069444444444442</v>
      </c>
      <c r="CY519" s="219">
        <v>0.34930555555555598</v>
      </c>
    </row>
    <row r="520" spans="68:103" ht="15" hidden="1" customHeight="1">
      <c r="BP520" s="236">
        <f ca="1"/>
        <v>0.34861111111111098</v>
      </c>
      <c r="CN520" s="219">
        <f t="shared" si="128"/>
        <v>0.35138888888888886</v>
      </c>
      <c r="CO520" s="219">
        <f t="shared" si="129"/>
        <v>0.35138888888888886</v>
      </c>
      <c r="CQ520" s="219">
        <v>0.35</v>
      </c>
      <c r="CV520" s="219">
        <f t="shared" si="130"/>
        <v>0.35138888888888886</v>
      </c>
      <c r="CW520" s="219">
        <f t="shared" si="131"/>
        <v>0.35138888888888886</v>
      </c>
      <c r="CY520" s="219">
        <v>0.35</v>
      </c>
    </row>
    <row r="521" spans="68:103" ht="15" hidden="1" customHeight="1">
      <c r="BP521" s="236">
        <f ca="1"/>
        <v>0.34930555555555598</v>
      </c>
      <c r="CN521" s="219">
        <f t="shared" si="128"/>
        <v>0.3520833333333333</v>
      </c>
      <c r="CO521" s="219">
        <f t="shared" si="129"/>
        <v>0.3520833333333333</v>
      </c>
      <c r="CQ521" s="219">
        <v>0.35069444444444398</v>
      </c>
      <c r="CV521" s="219">
        <f t="shared" si="130"/>
        <v>0.3520833333333333</v>
      </c>
      <c r="CW521" s="219">
        <f t="shared" si="131"/>
        <v>0.3520833333333333</v>
      </c>
      <c r="CY521" s="219">
        <v>0.35069444444444398</v>
      </c>
    </row>
    <row r="522" spans="68:103" ht="15" hidden="1" customHeight="1">
      <c r="BP522" s="236">
        <f ca="1"/>
        <v>0.35</v>
      </c>
      <c r="CN522" s="219">
        <f t="shared" si="128"/>
        <v>0.3527777777777778</v>
      </c>
      <c r="CO522" s="219">
        <f t="shared" si="129"/>
        <v>0.3527777777777778</v>
      </c>
      <c r="CQ522" s="219">
        <v>0.35138888888888897</v>
      </c>
      <c r="CV522" s="219">
        <f t="shared" si="130"/>
        <v>0.3527777777777778</v>
      </c>
      <c r="CW522" s="219">
        <f t="shared" si="131"/>
        <v>0.3527777777777778</v>
      </c>
      <c r="CY522" s="219">
        <v>0.35138888888888897</v>
      </c>
    </row>
    <row r="523" spans="68:103" ht="15" hidden="1" customHeight="1">
      <c r="BP523" s="236">
        <f ca="1"/>
        <v>0.35069444444444398</v>
      </c>
      <c r="CN523" s="219">
        <f t="shared" si="128"/>
        <v>0.35347222222222224</v>
      </c>
      <c r="CO523" s="219">
        <f t="shared" si="129"/>
        <v>0.35347222222222224</v>
      </c>
      <c r="CQ523" s="219">
        <v>0.35208333333333303</v>
      </c>
      <c r="CV523" s="219">
        <f t="shared" si="130"/>
        <v>0.35347222222222224</v>
      </c>
      <c r="CW523" s="219">
        <f t="shared" si="131"/>
        <v>0.35347222222222224</v>
      </c>
      <c r="CY523" s="219">
        <v>0.35208333333333303</v>
      </c>
    </row>
    <row r="524" spans="68:103" ht="15" hidden="1" customHeight="1">
      <c r="BP524" s="236">
        <f ca="1"/>
        <v>0.35138888888888897</v>
      </c>
      <c r="CN524" s="219">
        <f t="shared" si="128"/>
        <v>0.35416666666666669</v>
      </c>
      <c r="CO524" s="219">
        <f t="shared" si="129"/>
        <v>0.35416666666666669</v>
      </c>
      <c r="CQ524" s="219">
        <v>0.35277777777777802</v>
      </c>
      <c r="CV524" s="219">
        <f t="shared" si="130"/>
        <v>0.35416666666666669</v>
      </c>
      <c r="CW524" s="219">
        <f t="shared" si="131"/>
        <v>0.35416666666666669</v>
      </c>
      <c r="CY524" s="219">
        <v>0.35277777777777802</v>
      </c>
    </row>
    <row r="525" spans="68:103" ht="15" hidden="1" customHeight="1">
      <c r="BP525" s="236">
        <f ca="1"/>
        <v>0.35208333333333303</v>
      </c>
      <c r="CN525" s="219">
        <f t="shared" si="128"/>
        <v>0.35486111111111113</v>
      </c>
      <c r="CO525" s="219">
        <f t="shared" si="129"/>
        <v>0.35486111111111113</v>
      </c>
      <c r="CQ525" s="219">
        <v>0.35347222222222202</v>
      </c>
      <c r="CV525" s="219">
        <f t="shared" si="130"/>
        <v>0.35486111111111113</v>
      </c>
      <c r="CW525" s="219">
        <f t="shared" si="131"/>
        <v>0.35486111111111113</v>
      </c>
      <c r="CY525" s="219">
        <v>0.35347222222222202</v>
      </c>
    </row>
    <row r="526" spans="68:103" ht="15" hidden="1" customHeight="1">
      <c r="BP526" s="236">
        <f ca="1"/>
        <v>0.35277777777777802</v>
      </c>
      <c r="CN526" s="219">
        <f t="shared" si="128"/>
        <v>0.35555555555555557</v>
      </c>
      <c r="CO526" s="219">
        <f t="shared" si="129"/>
        <v>0.35555555555555557</v>
      </c>
      <c r="CQ526" s="219">
        <v>0.35416666666666702</v>
      </c>
      <c r="CV526" s="219">
        <f t="shared" si="130"/>
        <v>0.35555555555555557</v>
      </c>
      <c r="CW526" s="219">
        <f t="shared" si="131"/>
        <v>0.35555555555555557</v>
      </c>
      <c r="CY526" s="219">
        <v>0.35416666666666702</v>
      </c>
    </row>
    <row r="527" spans="68:103" ht="15" hidden="1" customHeight="1">
      <c r="BP527" s="236">
        <f ca="1"/>
        <v>0.35347222222222202</v>
      </c>
      <c r="CN527" s="219">
        <f t="shared" si="128"/>
        <v>0.35625000000000001</v>
      </c>
      <c r="CO527" s="219">
        <f t="shared" si="129"/>
        <v>0.35625000000000001</v>
      </c>
      <c r="CQ527" s="219">
        <v>0.35486111111111102</v>
      </c>
      <c r="CV527" s="219">
        <f t="shared" si="130"/>
        <v>0.35625000000000001</v>
      </c>
      <c r="CW527" s="219">
        <f t="shared" si="131"/>
        <v>0.35625000000000001</v>
      </c>
      <c r="CY527" s="219">
        <v>0.35486111111111102</v>
      </c>
    </row>
    <row r="528" spans="68:103" ht="15" hidden="1" customHeight="1">
      <c r="BP528" s="236">
        <f ca="1"/>
        <v>0.35416666666666702</v>
      </c>
      <c r="CN528" s="219">
        <f t="shared" ref="CN528:CN591" si="132">IF(CN527=1,TIME(0,1,0),TIME(HOUR(CN527),MINUTE(CN527),0)+TIME(0,1,0))</f>
        <v>0.35694444444444445</v>
      </c>
      <c r="CO528" s="219">
        <f t="shared" ref="CO528:CO591" si="133">IF(CO527=1,TIME(0,1,0),TIME(HOUR(CO527),MINUTE(CO527),0)+TIME(0,1,0))</f>
        <v>0.35694444444444445</v>
      </c>
      <c r="CQ528" s="219">
        <v>0.35555555555555601</v>
      </c>
      <c r="CV528" s="219">
        <f t="shared" ref="CV528:CV591" si="134">IF(CV527=1,TIME(0,1,0),TIME(HOUR(CV527),MINUTE(CV527),0)+TIME(0,1,0))</f>
        <v>0.35694444444444445</v>
      </c>
      <c r="CW528" s="219">
        <f t="shared" ref="CW528:CW591" si="135">IF(CW527=1,TIME(0,1,0),TIME(HOUR(CW527),MINUTE(CW527),0)+TIME(0,1,0))</f>
        <v>0.35694444444444445</v>
      </c>
      <c r="CY528" s="219">
        <v>0.35555555555555601</v>
      </c>
    </row>
    <row r="529" spans="68:103" ht="15" hidden="1" customHeight="1">
      <c r="BP529" s="236">
        <f ca="1"/>
        <v>0.35486111111111102</v>
      </c>
      <c r="CN529" s="219">
        <f t="shared" si="132"/>
        <v>0.3576388888888889</v>
      </c>
      <c r="CO529" s="219">
        <f t="shared" si="133"/>
        <v>0.3576388888888889</v>
      </c>
      <c r="CQ529" s="219">
        <v>0.35625000000000001</v>
      </c>
      <c r="CV529" s="219">
        <f t="shared" si="134"/>
        <v>0.3576388888888889</v>
      </c>
      <c r="CW529" s="219">
        <f t="shared" si="135"/>
        <v>0.3576388888888889</v>
      </c>
      <c r="CY529" s="219">
        <v>0.35625000000000001</v>
      </c>
    </row>
    <row r="530" spans="68:103" ht="15" hidden="1" customHeight="1">
      <c r="BP530" s="236">
        <f ca="1"/>
        <v>0.35555555555555601</v>
      </c>
      <c r="CN530" s="219">
        <f t="shared" si="132"/>
        <v>0.35833333333333334</v>
      </c>
      <c r="CO530" s="219">
        <f t="shared" si="133"/>
        <v>0.35833333333333334</v>
      </c>
      <c r="CQ530" s="219">
        <v>0.35694444444444401</v>
      </c>
      <c r="CV530" s="219">
        <f t="shared" si="134"/>
        <v>0.35833333333333334</v>
      </c>
      <c r="CW530" s="219">
        <f t="shared" si="135"/>
        <v>0.35833333333333334</v>
      </c>
      <c r="CY530" s="219">
        <v>0.35694444444444401</v>
      </c>
    </row>
    <row r="531" spans="68:103" ht="15" hidden="1" customHeight="1">
      <c r="BP531" s="236">
        <f ca="1"/>
        <v>0.35625000000000001</v>
      </c>
      <c r="CN531" s="219">
        <f t="shared" si="132"/>
        <v>0.35902777777777778</v>
      </c>
      <c r="CO531" s="219">
        <f t="shared" si="133"/>
        <v>0.35902777777777778</v>
      </c>
      <c r="CQ531" s="219">
        <v>0.35763888888888901</v>
      </c>
      <c r="CV531" s="219">
        <f t="shared" si="134"/>
        <v>0.35902777777777778</v>
      </c>
      <c r="CW531" s="219">
        <f t="shared" si="135"/>
        <v>0.35902777777777778</v>
      </c>
      <c r="CY531" s="219">
        <v>0.35763888888888901</v>
      </c>
    </row>
    <row r="532" spans="68:103" ht="15" hidden="1" customHeight="1">
      <c r="BP532" s="236">
        <f ca="1"/>
        <v>0.35694444444444401</v>
      </c>
      <c r="CN532" s="219">
        <f t="shared" si="132"/>
        <v>0.35972222222222222</v>
      </c>
      <c r="CO532" s="219">
        <f t="shared" si="133"/>
        <v>0.35972222222222222</v>
      </c>
      <c r="CQ532" s="219">
        <v>0.358333333333333</v>
      </c>
      <c r="CV532" s="219">
        <f t="shared" si="134"/>
        <v>0.35972222222222222</v>
      </c>
      <c r="CW532" s="219">
        <f t="shared" si="135"/>
        <v>0.35972222222222222</v>
      </c>
      <c r="CY532" s="219">
        <v>0.358333333333333</v>
      </c>
    </row>
    <row r="533" spans="68:103" ht="15" hidden="1" customHeight="1">
      <c r="BP533" s="236">
        <f ca="1"/>
        <v>0.35763888888888901</v>
      </c>
      <c r="CN533" s="219">
        <f t="shared" si="132"/>
        <v>0.36041666666666666</v>
      </c>
      <c r="CO533" s="219">
        <f t="shared" si="133"/>
        <v>0.36041666666666666</v>
      </c>
      <c r="CQ533" s="219">
        <v>0.359027777777778</v>
      </c>
      <c r="CV533" s="219">
        <f t="shared" si="134"/>
        <v>0.36041666666666666</v>
      </c>
      <c r="CW533" s="219">
        <f t="shared" si="135"/>
        <v>0.36041666666666666</v>
      </c>
      <c r="CY533" s="219">
        <v>0.359027777777778</v>
      </c>
    </row>
    <row r="534" spans="68:103" ht="15" hidden="1" customHeight="1">
      <c r="BP534" s="236">
        <f ca="1"/>
        <v>0.358333333333333</v>
      </c>
      <c r="CN534" s="219">
        <f t="shared" si="132"/>
        <v>0.3611111111111111</v>
      </c>
      <c r="CO534" s="219">
        <f t="shared" si="133"/>
        <v>0.3611111111111111</v>
      </c>
      <c r="CQ534" s="219">
        <v>0.359722222222222</v>
      </c>
      <c r="CV534" s="219">
        <f t="shared" si="134"/>
        <v>0.3611111111111111</v>
      </c>
      <c r="CW534" s="219">
        <f t="shared" si="135"/>
        <v>0.3611111111111111</v>
      </c>
      <c r="CY534" s="219">
        <v>0.359722222222222</v>
      </c>
    </row>
    <row r="535" spans="68:103" ht="15" hidden="1" customHeight="1">
      <c r="BP535" s="236">
        <f ca="1"/>
        <v>0.359027777777778</v>
      </c>
      <c r="CN535" s="219">
        <f t="shared" si="132"/>
        <v>0.36180555555555555</v>
      </c>
      <c r="CO535" s="219">
        <f t="shared" si="133"/>
        <v>0.36180555555555555</v>
      </c>
      <c r="CQ535" s="219">
        <v>0.360416666666667</v>
      </c>
      <c r="CV535" s="219">
        <f t="shared" si="134"/>
        <v>0.36180555555555555</v>
      </c>
      <c r="CW535" s="219">
        <f t="shared" si="135"/>
        <v>0.36180555555555555</v>
      </c>
      <c r="CY535" s="219">
        <v>0.360416666666667</v>
      </c>
    </row>
    <row r="536" spans="68:103" ht="15" hidden="1" customHeight="1">
      <c r="BP536" s="236">
        <f ca="1"/>
        <v>0.359722222222222</v>
      </c>
      <c r="CN536" s="219">
        <f t="shared" si="132"/>
        <v>0.36249999999999999</v>
      </c>
      <c r="CO536" s="219">
        <f t="shared" si="133"/>
        <v>0.36249999999999999</v>
      </c>
      <c r="CQ536" s="219">
        <v>0.36111111111111099</v>
      </c>
      <c r="CV536" s="219">
        <f t="shared" si="134"/>
        <v>0.36249999999999999</v>
      </c>
      <c r="CW536" s="219">
        <f t="shared" si="135"/>
        <v>0.36249999999999999</v>
      </c>
      <c r="CY536" s="219">
        <v>0.36111111111111099</v>
      </c>
    </row>
    <row r="537" spans="68:103" ht="15" hidden="1" customHeight="1">
      <c r="BP537" s="236">
        <f ca="1"/>
        <v>0.360416666666667</v>
      </c>
      <c r="CN537" s="219">
        <f t="shared" si="132"/>
        <v>0.36319444444444443</v>
      </c>
      <c r="CO537" s="219">
        <f t="shared" si="133"/>
        <v>0.36319444444444443</v>
      </c>
      <c r="CQ537" s="219">
        <v>0.36180555555555599</v>
      </c>
      <c r="CV537" s="219">
        <f t="shared" si="134"/>
        <v>0.36319444444444443</v>
      </c>
      <c r="CW537" s="219">
        <f t="shared" si="135"/>
        <v>0.36319444444444443</v>
      </c>
      <c r="CY537" s="219">
        <v>0.36180555555555599</v>
      </c>
    </row>
    <row r="538" spans="68:103" ht="15" hidden="1" customHeight="1">
      <c r="BP538" s="236">
        <f ca="1"/>
        <v>0.36111111111111099</v>
      </c>
      <c r="CN538" s="219">
        <f t="shared" si="132"/>
        <v>0.36388888888888887</v>
      </c>
      <c r="CO538" s="219">
        <f t="shared" si="133"/>
        <v>0.36388888888888887</v>
      </c>
      <c r="CQ538" s="219">
        <v>0.36249999999999999</v>
      </c>
      <c r="CV538" s="219">
        <f t="shared" si="134"/>
        <v>0.36388888888888887</v>
      </c>
      <c r="CW538" s="219">
        <f t="shared" si="135"/>
        <v>0.36388888888888887</v>
      </c>
      <c r="CY538" s="219">
        <v>0.36249999999999999</v>
      </c>
    </row>
    <row r="539" spans="68:103" ht="15" hidden="1" customHeight="1">
      <c r="BP539" s="236">
        <f ca="1"/>
        <v>0.36180555555555599</v>
      </c>
      <c r="CN539" s="219">
        <f t="shared" si="132"/>
        <v>0.36458333333333331</v>
      </c>
      <c r="CO539" s="219">
        <f t="shared" si="133"/>
        <v>0.36458333333333331</v>
      </c>
      <c r="CQ539" s="219">
        <v>0.36319444444444399</v>
      </c>
      <c r="CV539" s="219">
        <f t="shared" si="134"/>
        <v>0.36458333333333331</v>
      </c>
      <c r="CW539" s="219">
        <f t="shared" si="135"/>
        <v>0.36458333333333331</v>
      </c>
      <c r="CY539" s="219">
        <v>0.36319444444444399</v>
      </c>
    </row>
    <row r="540" spans="68:103" ht="15" hidden="1" customHeight="1">
      <c r="BP540" s="236">
        <f ca="1"/>
        <v>0.36249999999999999</v>
      </c>
      <c r="CN540" s="219">
        <f t="shared" si="132"/>
        <v>0.36527777777777776</v>
      </c>
      <c r="CO540" s="219">
        <f t="shared" si="133"/>
        <v>0.36527777777777776</v>
      </c>
      <c r="CQ540" s="219">
        <v>0.36388888888888898</v>
      </c>
      <c r="CV540" s="219">
        <f t="shared" si="134"/>
        <v>0.36527777777777776</v>
      </c>
      <c r="CW540" s="219">
        <f t="shared" si="135"/>
        <v>0.36527777777777776</v>
      </c>
      <c r="CY540" s="219">
        <v>0.36388888888888898</v>
      </c>
    </row>
    <row r="541" spans="68:103" ht="15" hidden="1" customHeight="1">
      <c r="BP541" s="236">
        <f ca="1"/>
        <v>0.36319444444444399</v>
      </c>
      <c r="CN541" s="219">
        <f t="shared" si="132"/>
        <v>0.3659722222222222</v>
      </c>
      <c r="CO541" s="219">
        <f t="shared" si="133"/>
        <v>0.3659722222222222</v>
      </c>
      <c r="CQ541" s="219">
        <v>0.36458333333333298</v>
      </c>
      <c r="CV541" s="219">
        <f t="shared" si="134"/>
        <v>0.3659722222222222</v>
      </c>
      <c r="CW541" s="219">
        <f t="shared" si="135"/>
        <v>0.3659722222222222</v>
      </c>
      <c r="CY541" s="219">
        <v>0.36458333333333298</v>
      </c>
    </row>
    <row r="542" spans="68:103" ht="15" hidden="1" customHeight="1">
      <c r="BP542" s="236">
        <f ca="1"/>
        <v>0.36388888888888898</v>
      </c>
      <c r="CN542" s="219">
        <f t="shared" si="132"/>
        <v>0.36666666666666664</v>
      </c>
      <c r="CO542" s="219">
        <f t="shared" si="133"/>
        <v>0.36666666666666664</v>
      </c>
      <c r="CQ542" s="219">
        <v>0.36527777777777798</v>
      </c>
      <c r="CV542" s="219">
        <f t="shared" si="134"/>
        <v>0.36666666666666664</v>
      </c>
      <c r="CW542" s="219">
        <f t="shared" si="135"/>
        <v>0.36666666666666664</v>
      </c>
      <c r="CY542" s="219">
        <v>0.36527777777777798</v>
      </c>
    </row>
    <row r="543" spans="68:103" ht="15" hidden="1" customHeight="1">
      <c r="BP543" s="236">
        <f ca="1"/>
        <v>0.36458333333333298</v>
      </c>
      <c r="CN543" s="219">
        <f t="shared" si="132"/>
        <v>0.36736111111111108</v>
      </c>
      <c r="CO543" s="219">
        <f t="shared" si="133"/>
        <v>0.36736111111111108</v>
      </c>
      <c r="CQ543" s="219">
        <v>0.36597222222222198</v>
      </c>
      <c r="CV543" s="219">
        <f t="shared" si="134"/>
        <v>0.36736111111111108</v>
      </c>
      <c r="CW543" s="219">
        <f t="shared" si="135"/>
        <v>0.36736111111111108</v>
      </c>
      <c r="CY543" s="219">
        <v>0.36597222222222198</v>
      </c>
    </row>
    <row r="544" spans="68:103" ht="15" hidden="1" customHeight="1">
      <c r="BP544" s="236">
        <f ca="1"/>
        <v>0.36527777777777798</v>
      </c>
      <c r="CN544" s="219">
        <f t="shared" si="132"/>
        <v>0.36805555555555558</v>
      </c>
      <c r="CO544" s="219">
        <f t="shared" si="133"/>
        <v>0.36805555555555558</v>
      </c>
      <c r="CQ544" s="219">
        <v>0.36666666666666697</v>
      </c>
      <c r="CV544" s="219">
        <f t="shared" si="134"/>
        <v>0.36805555555555558</v>
      </c>
      <c r="CW544" s="219">
        <f t="shared" si="135"/>
        <v>0.36805555555555558</v>
      </c>
      <c r="CY544" s="219">
        <v>0.36666666666666697</v>
      </c>
    </row>
    <row r="545" spans="68:103" ht="15" hidden="1" customHeight="1">
      <c r="BP545" s="236">
        <f ca="1"/>
        <v>0.36597222222222198</v>
      </c>
      <c r="CN545" s="219">
        <f t="shared" si="132"/>
        <v>0.36875000000000002</v>
      </c>
      <c r="CO545" s="219">
        <f t="shared" si="133"/>
        <v>0.36875000000000002</v>
      </c>
      <c r="CQ545" s="219">
        <v>0.36736111111111103</v>
      </c>
      <c r="CV545" s="219">
        <f t="shared" si="134"/>
        <v>0.36875000000000002</v>
      </c>
      <c r="CW545" s="219">
        <f t="shared" si="135"/>
        <v>0.36875000000000002</v>
      </c>
      <c r="CY545" s="219">
        <v>0.36736111111111103</v>
      </c>
    </row>
    <row r="546" spans="68:103" ht="15" hidden="1" customHeight="1">
      <c r="BP546" s="236">
        <f ca="1"/>
        <v>0.36666666666666697</v>
      </c>
      <c r="CN546" s="219">
        <f t="shared" si="132"/>
        <v>0.36944444444444446</v>
      </c>
      <c r="CO546" s="219">
        <f t="shared" si="133"/>
        <v>0.36944444444444446</v>
      </c>
      <c r="CQ546" s="219">
        <v>0.36805555555555602</v>
      </c>
      <c r="CV546" s="219">
        <f t="shared" si="134"/>
        <v>0.36944444444444446</v>
      </c>
      <c r="CW546" s="219">
        <f t="shared" si="135"/>
        <v>0.36944444444444446</v>
      </c>
      <c r="CY546" s="219">
        <v>0.36805555555555602</v>
      </c>
    </row>
    <row r="547" spans="68:103" ht="15" hidden="1" customHeight="1">
      <c r="BP547" s="236">
        <f ca="1"/>
        <v>0.36736111111111103</v>
      </c>
      <c r="CN547" s="219">
        <f t="shared" si="132"/>
        <v>0.37013888888888891</v>
      </c>
      <c r="CO547" s="219">
        <f t="shared" si="133"/>
        <v>0.37013888888888891</v>
      </c>
      <c r="CQ547" s="219">
        <v>0.36875000000000002</v>
      </c>
      <c r="CV547" s="219">
        <f t="shared" si="134"/>
        <v>0.37013888888888891</v>
      </c>
      <c r="CW547" s="219">
        <f t="shared" si="135"/>
        <v>0.37013888888888891</v>
      </c>
      <c r="CY547" s="219">
        <v>0.36875000000000002</v>
      </c>
    </row>
    <row r="548" spans="68:103" ht="15" hidden="1" customHeight="1">
      <c r="BP548" s="236">
        <f ca="1"/>
        <v>0.36805555555555602</v>
      </c>
      <c r="CN548" s="219">
        <f t="shared" si="132"/>
        <v>0.37083333333333335</v>
      </c>
      <c r="CO548" s="219">
        <f t="shared" si="133"/>
        <v>0.37083333333333335</v>
      </c>
      <c r="CQ548" s="219">
        <v>0.36944444444444402</v>
      </c>
      <c r="CV548" s="219">
        <f t="shared" si="134"/>
        <v>0.37083333333333335</v>
      </c>
      <c r="CW548" s="219">
        <f t="shared" si="135"/>
        <v>0.37083333333333335</v>
      </c>
      <c r="CY548" s="219">
        <v>0.36944444444444402</v>
      </c>
    </row>
    <row r="549" spans="68:103" ht="15" hidden="1" customHeight="1">
      <c r="BP549" s="236">
        <f ca="1"/>
        <v>0.36875000000000002</v>
      </c>
      <c r="CN549" s="219">
        <f t="shared" si="132"/>
        <v>0.37152777777777779</v>
      </c>
      <c r="CO549" s="219">
        <f t="shared" si="133"/>
        <v>0.37152777777777779</v>
      </c>
      <c r="CQ549" s="219">
        <v>0.37013888888888902</v>
      </c>
      <c r="CV549" s="219">
        <f t="shared" si="134"/>
        <v>0.37152777777777779</v>
      </c>
      <c r="CW549" s="219">
        <f t="shared" si="135"/>
        <v>0.37152777777777779</v>
      </c>
      <c r="CY549" s="219">
        <v>0.37013888888888902</v>
      </c>
    </row>
    <row r="550" spans="68:103" ht="15" hidden="1" customHeight="1">
      <c r="BP550" s="236">
        <f ca="1"/>
        <v>0.36944444444444402</v>
      </c>
      <c r="CN550" s="219">
        <f t="shared" si="132"/>
        <v>0.37222222222222223</v>
      </c>
      <c r="CO550" s="219">
        <f t="shared" si="133"/>
        <v>0.37222222222222223</v>
      </c>
      <c r="CQ550" s="219">
        <v>0.37083333333333302</v>
      </c>
      <c r="CV550" s="219">
        <f t="shared" si="134"/>
        <v>0.37222222222222223</v>
      </c>
      <c r="CW550" s="219">
        <f t="shared" si="135"/>
        <v>0.37222222222222223</v>
      </c>
      <c r="CY550" s="219">
        <v>0.37083333333333302</v>
      </c>
    </row>
    <row r="551" spans="68:103" ht="15" hidden="1" customHeight="1">
      <c r="BP551" s="236">
        <f ca="1"/>
        <v>0.37013888888888902</v>
      </c>
      <c r="CN551" s="219">
        <f t="shared" si="132"/>
        <v>0.37291666666666667</v>
      </c>
      <c r="CO551" s="219">
        <f t="shared" si="133"/>
        <v>0.37291666666666667</v>
      </c>
      <c r="CQ551" s="219">
        <v>0.37152777777777801</v>
      </c>
      <c r="CV551" s="219">
        <f t="shared" si="134"/>
        <v>0.37291666666666667</v>
      </c>
      <c r="CW551" s="219">
        <f t="shared" si="135"/>
        <v>0.37291666666666667</v>
      </c>
      <c r="CY551" s="219">
        <v>0.37152777777777801</v>
      </c>
    </row>
    <row r="552" spans="68:103" ht="15" hidden="1" customHeight="1">
      <c r="BP552" s="236">
        <f ca="1"/>
        <v>0.37083333333333302</v>
      </c>
      <c r="CN552" s="219">
        <f t="shared" si="132"/>
        <v>0.37361111111111112</v>
      </c>
      <c r="CO552" s="219">
        <f t="shared" si="133"/>
        <v>0.37361111111111112</v>
      </c>
      <c r="CQ552" s="219">
        <v>0.37222222222222201</v>
      </c>
      <c r="CV552" s="219">
        <f t="shared" si="134"/>
        <v>0.37361111111111112</v>
      </c>
      <c r="CW552" s="219">
        <f t="shared" si="135"/>
        <v>0.37361111111111112</v>
      </c>
      <c r="CY552" s="219">
        <v>0.37222222222222201</v>
      </c>
    </row>
    <row r="553" spans="68:103" ht="15" hidden="1" customHeight="1">
      <c r="BP553" s="236">
        <f ca="1"/>
        <v>0.37152777777777801</v>
      </c>
      <c r="CN553" s="219">
        <f t="shared" si="132"/>
        <v>0.37430555555555556</v>
      </c>
      <c r="CO553" s="219">
        <f t="shared" si="133"/>
        <v>0.37430555555555556</v>
      </c>
      <c r="CQ553" s="219">
        <v>0.37291666666666701</v>
      </c>
      <c r="CV553" s="219">
        <f t="shared" si="134"/>
        <v>0.37430555555555556</v>
      </c>
      <c r="CW553" s="219">
        <f t="shared" si="135"/>
        <v>0.37430555555555556</v>
      </c>
      <c r="CY553" s="219">
        <v>0.37291666666666701</v>
      </c>
    </row>
    <row r="554" spans="68:103" ht="15" hidden="1" customHeight="1">
      <c r="BP554" s="236">
        <f ca="1"/>
        <v>0.37222222222222201</v>
      </c>
      <c r="CN554" s="219">
        <f t="shared" si="132"/>
        <v>0.375</v>
      </c>
      <c r="CO554" s="219">
        <f t="shared" si="133"/>
        <v>0.375</v>
      </c>
      <c r="CQ554" s="219">
        <v>0.37361111111111101</v>
      </c>
      <c r="CV554" s="219">
        <f t="shared" si="134"/>
        <v>0.375</v>
      </c>
      <c r="CW554" s="219">
        <f t="shared" si="135"/>
        <v>0.375</v>
      </c>
      <c r="CY554" s="219">
        <v>0.37361111111111101</v>
      </c>
    </row>
    <row r="555" spans="68:103" ht="15" hidden="1" customHeight="1">
      <c r="BP555" s="236">
        <f ca="1"/>
        <v>0.37291666666666701</v>
      </c>
      <c r="CN555" s="219">
        <f t="shared" si="132"/>
        <v>0.37569444444444444</v>
      </c>
      <c r="CO555" s="219">
        <f t="shared" si="133"/>
        <v>0.37569444444444444</v>
      </c>
      <c r="CQ555" s="219">
        <v>0.374305555555556</v>
      </c>
      <c r="CV555" s="219">
        <f t="shared" si="134"/>
        <v>0.37569444444444444</v>
      </c>
      <c r="CW555" s="219">
        <f t="shared" si="135"/>
        <v>0.37569444444444444</v>
      </c>
      <c r="CY555" s="219">
        <v>0.374305555555556</v>
      </c>
    </row>
    <row r="556" spans="68:103" ht="15" hidden="1" customHeight="1">
      <c r="BP556" s="236">
        <f ca="1"/>
        <v>0.37361111111111101</v>
      </c>
      <c r="CN556" s="219">
        <f t="shared" si="132"/>
        <v>0.37638888888888888</v>
      </c>
      <c r="CO556" s="219">
        <f t="shared" si="133"/>
        <v>0.37638888888888888</v>
      </c>
      <c r="CQ556" s="219">
        <v>0.375</v>
      </c>
      <c r="CV556" s="219">
        <f t="shared" si="134"/>
        <v>0.37638888888888888</v>
      </c>
      <c r="CW556" s="219">
        <f t="shared" si="135"/>
        <v>0.37638888888888888</v>
      </c>
      <c r="CY556" s="219">
        <v>0.375</v>
      </c>
    </row>
    <row r="557" spans="68:103" ht="15" hidden="1" customHeight="1">
      <c r="BP557" s="236">
        <f ca="1"/>
        <v>0.374305555555556</v>
      </c>
      <c r="CN557" s="219">
        <f t="shared" si="132"/>
        <v>0.37708333333333333</v>
      </c>
      <c r="CO557" s="219">
        <f t="shared" si="133"/>
        <v>0.37708333333333333</v>
      </c>
      <c r="CQ557" s="219">
        <v>0.375694444444444</v>
      </c>
      <c r="CV557" s="219">
        <f t="shared" si="134"/>
        <v>0.37708333333333333</v>
      </c>
      <c r="CW557" s="219">
        <f t="shared" si="135"/>
        <v>0.37708333333333333</v>
      </c>
      <c r="CY557" s="219">
        <v>0.375694444444444</v>
      </c>
    </row>
    <row r="558" spans="68:103" ht="15" hidden="1" customHeight="1">
      <c r="BP558" s="236">
        <f ca="1"/>
        <v>0.375</v>
      </c>
      <c r="CN558" s="219">
        <f t="shared" si="132"/>
        <v>0.37777777777777777</v>
      </c>
      <c r="CO558" s="219">
        <f t="shared" si="133"/>
        <v>0.37777777777777777</v>
      </c>
      <c r="CQ558" s="219">
        <v>0.37638888888888899</v>
      </c>
      <c r="CV558" s="219">
        <f t="shared" si="134"/>
        <v>0.37777777777777777</v>
      </c>
      <c r="CW558" s="219">
        <f t="shared" si="135"/>
        <v>0.37777777777777777</v>
      </c>
      <c r="CY558" s="219">
        <v>0.37638888888888899</v>
      </c>
    </row>
    <row r="559" spans="68:103" ht="15" hidden="1" customHeight="1">
      <c r="BP559" s="236">
        <f ca="1"/>
        <v>0.375694444444444</v>
      </c>
      <c r="CN559" s="219">
        <f t="shared" si="132"/>
        <v>0.37847222222222221</v>
      </c>
      <c r="CO559" s="219">
        <f t="shared" si="133"/>
        <v>0.37847222222222221</v>
      </c>
      <c r="CQ559" s="219">
        <v>0.37708333333333299</v>
      </c>
      <c r="CV559" s="219">
        <f t="shared" si="134"/>
        <v>0.37847222222222221</v>
      </c>
      <c r="CW559" s="219">
        <f t="shared" si="135"/>
        <v>0.37847222222222221</v>
      </c>
      <c r="CY559" s="219">
        <v>0.37708333333333299</v>
      </c>
    </row>
    <row r="560" spans="68:103" ht="15" hidden="1" customHeight="1">
      <c r="BP560" s="236">
        <f ca="1"/>
        <v>0.37638888888888899</v>
      </c>
      <c r="CN560" s="219">
        <f t="shared" si="132"/>
        <v>0.37916666666666665</v>
      </c>
      <c r="CO560" s="219">
        <f t="shared" si="133"/>
        <v>0.37916666666666665</v>
      </c>
      <c r="CQ560" s="219">
        <v>0.37777777777777799</v>
      </c>
      <c r="CV560" s="219">
        <f t="shared" si="134"/>
        <v>0.37916666666666665</v>
      </c>
      <c r="CW560" s="219">
        <f t="shared" si="135"/>
        <v>0.37916666666666665</v>
      </c>
      <c r="CY560" s="219">
        <v>0.37777777777777799</v>
      </c>
    </row>
    <row r="561" spans="68:103" ht="15" hidden="1" customHeight="1">
      <c r="BP561" s="236">
        <f ca="1"/>
        <v>0.37708333333333299</v>
      </c>
      <c r="CN561" s="219">
        <f t="shared" si="132"/>
        <v>0.37986111111111109</v>
      </c>
      <c r="CO561" s="219">
        <f t="shared" si="133"/>
        <v>0.37986111111111109</v>
      </c>
      <c r="CQ561" s="219">
        <v>0.37847222222222199</v>
      </c>
      <c r="CV561" s="219">
        <f t="shared" si="134"/>
        <v>0.37986111111111109</v>
      </c>
      <c r="CW561" s="219">
        <f t="shared" si="135"/>
        <v>0.37986111111111109</v>
      </c>
      <c r="CY561" s="219">
        <v>0.37847222222222199</v>
      </c>
    </row>
    <row r="562" spans="68:103" ht="15" hidden="1" customHeight="1">
      <c r="BP562" s="236">
        <f ca="1"/>
        <v>0.37777777777777799</v>
      </c>
      <c r="CN562" s="219">
        <f t="shared" si="132"/>
        <v>0.38055555555555554</v>
      </c>
      <c r="CO562" s="219">
        <f t="shared" si="133"/>
        <v>0.38055555555555554</v>
      </c>
      <c r="CQ562" s="219">
        <v>0.37916666666666698</v>
      </c>
      <c r="CV562" s="219">
        <f t="shared" si="134"/>
        <v>0.38055555555555554</v>
      </c>
      <c r="CW562" s="219">
        <f t="shared" si="135"/>
        <v>0.38055555555555554</v>
      </c>
      <c r="CY562" s="219">
        <v>0.37916666666666698</v>
      </c>
    </row>
    <row r="563" spans="68:103" ht="15" hidden="1" customHeight="1">
      <c r="BP563" s="236">
        <f ca="1"/>
        <v>0.37847222222222199</v>
      </c>
      <c r="CN563" s="219">
        <f t="shared" si="132"/>
        <v>0.38124999999999998</v>
      </c>
      <c r="CO563" s="219">
        <f t="shared" si="133"/>
        <v>0.38124999999999998</v>
      </c>
      <c r="CQ563" s="219">
        <v>0.37986111111111098</v>
      </c>
      <c r="CV563" s="219">
        <f t="shared" si="134"/>
        <v>0.38124999999999998</v>
      </c>
      <c r="CW563" s="219">
        <f t="shared" si="135"/>
        <v>0.38124999999999998</v>
      </c>
      <c r="CY563" s="219">
        <v>0.37986111111111098</v>
      </c>
    </row>
    <row r="564" spans="68:103" ht="15" hidden="1" customHeight="1">
      <c r="BP564" s="236">
        <f ca="1"/>
        <v>0.37916666666666698</v>
      </c>
      <c r="CN564" s="219">
        <f t="shared" si="132"/>
        <v>0.38194444444444442</v>
      </c>
      <c r="CO564" s="219">
        <f t="shared" si="133"/>
        <v>0.38194444444444442</v>
      </c>
      <c r="CQ564" s="219">
        <v>0.38055555555555598</v>
      </c>
      <c r="CV564" s="219">
        <f t="shared" si="134"/>
        <v>0.38194444444444442</v>
      </c>
      <c r="CW564" s="219">
        <f t="shared" si="135"/>
        <v>0.38194444444444442</v>
      </c>
      <c r="CY564" s="219">
        <v>0.38055555555555598</v>
      </c>
    </row>
    <row r="565" spans="68:103" ht="15" hidden="1" customHeight="1">
      <c r="BP565" s="236">
        <f ca="1"/>
        <v>0.37986111111111098</v>
      </c>
      <c r="CN565" s="219">
        <f t="shared" si="132"/>
        <v>0.38263888888888886</v>
      </c>
      <c r="CO565" s="219">
        <f t="shared" si="133"/>
        <v>0.38263888888888886</v>
      </c>
      <c r="CQ565" s="219">
        <v>0.38124999999999998</v>
      </c>
      <c r="CV565" s="219">
        <f t="shared" si="134"/>
        <v>0.38263888888888886</v>
      </c>
      <c r="CW565" s="219">
        <f t="shared" si="135"/>
        <v>0.38263888888888886</v>
      </c>
      <c r="CY565" s="219">
        <v>0.38124999999999998</v>
      </c>
    </row>
    <row r="566" spans="68:103" ht="15" hidden="1" customHeight="1">
      <c r="BP566" s="236">
        <f ca="1"/>
        <v>0.38055555555555598</v>
      </c>
      <c r="CN566" s="219">
        <f t="shared" si="132"/>
        <v>0.3833333333333333</v>
      </c>
      <c r="CO566" s="219">
        <f t="shared" si="133"/>
        <v>0.3833333333333333</v>
      </c>
      <c r="CQ566" s="219">
        <v>0.38194444444444398</v>
      </c>
      <c r="CV566" s="219">
        <f t="shared" si="134"/>
        <v>0.3833333333333333</v>
      </c>
      <c r="CW566" s="219">
        <f t="shared" si="135"/>
        <v>0.3833333333333333</v>
      </c>
      <c r="CY566" s="219">
        <v>0.38194444444444398</v>
      </c>
    </row>
    <row r="567" spans="68:103" ht="15" hidden="1" customHeight="1">
      <c r="BP567" s="236">
        <f ca="1"/>
        <v>0.38124999999999998</v>
      </c>
      <c r="CN567" s="219">
        <f t="shared" si="132"/>
        <v>0.3840277777777778</v>
      </c>
      <c r="CO567" s="219">
        <f t="shared" si="133"/>
        <v>0.3840277777777778</v>
      </c>
      <c r="CQ567" s="219">
        <v>0.38263888888888897</v>
      </c>
      <c r="CV567" s="219">
        <f t="shared" si="134"/>
        <v>0.3840277777777778</v>
      </c>
      <c r="CW567" s="219">
        <f t="shared" si="135"/>
        <v>0.3840277777777778</v>
      </c>
      <c r="CY567" s="219">
        <v>0.38263888888888897</v>
      </c>
    </row>
    <row r="568" spans="68:103" ht="15" hidden="1" customHeight="1">
      <c r="BP568" s="236">
        <f ca="1"/>
        <v>0.38194444444444398</v>
      </c>
      <c r="CN568" s="219">
        <f t="shared" si="132"/>
        <v>0.38472222222222224</v>
      </c>
      <c r="CO568" s="219">
        <f t="shared" si="133"/>
        <v>0.38472222222222224</v>
      </c>
      <c r="CQ568" s="219">
        <v>0.38333333333333303</v>
      </c>
      <c r="CV568" s="219">
        <f t="shared" si="134"/>
        <v>0.38472222222222224</v>
      </c>
      <c r="CW568" s="219">
        <f t="shared" si="135"/>
        <v>0.38472222222222224</v>
      </c>
      <c r="CY568" s="219">
        <v>0.38333333333333303</v>
      </c>
    </row>
    <row r="569" spans="68:103" ht="15" hidden="1" customHeight="1">
      <c r="BP569" s="236">
        <f ca="1"/>
        <v>0.38263888888888897</v>
      </c>
      <c r="CN569" s="219">
        <f t="shared" si="132"/>
        <v>0.38541666666666669</v>
      </c>
      <c r="CO569" s="219">
        <f t="shared" si="133"/>
        <v>0.38541666666666669</v>
      </c>
      <c r="CQ569" s="219">
        <v>0.38402777777777802</v>
      </c>
      <c r="CV569" s="219">
        <f t="shared" si="134"/>
        <v>0.38541666666666669</v>
      </c>
      <c r="CW569" s="219">
        <f t="shared" si="135"/>
        <v>0.38541666666666669</v>
      </c>
      <c r="CY569" s="219">
        <v>0.38402777777777802</v>
      </c>
    </row>
    <row r="570" spans="68:103" ht="15" hidden="1" customHeight="1">
      <c r="BP570" s="236">
        <f ca="1"/>
        <v>0.38333333333333303</v>
      </c>
      <c r="CN570" s="219">
        <f t="shared" si="132"/>
        <v>0.38611111111111113</v>
      </c>
      <c r="CO570" s="219">
        <f t="shared" si="133"/>
        <v>0.38611111111111113</v>
      </c>
      <c r="CQ570" s="219">
        <v>0.38472222222222202</v>
      </c>
      <c r="CV570" s="219">
        <f t="shared" si="134"/>
        <v>0.38611111111111113</v>
      </c>
      <c r="CW570" s="219">
        <f t="shared" si="135"/>
        <v>0.38611111111111113</v>
      </c>
      <c r="CY570" s="219">
        <v>0.38472222222222202</v>
      </c>
    </row>
    <row r="571" spans="68:103" ht="15" hidden="1" customHeight="1">
      <c r="BP571" s="236">
        <f ca="1"/>
        <v>0.38402777777777802</v>
      </c>
      <c r="CN571" s="219">
        <f t="shared" si="132"/>
        <v>0.38680555555555557</v>
      </c>
      <c r="CO571" s="219">
        <f t="shared" si="133"/>
        <v>0.38680555555555557</v>
      </c>
      <c r="CQ571" s="219">
        <v>0.38541666666666702</v>
      </c>
      <c r="CV571" s="219">
        <f t="shared" si="134"/>
        <v>0.38680555555555557</v>
      </c>
      <c r="CW571" s="219">
        <f t="shared" si="135"/>
        <v>0.38680555555555557</v>
      </c>
      <c r="CY571" s="219">
        <v>0.38541666666666702</v>
      </c>
    </row>
    <row r="572" spans="68:103" ht="15" hidden="1" customHeight="1">
      <c r="BP572" s="236">
        <f ca="1"/>
        <v>0.38472222222222202</v>
      </c>
      <c r="CN572" s="219">
        <f t="shared" si="132"/>
        <v>0.38750000000000001</v>
      </c>
      <c r="CO572" s="219">
        <f t="shared" si="133"/>
        <v>0.38750000000000001</v>
      </c>
      <c r="CQ572" s="219">
        <v>0.38611111111111102</v>
      </c>
      <c r="CV572" s="219">
        <f t="shared" si="134"/>
        <v>0.38750000000000001</v>
      </c>
      <c r="CW572" s="219">
        <f t="shared" si="135"/>
        <v>0.38750000000000001</v>
      </c>
      <c r="CY572" s="219">
        <v>0.38611111111111102</v>
      </c>
    </row>
    <row r="573" spans="68:103" ht="15" hidden="1" customHeight="1">
      <c r="BP573" s="236">
        <f ca="1"/>
        <v>0.38541666666666702</v>
      </c>
      <c r="CN573" s="219">
        <f t="shared" si="132"/>
        <v>0.38819444444444445</v>
      </c>
      <c r="CO573" s="219">
        <f t="shared" si="133"/>
        <v>0.38819444444444445</v>
      </c>
      <c r="CQ573" s="219">
        <v>0.38680555555555601</v>
      </c>
      <c r="CV573" s="219">
        <f t="shared" si="134"/>
        <v>0.38819444444444445</v>
      </c>
      <c r="CW573" s="219">
        <f t="shared" si="135"/>
        <v>0.38819444444444445</v>
      </c>
      <c r="CY573" s="219">
        <v>0.38680555555555601</v>
      </c>
    </row>
    <row r="574" spans="68:103" ht="15" hidden="1" customHeight="1">
      <c r="BP574" s="236">
        <f ca="1"/>
        <v>0.38611111111111102</v>
      </c>
      <c r="CN574" s="219">
        <f t="shared" si="132"/>
        <v>0.3888888888888889</v>
      </c>
      <c r="CO574" s="219">
        <f t="shared" si="133"/>
        <v>0.3888888888888889</v>
      </c>
      <c r="CQ574" s="219">
        <v>0.38750000000000001</v>
      </c>
      <c r="CV574" s="219">
        <f t="shared" si="134"/>
        <v>0.3888888888888889</v>
      </c>
      <c r="CW574" s="219">
        <f t="shared" si="135"/>
        <v>0.3888888888888889</v>
      </c>
      <c r="CY574" s="219">
        <v>0.38750000000000001</v>
      </c>
    </row>
    <row r="575" spans="68:103" ht="15" hidden="1" customHeight="1">
      <c r="BP575" s="236">
        <f ca="1"/>
        <v>0.38680555555555601</v>
      </c>
      <c r="CN575" s="219">
        <f t="shared" si="132"/>
        <v>0.38958333333333334</v>
      </c>
      <c r="CO575" s="219">
        <f t="shared" si="133"/>
        <v>0.38958333333333334</v>
      </c>
      <c r="CQ575" s="219">
        <v>0.38819444444444401</v>
      </c>
      <c r="CV575" s="219">
        <f t="shared" si="134"/>
        <v>0.38958333333333334</v>
      </c>
      <c r="CW575" s="219">
        <f t="shared" si="135"/>
        <v>0.38958333333333334</v>
      </c>
      <c r="CY575" s="219">
        <v>0.38819444444444401</v>
      </c>
    </row>
    <row r="576" spans="68:103" ht="15" hidden="1" customHeight="1">
      <c r="BP576" s="236">
        <f ca="1"/>
        <v>0.38750000000000001</v>
      </c>
      <c r="CN576" s="219">
        <f t="shared" si="132"/>
        <v>0.39027777777777778</v>
      </c>
      <c r="CO576" s="219">
        <f t="shared" si="133"/>
        <v>0.39027777777777778</v>
      </c>
      <c r="CQ576" s="219">
        <v>0.38888888888888901</v>
      </c>
      <c r="CV576" s="219">
        <f t="shared" si="134"/>
        <v>0.39027777777777778</v>
      </c>
      <c r="CW576" s="219">
        <f t="shared" si="135"/>
        <v>0.39027777777777778</v>
      </c>
      <c r="CY576" s="219">
        <v>0.38888888888888901</v>
      </c>
    </row>
    <row r="577" spans="68:103" ht="15" hidden="1" customHeight="1">
      <c r="BP577" s="236">
        <f ca="1"/>
        <v>0.38819444444444401</v>
      </c>
      <c r="CN577" s="219">
        <f t="shared" si="132"/>
        <v>0.39097222222222222</v>
      </c>
      <c r="CO577" s="219">
        <f t="shared" si="133"/>
        <v>0.39097222222222222</v>
      </c>
      <c r="CQ577" s="219">
        <v>0.389583333333333</v>
      </c>
      <c r="CV577" s="219">
        <f t="shared" si="134"/>
        <v>0.39097222222222222</v>
      </c>
      <c r="CW577" s="219">
        <f t="shared" si="135"/>
        <v>0.39097222222222222</v>
      </c>
      <c r="CY577" s="219">
        <v>0.389583333333333</v>
      </c>
    </row>
    <row r="578" spans="68:103" ht="15" hidden="1" customHeight="1">
      <c r="BP578" s="236">
        <f ca="1"/>
        <v>0.38888888888888901</v>
      </c>
      <c r="CN578" s="219">
        <f t="shared" si="132"/>
        <v>0.39166666666666666</v>
      </c>
      <c r="CO578" s="219">
        <f t="shared" si="133"/>
        <v>0.39166666666666666</v>
      </c>
      <c r="CQ578" s="219">
        <v>0.390277777777778</v>
      </c>
      <c r="CV578" s="219">
        <f t="shared" si="134"/>
        <v>0.39166666666666666</v>
      </c>
      <c r="CW578" s="219">
        <f t="shared" si="135"/>
        <v>0.39166666666666666</v>
      </c>
      <c r="CY578" s="219">
        <v>0.390277777777778</v>
      </c>
    </row>
    <row r="579" spans="68:103" ht="15" hidden="1" customHeight="1">
      <c r="BP579" s="236">
        <f ca="1"/>
        <v>0.389583333333333</v>
      </c>
      <c r="CN579" s="219">
        <f t="shared" si="132"/>
        <v>0.3923611111111111</v>
      </c>
      <c r="CO579" s="219">
        <f t="shared" si="133"/>
        <v>0.3923611111111111</v>
      </c>
      <c r="CQ579" s="219">
        <v>0.390972222222222</v>
      </c>
      <c r="CV579" s="219">
        <f t="shared" si="134"/>
        <v>0.3923611111111111</v>
      </c>
      <c r="CW579" s="219">
        <f t="shared" si="135"/>
        <v>0.3923611111111111</v>
      </c>
      <c r="CY579" s="219">
        <v>0.390972222222222</v>
      </c>
    </row>
    <row r="580" spans="68:103" ht="15" hidden="1" customHeight="1">
      <c r="BP580" s="236">
        <f ca="1"/>
        <v>0.390277777777778</v>
      </c>
      <c r="CN580" s="219">
        <f t="shared" si="132"/>
        <v>0.39305555555555555</v>
      </c>
      <c r="CO580" s="219">
        <f t="shared" si="133"/>
        <v>0.39305555555555555</v>
      </c>
      <c r="CQ580" s="219">
        <v>0.391666666666667</v>
      </c>
      <c r="CV580" s="219">
        <f t="shared" si="134"/>
        <v>0.39305555555555555</v>
      </c>
      <c r="CW580" s="219">
        <f t="shared" si="135"/>
        <v>0.39305555555555555</v>
      </c>
      <c r="CY580" s="219">
        <v>0.391666666666667</v>
      </c>
    </row>
    <row r="581" spans="68:103" ht="15" hidden="1" customHeight="1">
      <c r="BP581" s="236">
        <f ca="1"/>
        <v>0.390972222222222</v>
      </c>
      <c r="CN581" s="219">
        <f t="shared" si="132"/>
        <v>0.39374999999999999</v>
      </c>
      <c r="CO581" s="219">
        <f t="shared" si="133"/>
        <v>0.39374999999999999</v>
      </c>
      <c r="CQ581" s="219">
        <v>0.39236111111111099</v>
      </c>
      <c r="CV581" s="219">
        <f t="shared" si="134"/>
        <v>0.39374999999999999</v>
      </c>
      <c r="CW581" s="219">
        <f t="shared" si="135"/>
        <v>0.39374999999999999</v>
      </c>
      <c r="CY581" s="219">
        <v>0.39236111111111099</v>
      </c>
    </row>
    <row r="582" spans="68:103" ht="15" hidden="1" customHeight="1">
      <c r="BP582" s="236">
        <f ca="1"/>
        <v>0.391666666666667</v>
      </c>
      <c r="CN582" s="219">
        <f t="shared" si="132"/>
        <v>0.39444444444444443</v>
      </c>
      <c r="CO582" s="219">
        <f t="shared" si="133"/>
        <v>0.39444444444444443</v>
      </c>
      <c r="CQ582" s="219">
        <v>0.39305555555555599</v>
      </c>
      <c r="CV582" s="219">
        <f t="shared" si="134"/>
        <v>0.39444444444444443</v>
      </c>
      <c r="CW582" s="219">
        <f t="shared" si="135"/>
        <v>0.39444444444444443</v>
      </c>
      <c r="CY582" s="219">
        <v>0.39305555555555599</v>
      </c>
    </row>
    <row r="583" spans="68:103" ht="15" hidden="1" customHeight="1">
      <c r="BP583" s="236">
        <f ca="1"/>
        <v>0.39236111111111099</v>
      </c>
      <c r="CN583" s="219">
        <f t="shared" si="132"/>
        <v>0.39513888888888887</v>
      </c>
      <c r="CO583" s="219">
        <f t="shared" si="133"/>
        <v>0.39513888888888887</v>
      </c>
      <c r="CQ583" s="219">
        <v>0.39374999999999999</v>
      </c>
      <c r="CV583" s="219">
        <f t="shared" si="134"/>
        <v>0.39513888888888887</v>
      </c>
      <c r="CW583" s="219">
        <f t="shared" si="135"/>
        <v>0.39513888888888887</v>
      </c>
      <c r="CY583" s="219">
        <v>0.39374999999999999</v>
      </c>
    </row>
    <row r="584" spans="68:103" ht="15" hidden="1" customHeight="1">
      <c r="BP584" s="236">
        <f ca="1"/>
        <v>0.39305555555555599</v>
      </c>
      <c r="CN584" s="219">
        <f t="shared" si="132"/>
        <v>0.39583333333333331</v>
      </c>
      <c r="CO584" s="219">
        <f t="shared" si="133"/>
        <v>0.39583333333333331</v>
      </c>
      <c r="CQ584" s="219">
        <v>0.39444444444444399</v>
      </c>
      <c r="CV584" s="219">
        <f t="shared" si="134"/>
        <v>0.39583333333333331</v>
      </c>
      <c r="CW584" s="219">
        <f t="shared" si="135"/>
        <v>0.39583333333333331</v>
      </c>
      <c r="CY584" s="219">
        <v>0.39444444444444399</v>
      </c>
    </row>
    <row r="585" spans="68:103" ht="15" hidden="1" customHeight="1">
      <c r="BP585" s="236">
        <f ca="1"/>
        <v>0.39374999999999999</v>
      </c>
      <c r="CN585" s="219">
        <f t="shared" si="132"/>
        <v>0.39652777777777776</v>
      </c>
      <c r="CO585" s="219">
        <f t="shared" si="133"/>
        <v>0.39652777777777776</v>
      </c>
      <c r="CQ585" s="219">
        <v>0.39513888888888898</v>
      </c>
      <c r="CV585" s="219">
        <f t="shared" si="134"/>
        <v>0.39652777777777776</v>
      </c>
      <c r="CW585" s="219">
        <f t="shared" si="135"/>
        <v>0.39652777777777776</v>
      </c>
      <c r="CY585" s="219">
        <v>0.39513888888888898</v>
      </c>
    </row>
    <row r="586" spans="68:103" ht="15" hidden="1" customHeight="1">
      <c r="BP586" s="236">
        <f ca="1"/>
        <v>0.39444444444444399</v>
      </c>
      <c r="CN586" s="219">
        <f t="shared" si="132"/>
        <v>0.3972222222222222</v>
      </c>
      <c r="CO586" s="219">
        <f t="shared" si="133"/>
        <v>0.3972222222222222</v>
      </c>
      <c r="CQ586" s="219">
        <v>0.39583333333333298</v>
      </c>
      <c r="CV586" s="219">
        <f t="shared" si="134"/>
        <v>0.3972222222222222</v>
      </c>
      <c r="CW586" s="219">
        <f t="shared" si="135"/>
        <v>0.3972222222222222</v>
      </c>
      <c r="CY586" s="219">
        <v>0.39583333333333298</v>
      </c>
    </row>
    <row r="587" spans="68:103" ht="15" hidden="1" customHeight="1">
      <c r="BP587" s="236">
        <f ca="1"/>
        <v>0.39513888888888898</v>
      </c>
      <c r="CN587" s="219">
        <f t="shared" si="132"/>
        <v>0.39791666666666664</v>
      </c>
      <c r="CO587" s="219">
        <f t="shared" si="133"/>
        <v>0.39791666666666664</v>
      </c>
      <c r="CQ587" s="219">
        <v>0.39652777777777798</v>
      </c>
      <c r="CV587" s="219">
        <f t="shared" si="134"/>
        <v>0.39791666666666664</v>
      </c>
      <c r="CW587" s="219">
        <f t="shared" si="135"/>
        <v>0.39791666666666664</v>
      </c>
      <c r="CY587" s="219">
        <v>0.39652777777777798</v>
      </c>
    </row>
    <row r="588" spans="68:103" ht="15" hidden="1" customHeight="1">
      <c r="BP588" s="236">
        <f ca="1"/>
        <v>0.39583333333333298</v>
      </c>
      <c r="CN588" s="219">
        <f t="shared" si="132"/>
        <v>0.39861111111111108</v>
      </c>
      <c r="CO588" s="219">
        <f t="shared" si="133"/>
        <v>0.39861111111111108</v>
      </c>
      <c r="CQ588" s="219">
        <v>0.39722222222222198</v>
      </c>
      <c r="CV588" s="219">
        <f t="shared" si="134"/>
        <v>0.39861111111111108</v>
      </c>
      <c r="CW588" s="219">
        <f t="shared" si="135"/>
        <v>0.39861111111111108</v>
      </c>
      <c r="CY588" s="219">
        <v>0.39722222222222198</v>
      </c>
    </row>
    <row r="589" spans="68:103" ht="15" hidden="1" customHeight="1">
      <c r="BP589" s="236">
        <f ca="1"/>
        <v>0.39652777777777798</v>
      </c>
      <c r="CN589" s="219">
        <f t="shared" si="132"/>
        <v>0.39930555555555558</v>
      </c>
      <c r="CO589" s="219">
        <f t="shared" si="133"/>
        <v>0.39930555555555558</v>
      </c>
      <c r="CQ589" s="219">
        <v>0.39791666666666697</v>
      </c>
      <c r="CV589" s="219">
        <f t="shared" si="134"/>
        <v>0.39930555555555558</v>
      </c>
      <c r="CW589" s="219">
        <f t="shared" si="135"/>
        <v>0.39930555555555558</v>
      </c>
      <c r="CY589" s="219">
        <v>0.39791666666666697</v>
      </c>
    </row>
    <row r="590" spans="68:103" ht="15" hidden="1" customHeight="1">
      <c r="BP590" s="236">
        <f ca="1"/>
        <v>0.39722222222222198</v>
      </c>
      <c r="CN590" s="219">
        <f t="shared" si="132"/>
        <v>0.4</v>
      </c>
      <c r="CO590" s="219">
        <f t="shared" si="133"/>
        <v>0.4</v>
      </c>
      <c r="CQ590" s="219">
        <v>0.39861111111111103</v>
      </c>
      <c r="CV590" s="219">
        <f t="shared" si="134"/>
        <v>0.4</v>
      </c>
      <c r="CW590" s="219">
        <f t="shared" si="135"/>
        <v>0.4</v>
      </c>
      <c r="CY590" s="219">
        <v>0.39861111111111103</v>
      </c>
    </row>
    <row r="591" spans="68:103" ht="15" hidden="1" customHeight="1">
      <c r="BP591" s="236">
        <f ca="1"/>
        <v>0.39791666666666697</v>
      </c>
      <c r="CN591" s="219">
        <f t="shared" si="132"/>
        <v>0.40069444444444446</v>
      </c>
      <c r="CO591" s="219">
        <f t="shared" si="133"/>
        <v>0.40069444444444446</v>
      </c>
      <c r="CQ591" s="219">
        <v>0.39930555555555602</v>
      </c>
      <c r="CV591" s="219">
        <f t="shared" si="134"/>
        <v>0.40069444444444446</v>
      </c>
      <c r="CW591" s="219">
        <f t="shared" si="135"/>
        <v>0.40069444444444446</v>
      </c>
      <c r="CY591" s="219">
        <v>0.39930555555555602</v>
      </c>
    </row>
    <row r="592" spans="68:103" ht="15" hidden="1" customHeight="1">
      <c r="BP592" s="236">
        <f ca="1"/>
        <v>0.39861111111111103</v>
      </c>
      <c r="CN592" s="219">
        <f t="shared" ref="CN592:CN655" si="136">IF(CN591=1,TIME(0,1,0),TIME(HOUR(CN591),MINUTE(CN591),0)+TIME(0,1,0))</f>
        <v>0.40138888888888891</v>
      </c>
      <c r="CO592" s="219">
        <f t="shared" ref="CO592:CO655" si="137">IF(CO591=1,TIME(0,1,0),TIME(HOUR(CO591),MINUTE(CO591),0)+TIME(0,1,0))</f>
        <v>0.40138888888888891</v>
      </c>
      <c r="CQ592" s="219">
        <v>0.4</v>
      </c>
      <c r="CV592" s="219">
        <f t="shared" ref="CV592:CV655" si="138">IF(CV591=1,TIME(0,1,0),TIME(HOUR(CV591),MINUTE(CV591),0)+TIME(0,1,0))</f>
        <v>0.40138888888888891</v>
      </c>
      <c r="CW592" s="219">
        <f t="shared" ref="CW592:CW655" si="139">IF(CW591=1,TIME(0,1,0),TIME(HOUR(CW591),MINUTE(CW591),0)+TIME(0,1,0))</f>
        <v>0.40138888888888891</v>
      </c>
      <c r="CY592" s="219">
        <v>0.4</v>
      </c>
    </row>
    <row r="593" spans="68:103" ht="15" hidden="1" customHeight="1">
      <c r="BP593" s="236">
        <f ca="1"/>
        <v>0.39930555555555602</v>
      </c>
      <c r="CN593" s="219">
        <f t="shared" si="136"/>
        <v>0.40208333333333335</v>
      </c>
      <c r="CO593" s="219">
        <f t="shared" si="137"/>
        <v>0.40208333333333335</v>
      </c>
      <c r="CQ593" s="219">
        <v>0.40069444444444402</v>
      </c>
      <c r="CV593" s="219">
        <f t="shared" si="138"/>
        <v>0.40208333333333335</v>
      </c>
      <c r="CW593" s="219">
        <f t="shared" si="139"/>
        <v>0.40208333333333335</v>
      </c>
      <c r="CY593" s="219">
        <v>0.40069444444444402</v>
      </c>
    </row>
    <row r="594" spans="68:103" ht="15" hidden="1" customHeight="1">
      <c r="BP594" s="236">
        <f ca="1"/>
        <v>0.4</v>
      </c>
      <c r="CN594" s="219">
        <f t="shared" si="136"/>
        <v>0.40277777777777779</v>
      </c>
      <c r="CO594" s="219">
        <f t="shared" si="137"/>
        <v>0.40277777777777779</v>
      </c>
      <c r="CQ594" s="219">
        <v>0.40138888888888902</v>
      </c>
      <c r="CV594" s="219">
        <f t="shared" si="138"/>
        <v>0.40277777777777779</v>
      </c>
      <c r="CW594" s="219">
        <f t="shared" si="139"/>
        <v>0.40277777777777779</v>
      </c>
      <c r="CY594" s="219">
        <v>0.40138888888888902</v>
      </c>
    </row>
    <row r="595" spans="68:103" ht="15" hidden="1" customHeight="1">
      <c r="BP595" s="236">
        <f ca="1"/>
        <v>0.40069444444444402</v>
      </c>
      <c r="CN595" s="219">
        <f t="shared" si="136"/>
        <v>0.40347222222222223</v>
      </c>
      <c r="CO595" s="219">
        <f t="shared" si="137"/>
        <v>0.40347222222222223</v>
      </c>
      <c r="CQ595" s="219">
        <v>0.40208333333333302</v>
      </c>
      <c r="CV595" s="219">
        <f t="shared" si="138"/>
        <v>0.40347222222222223</v>
      </c>
      <c r="CW595" s="219">
        <f t="shared" si="139"/>
        <v>0.40347222222222223</v>
      </c>
      <c r="CY595" s="219">
        <v>0.40208333333333302</v>
      </c>
    </row>
    <row r="596" spans="68:103" ht="15" hidden="1" customHeight="1">
      <c r="BP596" s="236">
        <f ca="1"/>
        <v>0.40138888888888902</v>
      </c>
      <c r="CN596" s="219">
        <f t="shared" si="136"/>
        <v>0.40416666666666667</v>
      </c>
      <c r="CO596" s="219">
        <f t="shared" si="137"/>
        <v>0.40416666666666667</v>
      </c>
      <c r="CQ596" s="219">
        <v>0.40277777777777801</v>
      </c>
      <c r="CV596" s="219">
        <f t="shared" si="138"/>
        <v>0.40416666666666667</v>
      </c>
      <c r="CW596" s="219">
        <f t="shared" si="139"/>
        <v>0.40416666666666667</v>
      </c>
      <c r="CY596" s="219">
        <v>0.40277777777777801</v>
      </c>
    </row>
    <row r="597" spans="68:103" ht="15" hidden="1" customHeight="1">
      <c r="BP597" s="236">
        <f ca="1"/>
        <v>0.40208333333333302</v>
      </c>
      <c r="CN597" s="219">
        <f t="shared" si="136"/>
        <v>0.40486111111111112</v>
      </c>
      <c r="CO597" s="219">
        <f t="shared" si="137"/>
        <v>0.40486111111111112</v>
      </c>
      <c r="CQ597" s="219">
        <v>0.40347222222222201</v>
      </c>
      <c r="CV597" s="219">
        <f t="shared" si="138"/>
        <v>0.40486111111111112</v>
      </c>
      <c r="CW597" s="219">
        <f t="shared" si="139"/>
        <v>0.40486111111111112</v>
      </c>
      <c r="CY597" s="219">
        <v>0.40347222222222201</v>
      </c>
    </row>
    <row r="598" spans="68:103" ht="15" hidden="1" customHeight="1">
      <c r="BP598" s="236">
        <f ca="1"/>
        <v>0.40277777777777801</v>
      </c>
      <c r="CN598" s="219">
        <f t="shared" si="136"/>
        <v>0.40555555555555556</v>
      </c>
      <c r="CO598" s="219">
        <f t="shared" si="137"/>
        <v>0.40555555555555556</v>
      </c>
      <c r="CQ598" s="219">
        <v>0.40416666666666701</v>
      </c>
      <c r="CV598" s="219">
        <f t="shared" si="138"/>
        <v>0.40555555555555556</v>
      </c>
      <c r="CW598" s="219">
        <f t="shared" si="139"/>
        <v>0.40555555555555556</v>
      </c>
      <c r="CY598" s="219">
        <v>0.40416666666666701</v>
      </c>
    </row>
    <row r="599" spans="68:103" ht="15" hidden="1" customHeight="1">
      <c r="BP599" s="236">
        <f ca="1"/>
        <v>0.40347222222222201</v>
      </c>
      <c r="CN599" s="219">
        <f t="shared" si="136"/>
        <v>0.40625</v>
      </c>
      <c r="CO599" s="219">
        <f t="shared" si="137"/>
        <v>0.40625</v>
      </c>
      <c r="CQ599" s="219">
        <v>0.40486111111111101</v>
      </c>
      <c r="CV599" s="219">
        <f t="shared" si="138"/>
        <v>0.40625</v>
      </c>
      <c r="CW599" s="219">
        <f t="shared" si="139"/>
        <v>0.40625</v>
      </c>
      <c r="CY599" s="219">
        <v>0.40486111111111101</v>
      </c>
    </row>
    <row r="600" spans="68:103" ht="15" hidden="1" customHeight="1">
      <c r="BP600" s="236">
        <f ca="1"/>
        <v>0.40416666666666701</v>
      </c>
      <c r="CN600" s="219">
        <f t="shared" si="136"/>
        <v>0.40694444444444444</v>
      </c>
      <c r="CO600" s="219">
        <f t="shared" si="137"/>
        <v>0.40694444444444444</v>
      </c>
      <c r="CQ600" s="219">
        <v>0.405555555555556</v>
      </c>
      <c r="CV600" s="219">
        <f t="shared" si="138"/>
        <v>0.40694444444444444</v>
      </c>
      <c r="CW600" s="219">
        <f t="shared" si="139"/>
        <v>0.40694444444444444</v>
      </c>
      <c r="CY600" s="219">
        <v>0.405555555555556</v>
      </c>
    </row>
    <row r="601" spans="68:103" ht="15" hidden="1" customHeight="1">
      <c r="BP601" s="236">
        <f ca="1"/>
        <v>0.40486111111111101</v>
      </c>
      <c r="CN601" s="219">
        <f t="shared" si="136"/>
        <v>0.40763888888888888</v>
      </c>
      <c r="CO601" s="219">
        <f t="shared" si="137"/>
        <v>0.40763888888888888</v>
      </c>
      <c r="CQ601" s="219">
        <v>0.40625</v>
      </c>
      <c r="CV601" s="219">
        <f t="shared" si="138"/>
        <v>0.40763888888888888</v>
      </c>
      <c r="CW601" s="219">
        <f t="shared" si="139"/>
        <v>0.40763888888888888</v>
      </c>
      <c r="CY601" s="219">
        <v>0.40625</v>
      </c>
    </row>
    <row r="602" spans="68:103" ht="15" hidden="1" customHeight="1">
      <c r="BP602" s="236">
        <f ca="1"/>
        <v>0.405555555555556</v>
      </c>
      <c r="CN602" s="219">
        <f t="shared" si="136"/>
        <v>0.40833333333333333</v>
      </c>
      <c r="CO602" s="219">
        <f t="shared" si="137"/>
        <v>0.40833333333333333</v>
      </c>
      <c r="CQ602" s="219">
        <v>0.406944444444444</v>
      </c>
      <c r="CV602" s="219">
        <f t="shared" si="138"/>
        <v>0.40833333333333333</v>
      </c>
      <c r="CW602" s="219">
        <f t="shared" si="139"/>
        <v>0.40833333333333333</v>
      </c>
      <c r="CY602" s="219">
        <v>0.406944444444444</v>
      </c>
    </row>
    <row r="603" spans="68:103" ht="15" hidden="1" customHeight="1">
      <c r="BP603" s="236">
        <f ca="1"/>
        <v>0.40625</v>
      </c>
      <c r="CN603" s="219">
        <f t="shared" si="136"/>
        <v>0.40902777777777777</v>
      </c>
      <c r="CO603" s="219">
        <f t="shared" si="137"/>
        <v>0.40902777777777777</v>
      </c>
      <c r="CQ603" s="219">
        <v>0.40763888888888899</v>
      </c>
      <c r="CV603" s="219">
        <f t="shared" si="138"/>
        <v>0.40902777777777777</v>
      </c>
      <c r="CW603" s="219">
        <f t="shared" si="139"/>
        <v>0.40902777777777777</v>
      </c>
      <c r="CY603" s="219">
        <v>0.40763888888888899</v>
      </c>
    </row>
    <row r="604" spans="68:103" ht="15" hidden="1" customHeight="1">
      <c r="BP604" s="236">
        <f ca="1"/>
        <v>0.406944444444444</v>
      </c>
      <c r="CN604" s="219">
        <f t="shared" si="136"/>
        <v>0.40972222222222221</v>
      </c>
      <c r="CO604" s="219">
        <f t="shared" si="137"/>
        <v>0.40972222222222221</v>
      </c>
      <c r="CQ604" s="219">
        <v>0.40833333333333299</v>
      </c>
      <c r="CV604" s="219">
        <f t="shared" si="138"/>
        <v>0.40972222222222221</v>
      </c>
      <c r="CW604" s="219">
        <f t="shared" si="139"/>
        <v>0.40972222222222221</v>
      </c>
      <c r="CY604" s="219">
        <v>0.40833333333333299</v>
      </c>
    </row>
    <row r="605" spans="68:103" ht="15" hidden="1" customHeight="1">
      <c r="BP605" s="236">
        <f ca="1"/>
        <v>0.40763888888888899</v>
      </c>
      <c r="CN605" s="219">
        <f t="shared" si="136"/>
        <v>0.41041666666666665</v>
      </c>
      <c r="CO605" s="219">
        <f t="shared" si="137"/>
        <v>0.41041666666666665</v>
      </c>
      <c r="CQ605" s="219">
        <v>0.40902777777777799</v>
      </c>
      <c r="CV605" s="219">
        <f t="shared" si="138"/>
        <v>0.41041666666666665</v>
      </c>
      <c r="CW605" s="219">
        <f t="shared" si="139"/>
        <v>0.41041666666666665</v>
      </c>
      <c r="CY605" s="219">
        <v>0.40902777777777799</v>
      </c>
    </row>
    <row r="606" spans="68:103" ht="15" hidden="1" customHeight="1">
      <c r="BP606" s="236">
        <f ca="1"/>
        <v>0.40833333333333299</v>
      </c>
      <c r="CN606" s="219">
        <f t="shared" si="136"/>
        <v>0.41111111111111109</v>
      </c>
      <c r="CO606" s="219">
        <f t="shared" si="137"/>
        <v>0.41111111111111109</v>
      </c>
      <c r="CQ606" s="219">
        <v>0.40972222222222199</v>
      </c>
      <c r="CV606" s="219">
        <f t="shared" si="138"/>
        <v>0.41111111111111109</v>
      </c>
      <c r="CW606" s="219">
        <f t="shared" si="139"/>
        <v>0.41111111111111109</v>
      </c>
      <c r="CY606" s="219">
        <v>0.40972222222222199</v>
      </c>
    </row>
    <row r="607" spans="68:103" ht="15" hidden="1" customHeight="1">
      <c r="BP607" s="236">
        <f ca="1"/>
        <v>0.40902777777777799</v>
      </c>
      <c r="CN607" s="219">
        <f t="shared" si="136"/>
        <v>0.41180555555555554</v>
      </c>
      <c r="CO607" s="219">
        <f t="shared" si="137"/>
        <v>0.41180555555555554</v>
      </c>
      <c r="CQ607" s="219">
        <v>0.41041666666666698</v>
      </c>
      <c r="CV607" s="219">
        <f t="shared" si="138"/>
        <v>0.41180555555555554</v>
      </c>
      <c r="CW607" s="219">
        <f t="shared" si="139"/>
        <v>0.41180555555555554</v>
      </c>
      <c r="CY607" s="219">
        <v>0.41041666666666698</v>
      </c>
    </row>
    <row r="608" spans="68:103" ht="15" hidden="1" customHeight="1">
      <c r="BP608" s="236">
        <f ca="1"/>
        <v>0.40972222222222199</v>
      </c>
      <c r="CN608" s="219">
        <f t="shared" si="136"/>
        <v>0.41249999999999998</v>
      </c>
      <c r="CO608" s="219">
        <f t="shared" si="137"/>
        <v>0.41249999999999998</v>
      </c>
      <c r="CQ608" s="219">
        <v>0.41111111111111098</v>
      </c>
      <c r="CV608" s="219">
        <f t="shared" si="138"/>
        <v>0.41249999999999998</v>
      </c>
      <c r="CW608" s="219">
        <f t="shared" si="139"/>
        <v>0.41249999999999998</v>
      </c>
      <c r="CY608" s="219">
        <v>0.41111111111111098</v>
      </c>
    </row>
    <row r="609" spans="68:103" ht="15" hidden="1" customHeight="1">
      <c r="BP609" s="236">
        <f ca="1"/>
        <v>0.41041666666666698</v>
      </c>
      <c r="CN609" s="219">
        <f t="shared" si="136"/>
        <v>0.41319444444444442</v>
      </c>
      <c r="CO609" s="219">
        <f t="shared" si="137"/>
        <v>0.41319444444444442</v>
      </c>
      <c r="CQ609" s="219">
        <v>0.41180555555555598</v>
      </c>
      <c r="CV609" s="219">
        <f t="shared" si="138"/>
        <v>0.41319444444444442</v>
      </c>
      <c r="CW609" s="219">
        <f t="shared" si="139"/>
        <v>0.41319444444444442</v>
      </c>
      <c r="CY609" s="219">
        <v>0.41180555555555598</v>
      </c>
    </row>
    <row r="610" spans="68:103" ht="15" hidden="1" customHeight="1">
      <c r="BP610" s="236">
        <f ca="1"/>
        <v>0.41111111111111098</v>
      </c>
      <c r="CN610" s="219">
        <f t="shared" si="136"/>
        <v>0.41388888888888886</v>
      </c>
      <c r="CO610" s="219">
        <f t="shared" si="137"/>
        <v>0.41388888888888886</v>
      </c>
      <c r="CQ610" s="219">
        <v>0.41249999999999998</v>
      </c>
      <c r="CV610" s="219">
        <f t="shared" si="138"/>
        <v>0.41388888888888886</v>
      </c>
      <c r="CW610" s="219">
        <f t="shared" si="139"/>
        <v>0.41388888888888886</v>
      </c>
      <c r="CY610" s="219">
        <v>0.41249999999999998</v>
      </c>
    </row>
    <row r="611" spans="68:103" ht="15" hidden="1" customHeight="1">
      <c r="BP611" s="236">
        <f ca="1"/>
        <v>0.41180555555555598</v>
      </c>
      <c r="CN611" s="219">
        <f t="shared" si="136"/>
        <v>0.4145833333333333</v>
      </c>
      <c r="CO611" s="219">
        <f t="shared" si="137"/>
        <v>0.4145833333333333</v>
      </c>
      <c r="CQ611" s="219">
        <v>0.41319444444444398</v>
      </c>
      <c r="CV611" s="219">
        <f t="shared" si="138"/>
        <v>0.4145833333333333</v>
      </c>
      <c r="CW611" s="219">
        <f t="shared" si="139"/>
        <v>0.4145833333333333</v>
      </c>
      <c r="CY611" s="219">
        <v>0.41319444444444398</v>
      </c>
    </row>
    <row r="612" spans="68:103" ht="15" hidden="1" customHeight="1">
      <c r="BP612" s="236">
        <f ca="1"/>
        <v>0.41249999999999998</v>
      </c>
      <c r="CN612" s="219">
        <f t="shared" si="136"/>
        <v>0.4152777777777778</v>
      </c>
      <c r="CO612" s="219">
        <f t="shared" si="137"/>
        <v>0.4152777777777778</v>
      </c>
      <c r="CQ612" s="219">
        <v>0.41388888888888897</v>
      </c>
      <c r="CV612" s="219">
        <f t="shared" si="138"/>
        <v>0.4152777777777778</v>
      </c>
      <c r="CW612" s="219">
        <f t="shared" si="139"/>
        <v>0.4152777777777778</v>
      </c>
      <c r="CY612" s="219">
        <v>0.41388888888888897</v>
      </c>
    </row>
    <row r="613" spans="68:103" ht="15" hidden="1" customHeight="1">
      <c r="BP613" s="236">
        <f ca="1"/>
        <v>0.41319444444444398</v>
      </c>
      <c r="CN613" s="219">
        <f t="shared" si="136"/>
        <v>0.41597222222222224</v>
      </c>
      <c r="CO613" s="219">
        <f t="shared" si="137"/>
        <v>0.41597222222222224</v>
      </c>
      <c r="CQ613" s="219">
        <v>0.41458333333333303</v>
      </c>
      <c r="CV613" s="219">
        <f t="shared" si="138"/>
        <v>0.41597222222222224</v>
      </c>
      <c r="CW613" s="219">
        <f t="shared" si="139"/>
        <v>0.41597222222222224</v>
      </c>
      <c r="CY613" s="219">
        <v>0.41458333333333303</v>
      </c>
    </row>
    <row r="614" spans="68:103" ht="15" hidden="1" customHeight="1">
      <c r="BP614" s="236">
        <f ca="1"/>
        <v>0.41388888888888897</v>
      </c>
      <c r="CN614" s="219">
        <f t="shared" si="136"/>
        <v>0.41666666666666669</v>
      </c>
      <c r="CO614" s="219">
        <f t="shared" si="137"/>
        <v>0.41666666666666669</v>
      </c>
      <c r="CQ614" s="219">
        <v>0.41527777777777802</v>
      </c>
      <c r="CV614" s="219">
        <f t="shared" si="138"/>
        <v>0.41666666666666669</v>
      </c>
      <c r="CW614" s="219">
        <f t="shared" si="139"/>
        <v>0.41666666666666669</v>
      </c>
      <c r="CY614" s="219">
        <v>0.41527777777777802</v>
      </c>
    </row>
    <row r="615" spans="68:103" ht="15" hidden="1" customHeight="1">
      <c r="BP615" s="236">
        <f ca="1"/>
        <v>0.41458333333333303</v>
      </c>
      <c r="CN615" s="219">
        <f t="shared" si="136"/>
        <v>0.41736111111111113</v>
      </c>
      <c r="CO615" s="219">
        <f t="shared" si="137"/>
        <v>0.41736111111111113</v>
      </c>
      <c r="CQ615" s="219">
        <v>0.41597222222222202</v>
      </c>
      <c r="CV615" s="219">
        <f t="shared" si="138"/>
        <v>0.41736111111111113</v>
      </c>
      <c r="CW615" s="219">
        <f t="shared" si="139"/>
        <v>0.41736111111111113</v>
      </c>
      <c r="CY615" s="219">
        <v>0.41597222222222202</v>
      </c>
    </row>
    <row r="616" spans="68:103" ht="15" hidden="1" customHeight="1">
      <c r="BP616" s="236">
        <f ca="1"/>
        <v>0.41527777777777802</v>
      </c>
      <c r="CN616" s="219">
        <f t="shared" si="136"/>
        <v>0.41805555555555557</v>
      </c>
      <c r="CO616" s="219">
        <f t="shared" si="137"/>
        <v>0.41805555555555557</v>
      </c>
      <c r="CQ616" s="219">
        <v>0.41666666666666702</v>
      </c>
      <c r="CV616" s="219">
        <f t="shared" si="138"/>
        <v>0.41805555555555557</v>
      </c>
      <c r="CW616" s="219">
        <f t="shared" si="139"/>
        <v>0.41805555555555557</v>
      </c>
      <c r="CY616" s="219">
        <v>0.41666666666666702</v>
      </c>
    </row>
    <row r="617" spans="68:103" ht="15" hidden="1" customHeight="1">
      <c r="BP617" s="236">
        <f ca="1"/>
        <v>0.41597222222222202</v>
      </c>
      <c r="CN617" s="219">
        <f t="shared" si="136"/>
        <v>0.41875000000000001</v>
      </c>
      <c r="CO617" s="219">
        <f t="shared" si="137"/>
        <v>0.41875000000000001</v>
      </c>
      <c r="CQ617" s="219">
        <v>0.41736111111111102</v>
      </c>
      <c r="CV617" s="219">
        <f t="shared" si="138"/>
        <v>0.41875000000000001</v>
      </c>
      <c r="CW617" s="219">
        <f t="shared" si="139"/>
        <v>0.41875000000000001</v>
      </c>
      <c r="CY617" s="219">
        <v>0.41736111111111102</v>
      </c>
    </row>
    <row r="618" spans="68:103" ht="15" hidden="1" customHeight="1">
      <c r="BP618" s="236">
        <f ca="1"/>
        <v>0.41666666666666702</v>
      </c>
      <c r="CN618" s="219">
        <f t="shared" si="136"/>
        <v>0.41944444444444445</v>
      </c>
      <c r="CO618" s="219">
        <f t="shared" si="137"/>
        <v>0.41944444444444445</v>
      </c>
      <c r="CQ618" s="219">
        <v>0.41805555555555601</v>
      </c>
      <c r="CV618" s="219">
        <f t="shared" si="138"/>
        <v>0.41944444444444445</v>
      </c>
      <c r="CW618" s="219">
        <f t="shared" si="139"/>
        <v>0.41944444444444445</v>
      </c>
      <c r="CY618" s="219">
        <v>0.41805555555555601</v>
      </c>
    </row>
    <row r="619" spans="68:103" ht="15" hidden="1" customHeight="1">
      <c r="BP619" s="236">
        <f ca="1"/>
        <v>0.41736111111111102</v>
      </c>
      <c r="CN619" s="219">
        <f t="shared" si="136"/>
        <v>0.4201388888888889</v>
      </c>
      <c r="CO619" s="219">
        <f t="shared" si="137"/>
        <v>0.4201388888888889</v>
      </c>
      <c r="CQ619" s="219">
        <v>0.41875000000000001</v>
      </c>
      <c r="CV619" s="219">
        <f t="shared" si="138"/>
        <v>0.4201388888888889</v>
      </c>
      <c r="CW619" s="219">
        <f t="shared" si="139"/>
        <v>0.4201388888888889</v>
      </c>
      <c r="CY619" s="219">
        <v>0.41875000000000001</v>
      </c>
    </row>
    <row r="620" spans="68:103" ht="15" hidden="1" customHeight="1">
      <c r="BP620" s="236">
        <f ca="1"/>
        <v>0.41805555555555601</v>
      </c>
      <c r="CN620" s="219">
        <f t="shared" si="136"/>
        <v>0.42083333333333334</v>
      </c>
      <c r="CO620" s="219">
        <f t="shared" si="137"/>
        <v>0.42083333333333334</v>
      </c>
      <c r="CQ620" s="219">
        <v>0.41944444444444401</v>
      </c>
      <c r="CV620" s="219">
        <f t="shared" si="138"/>
        <v>0.42083333333333334</v>
      </c>
      <c r="CW620" s="219">
        <f t="shared" si="139"/>
        <v>0.42083333333333334</v>
      </c>
      <c r="CY620" s="219">
        <v>0.41944444444444401</v>
      </c>
    </row>
    <row r="621" spans="68:103" ht="15" hidden="1" customHeight="1">
      <c r="BP621" s="236">
        <f ca="1"/>
        <v>0.41875000000000001</v>
      </c>
      <c r="CN621" s="219">
        <f t="shared" si="136"/>
        <v>0.42152777777777778</v>
      </c>
      <c r="CO621" s="219">
        <f t="shared" si="137"/>
        <v>0.42152777777777778</v>
      </c>
      <c r="CQ621" s="219">
        <v>0.42013888888888901</v>
      </c>
      <c r="CV621" s="219">
        <f t="shared" si="138"/>
        <v>0.42152777777777778</v>
      </c>
      <c r="CW621" s="219">
        <f t="shared" si="139"/>
        <v>0.42152777777777778</v>
      </c>
      <c r="CY621" s="219">
        <v>0.42013888888888901</v>
      </c>
    </row>
    <row r="622" spans="68:103" ht="15" hidden="1" customHeight="1">
      <c r="BP622" s="236">
        <f ca="1"/>
        <v>0.41944444444444401</v>
      </c>
      <c r="CN622" s="219">
        <f t="shared" si="136"/>
        <v>0.42222222222222222</v>
      </c>
      <c r="CO622" s="219">
        <f t="shared" si="137"/>
        <v>0.42222222222222222</v>
      </c>
      <c r="CQ622" s="219">
        <v>0.420833333333333</v>
      </c>
      <c r="CV622" s="219">
        <f t="shared" si="138"/>
        <v>0.42222222222222222</v>
      </c>
      <c r="CW622" s="219">
        <f t="shared" si="139"/>
        <v>0.42222222222222222</v>
      </c>
      <c r="CY622" s="219">
        <v>0.420833333333333</v>
      </c>
    </row>
    <row r="623" spans="68:103" ht="15" hidden="1" customHeight="1">
      <c r="BP623" s="236">
        <f ca="1"/>
        <v>0.42013888888888901</v>
      </c>
      <c r="CN623" s="219">
        <f t="shared" si="136"/>
        <v>0.42291666666666666</v>
      </c>
      <c r="CO623" s="219">
        <f t="shared" si="137"/>
        <v>0.42291666666666666</v>
      </c>
      <c r="CQ623" s="219">
        <v>0.421527777777778</v>
      </c>
      <c r="CV623" s="219">
        <f t="shared" si="138"/>
        <v>0.42291666666666666</v>
      </c>
      <c r="CW623" s="219">
        <f t="shared" si="139"/>
        <v>0.42291666666666666</v>
      </c>
      <c r="CY623" s="219">
        <v>0.421527777777778</v>
      </c>
    </row>
    <row r="624" spans="68:103" ht="15" hidden="1" customHeight="1">
      <c r="BP624" s="236">
        <f ca="1"/>
        <v>0.420833333333333</v>
      </c>
      <c r="CN624" s="219">
        <f t="shared" si="136"/>
        <v>0.4236111111111111</v>
      </c>
      <c r="CO624" s="219">
        <f t="shared" si="137"/>
        <v>0.4236111111111111</v>
      </c>
      <c r="CQ624" s="219">
        <v>0.422222222222222</v>
      </c>
      <c r="CV624" s="219">
        <f t="shared" si="138"/>
        <v>0.4236111111111111</v>
      </c>
      <c r="CW624" s="219">
        <f t="shared" si="139"/>
        <v>0.4236111111111111</v>
      </c>
      <c r="CY624" s="219">
        <v>0.422222222222222</v>
      </c>
    </row>
    <row r="625" spans="68:103" ht="15" hidden="1" customHeight="1">
      <c r="BP625" s="236">
        <f ca="1"/>
        <v>0.421527777777778</v>
      </c>
      <c r="CN625" s="219">
        <f t="shared" si="136"/>
        <v>0.42430555555555555</v>
      </c>
      <c r="CO625" s="219">
        <f t="shared" si="137"/>
        <v>0.42430555555555555</v>
      </c>
      <c r="CQ625" s="219">
        <v>0.422916666666667</v>
      </c>
      <c r="CV625" s="219">
        <f t="shared" si="138"/>
        <v>0.42430555555555555</v>
      </c>
      <c r="CW625" s="219">
        <f t="shared" si="139"/>
        <v>0.42430555555555555</v>
      </c>
      <c r="CY625" s="219">
        <v>0.422916666666667</v>
      </c>
    </row>
    <row r="626" spans="68:103" ht="15" hidden="1" customHeight="1">
      <c r="BP626" s="236">
        <f ca="1"/>
        <v>0.422222222222222</v>
      </c>
      <c r="CN626" s="219">
        <f t="shared" si="136"/>
        <v>0.42499999999999999</v>
      </c>
      <c r="CO626" s="219">
        <f t="shared" si="137"/>
        <v>0.42499999999999999</v>
      </c>
      <c r="CQ626" s="219">
        <v>0.42361111111111099</v>
      </c>
      <c r="CV626" s="219">
        <f t="shared" si="138"/>
        <v>0.42499999999999999</v>
      </c>
      <c r="CW626" s="219">
        <f t="shared" si="139"/>
        <v>0.42499999999999999</v>
      </c>
      <c r="CY626" s="219">
        <v>0.42361111111111099</v>
      </c>
    </row>
    <row r="627" spans="68:103" ht="15" hidden="1" customHeight="1">
      <c r="BP627" s="236">
        <f ca="1"/>
        <v>0.422916666666667</v>
      </c>
      <c r="CN627" s="219">
        <f t="shared" si="136"/>
        <v>0.42569444444444443</v>
      </c>
      <c r="CO627" s="219">
        <f t="shared" si="137"/>
        <v>0.42569444444444443</v>
      </c>
      <c r="CQ627" s="219">
        <v>0.42430555555555599</v>
      </c>
      <c r="CV627" s="219">
        <f t="shared" si="138"/>
        <v>0.42569444444444443</v>
      </c>
      <c r="CW627" s="219">
        <f t="shared" si="139"/>
        <v>0.42569444444444443</v>
      </c>
      <c r="CY627" s="219">
        <v>0.42430555555555599</v>
      </c>
    </row>
    <row r="628" spans="68:103" ht="15" hidden="1" customHeight="1">
      <c r="BP628" s="236">
        <f ca="1"/>
        <v>0.42361111111111099</v>
      </c>
      <c r="CN628" s="219">
        <f t="shared" si="136"/>
        <v>0.42638888888888887</v>
      </c>
      <c r="CO628" s="219">
        <f t="shared" si="137"/>
        <v>0.42638888888888887</v>
      </c>
      <c r="CQ628" s="219">
        <v>0.42499999999999999</v>
      </c>
      <c r="CV628" s="219">
        <f t="shared" si="138"/>
        <v>0.42638888888888887</v>
      </c>
      <c r="CW628" s="219">
        <f t="shared" si="139"/>
        <v>0.42638888888888887</v>
      </c>
      <c r="CY628" s="219">
        <v>0.42499999999999999</v>
      </c>
    </row>
    <row r="629" spans="68:103" ht="15" hidden="1" customHeight="1">
      <c r="BP629" s="236">
        <f ca="1"/>
        <v>0.42430555555555599</v>
      </c>
      <c r="CN629" s="219">
        <f t="shared" si="136"/>
        <v>0.42708333333333331</v>
      </c>
      <c r="CO629" s="219">
        <f t="shared" si="137"/>
        <v>0.42708333333333331</v>
      </c>
      <c r="CQ629" s="219">
        <v>0.42569444444444399</v>
      </c>
      <c r="CV629" s="219">
        <f t="shared" si="138"/>
        <v>0.42708333333333331</v>
      </c>
      <c r="CW629" s="219">
        <f t="shared" si="139"/>
        <v>0.42708333333333331</v>
      </c>
      <c r="CY629" s="219">
        <v>0.42569444444444399</v>
      </c>
    </row>
    <row r="630" spans="68:103" ht="15" hidden="1" customHeight="1">
      <c r="BP630" s="236">
        <f ca="1"/>
        <v>0.42499999999999999</v>
      </c>
      <c r="CN630" s="219">
        <f t="shared" si="136"/>
        <v>0.42777777777777776</v>
      </c>
      <c r="CO630" s="219">
        <f t="shared" si="137"/>
        <v>0.42777777777777776</v>
      </c>
      <c r="CQ630" s="219">
        <v>0.42638888888888898</v>
      </c>
      <c r="CV630" s="219">
        <f t="shared" si="138"/>
        <v>0.42777777777777776</v>
      </c>
      <c r="CW630" s="219">
        <f t="shared" si="139"/>
        <v>0.42777777777777776</v>
      </c>
      <c r="CY630" s="219">
        <v>0.42638888888888898</v>
      </c>
    </row>
    <row r="631" spans="68:103" ht="15" hidden="1" customHeight="1">
      <c r="BP631" s="236">
        <f ca="1"/>
        <v>0.42569444444444399</v>
      </c>
      <c r="CN631" s="219">
        <f t="shared" si="136"/>
        <v>0.4284722222222222</v>
      </c>
      <c r="CO631" s="219">
        <f t="shared" si="137"/>
        <v>0.4284722222222222</v>
      </c>
      <c r="CQ631" s="219">
        <v>0.42708333333333298</v>
      </c>
      <c r="CV631" s="219">
        <f t="shared" si="138"/>
        <v>0.4284722222222222</v>
      </c>
      <c r="CW631" s="219">
        <f t="shared" si="139"/>
        <v>0.4284722222222222</v>
      </c>
      <c r="CY631" s="219">
        <v>0.42708333333333298</v>
      </c>
    </row>
    <row r="632" spans="68:103" ht="15" hidden="1" customHeight="1">
      <c r="BP632" s="236">
        <f ca="1"/>
        <v>0.42638888888888898</v>
      </c>
      <c r="CN632" s="219">
        <f t="shared" si="136"/>
        <v>0.42916666666666664</v>
      </c>
      <c r="CO632" s="219">
        <f t="shared" si="137"/>
        <v>0.42916666666666664</v>
      </c>
      <c r="CQ632" s="219">
        <v>0.42777777777777798</v>
      </c>
      <c r="CV632" s="219">
        <f t="shared" si="138"/>
        <v>0.42916666666666664</v>
      </c>
      <c r="CW632" s="219">
        <f t="shared" si="139"/>
        <v>0.42916666666666664</v>
      </c>
      <c r="CY632" s="219">
        <v>0.42777777777777798</v>
      </c>
    </row>
    <row r="633" spans="68:103" ht="15" hidden="1" customHeight="1">
      <c r="BP633" s="236">
        <f ca="1"/>
        <v>0.42708333333333298</v>
      </c>
      <c r="CN633" s="219">
        <f t="shared" si="136"/>
        <v>0.42986111111111108</v>
      </c>
      <c r="CO633" s="219">
        <f t="shared" si="137"/>
        <v>0.42986111111111108</v>
      </c>
      <c r="CQ633" s="219">
        <v>0.42847222222222198</v>
      </c>
      <c r="CV633" s="219">
        <f t="shared" si="138"/>
        <v>0.42986111111111108</v>
      </c>
      <c r="CW633" s="219">
        <f t="shared" si="139"/>
        <v>0.42986111111111108</v>
      </c>
      <c r="CY633" s="219">
        <v>0.42847222222222198</v>
      </c>
    </row>
    <row r="634" spans="68:103" ht="15" hidden="1" customHeight="1">
      <c r="BP634" s="236">
        <f ca="1"/>
        <v>0.42777777777777798</v>
      </c>
      <c r="CN634" s="219">
        <f t="shared" si="136"/>
        <v>0.43055555555555558</v>
      </c>
      <c r="CO634" s="219">
        <f t="shared" si="137"/>
        <v>0.43055555555555558</v>
      </c>
      <c r="CQ634" s="219">
        <v>0.42916666666666697</v>
      </c>
      <c r="CV634" s="219">
        <f t="shared" si="138"/>
        <v>0.43055555555555558</v>
      </c>
      <c r="CW634" s="219">
        <f t="shared" si="139"/>
        <v>0.43055555555555558</v>
      </c>
      <c r="CY634" s="219">
        <v>0.42916666666666697</v>
      </c>
    </row>
    <row r="635" spans="68:103" ht="15" hidden="1" customHeight="1">
      <c r="BP635" s="236">
        <f ca="1"/>
        <v>0.42847222222222198</v>
      </c>
      <c r="CN635" s="219">
        <f t="shared" si="136"/>
        <v>0.43125000000000002</v>
      </c>
      <c r="CO635" s="219">
        <f t="shared" si="137"/>
        <v>0.43125000000000002</v>
      </c>
      <c r="CQ635" s="219">
        <v>0.42986111111111103</v>
      </c>
      <c r="CV635" s="219">
        <f t="shared" si="138"/>
        <v>0.43125000000000002</v>
      </c>
      <c r="CW635" s="219">
        <f t="shared" si="139"/>
        <v>0.43125000000000002</v>
      </c>
      <c r="CY635" s="219">
        <v>0.42986111111111103</v>
      </c>
    </row>
    <row r="636" spans="68:103" ht="15" hidden="1" customHeight="1">
      <c r="BP636" s="236">
        <f ca="1"/>
        <v>0.42916666666666697</v>
      </c>
      <c r="CN636" s="219">
        <f t="shared" si="136"/>
        <v>0.43194444444444446</v>
      </c>
      <c r="CO636" s="219">
        <f t="shared" si="137"/>
        <v>0.43194444444444446</v>
      </c>
      <c r="CQ636" s="219">
        <v>0.43055555555555602</v>
      </c>
      <c r="CV636" s="219">
        <f t="shared" si="138"/>
        <v>0.43194444444444446</v>
      </c>
      <c r="CW636" s="219">
        <f t="shared" si="139"/>
        <v>0.43194444444444446</v>
      </c>
      <c r="CY636" s="219">
        <v>0.43055555555555602</v>
      </c>
    </row>
    <row r="637" spans="68:103" ht="15" hidden="1" customHeight="1">
      <c r="BP637" s="236">
        <f ca="1"/>
        <v>0.42986111111111103</v>
      </c>
      <c r="CN637" s="219">
        <f t="shared" si="136"/>
        <v>0.43263888888888891</v>
      </c>
      <c r="CO637" s="219">
        <f t="shared" si="137"/>
        <v>0.43263888888888891</v>
      </c>
      <c r="CQ637" s="219">
        <v>0.43125000000000002</v>
      </c>
      <c r="CV637" s="219">
        <f t="shared" si="138"/>
        <v>0.43263888888888891</v>
      </c>
      <c r="CW637" s="219">
        <f t="shared" si="139"/>
        <v>0.43263888888888891</v>
      </c>
      <c r="CY637" s="219">
        <v>0.43125000000000002</v>
      </c>
    </row>
    <row r="638" spans="68:103" ht="15" hidden="1" customHeight="1">
      <c r="BP638" s="236">
        <f ca="1"/>
        <v>0.43055555555555602</v>
      </c>
      <c r="CN638" s="219">
        <f t="shared" si="136"/>
        <v>0.43333333333333335</v>
      </c>
      <c r="CO638" s="219">
        <f t="shared" si="137"/>
        <v>0.43333333333333335</v>
      </c>
      <c r="CQ638" s="219">
        <v>0.43194444444444402</v>
      </c>
      <c r="CV638" s="219">
        <f t="shared" si="138"/>
        <v>0.43333333333333335</v>
      </c>
      <c r="CW638" s="219">
        <f t="shared" si="139"/>
        <v>0.43333333333333335</v>
      </c>
      <c r="CY638" s="219">
        <v>0.43194444444444402</v>
      </c>
    </row>
    <row r="639" spans="68:103" ht="15" hidden="1" customHeight="1">
      <c r="BP639" s="236">
        <f ca="1"/>
        <v>0.43125000000000002</v>
      </c>
      <c r="CN639" s="219">
        <f t="shared" si="136"/>
        <v>0.43402777777777779</v>
      </c>
      <c r="CO639" s="219">
        <f t="shared" si="137"/>
        <v>0.43402777777777779</v>
      </c>
      <c r="CQ639" s="219">
        <v>0.43263888888888902</v>
      </c>
      <c r="CV639" s="219">
        <f t="shared" si="138"/>
        <v>0.43402777777777779</v>
      </c>
      <c r="CW639" s="219">
        <f t="shared" si="139"/>
        <v>0.43402777777777779</v>
      </c>
      <c r="CY639" s="219">
        <v>0.43263888888888902</v>
      </c>
    </row>
    <row r="640" spans="68:103" ht="15" hidden="1" customHeight="1">
      <c r="BP640" s="236">
        <f ca="1"/>
        <v>0.43194444444444402</v>
      </c>
      <c r="CN640" s="219">
        <f t="shared" si="136"/>
        <v>0.43472222222222223</v>
      </c>
      <c r="CO640" s="219">
        <f t="shared" si="137"/>
        <v>0.43472222222222223</v>
      </c>
      <c r="CQ640" s="219">
        <v>0.43333333333333302</v>
      </c>
      <c r="CV640" s="219">
        <f t="shared" si="138"/>
        <v>0.43472222222222223</v>
      </c>
      <c r="CW640" s="219">
        <f t="shared" si="139"/>
        <v>0.43472222222222223</v>
      </c>
      <c r="CY640" s="219">
        <v>0.43333333333333302</v>
      </c>
    </row>
    <row r="641" spans="68:103" ht="15" hidden="1" customHeight="1">
      <c r="BP641" s="236">
        <f ca="1"/>
        <v>0.43263888888888902</v>
      </c>
      <c r="CN641" s="219">
        <f t="shared" si="136"/>
        <v>0.43541666666666667</v>
      </c>
      <c r="CO641" s="219">
        <f t="shared" si="137"/>
        <v>0.43541666666666667</v>
      </c>
      <c r="CQ641" s="219">
        <v>0.43402777777777801</v>
      </c>
      <c r="CV641" s="219">
        <f t="shared" si="138"/>
        <v>0.43541666666666667</v>
      </c>
      <c r="CW641" s="219">
        <f t="shared" si="139"/>
        <v>0.43541666666666667</v>
      </c>
      <c r="CY641" s="219">
        <v>0.43402777777777801</v>
      </c>
    </row>
    <row r="642" spans="68:103" ht="15" hidden="1" customHeight="1">
      <c r="BP642" s="236">
        <f ca="1"/>
        <v>0.43333333333333302</v>
      </c>
      <c r="CN642" s="219">
        <f t="shared" si="136"/>
        <v>0.43611111111111112</v>
      </c>
      <c r="CO642" s="219">
        <f t="shared" si="137"/>
        <v>0.43611111111111112</v>
      </c>
      <c r="CQ642" s="219">
        <v>0.43472222222222201</v>
      </c>
      <c r="CV642" s="219">
        <f t="shared" si="138"/>
        <v>0.43611111111111112</v>
      </c>
      <c r="CW642" s="219">
        <f t="shared" si="139"/>
        <v>0.43611111111111112</v>
      </c>
      <c r="CY642" s="219">
        <v>0.43472222222222201</v>
      </c>
    </row>
    <row r="643" spans="68:103" ht="15" hidden="1" customHeight="1">
      <c r="BP643" s="236">
        <f ca="1"/>
        <v>0.43402777777777801</v>
      </c>
      <c r="CN643" s="219">
        <f t="shared" si="136"/>
        <v>0.43680555555555556</v>
      </c>
      <c r="CO643" s="219">
        <f t="shared" si="137"/>
        <v>0.43680555555555556</v>
      </c>
      <c r="CQ643" s="219">
        <v>0.43541666666666701</v>
      </c>
      <c r="CV643" s="219">
        <f t="shared" si="138"/>
        <v>0.43680555555555556</v>
      </c>
      <c r="CW643" s="219">
        <f t="shared" si="139"/>
        <v>0.43680555555555556</v>
      </c>
      <c r="CY643" s="219">
        <v>0.43541666666666701</v>
      </c>
    </row>
    <row r="644" spans="68:103" ht="15" hidden="1" customHeight="1">
      <c r="BP644" s="236">
        <f ca="1"/>
        <v>0.43472222222222201</v>
      </c>
      <c r="CN644" s="219">
        <f t="shared" si="136"/>
        <v>0.4375</v>
      </c>
      <c r="CO644" s="219">
        <f t="shared" si="137"/>
        <v>0.4375</v>
      </c>
      <c r="CQ644" s="219">
        <v>0.43611111111111101</v>
      </c>
      <c r="CV644" s="219">
        <f t="shared" si="138"/>
        <v>0.4375</v>
      </c>
      <c r="CW644" s="219">
        <f t="shared" si="139"/>
        <v>0.4375</v>
      </c>
      <c r="CY644" s="219">
        <v>0.43611111111111101</v>
      </c>
    </row>
    <row r="645" spans="68:103" ht="15" hidden="1" customHeight="1">
      <c r="BP645" s="236">
        <f ca="1"/>
        <v>0.43541666666666701</v>
      </c>
      <c r="CN645" s="219">
        <f t="shared" si="136"/>
        <v>0.43819444444444444</v>
      </c>
      <c r="CO645" s="219">
        <f t="shared" si="137"/>
        <v>0.43819444444444444</v>
      </c>
      <c r="CQ645" s="219">
        <v>0.436805555555556</v>
      </c>
      <c r="CV645" s="219">
        <f t="shared" si="138"/>
        <v>0.43819444444444444</v>
      </c>
      <c r="CW645" s="219">
        <f t="shared" si="139"/>
        <v>0.43819444444444444</v>
      </c>
      <c r="CY645" s="219">
        <v>0.436805555555556</v>
      </c>
    </row>
    <row r="646" spans="68:103" ht="15" hidden="1" customHeight="1">
      <c r="BP646" s="236">
        <f ca="1"/>
        <v>0.43611111111111101</v>
      </c>
      <c r="CN646" s="219">
        <f t="shared" si="136"/>
        <v>0.43888888888888888</v>
      </c>
      <c r="CO646" s="219">
        <f t="shared" si="137"/>
        <v>0.43888888888888888</v>
      </c>
      <c r="CQ646" s="219">
        <v>0.4375</v>
      </c>
      <c r="CV646" s="219">
        <f t="shared" si="138"/>
        <v>0.43888888888888888</v>
      </c>
      <c r="CW646" s="219">
        <f t="shared" si="139"/>
        <v>0.43888888888888888</v>
      </c>
      <c r="CY646" s="219">
        <v>0.4375</v>
      </c>
    </row>
    <row r="647" spans="68:103" ht="15" hidden="1" customHeight="1">
      <c r="BP647" s="236">
        <f ca="1"/>
        <v>0.436805555555556</v>
      </c>
      <c r="CN647" s="219">
        <f t="shared" si="136"/>
        <v>0.43958333333333333</v>
      </c>
      <c r="CO647" s="219">
        <f t="shared" si="137"/>
        <v>0.43958333333333333</v>
      </c>
      <c r="CQ647" s="219">
        <v>0.438194444444444</v>
      </c>
      <c r="CV647" s="219">
        <f t="shared" si="138"/>
        <v>0.43958333333333333</v>
      </c>
      <c r="CW647" s="219">
        <f t="shared" si="139"/>
        <v>0.43958333333333333</v>
      </c>
      <c r="CY647" s="219">
        <v>0.438194444444444</v>
      </c>
    </row>
    <row r="648" spans="68:103" ht="15" hidden="1" customHeight="1">
      <c r="BP648" s="236">
        <f ca="1"/>
        <v>0.4375</v>
      </c>
      <c r="CN648" s="219">
        <f t="shared" si="136"/>
        <v>0.44027777777777777</v>
      </c>
      <c r="CO648" s="219">
        <f t="shared" si="137"/>
        <v>0.44027777777777777</v>
      </c>
      <c r="CQ648" s="219">
        <v>0.43888888888888899</v>
      </c>
      <c r="CV648" s="219">
        <f t="shared" si="138"/>
        <v>0.44027777777777777</v>
      </c>
      <c r="CW648" s="219">
        <f t="shared" si="139"/>
        <v>0.44027777777777777</v>
      </c>
      <c r="CY648" s="219">
        <v>0.43888888888888899</v>
      </c>
    </row>
    <row r="649" spans="68:103" ht="15" hidden="1" customHeight="1">
      <c r="BP649" s="236">
        <f ca="1"/>
        <v>0.438194444444444</v>
      </c>
      <c r="CN649" s="219">
        <f t="shared" si="136"/>
        <v>0.44097222222222221</v>
      </c>
      <c r="CO649" s="219">
        <f t="shared" si="137"/>
        <v>0.44097222222222221</v>
      </c>
      <c r="CQ649" s="219">
        <v>0.43958333333333299</v>
      </c>
      <c r="CV649" s="219">
        <f t="shared" si="138"/>
        <v>0.44097222222222221</v>
      </c>
      <c r="CW649" s="219">
        <f t="shared" si="139"/>
        <v>0.44097222222222221</v>
      </c>
      <c r="CY649" s="219">
        <v>0.43958333333333299</v>
      </c>
    </row>
    <row r="650" spans="68:103" ht="15" hidden="1" customHeight="1">
      <c r="BP650" s="236">
        <f ca="1"/>
        <v>0.43888888888888899</v>
      </c>
      <c r="CN650" s="219">
        <f t="shared" si="136"/>
        <v>0.44166666666666665</v>
      </c>
      <c r="CO650" s="219">
        <f t="shared" si="137"/>
        <v>0.44166666666666665</v>
      </c>
      <c r="CQ650" s="219">
        <v>0.44027777777777799</v>
      </c>
      <c r="CV650" s="219">
        <f t="shared" si="138"/>
        <v>0.44166666666666665</v>
      </c>
      <c r="CW650" s="219">
        <f t="shared" si="139"/>
        <v>0.44166666666666665</v>
      </c>
      <c r="CY650" s="219">
        <v>0.44027777777777799</v>
      </c>
    </row>
    <row r="651" spans="68:103" ht="15" hidden="1" customHeight="1">
      <c r="BP651" s="236">
        <f ca="1"/>
        <v>0.43958333333333299</v>
      </c>
      <c r="CN651" s="219">
        <f t="shared" si="136"/>
        <v>0.44236111111111109</v>
      </c>
      <c r="CO651" s="219">
        <f t="shared" si="137"/>
        <v>0.44236111111111109</v>
      </c>
      <c r="CQ651" s="219">
        <v>0.44097222222222199</v>
      </c>
      <c r="CV651" s="219">
        <f t="shared" si="138"/>
        <v>0.44236111111111109</v>
      </c>
      <c r="CW651" s="219">
        <f t="shared" si="139"/>
        <v>0.44236111111111109</v>
      </c>
      <c r="CY651" s="219">
        <v>0.44097222222222199</v>
      </c>
    </row>
    <row r="652" spans="68:103" ht="15" hidden="1" customHeight="1">
      <c r="BP652" s="236">
        <f ca="1"/>
        <v>0.44027777777777799</v>
      </c>
      <c r="CN652" s="219">
        <f t="shared" si="136"/>
        <v>0.44305555555555554</v>
      </c>
      <c r="CO652" s="219">
        <f t="shared" si="137"/>
        <v>0.44305555555555554</v>
      </c>
      <c r="CQ652" s="219">
        <v>0.44166666666666698</v>
      </c>
      <c r="CV652" s="219">
        <f t="shared" si="138"/>
        <v>0.44305555555555554</v>
      </c>
      <c r="CW652" s="219">
        <f t="shared" si="139"/>
        <v>0.44305555555555554</v>
      </c>
      <c r="CY652" s="219">
        <v>0.44166666666666698</v>
      </c>
    </row>
    <row r="653" spans="68:103" ht="15" hidden="1" customHeight="1">
      <c r="BP653" s="236">
        <f ca="1"/>
        <v>0.44097222222222199</v>
      </c>
      <c r="CN653" s="219">
        <f t="shared" si="136"/>
        <v>0.44374999999999998</v>
      </c>
      <c r="CO653" s="219">
        <f t="shared" si="137"/>
        <v>0.44374999999999998</v>
      </c>
      <c r="CQ653" s="219">
        <v>0.44236111111111098</v>
      </c>
      <c r="CV653" s="219">
        <f t="shared" si="138"/>
        <v>0.44374999999999998</v>
      </c>
      <c r="CW653" s="219">
        <f t="shared" si="139"/>
        <v>0.44374999999999998</v>
      </c>
      <c r="CY653" s="219">
        <v>0.44236111111111098</v>
      </c>
    </row>
    <row r="654" spans="68:103" ht="15" hidden="1" customHeight="1">
      <c r="BP654" s="236">
        <f ca="1"/>
        <v>0.44166666666666698</v>
      </c>
      <c r="CN654" s="219">
        <f t="shared" si="136"/>
        <v>0.44444444444444442</v>
      </c>
      <c r="CO654" s="219">
        <f t="shared" si="137"/>
        <v>0.44444444444444442</v>
      </c>
      <c r="CQ654" s="219">
        <v>0.44305555555555598</v>
      </c>
      <c r="CV654" s="219">
        <f t="shared" si="138"/>
        <v>0.44444444444444442</v>
      </c>
      <c r="CW654" s="219">
        <f t="shared" si="139"/>
        <v>0.44444444444444442</v>
      </c>
      <c r="CY654" s="219">
        <v>0.44305555555555598</v>
      </c>
    </row>
    <row r="655" spans="68:103" ht="15" hidden="1" customHeight="1">
      <c r="BP655" s="236">
        <f ca="1"/>
        <v>0.44236111111111098</v>
      </c>
      <c r="CN655" s="219">
        <f t="shared" si="136"/>
        <v>0.44513888888888886</v>
      </c>
      <c r="CO655" s="219">
        <f t="shared" si="137"/>
        <v>0.44513888888888886</v>
      </c>
      <c r="CQ655" s="219">
        <v>0.44374999999999998</v>
      </c>
      <c r="CV655" s="219">
        <f t="shared" si="138"/>
        <v>0.44513888888888886</v>
      </c>
      <c r="CW655" s="219">
        <f t="shared" si="139"/>
        <v>0.44513888888888886</v>
      </c>
      <c r="CY655" s="219">
        <v>0.44374999999999998</v>
      </c>
    </row>
    <row r="656" spans="68:103" ht="15" hidden="1" customHeight="1">
      <c r="BP656" s="236">
        <f ca="1"/>
        <v>0.44305555555555598</v>
      </c>
      <c r="CN656" s="219">
        <f t="shared" ref="CN656:CN719" si="140">IF(CN655=1,TIME(0,1,0),TIME(HOUR(CN655),MINUTE(CN655),0)+TIME(0,1,0))</f>
        <v>0.4458333333333333</v>
      </c>
      <c r="CO656" s="219">
        <f t="shared" ref="CO656:CO719" si="141">IF(CO655=1,TIME(0,1,0),TIME(HOUR(CO655),MINUTE(CO655),0)+TIME(0,1,0))</f>
        <v>0.4458333333333333</v>
      </c>
      <c r="CQ656" s="219">
        <v>0.44444444444444398</v>
      </c>
      <c r="CV656" s="219">
        <f t="shared" ref="CV656:CV719" si="142">IF(CV655=1,TIME(0,1,0),TIME(HOUR(CV655),MINUTE(CV655),0)+TIME(0,1,0))</f>
        <v>0.4458333333333333</v>
      </c>
      <c r="CW656" s="219">
        <f t="shared" ref="CW656:CW719" si="143">IF(CW655=1,TIME(0,1,0),TIME(HOUR(CW655),MINUTE(CW655),0)+TIME(0,1,0))</f>
        <v>0.4458333333333333</v>
      </c>
      <c r="CY656" s="219">
        <v>0.44444444444444398</v>
      </c>
    </row>
    <row r="657" spans="68:103" ht="15" hidden="1" customHeight="1">
      <c r="BP657" s="236">
        <f ca="1"/>
        <v>0.44374999999999998</v>
      </c>
      <c r="CN657" s="219">
        <f t="shared" si="140"/>
        <v>0.4465277777777778</v>
      </c>
      <c r="CO657" s="219">
        <f t="shared" si="141"/>
        <v>0.4465277777777778</v>
      </c>
      <c r="CQ657" s="219">
        <v>0.44513888888888897</v>
      </c>
      <c r="CV657" s="219">
        <f t="shared" si="142"/>
        <v>0.4465277777777778</v>
      </c>
      <c r="CW657" s="219">
        <f t="shared" si="143"/>
        <v>0.4465277777777778</v>
      </c>
      <c r="CY657" s="219">
        <v>0.44513888888888897</v>
      </c>
    </row>
    <row r="658" spans="68:103" ht="15" hidden="1" customHeight="1">
      <c r="BP658" s="236">
        <f ca="1"/>
        <v>0.44444444444444398</v>
      </c>
      <c r="CN658" s="219">
        <f t="shared" si="140"/>
        <v>0.44722222222222224</v>
      </c>
      <c r="CO658" s="219">
        <f t="shared" si="141"/>
        <v>0.44722222222222224</v>
      </c>
      <c r="CQ658" s="219">
        <v>0.44583333333333303</v>
      </c>
      <c r="CV658" s="219">
        <f t="shared" si="142"/>
        <v>0.44722222222222224</v>
      </c>
      <c r="CW658" s="219">
        <f t="shared" si="143"/>
        <v>0.44722222222222224</v>
      </c>
      <c r="CY658" s="219">
        <v>0.44583333333333303</v>
      </c>
    </row>
    <row r="659" spans="68:103" ht="15" hidden="1" customHeight="1">
      <c r="BP659" s="236">
        <f ca="1"/>
        <v>0.44513888888888897</v>
      </c>
      <c r="CN659" s="219">
        <f t="shared" si="140"/>
        <v>0.44791666666666669</v>
      </c>
      <c r="CO659" s="219">
        <f t="shared" si="141"/>
        <v>0.44791666666666669</v>
      </c>
      <c r="CQ659" s="219">
        <v>0.44652777777777802</v>
      </c>
      <c r="CV659" s="219">
        <f t="shared" si="142"/>
        <v>0.44791666666666669</v>
      </c>
      <c r="CW659" s="219">
        <f t="shared" si="143"/>
        <v>0.44791666666666669</v>
      </c>
      <c r="CY659" s="219">
        <v>0.44652777777777802</v>
      </c>
    </row>
    <row r="660" spans="68:103" ht="15" hidden="1" customHeight="1">
      <c r="BP660" s="236">
        <f ca="1"/>
        <v>0.44583333333333303</v>
      </c>
      <c r="CN660" s="219">
        <f t="shared" si="140"/>
        <v>0.44861111111111113</v>
      </c>
      <c r="CO660" s="219">
        <f t="shared" si="141"/>
        <v>0.44861111111111113</v>
      </c>
      <c r="CQ660" s="219">
        <v>0.44722222222222202</v>
      </c>
      <c r="CV660" s="219">
        <f t="shared" si="142"/>
        <v>0.44861111111111113</v>
      </c>
      <c r="CW660" s="219">
        <f t="shared" si="143"/>
        <v>0.44861111111111113</v>
      </c>
      <c r="CY660" s="219">
        <v>0.44722222222222202</v>
      </c>
    </row>
    <row r="661" spans="68:103" ht="15" hidden="1" customHeight="1">
      <c r="BP661" s="236">
        <f ca="1"/>
        <v>0.44652777777777802</v>
      </c>
      <c r="CN661" s="219">
        <f t="shared" si="140"/>
        <v>0.44930555555555557</v>
      </c>
      <c r="CO661" s="219">
        <f t="shared" si="141"/>
        <v>0.44930555555555557</v>
      </c>
      <c r="CQ661" s="219">
        <v>0.44791666666666702</v>
      </c>
      <c r="CV661" s="219">
        <f t="shared" si="142"/>
        <v>0.44930555555555557</v>
      </c>
      <c r="CW661" s="219">
        <f t="shared" si="143"/>
        <v>0.44930555555555557</v>
      </c>
      <c r="CY661" s="219">
        <v>0.44791666666666702</v>
      </c>
    </row>
    <row r="662" spans="68:103" ht="15" hidden="1" customHeight="1">
      <c r="BP662" s="236">
        <f ca="1"/>
        <v>0.44722222222222202</v>
      </c>
      <c r="CN662" s="219">
        <f t="shared" si="140"/>
        <v>0.45</v>
      </c>
      <c r="CO662" s="219">
        <f t="shared" si="141"/>
        <v>0.45</v>
      </c>
      <c r="CQ662" s="219">
        <v>0.44861111111111102</v>
      </c>
      <c r="CV662" s="219">
        <f t="shared" si="142"/>
        <v>0.45</v>
      </c>
      <c r="CW662" s="219">
        <f t="shared" si="143"/>
        <v>0.45</v>
      </c>
      <c r="CY662" s="219">
        <v>0.44861111111111102</v>
      </c>
    </row>
    <row r="663" spans="68:103" ht="15" hidden="1" customHeight="1">
      <c r="BP663" s="236">
        <f ca="1"/>
        <v>0.44791666666666702</v>
      </c>
      <c r="CN663" s="219">
        <f t="shared" si="140"/>
        <v>0.45069444444444445</v>
      </c>
      <c r="CO663" s="219">
        <f t="shared" si="141"/>
        <v>0.45069444444444445</v>
      </c>
      <c r="CQ663" s="219">
        <v>0.44930555555555601</v>
      </c>
      <c r="CV663" s="219">
        <f t="shared" si="142"/>
        <v>0.45069444444444445</v>
      </c>
      <c r="CW663" s="219">
        <f t="shared" si="143"/>
        <v>0.45069444444444445</v>
      </c>
      <c r="CY663" s="219">
        <v>0.44930555555555601</v>
      </c>
    </row>
    <row r="664" spans="68:103" ht="15" hidden="1" customHeight="1">
      <c r="BP664" s="236">
        <f ca="1"/>
        <v>0.44861111111111102</v>
      </c>
      <c r="CN664" s="219">
        <f t="shared" si="140"/>
        <v>0.4513888888888889</v>
      </c>
      <c r="CO664" s="219">
        <f t="shared" si="141"/>
        <v>0.4513888888888889</v>
      </c>
      <c r="CQ664" s="219">
        <v>0.45</v>
      </c>
      <c r="CV664" s="219">
        <f t="shared" si="142"/>
        <v>0.4513888888888889</v>
      </c>
      <c r="CW664" s="219">
        <f t="shared" si="143"/>
        <v>0.4513888888888889</v>
      </c>
      <c r="CY664" s="219">
        <v>0.45</v>
      </c>
    </row>
    <row r="665" spans="68:103" ht="15" hidden="1" customHeight="1">
      <c r="BP665" s="236">
        <f ca="1"/>
        <v>0.44930555555555601</v>
      </c>
      <c r="CN665" s="219">
        <f t="shared" si="140"/>
        <v>0.45208333333333334</v>
      </c>
      <c r="CO665" s="219">
        <f t="shared" si="141"/>
        <v>0.45208333333333334</v>
      </c>
      <c r="CQ665" s="219">
        <v>0.45069444444444401</v>
      </c>
      <c r="CV665" s="219">
        <f t="shared" si="142"/>
        <v>0.45208333333333334</v>
      </c>
      <c r="CW665" s="219">
        <f t="shared" si="143"/>
        <v>0.45208333333333334</v>
      </c>
      <c r="CY665" s="219">
        <v>0.45069444444444401</v>
      </c>
    </row>
    <row r="666" spans="68:103" ht="15" hidden="1" customHeight="1">
      <c r="BP666" s="236">
        <f ca="1"/>
        <v>0.45</v>
      </c>
      <c r="CN666" s="219">
        <f t="shared" si="140"/>
        <v>0.45277777777777778</v>
      </c>
      <c r="CO666" s="219">
        <f t="shared" si="141"/>
        <v>0.45277777777777778</v>
      </c>
      <c r="CQ666" s="219">
        <v>0.45138888888888901</v>
      </c>
      <c r="CV666" s="219">
        <f t="shared" si="142"/>
        <v>0.45277777777777778</v>
      </c>
      <c r="CW666" s="219">
        <f t="shared" si="143"/>
        <v>0.45277777777777778</v>
      </c>
      <c r="CY666" s="219">
        <v>0.45138888888888901</v>
      </c>
    </row>
    <row r="667" spans="68:103" ht="15" hidden="1" customHeight="1">
      <c r="BP667" s="236">
        <f ca="1"/>
        <v>0.45069444444444401</v>
      </c>
      <c r="CN667" s="219">
        <f t="shared" si="140"/>
        <v>0.45347222222222222</v>
      </c>
      <c r="CO667" s="219">
        <f t="shared" si="141"/>
        <v>0.45347222222222222</v>
      </c>
      <c r="CQ667" s="219">
        <v>0.452083333333333</v>
      </c>
      <c r="CV667" s="219">
        <f t="shared" si="142"/>
        <v>0.45347222222222222</v>
      </c>
      <c r="CW667" s="219">
        <f t="shared" si="143"/>
        <v>0.45347222222222222</v>
      </c>
      <c r="CY667" s="219">
        <v>0.452083333333333</v>
      </c>
    </row>
    <row r="668" spans="68:103" ht="15" hidden="1" customHeight="1">
      <c r="BP668" s="236">
        <f ca="1"/>
        <v>0.45138888888888901</v>
      </c>
      <c r="CN668" s="219">
        <f t="shared" si="140"/>
        <v>0.45416666666666666</v>
      </c>
      <c r="CO668" s="219">
        <f t="shared" si="141"/>
        <v>0.45416666666666666</v>
      </c>
      <c r="CQ668" s="219">
        <v>0.452777777777778</v>
      </c>
      <c r="CV668" s="219">
        <f t="shared" si="142"/>
        <v>0.45416666666666666</v>
      </c>
      <c r="CW668" s="219">
        <f t="shared" si="143"/>
        <v>0.45416666666666666</v>
      </c>
      <c r="CY668" s="219">
        <v>0.452777777777778</v>
      </c>
    </row>
    <row r="669" spans="68:103" ht="15" hidden="1" customHeight="1">
      <c r="BP669" s="236">
        <f ca="1"/>
        <v>0.452083333333333</v>
      </c>
      <c r="CN669" s="219">
        <f t="shared" si="140"/>
        <v>0.4548611111111111</v>
      </c>
      <c r="CO669" s="219">
        <f t="shared" si="141"/>
        <v>0.4548611111111111</v>
      </c>
      <c r="CQ669" s="219">
        <v>0.453472222222222</v>
      </c>
      <c r="CV669" s="219">
        <f t="shared" si="142"/>
        <v>0.4548611111111111</v>
      </c>
      <c r="CW669" s="219">
        <f t="shared" si="143"/>
        <v>0.4548611111111111</v>
      </c>
      <c r="CY669" s="219">
        <v>0.453472222222222</v>
      </c>
    </row>
    <row r="670" spans="68:103" ht="15" hidden="1" customHeight="1">
      <c r="BP670" s="236">
        <f ca="1"/>
        <v>0.452777777777778</v>
      </c>
      <c r="CN670" s="219">
        <f t="shared" si="140"/>
        <v>0.45555555555555555</v>
      </c>
      <c r="CO670" s="219">
        <f t="shared" si="141"/>
        <v>0.45555555555555555</v>
      </c>
      <c r="CQ670" s="219">
        <v>0.454166666666667</v>
      </c>
      <c r="CV670" s="219">
        <f t="shared" si="142"/>
        <v>0.45555555555555555</v>
      </c>
      <c r="CW670" s="219">
        <f t="shared" si="143"/>
        <v>0.45555555555555555</v>
      </c>
      <c r="CY670" s="219">
        <v>0.454166666666667</v>
      </c>
    </row>
    <row r="671" spans="68:103" ht="15" hidden="1" customHeight="1">
      <c r="BP671" s="236">
        <f ca="1"/>
        <v>0.453472222222222</v>
      </c>
      <c r="CN671" s="219">
        <f t="shared" si="140"/>
        <v>0.45624999999999999</v>
      </c>
      <c r="CO671" s="219">
        <f t="shared" si="141"/>
        <v>0.45624999999999999</v>
      </c>
      <c r="CQ671" s="219">
        <v>0.45486111111111099</v>
      </c>
      <c r="CV671" s="219">
        <f t="shared" si="142"/>
        <v>0.45624999999999999</v>
      </c>
      <c r="CW671" s="219">
        <f t="shared" si="143"/>
        <v>0.45624999999999999</v>
      </c>
      <c r="CY671" s="219">
        <v>0.45486111111111099</v>
      </c>
    </row>
    <row r="672" spans="68:103" ht="15" hidden="1" customHeight="1">
      <c r="BP672" s="236">
        <f ca="1"/>
        <v>0.454166666666667</v>
      </c>
      <c r="CN672" s="219">
        <f t="shared" si="140"/>
        <v>0.45694444444444443</v>
      </c>
      <c r="CO672" s="219">
        <f t="shared" si="141"/>
        <v>0.45694444444444443</v>
      </c>
      <c r="CQ672" s="219">
        <v>0.45555555555555599</v>
      </c>
      <c r="CV672" s="219">
        <f t="shared" si="142"/>
        <v>0.45694444444444443</v>
      </c>
      <c r="CW672" s="219">
        <f t="shared" si="143"/>
        <v>0.45694444444444443</v>
      </c>
      <c r="CY672" s="219">
        <v>0.45555555555555599</v>
      </c>
    </row>
    <row r="673" spans="68:103" ht="15" hidden="1" customHeight="1">
      <c r="BP673" s="236">
        <f ca="1"/>
        <v>0.45486111111111099</v>
      </c>
      <c r="CN673" s="219">
        <f t="shared" si="140"/>
        <v>0.45763888888888887</v>
      </c>
      <c r="CO673" s="219">
        <f t="shared" si="141"/>
        <v>0.45763888888888887</v>
      </c>
      <c r="CQ673" s="219">
        <v>0.45624999999999999</v>
      </c>
      <c r="CV673" s="219">
        <f t="shared" si="142"/>
        <v>0.45763888888888887</v>
      </c>
      <c r="CW673" s="219">
        <f t="shared" si="143"/>
        <v>0.45763888888888887</v>
      </c>
      <c r="CY673" s="219">
        <v>0.45624999999999999</v>
      </c>
    </row>
    <row r="674" spans="68:103" ht="15" hidden="1" customHeight="1">
      <c r="BP674" s="236">
        <f ca="1"/>
        <v>0.45555555555555599</v>
      </c>
      <c r="CN674" s="219">
        <f t="shared" si="140"/>
        <v>0.45833333333333331</v>
      </c>
      <c r="CO674" s="219">
        <f t="shared" si="141"/>
        <v>0.45833333333333331</v>
      </c>
      <c r="CQ674" s="219">
        <v>0.45694444444444399</v>
      </c>
      <c r="CV674" s="219">
        <f t="shared" si="142"/>
        <v>0.45833333333333331</v>
      </c>
      <c r="CW674" s="219">
        <f t="shared" si="143"/>
        <v>0.45833333333333331</v>
      </c>
      <c r="CY674" s="219">
        <v>0.45694444444444399</v>
      </c>
    </row>
    <row r="675" spans="68:103" ht="15" hidden="1" customHeight="1">
      <c r="BP675" s="236">
        <f ca="1"/>
        <v>0.45624999999999999</v>
      </c>
      <c r="CN675" s="219">
        <f t="shared" si="140"/>
        <v>0.45902777777777776</v>
      </c>
      <c r="CO675" s="219">
        <f t="shared" si="141"/>
        <v>0.45902777777777776</v>
      </c>
      <c r="CQ675" s="219">
        <v>0.45763888888888898</v>
      </c>
      <c r="CV675" s="219">
        <f t="shared" si="142"/>
        <v>0.45902777777777776</v>
      </c>
      <c r="CW675" s="219">
        <f t="shared" si="143"/>
        <v>0.45902777777777776</v>
      </c>
      <c r="CY675" s="219">
        <v>0.45763888888888898</v>
      </c>
    </row>
    <row r="676" spans="68:103" ht="15" hidden="1" customHeight="1">
      <c r="BP676" s="236">
        <f ca="1"/>
        <v>0.45694444444444399</v>
      </c>
      <c r="CN676" s="219">
        <f t="shared" si="140"/>
        <v>0.4597222222222222</v>
      </c>
      <c r="CO676" s="219">
        <f t="shared" si="141"/>
        <v>0.4597222222222222</v>
      </c>
      <c r="CQ676" s="219">
        <v>0.45833333333333298</v>
      </c>
      <c r="CV676" s="219">
        <f t="shared" si="142"/>
        <v>0.4597222222222222</v>
      </c>
      <c r="CW676" s="219">
        <f t="shared" si="143"/>
        <v>0.4597222222222222</v>
      </c>
      <c r="CY676" s="219">
        <v>0.45833333333333298</v>
      </c>
    </row>
    <row r="677" spans="68:103" ht="15" hidden="1" customHeight="1">
      <c r="BP677" s="236">
        <f ca="1"/>
        <v>0.45763888888888898</v>
      </c>
      <c r="CN677" s="219">
        <f t="shared" si="140"/>
        <v>0.46041666666666664</v>
      </c>
      <c r="CO677" s="219">
        <f t="shared" si="141"/>
        <v>0.46041666666666664</v>
      </c>
      <c r="CQ677" s="219">
        <v>0.45902777777777798</v>
      </c>
      <c r="CV677" s="219">
        <f t="shared" si="142"/>
        <v>0.46041666666666664</v>
      </c>
      <c r="CW677" s="219">
        <f t="shared" si="143"/>
        <v>0.46041666666666664</v>
      </c>
      <c r="CY677" s="219">
        <v>0.45902777777777798</v>
      </c>
    </row>
    <row r="678" spans="68:103" ht="15" hidden="1" customHeight="1">
      <c r="BP678" s="236">
        <f ca="1"/>
        <v>0.45833333333333298</v>
      </c>
      <c r="CN678" s="219">
        <f t="shared" si="140"/>
        <v>0.46111111111111108</v>
      </c>
      <c r="CO678" s="219">
        <f t="shared" si="141"/>
        <v>0.46111111111111108</v>
      </c>
      <c r="CQ678" s="219">
        <v>0.45972222222222198</v>
      </c>
      <c r="CV678" s="219">
        <f t="shared" si="142"/>
        <v>0.46111111111111108</v>
      </c>
      <c r="CW678" s="219">
        <f t="shared" si="143"/>
        <v>0.46111111111111108</v>
      </c>
      <c r="CY678" s="219">
        <v>0.45972222222222198</v>
      </c>
    </row>
    <row r="679" spans="68:103" ht="15" hidden="1" customHeight="1">
      <c r="BP679" s="236">
        <f ca="1"/>
        <v>0.45902777777777798</v>
      </c>
      <c r="CN679" s="219">
        <f t="shared" si="140"/>
        <v>0.46180555555555558</v>
      </c>
      <c r="CO679" s="219">
        <f t="shared" si="141"/>
        <v>0.46180555555555558</v>
      </c>
      <c r="CQ679" s="219">
        <v>0.46041666666666697</v>
      </c>
      <c r="CV679" s="219">
        <f t="shared" si="142"/>
        <v>0.46180555555555558</v>
      </c>
      <c r="CW679" s="219">
        <f t="shared" si="143"/>
        <v>0.46180555555555558</v>
      </c>
      <c r="CY679" s="219">
        <v>0.46041666666666697</v>
      </c>
    </row>
    <row r="680" spans="68:103" ht="15" hidden="1" customHeight="1">
      <c r="BP680" s="236">
        <f ca="1"/>
        <v>0.45972222222222198</v>
      </c>
      <c r="CN680" s="219">
        <f t="shared" si="140"/>
        <v>0.46250000000000002</v>
      </c>
      <c r="CO680" s="219">
        <f t="shared" si="141"/>
        <v>0.46250000000000002</v>
      </c>
      <c r="CQ680" s="219">
        <v>0.46111111111111103</v>
      </c>
      <c r="CV680" s="219">
        <f t="shared" si="142"/>
        <v>0.46250000000000002</v>
      </c>
      <c r="CW680" s="219">
        <f t="shared" si="143"/>
        <v>0.46250000000000002</v>
      </c>
      <c r="CY680" s="219">
        <v>0.46111111111111103</v>
      </c>
    </row>
    <row r="681" spans="68:103" ht="15" hidden="1" customHeight="1">
      <c r="BP681" s="236">
        <f ca="1"/>
        <v>0.46041666666666697</v>
      </c>
      <c r="CN681" s="219">
        <f t="shared" si="140"/>
        <v>0.46319444444444446</v>
      </c>
      <c r="CO681" s="219">
        <f t="shared" si="141"/>
        <v>0.46319444444444446</v>
      </c>
      <c r="CQ681" s="219">
        <v>0.46180555555555602</v>
      </c>
      <c r="CV681" s="219">
        <f t="shared" si="142"/>
        <v>0.46319444444444446</v>
      </c>
      <c r="CW681" s="219">
        <f t="shared" si="143"/>
        <v>0.46319444444444446</v>
      </c>
      <c r="CY681" s="219">
        <v>0.46180555555555602</v>
      </c>
    </row>
    <row r="682" spans="68:103" ht="15" hidden="1" customHeight="1">
      <c r="BP682" s="236">
        <f ca="1"/>
        <v>0.46111111111111103</v>
      </c>
      <c r="CN682" s="219">
        <f t="shared" si="140"/>
        <v>0.46388888888888891</v>
      </c>
      <c r="CO682" s="219">
        <f t="shared" si="141"/>
        <v>0.46388888888888891</v>
      </c>
      <c r="CQ682" s="219">
        <v>0.46250000000000002</v>
      </c>
      <c r="CV682" s="219">
        <f t="shared" si="142"/>
        <v>0.46388888888888891</v>
      </c>
      <c r="CW682" s="219">
        <f t="shared" si="143"/>
        <v>0.46388888888888891</v>
      </c>
      <c r="CY682" s="219">
        <v>0.46250000000000002</v>
      </c>
    </row>
    <row r="683" spans="68:103" ht="15" hidden="1" customHeight="1">
      <c r="BP683" s="236">
        <f ca="1"/>
        <v>0.46180555555555602</v>
      </c>
      <c r="CN683" s="219">
        <f t="shared" si="140"/>
        <v>0.46458333333333335</v>
      </c>
      <c r="CO683" s="219">
        <f t="shared" si="141"/>
        <v>0.46458333333333335</v>
      </c>
      <c r="CQ683" s="219">
        <v>0.46319444444444402</v>
      </c>
      <c r="CV683" s="219">
        <f t="shared" si="142"/>
        <v>0.46458333333333335</v>
      </c>
      <c r="CW683" s="219">
        <f t="shared" si="143"/>
        <v>0.46458333333333335</v>
      </c>
      <c r="CY683" s="219">
        <v>0.46319444444444402</v>
      </c>
    </row>
    <row r="684" spans="68:103" ht="15" hidden="1" customHeight="1">
      <c r="BP684" s="236">
        <f ca="1"/>
        <v>0.46250000000000002</v>
      </c>
      <c r="CN684" s="219">
        <f t="shared" si="140"/>
        <v>0.46527777777777779</v>
      </c>
      <c r="CO684" s="219">
        <f t="shared" si="141"/>
        <v>0.46527777777777779</v>
      </c>
      <c r="CQ684" s="219">
        <v>0.46388888888888902</v>
      </c>
      <c r="CV684" s="219">
        <f t="shared" si="142"/>
        <v>0.46527777777777779</v>
      </c>
      <c r="CW684" s="219">
        <f t="shared" si="143"/>
        <v>0.46527777777777779</v>
      </c>
      <c r="CY684" s="219">
        <v>0.46388888888888902</v>
      </c>
    </row>
    <row r="685" spans="68:103" ht="15" hidden="1" customHeight="1">
      <c r="BP685" s="236">
        <f ca="1"/>
        <v>0.46319444444444402</v>
      </c>
      <c r="CN685" s="219">
        <f t="shared" si="140"/>
        <v>0.46597222222222223</v>
      </c>
      <c r="CO685" s="219">
        <f t="shared" si="141"/>
        <v>0.46597222222222223</v>
      </c>
      <c r="CQ685" s="219">
        <v>0.46458333333333302</v>
      </c>
      <c r="CV685" s="219">
        <f t="shared" si="142"/>
        <v>0.46597222222222223</v>
      </c>
      <c r="CW685" s="219">
        <f t="shared" si="143"/>
        <v>0.46597222222222223</v>
      </c>
      <c r="CY685" s="219">
        <v>0.46458333333333302</v>
      </c>
    </row>
    <row r="686" spans="68:103" ht="15" hidden="1" customHeight="1">
      <c r="BP686" s="236">
        <f ca="1"/>
        <v>0.46388888888888902</v>
      </c>
      <c r="CN686" s="219">
        <f t="shared" si="140"/>
        <v>0.46666666666666667</v>
      </c>
      <c r="CO686" s="219">
        <f t="shared" si="141"/>
        <v>0.46666666666666667</v>
      </c>
      <c r="CQ686" s="219">
        <v>0.46527777777777801</v>
      </c>
      <c r="CV686" s="219">
        <f t="shared" si="142"/>
        <v>0.46666666666666667</v>
      </c>
      <c r="CW686" s="219">
        <f t="shared" si="143"/>
        <v>0.46666666666666667</v>
      </c>
      <c r="CY686" s="219">
        <v>0.46527777777777801</v>
      </c>
    </row>
    <row r="687" spans="68:103" ht="15" hidden="1" customHeight="1">
      <c r="BP687" s="236">
        <f ca="1"/>
        <v>0.46458333333333302</v>
      </c>
      <c r="CN687" s="219">
        <f t="shared" si="140"/>
        <v>0.46736111111111112</v>
      </c>
      <c r="CO687" s="219">
        <f t="shared" si="141"/>
        <v>0.46736111111111112</v>
      </c>
      <c r="CQ687" s="219">
        <v>0.46597222222222201</v>
      </c>
      <c r="CV687" s="219">
        <f t="shared" si="142"/>
        <v>0.46736111111111112</v>
      </c>
      <c r="CW687" s="219">
        <f t="shared" si="143"/>
        <v>0.46736111111111112</v>
      </c>
      <c r="CY687" s="219">
        <v>0.46597222222222201</v>
      </c>
    </row>
    <row r="688" spans="68:103" ht="15" hidden="1" customHeight="1">
      <c r="BP688" s="236">
        <f ca="1"/>
        <v>0.46527777777777801</v>
      </c>
      <c r="CN688" s="219">
        <f t="shared" si="140"/>
        <v>0.46805555555555556</v>
      </c>
      <c r="CO688" s="219">
        <f t="shared" si="141"/>
        <v>0.46805555555555556</v>
      </c>
      <c r="CQ688" s="219">
        <v>0.46666666666666701</v>
      </c>
      <c r="CV688" s="219">
        <f t="shared" si="142"/>
        <v>0.46805555555555556</v>
      </c>
      <c r="CW688" s="219">
        <f t="shared" si="143"/>
        <v>0.46805555555555556</v>
      </c>
      <c r="CY688" s="219">
        <v>0.46666666666666701</v>
      </c>
    </row>
    <row r="689" spans="68:103" ht="15" hidden="1" customHeight="1">
      <c r="BP689" s="236">
        <f ca="1"/>
        <v>0.46597222222222201</v>
      </c>
      <c r="CN689" s="219">
        <f t="shared" si="140"/>
        <v>0.46875</v>
      </c>
      <c r="CO689" s="219">
        <f t="shared" si="141"/>
        <v>0.46875</v>
      </c>
      <c r="CQ689" s="219">
        <v>0.46736111111111101</v>
      </c>
      <c r="CV689" s="219">
        <f t="shared" si="142"/>
        <v>0.46875</v>
      </c>
      <c r="CW689" s="219">
        <f t="shared" si="143"/>
        <v>0.46875</v>
      </c>
      <c r="CY689" s="219">
        <v>0.46736111111111101</v>
      </c>
    </row>
    <row r="690" spans="68:103" ht="15" hidden="1" customHeight="1">
      <c r="BP690" s="236">
        <f ca="1"/>
        <v>0.46666666666666701</v>
      </c>
      <c r="CN690" s="219">
        <f t="shared" si="140"/>
        <v>0.46944444444444444</v>
      </c>
      <c r="CO690" s="219">
        <f t="shared" si="141"/>
        <v>0.46944444444444444</v>
      </c>
      <c r="CQ690" s="219">
        <v>0.468055555555556</v>
      </c>
      <c r="CV690" s="219">
        <f t="shared" si="142"/>
        <v>0.46944444444444444</v>
      </c>
      <c r="CW690" s="219">
        <f t="shared" si="143"/>
        <v>0.46944444444444444</v>
      </c>
      <c r="CY690" s="219">
        <v>0.468055555555556</v>
      </c>
    </row>
    <row r="691" spans="68:103" ht="15" hidden="1" customHeight="1">
      <c r="BP691" s="236">
        <f ca="1"/>
        <v>0.46736111111111101</v>
      </c>
      <c r="CN691" s="219">
        <f t="shared" si="140"/>
        <v>0.47013888888888888</v>
      </c>
      <c r="CO691" s="219">
        <f t="shared" si="141"/>
        <v>0.47013888888888888</v>
      </c>
      <c r="CQ691" s="219">
        <v>0.46875</v>
      </c>
      <c r="CV691" s="219">
        <f t="shared" si="142"/>
        <v>0.47013888888888888</v>
      </c>
      <c r="CW691" s="219">
        <f t="shared" si="143"/>
        <v>0.47013888888888888</v>
      </c>
      <c r="CY691" s="219">
        <v>0.46875</v>
      </c>
    </row>
    <row r="692" spans="68:103" ht="15" hidden="1" customHeight="1">
      <c r="BP692" s="236">
        <f ca="1"/>
        <v>0.468055555555556</v>
      </c>
      <c r="CN692" s="219">
        <f t="shared" si="140"/>
        <v>0.47083333333333333</v>
      </c>
      <c r="CO692" s="219">
        <f t="shared" si="141"/>
        <v>0.47083333333333333</v>
      </c>
      <c r="CQ692" s="219">
        <v>0.469444444444444</v>
      </c>
      <c r="CV692" s="219">
        <f t="shared" si="142"/>
        <v>0.47083333333333333</v>
      </c>
      <c r="CW692" s="219">
        <f t="shared" si="143"/>
        <v>0.47083333333333333</v>
      </c>
      <c r="CY692" s="219">
        <v>0.469444444444444</v>
      </c>
    </row>
    <row r="693" spans="68:103" ht="15" hidden="1" customHeight="1">
      <c r="BP693" s="236">
        <f ca="1"/>
        <v>0.46875</v>
      </c>
      <c r="CN693" s="219">
        <f t="shared" si="140"/>
        <v>0.47152777777777777</v>
      </c>
      <c r="CO693" s="219">
        <f t="shared" si="141"/>
        <v>0.47152777777777777</v>
      </c>
      <c r="CQ693" s="219">
        <v>0.47013888888888899</v>
      </c>
      <c r="CV693" s="219">
        <f t="shared" si="142"/>
        <v>0.47152777777777777</v>
      </c>
      <c r="CW693" s="219">
        <f t="shared" si="143"/>
        <v>0.47152777777777777</v>
      </c>
      <c r="CY693" s="219">
        <v>0.47013888888888899</v>
      </c>
    </row>
    <row r="694" spans="68:103" ht="15" hidden="1" customHeight="1">
      <c r="BP694" s="236">
        <f ca="1"/>
        <v>0.469444444444444</v>
      </c>
      <c r="CN694" s="219">
        <f t="shared" si="140"/>
        <v>0.47222222222222221</v>
      </c>
      <c r="CO694" s="219">
        <f t="shared" si="141"/>
        <v>0.47222222222222221</v>
      </c>
      <c r="CQ694" s="219">
        <v>0.47083333333333299</v>
      </c>
      <c r="CV694" s="219">
        <f t="shared" si="142"/>
        <v>0.47222222222222221</v>
      </c>
      <c r="CW694" s="219">
        <f t="shared" si="143"/>
        <v>0.47222222222222221</v>
      </c>
      <c r="CY694" s="219">
        <v>0.47083333333333299</v>
      </c>
    </row>
    <row r="695" spans="68:103" ht="15" hidden="1" customHeight="1">
      <c r="BP695" s="236">
        <f ca="1"/>
        <v>0.47013888888888899</v>
      </c>
      <c r="CN695" s="219">
        <f t="shared" si="140"/>
        <v>0.47291666666666665</v>
      </c>
      <c r="CO695" s="219">
        <f t="shared" si="141"/>
        <v>0.47291666666666665</v>
      </c>
      <c r="CQ695" s="219">
        <v>0.47152777777777799</v>
      </c>
      <c r="CV695" s="219">
        <f t="shared" si="142"/>
        <v>0.47291666666666665</v>
      </c>
      <c r="CW695" s="219">
        <f t="shared" si="143"/>
        <v>0.47291666666666665</v>
      </c>
      <c r="CY695" s="219">
        <v>0.47152777777777799</v>
      </c>
    </row>
    <row r="696" spans="68:103" ht="15" hidden="1" customHeight="1">
      <c r="BP696" s="236">
        <f ca="1"/>
        <v>0.47083333333333299</v>
      </c>
      <c r="CN696" s="219">
        <f t="shared" si="140"/>
        <v>0.47361111111111109</v>
      </c>
      <c r="CO696" s="219">
        <f t="shared" si="141"/>
        <v>0.47361111111111109</v>
      </c>
      <c r="CQ696" s="219">
        <v>0.47222222222222199</v>
      </c>
      <c r="CV696" s="219">
        <f t="shared" si="142"/>
        <v>0.47361111111111109</v>
      </c>
      <c r="CW696" s="219">
        <f t="shared" si="143"/>
        <v>0.47361111111111109</v>
      </c>
      <c r="CY696" s="219">
        <v>0.47222222222222199</v>
      </c>
    </row>
    <row r="697" spans="68:103" ht="15" hidden="1" customHeight="1">
      <c r="BP697" s="236">
        <f ca="1"/>
        <v>0.47152777777777799</v>
      </c>
      <c r="CN697" s="219">
        <f t="shared" si="140"/>
        <v>0.47430555555555554</v>
      </c>
      <c r="CO697" s="219">
        <f t="shared" si="141"/>
        <v>0.47430555555555554</v>
      </c>
      <c r="CQ697" s="219">
        <v>0.47291666666666698</v>
      </c>
      <c r="CV697" s="219">
        <f t="shared" si="142"/>
        <v>0.47430555555555554</v>
      </c>
      <c r="CW697" s="219">
        <f t="shared" si="143"/>
        <v>0.47430555555555554</v>
      </c>
      <c r="CY697" s="219">
        <v>0.47291666666666698</v>
      </c>
    </row>
    <row r="698" spans="68:103" ht="15" hidden="1" customHeight="1">
      <c r="BP698" s="236">
        <f ca="1"/>
        <v>0.47222222222222199</v>
      </c>
      <c r="CN698" s="219">
        <f t="shared" si="140"/>
        <v>0.47499999999999998</v>
      </c>
      <c r="CO698" s="219">
        <f t="shared" si="141"/>
        <v>0.47499999999999998</v>
      </c>
      <c r="CQ698" s="219">
        <v>0.47361111111111098</v>
      </c>
      <c r="CV698" s="219">
        <f t="shared" si="142"/>
        <v>0.47499999999999998</v>
      </c>
      <c r="CW698" s="219">
        <f t="shared" si="143"/>
        <v>0.47499999999999998</v>
      </c>
      <c r="CY698" s="219">
        <v>0.47361111111111098</v>
      </c>
    </row>
    <row r="699" spans="68:103" ht="15" hidden="1" customHeight="1">
      <c r="BP699" s="236">
        <f ca="1"/>
        <v>0.47291666666666698</v>
      </c>
      <c r="CN699" s="219">
        <f t="shared" si="140"/>
        <v>0.47569444444444442</v>
      </c>
      <c r="CO699" s="219">
        <f t="shared" si="141"/>
        <v>0.47569444444444442</v>
      </c>
      <c r="CQ699" s="219">
        <v>0.47430555555555598</v>
      </c>
      <c r="CV699" s="219">
        <f t="shared" si="142"/>
        <v>0.47569444444444442</v>
      </c>
      <c r="CW699" s="219">
        <f t="shared" si="143"/>
        <v>0.47569444444444442</v>
      </c>
      <c r="CY699" s="219">
        <v>0.47430555555555598</v>
      </c>
    </row>
    <row r="700" spans="68:103" ht="15" hidden="1" customHeight="1">
      <c r="BP700" s="236">
        <f ca="1"/>
        <v>0.47361111111111098</v>
      </c>
      <c r="CN700" s="219">
        <f t="shared" si="140"/>
        <v>0.47638888888888886</v>
      </c>
      <c r="CO700" s="219">
        <f t="shared" si="141"/>
        <v>0.47638888888888886</v>
      </c>
      <c r="CQ700" s="219">
        <v>0.47499999999999998</v>
      </c>
      <c r="CV700" s="219">
        <f t="shared" si="142"/>
        <v>0.47638888888888886</v>
      </c>
      <c r="CW700" s="219">
        <f t="shared" si="143"/>
        <v>0.47638888888888886</v>
      </c>
      <c r="CY700" s="219">
        <v>0.47499999999999998</v>
      </c>
    </row>
    <row r="701" spans="68:103" ht="15" hidden="1" customHeight="1">
      <c r="BP701" s="236">
        <f ca="1"/>
        <v>0.47430555555555598</v>
      </c>
      <c r="CN701" s="219">
        <f t="shared" si="140"/>
        <v>0.4770833333333333</v>
      </c>
      <c r="CO701" s="219">
        <f t="shared" si="141"/>
        <v>0.4770833333333333</v>
      </c>
      <c r="CQ701" s="219">
        <v>0.47569444444444398</v>
      </c>
      <c r="CV701" s="219">
        <f t="shared" si="142"/>
        <v>0.4770833333333333</v>
      </c>
      <c r="CW701" s="219">
        <f t="shared" si="143"/>
        <v>0.4770833333333333</v>
      </c>
      <c r="CY701" s="219">
        <v>0.47569444444444398</v>
      </c>
    </row>
    <row r="702" spans="68:103" ht="15" hidden="1" customHeight="1">
      <c r="BP702" s="236">
        <f ca="1"/>
        <v>0.47499999999999998</v>
      </c>
      <c r="CN702" s="219">
        <f t="shared" si="140"/>
        <v>0.4777777777777778</v>
      </c>
      <c r="CO702" s="219">
        <f t="shared" si="141"/>
        <v>0.4777777777777778</v>
      </c>
      <c r="CQ702" s="219">
        <v>0.47638888888888897</v>
      </c>
      <c r="CV702" s="219">
        <f t="shared" si="142"/>
        <v>0.4777777777777778</v>
      </c>
      <c r="CW702" s="219">
        <f t="shared" si="143"/>
        <v>0.4777777777777778</v>
      </c>
      <c r="CY702" s="219">
        <v>0.47638888888888897</v>
      </c>
    </row>
    <row r="703" spans="68:103" ht="15" hidden="1" customHeight="1">
      <c r="BP703" s="236">
        <f ca="1"/>
        <v>0.47569444444444398</v>
      </c>
      <c r="CN703" s="219">
        <f t="shared" si="140"/>
        <v>0.47847222222222224</v>
      </c>
      <c r="CO703" s="219">
        <f t="shared" si="141"/>
        <v>0.47847222222222224</v>
      </c>
      <c r="CQ703" s="219">
        <v>0.47708333333333303</v>
      </c>
      <c r="CV703" s="219">
        <f t="shared" si="142"/>
        <v>0.47847222222222224</v>
      </c>
      <c r="CW703" s="219">
        <f t="shared" si="143"/>
        <v>0.47847222222222224</v>
      </c>
      <c r="CY703" s="219">
        <v>0.47708333333333303</v>
      </c>
    </row>
    <row r="704" spans="68:103" ht="15" hidden="1" customHeight="1">
      <c r="BP704" s="236">
        <f ca="1"/>
        <v>0.47638888888888897</v>
      </c>
      <c r="CN704" s="219">
        <f t="shared" si="140"/>
        <v>0.47916666666666669</v>
      </c>
      <c r="CO704" s="219">
        <f t="shared" si="141"/>
        <v>0.47916666666666669</v>
      </c>
      <c r="CQ704" s="219">
        <v>0.47777777777777802</v>
      </c>
      <c r="CV704" s="219">
        <f t="shared" si="142"/>
        <v>0.47916666666666669</v>
      </c>
      <c r="CW704" s="219">
        <f t="shared" si="143"/>
        <v>0.47916666666666669</v>
      </c>
      <c r="CY704" s="219">
        <v>0.47777777777777802</v>
      </c>
    </row>
    <row r="705" spans="68:103" ht="15" hidden="1" customHeight="1">
      <c r="BP705" s="236">
        <f ca="1"/>
        <v>0.47708333333333303</v>
      </c>
      <c r="CN705" s="219">
        <f t="shared" si="140"/>
        <v>0.47986111111111113</v>
      </c>
      <c r="CO705" s="219">
        <f t="shared" si="141"/>
        <v>0.47986111111111113</v>
      </c>
      <c r="CQ705" s="219">
        <v>0.47847222222222202</v>
      </c>
      <c r="CV705" s="219">
        <f t="shared" si="142"/>
        <v>0.47986111111111113</v>
      </c>
      <c r="CW705" s="219">
        <f t="shared" si="143"/>
        <v>0.47986111111111113</v>
      </c>
      <c r="CY705" s="219">
        <v>0.47847222222222202</v>
      </c>
    </row>
    <row r="706" spans="68:103" ht="15" hidden="1" customHeight="1">
      <c r="BP706" s="236">
        <f ca="1"/>
        <v>0.47777777777777802</v>
      </c>
      <c r="CN706" s="219">
        <f t="shared" si="140"/>
        <v>0.48055555555555557</v>
      </c>
      <c r="CO706" s="219">
        <f t="shared" si="141"/>
        <v>0.48055555555555557</v>
      </c>
      <c r="CQ706" s="219">
        <v>0.47916666666666702</v>
      </c>
      <c r="CV706" s="219">
        <f t="shared" si="142"/>
        <v>0.48055555555555557</v>
      </c>
      <c r="CW706" s="219">
        <f t="shared" si="143"/>
        <v>0.48055555555555557</v>
      </c>
      <c r="CY706" s="219">
        <v>0.47916666666666702</v>
      </c>
    </row>
    <row r="707" spans="68:103" ht="15" hidden="1" customHeight="1">
      <c r="BP707" s="236">
        <f ca="1"/>
        <v>0.47847222222222202</v>
      </c>
      <c r="CN707" s="219">
        <f t="shared" si="140"/>
        <v>0.48125000000000001</v>
      </c>
      <c r="CO707" s="219">
        <f t="shared" si="141"/>
        <v>0.48125000000000001</v>
      </c>
      <c r="CQ707" s="219">
        <v>0.47986111111111102</v>
      </c>
      <c r="CV707" s="219">
        <f t="shared" si="142"/>
        <v>0.48125000000000001</v>
      </c>
      <c r="CW707" s="219">
        <f t="shared" si="143"/>
        <v>0.48125000000000001</v>
      </c>
      <c r="CY707" s="219">
        <v>0.47986111111111102</v>
      </c>
    </row>
    <row r="708" spans="68:103" ht="15" hidden="1" customHeight="1">
      <c r="BP708" s="236">
        <f ca="1"/>
        <v>0.47916666666666702</v>
      </c>
      <c r="CN708" s="219">
        <f t="shared" si="140"/>
        <v>0.48194444444444445</v>
      </c>
      <c r="CO708" s="219">
        <f t="shared" si="141"/>
        <v>0.48194444444444445</v>
      </c>
      <c r="CQ708" s="219">
        <v>0.48055555555555601</v>
      </c>
      <c r="CV708" s="219">
        <f t="shared" si="142"/>
        <v>0.48194444444444445</v>
      </c>
      <c r="CW708" s="219">
        <f t="shared" si="143"/>
        <v>0.48194444444444445</v>
      </c>
      <c r="CY708" s="219">
        <v>0.48055555555555601</v>
      </c>
    </row>
    <row r="709" spans="68:103" ht="15" hidden="1" customHeight="1">
      <c r="BP709" s="236">
        <f ca="1"/>
        <v>0.47986111111111102</v>
      </c>
      <c r="CN709" s="219">
        <f t="shared" si="140"/>
        <v>0.4826388888888889</v>
      </c>
      <c r="CO709" s="219">
        <f t="shared" si="141"/>
        <v>0.4826388888888889</v>
      </c>
      <c r="CQ709" s="219">
        <v>0.48125000000000001</v>
      </c>
      <c r="CV709" s="219">
        <f t="shared" si="142"/>
        <v>0.4826388888888889</v>
      </c>
      <c r="CW709" s="219">
        <f t="shared" si="143"/>
        <v>0.4826388888888889</v>
      </c>
      <c r="CY709" s="219">
        <v>0.48125000000000001</v>
      </c>
    </row>
    <row r="710" spans="68:103" ht="15" hidden="1" customHeight="1">
      <c r="BP710" s="236">
        <f ca="1"/>
        <v>0.48055555555555601</v>
      </c>
      <c r="CN710" s="219">
        <f t="shared" si="140"/>
        <v>0.48333333333333334</v>
      </c>
      <c r="CO710" s="219">
        <f t="shared" si="141"/>
        <v>0.48333333333333334</v>
      </c>
      <c r="CQ710" s="219">
        <v>0.48194444444444401</v>
      </c>
      <c r="CV710" s="219">
        <f t="shared" si="142"/>
        <v>0.48333333333333334</v>
      </c>
      <c r="CW710" s="219">
        <f t="shared" si="143"/>
        <v>0.48333333333333334</v>
      </c>
      <c r="CY710" s="219">
        <v>0.48194444444444401</v>
      </c>
    </row>
    <row r="711" spans="68:103" ht="15" hidden="1" customHeight="1">
      <c r="BP711" s="236">
        <f ca="1"/>
        <v>0.48125000000000001</v>
      </c>
      <c r="CN711" s="219">
        <f t="shared" si="140"/>
        <v>0.48402777777777778</v>
      </c>
      <c r="CO711" s="219">
        <f t="shared" si="141"/>
        <v>0.48402777777777778</v>
      </c>
      <c r="CQ711" s="219">
        <v>0.48263888888888901</v>
      </c>
      <c r="CV711" s="219">
        <f t="shared" si="142"/>
        <v>0.48402777777777778</v>
      </c>
      <c r="CW711" s="219">
        <f t="shared" si="143"/>
        <v>0.48402777777777778</v>
      </c>
      <c r="CY711" s="219">
        <v>0.48263888888888901</v>
      </c>
    </row>
    <row r="712" spans="68:103" ht="15" hidden="1" customHeight="1">
      <c r="BP712" s="236">
        <f ca="1"/>
        <v>0.48194444444444401</v>
      </c>
      <c r="CN712" s="219">
        <f t="shared" si="140"/>
        <v>0.48472222222222222</v>
      </c>
      <c r="CO712" s="219">
        <f t="shared" si="141"/>
        <v>0.48472222222222222</v>
      </c>
      <c r="CQ712" s="219">
        <v>0.483333333333333</v>
      </c>
      <c r="CV712" s="219">
        <f t="shared" si="142"/>
        <v>0.48472222222222222</v>
      </c>
      <c r="CW712" s="219">
        <f t="shared" si="143"/>
        <v>0.48472222222222222</v>
      </c>
      <c r="CY712" s="219">
        <v>0.483333333333333</v>
      </c>
    </row>
    <row r="713" spans="68:103" ht="15" hidden="1" customHeight="1">
      <c r="BP713" s="236">
        <f ca="1"/>
        <v>0.48263888888888901</v>
      </c>
      <c r="CN713" s="219">
        <f t="shared" si="140"/>
        <v>0.48541666666666666</v>
      </c>
      <c r="CO713" s="219">
        <f t="shared" si="141"/>
        <v>0.48541666666666666</v>
      </c>
      <c r="CQ713" s="219">
        <v>0.484027777777778</v>
      </c>
      <c r="CV713" s="219">
        <f t="shared" si="142"/>
        <v>0.48541666666666666</v>
      </c>
      <c r="CW713" s="219">
        <f t="shared" si="143"/>
        <v>0.48541666666666666</v>
      </c>
      <c r="CY713" s="219">
        <v>0.484027777777778</v>
      </c>
    </row>
    <row r="714" spans="68:103" ht="15" hidden="1" customHeight="1">
      <c r="BP714" s="236">
        <f ca="1"/>
        <v>0.483333333333333</v>
      </c>
      <c r="CN714" s="219">
        <f t="shared" si="140"/>
        <v>0.4861111111111111</v>
      </c>
      <c r="CO714" s="219">
        <f t="shared" si="141"/>
        <v>0.4861111111111111</v>
      </c>
      <c r="CQ714" s="219">
        <v>0.484722222222222</v>
      </c>
      <c r="CV714" s="219">
        <f t="shared" si="142"/>
        <v>0.4861111111111111</v>
      </c>
      <c r="CW714" s="219">
        <f t="shared" si="143"/>
        <v>0.4861111111111111</v>
      </c>
      <c r="CY714" s="219">
        <v>0.484722222222222</v>
      </c>
    </row>
    <row r="715" spans="68:103" ht="15" hidden="1" customHeight="1">
      <c r="BP715" s="236">
        <f ca="1"/>
        <v>0.484027777777778</v>
      </c>
      <c r="CN715" s="219">
        <f t="shared" si="140"/>
        <v>0.48680555555555555</v>
      </c>
      <c r="CO715" s="219">
        <f t="shared" si="141"/>
        <v>0.48680555555555555</v>
      </c>
      <c r="CQ715" s="219">
        <v>0.485416666666667</v>
      </c>
      <c r="CV715" s="219">
        <f t="shared" si="142"/>
        <v>0.48680555555555555</v>
      </c>
      <c r="CW715" s="219">
        <f t="shared" si="143"/>
        <v>0.48680555555555555</v>
      </c>
      <c r="CY715" s="219">
        <v>0.485416666666667</v>
      </c>
    </row>
    <row r="716" spans="68:103" ht="15" hidden="1" customHeight="1">
      <c r="BP716" s="236">
        <f ca="1"/>
        <v>0.484722222222222</v>
      </c>
      <c r="CN716" s="219">
        <f t="shared" si="140"/>
        <v>0.48749999999999999</v>
      </c>
      <c r="CO716" s="219">
        <f t="shared" si="141"/>
        <v>0.48749999999999999</v>
      </c>
      <c r="CQ716" s="219">
        <v>0.48611111111111099</v>
      </c>
      <c r="CV716" s="219">
        <f t="shared" si="142"/>
        <v>0.48749999999999999</v>
      </c>
      <c r="CW716" s="219">
        <f t="shared" si="143"/>
        <v>0.48749999999999999</v>
      </c>
      <c r="CY716" s="219">
        <v>0.48611111111111099</v>
      </c>
    </row>
    <row r="717" spans="68:103" ht="15" hidden="1" customHeight="1">
      <c r="BP717" s="236">
        <f ca="1"/>
        <v>0.485416666666667</v>
      </c>
      <c r="CN717" s="219">
        <f t="shared" si="140"/>
        <v>0.48819444444444443</v>
      </c>
      <c r="CO717" s="219">
        <f t="shared" si="141"/>
        <v>0.48819444444444443</v>
      </c>
      <c r="CQ717" s="219">
        <v>0.48680555555555599</v>
      </c>
      <c r="CV717" s="219">
        <f t="shared" si="142"/>
        <v>0.48819444444444443</v>
      </c>
      <c r="CW717" s="219">
        <f t="shared" si="143"/>
        <v>0.48819444444444443</v>
      </c>
      <c r="CY717" s="219">
        <v>0.48680555555555599</v>
      </c>
    </row>
    <row r="718" spans="68:103" ht="15" hidden="1" customHeight="1">
      <c r="BP718" s="236">
        <f ca="1"/>
        <v>0.48611111111111099</v>
      </c>
      <c r="CN718" s="219">
        <f t="shared" si="140"/>
        <v>0.48888888888888887</v>
      </c>
      <c r="CO718" s="219">
        <f t="shared" si="141"/>
        <v>0.48888888888888887</v>
      </c>
      <c r="CQ718" s="219">
        <v>0.48749999999999999</v>
      </c>
      <c r="CV718" s="219">
        <f t="shared" si="142"/>
        <v>0.48888888888888887</v>
      </c>
      <c r="CW718" s="219">
        <f t="shared" si="143"/>
        <v>0.48888888888888887</v>
      </c>
      <c r="CY718" s="219">
        <v>0.48749999999999999</v>
      </c>
    </row>
    <row r="719" spans="68:103" ht="15" hidden="1" customHeight="1">
      <c r="BP719" s="236">
        <f ca="1"/>
        <v>0.48680555555555599</v>
      </c>
      <c r="CN719" s="219">
        <f t="shared" si="140"/>
        <v>0.48958333333333331</v>
      </c>
      <c r="CO719" s="219">
        <f t="shared" si="141"/>
        <v>0.48958333333333331</v>
      </c>
      <c r="CQ719" s="219">
        <v>0.48819444444444399</v>
      </c>
      <c r="CV719" s="219">
        <f t="shared" si="142"/>
        <v>0.48958333333333331</v>
      </c>
      <c r="CW719" s="219">
        <f t="shared" si="143"/>
        <v>0.48958333333333331</v>
      </c>
      <c r="CY719" s="219">
        <v>0.48819444444444399</v>
      </c>
    </row>
    <row r="720" spans="68:103" ht="15" hidden="1" customHeight="1">
      <c r="BP720" s="236">
        <f ca="1"/>
        <v>0.48749999999999999</v>
      </c>
      <c r="CN720" s="219">
        <f t="shared" ref="CN720:CN783" si="144">IF(CN719=1,TIME(0,1,0),TIME(HOUR(CN719),MINUTE(CN719),0)+TIME(0,1,0))</f>
        <v>0.49027777777777776</v>
      </c>
      <c r="CO720" s="219">
        <f t="shared" ref="CO720:CO783" si="145">IF(CO719=1,TIME(0,1,0),TIME(HOUR(CO719),MINUTE(CO719),0)+TIME(0,1,0))</f>
        <v>0.49027777777777776</v>
      </c>
      <c r="CQ720" s="219">
        <v>0.48888888888888898</v>
      </c>
      <c r="CV720" s="219">
        <f t="shared" ref="CV720:CV783" si="146">IF(CV719=1,TIME(0,1,0),TIME(HOUR(CV719),MINUTE(CV719),0)+TIME(0,1,0))</f>
        <v>0.49027777777777776</v>
      </c>
      <c r="CW720" s="219">
        <f t="shared" ref="CW720:CW783" si="147">IF(CW719=1,TIME(0,1,0),TIME(HOUR(CW719),MINUTE(CW719),0)+TIME(0,1,0))</f>
        <v>0.49027777777777776</v>
      </c>
      <c r="CY720" s="219">
        <v>0.48888888888888898</v>
      </c>
    </row>
    <row r="721" spans="68:103" ht="15" hidden="1" customHeight="1">
      <c r="BP721" s="236">
        <f ca="1"/>
        <v>0.48819444444444399</v>
      </c>
      <c r="CN721" s="219">
        <f t="shared" si="144"/>
        <v>0.4909722222222222</v>
      </c>
      <c r="CO721" s="219">
        <f t="shared" si="145"/>
        <v>0.4909722222222222</v>
      </c>
      <c r="CQ721" s="219">
        <v>0.48958333333333298</v>
      </c>
      <c r="CV721" s="219">
        <f t="shared" si="146"/>
        <v>0.4909722222222222</v>
      </c>
      <c r="CW721" s="219">
        <f t="shared" si="147"/>
        <v>0.4909722222222222</v>
      </c>
      <c r="CY721" s="219">
        <v>0.48958333333333298</v>
      </c>
    </row>
    <row r="722" spans="68:103" ht="15" hidden="1" customHeight="1">
      <c r="BP722" s="236">
        <f ca="1"/>
        <v>0.48888888888888898</v>
      </c>
      <c r="CN722" s="219">
        <f t="shared" si="144"/>
        <v>0.49166666666666664</v>
      </c>
      <c r="CO722" s="219">
        <f t="shared" si="145"/>
        <v>0.49166666666666664</v>
      </c>
      <c r="CQ722" s="219">
        <v>0.49027777777777798</v>
      </c>
      <c r="CV722" s="219">
        <f t="shared" si="146"/>
        <v>0.49166666666666664</v>
      </c>
      <c r="CW722" s="219">
        <f t="shared" si="147"/>
        <v>0.49166666666666664</v>
      </c>
      <c r="CY722" s="219">
        <v>0.49027777777777798</v>
      </c>
    </row>
    <row r="723" spans="68:103" ht="15" hidden="1" customHeight="1">
      <c r="BP723" s="236">
        <f ca="1"/>
        <v>0.48958333333333298</v>
      </c>
      <c r="CN723" s="219">
        <f t="shared" si="144"/>
        <v>0.49236111111111108</v>
      </c>
      <c r="CO723" s="219">
        <f t="shared" si="145"/>
        <v>0.49236111111111108</v>
      </c>
      <c r="CQ723" s="219">
        <v>0.49097222222222198</v>
      </c>
      <c r="CV723" s="219">
        <f t="shared" si="146"/>
        <v>0.49236111111111108</v>
      </c>
      <c r="CW723" s="219">
        <f t="shared" si="147"/>
        <v>0.49236111111111108</v>
      </c>
      <c r="CY723" s="219">
        <v>0.49097222222222198</v>
      </c>
    </row>
    <row r="724" spans="68:103" ht="15" hidden="1" customHeight="1">
      <c r="BP724" s="236">
        <f ca="1"/>
        <v>0.49027777777777798</v>
      </c>
      <c r="CN724" s="219">
        <f t="shared" si="144"/>
        <v>0.49305555555555558</v>
      </c>
      <c r="CO724" s="219">
        <f t="shared" si="145"/>
        <v>0.49305555555555558</v>
      </c>
      <c r="CQ724" s="219">
        <v>0.49166666666666697</v>
      </c>
      <c r="CV724" s="219">
        <f t="shared" si="146"/>
        <v>0.49305555555555558</v>
      </c>
      <c r="CW724" s="219">
        <f t="shared" si="147"/>
        <v>0.49305555555555558</v>
      </c>
      <c r="CY724" s="219">
        <v>0.49166666666666697</v>
      </c>
    </row>
    <row r="725" spans="68:103" ht="15" hidden="1" customHeight="1">
      <c r="BP725" s="236">
        <f ca="1"/>
        <v>0.49097222222222198</v>
      </c>
      <c r="CN725" s="219">
        <f t="shared" si="144"/>
        <v>0.49375000000000002</v>
      </c>
      <c r="CO725" s="219">
        <f t="shared" si="145"/>
        <v>0.49375000000000002</v>
      </c>
      <c r="CQ725" s="219">
        <v>0.49236111111111103</v>
      </c>
      <c r="CV725" s="219">
        <f t="shared" si="146"/>
        <v>0.49375000000000002</v>
      </c>
      <c r="CW725" s="219">
        <f t="shared" si="147"/>
        <v>0.49375000000000002</v>
      </c>
      <c r="CY725" s="219">
        <v>0.49236111111111103</v>
      </c>
    </row>
    <row r="726" spans="68:103" ht="15" hidden="1" customHeight="1">
      <c r="BP726" s="236">
        <f ca="1"/>
        <v>0.49166666666666697</v>
      </c>
      <c r="CN726" s="219">
        <f t="shared" si="144"/>
        <v>0.49444444444444446</v>
      </c>
      <c r="CO726" s="219">
        <f t="shared" si="145"/>
        <v>0.49444444444444446</v>
      </c>
      <c r="CQ726" s="219">
        <v>0.49305555555555602</v>
      </c>
      <c r="CV726" s="219">
        <f t="shared" si="146"/>
        <v>0.49444444444444446</v>
      </c>
      <c r="CW726" s="219">
        <f t="shared" si="147"/>
        <v>0.49444444444444446</v>
      </c>
      <c r="CY726" s="219">
        <v>0.49305555555555602</v>
      </c>
    </row>
    <row r="727" spans="68:103" ht="15" hidden="1" customHeight="1">
      <c r="BP727" s="236">
        <f ca="1"/>
        <v>0.49236111111111103</v>
      </c>
      <c r="CN727" s="219">
        <f t="shared" si="144"/>
        <v>0.49513888888888891</v>
      </c>
      <c r="CO727" s="219">
        <f t="shared" si="145"/>
        <v>0.49513888888888891</v>
      </c>
      <c r="CQ727" s="219">
        <v>0.49375000000000002</v>
      </c>
      <c r="CV727" s="219">
        <f t="shared" si="146"/>
        <v>0.49513888888888891</v>
      </c>
      <c r="CW727" s="219">
        <f t="shared" si="147"/>
        <v>0.49513888888888891</v>
      </c>
      <c r="CY727" s="219">
        <v>0.49375000000000002</v>
      </c>
    </row>
    <row r="728" spans="68:103" ht="15" hidden="1" customHeight="1">
      <c r="BP728" s="236">
        <f ca="1"/>
        <v>0.49305555555555602</v>
      </c>
      <c r="CN728" s="219">
        <f t="shared" si="144"/>
        <v>0.49583333333333335</v>
      </c>
      <c r="CO728" s="219">
        <f t="shared" si="145"/>
        <v>0.49583333333333335</v>
      </c>
      <c r="CQ728" s="219">
        <v>0.49444444444444402</v>
      </c>
      <c r="CV728" s="219">
        <f t="shared" si="146"/>
        <v>0.49583333333333335</v>
      </c>
      <c r="CW728" s="219">
        <f t="shared" si="147"/>
        <v>0.49583333333333335</v>
      </c>
      <c r="CY728" s="219">
        <v>0.49444444444444402</v>
      </c>
    </row>
    <row r="729" spans="68:103" ht="15" hidden="1" customHeight="1">
      <c r="BP729" s="236">
        <f ca="1"/>
        <v>0.49375000000000002</v>
      </c>
      <c r="CN729" s="219">
        <f t="shared" si="144"/>
        <v>0.49652777777777779</v>
      </c>
      <c r="CO729" s="219">
        <f t="shared" si="145"/>
        <v>0.49652777777777779</v>
      </c>
      <c r="CQ729" s="219">
        <v>0.49513888888888902</v>
      </c>
      <c r="CV729" s="219">
        <f t="shared" si="146"/>
        <v>0.49652777777777779</v>
      </c>
      <c r="CW729" s="219">
        <f t="shared" si="147"/>
        <v>0.49652777777777779</v>
      </c>
      <c r="CY729" s="219">
        <v>0.49513888888888902</v>
      </c>
    </row>
    <row r="730" spans="68:103" ht="15" hidden="1" customHeight="1">
      <c r="BP730" s="236">
        <f ca="1"/>
        <v>0.49444444444444402</v>
      </c>
      <c r="CN730" s="219">
        <f t="shared" si="144"/>
        <v>0.49722222222222223</v>
      </c>
      <c r="CO730" s="219">
        <f t="shared" si="145"/>
        <v>0.49722222222222223</v>
      </c>
      <c r="CQ730" s="219">
        <v>0.49583333333333302</v>
      </c>
      <c r="CV730" s="219">
        <f t="shared" si="146"/>
        <v>0.49722222222222223</v>
      </c>
      <c r="CW730" s="219">
        <f t="shared" si="147"/>
        <v>0.49722222222222223</v>
      </c>
      <c r="CY730" s="219">
        <v>0.49583333333333302</v>
      </c>
    </row>
    <row r="731" spans="68:103" ht="15" hidden="1" customHeight="1">
      <c r="BP731" s="236">
        <f ca="1"/>
        <v>0.49513888888888902</v>
      </c>
      <c r="CN731" s="219">
        <f t="shared" si="144"/>
        <v>0.49791666666666667</v>
      </c>
      <c r="CO731" s="219">
        <f t="shared" si="145"/>
        <v>0.49791666666666667</v>
      </c>
      <c r="CQ731" s="219">
        <v>0.49652777777777801</v>
      </c>
      <c r="CV731" s="219">
        <f t="shared" si="146"/>
        <v>0.49791666666666667</v>
      </c>
      <c r="CW731" s="219">
        <f t="shared" si="147"/>
        <v>0.49791666666666667</v>
      </c>
      <c r="CY731" s="219">
        <v>0.49652777777777801</v>
      </c>
    </row>
    <row r="732" spans="68:103" ht="15" hidden="1" customHeight="1">
      <c r="BP732" s="236">
        <f ca="1"/>
        <v>0.49583333333333302</v>
      </c>
      <c r="CN732" s="219">
        <f t="shared" si="144"/>
        <v>0.49861111111111112</v>
      </c>
      <c r="CO732" s="219">
        <f t="shared" si="145"/>
        <v>0.49861111111111112</v>
      </c>
      <c r="CQ732" s="219">
        <v>0.49722222222222201</v>
      </c>
      <c r="CV732" s="219">
        <f t="shared" si="146"/>
        <v>0.49861111111111112</v>
      </c>
      <c r="CW732" s="219">
        <f t="shared" si="147"/>
        <v>0.49861111111111112</v>
      </c>
      <c r="CY732" s="219">
        <v>0.49722222222222201</v>
      </c>
    </row>
    <row r="733" spans="68:103" ht="15" hidden="1" customHeight="1">
      <c r="BP733" s="236">
        <f ca="1"/>
        <v>0.49652777777777801</v>
      </c>
      <c r="CN733" s="219">
        <f t="shared" si="144"/>
        <v>0.49930555555555556</v>
      </c>
      <c r="CO733" s="219">
        <f t="shared" si="145"/>
        <v>0.49930555555555556</v>
      </c>
      <c r="CQ733" s="219">
        <v>0.49791666666666701</v>
      </c>
      <c r="CV733" s="219">
        <f t="shared" si="146"/>
        <v>0.49930555555555556</v>
      </c>
      <c r="CW733" s="219">
        <f t="shared" si="147"/>
        <v>0.49930555555555556</v>
      </c>
      <c r="CY733" s="219">
        <v>0.49791666666666701</v>
      </c>
    </row>
    <row r="734" spans="68:103" ht="15" hidden="1" customHeight="1">
      <c r="BP734" s="236">
        <f ca="1"/>
        <v>0.49722222222222201</v>
      </c>
      <c r="CN734" s="219">
        <f t="shared" si="144"/>
        <v>0.5</v>
      </c>
      <c r="CO734" s="219">
        <f t="shared" si="145"/>
        <v>0.5</v>
      </c>
      <c r="CQ734" s="219">
        <v>0.49861111111111101</v>
      </c>
      <c r="CV734" s="219">
        <f t="shared" si="146"/>
        <v>0.5</v>
      </c>
      <c r="CW734" s="219">
        <f t="shared" si="147"/>
        <v>0.5</v>
      </c>
      <c r="CY734" s="219">
        <v>0.49861111111111101</v>
      </c>
    </row>
    <row r="735" spans="68:103" ht="15" hidden="1" customHeight="1">
      <c r="BP735" s="236">
        <f ca="1"/>
        <v>0.49791666666666701</v>
      </c>
      <c r="CN735" s="219">
        <f t="shared" si="144"/>
        <v>0.50069444444444444</v>
      </c>
      <c r="CO735" s="219">
        <f t="shared" si="145"/>
        <v>0.50069444444444444</v>
      </c>
      <c r="CQ735" s="219">
        <v>0.499305555555556</v>
      </c>
      <c r="CV735" s="219">
        <f t="shared" si="146"/>
        <v>0.50069444444444444</v>
      </c>
      <c r="CW735" s="219">
        <f t="shared" si="147"/>
        <v>0.50069444444444444</v>
      </c>
      <c r="CY735" s="219">
        <v>0.499305555555556</v>
      </c>
    </row>
    <row r="736" spans="68:103" ht="15" hidden="1" customHeight="1">
      <c r="BP736" s="236">
        <f ca="1"/>
        <v>0.49861111111111101</v>
      </c>
      <c r="CN736" s="219">
        <f t="shared" si="144"/>
        <v>0.50138888888888888</v>
      </c>
      <c r="CO736" s="219">
        <f t="shared" si="145"/>
        <v>0.50138888888888888</v>
      </c>
      <c r="CQ736" s="219">
        <v>0.5</v>
      </c>
      <c r="CV736" s="219">
        <f t="shared" si="146"/>
        <v>0.50138888888888888</v>
      </c>
      <c r="CW736" s="219">
        <f t="shared" si="147"/>
        <v>0.50138888888888888</v>
      </c>
      <c r="CY736" s="219">
        <v>0.5</v>
      </c>
    </row>
    <row r="737" spans="68:103" ht="15" hidden="1" customHeight="1">
      <c r="BP737" s="236">
        <f ca="1"/>
        <v>0.499305555555556</v>
      </c>
      <c r="CN737" s="219">
        <f t="shared" si="144"/>
        <v>0.50208333333333333</v>
      </c>
      <c r="CO737" s="219">
        <f t="shared" si="145"/>
        <v>0.50208333333333333</v>
      </c>
      <c r="CQ737" s="219">
        <v>0.500694444444444</v>
      </c>
      <c r="CV737" s="219">
        <f t="shared" si="146"/>
        <v>0.50208333333333333</v>
      </c>
      <c r="CW737" s="219">
        <f t="shared" si="147"/>
        <v>0.50208333333333333</v>
      </c>
      <c r="CY737" s="219">
        <v>0.500694444444444</v>
      </c>
    </row>
    <row r="738" spans="68:103" ht="15" hidden="1" customHeight="1">
      <c r="BP738" s="236">
        <f ca="1"/>
        <v>0.5</v>
      </c>
      <c r="CN738" s="219">
        <f t="shared" si="144"/>
        <v>0.50277777777777777</v>
      </c>
      <c r="CO738" s="219">
        <f t="shared" si="145"/>
        <v>0.50277777777777777</v>
      </c>
      <c r="CQ738" s="219">
        <v>0.50138888888888899</v>
      </c>
      <c r="CV738" s="219">
        <f t="shared" si="146"/>
        <v>0.50277777777777777</v>
      </c>
      <c r="CW738" s="219">
        <f t="shared" si="147"/>
        <v>0.50277777777777777</v>
      </c>
      <c r="CY738" s="219">
        <v>0.50138888888888899</v>
      </c>
    </row>
    <row r="739" spans="68:103" ht="15" hidden="1" customHeight="1">
      <c r="BP739" s="236">
        <f ca="1"/>
        <v>0.500694444444444</v>
      </c>
      <c r="CN739" s="219">
        <f t="shared" si="144"/>
        <v>0.50347222222222221</v>
      </c>
      <c r="CO739" s="219">
        <f t="shared" si="145"/>
        <v>0.50347222222222221</v>
      </c>
      <c r="CQ739" s="219">
        <v>0.50208333333333299</v>
      </c>
      <c r="CV739" s="219">
        <f t="shared" si="146"/>
        <v>0.50347222222222221</v>
      </c>
      <c r="CW739" s="219">
        <f t="shared" si="147"/>
        <v>0.50347222222222221</v>
      </c>
      <c r="CY739" s="219">
        <v>0.50208333333333299</v>
      </c>
    </row>
    <row r="740" spans="68:103" ht="15" hidden="1" customHeight="1">
      <c r="BP740" s="236">
        <f ca="1"/>
        <v>0.50138888888888899</v>
      </c>
      <c r="CN740" s="219">
        <f t="shared" si="144"/>
        <v>0.50416666666666665</v>
      </c>
      <c r="CO740" s="219">
        <f t="shared" si="145"/>
        <v>0.50416666666666665</v>
      </c>
      <c r="CQ740" s="219">
        <v>0.50277777777777799</v>
      </c>
      <c r="CV740" s="219">
        <f t="shared" si="146"/>
        <v>0.50416666666666665</v>
      </c>
      <c r="CW740" s="219">
        <f t="shared" si="147"/>
        <v>0.50416666666666665</v>
      </c>
      <c r="CY740" s="219">
        <v>0.50277777777777799</v>
      </c>
    </row>
    <row r="741" spans="68:103" ht="15" hidden="1" customHeight="1">
      <c r="BP741" s="236">
        <f ca="1"/>
        <v>0.50208333333333299</v>
      </c>
      <c r="CN741" s="219">
        <f t="shared" si="144"/>
        <v>0.50486111111111109</v>
      </c>
      <c r="CO741" s="219">
        <f t="shared" si="145"/>
        <v>0.50486111111111109</v>
      </c>
      <c r="CQ741" s="219">
        <v>0.50347222222222199</v>
      </c>
      <c r="CV741" s="219">
        <f t="shared" si="146"/>
        <v>0.50486111111111109</v>
      </c>
      <c r="CW741" s="219">
        <f t="shared" si="147"/>
        <v>0.50486111111111109</v>
      </c>
      <c r="CY741" s="219">
        <v>0.50347222222222199</v>
      </c>
    </row>
    <row r="742" spans="68:103" ht="15" hidden="1" customHeight="1">
      <c r="BP742" s="236">
        <f ca="1"/>
        <v>0.50277777777777799</v>
      </c>
      <c r="CN742" s="219">
        <f t="shared" si="144"/>
        <v>0.50555555555555554</v>
      </c>
      <c r="CO742" s="219">
        <f t="shared" si="145"/>
        <v>0.50555555555555554</v>
      </c>
      <c r="CQ742" s="219">
        <v>0.50416666666666698</v>
      </c>
      <c r="CV742" s="219">
        <f t="shared" si="146"/>
        <v>0.50555555555555554</v>
      </c>
      <c r="CW742" s="219">
        <f t="shared" si="147"/>
        <v>0.50555555555555554</v>
      </c>
      <c r="CY742" s="219">
        <v>0.50416666666666698</v>
      </c>
    </row>
    <row r="743" spans="68:103" ht="15" hidden="1" customHeight="1">
      <c r="BP743" s="236">
        <f ca="1"/>
        <v>0.50347222222222199</v>
      </c>
      <c r="CN743" s="219">
        <f t="shared" si="144"/>
        <v>0.50624999999999998</v>
      </c>
      <c r="CO743" s="219">
        <f t="shared" si="145"/>
        <v>0.50624999999999998</v>
      </c>
      <c r="CQ743" s="219">
        <v>0.50486111111111098</v>
      </c>
      <c r="CV743" s="219">
        <f t="shared" si="146"/>
        <v>0.50624999999999998</v>
      </c>
      <c r="CW743" s="219">
        <f t="shared" si="147"/>
        <v>0.50624999999999998</v>
      </c>
      <c r="CY743" s="219">
        <v>0.50486111111111098</v>
      </c>
    </row>
    <row r="744" spans="68:103" ht="15" hidden="1" customHeight="1">
      <c r="BP744" s="236">
        <f ca="1"/>
        <v>0.50416666666666698</v>
      </c>
      <c r="CN744" s="219">
        <f t="shared" si="144"/>
        <v>0.50694444444444442</v>
      </c>
      <c r="CO744" s="219">
        <f t="shared" si="145"/>
        <v>0.50694444444444442</v>
      </c>
      <c r="CQ744" s="219">
        <v>0.50555555555555598</v>
      </c>
      <c r="CV744" s="219">
        <f t="shared" si="146"/>
        <v>0.50694444444444442</v>
      </c>
      <c r="CW744" s="219">
        <f t="shared" si="147"/>
        <v>0.50694444444444442</v>
      </c>
      <c r="CY744" s="219">
        <v>0.50555555555555598</v>
      </c>
    </row>
    <row r="745" spans="68:103" ht="15" hidden="1" customHeight="1">
      <c r="BP745" s="236">
        <f ca="1"/>
        <v>0.50486111111111098</v>
      </c>
      <c r="CN745" s="219">
        <f t="shared" si="144"/>
        <v>0.50763888888888886</v>
      </c>
      <c r="CO745" s="219">
        <f t="shared" si="145"/>
        <v>0.50763888888888886</v>
      </c>
      <c r="CQ745" s="219">
        <v>0.50624999999999998</v>
      </c>
      <c r="CV745" s="219">
        <f t="shared" si="146"/>
        <v>0.50763888888888886</v>
      </c>
      <c r="CW745" s="219">
        <f t="shared" si="147"/>
        <v>0.50763888888888886</v>
      </c>
      <c r="CY745" s="219">
        <v>0.50624999999999998</v>
      </c>
    </row>
    <row r="746" spans="68:103" ht="15" hidden="1" customHeight="1">
      <c r="BP746" s="236">
        <f ca="1"/>
        <v>0.50555555555555598</v>
      </c>
      <c r="CN746" s="219">
        <f t="shared" si="144"/>
        <v>0.5083333333333333</v>
      </c>
      <c r="CO746" s="219">
        <f t="shared" si="145"/>
        <v>0.5083333333333333</v>
      </c>
      <c r="CQ746" s="219">
        <v>0.50694444444444398</v>
      </c>
      <c r="CV746" s="219">
        <f t="shared" si="146"/>
        <v>0.5083333333333333</v>
      </c>
      <c r="CW746" s="219">
        <f t="shared" si="147"/>
        <v>0.5083333333333333</v>
      </c>
      <c r="CY746" s="219">
        <v>0.50694444444444398</v>
      </c>
    </row>
    <row r="747" spans="68:103" ht="15" hidden="1" customHeight="1">
      <c r="BP747" s="236">
        <f ca="1"/>
        <v>0.50624999999999998</v>
      </c>
      <c r="CN747" s="219">
        <f t="shared" si="144"/>
        <v>0.50902777777777775</v>
      </c>
      <c r="CO747" s="219">
        <f t="shared" si="145"/>
        <v>0.50902777777777775</v>
      </c>
      <c r="CQ747" s="219">
        <v>0.50763888888888897</v>
      </c>
      <c r="CV747" s="219">
        <f t="shared" si="146"/>
        <v>0.50902777777777775</v>
      </c>
      <c r="CW747" s="219">
        <f t="shared" si="147"/>
        <v>0.50902777777777775</v>
      </c>
      <c r="CY747" s="219">
        <v>0.50763888888888897</v>
      </c>
    </row>
    <row r="748" spans="68:103" ht="15" hidden="1" customHeight="1">
      <c r="BP748" s="236">
        <f ca="1"/>
        <v>0.50694444444444398</v>
      </c>
      <c r="CN748" s="219">
        <f t="shared" si="144"/>
        <v>0.50972222222222219</v>
      </c>
      <c r="CO748" s="219">
        <f t="shared" si="145"/>
        <v>0.50972222222222219</v>
      </c>
      <c r="CQ748" s="219">
        <v>0.50833333333333297</v>
      </c>
      <c r="CV748" s="219">
        <f t="shared" si="146"/>
        <v>0.50972222222222219</v>
      </c>
      <c r="CW748" s="219">
        <f t="shared" si="147"/>
        <v>0.50972222222222219</v>
      </c>
      <c r="CY748" s="219">
        <v>0.50833333333333297</v>
      </c>
    </row>
    <row r="749" spans="68:103" ht="15" hidden="1" customHeight="1">
      <c r="BP749" s="236">
        <f ca="1"/>
        <v>0.50763888888888897</v>
      </c>
      <c r="CN749" s="219">
        <f t="shared" si="144"/>
        <v>0.51041666666666663</v>
      </c>
      <c r="CO749" s="219">
        <f t="shared" si="145"/>
        <v>0.51041666666666663</v>
      </c>
      <c r="CQ749" s="219">
        <v>0.50902777777777797</v>
      </c>
      <c r="CV749" s="219">
        <f t="shared" si="146"/>
        <v>0.51041666666666663</v>
      </c>
      <c r="CW749" s="219">
        <f t="shared" si="147"/>
        <v>0.51041666666666663</v>
      </c>
      <c r="CY749" s="219">
        <v>0.50902777777777797</v>
      </c>
    </row>
    <row r="750" spans="68:103" ht="15" hidden="1" customHeight="1">
      <c r="BP750" s="236">
        <f ca="1"/>
        <v>0.50833333333333297</v>
      </c>
      <c r="CN750" s="219">
        <f t="shared" si="144"/>
        <v>0.51111111111111107</v>
      </c>
      <c r="CO750" s="219">
        <f t="shared" si="145"/>
        <v>0.51111111111111107</v>
      </c>
      <c r="CQ750" s="219">
        <v>0.50972222222222197</v>
      </c>
      <c r="CV750" s="219">
        <f t="shared" si="146"/>
        <v>0.51111111111111107</v>
      </c>
      <c r="CW750" s="219">
        <f t="shared" si="147"/>
        <v>0.51111111111111107</v>
      </c>
      <c r="CY750" s="219">
        <v>0.50972222222222197</v>
      </c>
    </row>
    <row r="751" spans="68:103" ht="15" hidden="1" customHeight="1">
      <c r="BP751" s="236">
        <f ca="1"/>
        <v>0.50902777777777797</v>
      </c>
      <c r="CN751" s="219">
        <f t="shared" si="144"/>
        <v>0.51180555555555551</v>
      </c>
      <c r="CO751" s="219">
        <f t="shared" si="145"/>
        <v>0.51180555555555551</v>
      </c>
      <c r="CQ751" s="219">
        <v>0.51041666666666696</v>
      </c>
      <c r="CV751" s="219">
        <f t="shared" si="146"/>
        <v>0.51180555555555551</v>
      </c>
      <c r="CW751" s="219">
        <f t="shared" si="147"/>
        <v>0.51180555555555551</v>
      </c>
      <c r="CY751" s="219">
        <v>0.51041666666666696</v>
      </c>
    </row>
    <row r="752" spans="68:103" ht="15" hidden="1" customHeight="1">
      <c r="BP752" s="236">
        <f ca="1"/>
        <v>0.50972222222222197</v>
      </c>
      <c r="CN752" s="219">
        <f t="shared" si="144"/>
        <v>0.51249999999999996</v>
      </c>
      <c r="CO752" s="219">
        <f t="shared" si="145"/>
        <v>0.51249999999999996</v>
      </c>
      <c r="CQ752" s="219">
        <v>0.51111111111111096</v>
      </c>
      <c r="CV752" s="219">
        <f t="shared" si="146"/>
        <v>0.51249999999999996</v>
      </c>
      <c r="CW752" s="219">
        <f t="shared" si="147"/>
        <v>0.51249999999999996</v>
      </c>
      <c r="CY752" s="219">
        <v>0.51111111111111096</v>
      </c>
    </row>
    <row r="753" spans="68:103" ht="15" hidden="1" customHeight="1">
      <c r="BP753" s="236">
        <f ca="1"/>
        <v>0.51041666666666696</v>
      </c>
      <c r="CN753" s="219">
        <f t="shared" si="144"/>
        <v>0.5131944444444444</v>
      </c>
      <c r="CO753" s="219">
        <f t="shared" si="145"/>
        <v>0.5131944444444444</v>
      </c>
      <c r="CQ753" s="219">
        <v>0.51180555555555596</v>
      </c>
      <c r="CV753" s="219">
        <f t="shared" si="146"/>
        <v>0.5131944444444444</v>
      </c>
      <c r="CW753" s="219">
        <f t="shared" si="147"/>
        <v>0.5131944444444444</v>
      </c>
      <c r="CY753" s="219">
        <v>0.51180555555555596</v>
      </c>
    </row>
    <row r="754" spans="68:103" ht="15" hidden="1" customHeight="1">
      <c r="BP754" s="236">
        <f ca="1"/>
        <v>0.51111111111111096</v>
      </c>
      <c r="CN754" s="219">
        <f t="shared" si="144"/>
        <v>0.51388888888888884</v>
      </c>
      <c r="CO754" s="219">
        <f t="shared" si="145"/>
        <v>0.51388888888888884</v>
      </c>
      <c r="CQ754" s="219">
        <v>0.51249999999999996</v>
      </c>
      <c r="CV754" s="219">
        <f t="shared" si="146"/>
        <v>0.51388888888888884</v>
      </c>
      <c r="CW754" s="219">
        <f t="shared" si="147"/>
        <v>0.51388888888888884</v>
      </c>
      <c r="CY754" s="219">
        <v>0.51249999999999996</v>
      </c>
    </row>
    <row r="755" spans="68:103" ht="15" hidden="1" customHeight="1">
      <c r="BP755" s="236">
        <f ca="1"/>
        <v>0.51180555555555596</v>
      </c>
      <c r="CN755" s="219">
        <f t="shared" si="144"/>
        <v>0.51458333333333328</v>
      </c>
      <c r="CO755" s="219">
        <f t="shared" si="145"/>
        <v>0.51458333333333328</v>
      </c>
      <c r="CQ755" s="219">
        <v>0.51319444444444495</v>
      </c>
      <c r="CV755" s="219">
        <f t="shared" si="146"/>
        <v>0.51458333333333328</v>
      </c>
      <c r="CW755" s="219">
        <f t="shared" si="147"/>
        <v>0.51458333333333328</v>
      </c>
      <c r="CY755" s="219">
        <v>0.51319444444444495</v>
      </c>
    </row>
    <row r="756" spans="68:103" ht="15" hidden="1" customHeight="1">
      <c r="BP756" s="236">
        <f ca="1"/>
        <v>0.51249999999999996</v>
      </c>
      <c r="CN756" s="219">
        <f t="shared" si="144"/>
        <v>0.51527777777777772</v>
      </c>
      <c r="CO756" s="219">
        <f t="shared" si="145"/>
        <v>0.51527777777777772</v>
      </c>
      <c r="CQ756" s="219">
        <v>0.51388888888888895</v>
      </c>
      <c r="CV756" s="219">
        <f t="shared" si="146"/>
        <v>0.51527777777777772</v>
      </c>
      <c r="CW756" s="219">
        <f t="shared" si="147"/>
        <v>0.51527777777777772</v>
      </c>
      <c r="CY756" s="219">
        <v>0.51388888888888895</v>
      </c>
    </row>
    <row r="757" spans="68:103" ht="15" hidden="1" customHeight="1">
      <c r="BP757" s="236">
        <f ca="1"/>
        <v>0.51319444444444495</v>
      </c>
      <c r="CN757" s="219">
        <f t="shared" si="144"/>
        <v>0.51597222222222217</v>
      </c>
      <c r="CO757" s="219">
        <f t="shared" si="145"/>
        <v>0.51597222222222217</v>
      </c>
      <c r="CQ757" s="219">
        <v>0.51458333333333295</v>
      </c>
      <c r="CV757" s="219">
        <f t="shared" si="146"/>
        <v>0.51597222222222217</v>
      </c>
      <c r="CW757" s="219">
        <f t="shared" si="147"/>
        <v>0.51597222222222217</v>
      </c>
      <c r="CY757" s="219">
        <v>0.51458333333333295</v>
      </c>
    </row>
    <row r="758" spans="68:103" ht="15" hidden="1" customHeight="1">
      <c r="BP758" s="236">
        <f ca="1"/>
        <v>0.51388888888888895</v>
      </c>
      <c r="CN758" s="219">
        <f t="shared" si="144"/>
        <v>0.51666666666666672</v>
      </c>
      <c r="CO758" s="219">
        <f t="shared" si="145"/>
        <v>0.51666666666666672</v>
      </c>
      <c r="CQ758" s="219">
        <v>0.51527777777777795</v>
      </c>
      <c r="CV758" s="219">
        <f t="shared" si="146"/>
        <v>0.51666666666666672</v>
      </c>
      <c r="CW758" s="219">
        <f t="shared" si="147"/>
        <v>0.51666666666666672</v>
      </c>
      <c r="CY758" s="219">
        <v>0.51527777777777795</v>
      </c>
    </row>
    <row r="759" spans="68:103" ht="15" hidden="1" customHeight="1">
      <c r="BP759" s="236">
        <f ca="1"/>
        <v>0.51458333333333295</v>
      </c>
      <c r="CN759" s="219">
        <f t="shared" si="144"/>
        <v>0.51736111111111116</v>
      </c>
      <c r="CO759" s="219">
        <f t="shared" si="145"/>
        <v>0.51736111111111116</v>
      </c>
      <c r="CQ759" s="219">
        <v>0.51597222222222205</v>
      </c>
      <c r="CV759" s="219">
        <f t="shared" si="146"/>
        <v>0.51736111111111116</v>
      </c>
      <c r="CW759" s="219">
        <f t="shared" si="147"/>
        <v>0.51736111111111116</v>
      </c>
      <c r="CY759" s="219">
        <v>0.51597222222222205</v>
      </c>
    </row>
    <row r="760" spans="68:103" ht="15" hidden="1" customHeight="1">
      <c r="BP760" s="236">
        <f ca="1"/>
        <v>0.51527777777777795</v>
      </c>
      <c r="CN760" s="219">
        <f t="shared" si="144"/>
        <v>0.5180555555555556</v>
      </c>
      <c r="CO760" s="219">
        <f t="shared" si="145"/>
        <v>0.5180555555555556</v>
      </c>
      <c r="CQ760" s="219">
        <v>0.51666666666666705</v>
      </c>
      <c r="CV760" s="219">
        <f t="shared" si="146"/>
        <v>0.5180555555555556</v>
      </c>
      <c r="CW760" s="219">
        <f t="shared" si="147"/>
        <v>0.5180555555555556</v>
      </c>
      <c r="CY760" s="219">
        <v>0.51666666666666705</v>
      </c>
    </row>
    <row r="761" spans="68:103" ht="15" hidden="1" customHeight="1">
      <c r="BP761" s="236">
        <f ca="1"/>
        <v>0.51597222222222205</v>
      </c>
      <c r="CN761" s="219">
        <f t="shared" si="144"/>
        <v>0.51875000000000004</v>
      </c>
      <c r="CO761" s="219">
        <f t="shared" si="145"/>
        <v>0.51875000000000004</v>
      </c>
      <c r="CQ761" s="219">
        <v>0.51736111111111105</v>
      </c>
      <c r="CV761" s="219">
        <f t="shared" si="146"/>
        <v>0.51875000000000004</v>
      </c>
      <c r="CW761" s="219">
        <f t="shared" si="147"/>
        <v>0.51875000000000004</v>
      </c>
      <c r="CY761" s="219">
        <v>0.51736111111111105</v>
      </c>
    </row>
    <row r="762" spans="68:103" ht="15" hidden="1" customHeight="1">
      <c r="BP762" s="236">
        <f ca="1"/>
        <v>0.51666666666666705</v>
      </c>
      <c r="CN762" s="219">
        <f t="shared" si="144"/>
        <v>0.51944444444444449</v>
      </c>
      <c r="CO762" s="219">
        <f t="shared" si="145"/>
        <v>0.51944444444444449</v>
      </c>
      <c r="CQ762" s="219">
        <v>0.51805555555555605</v>
      </c>
      <c r="CV762" s="219">
        <f t="shared" si="146"/>
        <v>0.51944444444444449</v>
      </c>
      <c r="CW762" s="219">
        <f t="shared" si="147"/>
        <v>0.51944444444444449</v>
      </c>
      <c r="CY762" s="219">
        <v>0.51805555555555605</v>
      </c>
    </row>
    <row r="763" spans="68:103" ht="15" hidden="1" customHeight="1">
      <c r="BP763" s="236">
        <f ca="1"/>
        <v>0.51736111111111105</v>
      </c>
      <c r="CN763" s="219">
        <f t="shared" si="144"/>
        <v>0.52013888888888893</v>
      </c>
      <c r="CO763" s="219">
        <f t="shared" si="145"/>
        <v>0.52013888888888893</v>
      </c>
      <c r="CQ763" s="219">
        <v>0.51875000000000004</v>
      </c>
      <c r="CV763" s="219">
        <f t="shared" si="146"/>
        <v>0.52013888888888893</v>
      </c>
      <c r="CW763" s="219">
        <f t="shared" si="147"/>
        <v>0.52013888888888893</v>
      </c>
      <c r="CY763" s="219">
        <v>0.51875000000000004</v>
      </c>
    </row>
    <row r="764" spans="68:103" ht="15" hidden="1" customHeight="1">
      <c r="BP764" s="236">
        <f ca="1"/>
        <v>0.51805555555555605</v>
      </c>
      <c r="CN764" s="219">
        <f t="shared" si="144"/>
        <v>0.52083333333333337</v>
      </c>
      <c r="CO764" s="219">
        <f t="shared" si="145"/>
        <v>0.52083333333333337</v>
      </c>
      <c r="CQ764" s="219">
        <v>0.51944444444444404</v>
      </c>
      <c r="CV764" s="219">
        <f t="shared" si="146"/>
        <v>0.52083333333333337</v>
      </c>
      <c r="CW764" s="219">
        <f t="shared" si="147"/>
        <v>0.52083333333333337</v>
      </c>
      <c r="CY764" s="219">
        <v>0.51944444444444404</v>
      </c>
    </row>
    <row r="765" spans="68:103" ht="15" hidden="1" customHeight="1">
      <c r="BP765" s="236">
        <f ca="1"/>
        <v>0.51875000000000004</v>
      </c>
      <c r="CN765" s="219">
        <f t="shared" si="144"/>
        <v>0.52152777777777781</v>
      </c>
      <c r="CO765" s="219">
        <f t="shared" si="145"/>
        <v>0.52152777777777781</v>
      </c>
      <c r="CQ765" s="219">
        <v>0.52013888888888904</v>
      </c>
      <c r="CV765" s="219">
        <f t="shared" si="146"/>
        <v>0.52152777777777781</v>
      </c>
      <c r="CW765" s="219">
        <f t="shared" si="147"/>
        <v>0.52152777777777781</v>
      </c>
      <c r="CY765" s="219">
        <v>0.52013888888888904</v>
      </c>
    </row>
    <row r="766" spans="68:103" ht="15" hidden="1" customHeight="1">
      <c r="BP766" s="236">
        <f ca="1"/>
        <v>0.51944444444444404</v>
      </c>
      <c r="CN766" s="219">
        <f t="shared" si="144"/>
        <v>0.52222222222222225</v>
      </c>
      <c r="CO766" s="219">
        <f t="shared" si="145"/>
        <v>0.52222222222222225</v>
      </c>
      <c r="CQ766" s="219">
        <v>0.52083333333333304</v>
      </c>
      <c r="CV766" s="219">
        <f t="shared" si="146"/>
        <v>0.52222222222222225</v>
      </c>
      <c r="CW766" s="219">
        <f t="shared" si="147"/>
        <v>0.52222222222222225</v>
      </c>
      <c r="CY766" s="219">
        <v>0.52083333333333304</v>
      </c>
    </row>
    <row r="767" spans="68:103" ht="15" hidden="1" customHeight="1">
      <c r="BP767" s="236">
        <f ca="1"/>
        <v>0.52013888888888904</v>
      </c>
      <c r="CN767" s="219">
        <f t="shared" si="144"/>
        <v>0.5229166666666667</v>
      </c>
      <c r="CO767" s="219">
        <f t="shared" si="145"/>
        <v>0.5229166666666667</v>
      </c>
      <c r="CQ767" s="219">
        <v>0.52152777777777803</v>
      </c>
      <c r="CV767" s="219">
        <f t="shared" si="146"/>
        <v>0.5229166666666667</v>
      </c>
      <c r="CW767" s="219">
        <f t="shared" si="147"/>
        <v>0.5229166666666667</v>
      </c>
      <c r="CY767" s="219">
        <v>0.52152777777777803</v>
      </c>
    </row>
    <row r="768" spans="68:103" ht="15" hidden="1" customHeight="1">
      <c r="BP768" s="236">
        <f ca="1"/>
        <v>0.52083333333333304</v>
      </c>
      <c r="CN768" s="219">
        <f t="shared" si="144"/>
        <v>0.52361111111111114</v>
      </c>
      <c r="CO768" s="219">
        <f t="shared" si="145"/>
        <v>0.52361111111111114</v>
      </c>
      <c r="CQ768" s="219">
        <v>0.52222222222222203</v>
      </c>
      <c r="CV768" s="219">
        <f t="shared" si="146"/>
        <v>0.52361111111111114</v>
      </c>
      <c r="CW768" s="219">
        <f t="shared" si="147"/>
        <v>0.52361111111111114</v>
      </c>
      <c r="CY768" s="219">
        <v>0.52222222222222203</v>
      </c>
    </row>
    <row r="769" spans="68:103" ht="15" hidden="1" customHeight="1">
      <c r="BP769" s="236">
        <f ca="1"/>
        <v>0.52152777777777803</v>
      </c>
      <c r="CN769" s="219">
        <f t="shared" si="144"/>
        <v>0.52430555555555558</v>
      </c>
      <c r="CO769" s="219">
        <f t="shared" si="145"/>
        <v>0.52430555555555558</v>
      </c>
      <c r="CQ769" s="219">
        <v>0.52291666666666703</v>
      </c>
      <c r="CV769" s="219">
        <f t="shared" si="146"/>
        <v>0.52430555555555558</v>
      </c>
      <c r="CW769" s="219">
        <f t="shared" si="147"/>
        <v>0.52430555555555558</v>
      </c>
      <c r="CY769" s="219">
        <v>0.52291666666666703</v>
      </c>
    </row>
    <row r="770" spans="68:103" ht="15" hidden="1" customHeight="1">
      <c r="BP770" s="236">
        <f ca="1"/>
        <v>0.52222222222222203</v>
      </c>
      <c r="CN770" s="219">
        <f t="shared" si="144"/>
        <v>0.52500000000000002</v>
      </c>
      <c r="CO770" s="219">
        <f t="shared" si="145"/>
        <v>0.52500000000000002</v>
      </c>
      <c r="CQ770" s="219">
        <v>0.52361111111111103</v>
      </c>
      <c r="CV770" s="219">
        <f t="shared" si="146"/>
        <v>0.52500000000000002</v>
      </c>
      <c r="CW770" s="219">
        <f t="shared" si="147"/>
        <v>0.52500000000000002</v>
      </c>
      <c r="CY770" s="219">
        <v>0.52361111111111103</v>
      </c>
    </row>
    <row r="771" spans="68:103" ht="15" hidden="1" customHeight="1">
      <c r="BP771" s="236">
        <f ca="1"/>
        <v>0.52291666666666703</v>
      </c>
      <c r="CN771" s="219">
        <f t="shared" si="144"/>
        <v>0.52569444444444446</v>
      </c>
      <c r="CO771" s="219">
        <f t="shared" si="145"/>
        <v>0.52569444444444446</v>
      </c>
      <c r="CQ771" s="219">
        <v>0.52430555555555602</v>
      </c>
      <c r="CV771" s="219">
        <f t="shared" si="146"/>
        <v>0.52569444444444446</v>
      </c>
      <c r="CW771" s="219">
        <f t="shared" si="147"/>
        <v>0.52569444444444446</v>
      </c>
      <c r="CY771" s="219">
        <v>0.52430555555555602</v>
      </c>
    </row>
    <row r="772" spans="68:103" ht="15" hidden="1" customHeight="1">
      <c r="BP772" s="236">
        <f ca="1"/>
        <v>0.52361111111111103</v>
      </c>
      <c r="CN772" s="219">
        <f t="shared" si="144"/>
        <v>0.52638888888888891</v>
      </c>
      <c r="CO772" s="219">
        <f t="shared" si="145"/>
        <v>0.52638888888888891</v>
      </c>
      <c r="CQ772" s="219">
        <v>0.52500000000000002</v>
      </c>
      <c r="CV772" s="219">
        <f t="shared" si="146"/>
        <v>0.52638888888888891</v>
      </c>
      <c r="CW772" s="219">
        <f t="shared" si="147"/>
        <v>0.52638888888888891</v>
      </c>
      <c r="CY772" s="219">
        <v>0.52500000000000002</v>
      </c>
    </row>
    <row r="773" spans="68:103" ht="15" hidden="1" customHeight="1">
      <c r="BP773" s="236">
        <f ca="1"/>
        <v>0.52430555555555602</v>
      </c>
      <c r="CN773" s="219">
        <f t="shared" si="144"/>
        <v>0.52708333333333335</v>
      </c>
      <c r="CO773" s="219">
        <f t="shared" si="145"/>
        <v>0.52708333333333335</v>
      </c>
      <c r="CQ773" s="219">
        <v>0.52569444444444402</v>
      </c>
      <c r="CV773" s="219">
        <f t="shared" si="146"/>
        <v>0.52708333333333335</v>
      </c>
      <c r="CW773" s="219">
        <f t="shared" si="147"/>
        <v>0.52708333333333335</v>
      </c>
      <c r="CY773" s="219">
        <v>0.52569444444444402</v>
      </c>
    </row>
    <row r="774" spans="68:103" ht="15" hidden="1" customHeight="1">
      <c r="BP774" s="236">
        <f ca="1"/>
        <v>0.52500000000000002</v>
      </c>
      <c r="CN774" s="219">
        <f t="shared" si="144"/>
        <v>0.52777777777777779</v>
      </c>
      <c r="CO774" s="219">
        <f t="shared" si="145"/>
        <v>0.52777777777777779</v>
      </c>
      <c r="CQ774" s="219">
        <v>0.52638888888888902</v>
      </c>
      <c r="CV774" s="219">
        <f t="shared" si="146"/>
        <v>0.52777777777777779</v>
      </c>
      <c r="CW774" s="219">
        <f t="shared" si="147"/>
        <v>0.52777777777777779</v>
      </c>
      <c r="CY774" s="219">
        <v>0.52638888888888902</v>
      </c>
    </row>
    <row r="775" spans="68:103" ht="15" hidden="1" customHeight="1">
      <c r="BP775" s="236">
        <f ca="1"/>
        <v>0.52569444444444402</v>
      </c>
      <c r="CN775" s="219">
        <f t="shared" si="144"/>
        <v>0.52847222222222223</v>
      </c>
      <c r="CO775" s="219">
        <f t="shared" si="145"/>
        <v>0.52847222222222223</v>
      </c>
      <c r="CQ775" s="219">
        <v>0.52708333333333302</v>
      </c>
      <c r="CV775" s="219">
        <f t="shared" si="146"/>
        <v>0.52847222222222223</v>
      </c>
      <c r="CW775" s="219">
        <f t="shared" si="147"/>
        <v>0.52847222222222223</v>
      </c>
      <c r="CY775" s="219">
        <v>0.52708333333333302</v>
      </c>
    </row>
    <row r="776" spans="68:103" ht="15" hidden="1" customHeight="1">
      <c r="BP776" s="236">
        <f ca="1"/>
        <v>0.52638888888888902</v>
      </c>
      <c r="CN776" s="219">
        <f t="shared" si="144"/>
        <v>0.52916666666666667</v>
      </c>
      <c r="CO776" s="219">
        <f t="shared" si="145"/>
        <v>0.52916666666666667</v>
      </c>
      <c r="CQ776" s="219">
        <v>0.52777777777777801</v>
      </c>
      <c r="CV776" s="219">
        <f t="shared" si="146"/>
        <v>0.52916666666666667</v>
      </c>
      <c r="CW776" s="219">
        <f t="shared" si="147"/>
        <v>0.52916666666666667</v>
      </c>
      <c r="CY776" s="219">
        <v>0.52777777777777801</v>
      </c>
    </row>
    <row r="777" spans="68:103" ht="15" hidden="1" customHeight="1">
      <c r="BP777" s="236">
        <f ca="1"/>
        <v>0.52708333333333302</v>
      </c>
      <c r="CN777" s="219">
        <f t="shared" si="144"/>
        <v>0.52986111111111112</v>
      </c>
      <c r="CO777" s="219">
        <f t="shared" si="145"/>
        <v>0.52986111111111112</v>
      </c>
      <c r="CQ777" s="219">
        <v>0.52847222222222201</v>
      </c>
      <c r="CV777" s="219">
        <f t="shared" si="146"/>
        <v>0.52986111111111112</v>
      </c>
      <c r="CW777" s="219">
        <f t="shared" si="147"/>
        <v>0.52986111111111112</v>
      </c>
      <c r="CY777" s="219">
        <v>0.52847222222222201</v>
      </c>
    </row>
    <row r="778" spans="68:103" ht="15" hidden="1" customHeight="1">
      <c r="BP778" s="236">
        <f ca="1"/>
        <v>0.52777777777777801</v>
      </c>
      <c r="CN778" s="219">
        <f t="shared" si="144"/>
        <v>0.53055555555555556</v>
      </c>
      <c r="CO778" s="219">
        <f t="shared" si="145"/>
        <v>0.53055555555555556</v>
      </c>
      <c r="CQ778" s="219">
        <v>0.52916666666666701</v>
      </c>
      <c r="CV778" s="219">
        <f t="shared" si="146"/>
        <v>0.53055555555555556</v>
      </c>
      <c r="CW778" s="219">
        <f t="shared" si="147"/>
        <v>0.53055555555555556</v>
      </c>
      <c r="CY778" s="219">
        <v>0.52916666666666701</v>
      </c>
    </row>
    <row r="779" spans="68:103" ht="15" hidden="1" customHeight="1">
      <c r="BP779" s="236">
        <f ca="1"/>
        <v>0.52847222222222201</v>
      </c>
      <c r="CN779" s="219">
        <f t="shared" si="144"/>
        <v>0.53125</v>
      </c>
      <c r="CO779" s="219">
        <f t="shared" si="145"/>
        <v>0.53125</v>
      </c>
      <c r="CQ779" s="219">
        <v>0.52986111111111101</v>
      </c>
      <c r="CV779" s="219">
        <f t="shared" si="146"/>
        <v>0.53125</v>
      </c>
      <c r="CW779" s="219">
        <f t="shared" si="147"/>
        <v>0.53125</v>
      </c>
      <c r="CY779" s="219">
        <v>0.52986111111111101</v>
      </c>
    </row>
    <row r="780" spans="68:103" ht="15" hidden="1" customHeight="1">
      <c r="BP780" s="236">
        <f ca="1"/>
        <v>0.52916666666666701</v>
      </c>
      <c r="CN780" s="219">
        <f t="shared" si="144"/>
        <v>0.53194444444444444</v>
      </c>
      <c r="CO780" s="219">
        <f t="shared" si="145"/>
        <v>0.53194444444444444</v>
      </c>
      <c r="CQ780" s="219">
        <v>0.530555555555556</v>
      </c>
      <c r="CV780" s="219">
        <f t="shared" si="146"/>
        <v>0.53194444444444444</v>
      </c>
      <c r="CW780" s="219">
        <f t="shared" si="147"/>
        <v>0.53194444444444444</v>
      </c>
      <c r="CY780" s="219">
        <v>0.530555555555556</v>
      </c>
    </row>
    <row r="781" spans="68:103" ht="15" hidden="1" customHeight="1">
      <c r="BP781" s="236">
        <f ca="1"/>
        <v>0.52986111111111101</v>
      </c>
      <c r="CN781" s="219">
        <f t="shared" si="144"/>
        <v>0.53263888888888888</v>
      </c>
      <c r="CO781" s="219">
        <f t="shared" si="145"/>
        <v>0.53263888888888888</v>
      </c>
      <c r="CQ781" s="219">
        <v>0.53125</v>
      </c>
      <c r="CV781" s="219">
        <f t="shared" si="146"/>
        <v>0.53263888888888888</v>
      </c>
      <c r="CW781" s="219">
        <f t="shared" si="147"/>
        <v>0.53263888888888888</v>
      </c>
      <c r="CY781" s="219">
        <v>0.53125</v>
      </c>
    </row>
    <row r="782" spans="68:103" ht="15" hidden="1" customHeight="1">
      <c r="BP782" s="236">
        <f ca="1"/>
        <v>0.530555555555556</v>
      </c>
      <c r="CN782" s="219">
        <f t="shared" si="144"/>
        <v>0.53333333333333333</v>
      </c>
      <c r="CO782" s="219">
        <f t="shared" si="145"/>
        <v>0.53333333333333333</v>
      </c>
      <c r="CQ782" s="219">
        <v>0.531944444444444</v>
      </c>
      <c r="CV782" s="219">
        <f t="shared" si="146"/>
        <v>0.53333333333333333</v>
      </c>
      <c r="CW782" s="219">
        <f t="shared" si="147"/>
        <v>0.53333333333333333</v>
      </c>
      <c r="CY782" s="219">
        <v>0.531944444444444</v>
      </c>
    </row>
    <row r="783" spans="68:103" ht="15" hidden="1" customHeight="1">
      <c r="BP783" s="236">
        <f ca="1"/>
        <v>0.53125</v>
      </c>
      <c r="CN783" s="219">
        <f t="shared" si="144"/>
        <v>0.53402777777777777</v>
      </c>
      <c r="CO783" s="219">
        <f t="shared" si="145"/>
        <v>0.53402777777777777</v>
      </c>
      <c r="CQ783" s="219">
        <v>0.53263888888888899</v>
      </c>
      <c r="CV783" s="219">
        <f t="shared" si="146"/>
        <v>0.53402777777777777</v>
      </c>
      <c r="CW783" s="219">
        <f t="shared" si="147"/>
        <v>0.53402777777777777</v>
      </c>
      <c r="CY783" s="219">
        <v>0.53263888888888899</v>
      </c>
    </row>
    <row r="784" spans="68:103" ht="15" hidden="1" customHeight="1">
      <c r="BP784" s="236">
        <f ca="1"/>
        <v>0.531944444444444</v>
      </c>
      <c r="CN784" s="219">
        <f t="shared" ref="CN784:CN847" si="148">IF(CN783=1,TIME(0,1,0),TIME(HOUR(CN783),MINUTE(CN783),0)+TIME(0,1,0))</f>
        <v>0.53472222222222221</v>
      </c>
      <c r="CO784" s="219">
        <f t="shared" ref="CO784:CO847" si="149">IF(CO783=1,TIME(0,1,0),TIME(HOUR(CO783),MINUTE(CO783),0)+TIME(0,1,0))</f>
        <v>0.53472222222222221</v>
      </c>
      <c r="CQ784" s="219">
        <v>0.53333333333333299</v>
      </c>
      <c r="CV784" s="219">
        <f t="shared" ref="CV784:CV847" si="150">IF(CV783=1,TIME(0,1,0),TIME(HOUR(CV783),MINUTE(CV783),0)+TIME(0,1,0))</f>
        <v>0.53472222222222221</v>
      </c>
      <c r="CW784" s="219">
        <f t="shared" ref="CW784:CW847" si="151">IF(CW783=1,TIME(0,1,0),TIME(HOUR(CW783),MINUTE(CW783),0)+TIME(0,1,0))</f>
        <v>0.53472222222222221</v>
      </c>
      <c r="CY784" s="219">
        <v>0.53333333333333299</v>
      </c>
    </row>
    <row r="785" spans="68:103" ht="15" hidden="1" customHeight="1">
      <c r="BP785" s="236">
        <f ca="1"/>
        <v>0.53263888888888899</v>
      </c>
      <c r="CN785" s="219">
        <f t="shared" si="148"/>
        <v>0.53541666666666665</v>
      </c>
      <c r="CO785" s="219">
        <f t="shared" si="149"/>
        <v>0.53541666666666665</v>
      </c>
      <c r="CQ785" s="219">
        <v>0.53402777777777799</v>
      </c>
      <c r="CV785" s="219">
        <f t="shared" si="150"/>
        <v>0.53541666666666665</v>
      </c>
      <c r="CW785" s="219">
        <f t="shared" si="151"/>
        <v>0.53541666666666665</v>
      </c>
      <c r="CY785" s="219">
        <v>0.53402777777777799</v>
      </c>
    </row>
    <row r="786" spans="68:103" ht="15" hidden="1" customHeight="1">
      <c r="BP786" s="236">
        <f ca="1"/>
        <v>0.53333333333333299</v>
      </c>
      <c r="CN786" s="219">
        <f t="shared" si="148"/>
        <v>0.53611111111111109</v>
      </c>
      <c r="CO786" s="219">
        <f t="shared" si="149"/>
        <v>0.53611111111111109</v>
      </c>
      <c r="CQ786" s="219">
        <v>0.53472222222222199</v>
      </c>
      <c r="CV786" s="219">
        <f t="shared" si="150"/>
        <v>0.53611111111111109</v>
      </c>
      <c r="CW786" s="219">
        <f t="shared" si="151"/>
        <v>0.53611111111111109</v>
      </c>
      <c r="CY786" s="219">
        <v>0.53472222222222199</v>
      </c>
    </row>
    <row r="787" spans="68:103" ht="15" hidden="1" customHeight="1">
      <c r="BP787" s="236">
        <f ca="1"/>
        <v>0.53402777777777799</v>
      </c>
      <c r="CN787" s="219">
        <f t="shared" si="148"/>
        <v>0.53680555555555554</v>
      </c>
      <c r="CO787" s="219">
        <f t="shared" si="149"/>
        <v>0.53680555555555554</v>
      </c>
      <c r="CQ787" s="219">
        <v>0.53541666666666698</v>
      </c>
      <c r="CV787" s="219">
        <f t="shared" si="150"/>
        <v>0.53680555555555554</v>
      </c>
      <c r="CW787" s="219">
        <f t="shared" si="151"/>
        <v>0.53680555555555554</v>
      </c>
      <c r="CY787" s="219">
        <v>0.53541666666666698</v>
      </c>
    </row>
    <row r="788" spans="68:103" ht="15" hidden="1" customHeight="1">
      <c r="BP788" s="236">
        <f ca="1"/>
        <v>0.53472222222222199</v>
      </c>
      <c r="CN788" s="219">
        <f t="shared" si="148"/>
        <v>0.53749999999999998</v>
      </c>
      <c r="CO788" s="219">
        <f t="shared" si="149"/>
        <v>0.53749999999999998</v>
      </c>
      <c r="CQ788" s="219">
        <v>0.53611111111111098</v>
      </c>
      <c r="CV788" s="219">
        <f t="shared" si="150"/>
        <v>0.53749999999999998</v>
      </c>
      <c r="CW788" s="219">
        <f t="shared" si="151"/>
        <v>0.53749999999999998</v>
      </c>
      <c r="CY788" s="219">
        <v>0.53611111111111098</v>
      </c>
    </row>
    <row r="789" spans="68:103" ht="15" hidden="1" customHeight="1">
      <c r="BP789" s="236">
        <f ca="1"/>
        <v>0.53541666666666698</v>
      </c>
      <c r="CN789" s="219">
        <f t="shared" si="148"/>
        <v>0.53819444444444442</v>
      </c>
      <c r="CO789" s="219">
        <f t="shared" si="149"/>
        <v>0.53819444444444442</v>
      </c>
      <c r="CQ789" s="219">
        <v>0.53680555555555598</v>
      </c>
      <c r="CV789" s="219">
        <f t="shared" si="150"/>
        <v>0.53819444444444442</v>
      </c>
      <c r="CW789" s="219">
        <f t="shared" si="151"/>
        <v>0.53819444444444442</v>
      </c>
      <c r="CY789" s="219">
        <v>0.53680555555555598</v>
      </c>
    </row>
    <row r="790" spans="68:103" ht="15" hidden="1" customHeight="1">
      <c r="BP790" s="236">
        <f ca="1"/>
        <v>0.53611111111111098</v>
      </c>
      <c r="CN790" s="219">
        <f t="shared" si="148"/>
        <v>0.53888888888888886</v>
      </c>
      <c r="CO790" s="219">
        <f t="shared" si="149"/>
        <v>0.53888888888888886</v>
      </c>
      <c r="CQ790" s="219">
        <v>0.53749999999999998</v>
      </c>
      <c r="CV790" s="219">
        <f t="shared" si="150"/>
        <v>0.53888888888888886</v>
      </c>
      <c r="CW790" s="219">
        <f t="shared" si="151"/>
        <v>0.53888888888888886</v>
      </c>
      <c r="CY790" s="219">
        <v>0.53749999999999998</v>
      </c>
    </row>
    <row r="791" spans="68:103" ht="15" hidden="1" customHeight="1">
      <c r="BP791" s="236">
        <f ca="1"/>
        <v>0.53680555555555598</v>
      </c>
      <c r="CN791" s="219">
        <f t="shared" si="148"/>
        <v>0.5395833333333333</v>
      </c>
      <c r="CO791" s="219">
        <f t="shared" si="149"/>
        <v>0.5395833333333333</v>
      </c>
      <c r="CQ791" s="219">
        <v>0.53819444444444398</v>
      </c>
      <c r="CV791" s="219">
        <f t="shared" si="150"/>
        <v>0.5395833333333333</v>
      </c>
      <c r="CW791" s="219">
        <f t="shared" si="151"/>
        <v>0.5395833333333333</v>
      </c>
      <c r="CY791" s="219">
        <v>0.53819444444444398</v>
      </c>
    </row>
    <row r="792" spans="68:103" ht="15" hidden="1" customHeight="1">
      <c r="BP792" s="236">
        <f ca="1"/>
        <v>0.53749999999999998</v>
      </c>
      <c r="CN792" s="219">
        <f t="shared" si="148"/>
        <v>0.54027777777777775</v>
      </c>
      <c r="CO792" s="219">
        <f t="shared" si="149"/>
        <v>0.54027777777777775</v>
      </c>
      <c r="CQ792" s="219">
        <v>0.53888888888888897</v>
      </c>
      <c r="CV792" s="219">
        <f t="shared" si="150"/>
        <v>0.54027777777777775</v>
      </c>
      <c r="CW792" s="219">
        <f t="shared" si="151"/>
        <v>0.54027777777777775</v>
      </c>
      <c r="CY792" s="219">
        <v>0.53888888888888897</v>
      </c>
    </row>
    <row r="793" spans="68:103" ht="15" hidden="1" customHeight="1">
      <c r="BP793" s="236">
        <f ca="1"/>
        <v>0.53819444444444398</v>
      </c>
      <c r="CN793" s="219">
        <f t="shared" si="148"/>
        <v>0.54097222222222219</v>
      </c>
      <c r="CO793" s="219">
        <f t="shared" si="149"/>
        <v>0.54097222222222219</v>
      </c>
      <c r="CQ793" s="219">
        <v>0.53958333333333297</v>
      </c>
      <c r="CV793" s="219">
        <f t="shared" si="150"/>
        <v>0.54097222222222219</v>
      </c>
      <c r="CW793" s="219">
        <f t="shared" si="151"/>
        <v>0.54097222222222219</v>
      </c>
      <c r="CY793" s="219">
        <v>0.53958333333333297</v>
      </c>
    </row>
    <row r="794" spans="68:103" ht="15" hidden="1" customHeight="1">
      <c r="BP794" s="236">
        <f ca="1"/>
        <v>0.53888888888888897</v>
      </c>
      <c r="CN794" s="219">
        <f t="shared" si="148"/>
        <v>0.54166666666666663</v>
      </c>
      <c r="CO794" s="219">
        <f t="shared" si="149"/>
        <v>0.54166666666666663</v>
      </c>
      <c r="CQ794" s="219">
        <v>0.54027777777777797</v>
      </c>
      <c r="CV794" s="219">
        <f t="shared" si="150"/>
        <v>0.54166666666666663</v>
      </c>
      <c r="CW794" s="219">
        <f t="shared" si="151"/>
        <v>0.54166666666666663</v>
      </c>
      <c r="CY794" s="219">
        <v>0.54027777777777797</v>
      </c>
    </row>
    <row r="795" spans="68:103" ht="15" hidden="1" customHeight="1">
      <c r="BP795" s="236">
        <f ca="1"/>
        <v>0.53958333333333297</v>
      </c>
      <c r="CN795" s="219">
        <f t="shared" si="148"/>
        <v>0.54236111111111107</v>
      </c>
      <c r="CO795" s="219">
        <f t="shared" si="149"/>
        <v>0.54236111111111107</v>
      </c>
      <c r="CQ795" s="219">
        <v>0.54097222222222197</v>
      </c>
      <c r="CV795" s="219">
        <f t="shared" si="150"/>
        <v>0.54236111111111107</v>
      </c>
      <c r="CW795" s="219">
        <f t="shared" si="151"/>
        <v>0.54236111111111107</v>
      </c>
      <c r="CY795" s="219">
        <v>0.54097222222222197</v>
      </c>
    </row>
    <row r="796" spans="68:103" ht="15" hidden="1" customHeight="1">
      <c r="BP796" s="236">
        <f ca="1"/>
        <v>0.54027777777777797</v>
      </c>
      <c r="CN796" s="219">
        <f t="shared" si="148"/>
        <v>0.54305555555555551</v>
      </c>
      <c r="CO796" s="219">
        <f t="shared" si="149"/>
        <v>0.54305555555555551</v>
      </c>
      <c r="CQ796" s="219">
        <v>0.54166666666666696</v>
      </c>
      <c r="CV796" s="219">
        <f t="shared" si="150"/>
        <v>0.54305555555555551</v>
      </c>
      <c r="CW796" s="219">
        <f t="shared" si="151"/>
        <v>0.54305555555555551</v>
      </c>
      <c r="CY796" s="219">
        <v>0.54166666666666696</v>
      </c>
    </row>
    <row r="797" spans="68:103" ht="15" hidden="1" customHeight="1">
      <c r="BP797" s="236">
        <f ca="1"/>
        <v>0.54097222222222197</v>
      </c>
      <c r="CN797" s="219">
        <f t="shared" si="148"/>
        <v>0.54374999999999996</v>
      </c>
      <c r="CO797" s="219">
        <f t="shared" si="149"/>
        <v>0.54374999999999996</v>
      </c>
      <c r="CQ797" s="219">
        <v>0.54236111111111096</v>
      </c>
      <c r="CV797" s="219">
        <f t="shared" si="150"/>
        <v>0.54374999999999996</v>
      </c>
      <c r="CW797" s="219">
        <f t="shared" si="151"/>
        <v>0.54374999999999996</v>
      </c>
      <c r="CY797" s="219">
        <v>0.54236111111111096</v>
      </c>
    </row>
    <row r="798" spans="68:103" ht="15" hidden="1" customHeight="1">
      <c r="BP798" s="236">
        <f ca="1"/>
        <v>0.54166666666666696</v>
      </c>
      <c r="CN798" s="219">
        <f t="shared" si="148"/>
        <v>0.5444444444444444</v>
      </c>
      <c r="CO798" s="219">
        <f t="shared" si="149"/>
        <v>0.5444444444444444</v>
      </c>
      <c r="CQ798" s="219">
        <v>0.54305555555555596</v>
      </c>
      <c r="CV798" s="219">
        <f t="shared" si="150"/>
        <v>0.5444444444444444</v>
      </c>
      <c r="CW798" s="219">
        <f t="shared" si="151"/>
        <v>0.5444444444444444</v>
      </c>
      <c r="CY798" s="219">
        <v>0.54305555555555596</v>
      </c>
    </row>
    <row r="799" spans="68:103" ht="15" hidden="1" customHeight="1">
      <c r="BP799" s="236">
        <f ca="1"/>
        <v>0.54236111111111096</v>
      </c>
      <c r="CN799" s="219">
        <f t="shared" si="148"/>
        <v>0.54513888888888884</v>
      </c>
      <c r="CO799" s="219">
        <f t="shared" si="149"/>
        <v>0.54513888888888884</v>
      </c>
      <c r="CQ799" s="219">
        <v>0.54374999999999996</v>
      </c>
      <c r="CV799" s="219">
        <f t="shared" si="150"/>
        <v>0.54513888888888884</v>
      </c>
      <c r="CW799" s="219">
        <f t="shared" si="151"/>
        <v>0.54513888888888884</v>
      </c>
      <c r="CY799" s="219">
        <v>0.54374999999999996</v>
      </c>
    </row>
    <row r="800" spans="68:103" ht="15" hidden="1" customHeight="1">
      <c r="BP800" s="236">
        <f ca="1"/>
        <v>0.54305555555555596</v>
      </c>
      <c r="CN800" s="219">
        <f t="shared" si="148"/>
        <v>0.54583333333333328</v>
      </c>
      <c r="CO800" s="219">
        <f t="shared" si="149"/>
        <v>0.54583333333333328</v>
      </c>
      <c r="CQ800" s="219">
        <v>0.54444444444444495</v>
      </c>
      <c r="CV800" s="219">
        <f t="shared" si="150"/>
        <v>0.54583333333333328</v>
      </c>
      <c r="CW800" s="219">
        <f t="shared" si="151"/>
        <v>0.54583333333333328</v>
      </c>
      <c r="CY800" s="219">
        <v>0.54444444444444495</v>
      </c>
    </row>
    <row r="801" spans="68:103" ht="15" hidden="1" customHeight="1">
      <c r="BP801" s="236">
        <f ca="1"/>
        <v>0.54374999999999996</v>
      </c>
      <c r="CN801" s="219">
        <f t="shared" si="148"/>
        <v>0.54652777777777772</v>
      </c>
      <c r="CO801" s="219">
        <f t="shared" si="149"/>
        <v>0.54652777777777772</v>
      </c>
      <c r="CQ801" s="219">
        <v>0.54513888888888895</v>
      </c>
      <c r="CV801" s="219">
        <f t="shared" si="150"/>
        <v>0.54652777777777772</v>
      </c>
      <c r="CW801" s="219">
        <f t="shared" si="151"/>
        <v>0.54652777777777772</v>
      </c>
      <c r="CY801" s="219">
        <v>0.54513888888888895</v>
      </c>
    </row>
    <row r="802" spans="68:103" ht="15" hidden="1" customHeight="1">
      <c r="BP802" s="236">
        <f ca="1"/>
        <v>0.54444444444444495</v>
      </c>
      <c r="CN802" s="219">
        <f t="shared" si="148"/>
        <v>0.54722222222222217</v>
      </c>
      <c r="CO802" s="219">
        <f t="shared" si="149"/>
        <v>0.54722222222222217</v>
      </c>
      <c r="CQ802" s="219">
        <v>0.54583333333333295</v>
      </c>
      <c r="CV802" s="219">
        <f t="shared" si="150"/>
        <v>0.54722222222222217</v>
      </c>
      <c r="CW802" s="219">
        <f t="shared" si="151"/>
        <v>0.54722222222222217</v>
      </c>
      <c r="CY802" s="219">
        <v>0.54583333333333295</v>
      </c>
    </row>
    <row r="803" spans="68:103" ht="15" hidden="1" customHeight="1">
      <c r="BP803" s="236">
        <f ca="1"/>
        <v>0.54513888888888895</v>
      </c>
      <c r="CN803" s="219">
        <f t="shared" si="148"/>
        <v>0.54791666666666672</v>
      </c>
      <c r="CO803" s="219">
        <f t="shared" si="149"/>
        <v>0.54791666666666672</v>
      </c>
      <c r="CQ803" s="219">
        <v>0.54652777777777795</v>
      </c>
      <c r="CV803" s="219">
        <f t="shared" si="150"/>
        <v>0.54791666666666672</v>
      </c>
      <c r="CW803" s="219">
        <f t="shared" si="151"/>
        <v>0.54791666666666672</v>
      </c>
      <c r="CY803" s="219">
        <v>0.54652777777777795</v>
      </c>
    </row>
    <row r="804" spans="68:103" ht="15" hidden="1" customHeight="1">
      <c r="BP804" s="236">
        <f ca="1"/>
        <v>0.54583333333333295</v>
      </c>
      <c r="CN804" s="219">
        <f t="shared" si="148"/>
        <v>0.54861111111111116</v>
      </c>
      <c r="CO804" s="219">
        <f t="shared" si="149"/>
        <v>0.54861111111111116</v>
      </c>
      <c r="CQ804" s="219">
        <v>0.54722222222222205</v>
      </c>
      <c r="CV804" s="219">
        <f t="shared" si="150"/>
        <v>0.54861111111111116</v>
      </c>
      <c r="CW804" s="219">
        <f t="shared" si="151"/>
        <v>0.54861111111111116</v>
      </c>
      <c r="CY804" s="219">
        <v>0.54722222222222205</v>
      </c>
    </row>
    <row r="805" spans="68:103" ht="15" hidden="1" customHeight="1">
      <c r="BP805" s="236">
        <f ca="1"/>
        <v>0.54652777777777795</v>
      </c>
      <c r="CN805" s="219">
        <f t="shared" si="148"/>
        <v>0.5493055555555556</v>
      </c>
      <c r="CO805" s="219">
        <f t="shared" si="149"/>
        <v>0.5493055555555556</v>
      </c>
      <c r="CQ805" s="219">
        <v>0.54791666666666705</v>
      </c>
      <c r="CV805" s="219">
        <f t="shared" si="150"/>
        <v>0.5493055555555556</v>
      </c>
      <c r="CW805" s="219">
        <f t="shared" si="151"/>
        <v>0.5493055555555556</v>
      </c>
      <c r="CY805" s="219">
        <v>0.54791666666666705</v>
      </c>
    </row>
    <row r="806" spans="68:103" ht="15" hidden="1" customHeight="1">
      <c r="BP806" s="236">
        <f ca="1"/>
        <v>0.54722222222222205</v>
      </c>
      <c r="CN806" s="219">
        <f t="shared" si="148"/>
        <v>0.55000000000000004</v>
      </c>
      <c r="CO806" s="219">
        <f t="shared" si="149"/>
        <v>0.55000000000000004</v>
      </c>
      <c r="CQ806" s="219">
        <v>0.54861111111111105</v>
      </c>
      <c r="CV806" s="219">
        <f t="shared" si="150"/>
        <v>0.55000000000000004</v>
      </c>
      <c r="CW806" s="219">
        <f t="shared" si="151"/>
        <v>0.55000000000000004</v>
      </c>
      <c r="CY806" s="219">
        <v>0.54861111111111105</v>
      </c>
    </row>
    <row r="807" spans="68:103" ht="15" hidden="1" customHeight="1">
      <c r="BP807" s="236">
        <f ca="1"/>
        <v>0.54791666666666705</v>
      </c>
      <c r="CN807" s="219">
        <f t="shared" si="148"/>
        <v>0.55069444444444449</v>
      </c>
      <c r="CO807" s="219">
        <f t="shared" si="149"/>
        <v>0.55069444444444449</v>
      </c>
      <c r="CQ807" s="219">
        <v>0.54930555555555605</v>
      </c>
      <c r="CV807" s="219">
        <f t="shared" si="150"/>
        <v>0.55069444444444449</v>
      </c>
      <c r="CW807" s="219">
        <f t="shared" si="151"/>
        <v>0.55069444444444449</v>
      </c>
      <c r="CY807" s="219">
        <v>0.54930555555555605</v>
      </c>
    </row>
    <row r="808" spans="68:103" ht="15" hidden="1" customHeight="1">
      <c r="BP808" s="236">
        <f ca="1"/>
        <v>0.54861111111111105</v>
      </c>
      <c r="CN808" s="219">
        <f t="shared" si="148"/>
        <v>0.55138888888888893</v>
      </c>
      <c r="CO808" s="219">
        <f t="shared" si="149"/>
        <v>0.55138888888888893</v>
      </c>
      <c r="CQ808" s="219">
        <v>0.55000000000000004</v>
      </c>
      <c r="CV808" s="219">
        <f t="shared" si="150"/>
        <v>0.55138888888888893</v>
      </c>
      <c r="CW808" s="219">
        <f t="shared" si="151"/>
        <v>0.55138888888888893</v>
      </c>
      <c r="CY808" s="219">
        <v>0.55000000000000004</v>
      </c>
    </row>
    <row r="809" spans="68:103" ht="15" hidden="1" customHeight="1">
      <c r="BP809" s="236">
        <f ca="1"/>
        <v>0.54930555555555605</v>
      </c>
      <c r="CN809" s="219">
        <f t="shared" si="148"/>
        <v>0.55208333333333337</v>
      </c>
      <c r="CO809" s="219">
        <f t="shared" si="149"/>
        <v>0.55208333333333337</v>
      </c>
      <c r="CQ809" s="219">
        <v>0.55069444444444404</v>
      </c>
      <c r="CV809" s="219">
        <f t="shared" si="150"/>
        <v>0.55208333333333337</v>
      </c>
      <c r="CW809" s="219">
        <f t="shared" si="151"/>
        <v>0.55208333333333337</v>
      </c>
      <c r="CY809" s="219">
        <v>0.55069444444444404</v>
      </c>
    </row>
    <row r="810" spans="68:103" ht="15" hidden="1" customHeight="1">
      <c r="BP810" s="236">
        <f ca="1"/>
        <v>0.55000000000000004</v>
      </c>
      <c r="CN810" s="219">
        <f t="shared" si="148"/>
        <v>0.55277777777777781</v>
      </c>
      <c r="CO810" s="219">
        <f t="shared" si="149"/>
        <v>0.55277777777777781</v>
      </c>
      <c r="CQ810" s="219">
        <v>0.55138888888888904</v>
      </c>
      <c r="CV810" s="219">
        <f t="shared" si="150"/>
        <v>0.55277777777777781</v>
      </c>
      <c r="CW810" s="219">
        <f t="shared" si="151"/>
        <v>0.55277777777777781</v>
      </c>
      <c r="CY810" s="219">
        <v>0.55138888888888904</v>
      </c>
    </row>
    <row r="811" spans="68:103" ht="15" hidden="1" customHeight="1">
      <c r="BP811" s="236">
        <f ca="1"/>
        <v>0.55069444444444404</v>
      </c>
      <c r="CN811" s="219">
        <f t="shared" si="148"/>
        <v>0.55347222222222225</v>
      </c>
      <c r="CO811" s="219">
        <f t="shared" si="149"/>
        <v>0.55347222222222225</v>
      </c>
      <c r="CQ811" s="219">
        <v>0.55208333333333304</v>
      </c>
      <c r="CV811" s="219">
        <f t="shared" si="150"/>
        <v>0.55347222222222225</v>
      </c>
      <c r="CW811" s="219">
        <f t="shared" si="151"/>
        <v>0.55347222222222225</v>
      </c>
      <c r="CY811" s="219">
        <v>0.55208333333333304</v>
      </c>
    </row>
    <row r="812" spans="68:103" ht="15" hidden="1" customHeight="1">
      <c r="BP812" s="236">
        <f ca="1"/>
        <v>0.55138888888888904</v>
      </c>
      <c r="CN812" s="219">
        <f t="shared" si="148"/>
        <v>0.5541666666666667</v>
      </c>
      <c r="CO812" s="219">
        <f t="shared" si="149"/>
        <v>0.5541666666666667</v>
      </c>
      <c r="CQ812" s="219">
        <v>0.55277777777777803</v>
      </c>
      <c r="CV812" s="219">
        <f t="shared" si="150"/>
        <v>0.5541666666666667</v>
      </c>
      <c r="CW812" s="219">
        <f t="shared" si="151"/>
        <v>0.5541666666666667</v>
      </c>
      <c r="CY812" s="219">
        <v>0.55277777777777803</v>
      </c>
    </row>
    <row r="813" spans="68:103" ht="15" hidden="1" customHeight="1">
      <c r="BP813" s="236">
        <f ca="1"/>
        <v>0.55208333333333304</v>
      </c>
      <c r="CN813" s="219">
        <f t="shared" si="148"/>
        <v>0.55486111111111114</v>
      </c>
      <c r="CO813" s="219">
        <f t="shared" si="149"/>
        <v>0.55486111111111114</v>
      </c>
      <c r="CQ813" s="219">
        <v>0.55347222222222203</v>
      </c>
      <c r="CV813" s="219">
        <f t="shared" si="150"/>
        <v>0.55486111111111114</v>
      </c>
      <c r="CW813" s="219">
        <f t="shared" si="151"/>
        <v>0.55486111111111114</v>
      </c>
      <c r="CY813" s="219">
        <v>0.55347222222222203</v>
      </c>
    </row>
    <row r="814" spans="68:103" ht="15" hidden="1" customHeight="1">
      <c r="BP814" s="236">
        <f ca="1"/>
        <v>0.55277777777777803</v>
      </c>
      <c r="CN814" s="219">
        <f t="shared" si="148"/>
        <v>0.55555555555555558</v>
      </c>
      <c r="CO814" s="219">
        <f t="shared" si="149"/>
        <v>0.55555555555555558</v>
      </c>
      <c r="CQ814" s="219">
        <v>0.55416666666666703</v>
      </c>
      <c r="CV814" s="219">
        <f t="shared" si="150"/>
        <v>0.55555555555555558</v>
      </c>
      <c r="CW814" s="219">
        <f t="shared" si="151"/>
        <v>0.55555555555555558</v>
      </c>
      <c r="CY814" s="219">
        <v>0.55416666666666703</v>
      </c>
    </row>
    <row r="815" spans="68:103" ht="15" hidden="1" customHeight="1">
      <c r="BP815" s="236">
        <f ca="1"/>
        <v>0.55347222222222203</v>
      </c>
      <c r="CN815" s="219">
        <f t="shared" si="148"/>
        <v>0.55625000000000002</v>
      </c>
      <c r="CO815" s="219">
        <f t="shared" si="149"/>
        <v>0.55625000000000002</v>
      </c>
      <c r="CQ815" s="219">
        <v>0.55486111111111103</v>
      </c>
      <c r="CV815" s="219">
        <f t="shared" si="150"/>
        <v>0.55625000000000002</v>
      </c>
      <c r="CW815" s="219">
        <f t="shared" si="151"/>
        <v>0.55625000000000002</v>
      </c>
      <c r="CY815" s="219">
        <v>0.55486111111111103</v>
      </c>
    </row>
    <row r="816" spans="68:103" ht="15" hidden="1" customHeight="1">
      <c r="BP816" s="236">
        <f ca="1"/>
        <v>0.55416666666666703</v>
      </c>
      <c r="CN816" s="219">
        <f t="shared" si="148"/>
        <v>0.55694444444444446</v>
      </c>
      <c r="CO816" s="219">
        <f t="shared" si="149"/>
        <v>0.55694444444444446</v>
      </c>
      <c r="CQ816" s="219">
        <v>0.55555555555555602</v>
      </c>
      <c r="CV816" s="219">
        <f t="shared" si="150"/>
        <v>0.55694444444444446</v>
      </c>
      <c r="CW816" s="219">
        <f t="shared" si="151"/>
        <v>0.55694444444444446</v>
      </c>
      <c r="CY816" s="219">
        <v>0.55555555555555602</v>
      </c>
    </row>
    <row r="817" spans="68:103" ht="15" hidden="1" customHeight="1">
      <c r="BP817" s="236">
        <f ca="1"/>
        <v>0.55486111111111103</v>
      </c>
      <c r="CN817" s="219">
        <f t="shared" si="148"/>
        <v>0.55763888888888891</v>
      </c>
      <c r="CO817" s="219">
        <f t="shared" si="149"/>
        <v>0.55763888888888891</v>
      </c>
      <c r="CQ817" s="219">
        <v>0.55625000000000002</v>
      </c>
      <c r="CV817" s="219">
        <f t="shared" si="150"/>
        <v>0.55763888888888891</v>
      </c>
      <c r="CW817" s="219">
        <f t="shared" si="151"/>
        <v>0.55763888888888891</v>
      </c>
      <c r="CY817" s="219">
        <v>0.55625000000000002</v>
      </c>
    </row>
    <row r="818" spans="68:103" ht="15" hidden="1" customHeight="1">
      <c r="BP818" s="236">
        <f ca="1"/>
        <v>0.55555555555555602</v>
      </c>
      <c r="CN818" s="219">
        <f t="shared" si="148"/>
        <v>0.55833333333333335</v>
      </c>
      <c r="CO818" s="219">
        <f t="shared" si="149"/>
        <v>0.55833333333333335</v>
      </c>
      <c r="CQ818" s="219">
        <v>0.55694444444444402</v>
      </c>
      <c r="CV818" s="219">
        <f t="shared" si="150"/>
        <v>0.55833333333333335</v>
      </c>
      <c r="CW818" s="219">
        <f t="shared" si="151"/>
        <v>0.55833333333333335</v>
      </c>
      <c r="CY818" s="219">
        <v>0.55694444444444402</v>
      </c>
    </row>
    <row r="819" spans="68:103" ht="15" hidden="1" customHeight="1">
      <c r="BP819" s="236">
        <f ca="1"/>
        <v>0.55625000000000002</v>
      </c>
      <c r="CN819" s="219">
        <f t="shared" si="148"/>
        <v>0.55902777777777779</v>
      </c>
      <c r="CO819" s="219">
        <f t="shared" si="149"/>
        <v>0.55902777777777779</v>
      </c>
      <c r="CQ819" s="219">
        <v>0.55763888888888902</v>
      </c>
      <c r="CV819" s="219">
        <f t="shared" si="150"/>
        <v>0.55902777777777779</v>
      </c>
      <c r="CW819" s="219">
        <f t="shared" si="151"/>
        <v>0.55902777777777779</v>
      </c>
      <c r="CY819" s="219">
        <v>0.55763888888888902</v>
      </c>
    </row>
    <row r="820" spans="68:103" ht="15" hidden="1" customHeight="1">
      <c r="BP820" s="236">
        <f ca="1"/>
        <v>0.55694444444444402</v>
      </c>
      <c r="CN820" s="219">
        <f t="shared" si="148"/>
        <v>0.55972222222222223</v>
      </c>
      <c r="CO820" s="219">
        <f t="shared" si="149"/>
        <v>0.55972222222222223</v>
      </c>
      <c r="CQ820" s="219">
        <v>0.55833333333333302</v>
      </c>
      <c r="CV820" s="219">
        <f t="shared" si="150"/>
        <v>0.55972222222222223</v>
      </c>
      <c r="CW820" s="219">
        <f t="shared" si="151"/>
        <v>0.55972222222222223</v>
      </c>
      <c r="CY820" s="219">
        <v>0.55833333333333302</v>
      </c>
    </row>
    <row r="821" spans="68:103" ht="15" hidden="1" customHeight="1">
      <c r="BP821" s="236">
        <f ca="1"/>
        <v>0.55763888888888902</v>
      </c>
      <c r="CN821" s="219">
        <f t="shared" si="148"/>
        <v>0.56041666666666667</v>
      </c>
      <c r="CO821" s="219">
        <f t="shared" si="149"/>
        <v>0.56041666666666667</v>
      </c>
      <c r="CQ821" s="219">
        <v>0.55902777777777801</v>
      </c>
      <c r="CV821" s="219">
        <f t="shared" si="150"/>
        <v>0.56041666666666667</v>
      </c>
      <c r="CW821" s="219">
        <f t="shared" si="151"/>
        <v>0.56041666666666667</v>
      </c>
      <c r="CY821" s="219">
        <v>0.55902777777777801</v>
      </c>
    </row>
    <row r="822" spans="68:103" ht="15" hidden="1" customHeight="1">
      <c r="BP822" s="236">
        <f ca="1"/>
        <v>0.55833333333333302</v>
      </c>
      <c r="CN822" s="219">
        <f t="shared" si="148"/>
        <v>0.56111111111111112</v>
      </c>
      <c r="CO822" s="219">
        <f t="shared" si="149"/>
        <v>0.56111111111111112</v>
      </c>
      <c r="CQ822" s="219">
        <v>0.55972222222222201</v>
      </c>
      <c r="CV822" s="219">
        <f t="shared" si="150"/>
        <v>0.56111111111111112</v>
      </c>
      <c r="CW822" s="219">
        <f t="shared" si="151"/>
        <v>0.56111111111111112</v>
      </c>
      <c r="CY822" s="219">
        <v>0.55972222222222201</v>
      </c>
    </row>
    <row r="823" spans="68:103" ht="15" hidden="1" customHeight="1">
      <c r="BP823" s="236">
        <f ca="1"/>
        <v>0.55902777777777801</v>
      </c>
      <c r="CN823" s="219">
        <f t="shared" si="148"/>
        <v>0.56180555555555556</v>
      </c>
      <c r="CO823" s="219">
        <f t="shared" si="149"/>
        <v>0.56180555555555556</v>
      </c>
      <c r="CQ823" s="219">
        <v>0.56041666666666701</v>
      </c>
      <c r="CV823" s="219">
        <f t="shared" si="150"/>
        <v>0.56180555555555556</v>
      </c>
      <c r="CW823" s="219">
        <f t="shared" si="151"/>
        <v>0.56180555555555556</v>
      </c>
      <c r="CY823" s="219">
        <v>0.56041666666666701</v>
      </c>
    </row>
    <row r="824" spans="68:103" ht="15" hidden="1" customHeight="1">
      <c r="BP824" s="236">
        <f ca="1"/>
        <v>0.55972222222222201</v>
      </c>
      <c r="CN824" s="219">
        <f t="shared" si="148"/>
        <v>0.5625</v>
      </c>
      <c r="CO824" s="219">
        <f t="shared" si="149"/>
        <v>0.5625</v>
      </c>
      <c r="CQ824" s="219">
        <v>0.56111111111111101</v>
      </c>
      <c r="CV824" s="219">
        <f t="shared" si="150"/>
        <v>0.5625</v>
      </c>
      <c r="CW824" s="219">
        <f t="shared" si="151"/>
        <v>0.5625</v>
      </c>
      <c r="CY824" s="219">
        <v>0.56111111111111101</v>
      </c>
    </row>
    <row r="825" spans="68:103" ht="15" hidden="1" customHeight="1">
      <c r="BP825" s="236">
        <f ca="1"/>
        <v>0.56041666666666701</v>
      </c>
      <c r="CN825" s="219">
        <f t="shared" si="148"/>
        <v>0.56319444444444444</v>
      </c>
      <c r="CO825" s="219">
        <f t="shared" si="149"/>
        <v>0.56319444444444444</v>
      </c>
      <c r="CQ825" s="219">
        <v>0.561805555555556</v>
      </c>
      <c r="CV825" s="219">
        <f t="shared" si="150"/>
        <v>0.56319444444444444</v>
      </c>
      <c r="CW825" s="219">
        <f t="shared" si="151"/>
        <v>0.56319444444444444</v>
      </c>
      <c r="CY825" s="219">
        <v>0.561805555555556</v>
      </c>
    </row>
    <row r="826" spans="68:103" ht="15" hidden="1" customHeight="1">
      <c r="BP826" s="236">
        <f ca="1"/>
        <v>0.56111111111111101</v>
      </c>
      <c r="CN826" s="219">
        <f t="shared" si="148"/>
        <v>0.56388888888888888</v>
      </c>
      <c r="CO826" s="219">
        <f t="shared" si="149"/>
        <v>0.56388888888888888</v>
      </c>
      <c r="CQ826" s="219">
        <v>0.5625</v>
      </c>
      <c r="CV826" s="219">
        <f t="shared" si="150"/>
        <v>0.56388888888888888</v>
      </c>
      <c r="CW826" s="219">
        <f t="shared" si="151"/>
        <v>0.56388888888888888</v>
      </c>
      <c r="CY826" s="219">
        <v>0.5625</v>
      </c>
    </row>
    <row r="827" spans="68:103" ht="15" hidden="1" customHeight="1">
      <c r="BP827" s="236">
        <f ca="1"/>
        <v>0.561805555555556</v>
      </c>
      <c r="CN827" s="219">
        <f t="shared" si="148"/>
        <v>0.56458333333333333</v>
      </c>
      <c r="CO827" s="219">
        <f t="shared" si="149"/>
        <v>0.56458333333333333</v>
      </c>
      <c r="CQ827" s="219">
        <v>0.563194444444444</v>
      </c>
      <c r="CV827" s="219">
        <f t="shared" si="150"/>
        <v>0.56458333333333333</v>
      </c>
      <c r="CW827" s="219">
        <f t="shared" si="151"/>
        <v>0.56458333333333333</v>
      </c>
      <c r="CY827" s="219">
        <v>0.563194444444444</v>
      </c>
    </row>
    <row r="828" spans="68:103" ht="15" hidden="1" customHeight="1">
      <c r="BP828" s="236">
        <f ca="1"/>
        <v>0.5625</v>
      </c>
      <c r="CN828" s="219">
        <f t="shared" si="148"/>
        <v>0.56527777777777777</v>
      </c>
      <c r="CO828" s="219">
        <f t="shared" si="149"/>
        <v>0.56527777777777777</v>
      </c>
      <c r="CQ828" s="219">
        <v>0.56388888888888899</v>
      </c>
      <c r="CV828" s="219">
        <f t="shared" si="150"/>
        <v>0.56527777777777777</v>
      </c>
      <c r="CW828" s="219">
        <f t="shared" si="151"/>
        <v>0.56527777777777777</v>
      </c>
      <c r="CY828" s="219">
        <v>0.56388888888888899</v>
      </c>
    </row>
    <row r="829" spans="68:103" ht="15" hidden="1" customHeight="1">
      <c r="BP829" s="236">
        <f ca="1"/>
        <v>0.563194444444444</v>
      </c>
      <c r="CN829" s="219">
        <f t="shared" si="148"/>
        <v>0.56597222222222221</v>
      </c>
      <c r="CO829" s="219">
        <f t="shared" si="149"/>
        <v>0.56597222222222221</v>
      </c>
      <c r="CQ829" s="219">
        <v>0.56458333333333299</v>
      </c>
      <c r="CV829" s="219">
        <f t="shared" si="150"/>
        <v>0.56597222222222221</v>
      </c>
      <c r="CW829" s="219">
        <f t="shared" si="151"/>
        <v>0.56597222222222221</v>
      </c>
      <c r="CY829" s="219">
        <v>0.56458333333333299</v>
      </c>
    </row>
    <row r="830" spans="68:103" ht="15" hidden="1" customHeight="1">
      <c r="BP830" s="236">
        <f ca="1"/>
        <v>0.56388888888888899</v>
      </c>
      <c r="CN830" s="219">
        <f t="shared" si="148"/>
        <v>0.56666666666666665</v>
      </c>
      <c r="CO830" s="219">
        <f t="shared" si="149"/>
        <v>0.56666666666666665</v>
      </c>
      <c r="CQ830" s="219">
        <v>0.56527777777777799</v>
      </c>
      <c r="CV830" s="219">
        <f t="shared" si="150"/>
        <v>0.56666666666666665</v>
      </c>
      <c r="CW830" s="219">
        <f t="shared" si="151"/>
        <v>0.56666666666666665</v>
      </c>
      <c r="CY830" s="219">
        <v>0.56527777777777799</v>
      </c>
    </row>
    <row r="831" spans="68:103" ht="15" hidden="1" customHeight="1">
      <c r="BP831" s="236">
        <f ca="1"/>
        <v>0.56458333333333299</v>
      </c>
      <c r="CN831" s="219">
        <f t="shared" si="148"/>
        <v>0.56736111111111109</v>
      </c>
      <c r="CO831" s="219">
        <f t="shared" si="149"/>
        <v>0.56736111111111109</v>
      </c>
      <c r="CQ831" s="219">
        <v>0.56597222222222199</v>
      </c>
      <c r="CV831" s="219">
        <f t="shared" si="150"/>
        <v>0.56736111111111109</v>
      </c>
      <c r="CW831" s="219">
        <f t="shared" si="151"/>
        <v>0.56736111111111109</v>
      </c>
      <c r="CY831" s="219">
        <v>0.56597222222222199</v>
      </c>
    </row>
    <row r="832" spans="68:103" ht="15" hidden="1" customHeight="1">
      <c r="BP832" s="236">
        <f ca="1"/>
        <v>0.56527777777777799</v>
      </c>
      <c r="CN832" s="219">
        <f t="shared" si="148"/>
        <v>0.56805555555555554</v>
      </c>
      <c r="CO832" s="219">
        <f t="shared" si="149"/>
        <v>0.56805555555555554</v>
      </c>
      <c r="CQ832" s="219">
        <v>0.56666666666666698</v>
      </c>
      <c r="CV832" s="219">
        <f t="shared" si="150"/>
        <v>0.56805555555555554</v>
      </c>
      <c r="CW832" s="219">
        <f t="shared" si="151"/>
        <v>0.56805555555555554</v>
      </c>
      <c r="CY832" s="219">
        <v>0.56666666666666698</v>
      </c>
    </row>
    <row r="833" spans="68:103" ht="15" hidden="1" customHeight="1">
      <c r="BP833" s="236">
        <f ca="1"/>
        <v>0.56597222222222199</v>
      </c>
      <c r="CN833" s="219">
        <f t="shared" si="148"/>
        <v>0.56874999999999998</v>
      </c>
      <c r="CO833" s="219">
        <f t="shared" si="149"/>
        <v>0.56874999999999998</v>
      </c>
      <c r="CQ833" s="219">
        <v>0.56736111111111098</v>
      </c>
      <c r="CV833" s="219">
        <f t="shared" si="150"/>
        <v>0.56874999999999998</v>
      </c>
      <c r="CW833" s="219">
        <f t="shared" si="151"/>
        <v>0.56874999999999998</v>
      </c>
      <c r="CY833" s="219">
        <v>0.56736111111111098</v>
      </c>
    </row>
    <row r="834" spans="68:103" ht="15" hidden="1" customHeight="1">
      <c r="BP834" s="236">
        <f ca="1"/>
        <v>0.56666666666666698</v>
      </c>
      <c r="CN834" s="219">
        <f t="shared" si="148"/>
        <v>0.56944444444444442</v>
      </c>
      <c r="CO834" s="219">
        <f t="shared" si="149"/>
        <v>0.56944444444444442</v>
      </c>
      <c r="CQ834" s="219">
        <v>0.56805555555555598</v>
      </c>
      <c r="CV834" s="219">
        <f t="shared" si="150"/>
        <v>0.56944444444444442</v>
      </c>
      <c r="CW834" s="219">
        <f t="shared" si="151"/>
        <v>0.56944444444444442</v>
      </c>
      <c r="CY834" s="219">
        <v>0.56805555555555598</v>
      </c>
    </row>
    <row r="835" spans="68:103" ht="15" hidden="1" customHeight="1">
      <c r="BP835" s="236">
        <f ca="1"/>
        <v>0.56736111111111098</v>
      </c>
      <c r="CN835" s="219">
        <f t="shared" si="148"/>
        <v>0.57013888888888886</v>
      </c>
      <c r="CO835" s="219">
        <f t="shared" si="149"/>
        <v>0.57013888888888886</v>
      </c>
      <c r="CQ835" s="219">
        <v>0.56874999999999998</v>
      </c>
      <c r="CV835" s="219">
        <f t="shared" si="150"/>
        <v>0.57013888888888886</v>
      </c>
      <c r="CW835" s="219">
        <f t="shared" si="151"/>
        <v>0.57013888888888886</v>
      </c>
      <c r="CY835" s="219">
        <v>0.56874999999999998</v>
      </c>
    </row>
    <row r="836" spans="68:103" ht="15" hidden="1" customHeight="1">
      <c r="BP836" s="236">
        <f ca="1"/>
        <v>0.56805555555555598</v>
      </c>
      <c r="CN836" s="219">
        <f t="shared" si="148"/>
        <v>0.5708333333333333</v>
      </c>
      <c r="CO836" s="219">
        <f t="shared" si="149"/>
        <v>0.5708333333333333</v>
      </c>
      <c r="CQ836" s="219">
        <v>0.56944444444444398</v>
      </c>
      <c r="CV836" s="219">
        <f t="shared" si="150"/>
        <v>0.5708333333333333</v>
      </c>
      <c r="CW836" s="219">
        <f t="shared" si="151"/>
        <v>0.5708333333333333</v>
      </c>
      <c r="CY836" s="219">
        <v>0.56944444444444398</v>
      </c>
    </row>
    <row r="837" spans="68:103" ht="15" hidden="1" customHeight="1">
      <c r="BP837" s="236">
        <f ca="1"/>
        <v>0.56874999999999998</v>
      </c>
      <c r="CN837" s="219">
        <f t="shared" si="148"/>
        <v>0.57152777777777775</v>
      </c>
      <c r="CO837" s="219">
        <f t="shared" si="149"/>
        <v>0.57152777777777775</v>
      </c>
      <c r="CQ837" s="219">
        <v>0.57013888888888897</v>
      </c>
      <c r="CV837" s="219">
        <f t="shared" si="150"/>
        <v>0.57152777777777775</v>
      </c>
      <c r="CW837" s="219">
        <f t="shared" si="151"/>
        <v>0.57152777777777775</v>
      </c>
      <c r="CY837" s="219">
        <v>0.57013888888888897</v>
      </c>
    </row>
    <row r="838" spans="68:103" ht="15" hidden="1" customHeight="1">
      <c r="BP838" s="236">
        <f ca="1"/>
        <v>0.56944444444444398</v>
      </c>
      <c r="CN838" s="219">
        <f t="shared" si="148"/>
        <v>0.57222222222222219</v>
      </c>
      <c r="CO838" s="219">
        <f t="shared" si="149"/>
        <v>0.57222222222222219</v>
      </c>
      <c r="CQ838" s="219">
        <v>0.57083333333333297</v>
      </c>
      <c r="CV838" s="219">
        <f t="shared" si="150"/>
        <v>0.57222222222222219</v>
      </c>
      <c r="CW838" s="219">
        <f t="shared" si="151"/>
        <v>0.57222222222222219</v>
      </c>
      <c r="CY838" s="219">
        <v>0.57083333333333297</v>
      </c>
    </row>
    <row r="839" spans="68:103" ht="15" hidden="1" customHeight="1">
      <c r="BP839" s="236">
        <f ca="1"/>
        <v>0.57013888888888897</v>
      </c>
      <c r="CN839" s="219">
        <f t="shared" si="148"/>
        <v>0.57291666666666663</v>
      </c>
      <c r="CO839" s="219">
        <f t="shared" si="149"/>
        <v>0.57291666666666663</v>
      </c>
      <c r="CQ839" s="219">
        <v>0.57152777777777797</v>
      </c>
      <c r="CV839" s="219">
        <f t="shared" si="150"/>
        <v>0.57291666666666663</v>
      </c>
      <c r="CW839" s="219">
        <f t="shared" si="151"/>
        <v>0.57291666666666663</v>
      </c>
      <c r="CY839" s="219">
        <v>0.57152777777777797</v>
      </c>
    </row>
    <row r="840" spans="68:103" ht="15" hidden="1" customHeight="1">
      <c r="BP840" s="236">
        <f ca="1"/>
        <v>0.57083333333333297</v>
      </c>
      <c r="CN840" s="219">
        <f t="shared" si="148"/>
        <v>0.57361111111111107</v>
      </c>
      <c r="CO840" s="219">
        <f t="shared" si="149"/>
        <v>0.57361111111111107</v>
      </c>
      <c r="CQ840" s="219">
        <v>0.57222222222222197</v>
      </c>
      <c r="CV840" s="219">
        <f t="shared" si="150"/>
        <v>0.57361111111111107</v>
      </c>
      <c r="CW840" s="219">
        <f t="shared" si="151"/>
        <v>0.57361111111111107</v>
      </c>
      <c r="CY840" s="219">
        <v>0.57222222222222197</v>
      </c>
    </row>
    <row r="841" spans="68:103" ht="15" hidden="1" customHeight="1">
      <c r="BP841" s="236">
        <f ca="1"/>
        <v>0.57152777777777797</v>
      </c>
      <c r="CN841" s="219">
        <f t="shared" si="148"/>
        <v>0.57430555555555551</v>
      </c>
      <c r="CO841" s="219">
        <f t="shared" si="149"/>
        <v>0.57430555555555551</v>
      </c>
      <c r="CQ841" s="219">
        <v>0.57291666666666696</v>
      </c>
      <c r="CV841" s="219">
        <f t="shared" si="150"/>
        <v>0.57430555555555551</v>
      </c>
      <c r="CW841" s="219">
        <f t="shared" si="151"/>
        <v>0.57430555555555551</v>
      </c>
      <c r="CY841" s="219">
        <v>0.57291666666666696</v>
      </c>
    </row>
    <row r="842" spans="68:103" ht="15" hidden="1" customHeight="1">
      <c r="BP842" s="236">
        <f ca="1"/>
        <v>0.57222222222222197</v>
      </c>
      <c r="CN842" s="219">
        <f t="shared" si="148"/>
        <v>0.57499999999999996</v>
      </c>
      <c r="CO842" s="219">
        <f t="shared" si="149"/>
        <v>0.57499999999999996</v>
      </c>
      <c r="CQ842" s="219">
        <v>0.57361111111111096</v>
      </c>
      <c r="CV842" s="219">
        <f t="shared" si="150"/>
        <v>0.57499999999999996</v>
      </c>
      <c r="CW842" s="219">
        <f t="shared" si="151"/>
        <v>0.57499999999999996</v>
      </c>
      <c r="CY842" s="219">
        <v>0.57361111111111096</v>
      </c>
    </row>
    <row r="843" spans="68:103" ht="15" hidden="1" customHeight="1">
      <c r="BP843" s="236">
        <f ca="1"/>
        <v>0.57291666666666696</v>
      </c>
      <c r="CN843" s="219">
        <f t="shared" si="148"/>
        <v>0.5756944444444444</v>
      </c>
      <c r="CO843" s="219">
        <f t="shared" si="149"/>
        <v>0.5756944444444444</v>
      </c>
      <c r="CQ843" s="219">
        <v>0.57430555555555596</v>
      </c>
      <c r="CV843" s="219">
        <f t="shared" si="150"/>
        <v>0.5756944444444444</v>
      </c>
      <c r="CW843" s="219">
        <f t="shared" si="151"/>
        <v>0.5756944444444444</v>
      </c>
      <c r="CY843" s="219">
        <v>0.57430555555555596</v>
      </c>
    </row>
    <row r="844" spans="68:103" ht="15" hidden="1" customHeight="1">
      <c r="BP844" s="236">
        <f ca="1"/>
        <v>0.57361111111111096</v>
      </c>
      <c r="CN844" s="219">
        <f t="shared" si="148"/>
        <v>0.57638888888888884</v>
      </c>
      <c r="CO844" s="219">
        <f t="shared" si="149"/>
        <v>0.57638888888888884</v>
      </c>
      <c r="CQ844" s="219">
        <v>0.57499999999999996</v>
      </c>
      <c r="CV844" s="219">
        <f t="shared" si="150"/>
        <v>0.57638888888888884</v>
      </c>
      <c r="CW844" s="219">
        <f t="shared" si="151"/>
        <v>0.57638888888888884</v>
      </c>
      <c r="CY844" s="219">
        <v>0.57499999999999996</v>
      </c>
    </row>
    <row r="845" spans="68:103" ht="15" hidden="1" customHeight="1">
      <c r="BP845" s="236">
        <f ca="1"/>
        <v>0.57430555555555596</v>
      </c>
      <c r="CN845" s="219">
        <f t="shared" si="148"/>
        <v>0.57708333333333328</v>
      </c>
      <c r="CO845" s="219">
        <f t="shared" si="149"/>
        <v>0.57708333333333328</v>
      </c>
      <c r="CQ845" s="219">
        <v>0.57569444444444495</v>
      </c>
      <c r="CV845" s="219">
        <f t="shared" si="150"/>
        <v>0.57708333333333328</v>
      </c>
      <c r="CW845" s="219">
        <f t="shared" si="151"/>
        <v>0.57708333333333328</v>
      </c>
      <c r="CY845" s="219">
        <v>0.57569444444444495</v>
      </c>
    </row>
    <row r="846" spans="68:103" ht="15" hidden="1" customHeight="1">
      <c r="BP846" s="236">
        <f ca="1"/>
        <v>0.57499999999999996</v>
      </c>
      <c r="CN846" s="219">
        <f t="shared" si="148"/>
        <v>0.57777777777777772</v>
      </c>
      <c r="CO846" s="219">
        <f t="shared" si="149"/>
        <v>0.57777777777777772</v>
      </c>
      <c r="CQ846" s="219">
        <v>0.57638888888888895</v>
      </c>
      <c r="CV846" s="219">
        <f t="shared" si="150"/>
        <v>0.57777777777777772</v>
      </c>
      <c r="CW846" s="219">
        <f t="shared" si="151"/>
        <v>0.57777777777777772</v>
      </c>
      <c r="CY846" s="219">
        <v>0.57638888888888895</v>
      </c>
    </row>
    <row r="847" spans="68:103" ht="15" hidden="1" customHeight="1">
      <c r="BP847" s="236">
        <f ca="1"/>
        <v>0.57569444444444495</v>
      </c>
      <c r="CN847" s="219">
        <f t="shared" si="148"/>
        <v>0.57847222222222217</v>
      </c>
      <c r="CO847" s="219">
        <f t="shared" si="149"/>
        <v>0.57847222222222217</v>
      </c>
      <c r="CQ847" s="219">
        <v>0.57708333333333295</v>
      </c>
      <c r="CV847" s="219">
        <f t="shared" si="150"/>
        <v>0.57847222222222217</v>
      </c>
      <c r="CW847" s="219">
        <f t="shared" si="151"/>
        <v>0.57847222222222217</v>
      </c>
      <c r="CY847" s="219">
        <v>0.57708333333333295</v>
      </c>
    </row>
    <row r="848" spans="68:103" ht="15" hidden="1" customHeight="1">
      <c r="BP848" s="236">
        <f ca="1"/>
        <v>0.57638888888888895</v>
      </c>
      <c r="CN848" s="219">
        <f t="shared" ref="CN848:CN911" si="152">IF(CN847=1,TIME(0,1,0),TIME(HOUR(CN847),MINUTE(CN847),0)+TIME(0,1,0))</f>
        <v>0.57916666666666672</v>
      </c>
      <c r="CO848" s="219">
        <f t="shared" ref="CO848:CO911" si="153">IF(CO847=1,TIME(0,1,0),TIME(HOUR(CO847),MINUTE(CO847),0)+TIME(0,1,0))</f>
        <v>0.57916666666666672</v>
      </c>
      <c r="CQ848" s="219">
        <v>0.57777777777777795</v>
      </c>
      <c r="CV848" s="219">
        <f t="shared" ref="CV848:CV911" si="154">IF(CV847=1,TIME(0,1,0),TIME(HOUR(CV847),MINUTE(CV847),0)+TIME(0,1,0))</f>
        <v>0.57916666666666672</v>
      </c>
      <c r="CW848" s="219">
        <f t="shared" ref="CW848:CW911" si="155">IF(CW847=1,TIME(0,1,0),TIME(HOUR(CW847),MINUTE(CW847),0)+TIME(0,1,0))</f>
        <v>0.57916666666666672</v>
      </c>
      <c r="CY848" s="219">
        <v>0.57777777777777795</v>
      </c>
    </row>
    <row r="849" spans="68:103" ht="15" hidden="1" customHeight="1">
      <c r="BP849" s="236">
        <f ca="1"/>
        <v>0.57708333333333295</v>
      </c>
      <c r="CN849" s="219">
        <f t="shared" si="152"/>
        <v>0.57986111111111116</v>
      </c>
      <c r="CO849" s="219">
        <f t="shared" si="153"/>
        <v>0.57986111111111116</v>
      </c>
      <c r="CQ849" s="219">
        <v>0.57847222222222205</v>
      </c>
      <c r="CV849" s="219">
        <f t="shared" si="154"/>
        <v>0.57986111111111116</v>
      </c>
      <c r="CW849" s="219">
        <f t="shared" si="155"/>
        <v>0.57986111111111116</v>
      </c>
      <c r="CY849" s="219">
        <v>0.57847222222222205</v>
      </c>
    </row>
    <row r="850" spans="68:103" ht="15" hidden="1" customHeight="1">
      <c r="BP850" s="236">
        <f ca="1"/>
        <v>0.57777777777777795</v>
      </c>
      <c r="CN850" s="219">
        <f t="shared" si="152"/>
        <v>0.5805555555555556</v>
      </c>
      <c r="CO850" s="219">
        <f t="shared" si="153"/>
        <v>0.5805555555555556</v>
      </c>
      <c r="CQ850" s="219">
        <v>0.57916666666666705</v>
      </c>
      <c r="CV850" s="219">
        <f t="shared" si="154"/>
        <v>0.5805555555555556</v>
      </c>
      <c r="CW850" s="219">
        <f t="shared" si="155"/>
        <v>0.5805555555555556</v>
      </c>
      <c r="CY850" s="219">
        <v>0.57916666666666705</v>
      </c>
    </row>
    <row r="851" spans="68:103" ht="15" hidden="1" customHeight="1">
      <c r="BP851" s="236">
        <f ca="1"/>
        <v>0.57847222222222205</v>
      </c>
      <c r="CN851" s="219">
        <f t="shared" si="152"/>
        <v>0.58125000000000004</v>
      </c>
      <c r="CO851" s="219">
        <f t="shared" si="153"/>
        <v>0.58125000000000004</v>
      </c>
      <c r="CQ851" s="219">
        <v>0.57986111111111105</v>
      </c>
      <c r="CV851" s="219">
        <f t="shared" si="154"/>
        <v>0.58125000000000004</v>
      </c>
      <c r="CW851" s="219">
        <f t="shared" si="155"/>
        <v>0.58125000000000004</v>
      </c>
      <c r="CY851" s="219">
        <v>0.57986111111111105</v>
      </c>
    </row>
    <row r="852" spans="68:103" ht="15" hidden="1" customHeight="1">
      <c r="BP852" s="236">
        <f ca="1"/>
        <v>0.57916666666666705</v>
      </c>
      <c r="CN852" s="219">
        <f t="shared" si="152"/>
        <v>0.58194444444444449</v>
      </c>
      <c r="CO852" s="219">
        <f t="shared" si="153"/>
        <v>0.58194444444444449</v>
      </c>
      <c r="CQ852" s="219">
        <v>0.58055555555555605</v>
      </c>
      <c r="CV852" s="219">
        <f t="shared" si="154"/>
        <v>0.58194444444444449</v>
      </c>
      <c r="CW852" s="219">
        <f t="shared" si="155"/>
        <v>0.58194444444444449</v>
      </c>
      <c r="CY852" s="219">
        <v>0.58055555555555605</v>
      </c>
    </row>
    <row r="853" spans="68:103" ht="15" hidden="1" customHeight="1">
      <c r="BP853" s="236">
        <f ca="1"/>
        <v>0.57986111111111105</v>
      </c>
      <c r="CN853" s="219">
        <f t="shared" si="152"/>
        <v>0.58263888888888893</v>
      </c>
      <c r="CO853" s="219">
        <f t="shared" si="153"/>
        <v>0.58263888888888893</v>
      </c>
      <c r="CQ853" s="219">
        <v>0.58125000000000004</v>
      </c>
      <c r="CV853" s="219">
        <f t="shared" si="154"/>
        <v>0.58263888888888893</v>
      </c>
      <c r="CW853" s="219">
        <f t="shared" si="155"/>
        <v>0.58263888888888893</v>
      </c>
      <c r="CY853" s="219">
        <v>0.58125000000000004</v>
      </c>
    </row>
    <row r="854" spans="68:103" ht="15" hidden="1" customHeight="1">
      <c r="BP854" s="236">
        <f ca="1"/>
        <v>0.58055555555555605</v>
      </c>
      <c r="CN854" s="219">
        <f t="shared" si="152"/>
        <v>0.58333333333333337</v>
      </c>
      <c r="CO854" s="219">
        <f t="shared" si="153"/>
        <v>0.58333333333333337</v>
      </c>
      <c r="CQ854" s="219">
        <v>0.58194444444444404</v>
      </c>
      <c r="CV854" s="219">
        <f t="shared" si="154"/>
        <v>0.58333333333333337</v>
      </c>
      <c r="CW854" s="219">
        <f t="shared" si="155"/>
        <v>0.58333333333333337</v>
      </c>
      <c r="CY854" s="219">
        <v>0.58194444444444404</v>
      </c>
    </row>
    <row r="855" spans="68:103" ht="15" hidden="1" customHeight="1">
      <c r="BP855" s="236">
        <f ca="1"/>
        <v>0.58125000000000004</v>
      </c>
      <c r="CN855" s="219">
        <f t="shared" si="152"/>
        <v>0.58402777777777781</v>
      </c>
      <c r="CO855" s="219">
        <f t="shared" si="153"/>
        <v>0.58402777777777781</v>
      </c>
      <c r="CQ855" s="219">
        <v>0.58263888888888904</v>
      </c>
      <c r="CV855" s="219">
        <f t="shared" si="154"/>
        <v>0.58402777777777781</v>
      </c>
      <c r="CW855" s="219">
        <f t="shared" si="155"/>
        <v>0.58402777777777781</v>
      </c>
      <c r="CY855" s="219">
        <v>0.58263888888888904</v>
      </c>
    </row>
    <row r="856" spans="68:103" ht="15" hidden="1" customHeight="1">
      <c r="BP856" s="236">
        <f ca="1"/>
        <v>0.58194444444444404</v>
      </c>
      <c r="CN856" s="219">
        <f t="shared" si="152"/>
        <v>0.58472222222222225</v>
      </c>
      <c r="CO856" s="219">
        <f t="shared" si="153"/>
        <v>0.58472222222222225</v>
      </c>
      <c r="CQ856" s="219">
        <v>0.58333333333333304</v>
      </c>
      <c r="CV856" s="219">
        <f t="shared" si="154"/>
        <v>0.58472222222222225</v>
      </c>
      <c r="CW856" s="219">
        <f t="shared" si="155"/>
        <v>0.58472222222222225</v>
      </c>
      <c r="CY856" s="219">
        <v>0.58333333333333304</v>
      </c>
    </row>
    <row r="857" spans="68:103" ht="15" hidden="1" customHeight="1">
      <c r="BP857" s="236">
        <f ca="1"/>
        <v>0.58263888888888904</v>
      </c>
      <c r="CN857" s="219">
        <f t="shared" si="152"/>
        <v>0.5854166666666667</v>
      </c>
      <c r="CO857" s="219">
        <f t="shared" si="153"/>
        <v>0.5854166666666667</v>
      </c>
      <c r="CQ857" s="219">
        <v>0.58402777777777803</v>
      </c>
      <c r="CV857" s="219">
        <f t="shared" si="154"/>
        <v>0.5854166666666667</v>
      </c>
      <c r="CW857" s="219">
        <f t="shared" si="155"/>
        <v>0.5854166666666667</v>
      </c>
      <c r="CY857" s="219">
        <v>0.58402777777777803</v>
      </c>
    </row>
    <row r="858" spans="68:103" ht="15" hidden="1" customHeight="1">
      <c r="BP858" s="236">
        <f ca="1"/>
        <v>0.58333333333333304</v>
      </c>
      <c r="CN858" s="219">
        <f t="shared" si="152"/>
        <v>0.58611111111111114</v>
      </c>
      <c r="CO858" s="219">
        <f t="shared" si="153"/>
        <v>0.58611111111111114</v>
      </c>
      <c r="CQ858" s="219">
        <v>0.58472222222222203</v>
      </c>
      <c r="CV858" s="219">
        <f t="shared" si="154"/>
        <v>0.58611111111111114</v>
      </c>
      <c r="CW858" s="219">
        <f t="shared" si="155"/>
        <v>0.58611111111111114</v>
      </c>
      <c r="CY858" s="219">
        <v>0.58472222222222203</v>
      </c>
    </row>
    <row r="859" spans="68:103" ht="15" hidden="1" customHeight="1">
      <c r="BP859" s="236">
        <f ca="1"/>
        <v>0.58402777777777803</v>
      </c>
      <c r="CN859" s="219">
        <f t="shared" si="152"/>
        <v>0.58680555555555558</v>
      </c>
      <c r="CO859" s="219">
        <f t="shared" si="153"/>
        <v>0.58680555555555558</v>
      </c>
      <c r="CQ859" s="219">
        <v>0.58541666666666703</v>
      </c>
      <c r="CV859" s="219">
        <f t="shared" si="154"/>
        <v>0.58680555555555558</v>
      </c>
      <c r="CW859" s="219">
        <f t="shared" si="155"/>
        <v>0.58680555555555558</v>
      </c>
      <c r="CY859" s="219">
        <v>0.58541666666666703</v>
      </c>
    </row>
    <row r="860" spans="68:103" ht="15" hidden="1" customHeight="1">
      <c r="BP860" s="236">
        <f ca="1"/>
        <v>0.58472222222222203</v>
      </c>
      <c r="CN860" s="219">
        <f t="shared" si="152"/>
        <v>0.58750000000000002</v>
      </c>
      <c r="CO860" s="219">
        <f t="shared" si="153"/>
        <v>0.58750000000000002</v>
      </c>
      <c r="CQ860" s="219">
        <v>0.58611111111111103</v>
      </c>
      <c r="CV860" s="219">
        <f t="shared" si="154"/>
        <v>0.58750000000000002</v>
      </c>
      <c r="CW860" s="219">
        <f t="shared" si="155"/>
        <v>0.58750000000000002</v>
      </c>
      <c r="CY860" s="219">
        <v>0.58611111111111103</v>
      </c>
    </row>
    <row r="861" spans="68:103" ht="15" hidden="1" customHeight="1">
      <c r="BP861" s="236">
        <f ca="1"/>
        <v>0.58541666666666703</v>
      </c>
      <c r="CN861" s="219">
        <f t="shared" si="152"/>
        <v>0.58819444444444446</v>
      </c>
      <c r="CO861" s="219">
        <f t="shared" si="153"/>
        <v>0.58819444444444446</v>
      </c>
      <c r="CQ861" s="219">
        <v>0.58680555555555602</v>
      </c>
      <c r="CV861" s="219">
        <f t="shared" si="154"/>
        <v>0.58819444444444446</v>
      </c>
      <c r="CW861" s="219">
        <f t="shared" si="155"/>
        <v>0.58819444444444446</v>
      </c>
      <c r="CY861" s="219">
        <v>0.58680555555555602</v>
      </c>
    </row>
    <row r="862" spans="68:103" ht="15" hidden="1" customHeight="1">
      <c r="BP862" s="236">
        <f ca="1"/>
        <v>0.58611111111111103</v>
      </c>
      <c r="CN862" s="219">
        <f t="shared" si="152"/>
        <v>0.58888888888888891</v>
      </c>
      <c r="CO862" s="219">
        <f t="shared" si="153"/>
        <v>0.58888888888888891</v>
      </c>
      <c r="CQ862" s="219">
        <v>0.58750000000000002</v>
      </c>
      <c r="CV862" s="219">
        <f t="shared" si="154"/>
        <v>0.58888888888888891</v>
      </c>
      <c r="CW862" s="219">
        <f t="shared" si="155"/>
        <v>0.58888888888888891</v>
      </c>
      <c r="CY862" s="219">
        <v>0.58750000000000002</v>
      </c>
    </row>
    <row r="863" spans="68:103" ht="15" hidden="1" customHeight="1">
      <c r="BP863" s="236">
        <f ca="1"/>
        <v>0.58680555555555602</v>
      </c>
      <c r="CN863" s="219">
        <f t="shared" si="152"/>
        <v>0.58958333333333335</v>
      </c>
      <c r="CO863" s="219">
        <f t="shared" si="153"/>
        <v>0.58958333333333335</v>
      </c>
      <c r="CQ863" s="219">
        <v>0.58819444444444402</v>
      </c>
      <c r="CV863" s="219">
        <f t="shared" si="154"/>
        <v>0.58958333333333335</v>
      </c>
      <c r="CW863" s="219">
        <f t="shared" si="155"/>
        <v>0.58958333333333335</v>
      </c>
      <c r="CY863" s="219">
        <v>0.58819444444444402</v>
      </c>
    </row>
    <row r="864" spans="68:103" ht="15" hidden="1" customHeight="1">
      <c r="BP864" s="236">
        <f ca="1"/>
        <v>0.58750000000000002</v>
      </c>
      <c r="CN864" s="219">
        <f t="shared" si="152"/>
        <v>0.59027777777777779</v>
      </c>
      <c r="CO864" s="219">
        <f t="shared" si="153"/>
        <v>0.59027777777777779</v>
      </c>
      <c r="CQ864" s="219">
        <v>0.58888888888888902</v>
      </c>
      <c r="CV864" s="219">
        <f t="shared" si="154"/>
        <v>0.59027777777777779</v>
      </c>
      <c r="CW864" s="219">
        <f t="shared" si="155"/>
        <v>0.59027777777777779</v>
      </c>
      <c r="CY864" s="219">
        <v>0.58888888888888902</v>
      </c>
    </row>
    <row r="865" spans="68:103" ht="15" hidden="1" customHeight="1">
      <c r="BP865" s="236">
        <f ca="1"/>
        <v>0.58819444444444402</v>
      </c>
      <c r="CN865" s="219">
        <f t="shared" si="152"/>
        <v>0.59097222222222223</v>
      </c>
      <c r="CO865" s="219">
        <f t="shared" si="153"/>
        <v>0.59097222222222223</v>
      </c>
      <c r="CQ865" s="219">
        <v>0.58958333333333302</v>
      </c>
      <c r="CV865" s="219">
        <f t="shared" si="154"/>
        <v>0.59097222222222223</v>
      </c>
      <c r="CW865" s="219">
        <f t="shared" si="155"/>
        <v>0.59097222222222223</v>
      </c>
      <c r="CY865" s="219">
        <v>0.58958333333333302</v>
      </c>
    </row>
    <row r="866" spans="68:103" ht="15" hidden="1" customHeight="1">
      <c r="BP866" s="236">
        <f ca="1"/>
        <v>0.58888888888888902</v>
      </c>
      <c r="CN866" s="219">
        <f t="shared" si="152"/>
        <v>0.59166666666666667</v>
      </c>
      <c r="CO866" s="219">
        <f t="shared" si="153"/>
        <v>0.59166666666666667</v>
      </c>
      <c r="CQ866" s="219">
        <v>0.59027777777777801</v>
      </c>
      <c r="CV866" s="219">
        <f t="shared" si="154"/>
        <v>0.59166666666666667</v>
      </c>
      <c r="CW866" s="219">
        <f t="shared" si="155"/>
        <v>0.59166666666666667</v>
      </c>
      <c r="CY866" s="219">
        <v>0.59027777777777801</v>
      </c>
    </row>
    <row r="867" spans="68:103" ht="15" hidden="1" customHeight="1">
      <c r="BP867" s="236">
        <f ca="1"/>
        <v>0.58958333333333302</v>
      </c>
      <c r="CN867" s="219">
        <f t="shared" si="152"/>
        <v>0.59236111111111112</v>
      </c>
      <c r="CO867" s="219">
        <f t="shared" si="153"/>
        <v>0.59236111111111112</v>
      </c>
      <c r="CQ867" s="219">
        <v>0.59097222222222201</v>
      </c>
      <c r="CV867" s="219">
        <f t="shared" si="154"/>
        <v>0.59236111111111112</v>
      </c>
      <c r="CW867" s="219">
        <f t="shared" si="155"/>
        <v>0.59236111111111112</v>
      </c>
      <c r="CY867" s="219">
        <v>0.59097222222222201</v>
      </c>
    </row>
    <row r="868" spans="68:103" ht="15" hidden="1" customHeight="1">
      <c r="BP868" s="236">
        <f ca="1"/>
        <v>0.59027777777777801</v>
      </c>
      <c r="CN868" s="219">
        <f t="shared" si="152"/>
        <v>0.59305555555555556</v>
      </c>
      <c r="CO868" s="219">
        <f t="shared" si="153"/>
        <v>0.59305555555555556</v>
      </c>
      <c r="CQ868" s="219">
        <v>0.59166666666666701</v>
      </c>
      <c r="CV868" s="219">
        <f t="shared" si="154"/>
        <v>0.59305555555555556</v>
      </c>
      <c r="CW868" s="219">
        <f t="shared" si="155"/>
        <v>0.59305555555555556</v>
      </c>
      <c r="CY868" s="219">
        <v>0.59166666666666701</v>
      </c>
    </row>
    <row r="869" spans="68:103" ht="15" hidden="1" customHeight="1">
      <c r="BP869" s="236">
        <f ca="1"/>
        <v>0.59097222222222201</v>
      </c>
      <c r="CN869" s="219">
        <f t="shared" si="152"/>
        <v>0.59375</v>
      </c>
      <c r="CO869" s="219">
        <f t="shared" si="153"/>
        <v>0.59375</v>
      </c>
      <c r="CQ869" s="219">
        <v>0.59236111111111101</v>
      </c>
      <c r="CV869" s="219">
        <f t="shared" si="154"/>
        <v>0.59375</v>
      </c>
      <c r="CW869" s="219">
        <f t="shared" si="155"/>
        <v>0.59375</v>
      </c>
      <c r="CY869" s="219">
        <v>0.59236111111111101</v>
      </c>
    </row>
    <row r="870" spans="68:103" ht="15" hidden="1" customHeight="1">
      <c r="BP870" s="236">
        <f ca="1"/>
        <v>0.59166666666666701</v>
      </c>
      <c r="CN870" s="219">
        <f t="shared" si="152"/>
        <v>0.59444444444444444</v>
      </c>
      <c r="CO870" s="219">
        <f t="shared" si="153"/>
        <v>0.59444444444444444</v>
      </c>
      <c r="CQ870" s="219">
        <v>0.593055555555556</v>
      </c>
      <c r="CV870" s="219">
        <f t="shared" si="154"/>
        <v>0.59444444444444444</v>
      </c>
      <c r="CW870" s="219">
        <f t="shared" si="155"/>
        <v>0.59444444444444444</v>
      </c>
      <c r="CY870" s="219">
        <v>0.593055555555556</v>
      </c>
    </row>
    <row r="871" spans="68:103" ht="15" hidden="1" customHeight="1">
      <c r="BP871" s="236">
        <f ca="1"/>
        <v>0.59236111111111101</v>
      </c>
      <c r="CN871" s="219">
        <f t="shared" si="152"/>
        <v>0.59513888888888888</v>
      </c>
      <c r="CO871" s="219">
        <f t="shared" si="153"/>
        <v>0.59513888888888888</v>
      </c>
      <c r="CQ871" s="219">
        <v>0.59375</v>
      </c>
      <c r="CV871" s="219">
        <f t="shared" si="154"/>
        <v>0.59513888888888888</v>
      </c>
      <c r="CW871" s="219">
        <f t="shared" si="155"/>
        <v>0.59513888888888888</v>
      </c>
      <c r="CY871" s="219">
        <v>0.59375</v>
      </c>
    </row>
    <row r="872" spans="68:103" ht="15" hidden="1" customHeight="1">
      <c r="BP872" s="236">
        <f ca="1"/>
        <v>0.593055555555556</v>
      </c>
      <c r="CN872" s="219">
        <f t="shared" si="152"/>
        <v>0.59583333333333333</v>
      </c>
      <c r="CO872" s="219">
        <f t="shared" si="153"/>
        <v>0.59583333333333333</v>
      </c>
      <c r="CQ872" s="219">
        <v>0.594444444444444</v>
      </c>
      <c r="CV872" s="219">
        <f t="shared" si="154"/>
        <v>0.59583333333333333</v>
      </c>
      <c r="CW872" s="219">
        <f t="shared" si="155"/>
        <v>0.59583333333333333</v>
      </c>
      <c r="CY872" s="219">
        <v>0.594444444444444</v>
      </c>
    </row>
    <row r="873" spans="68:103" ht="15" hidden="1" customHeight="1">
      <c r="BP873" s="236">
        <f ca="1"/>
        <v>0.59375</v>
      </c>
      <c r="CN873" s="219">
        <f t="shared" si="152"/>
        <v>0.59652777777777777</v>
      </c>
      <c r="CO873" s="219">
        <f t="shared" si="153"/>
        <v>0.59652777777777777</v>
      </c>
      <c r="CQ873" s="219">
        <v>0.59513888888888899</v>
      </c>
      <c r="CV873" s="219">
        <f t="shared" si="154"/>
        <v>0.59652777777777777</v>
      </c>
      <c r="CW873" s="219">
        <f t="shared" si="155"/>
        <v>0.59652777777777777</v>
      </c>
      <c r="CY873" s="219">
        <v>0.59513888888888899</v>
      </c>
    </row>
    <row r="874" spans="68:103" ht="15" hidden="1" customHeight="1">
      <c r="BP874" s="236">
        <f ca="1"/>
        <v>0.594444444444444</v>
      </c>
      <c r="CN874" s="219">
        <f t="shared" si="152"/>
        <v>0.59722222222222221</v>
      </c>
      <c r="CO874" s="219">
        <f t="shared" si="153"/>
        <v>0.59722222222222221</v>
      </c>
      <c r="CQ874" s="219">
        <v>0.59583333333333299</v>
      </c>
      <c r="CV874" s="219">
        <f t="shared" si="154"/>
        <v>0.59722222222222221</v>
      </c>
      <c r="CW874" s="219">
        <f t="shared" si="155"/>
        <v>0.59722222222222221</v>
      </c>
      <c r="CY874" s="219">
        <v>0.59583333333333299</v>
      </c>
    </row>
    <row r="875" spans="68:103" ht="15" hidden="1" customHeight="1">
      <c r="BP875" s="236">
        <f ca="1"/>
        <v>0.59513888888888899</v>
      </c>
      <c r="CN875" s="219">
        <f t="shared" si="152"/>
        <v>0.59791666666666665</v>
      </c>
      <c r="CO875" s="219">
        <f t="shared" si="153"/>
        <v>0.59791666666666665</v>
      </c>
      <c r="CQ875" s="219">
        <v>0.59652777777777799</v>
      </c>
      <c r="CV875" s="219">
        <f t="shared" si="154"/>
        <v>0.59791666666666665</v>
      </c>
      <c r="CW875" s="219">
        <f t="shared" si="155"/>
        <v>0.59791666666666665</v>
      </c>
      <c r="CY875" s="219">
        <v>0.59652777777777799</v>
      </c>
    </row>
    <row r="876" spans="68:103" ht="15" hidden="1" customHeight="1">
      <c r="BP876" s="236">
        <f ca="1"/>
        <v>0.59583333333333299</v>
      </c>
      <c r="CN876" s="219">
        <f t="shared" si="152"/>
        <v>0.59861111111111109</v>
      </c>
      <c r="CO876" s="219">
        <f t="shared" si="153"/>
        <v>0.59861111111111109</v>
      </c>
      <c r="CQ876" s="219">
        <v>0.59722222222222199</v>
      </c>
      <c r="CV876" s="219">
        <f t="shared" si="154"/>
        <v>0.59861111111111109</v>
      </c>
      <c r="CW876" s="219">
        <f t="shared" si="155"/>
        <v>0.59861111111111109</v>
      </c>
      <c r="CY876" s="219">
        <v>0.59722222222222199</v>
      </c>
    </row>
    <row r="877" spans="68:103" ht="15" hidden="1" customHeight="1">
      <c r="BP877" s="236">
        <f ca="1"/>
        <v>0.59652777777777799</v>
      </c>
      <c r="CN877" s="219">
        <f t="shared" si="152"/>
        <v>0.59930555555555554</v>
      </c>
      <c r="CO877" s="219">
        <f t="shared" si="153"/>
        <v>0.59930555555555554</v>
      </c>
      <c r="CQ877" s="219">
        <v>0.59791666666666698</v>
      </c>
      <c r="CV877" s="219">
        <f t="shared" si="154"/>
        <v>0.59930555555555554</v>
      </c>
      <c r="CW877" s="219">
        <f t="shared" si="155"/>
        <v>0.59930555555555554</v>
      </c>
      <c r="CY877" s="219">
        <v>0.59791666666666698</v>
      </c>
    </row>
    <row r="878" spans="68:103" ht="15" hidden="1" customHeight="1">
      <c r="BP878" s="236">
        <f ca="1"/>
        <v>0.59722222222222199</v>
      </c>
      <c r="CN878" s="219">
        <f t="shared" si="152"/>
        <v>0.6</v>
      </c>
      <c r="CO878" s="219">
        <f t="shared" si="153"/>
        <v>0.6</v>
      </c>
      <c r="CQ878" s="219">
        <v>0.59861111111111098</v>
      </c>
      <c r="CV878" s="219">
        <f t="shared" si="154"/>
        <v>0.6</v>
      </c>
      <c r="CW878" s="219">
        <f t="shared" si="155"/>
        <v>0.6</v>
      </c>
      <c r="CY878" s="219">
        <v>0.59861111111111098</v>
      </c>
    </row>
    <row r="879" spans="68:103" ht="15" hidden="1" customHeight="1">
      <c r="BP879" s="236">
        <f ca="1"/>
        <v>0.59791666666666698</v>
      </c>
      <c r="CN879" s="219">
        <f t="shared" si="152"/>
        <v>0.60069444444444442</v>
      </c>
      <c r="CO879" s="219">
        <f t="shared" si="153"/>
        <v>0.60069444444444442</v>
      </c>
      <c r="CQ879" s="219">
        <v>0.59930555555555598</v>
      </c>
      <c r="CV879" s="219">
        <f t="shared" si="154"/>
        <v>0.60069444444444442</v>
      </c>
      <c r="CW879" s="219">
        <f t="shared" si="155"/>
        <v>0.60069444444444442</v>
      </c>
      <c r="CY879" s="219">
        <v>0.59930555555555598</v>
      </c>
    </row>
    <row r="880" spans="68:103" ht="15" hidden="1" customHeight="1">
      <c r="BP880" s="236">
        <f ca="1"/>
        <v>0.59861111111111098</v>
      </c>
      <c r="CN880" s="219">
        <f t="shared" si="152"/>
        <v>0.60138888888888886</v>
      </c>
      <c r="CO880" s="219">
        <f t="shared" si="153"/>
        <v>0.60138888888888886</v>
      </c>
      <c r="CQ880" s="219">
        <v>0.6</v>
      </c>
      <c r="CV880" s="219">
        <f t="shared" si="154"/>
        <v>0.60138888888888886</v>
      </c>
      <c r="CW880" s="219">
        <f t="shared" si="155"/>
        <v>0.60138888888888886</v>
      </c>
      <c r="CY880" s="219">
        <v>0.6</v>
      </c>
    </row>
    <row r="881" spans="68:103" ht="15" hidden="1" customHeight="1">
      <c r="BP881" s="236">
        <f ca="1"/>
        <v>0.59930555555555598</v>
      </c>
      <c r="CN881" s="219">
        <f t="shared" si="152"/>
        <v>0.6020833333333333</v>
      </c>
      <c r="CO881" s="219">
        <f t="shared" si="153"/>
        <v>0.6020833333333333</v>
      </c>
      <c r="CQ881" s="219">
        <v>0.60069444444444398</v>
      </c>
      <c r="CV881" s="219">
        <f t="shared" si="154"/>
        <v>0.6020833333333333</v>
      </c>
      <c r="CW881" s="219">
        <f t="shared" si="155"/>
        <v>0.6020833333333333</v>
      </c>
      <c r="CY881" s="219">
        <v>0.60069444444444398</v>
      </c>
    </row>
    <row r="882" spans="68:103" ht="15" hidden="1" customHeight="1">
      <c r="BP882" s="236">
        <f ca="1"/>
        <v>0.6</v>
      </c>
      <c r="CN882" s="219">
        <f t="shared" si="152"/>
        <v>0.60277777777777775</v>
      </c>
      <c r="CO882" s="219">
        <f t="shared" si="153"/>
        <v>0.60277777777777775</v>
      </c>
      <c r="CQ882" s="219">
        <v>0.60138888888888897</v>
      </c>
      <c r="CV882" s="219">
        <f t="shared" si="154"/>
        <v>0.60277777777777775</v>
      </c>
      <c r="CW882" s="219">
        <f t="shared" si="155"/>
        <v>0.60277777777777775</v>
      </c>
      <c r="CY882" s="219">
        <v>0.60138888888888897</v>
      </c>
    </row>
    <row r="883" spans="68:103" ht="15" hidden="1" customHeight="1">
      <c r="BP883" s="236">
        <f ca="1"/>
        <v>0.60069444444444398</v>
      </c>
      <c r="CN883" s="219">
        <f t="shared" si="152"/>
        <v>0.60347222222222219</v>
      </c>
      <c r="CO883" s="219">
        <f t="shared" si="153"/>
        <v>0.60347222222222219</v>
      </c>
      <c r="CQ883" s="219">
        <v>0.60208333333333297</v>
      </c>
      <c r="CV883" s="219">
        <f t="shared" si="154"/>
        <v>0.60347222222222219</v>
      </c>
      <c r="CW883" s="219">
        <f t="shared" si="155"/>
        <v>0.60347222222222219</v>
      </c>
      <c r="CY883" s="219">
        <v>0.60208333333333297</v>
      </c>
    </row>
    <row r="884" spans="68:103" ht="15" hidden="1" customHeight="1">
      <c r="BP884" s="236">
        <f ca="1"/>
        <v>0.60138888888888897</v>
      </c>
      <c r="CN884" s="219">
        <f t="shared" si="152"/>
        <v>0.60416666666666663</v>
      </c>
      <c r="CO884" s="219">
        <f t="shared" si="153"/>
        <v>0.60416666666666663</v>
      </c>
      <c r="CQ884" s="219">
        <v>0.60277777777777797</v>
      </c>
      <c r="CV884" s="219">
        <f t="shared" si="154"/>
        <v>0.60416666666666663</v>
      </c>
      <c r="CW884" s="219">
        <f t="shared" si="155"/>
        <v>0.60416666666666663</v>
      </c>
      <c r="CY884" s="219">
        <v>0.60277777777777797</v>
      </c>
    </row>
    <row r="885" spans="68:103" ht="15" hidden="1" customHeight="1">
      <c r="BP885" s="236">
        <f ca="1"/>
        <v>0.60208333333333297</v>
      </c>
      <c r="CN885" s="219">
        <f t="shared" si="152"/>
        <v>0.60486111111111107</v>
      </c>
      <c r="CO885" s="219">
        <f t="shared" si="153"/>
        <v>0.60486111111111107</v>
      </c>
      <c r="CQ885" s="219">
        <v>0.60347222222222197</v>
      </c>
      <c r="CV885" s="219">
        <f t="shared" si="154"/>
        <v>0.60486111111111107</v>
      </c>
      <c r="CW885" s="219">
        <f t="shared" si="155"/>
        <v>0.60486111111111107</v>
      </c>
      <c r="CY885" s="219">
        <v>0.60347222222222197</v>
      </c>
    </row>
    <row r="886" spans="68:103" ht="15" hidden="1" customHeight="1">
      <c r="BP886" s="236">
        <f ca="1"/>
        <v>0.60277777777777797</v>
      </c>
      <c r="CN886" s="219">
        <f t="shared" si="152"/>
        <v>0.60555555555555551</v>
      </c>
      <c r="CO886" s="219">
        <f t="shared" si="153"/>
        <v>0.60555555555555551</v>
      </c>
      <c r="CQ886" s="219">
        <v>0.60416666666666696</v>
      </c>
      <c r="CV886" s="219">
        <f t="shared" si="154"/>
        <v>0.60555555555555551</v>
      </c>
      <c r="CW886" s="219">
        <f t="shared" si="155"/>
        <v>0.60555555555555551</v>
      </c>
      <c r="CY886" s="219">
        <v>0.60416666666666696</v>
      </c>
    </row>
    <row r="887" spans="68:103" ht="15" hidden="1" customHeight="1">
      <c r="BP887" s="236">
        <f ca="1"/>
        <v>0.60347222222222197</v>
      </c>
      <c r="CN887" s="219">
        <f t="shared" si="152"/>
        <v>0.60624999999999996</v>
      </c>
      <c r="CO887" s="219">
        <f t="shared" si="153"/>
        <v>0.60624999999999996</v>
      </c>
      <c r="CQ887" s="219">
        <v>0.60486111111111096</v>
      </c>
      <c r="CV887" s="219">
        <f t="shared" si="154"/>
        <v>0.60624999999999996</v>
      </c>
      <c r="CW887" s="219">
        <f t="shared" si="155"/>
        <v>0.60624999999999996</v>
      </c>
      <c r="CY887" s="219">
        <v>0.60486111111111096</v>
      </c>
    </row>
    <row r="888" spans="68:103" ht="15" hidden="1" customHeight="1">
      <c r="BP888" s="236">
        <f ca="1"/>
        <v>0.60416666666666696</v>
      </c>
      <c r="CN888" s="219">
        <f t="shared" si="152"/>
        <v>0.6069444444444444</v>
      </c>
      <c r="CO888" s="219">
        <f t="shared" si="153"/>
        <v>0.6069444444444444</v>
      </c>
      <c r="CQ888" s="219">
        <v>0.60555555555555596</v>
      </c>
      <c r="CV888" s="219">
        <f t="shared" si="154"/>
        <v>0.6069444444444444</v>
      </c>
      <c r="CW888" s="219">
        <f t="shared" si="155"/>
        <v>0.6069444444444444</v>
      </c>
      <c r="CY888" s="219">
        <v>0.60555555555555596</v>
      </c>
    </row>
    <row r="889" spans="68:103" ht="15" hidden="1" customHeight="1">
      <c r="BP889" s="236">
        <f ca="1"/>
        <v>0.60486111111111096</v>
      </c>
      <c r="CN889" s="219">
        <f t="shared" si="152"/>
        <v>0.60763888888888884</v>
      </c>
      <c r="CO889" s="219">
        <f t="shared" si="153"/>
        <v>0.60763888888888884</v>
      </c>
      <c r="CQ889" s="219">
        <v>0.60624999999999996</v>
      </c>
      <c r="CV889" s="219">
        <f t="shared" si="154"/>
        <v>0.60763888888888884</v>
      </c>
      <c r="CW889" s="219">
        <f t="shared" si="155"/>
        <v>0.60763888888888884</v>
      </c>
      <c r="CY889" s="219">
        <v>0.60624999999999996</v>
      </c>
    </row>
    <row r="890" spans="68:103" ht="15" hidden="1" customHeight="1">
      <c r="BP890" s="236">
        <f ca="1"/>
        <v>0.60555555555555596</v>
      </c>
      <c r="CN890" s="219">
        <f t="shared" si="152"/>
        <v>0.60833333333333328</v>
      </c>
      <c r="CO890" s="219">
        <f t="shared" si="153"/>
        <v>0.60833333333333328</v>
      </c>
      <c r="CQ890" s="219">
        <v>0.60694444444444495</v>
      </c>
      <c r="CV890" s="219">
        <f t="shared" si="154"/>
        <v>0.60833333333333328</v>
      </c>
      <c r="CW890" s="219">
        <f t="shared" si="155"/>
        <v>0.60833333333333328</v>
      </c>
      <c r="CY890" s="219">
        <v>0.60694444444444495</v>
      </c>
    </row>
    <row r="891" spans="68:103" ht="15" hidden="1" customHeight="1">
      <c r="BP891" s="236">
        <f ca="1"/>
        <v>0.60624999999999996</v>
      </c>
      <c r="CN891" s="219">
        <f t="shared" si="152"/>
        <v>0.60902777777777772</v>
      </c>
      <c r="CO891" s="219">
        <f t="shared" si="153"/>
        <v>0.60902777777777772</v>
      </c>
      <c r="CQ891" s="219">
        <v>0.60763888888888895</v>
      </c>
      <c r="CV891" s="219">
        <f t="shared" si="154"/>
        <v>0.60902777777777772</v>
      </c>
      <c r="CW891" s="219">
        <f t="shared" si="155"/>
        <v>0.60902777777777772</v>
      </c>
      <c r="CY891" s="219">
        <v>0.60763888888888895</v>
      </c>
    </row>
    <row r="892" spans="68:103" ht="15" hidden="1" customHeight="1">
      <c r="BP892" s="236">
        <f ca="1"/>
        <v>0.60694444444444495</v>
      </c>
      <c r="CN892" s="219">
        <f t="shared" si="152"/>
        <v>0.60972222222222217</v>
      </c>
      <c r="CO892" s="219">
        <f t="shared" si="153"/>
        <v>0.60972222222222217</v>
      </c>
      <c r="CQ892" s="219">
        <v>0.60833333333333295</v>
      </c>
      <c r="CV892" s="219">
        <f t="shared" si="154"/>
        <v>0.60972222222222217</v>
      </c>
      <c r="CW892" s="219">
        <f t="shared" si="155"/>
        <v>0.60972222222222217</v>
      </c>
      <c r="CY892" s="219">
        <v>0.60833333333333295</v>
      </c>
    </row>
    <row r="893" spans="68:103" ht="15" hidden="1" customHeight="1">
      <c r="BP893" s="236">
        <f ca="1"/>
        <v>0.60763888888888895</v>
      </c>
      <c r="CN893" s="219">
        <f t="shared" si="152"/>
        <v>0.61041666666666672</v>
      </c>
      <c r="CO893" s="219">
        <f t="shared" si="153"/>
        <v>0.61041666666666672</v>
      </c>
      <c r="CQ893" s="219">
        <v>0.60902777777777795</v>
      </c>
      <c r="CV893" s="219">
        <f t="shared" si="154"/>
        <v>0.61041666666666672</v>
      </c>
      <c r="CW893" s="219">
        <f t="shared" si="155"/>
        <v>0.61041666666666672</v>
      </c>
      <c r="CY893" s="219">
        <v>0.60902777777777795</v>
      </c>
    </row>
    <row r="894" spans="68:103" ht="15" hidden="1" customHeight="1">
      <c r="BP894" s="236">
        <f ca="1"/>
        <v>0.60833333333333295</v>
      </c>
      <c r="CN894" s="219">
        <f t="shared" si="152"/>
        <v>0.61111111111111116</v>
      </c>
      <c r="CO894" s="219">
        <f t="shared" si="153"/>
        <v>0.61111111111111116</v>
      </c>
      <c r="CQ894" s="219">
        <v>0.60972222222222205</v>
      </c>
      <c r="CV894" s="219">
        <f t="shared" si="154"/>
        <v>0.61111111111111116</v>
      </c>
      <c r="CW894" s="219">
        <f t="shared" si="155"/>
        <v>0.61111111111111116</v>
      </c>
      <c r="CY894" s="219">
        <v>0.60972222222222205</v>
      </c>
    </row>
    <row r="895" spans="68:103" ht="15" hidden="1" customHeight="1">
      <c r="BP895" s="236">
        <f ca="1"/>
        <v>0.60902777777777795</v>
      </c>
      <c r="CN895" s="219">
        <f t="shared" si="152"/>
        <v>0.6118055555555556</v>
      </c>
      <c r="CO895" s="219">
        <f t="shared" si="153"/>
        <v>0.6118055555555556</v>
      </c>
      <c r="CQ895" s="219">
        <v>0.61041666666666705</v>
      </c>
      <c r="CV895" s="219">
        <f t="shared" si="154"/>
        <v>0.6118055555555556</v>
      </c>
      <c r="CW895" s="219">
        <f t="shared" si="155"/>
        <v>0.6118055555555556</v>
      </c>
      <c r="CY895" s="219">
        <v>0.61041666666666705</v>
      </c>
    </row>
    <row r="896" spans="68:103" ht="15" hidden="1" customHeight="1">
      <c r="BP896" s="236">
        <f ca="1"/>
        <v>0.60972222222222205</v>
      </c>
      <c r="CN896" s="219">
        <f t="shared" si="152"/>
        <v>0.61250000000000004</v>
      </c>
      <c r="CO896" s="219">
        <f t="shared" si="153"/>
        <v>0.61250000000000004</v>
      </c>
      <c r="CQ896" s="219">
        <v>0.61111111111111105</v>
      </c>
      <c r="CV896" s="219">
        <f t="shared" si="154"/>
        <v>0.61250000000000004</v>
      </c>
      <c r="CW896" s="219">
        <f t="shared" si="155"/>
        <v>0.61250000000000004</v>
      </c>
      <c r="CY896" s="219">
        <v>0.61111111111111105</v>
      </c>
    </row>
    <row r="897" spans="68:103" ht="15" hidden="1" customHeight="1">
      <c r="BP897" s="236">
        <f ca="1"/>
        <v>0.61041666666666705</v>
      </c>
      <c r="CN897" s="219">
        <f t="shared" si="152"/>
        <v>0.61319444444444449</v>
      </c>
      <c r="CO897" s="219">
        <f t="shared" si="153"/>
        <v>0.61319444444444449</v>
      </c>
      <c r="CQ897" s="219">
        <v>0.61180555555555605</v>
      </c>
      <c r="CV897" s="219">
        <f t="shared" si="154"/>
        <v>0.61319444444444449</v>
      </c>
      <c r="CW897" s="219">
        <f t="shared" si="155"/>
        <v>0.61319444444444449</v>
      </c>
      <c r="CY897" s="219">
        <v>0.61180555555555605</v>
      </c>
    </row>
    <row r="898" spans="68:103" ht="15" hidden="1" customHeight="1">
      <c r="BP898" s="236">
        <f ca="1"/>
        <v>0.61111111111111105</v>
      </c>
      <c r="CN898" s="219">
        <f t="shared" si="152"/>
        <v>0.61388888888888893</v>
      </c>
      <c r="CO898" s="219">
        <f t="shared" si="153"/>
        <v>0.61388888888888893</v>
      </c>
      <c r="CQ898" s="219">
        <v>0.61250000000000004</v>
      </c>
      <c r="CV898" s="219">
        <f t="shared" si="154"/>
        <v>0.61388888888888893</v>
      </c>
      <c r="CW898" s="219">
        <f t="shared" si="155"/>
        <v>0.61388888888888893</v>
      </c>
      <c r="CY898" s="219">
        <v>0.61250000000000004</v>
      </c>
    </row>
    <row r="899" spans="68:103" ht="15" hidden="1" customHeight="1">
      <c r="BP899" s="236">
        <f ca="1"/>
        <v>0.61180555555555605</v>
      </c>
      <c r="CN899" s="219">
        <f t="shared" si="152"/>
        <v>0.61458333333333337</v>
      </c>
      <c r="CO899" s="219">
        <f t="shared" si="153"/>
        <v>0.61458333333333337</v>
      </c>
      <c r="CQ899" s="219">
        <v>0.61319444444444404</v>
      </c>
      <c r="CV899" s="219">
        <f t="shared" si="154"/>
        <v>0.61458333333333337</v>
      </c>
      <c r="CW899" s="219">
        <f t="shared" si="155"/>
        <v>0.61458333333333337</v>
      </c>
      <c r="CY899" s="219">
        <v>0.61319444444444404</v>
      </c>
    </row>
    <row r="900" spans="68:103" ht="15" hidden="1" customHeight="1">
      <c r="BP900" s="236">
        <f ca="1"/>
        <v>0.61250000000000004</v>
      </c>
      <c r="CN900" s="219">
        <f t="shared" si="152"/>
        <v>0.61527777777777781</v>
      </c>
      <c r="CO900" s="219">
        <f t="shared" si="153"/>
        <v>0.61527777777777781</v>
      </c>
      <c r="CQ900" s="219">
        <v>0.61388888888888904</v>
      </c>
      <c r="CV900" s="219">
        <f t="shared" si="154"/>
        <v>0.61527777777777781</v>
      </c>
      <c r="CW900" s="219">
        <f t="shared" si="155"/>
        <v>0.61527777777777781</v>
      </c>
      <c r="CY900" s="219">
        <v>0.61388888888888904</v>
      </c>
    </row>
    <row r="901" spans="68:103" ht="15" hidden="1" customHeight="1">
      <c r="BP901" s="236">
        <f ca="1"/>
        <v>0.61319444444444404</v>
      </c>
      <c r="CN901" s="219">
        <f t="shared" si="152"/>
        <v>0.61597222222222225</v>
      </c>
      <c r="CO901" s="219">
        <f t="shared" si="153"/>
        <v>0.61597222222222225</v>
      </c>
      <c r="CQ901" s="219">
        <v>0.61458333333333304</v>
      </c>
      <c r="CV901" s="219">
        <f t="shared" si="154"/>
        <v>0.61597222222222225</v>
      </c>
      <c r="CW901" s="219">
        <f t="shared" si="155"/>
        <v>0.61597222222222225</v>
      </c>
      <c r="CY901" s="219">
        <v>0.61458333333333304</v>
      </c>
    </row>
    <row r="902" spans="68:103" ht="15" hidden="1" customHeight="1">
      <c r="BP902" s="236">
        <f ca="1"/>
        <v>0.61388888888888904</v>
      </c>
      <c r="CN902" s="219">
        <f t="shared" si="152"/>
        <v>0.6166666666666667</v>
      </c>
      <c r="CO902" s="219">
        <f t="shared" si="153"/>
        <v>0.6166666666666667</v>
      </c>
      <c r="CQ902" s="219">
        <v>0.61527777777777803</v>
      </c>
      <c r="CV902" s="219">
        <f t="shared" si="154"/>
        <v>0.6166666666666667</v>
      </c>
      <c r="CW902" s="219">
        <f t="shared" si="155"/>
        <v>0.6166666666666667</v>
      </c>
      <c r="CY902" s="219">
        <v>0.61527777777777803</v>
      </c>
    </row>
    <row r="903" spans="68:103" ht="15" hidden="1" customHeight="1">
      <c r="BP903" s="236">
        <f ca="1"/>
        <v>0.61458333333333304</v>
      </c>
      <c r="CN903" s="219">
        <f t="shared" si="152"/>
        <v>0.61736111111111114</v>
      </c>
      <c r="CO903" s="219">
        <f t="shared" si="153"/>
        <v>0.61736111111111114</v>
      </c>
      <c r="CQ903" s="219">
        <v>0.61597222222222203</v>
      </c>
      <c r="CV903" s="219">
        <f t="shared" si="154"/>
        <v>0.61736111111111114</v>
      </c>
      <c r="CW903" s="219">
        <f t="shared" si="155"/>
        <v>0.61736111111111114</v>
      </c>
      <c r="CY903" s="219">
        <v>0.61597222222222203</v>
      </c>
    </row>
    <row r="904" spans="68:103" ht="15" hidden="1" customHeight="1">
      <c r="BP904" s="236">
        <f ca="1"/>
        <v>0.61527777777777803</v>
      </c>
      <c r="CN904" s="219">
        <f t="shared" si="152"/>
        <v>0.61805555555555558</v>
      </c>
      <c r="CO904" s="219">
        <f t="shared" si="153"/>
        <v>0.61805555555555558</v>
      </c>
      <c r="CQ904" s="219">
        <v>0.61666666666666703</v>
      </c>
      <c r="CV904" s="219">
        <f t="shared" si="154"/>
        <v>0.61805555555555558</v>
      </c>
      <c r="CW904" s="219">
        <f t="shared" si="155"/>
        <v>0.61805555555555558</v>
      </c>
      <c r="CY904" s="219">
        <v>0.61666666666666703</v>
      </c>
    </row>
    <row r="905" spans="68:103" ht="15" hidden="1" customHeight="1">
      <c r="BP905" s="236">
        <f ca="1"/>
        <v>0.61597222222222203</v>
      </c>
      <c r="CN905" s="219">
        <f t="shared" si="152"/>
        <v>0.61875000000000002</v>
      </c>
      <c r="CO905" s="219">
        <f t="shared" si="153"/>
        <v>0.61875000000000002</v>
      </c>
      <c r="CQ905" s="219">
        <v>0.61736111111111103</v>
      </c>
      <c r="CV905" s="219">
        <f t="shared" si="154"/>
        <v>0.61875000000000002</v>
      </c>
      <c r="CW905" s="219">
        <f t="shared" si="155"/>
        <v>0.61875000000000002</v>
      </c>
      <c r="CY905" s="219">
        <v>0.61736111111111103</v>
      </c>
    </row>
    <row r="906" spans="68:103" ht="15" hidden="1" customHeight="1">
      <c r="BP906" s="236">
        <f ca="1"/>
        <v>0.61666666666666703</v>
      </c>
      <c r="CN906" s="219">
        <f t="shared" si="152"/>
        <v>0.61944444444444446</v>
      </c>
      <c r="CO906" s="219">
        <f t="shared" si="153"/>
        <v>0.61944444444444446</v>
      </c>
      <c r="CQ906" s="219">
        <v>0.61805555555555602</v>
      </c>
      <c r="CV906" s="219">
        <f t="shared" si="154"/>
        <v>0.61944444444444446</v>
      </c>
      <c r="CW906" s="219">
        <f t="shared" si="155"/>
        <v>0.61944444444444446</v>
      </c>
      <c r="CY906" s="219">
        <v>0.61805555555555602</v>
      </c>
    </row>
    <row r="907" spans="68:103" ht="15" hidden="1" customHeight="1">
      <c r="BP907" s="236">
        <f ca="1"/>
        <v>0.61736111111111103</v>
      </c>
      <c r="CN907" s="219">
        <f t="shared" si="152"/>
        <v>0.62013888888888891</v>
      </c>
      <c r="CO907" s="219">
        <f t="shared" si="153"/>
        <v>0.62013888888888891</v>
      </c>
      <c r="CQ907" s="219">
        <v>0.61875000000000002</v>
      </c>
      <c r="CV907" s="219">
        <f t="shared" si="154"/>
        <v>0.62013888888888891</v>
      </c>
      <c r="CW907" s="219">
        <f t="shared" si="155"/>
        <v>0.62013888888888891</v>
      </c>
      <c r="CY907" s="219">
        <v>0.61875000000000002</v>
      </c>
    </row>
    <row r="908" spans="68:103" ht="15" hidden="1" customHeight="1">
      <c r="BP908" s="236">
        <f ca="1"/>
        <v>0.61805555555555602</v>
      </c>
      <c r="CN908" s="219">
        <f t="shared" si="152"/>
        <v>0.62083333333333335</v>
      </c>
      <c r="CO908" s="219">
        <f t="shared" si="153"/>
        <v>0.62083333333333335</v>
      </c>
      <c r="CQ908" s="219">
        <v>0.61944444444444402</v>
      </c>
      <c r="CV908" s="219">
        <f t="shared" si="154"/>
        <v>0.62083333333333335</v>
      </c>
      <c r="CW908" s="219">
        <f t="shared" si="155"/>
        <v>0.62083333333333335</v>
      </c>
      <c r="CY908" s="219">
        <v>0.61944444444444402</v>
      </c>
    </row>
    <row r="909" spans="68:103" ht="15" hidden="1" customHeight="1">
      <c r="BP909" s="236">
        <f ca="1"/>
        <v>0.61875000000000002</v>
      </c>
      <c r="CN909" s="219">
        <f t="shared" si="152"/>
        <v>0.62152777777777779</v>
      </c>
      <c r="CO909" s="219">
        <f t="shared" si="153"/>
        <v>0.62152777777777779</v>
      </c>
      <c r="CQ909" s="219">
        <v>0.62013888888888902</v>
      </c>
      <c r="CV909" s="219">
        <f t="shared" si="154"/>
        <v>0.62152777777777779</v>
      </c>
      <c r="CW909" s="219">
        <f t="shared" si="155"/>
        <v>0.62152777777777779</v>
      </c>
      <c r="CY909" s="219">
        <v>0.62013888888888902</v>
      </c>
    </row>
    <row r="910" spans="68:103" ht="15" hidden="1" customHeight="1">
      <c r="BP910" s="236">
        <f ca="1"/>
        <v>0.61944444444444402</v>
      </c>
      <c r="CN910" s="219">
        <f t="shared" si="152"/>
        <v>0.62222222222222223</v>
      </c>
      <c r="CO910" s="219">
        <f t="shared" si="153"/>
        <v>0.62222222222222223</v>
      </c>
      <c r="CQ910" s="219">
        <v>0.62083333333333302</v>
      </c>
      <c r="CV910" s="219">
        <f t="shared" si="154"/>
        <v>0.62222222222222223</v>
      </c>
      <c r="CW910" s="219">
        <f t="shared" si="155"/>
        <v>0.62222222222222223</v>
      </c>
      <c r="CY910" s="219">
        <v>0.62083333333333302</v>
      </c>
    </row>
    <row r="911" spans="68:103" ht="15" hidden="1" customHeight="1">
      <c r="BP911" s="236">
        <f ca="1"/>
        <v>0.62013888888888902</v>
      </c>
      <c r="CN911" s="219">
        <f t="shared" si="152"/>
        <v>0.62291666666666667</v>
      </c>
      <c r="CO911" s="219">
        <f t="shared" si="153"/>
        <v>0.62291666666666667</v>
      </c>
      <c r="CQ911" s="219">
        <v>0.62152777777777801</v>
      </c>
      <c r="CV911" s="219">
        <f t="shared" si="154"/>
        <v>0.62291666666666667</v>
      </c>
      <c r="CW911" s="219">
        <f t="shared" si="155"/>
        <v>0.62291666666666667</v>
      </c>
      <c r="CY911" s="219">
        <v>0.62152777777777801</v>
      </c>
    </row>
    <row r="912" spans="68:103" ht="15" hidden="1" customHeight="1">
      <c r="BP912" s="236">
        <f ca="1"/>
        <v>0.62083333333333302</v>
      </c>
      <c r="CN912" s="219">
        <f t="shared" ref="CN912:CN975" si="156">IF(CN911=1,TIME(0,1,0),TIME(HOUR(CN911),MINUTE(CN911),0)+TIME(0,1,0))</f>
        <v>0.62361111111111112</v>
      </c>
      <c r="CO912" s="219">
        <f t="shared" ref="CO912:CO975" si="157">IF(CO911=1,TIME(0,1,0),TIME(HOUR(CO911),MINUTE(CO911),0)+TIME(0,1,0))</f>
        <v>0.62361111111111112</v>
      </c>
      <c r="CQ912" s="219">
        <v>0.62222222222222201</v>
      </c>
      <c r="CV912" s="219">
        <f t="shared" ref="CV912:CV975" si="158">IF(CV911=1,TIME(0,1,0),TIME(HOUR(CV911),MINUTE(CV911),0)+TIME(0,1,0))</f>
        <v>0.62361111111111112</v>
      </c>
      <c r="CW912" s="219">
        <f t="shared" ref="CW912:CW975" si="159">IF(CW911=1,TIME(0,1,0),TIME(HOUR(CW911),MINUTE(CW911),0)+TIME(0,1,0))</f>
        <v>0.62361111111111112</v>
      </c>
      <c r="CY912" s="219">
        <v>0.62222222222222201</v>
      </c>
    </row>
    <row r="913" spans="68:103" ht="15" hidden="1" customHeight="1">
      <c r="BP913" s="236">
        <f ca="1"/>
        <v>0.62152777777777801</v>
      </c>
      <c r="CN913" s="219">
        <f t="shared" si="156"/>
        <v>0.62430555555555556</v>
      </c>
      <c r="CO913" s="219">
        <f t="shared" si="157"/>
        <v>0.62430555555555556</v>
      </c>
      <c r="CQ913" s="219">
        <v>0.62291666666666701</v>
      </c>
      <c r="CV913" s="219">
        <f t="shared" si="158"/>
        <v>0.62430555555555556</v>
      </c>
      <c r="CW913" s="219">
        <f t="shared" si="159"/>
        <v>0.62430555555555556</v>
      </c>
      <c r="CY913" s="219">
        <v>0.62291666666666701</v>
      </c>
    </row>
    <row r="914" spans="68:103" ht="15" hidden="1" customHeight="1">
      <c r="BP914" s="236">
        <f ca="1"/>
        <v>0.62222222222222201</v>
      </c>
      <c r="CN914" s="219">
        <f t="shared" si="156"/>
        <v>0.625</v>
      </c>
      <c r="CO914" s="219">
        <f t="shared" si="157"/>
        <v>0.625</v>
      </c>
      <c r="CQ914" s="219">
        <v>0.62361111111111101</v>
      </c>
      <c r="CV914" s="219">
        <f t="shared" si="158"/>
        <v>0.625</v>
      </c>
      <c r="CW914" s="219">
        <f t="shared" si="159"/>
        <v>0.625</v>
      </c>
      <c r="CY914" s="219">
        <v>0.62361111111111101</v>
      </c>
    </row>
    <row r="915" spans="68:103" ht="15" hidden="1" customHeight="1">
      <c r="BP915" s="236">
        <f ca="1"/>
        <v>0.62291666666666701</v>
      </c>
      <c r="CN915" s="219">
        <f t="shared" si="156"/>
        <v>0.62569444444444444</v>
      </c>
      <c r="CO915" s="219">
        <f t="shared" si="157"/>
        <v>0.62569444444444444</v>
      </c>
      <c r="CQ915" s="219">
        <v>0.624305555555556</v>
      </c>
      <c r="CV915" s="219">
        <f t="shared" si="158"/>
        <v>0.62569444444444444</v>
      </c>
      <c r="CW915" s="219">
        <f t="shared" si="159"/>
        <v>0.62569444444444444</v>
      </c>
      <c r="CY915" s="219">
        <v>0.624305555555556</v>
      </c>
    </row>
    <row r="916" spans="68:103" ht="15" hidden="1" customHeight="1">
      <c r="BP916" s="236">
        <f ca="1"/>
        <v>0.62361111111111101</v>
      </c>
      <c r="CN916" s="219">
        <f t="shared" si="156"/>
        <v>0.62638888888888888</v>
      </c>
      <c r="CO916" s="219">
        <f t="shared" si="157"/>
        <v>0.62638888888888888</v>
      </c>
      <c r="CQ916" s="219">
        <v>0.625</v>
      </c>
      <c r="CV916" s="219">
        <f t="shared" si="158"/>
        <v>0.62638888888888888</v>
      </c>
      <c r="CW916" s="219">
        <f t="shared" si="159"/>
        <v>0.62638888888888888</v>
      </c>
      <c r="CY916" s="219">
        <v>0.625</v>
      </c>
    </row>
    <row r="917" spans="68:103" ht="15" hidden="1" customHeight="1">
      <c r="BP917" s="236">
        <f ca="1"/>
        <v>0.624305555555556</v>
      </c>
      <c r="CN917" s="219">
        <f t="shared" si="156"/>
        <v>0.62708333333333333</v>
      </c>
      <c r="CO917" s="219">
        <f t="shared" si="157"/>
        <v>0.62708333333333333</v>
      </c>
      <c r="CQ917" s="219">
        <v>0.625694444444444</v>
      </c>
      <c r="CV917" s="219">
        <f t="shared" si="158"/>
        <v>0.62708333333333333</v>
      </c>
      <c r="CW917" s="219">
        <f t="shared" si="159"/>
        <v>0.62708333333333333</v>
      </c>
      <c r="CY917" s="219">
        <v>0.625694444444444</v>
      </c>
    </row>
    <row r="918" spans="68:103" ht="15" hidden="1" customHeight="1">
      <c r="BP918" s="236">
        <f ca="1"/>
        <v>0.625</v>
      </c>
      <c r="CN918" s="219">
        <f t="shared" si="156"/>
        <v>0.62777777777777777</v>
      </c>
      <c r="CO918" s="219">
        <f t="shared" si="157"/>
        <v>0.62777777777777777</v>
      </c>
      <c r="CQ918" s="219">
        <v>0.62638888888888899</v>
      </c>
      <c r="CV918" s="219">
        <f t="shared" si="158"/>
        <v>0.62777777777777777</v>
      </c>
      <c r="CW918" s="219">
        <f t="shared" si="159"/>
        <v>0.62777777777777777</v>
      </c>
      <c r="CY918" s="219">
        <v>0.62638888888888899</v>
      </c>
    </row>
    <row r="919" spans="68:103" ht="15" hidden="1" customHeight="1">
      <c r="BP919" s="236">
        <f ca="1"/>
        <v>0.625694444444444</v>
      </c>
      <c r="CN919" s="219">
        <f t="shared" si="156"/>
        <v>0.62847222222222221</v>
      </c>
      <c r="CO919" s="219">
        <f t="shared" si="157"/>
        <v>0.62847222222222221</v>
      </c>
      <c r="CQ919" s="219">
        <v>0.62708333333333299</v>
      </c>
      <c r="CV919" s="219">
        <f t="shared" si="158"/>
        <v>0.62847222222222221</v>
      </c>
      <c r="CW919" s="219">
        <f t="shared" si="159"/>
        <v>0.62847222222222221</v>
      </c>
      <c r="CY919" s="219">
        <v>0.62708333333333299</v>
      </c>
    </row>
    <row r="920" spans="68:103" ht="15" hidden="1" customHeight="1">
      <c r="BP920" s="236">
        <f ca="1"/>
        <v>0.62638888888888899</v>
      </c>
      <c r="CN920" s="219">
        <f t="shared" si="156"/>
        <v>0.62916666666666665</v>
      </c>
      <c r="CO920" s="219">
        <f t="shared" si="157"/>
        <v>0.62916666666666665</v>
      </c>
      <c r="CQ920" s="219">
        <v>0.62777777777777799</v>
      </c>
      <c r="CV920" s="219">
        <f t="shared" si="158"/>
        <v>0.62916666666666665</v>
      </c>
      <c r="CW920" s="219">
        <f t="shared" si="159"/>
        <v>0.62916666666666665</v>
      </c>
      <c r="CY920" s="219">
        <v>0.62777777777777799</v>
      </c>
    </row>
    <row r="921" spans="68:103" ht="15" hidden="1" customHeight="1">
      <c r="BP921" s="236">
        <f ca="1"/>
        <v>0.62708333333333299</v>
      </c>
      <c r="CN921" s="219">
        <f t="shared" si="156"/>
        <v>0.62986111111111109</v>
      </c>
      <c r="CO921" s="219">
        <f t="shared" si="157"/>
        <v>0.62986111111111109</v>
      </c>
      <c r="CQ921" s="219">
        <v>0.62847222222222199</v>
      </c>
      <c r="CV921" s="219">
        <f t="shared" si="158"/>
        <v>0.62986111111111109</v>
      </c>
      <c r="CW921" s="219">
        <f t="shared" si="159"/>
        <v>0.62986111111111109</v>
      </c>
      <c r="CY921" s="219">
        <v>0.62847222222222199</v>
      </c>
    </row>
    <row r="922" spans="68:103" ht="15" hidden="1" customHeight="1">
      <c r="BP922" s="236">
        <f ca="1"/>
        <v>0.62777777777777799</v>
      </c>
      <c r="CN922" s="219">
        <f t="shared" si="156"/>
        <v>0.63055555555555554</v>
      </c>
      <c r="CO922" s="219">
        <f t="shared" si="157"/>
        <v>0.63055555555555554</v>
      </c>
      <c r="CQ922" s="219">
        <v>0.62916666666666698</v>
      </c>
      <c r="CV922" s="219">
        <f t="shared" si="158"/>
        <v>0.63055555555555554</v>
      </c>
      <c r="CW922" s="219">
        <f t="shared" si="159"/>
        <v>0.63055555555555554</v>
      </c>
      <c r="CY922" s="219">
        <v>0.62916666666666698</v>
      </c>
    </row>
    <row r="923" spans="68:103" ht="15" hidden="1" customHeight="1">
      <c r="BP923" s="236">
        <f ca="1"/>
        <v>0.62847222222222199</v>
      </c>
      <c r="CN923" s="219">
        <f t="shared" si="156"/>
        <v>0.63124999999999998</v>
      </c>
      <c r="CO923" s="219">
        <f t="shared" si="157"/>
        <v>0.63124999999999998</v>
      </c>
      <c r="CQ923" s="219">
        <v>0.62986111111111098</v>
      </c>
      <c r="CV923" s="219">
        <f t="shared" si="158"/>
        <v>0.63124999999999998</v>
      </c>
      <c r="CW923" s="219">
        <f t="shared" si="159"/>
        <v>0.63124999999999998</v>
      </c>
      <c r="CY923" s="219">
        <v>0.62986111111111098</v>
      </c>
    </row>
    <row r="924" spans="68:103" ht="15" hidden="1" customHeight="1">
      <c r="BP924" s="236">
        <f ca="1"/>
        <v>0.62916666666666698</v>
      </c>
      <c r="CN924" s="219">
        <f t="shared" si="156"/>
        <v>0.63194444444444442</v>
      </c>
      <c r="CO924" s="219">
        <f t="shared" si="157"/>
        <v>0.63194444444444442</v>
      </c>
      <c r="CQ924" s="219">
        <v>0.63055555555555598</v>
      </c>
      <c r="CV924" s="219">
        <f t="shared" si="158"/>
        <v>0.63194444444444442</v>
      </c>
      <c r="CW924" s="219">
        <f t="shared" si="159"/>
        <v>0.63194444444444442</v>
      </c>
      <c r="CY924" s="219">
        <v>0.63055555555555598</v>
      </c>
    </row>
    <row r="925" spans="68:103" ht="15" hidden="1" customHeight="1">
      <c r="BP925" s="236">
        <f ca="1"/>
        <v>0.62986111111111098</v>
      </c>
      <c r="CN925" s="219">
        <f t="shared" si="156"/>
        <v>0.63263888888888886</v>
      </c>
      <c r="CO925" s="219">
        <f t="shared" si="157"/>
        <v>0.63263888888888886</v>
      </c>
      <c r="CQ925" s="219">
        <v>0.63124999999999998</v>
      </c>
      <c r="CV925" s="219">
        <f t="shared" si="158"/>
        <v>0.63263888888888886</v>
      </c>
      <c r="CW925" s="219">
        <f t="shared" si="159"/>
        <v>0.63263888888888886</v>
      </c>
      <c r="CY925" s="219">
        <v>0.63124999999999998</v>
      </c>
    </row>
    <row r="926" spans="68:103" ht="15" hidden="1" customHeight="1">
      <c r="BP926" s="236">
        <f ca="1"/>
        <v>0.63055555555555598</v>
      </c>
      <c r="CN926" s="219">
        <f t="shared" si="156"/>
        <v>0.6333333333333333</v>
      </c>
      <c r="CO926" s="219">
        <f t="shared" si="157"/>
        <v>0.6333333333333333</v>
      </c>
      <c r="CQ926" s="219">
        <v>0.63194444444444398</v>
      </c>
      <c r="CV926" s="219">
        <f t="shared" si="158"/>
        <v>0.6333333333333333</v>
      </c>
      <c r="CW926" s="219">
        <f t="shared" si="159"/>
        <v>0.6333333333333333</v>
      </c>
      <c r="CY926" s="219">
        <v>0.63194444444444398</v>
      </c>
    </row>
    <row r="927" spans="68:103" ht="15" hidden="1" customHeight="1">
      <c r="BP927" s="236">
        <f ca="1"/>
        <v>0.63124999999999998</v>
      </c>
      <c r="CN927" s="219">
        <f t="shared" si="156"/>
        <v>0.63402777777777775</v>
      </c>
      <c r="CO927" s="219">
        <f t="shared" si="157"/>
        <v>0.63402777777777775</v>
      </c>
      <c r="CQ927" s="219">
        <v>0.63263888888888897</v>
      </c>
      <c r="CV927" s="219">
        <f t="shared" si="158"/>
        <v>0.63402777777777775</v>
      </c>
      <c r="CW927" s="219">
        <f t="shared" si="159"/>
        <v>0.63402777777777775</v>
      </c>
      <c r="CY927" s="219">
        <v>0.63263888888888897</v>
      </c>
    </row>
    <row r="928" spans="68:103" ht="15" hidden="1" customHeight="1">
      <c r="BP928" s="236">
        <f ca="1"/>
        <v>0.63194444444444398</v>
      </c>
      <c r="CN928" s="219">
        <f t="shared" si="156"/>
        <v>0.63472222222222219</v>
      </c>
      <c r="CO928" s="219">
        <f t="shared" si="157"/>
        <v>0.63472222222222219</v>
      </c>
      <c r="CQ928" s="219">
        <v>0.63333333333333297</v>
      </c>
      <c r="CV928" s="219">
        <f t="shared" si="158"/>
        <v>0.63472222222222219</v>
      </c>
      <c r="CW928" s="219">
        <f t="shared" si="159"/>
        <v>0.63472222222222219</v>
      </c>
      <c r="CY928" s="219">
        <v>0.63333333333333297</v>
      </c>
    </row>
    <row r="929" spans="68:103" ht="15" hidden="1" customHeight="1">
      <c r="BP929" s="236">
        <f ca="1"/>
        <v>0.63263888888888897</v>
      </c>
      <c r="CN929" s="219">
        <f t="shared" si="156"/>
        <v>0.63541666666666663</v>
      </c>
      <c r="CO929" s="219">
        <f t="shared" si="157"/>
        <v>0.63541666666666663</v>
      </c>
      <c r="CQ929" s="219">
        <v>0.63402777777777797</v>
      </c>
      <c r="CV929" s="219">
        <f t="shared" si="158"/>
        <v>0.63541666666666663</v>
      </c>
      <c r="CW929" s="219">
        <f t="shared" si="159"/>
        <v>0.63541666666666663</v>
      </c>
      <c r="CY929" s="219">
        <v>0.63402777777777797</v>
      </c>
    </row>
    <row r="930" spans="68:103" ht="15" hidden="1" customHeight="1">
      <c r="BP930" s="236">
        <f ca="1"/>
        <v>0.63333333333333297</v>
      </c>
      <c r="CN930" s="219">
        <f t="shared" si="156"/>
        <v>0.63611111111111107</v>
      </c>
      <c r="CO930" s="219">
        <f t="shared" si="157"/>
        <v>0.63611111111111107</v>
      </c>
      <c r="CQ930" s="219">
        <v>0.63472222222222197</v>
      </c>
      <c r="CV930" s="219">
        <f t="shared" si="158"/>
        <v>0.63611111111111107</v>
      </c>
      <c r="CW930" s="219">
        <f t="shared" si="159"/>
        <v>0.63611111111111107</v>
      </c>
      <c r="CY930" s="219">
        <v>0.63472222222222197</v>
      </c>
    </row>
    <row r="931" spans="68:103" ht="15" hidden="1" customHeight="1">
      <c r="BP931" s="236">
        <f ca="1"/>
        <v>0.63402777777777797</v>
      </c>
      <c r="CN931" s="219">
        <f t="shared" si="156"/>
        <v>0.63680555555555551</v>
      </c>
      <c r="CO931" s="219">
        <f t="shared" si="157"/>
        <v>0.63680555555555551</v>
      </c>
      <c r="CQ931" s="219">
        <v>0.63541666666666696</v>
      </c>
      <c r="CV931" s="219">
        <f t="shared" si="158"/>
        <v>0.63680555555555551</v>
      </c>
      <c r="CW931" s="219">
        <f t="shared" si="159"/>
        <v>0.63680555555555551</v>
      </c>
      <c r="CY931" s="219">
        <v>0.63541666666666696</v>
      </c>
    </row>
    <row r="932" spans="68:103" ht="15" hidden="1" customHeight="1">
      <c r="BP932" s="236">
        <f ca="1"/>
        <v>0.63472222222222197</v>
      </c>
      <c r="CN932" s="219">
        <f t="shared" si="156"/>
        <v>0.63749999999999996</v>
      </c>
      <c r="CO932" s="219">
        <f t="shared" si="157"/>
        <v>0.63749999999999996</v>
      </c>
      <c r="CQ932" s="219">
        <v>0.63611111111111096</v>
      </c>
      <c r="CV932" s="219">
        <f t="shared" si="158"/>
        <v>0.63749999999999996</v>
      </c>
      <c r="CW932" s="219">
        <f t="shared" si="159"/>
        <v>0.63749999999999996</v>
      </c>
      <c r="CY932" s="219">
        <v>0.63611111111111096</v>
      </c>
    </row>
    <row r="933" spans="68:103" ht="15" hidden="1" customHeight="1">
      <c r="BP933" s="236">
        <f ca="1"/>
        <v>0.63541666666666696</v>
      </c>
      <c r="CN933" s="219">
        <f t="shared" si="156"/>
        <v>0.6381944444444444</v>
      </c>
      <c r="CO933" s="219">
        <f t="shared" si="157"/>
        <v>0.6381944444444444</v>
      </c>
      <c r="CQ933" s="219">
        <v>0.63680555555555596</v>
      </c>
      <c r="CV933" s="219">
        <f t="shared" si="158"/>
        <v>0.6381944444444444</v>
      </c>
      <c r="CW933" s="219">
        <f t="shared" si="159"/>
        <v>0.6381944444444444</v>
      </c>
      <c r="CY933" s="219">
        <v>0.63680555555555596</v>
      </c>
    </row>
    <row r="934" spans="68:103" ht="15" hidden="1" customHeight="1">
      <c r="BP934" s="236">
        <f ca="1"/>
        <v>0.63611111111111096</v>
      </c>
      <c r="CN934" s="219">
        <f t="shared" si="156"/>
        <v>0.63888888888888884</v>
      </c>
      <c r="CO934" s="219">
        <f t="shared" si="157"/>
        <v>0.63888888888888884</v>
      </c>
      <c r="CQ934" s="219">
        <v>0.63749999999999996</v>
      </c>
      <c r="CV934" s="219">
        <f t="shared" si="158"/>
        <v>0.63888888888888884</v>
      </c>
      <c r="CW934" s="219">
        <f t="shared" si="159"/>
        <v>0.63888888888888884</v>
      </c>
      <c r="CY934" s="219">
        <v>0.63749999999999996</v>
      </c>
    </row>
    <row r="935" spans="68:103" ht="15" hidden="1" customHeight="1">
      <c r="BP935" s="236">
        <f ca="1"/>
        <v>0.63680555555555596</v>
      </c>
      <c r="CN935" s="219">
        <f t="shared" si="156"/>
        <v>0.63958333333333328</v>
      </c>
      <c r="CO935" s="219">
        <f t="shared" si="157"/>
        <v>0.63958333333333328</v>
      </c>
      <c r="CQ935" s="219">
        <v>0.63819444444444495</v>
      </c>
      <c r="CV935" s="219">
        <f t="shared" si="158"/>
        <v>0.63958333333333328</v>
      </c>
      <c r="CW935" s="219">
        <f t="shared" si="159"/>
        <v>0.63958333333333328</v>
      </c>
      <c r="CY935" s="219">
        <v>0.63819444444444495</v>
      </c>
    </row>
    <row r="936" spans="68:103" ht="15" hidden="1" customHeight="1">
      <c r="BP936" s="236">
        <f ca="1"/>
        <v>0.63749999999999996</v>
      </c>
      <c r="CN936" s="219">
        <f t="shared" si="156"/>
        <v>0.64027777777777772</v>
      </c>
      <c r="CO936" s="219">
        <f t="shared" si="157"/>
        <v>0.64027777777777772</v>
      </c>
      <c r="CQ936" s="219">
        <v>0.63888888888888895</v>
      </c>
      <c r="CV936" s="219">
        <f t="shared" si="158"/>
        <v>0.64027777777777772</v>
      </c>
      <c r="CW936" s="219">
        <f t="shared" si="159"/>
        <v>0.64027777777777772</v>
      </c>
      <c r="CY936" s="219">
        <v>0.63888888888888895</v>
      </c>
    </row>
    <row r="937" spans="68:103" ht="15" hidden="1" customHeight="1">
      <c r="BP937" s="236">
        <f ca="1"/>
        <v>0.63819444444444495</v>
      </c>
      <c r="CN937" s="219">
        <f t="shared" si="156"/>
        <v>0.64097222222222217</v>
      </c>
      <c r="CO937" s="219">
        <f t="shared" si="157"/>
        <v>0.64097222222222217</v>
      </c>
      <c r="CQ937" s="219">
        <v>0.63958333333333295</v>
      </c>
      <c r="CV937" s="219">
        <f t="shared" si="158"/>
        <v>0.64097222222222217</v>
      </c>
      <c r="CW937" s="219">
        <f t="shared" si="159"/>
        <v>0.64097222222222217</v>
      </c>
      <c r="CY937" s="219">
        <v>0.63958333333333295</v>
      </c>
    </row>
    <row r="938" spans="68:103" ht="15" hidden="1" customHeight="1">
      <c r="BP938" s="236">
        <f ca="1"/>
        <v>0.63888888888888895</v>
      </c>
      <c r="CN938" s="219">
        <f t="shared" si="156"/>
        <v>0.64166666666666672</v>
      </c>
      <c r="CO938" s="219">
        <f t="shared" si="157"/>
        <v>0.64166666666666672</v>
      </c>
      <c r="CQ938" s="219">
        <v>0.64027777777777795</v>
      </c>
      <c r="CV938" s="219">
        <f t="shared" si="158"/>
        <v>0.64166666666666672</v>
      </c>
      <c r="CW938" s="219">
        <f t="shared" si="159"/>
        <v>0.64166666666666672</v>
      </c>
      <c r="CY938" s="219">
        <v>0.64027777777777795</v>
      </c>
    </row>
    <row r="939" spans="68:103" ht="15" hidden="1" customHeight="1">
      <c r="BP939" s="236">
        <f ca="1"/>
        <v>0.63958333333333295</v>
      </c>
      <c r="CN939" s="219">
        <f t="shared" si="156"/>
        <v>0.64236111111111116</v>
      </c>
      <c r="CO939" s="219">
        <f t="shared" si="157"/>
        <v>0.64236111111111116</v>
      </c>
      <c r="CQ939" s="219">
        <v>0.64097222222222205</v>
      </c>
      <c r="CV939" s="219">
        <f t="shared" si="158"/>
        <v>0.64236111111111116</v>
      </c>
      <c r="CW939" s="219">
        <f t="shared" si="159"/>
        <v>0.64236111111111116</v>
      </c>
      <c r="CY939" s="219">
        <v>0.64097222222222205</v>
      </c>
    </row>
    <row r="940" spans="68:103" ht="15" hidden="1" customHeight="1">
      <c r="BP940" s="236">
        <f ca="1"/>
        <v>0.64027777777777795</v>
      </c>
      <c r="CN940" s="219">
        <f t="shared" si="156"/>
        <v>0.6430555555555556</v>
      </c>
      <c r="CO940" s="219">
        <f t="shared" si="157"/>
        <v>0.6430555555555556</v>
      </c>
      <c r="CQ940" s="219">
        <v>0.64166666666666705</v>
      </c>
      <c r="CV940" s="219">
        <f t="shared" si="158"/>
        <v>0.6430555555555556</v>
      </c>
      <c r="CW940" s="219">
        <f t="shared" si="159"/>
        <v>0.6430555555555556</v>
      </c>
      <c r="CY940" s="219">
        <v>0.64166666666666705</v>
      </c>
    </row>
    <row r="941" spans="68:103" ht="15" hidden="1" customHeight="1">
      <c r="BP941" s="236">
        <f ca="1"/>
        <v>0.64097222222222205</v>
      </c>
      <c r="CN941" s="219">
        <f t="shared" si="156"/>
        <v>0.64375000000000004</v>
      </c>
      <c r="CO941" s="219">
        <f t="shared" si="157"/>
        <v>0.64375000000000004</v>
      </c>
      <c r="CQ941" s="219">
        <v>0.64236111111111105</v>
      </c>
      <c r="CV941" s="219">
        <f t="shared" si="158"/>
        <v>0.64375000000000004</v>
      </c>
      <c r="CW941" s="219">
        <f t="shared" si="159"/>
        <v>0.64375000000000004</v>
      </c>
      <c r="CY941" s="219">
        <v>0.64236111111111105</v>
      </c>
    </row>
    <row r="942" spans="68:103" ht="15" hidden="1" customHeight="1">
      <c r="BP942" s="236">
        <f ca="1"/>
        <v>0.64166666666666705</v>
      </c>
      <c r="CN942" s="219">
        <f t="shared" si="156"/>
        <v>0.64444444444444449</v>
      </c>
      <c r="CO942" s="219">
        <f t="shared" si="157"/>
        <v>0.64444444444444449</v>
      </c>
      <c r="CQ942" s="219">
        <v>0.64305555555555605</v>
      </c>
      <c r="CV942" s="219">
        <f t="shared" si="158"/>
        <v>0.64444444444444449</v>
      </c>
      <c r="CW942" s="219">
        <f t="shared" si="159"/>
        <v>0.64444444444444449</v>
      </c>
      <c r="CY942" s="219">
        <v>0.64305555555555605</v>
      </c>
    </row>
    <row r="943" spans="68:103" ht="15" hidden="1" customHeight="1">
      <c r="BP943" s="236">
        <f ca="1"/>
        <v>0.64236111111111105</v>
      </c>
      <c r="CN943" s="219">
        <f t="shared" si="156"/>
        <v>0.64513888888888893</v>
      </c>
      <c r="CO943" s="219">
        <f t="shared" si="157"/>
        <v>0.64513888888888893</v>
      </c>
      <c r="CQ943" s="219">
        <v>0.64375000000000004</v>
      </c>
      <c r="CV943" s="219">
        <f t="shared" si="158"/>
        <v>0.64513888888888893</v>
      </c>
      <c r="CW943" s="219">
        <f t="shared" si="159"/>
        <v>0.64513888888888893</v>
      </c>
      <c r="CY943" s="219">
        <v>0.64375000000000004</v>
      </c>
    </row>
    <row r="944" spans="68:103" ht="15" hidden="1" customHeight="1">
      <c r="BP944" s="236">
        <f ca="1"/>
        <v>0.64305555555555605</v>
      </c>
      <c r="CN944" s="219">
        <f t="shared" si="156"/>
        <v>0.64583333333333337</v>
      </c>
      <c r="CO944" s="219">
        <f t="shared" si="157"/>
        <v>0.64583333333333337</v>
      </c>
      <c r="CQ944" s="219">
        <v>0.64444444444444404</v>
      </c>
      <c r="CV944" s="219">
        <f t="shared" si="158"/>
        <v>0.64583333333333337</v>
      </c>
      <c r="CW944" s="219">
        <f t="shared" si="159"/>
        <v>0.64583333333333337</v>
      </c>
      <c r="CY944" s="219">
        <v>0.64444444444444404</v>
      </c>
    </row>
    <row r="945" spans="68:103" ht="15" hidden="1" customHeight="1">
      <c r="BP945" s="236">
        <f ca="1"/>
        <v>0.64375000000000004</v>
      </c>
      <c r="CN945" s="219">
        <f t="shared" si="156"/>
        <v>0.64652777777777781</v>
      </c>
      <c r="CO945" s="219">
        <f t="shared" si="157"/>
        <v>0.64652777777777781</v>
      </c>
      <c r="CQ945" s="219">
        <v>0.64513888888888904</v>
      </c>
      <c r="CV945" s="219">
        <f t="shared" si="158"/>
        <v>0.64652777777777781</v>
      </c>
      <c r="CW945" s="219">
        <f t="shared" si="159"/>
        <v>0.64652777777777781</v>
      </c>
      <c r="CY945" s="219">
        <v>0.64513888888888904</v>
      </c>
    </row>
    <row r="946" spans="68:103" ht="15" hidden="1" customHeight="1">
      <c r="BP946" s="236">
        <f ca="1"/>
        <v>0.64444444444444404</v>
      </c>
      <c r="CN946" s="219">
        <f t="shared" si="156"/>
        <v>0.64722222222222225</v>
      </c>
      <c r="CO946" s="219">
        <f t="shared" si="157"/>
        <v>0.64722222222222225</v>
      </c>
      <c r="CQ946" s="219">
        <v>0.64583333333333304</v>
      </c>
      <c r="CV946" s="219">
        <f t="shared" si="158"/>
        <v>0.64722222222222225</v>
      </c>
      <c r="CW946" s="219">
        <f t="shared" si="159"/>
        <v>0.64722222222222225</v>
      </c>
      <c r="CY946" s="219">
        <v>0.64583333333333304</v>
      </c>
    </row>
    <row r="947" spans="68:103" ht="15" hidden="1" customHeight="1">
      <c r="BP947" s="236">
        <f ca="1"/>
        <v>0.64513888888888904</v>
      </c>
      <c r="CN947" s="219">
        <f t="shared" si="156"/>
        <v>0.6479166666666667</v>
      </c>
      <c r="CO947" s="219">
        <f t="shared" si="157"/>
        <v>0.6479166666666667</v>
      </c>
      <c r="CQ947" s="219">
        <v>0.64652777777777803</v>
      </c>
      <c r="CV947" s="219">
        <f t="shared" si="158"/>
        <v>0.6479166666666667</v>
      </c>
      <c r="CW947" s="219">
        <f t="shared" si="159"/>
        <v>0.6479166666666667</v>
      </c>
      <c r="CY947" s="219">
        <v>0.64652777777777803</v>
      </c>
    </row>
    <row r="948" spans="68:103" ht="15" hidden="1" customHeight="1">
      <c r="BP948" s="236">
        <f ca="1"/>
        <v>0.64583333333333304</v>
      </c>
      <c r="CN948" s="219">
        <f t="shared" si="156"/>
        <v>0.64861111111111114</v>
      </c>
      <c r="CO948" s="219">
        <f t="shared" si="157"/>
        <v>0.64861111111111114</v>
      </c>
      <c r="CQ948" s="219">
        <v>0.64722222222222203</v>
      </c>
      <c r="CV948" s="219">
        <f t="shared" si="158"/>
        <v>0.64861111111111114</v>
      </c>
      <c r="CW948" s="219">
        <f t="shared" si="159"/>
        <v>0.64861111111111114</v>
      </c>
      <c r="CY948" s="219">
        <v>0.64722222222222203</v>
      </c>
    </row>
    <row r="949" spans="68:103" ht="15" hidden="1" customHeight="1">
      <c r="BP949" s="236">
        <f ca="1"/>
        <v>0.64652777777777803</v>
      </c>
      <c r="CN949" s="219">
        <f t="shared" si="156"/>
        <v>0.64930555555555558</v>
      </c>
      <c r="CO949" s="219">
        <f t="shared" si="157"/>
        <v>0.64930555555555558</v>
      </c>
      <c r="CQ949" s="219">
        <v>0.64791666666666703</v>
      </c>
      <c r="CV949" s="219">
        <f t="shared" si="158"/>
        <v>0.64930555555555558</v>
      </c>
      <c r="CW949" s="219">
        <f t="shared" si="159"/>
        <v>0.64930555555555558</v>
      </c>
      <c r="CY949" s="219">
        <v>0.64791666666666703</v>
      </c>
    </row>
    <row r="950" spans="68:103" ht="15" hidden="1" customHeight="1">
      <c r="BP950" s="236">
        <f ca="1"/>
        <v>0.64722222222222203</v>
      </c>
      <c r="CN950" s="219">
        <f t="shared" si="156"/>
        <v>0.65</v>
      </c>
      <c r="CO950" s="219">
        <f t="shared" si="157"/>
        <v>0.65</v>
      </c>
      <c r="CQ950" s="219">
        <v>0.64861111111111103</v>
      </c>
      <c r="CV950" s="219">
        <f t="shared" si="158"/>
        <v>0.65</v>
      </c>
      <c r="CW950" s="219">
        <f t="shared" si="159"/>
        <v>0.65</v>
      </c>
      <c r="CY950" s="219">
        <v>0.64861111111111103</v>
      </c>
    </row>
    <row r="951" spans="68:103" ht="15" hidden="1" customHeight="1">
      <c r="BP951" s="236">
        <f ca="1"/>
        <v>0.64791666666666703</v>
      </c>
      <c r="CN951" s="219">
        <f t="shared" si="156"/>
        <v>0.65069444444444446</v>
      </c>
      <c r="CO951" s="219">
        <f t="shared" si="157"/>
        <v>0.65069444444444446</v>
      </c>
      <c r="CQ951" s="219">
        <v>0.64930555555555602</v>
      </c>
      <c r="CV951" s="219">
        <f t="shared" si="158"/>
        <v>0.65069444444444446</v>
      </c>
      <c r="CW951" s="219">
        <f t="shared" si="159"/>
        <v>0.65069444444444446</v>
      </c>
      <c r="CY951" s="219">
        <v>0.64930555555555602</v>
      </c>
    </row>
    <row r="952" spans="68:103" ht="15" hidden="1" customHeight="1">
      <c r="BP952" s="236">
        <f ca="1"/>
        <v>0.64861111111111103</v>
      </c>
      <c r="CN952" s="219">
        <f t="shared" si="156"/>
        <v>0.65138888888888891</v>
      </c>
      <c r="CO952" s="219">
        <f t="shared" si="157"/>
        <v>0.65138888888888891</v>
      </c>
      <c r="CQ952" s="219">
        <v>0.65</v>
      </c>
      <c r="CV952" s="219">
        <f t="shared" si="158"/>
        <v>0.65138888888888891</v>
      </c>
      <c r="CW952" s="219">
        <f t="shared" si="159"/>
        <v>0.65138888888888891</v>
      </c>
      <c r="CY952" s="219">
        <v>0.65</v>
      </c>
    </row>
    <row r="953" spans="68:103" ht="15" hidden="1" customHeight="1">
      <c r="BP953" s="236">
        <f ca="1"/>
        <v>0.64930555555555602</v>
      </c>
      <c r="CN953" s="219">
        <f t="shared" si="156"/>
        <v>0.65208333333333335</v>
      </c>
      <c r="CO953" s="219">
        <f t="shared" si="157"/>
        <v>0.65208333333333335</v>
      </c>
      <c r="CQ953" s="219">
        <v>0.65069444444444402</v>
      </c>
      <c r="CV953" s="219">
        <f t="shared" si="158"/>
        <v>0.65208333333333335</v>
      </c>
      <c r="CW953" s="219">
        <f t="shared" si="159"/>
        <v>0.65208333333333335</v>
      </c>
      <c r="CY953" s="219">
        <v>0.65069444444444402</v>
      </c>
    </row>
    <row r="954" spans="68:103" ht="15" hidden="1" customHeight="1">
      <c r="BP954" s="236">
        <f ca="1"/>
        <v>0.65</v>
      </c>
      <c r="CN954" s="219">
        <f t="shared" si="156"/>
        <v>0.65277777777777779</v>
      </c>
      <c r="CO954" s="219">
        <f t="shared" si="157"/>
        <v>0.65277777777777779</v>
      </c>
      <c r="CQ954" s="219">
        <v>0.65138888888888902</v>
      </c>
      <c r="CV954" s="219">
        <f t="shared" si="158"/>
        <v>0.65277777777777779</v>
      </c>
      <c r="CW954" s="219">
        <f t="shared" si="159"/>
        <v>0.65277777777777779</v>
      </c>
      <c r="CY954" s="219">
        <v>0.65138888888888902</v>
      </c>
    </row>
    <row r="955" spans="68:103" ht="15" hidden="1" customHeight="1">
      <c r="BP955" s="236">
        <f ca="1"/>
        <v>0.65069444444444402</v>
      </c>
      <c r="CN955" s="219">
        <f t="shared" si="156"/>
        <v>0.65347222222222223</v>
      </c>
      <c r="CO955" s="219">
        <f t="shared" si="157"/>
        <v>0.65347222222222223</v>
      </c>
      <c r="CQ955" s="219">
        <v>0.65208333333333302</v>
      </c>
      <c r="CV955" s="219">
        <f t="shared" si="158"/>
        <v>0.65347222222222223</v>
      </c>
      <c r="CW955" s="219">
        <f t="shared" si="159"/>
        <v>0.65347222222222223</v>
      </c>
      <c r="CY955" s="219">
        <v>0.65208333333333302</v>
      </c>
    </row>
    <row r="956" spans="68:103" ht="15" hidden="1" customHeight="1">
      <c r="BP956" s="236">
        <f ca="1"/>
        <v>0.65138888888888902</v>
      </c>
      <c r="CN956" s="219">
        <f t="shared" si="156"/>
        <v>0.65416666666666667</v>
      </c>
      <c r="CO956" s="219">
        <f t="shared" si="157"/>
        <v>0.65416666666666667</v>
      </c>
      <c r="CQ956" s="219">
        <v>0.65277777777777801</v>
      </c>
      <c r="CV956" s="219">
        <f t="shared" si="158"/>
        <v>0.65416666666666667</v>
      </c>
      <c r="CW956" s="219">
        <f t="shared" si="159"/>
        <v>0.65416666666666667</v>
      </c>
      <c r="CY956" s="219">
        <v>0.65277777777777801</v>
      </c>
    </row>
    <row r="957" spans="68:103" ht="15" hidden="1" customHeight="1">
      <c r="BP957" s="236">
        <f ca="1"/>
        <v>0.65208333333333302</v>
      </c>
      <c r="CN957" s="219">
        <f t="shared" si="156"/>
        <v>0.65486111111111112</v>
      </c>
      <c r="CO957" s="219">
        <f t="shared" si="157"/>
        <v>0.65486111111111112</v>
      </c>
      <c r="CQ957" s="219">
        <v>0.65347222222222201</v>
      </c>
      <c r="CV957" s="219">
        <f t="shared" si="158"/>
        <v>0.65486111111111112</v>
      </c>
      <c r="CW957" s="219">
        <f t="shared" si="159"/>
        <v>0.65486111111111112</v>
      </c>
      <c r="CY957" s="219">
        <v>0.65347222222222201</v>
      </c>
    </row>
    <row r="958" spans="68:103" ht="15" hidden="1" customHeight="1">
      <c r="BP958" s="236">
        <f ca="1"/>
        <v>0.65277777777777801</v>
      </c>
      <c r="CN958" s="219">
        <f t="shared" si="156"/>
        <v>0.65555555555555556</v>
      </c>
      <c r="CO958" s="219">
        <f t="shared" si="157"/>
        <v>0.65555555555555556</v>
      </c>
      <c r="CQ958" s="219">
        <v>0.65416666666666701</v>
      </c>
      <c r="CV958" s="219">
        <f t="shared" si="158"/>
        <v>0.65555555555555556</v>
      </c>
      <c r="CW958" s="219">
        <f t="shared" si="159"/>
        <v>0.65555555555555556</v>
      </c>
      <c r="CY958" s="219">
        <v>0.65416666666666701</v>
      </c>
    </row>
    <row r="959" spans="68:103" ht="15" hidden="1" customHeight="1">
      <c r="BP959" s="236">
        <f ca="1"/>
        <v>0.65347222222222201</v>
      </c>
      <c r="CN959" s="219">
        <f t="shared" si="156"/>
        <v>0.65625</v>
      </c>
      <c r="CO959" s="219">
        <f t="shared" si="157"/>
        <v>0.65625</v>
      </c>
      <c r="CQ959" s="219">
        <v>0.65486111111111101</v>
      </c>
      <c r="CV959" s="219">
        <f t="shared" si="158"/>
        <v>0.65625</v>
      </c>
      <c r="CW959" s="219">
        <f t="shared" si="159"/>
        <v>0.65625</v>
      </c>
      <c r="CY959" s="219">
        <v>0.65486111111111101</v>
      </c>
    </row>
    <row r="960" spans="68:103" ht="15" hidden="1" customHeight="1">
      <c r="BP960" s="236">
        <f ca="1"/>
        <v>0.65416666666666701</v>
      </c>
      <c r="CN960" s="219">
        <f t="shared" si="156"/>
        <v>0.65694444444444444</v>
      </c>
      <c r="CO960" s="219">
        <f t="shared" si="157"/>
        <v>0.65694444444444444</v>
      </c>
      <c r="CQ960" s="219">
        <v>0.655555555555556</v>
      </c>
      <c r="CV960" s="219">
        <f t="shared" si="158"/>
        <v>0.65694444444444444</v>
      </c>
      <c r="CW960" s="219">
        <f t="shared" si="159"/>
        <v>0.65694444444444444</v>
      </c>
      <c r="CY960" s="219">
        <v>0.655555555555556</v>
      </c>
    </row>
    <row r="961" spans="68:103" ht="15" hidden="1" customHeight="1">
      <c r="BP961" s="236">
        <f ca="1"/>
        <v>0.65486111111111101</v>
      </c>
      <c r="CN961" s="219">
        <f t="shared" si="156"/>
        <v>0.65763888888888888</v>
      </c>
      <c r="CO961" s="219">
        <f t="shared" si="157"/>
        <v>0.65763888888888888</v>
      </c>
      <c r="CQ961" s="219">
        <v>0.65625</v>
      </c>
      <c r="CV961" s="219">
        <f t="shared" si="158"/>
        <v>0.65763888888888888</v>
      </c>
      <c r="CW961" s="219">
        <f t="shared" si="159"/>
        <v>0.65763888888888888</v>
      </c>
      <c r="CY961" s="219">
        <v>0.65625</v>
      </c>
    </row>
    <row r="962" spans="68:103" ht="15" hidden="1" customHeight="1">
      <c r="BP962" s="236">
        <f ca="1"/>
        <v>0.655555555555556</v>
      </c>
      <c r="CN962" s="219">
        <f t="shared" si="156"/>
        <v>0.65833333333333333</v>
      </c>
      <c r="CO962" s="219">
        <f t="shared" si="157"/>
        <v>0.65833333333333333</v>
      </c>
      <c r="CQ962" s="219">
        <v>0.656944444444444</v>
      </c>
      <c r="CV962" s="219">
        <f t="shared" si="158"/>
        <v>0.65833333333333333</v>
      </c>
      <c r="CW962" s="219">
        <f t="shared" si="159"/>
        <v>0.65833333333333333</v>
      </c>
      <c r="CY962" s="219">
        <v>0.656944444444444</v>
      </c>
    </row>
    <row r="963" spans="68:103" ht="15" hidden="1" customHeight="1">
      <c r="BP963" s="236">
        <f ca="1"/>
        <v>0.65625</v>
      </c>
      <c r="CN963" s="219">
        <f t="shared" si="156"/>
        <v>0.65902777777777777</v>
      </c>
      <c r="CO963" s="219">
        <f t="shared" si="157"/>
        <v>0.65902777777777777</v>
      </c>
      <c r="CQ963" s="219">
        <v>0.65763888888888899</v>
      </c>
      <c r="CV963" s="219">
        <f t="shared" si="158"/>
        <v>0.65902777777777777</v>
      </c>
      <c r="CW963" s="219">
        <f t="shared" si="159"/>
        <v>0.65902777777777777</v>
      </c>
      <c r="CY963" s="219">
        <v>0.65763888888888899</v>
      </c>
    </row>
    <row r="964" spans="68:103" ht="15" hidden="1" customHeight="1">
      <c r="BP964" s="236">
        <f ca="1"/>
        <v>0.656944444444444</v>
      </c>
      <c r="CN964" s="219">
        <f t="shared" si="156"/>
        <v>0.65972222222222221</v>
      </c>
      <c r="CO964" s="219">
        <f t="shared" si="157"/>
        <v>0.65972222222222221</v>
      </c>
      <c r="CQ964" s="219">
        <v>0.65833333333333299</v>
      </c>
      <c r="CV964" s="219">
        <f t="shared" si="158"/>
        <v>0.65972222222222221</v>
      </c>
      <c r="CW964" s="219">
        <f t="shared" si="159"/>
        <v>0.65972222222222221</v>
      </c>
      <c r="CY964" s="219">
        <v>0.65833333333333299</v>
      </c>
    </row>
    <row r="965" spans="68:103" ht="15" hidden="1" customHeight="1">
      <c r="BP965" s="236">
        <f ca="1"/>
        <v>0.65763888888888899</v>
      </c>
      <c r="CN965" s="219">
        <f t="shared" si="156"/>
        <v>0.66041666666666665</v>
      </c>
      <c r="CO965" s="219">
        <f t="shared" si="157"/>
        <v>0.66041666666666665</v>
      </c>
      <c r="CQ965" s="219">
        <v>0.65902777777777799</v>
      </c>
      <c r="CV965" s="219">
        <f t="shared" si="158"/>
        <v>0.66041666666666665</v>
      </c>
      <c r="CW965" s="219">
        <f t="shared" si="159"/>
        <v>0.66041666666666665</v>
      </c>
      <c r="CY965" s="219">
        <v>0.65902777777777799</v>
      </c>
    </row>
    <row r="966" spans="68:103" ht="15" hidden="1" customHeight="1">
      <c r="BP966" s="236">
        <f ca="1"/>
        <v>0.65833333333333299</v>
      </c>
      <c r="CN966" s="219">
        <f t="shared" si="156"/>
        <v>0.66111111111111109</v>
      </c>
      <c r="CO966" s="219">
        <f t="shared" si="157"/>
        <v>0.66111111111111109</v>
      </c>
      <c r="CQ966" s="219">
        <v>0.65972222222222199</v>
      </c>
      <c r="CV966" s="219">
        <f t="shared" si="158"/>
        <v>0.66111111111111109</v>
      </c>
      <c r="CW966" s="219">
        <f t="shared" si="159"/>
        <v>0.66111111111111109</v>
      </c>
      <c r="CY966" s="219">
        <v>0.65972222222222199</v>
      </c>
    </row>
    <row r="967" spans="68:103" ht="15" hidden="1" customHeight="1">
      <c r="BP967" s="236">
        <f ca="1"/>
        <v>0.65902777777777799</v>
      </c>
      <c r="CN967" s="219">
        <f t="shared" si="156"/>
        <v>0.66180555555555554</v>
      </c>
      <c r="CO967" s="219">
        <f t="shared" si="157"/>
        <v>0.66180555555555554</v>
      </c>
      <c r="CQ967" s="219">
        <v>0.66041666666666698</v>
      </c>
      <c r="CV967" s="219">
        <f t="shared" si="158"/>
        <v>0.66180555555555554</v>
      </c>
      <c r="CW967" s="219">
        <f t="shared" si="159"/>
        <v>0.66180555555555554</v>
      </c>
      <c r="CY967" s="219">
        <v>0.66041666666666698</v>
      </c>
    </row>
    <row r="968" spans="68:103" ht="15" hidden="1" customHeight="1">
      <c r="BP968" s="236">
        <f ca="1"/>
        <v>0.65972222222222199</v>
      </c>
      <c r="CN968" s="219">
        <f t="shared" si="156"/>
        <v>0.66249999999999998</v>
      </c>
      <c r="CO968" s="219">
        <f t="shared" si="157"/>
        <v>0.66249999999999998</v>
      </c>
      <c r="CQ968" s="219">
        <v>0.66111111111111098</v>
      </c>
      <c r="CV968" s="219">
        <f t="shared" si="158"/>
        <v>0.66249999999999998</v>
      </c>
      <c r="CW968" s="219">
        <f t="shared" si="159"/>
        <v>0.66249999999999998</v>
      </c>
      <c r="CY968" s="219">
        <v>0.66111111111111098</v>
      </c>
    </row>
    <row r="969" spans="68:103" ht="15" hidden="1" customHeight="1">
      <c r="BP969" s="236">
        <f ca="1"/>
        <v>0.66041666666666698</v>
      </c>
      <c r="CN969" s="219">
        <f t="shared" si="156"/>
        <v>0.66319444444444442</v>
      </c>
      <c r="CO969" s="219">
        <f t="shared" si="157"/>
        <v>0.66319444444444442</v>
      </c>
      <c r="CQ969" s="219">
        <v>0.66180555555555598</v>
      </c>
      <c r="CV969" s="219">
        <f t="shared" si="158"/>
        <v>0.66319444444444442</v>
      </c>
      <c r="CW969" s="219">
        <f t="shared" si="159"/>
        <v>0.66319444444444442</v>
      </c>
      <c r="CY969" s="219">
        <v>0.66180555555555598</v>
      </c>
    </row>
    <row r="970" spans="68:103" ht="15" hidden="1" customHeight="1">
      <c r="BP970" s="236">
        <f ca="1"/>
        <v>0.66111111111111098</v>
      </c>
      <c r="CN970" s="219">
        <f t="shared" si="156"/>
        <v>0.66388888888888886</v>
      </c>
      <c r="CO970" s="219">
        <f t="shared" si="157"/>
        <v>0.66388888888888886</v>
      </c>
      <c r="CQ970" s="219">
        <v>0.66249999999999998</v>
      </c>
      <c r="CV970" s="219">
        <f t="shared" si="158"/>
        <v>0.66388888888888886</v>
      </c>
      <c r="CW970" s="219">
        <f t="shared" si="159"/>
        <v>0.66388888888888886</v>
      </c>
      <c r="CY970" s="219">
        <v>0.66249999999999998</v>
      </c>
    </row>
    <row r="971" spans="68:103" ht="15" hidden="1" customHeight="1">
      <c r="BP971" s="236">
        <f ca="1"/>
        <v>0.66180555555555598</v>
      </c>
      <c r="CN971" s="219">
        <f t="shared" si="156"/>
        <v>0.6645833333333333</v>
      </c>
      <c r="CO971" s="219">
        <f t="shared" si="157"/>
        <v>0.6645833333333333</v>
      </c>
      <c r="CQ971" s="219">
        <v>0.66319444444444398</v>
      </c>
      <c r="CV971" s="219">
        <f t="shared" si="158"/>
        <v>0.6645833333333333</v>
      </c>
      <c r="CW971" s="219">
        <f t="shared" si="159"/>
        <v>0.6645833333333333</v>
      </c>
      <c r="CY971" s="219">
        <v>0.66319444444444398</v>
      </c>
    </row>
    <row r="972" spans="68:103" ht="15" hidden="1" customHeight="1">
      <c r="BP972" s="236">
        <f ca="1"/>
        <v>0.66249999999999998</v>
      </c>
      <c r="CN972" s="219">
        <f t="shared" si="156"/>
        <v>0.66527777777777775</v>
      </c>
      <c r="CO972" s="219">
        <f t="shared" si="157"/>
        <v>0.66527777777777775</v>
      </c>
      <c r="CQ972" s="219">
        <v>0.66388888888888897</v>
      </c>
      <c r="CV972" s="219">
        <f t="shared" si="158"/>
        <v>0.66527777777777775</v>
      </c>
      <c r="CW972" s="219">
        <f t="shared" si="159"/>
        <v>0.66527777777777775</v>
      </c>
      <c r="CY972" s="219">
        <v>0.66388888888888897</v>
      </c>
    </row>
    <row r="973" spans="68:103" ht="15" hidden="1" customHeight="1">
      <c r="BP973" s="236">
        <f ca="1"/>
        <v>0.66319444444444398</v>
      </c>
      <c r="CN973" s="219">
        <f t="shared" si="156"/>
        <v>0.66597222222222219</v>
      </c>
      <c r="CO973" s="219">
        <f t="shared" si="157"/>
        <v>0.66597222222222219</v>
      </c>
      <c r="CQ973" s="219">
        <v>0.66458333333333297</v>
      </c>
      <c r="CV973" s="219">
        <f t="shared" si="158"/>
        <v>0.66597222222222219</v>
      </c>
      <c r="CW973" s="219">
        <f t="shared" si="159"/>
        <v>0.66597222222222219</v>
      </c>
      <c r="CY973" s="219">
        <v>0.66458333333333297</v>
      </c>
    </row>
    <row r="974" spans="68:103" ht="15" hidden="1" customHeight="1">
      <c r="BP974" s="236">
        <f ca="1"/>
        <v>0.66388888888888897</v>
      </c>
      <c r="CN974" s="219">
        <f t="shared" si="156"/>
        <v>0.66666666666666663</v>
      </c>
      <c r="CO974" s="219">
        <f t="shared" si="157"/>
        <v>0.66666666666666663</v>
      </c>
      <c r="CQ974" s="219">
        <v>0.66527777777777797</v>
      </c>
      <c r="CV974" s="219">
        <f t="shared" si="158"/>
        <v>0.66666666666666663</v>
      </c>
      <c r="CW974" s="219">
        <f t="shared" si="159"/>
        <v>0.66666666666666663</v>
      </c>
      <c r="CY974" s="219">
        <v>0.66527777777777797</v>
      </c>
    </row>
    <row r="975" spans="68:103" ht="15" hidden="1" customHeight="1">
      <c r="BP975" s="236">
        <f ca="1"/>
        <v>0.66458333333333297</v>
      </c>
      <c r="CN975" s="219">
        <f t="shared" si="156"/>
        <v>0.66736111111111107</v>
      </c>
      <c r="CO975" s="219">
        <f t="shared" si="157"/>
        <v>0.66736111111111107</v>
      </c>
      <c r="CQ975" s="219">
        <v>0.66597222222222197</v>
      </c>
      <c r="CV975" s="219">
        <f t="shared" si="158"/>
        <v>0.66736111111111107</v>
      </c>
      <c r="CW975" s="219">
        <f t="shared" si="159"/>
        <v>0.66736111111111107</v>
      </c>
      <c r="CY975" s="219">
        <v>0.66597222222222197</v>
      </c>
    </row>
    <row r="976" spans="68:103" ht="15" hidden="1" customHeight="1">
      <c r="BP976" s="236">
        <f ca="1"/>
        <v>0.66527777777777797</v>
      </c>
      <c r="CN976" s="219">
        <f t="shared" ref="CN976:CN1039" si="160">IF(CN975=1,TIME(0,1,0),TIME(HOUR(CN975),MINUTE(CN975),0)+TIME(0,1,0))</f>
        <v>0.66805555555555551</v>
      </c>
      <c r="CO976" s="219">
        <f t="shared" ref="CO976:CO1039" si="161">IF(CO975=1,TIME(0,1,0),TIME(HOUR(CO975),MINUTE(CO975),0)+TIME(0,1,0))</f>
        <v>0.66805555555555551</v>
      </c>
      <c r="CQ976" s="219">
        <v>0.66666666666666696</v>
      </c>
      <c r="CV976" s="219">
        <f t="shared" ref="CV976:CV1039" si="162">IF(CV975=1,TIME(0,1,0),TIME(HOUR(CV975),MINUTE(CV975),0)+TIME(0,1,0))</f>
        <v>0.66805555555555551</v>
      </c>
      <c r="CW976" s="219">
        <f t="shared" ref="CW976:CW1039" si="163">IF(CW975=1,TIME(0,1,0),TIME(HOUR(CW975),MINUTE(CW975),0)+TIME(0,1,0))</f>
        <v>0.66805555555555551</v>
      </c>
      <c r="CY976" s="219">
        <v>0.66666666666666696</v>
      </c>
    </row>
    <row r="977" spans="68:103" ht="15" hidden="1" customHeight="1">
      <c r="BP977" s="236">
        <f ca="1"/>
        <v>0.66597222222222197</v>
      </c>
      <c r="CN977" s="219">
        <f t="shared" si="160"/>
        <v>0.66874999999999996</v>
      </c>
      <c r="CO977" s="219">
        <f t="shared" si="161"/>
        <v>0.66874999999999996</v>
      </c>
      <c r="CQ977" s="219">
        <v>0.66736111111111096</v>
      </c>
      <c r="CV977" s="219">
        <f t="shared" si="162"/>
        <v>0.66874999999999996</v>
      </c>
      <c r="CW977" s="219">
        <f t="shared" si="163"/>
        <v>0.66874999999999996</v>
      </c>
      <c r="CY977" s="219">
        <v>0.66736111111111096</v>
      </c>
    </row>
    <row r="978" spans="68:103" ht="15" hidden="1" customHeight="1">
      <c r="BP978" s="236">
        <f ca="1"/>
        <v>0.66666666666666696</v>
      </c>
      <c r="CN978" s="219">
        <f t="shared" si="160"/>
        <v>0.6694444444444444</v>
      </c>
      <c r="CO978" s="219">
        <f t="shared" si="161"/>
        <v>0.6694444444444444</v>
      </c>
      <c r="CQ978" s="219">
        <v>0.66805555555555596</v>
      </c>
      <c r="CV978" s="219">
        <f t="shared" si="162"/>
        <v>0.6694444444444444</v>
      </c>
      <c r="CW978" s="219">
        <f t="shared" si="163"/>
        <v>0.6694444444444444</v>
      </c>
      <c r="CY978" s="219">
        <v>0.66805555555555596</v>
      </c>
    </row>
    <row r="979" spans="68:103" ht="15" hidden="1" customHeight="1">
      <c r="BP979" s="236">
        <f ca="1"/>
        <v>0.66736111111111096</v>
      </c>
      <c r="CN979" s="219">
        <f t="shared" si="160"/>
        <v>0.67013888888888884</v>
      </c>
      <c r="CO979" s="219">
        <f t="shared" si="161"/>
        <v>0.67013888888888884</v>
      </c>
      <c r="CQ979" s="219">
        <v>0.66874999999999996</v>
      </c>
      <c r="CV979" s="219">
        <f t="shared" si="162"/>
        <v>0.67013888888888884</v>
      </c>
      <c r="CW979" s="219">
        <f t="shared" si="163"/>
        <v>0.67013888888888884</v>
      </c>
      <c r="CY979" s="219">
        <v>0.66874999999999996</v>
      </c>
    </row>
    <row r="980" spans="68:103" ht="15" hidden="1" customHeight="1">
      <c r="BP980" s="236">
        <f ca="1"/>
        <v>0.66805555555555596</v>
      </c>
      <c r="CN980" s="219">
        <f t="shared" si="160"/>
        <v>0.67083333333333328</v>
      </c>
      <c r="CO980" s="219">
        <f t="shared" si="161"/>
        <v>0.67083333333333328</v>
      </c>
      <c r="CQ980" s="219">
        <v>0.66944444444444495</v>
      </c>
      <c r="CV980" s="219">
        <f t="shared" si="162"/>
        <v>0.67083333333333328</v>
      </c>
      <c r="CW980" s="219">
        <f t="shared" si="163"/>
        <v>0.67083333333333328</v>
      </c>
      <c r="CY980" s="219">
        <v>0.66944444444444495</v>
      </c>
    </row>
    <row r="981" spans="68:103" ht="15" hidden="1" customHeight="1">
      <c r="BP981" s="236">
        <f ca="1"/>
        <v>0.66874999999999996</v>
      </c>
      <c r="CN981" s="219">
        <f t="shared" si="160"/>
        <v>0.67152777777777772</v>
      </c>
      <c r="CO981" s="219">
        <f t="shared" si="161"/>
        <v>0.67152777777777772</v>
      </c>
      <c r="CQ981" s="219">
        <v>0.67013888888888895</v>
      </c>
      <c r="CV981" s="219">
        <f t="shared" si="162"/>
        <v>0.67152777777777772</v>
      </c>
      <c r="CW981" s="219">
        <f t="shared" si="163"/>
        <v>0.67152777777777772</v>
      </c>
      <c r="CY981" s="219">
        <v>0.67013888888888895</v>
      </c>
    </row>
    <row r="982" spans="68:103" ht="15" hidden="1" customHeight="1">
      <c r="BP982" s="236">
        <f ca="1"/>
        <v>0.66944444444444495</v>
      </c>
      <c r="CN982" s="219">
        <f t="shared" si="160"/>
        <v>0.67222222222222217</v>
      </c>
      <c r="CO982" s="219">
        <f t="shared" si="161"/>
        <v>0.67222222222222217</v>
      </c>
      <c r="CQ982" s="219">
        <v>0.67083333333333295</v>
      </c>
      <c r="CV982" s="219">
        <f t="shared" si="162"/>
        <v>0.67222222222222217</v>
      </c>
      <c r="CW982" s="219">
        <f t="shared" si="163"/>
        <v>0.67222222222222217</v>
      </c>
      <c r="CY982" s="219">
        <v>0.67083333333333295</v>
      </c>
    </row>
    <row r="983" spans="68:103" ht="15" hidden="1" customHeight="1">
      <c r="BP983" s="236">
        <f ca="1"/>
        <v>0.67013888888888895</v>
      </c>
      <c r="CN983" s="219">
        <f t="shared" si="160"/>
        <v>0.67291666666666672</v>
      </c>
      <c r="CO983" s="219">
        <f t="shared" si="161"/>
        <v>0.67291666666666672</v>
      </c>
      <c r="CQ983" s="219">
        <v>0.67152777777777795</v>
      </c>
      <c r="CV983" s="219">
        <f t="shared" si="162"/>
        <v>0.67291666666666672</v>
      </c>
      <c r="CW983" s="219">
        <f t="shared" si="163"/>
        <v>0.67291666666666672</v>
      </c>
      <c r="CY983" s="219">
        <v>0.67152777777777795</v>
      </c>
    </row>
    <row r="984" spans="68:103" ht="15" hidden="1" customHeight="1">
      <c r="BP984" s="236">
        <f ca="1"/>
        <v>0.67083333333333295</v>
      </c>
      <c r="CN984" s="219">
        <f t="shared" si="160"/>
        <v>0.67361111111111116</v>
      </c>
      <c r="CO984" s="219">
        <f t="shared" si="161"/>
        <v>0.67361111111111116</v>
      </c>
      <c r="CQ984" s="219">
        <v>0.67222222222222205</v>
      </c>
      <c r="CV984" s="219">
        <f t="shared" si="162"/>
        <v>0.67361111111111116</v>
      </c>
      <c r="CW984" s="219">
        <f t="shared" si="163"/>
        <v>0.67361111111111116</v>
      </c>
      <c r="CY984" s="219">
        <v>0.67222222222222205</v>
      </c>
    </row>
    <row r="985" spans="68:103" ht="15" hidden="1" customHeight="1">
      <c r="BP985" s="236">
        <f ca="1"/>
        <v>0.67152777777777795</v>
      </c>
      <c r="CN985" s="219">
        <f t="shared" si="160"/>
        <v>0.6743055555555556</v>
      </c>
      <c r="CO985" s="219">
        <f t="shared" si="161"/>
        <v>0.6743055555555556</v>
      </c>
      <c r="CQ985" s="219">
        <v>0.67291666666666705</v>
      </c>
      <c r="CV985" s="219">
        <f t="shared" si="162"/>
        <v>0.6743055555555556</v>
      </c>
      <c r="CW985" s="219">
        <f t="shared" si="163"/>
        <v>0.6743055555555556</v>
      </c>
      <c r="CY985" s="219">
        <v>0.67291666666666705</v>
      </c>
    </row>
    <row r="986" spans="68:103" ht="15" hidden="1" customHeight="1">
      <c r="BP986" s="236">
        <f ca="1"/>
        <v>0.67222222222222205</v>
      </c>
      <c r="CN986" s="219">
        <f t="shared" si="160"/>
        <v>0.67500000000000004</v>
      </c>
      <c r="CO986" s="219">
        <f t="shared" si="161"/>
        <v>0.67500000000000004</v>
      </c>
      <c r="CQ986" s="219">
        <v>0.67361111111111105</v>
      </c>
      <c r="CV986" s="219">
        <f t="shared" si="162"/>
        <v>0.67500000000000004</v>
      </c>
      <c r="CW986" s="219">
        <f t="shared" si="163"/>
        <v>0.67500000000000004</v>
      </c>
      <c r="CY986" s="219">
        <v>0.67361111111111105</v>
      </c>
    </row>
    <row r="987" spans="68:103" ht="15" hidden="1" customHeight="1">
      <c r="BP987" s="236">
        <f ca="1"/>
        <v>0.67291666666666705</v>
      </c>
      <c r="CN987" s="219">
        <f t="shared" si="160"/>
        <v>0.67569444444444449</v>
      </c>
      <c r="CO987" s="219">
        <f t="shared" si="161"/>
        <v>0.67569444444444449</v>
      </c>
      <c r="CQ987" s="219">
        <v>0.67430555555555605</v>
      </c>
      <c r="CV987" s="219">
        <f t="shared" si="162"/>
        <v>0.67569444444444449</v>
      </c>
      <c r="CW987" s="219">
        <f t="shared" si="163"/>
        <v>0.67569444444444449</v>
      </c>
      <c r="CY987" s="219">
        <v>0.67430555555555605</v>
      </c>
    </row>
    <row r="988" spans="68:103" ht="15" hidden="1" customHeight="1">
      <c r="BP988" s="236">
        <f ca="1"/>
        <v>0.67361111111111105</v>
      </c>
      <c r="CN988" s="219">
        <f t="shared" si="160"/>
        <v>0.67638888888888893</v>
      </c>
      <c r="CO988" s="219">
        <f t="shared" si="161"/>
        <v>0.67638888888888893</v>
      </c>
      <c r="CQ988" s="219">
        <v>0.67500000000000004</v>
      </c>
      <c r="CV988" s="219">
        <f t="shared" si="162"/>
        <v>0.67638888888888893</v>
      </c>
      <c r="CW988" s="219">
        <f t="shared" si="163"/>
        <v>0.67638888888888893</v>
      </c>
      <c r="CY988" s="219">
        <v>0.67500000000000004</v>
      </c>
    </row>
    <row r="989" spans="68:103" ht="15" hidden="1" customHeight="1">
      <c r="BP989" s="236">
        <f ca="1"/>
        <v>0.67430555555555605</v>
      </c>
      <c r="CN989" s="219">
        <f t="shared" si="160"/>
        <v>0.67708333333333337</v>
      </c>
      <c r="CO989" s="219">
        <f t="shared" si="161"/>
        <v>0.67708333333333337</v>
      </c>
      <c r="CQ989" s="219">
        <v>0.67569444444444404</v>
      </c>
      <c r="CV989" s="219">
        <f t="shared" si="162"/>
        <v>0.67708333333333337</v>
      </c>
      <c r="CW989" s="219">
        <f t="shared" si="163"/>
        <v>0.67708333333333337</v>
      </c>
      <c r="CY989" s="219">
        <v>0.67569444444444404</v>
      </c>
    </row>
    <row r="990" spans="68:103" ht="15" hidden="1" customHeight="1">
      <c r="BP990" s="236">
        <f ca="1"/>
        <v>0.67500000000000004</v>
      </c>
      <c r="CN990" s="219">
        <f t="shared" si="160"/>
        <v>0.67777777777777781</v>
      </c>
      <c r="CO990" s="219">
        <f t="shared" si="161"/>
        <v>0.67777777777777781</v>
      </c>
      <c r="CQ990" s="219">
        <v>0.67638888888888904</v>
      </c>
      <c r="CV990" s="219">
        <f t="shared" si="162"/>
        <v>0.67777777777777781</v>
      </c>
      <c r="CW990" s="219">
        <f t="shared" si="163"/>
        <v>0.67777777777777781</v>
      </c>
      <c r="CY990" s="219">
        <v>0.67638888888888904</v>
      </c>
    </row>
    <row r="991" spans="68:103" ht="15" hidden="1" customHeight="1">
      <c r="BP991" s="236">
        <f ca="1"/>
        <v>0.67569444444444404</v>
      </c>
      <c r="CN991" s="219">
        <f t="shared" si="160"/>
        <v>0.67847222222222225</v>
      </c>
      <c r="CO991" s="219">
        <f t="shared" si="161"/>
        <v>0.67847222222222225</v>
      </c>
      <c r="CQ991" s="219">
        <v>0.67708333333333304</v>
      </c>
      <c r="CV991" s="219">
        <f t="shared" si="162"/>
        <v>0.67847222222222225</v>
      </c>
      <c r="CW991" s="219">
        <f t="shared" si="163"/>
        <v>0.67847222222222225</v>
      </c>
      <c r="CY991" s="219">
        <v>0.67708333333333304</v>
      </c>
    </row>
    <row r="992" spans="68:103" ht="15" hidden="1" customHeight="1">
      <c r="BP992" s="236">
        <f ca="1"/>
        <v>0.67638888888888904</v>
      </c>
      <c r="CN992" s="219">
        <f t="shared" si="160"/>
        <v>0.6791666666666667</v>
      </c>
      <c r="CO992" s="219">
        <f t="shared" si="161"/>
        <v>0.6791666666666667</v>
      </c>
      <c r="CQ992" s="219">
        <v>0.67777777777777803</v>
      </c>
      <c r="CV992" s="219">
        <f t="shared" si="162"/>
        <v>0.6791666666666667</v>
      </c>
      <c r="CW992" s="219">
        <f t="shared" si="163"/>
        <v>0.6791666666666667</v>
      </c>
      <c r="CY992" s="219">
        <v>0.67777777777777803</v>
      </c>
    </row>
    <row r="993" spans="68:103" ht="15" hidden="1" customHeight="1">
      <c r="BP993" s="236">
        <f ca="1"/>
        <v>0.67708333333333304</v>
      </c>
      <c r="CN993" s="219">
        <f t="shared" si="160"/>
        <v>0.67986111111111114</v>
      </c>
      <c r="CO993" s="219">
        <f t="shared" si="161"/>
        <v>0.67986111111111114</v>
      </c>
      <c r="CQ993" s="219">
        <v>0.67847222222222203</v>
      </c>
      <c r="CV993" s="219">
        <f t="shared" si="162"/>
        <v>0.67986111111111114</v>
      </c>
      <c r="CW993" s="219">
        <f t="shared" si="163"/>
        <v>0.67986111111111114</v>
      </c>
      <c r="CY993" s="219">
        <v>0.67847222222222203</v>
      </c>
    </row>
    <row r="994" spans="68:103" ht="15" hidden="1" customHeight="1">
      <c r="BP994" s="236">
        <f ca="1"/>
        <v>0.67777777777777803</v>
      </c>
      <c r="CN994" s="219">
        <f t="shared" si="160"/>
        <v>0.68055555555555558</v>
      </c>
      <c r="CO994" s="219">
        <f t="shared" si="161"/>
        <v>0.68055555555555558</v>
      </c>
      <c r="CQ994" s="219">
        <v>0.67916666666666703</v>
      </c>
      <c r="CV994" s="219">
        <f t="shared" si="162"/>
        <v>0.68055555555555558</v>
      </c>
      <c r="CW994" s="219">
        <f t="shared" si="163"/>
        <v>0.68055555555555558</v>
      </c>
      <c r="CY994" s="219">
        <v>0.67916666666666703</v>
      </c>
    </row>
    <row r="995" spans="68:103" ht="15" hidden="1" customHeight="1">
      <c r="BP995" s="236">
        <f ca="1"/>
        <v>0.67847222222222203</v>
      </c>
      <c r="CN995" s="219">
        <f t="shared" si="160"/>
        <v>0.68125000000000002</v>
      </c>
      <c r="CO995" s="219">
        <f t="shared" si="161"/>
        <v>0.68125000000000002</v>
      </c>
      <c r="CQ995" s="219">
        <v>0.67986111111111103</v>
      </c>
      <c r="CV995" s="219">
        <f t="shared" si="162"/>
        <v>0.68125000000000002</v>
      </c>
      <c r="CW995" s="219">
        <f t="shared" si="163"/>
        <v>0.68125000000000002</v>
      </c>
      <c r="CY995" s="219">
        <v>0.67986111111111103</v>
      </c>
    </row>
    <row r="996" spans="68:103" ht="15" hidden="1" customHeight="1">
      <c r="BP996" s="236">
        <f ca="1"/>
        <v>0.67916666666666703</v>
      </c>
      <c r="CN996" s="219">
        <f t="shared" si="160"/>
        <v>0.68194444444444446</v>
      </c>
      <c r="CO996" s="219">
        <f t="shared" si="161"/>
        <v>0.68194444444444446</v>
      </c>
      <c r="CQ996" s="219">
        <v>0.68055555555555602</v>
      </c>
      <c r="CV996" s="219">
        <f t="shared" si="162"/>
        <v>0.68194444444444446</v>
      </c>
      <c r="CW996" s="219">
        <f t="shared" si="163"/>
        <v>0.68194444444444446</v>
      </c>
      <c r="CY996" s="219">
        <v>0.68055555555555602</v>
      </c>
    </row>
    <row r="997" spans="68:103" ht="15" hidden="1" customHeight="1">
      <c r="BP997" s="236">
        <f ca="1"/>
        <v>0.67986111111111103</v>
      </c>
      <c r="CN997" s="219">
        <f t="shared" si="160"/>
        <v>0.68263888888888891</v>
      </c>
      <c r="CO997" s="219">
        <f t="shared" si="161"/>
        <v>0.68263888888888891</v>
      </c>
      <c r="CQ997" s="219">
        <v>0.68125000000000002</v>
      </c>
      <c r="CV997" s="219">
        <f t="shared" si="162"/>
        <v>0.68263888888888891</v>
      </c>
      <c r="CW997" s="219">
        <f t="shared" si="163"/>
        <v>0.68263888888888891</v>
      </c>
      <c r="CY997" s="219">
        <v>0.68125000000000002</v>
      </c>
    </row>
    <row r="998" spans="68:103" ht="15" hidden="1" customHeight="1">
      <c r="BP998" s="236">
        <f ca="1"/>
        <v>0.68055555555555602</v>
      </c>
      <c r="CN998" s="219">
        <f t="shared" si="160"/>
        <v>0.68333333333333335</v>
      </c>
      <c r="CO998" s="219">
        <f t="shared" si="161"/>
        <v>0.68333333333333335</v>
      </c>
      <c r="CQ998" s="219">
        <v>0.68194444444444402</v>
      </c>
      <c r="CV998" s="219">
        <f t="shared" si="162"/>
        <v>0.68333333333333335</v>
      </c>
      <c r="CW998" s="219">
        <f t="shared" si="163"/>
        <v>0.68333333333333335</v>
      </c>
      <c r="CY998" s="219">
        <v>0.68194444444444402</v>
      </c>
    </row>
    <row r="999" spans="68:103" ht="15" hidden="1" customHeight="1">
      <c r="BP999" s="236">
        <f ca="1"/>
        <v>0.68125000000000002</v>
      </c>
      <c r="CN999" s="219">
        <f t="shared" si="160"/>
        <v>0.68402777777777779</v>
      </c>
      <c r="CO999" s="219">
        <f t="shared" si="161"/>
        <v>0.68402777777777779</v>
      </c>
      <c r="CQ999" s="219">
        <v>0.68263888888888902</v>
      </c>
      <c r="CV999" s="219">
        <f t="shared" si="162"/>
        <v>0.68402777777777779</v>
      </c>
      <c r="CW999" s="219">
        <f t="shared" si="163"/>
        <v>0.68402777777777779</v>
      </c>
      <c r="CY999" s="219">
        <v>0.68263888888888902</v>
      </c>
    </row>
    <row r="1000" spans="68:103" ht="15" hidden="1" customHeight="1">
      <c r="BP1000" s="236">
        <f ca="1"/>
        <v>0.68194444444444402</v>
      </c>
      <c r="CN1000" s="219">
        <f t="shared" si="160"/>
        <v>0.68472222222222223</v>
      </c>
      <c r="CO1000" s="219">
        <f t="shared" si="161"/>
        <v>0.68472222222222223</v>
      </c>
      <c r="CQ1000" s="219">
        <v>0.68333333333333302</v>
      </c>
      <c r="CV1000" s="219">
        <f t="shared" si="162"/>
        <v>0.68472222222222223</v>
      </c>
      <c r="CW1000" s="219">
        <f t="shared" si="163"/>
        <v>0.68472222222222223</v>
      </c>
      <c r="CY1000" s="219">
        <v>0.68333333333333302</v>
      </c>
    </row>
    <row r="1001" spans="68:103" ht="15" hidden="1" customHeight="1">
      <c r="BP1001" s="236">
        <f ca="1"/>
        <v>0.68263888888888902</v>
      </c>
      <c r="CN1001" s="219">
        <f t="shared" si="160"/>
        <v>0.68541666666666667</v>
      </c>
      <c r="CO1001" s="219">
        <f t="shared" si="161"/>
        <v>0.68541666666666667</v>
      </c>
      <c r="CQ1001" s="219">
        <v>0.68402777777777801</v>
      </c>
      <c r="CV1001" s="219">
        <f t="shared" si="162"/>
        <v>0.68541666666666667</v>
      </c>
      <c r="CW1001" s="219">
        <f t="shared" si="163"/>
        <v>0.68541666666666667</v>
      </c>
      <c r="CY1001" s="219">
        <v>0.68402777777777801</v>
      </c>
    </row>
    <row r="1002" spans="68:103" ht="15" hidden="1" customHeight="1">
      <c r="BP1002" s="236">
        <f ca="1"/>
        <v>0.68333333333333302</v>
      </c>
      <c r="CN1002" s="219">
        <f t="shared" si="160"/>
        <v>0.68611111111111112</v>
      </c>
      <c r="CO1002" s="219">
        <f t="shared" si="161"/>
        <v>0.68611111111111112</v>
      </c>
      <c r="CQ1002" s="219">
        <v>0.68472222222222201</v>
      </c>
      <c r="CV1002" s="219">
        <f t="shared" si="162"/>
        <v>0.68611111111111112</v>
      </c>
      <c r="CW1002" s="219">
        <f t="shared" si="163"/>
        <v>0.68611111111111112</v>
      </c>
      <c r="CY1002" s="219">
        <v>0.68472222222222201</v>
      </c>
    </row>
    <row r="1003" spans="68:103" ht="15" hidden="1" customHeight="1">
      <c r="BP1003" s="236">
        <f ca="1"/>
        <v>0.68402777777777801</v>
      </c>
      <c r="CN1003" s="219">
        <f t="shared" si="160"/>
        <v>0.68680555555555556</v>
      </c>
      <c r="CO1003" s="219">
        <f t="shared" si="161"/>
        <v>0.68680555555555556</v>
      </c>
      <c r="CQ1003" s="219">
        <v>0.68541666666666701</v>
      </c>
      <c r="CV1003" s="219">
        <f t="shared" si="162"/>
        <v>0.68680555555555556</v>
      </c>
      <c r="CW1003" s="219">
        <f t="shared" si="163"/>
        <v>0.68680555555555556</v>
      </c>
      <c r="CY1003" s="219">
        <v>0.68541666666666701</v>
      </c>
    </row>
    <row r="1004" spans="68:103" ht="15" hidden="1" customHeight="1">
      <c r="BP1004" s="236">
        <f ca="1"/>
        <v>0.68472222222222201</v>
      </c>
      <c r="CN1004" s="219">
        <f t="shared" si="160"/>
        <v>0.6875</v>
      </c>
      <c r="CO1004" s="219">
        <f t="shared" si="161"/>
        <v>0.6875</v>
      </c>
      <c r="CQ1004" s="219">
        <v>0.68611111111111101</v>
      </c>
      <c r="CV1004" s="219">
        <f t="shared" si="162"/>
        <v>0.6875</v>
      </c>
      <c r="CW1004" s="219">
        <f t="shared" si="163"/>
        <v>0.6875</v>
      </c>
      <c r="CY1004" s="219">
        <v>0.68611111111111101</v>
      </c>
    </row>
    <row r="1005" spans="68:103" ht="15" hidden="1" customHeight="1">
      <c r="BP1005" s="236">
        <f ca="1"/>
        <v>0.68541666666666701</v>
      </c>
      <c r="CN1005" s="219">
        <f t="shared" si="160"/>
        <v>0.68819444444444444</v>
      </c>
      <c r="CO1005" s="219">
        <f t="shared" si="161"/>
        <v>0.68819444444444444</v>
      </c>
      <c r="CQ1005" s="219">
        <v>0.686805555555556</v>
      </c>
      <c r="CV1005" s="219">
        <f t="shared" si="162"/>
        <v>0.68819444444444444</v>
      </c>
      <c r="CW1005" s="219">
        <f t="shared" si="163"/>
        <v>0.68819444444444444</v>
      </c>
      <c r="CY1005" s="219">
        <v>0.686805555555556</v>
      </c>
    </row>
    <row r="1006" spans="68:103" ht="15" hidden="1" customHeight="1">
      <c r="BP1006" s="236">
        <f ca="1"/>
        <v>0.68611111111111101</v>
      </c>
      <c r="CN1006" s="219">
        <f t="shared" si="160"/>
        <v>0.68888888888888888</v>
      </c>
      <c r="CO1006" s="219">
        <f t="shared" si="161"/>
        <v>0.68888888888888888</v>
      </c>
      <c r="CQ1006" s="219">
        <v>0.6875</v>
      </c>
      <c r="CV1006" s="219">
        <f t="shared" si="162"/>
        <v>0.68888888888888888</v>
      </c>
      <c r="CW1006" s="219">
        <f t="shared" si="163"/>
        <v>0.68888888888888888</v>
      </c>
      <c r="CY1006" s="219">
        <v>0.6875</v>
      </c>
    </row>
    <row r="1007" spans="68:103" ht="15" hidden="1" customHeight="1">
      <c r="BP1007" s="236">
        <f ca="1"/>
        <v>0.686805555555556</v>
      </c>
      <c r="CN1007" s="219">
        <f t="shared" si="160"/>
        <v>0.68958333333333333</v>
      </c>
      <c r="CO1007" s="219">
        <f t="shared" si="161"/>
        <v>0.68958333333333333</v>
      </c>
      <c r="CQ1007" s="219">
        <v>0.688194444444444</v>
      </c>
      <c r="CV1007" s="219">
        <f t="shared" si="162"/>
        <v>0.68958333333333333</v>
      </c>
      <c r="CW1007" s="219">
        <f t="shared" si="163"/>
        <v>0.68958333333333333</v>
      </c>
      <c r="CY1007" s="219">
        <v>0.688194444444444</v>
      </c>
    </row>
    <row r="1008" spans="68:103" ht="15" hidden="1" customHeight="1">
      <c r="BP1008" s="236">
        <f ca="1"/>
        <v>0.6875</v>
      </c>
      <c r="CN1008" s="219">
        <f t="shared" si="160"/>
        <v>0.69027777777777777</v>
      </c>
      <c r="CO1008" s="219">
        <f t="shared" si="161"/>
        <v>0.69027777777777777</v>
      </c>
      <c r="CQ1008" s="219">
        <v>0.68888888888888899</v>
      </c>
      <c r="CV1008" s="219">
        <f t="shared" si="162"/>
        <v>0.69027777777777777</v>
      </c>
      <c r="CW1008" s="219">
        <f t="shared" si="163"/>
        <v>0.69027777777777777</v>
      </c>
      <c r="CY1008" s="219">
        <v>0.68888888888888899</v>
      </c>
    </row>
    <row r="1009" spans="68:103" ht="15" hidden="1" customHeight="1">
      <c r="BP1009" s="236">
        <f ca="1"/>
        <v>0.688194444444444</v>
      </c>
      <c r="CN1009" s="219">
        <f t="shared" si="160"/>
        <v>0.69097222222222221</v>
      </c>
      <c r="CO1009" s="219">
        <f t="shared" si="161"/>
        <v>0.69097222222222221</v>
      </c>
      <c r="CQ1009" s="219">
        <v>0.68958333333333299</v>
      </c>
      <c r="CV1009" s="219">
        <f t="shared" si="162"/>
        <v>0.69097222222222221</v>
      </c>
      <c r="CW1009" s="219">
        <f t="shared" si="163"/>
        <v>0.69097222222222221</v>
      </c>
      <c r="CY1009" s="219">
        <v>0.68958333333333299</v>
      </c>
    </row>
    <row r="1010" spans="68:103" ht="15" hidden="1" customHeight="1">
      <c r="BP1010" s="236">
        <f ca="1"/>
        <v>0.68888888888888899</v>
      </c>
      <c r="CN1010" s="219">
        <f t="shared" si="160"/>
        <v>0.69166666666666665</v>
      </c>
      <c r="CO1010" s="219">
        <f t="shared" si="161"/>
        <v>0.69166666666666665</v>
      </c>
      <c r="CQ1010" s="219">
        <v>0.69027777777777799</v>
      </c>
      <c r="CV1010" s="219">
        <f t="shared" si="162"/>
        <v>0.69166666666666665</v>
      </c>
      <c r="CW1010" s="219">
        <f t="shared" si="163"/>
        <v>0.69166666666666665</v>
      </c>
      <c r="CY1010" s="219">
        <v>0.69027777777777799</v>
      </c>
    </row>
    <row r="1011" spans="68:103" ht="15" hidden="1" customHeight="1">
      <c r="BP1011" s="236">
        <f ca="1"/>
        <v>0.68958333333333299</v>
      </c>
      <c r="CN1011" s="219">
        <f t="shared" si="160"/>
        <v>0.69236111111111109</v>
      </c>
      <c r="CO1011" s="219">
        <f t="shared" si="161"/>
        <v>0.69236111111111109</v>
      </c>
      <c r="CQ1011" s="219">
        <v>0.69097222222222199</v>
      </c>
      <c r="CV1011" s="219">
        <f t="shared" si="162"/>
        <v>0.69236111111111109</v>
      </c>
      <c r="CW1011" s="219">
        <f t="shared" si="163"/>
        <v>0.69236111111111109</v>
      </c>
      <c r="CY1011" s="219">
        <v>0.69097222222222199</v>
      </c>
    </row>
    <row r="1012" spans="68:103" ht="15" hidden="1" customHeight="1">
      <c r="BP1012" s="236">
        <f ca="1"/>
        <v>0.69027777777777799</v>
      </c>
      <c r="CN1012" s="219">
        <f t="shared" si="160"/>
        <v>0.69305555555555554</v>
      </c>
      <c r="CO1012" s="219">
        <f t="shared" si="161"/>
        <v>0.69305555555555554</v>
      </c>
      <c r="CQ1012" s="219">
        <v>0.69166666666666698</v>
      </c>
      <c r="CV1012" s="219">
        <f t="shared" si="162"/>
        <v>0.69305555555555554</v>
      </c>
      <c r="CW1012" s="219">
        <f t="shared" si="163"/>
        <v>0.69305555555555554</v>
      </c>
      <c r="CY1012" s="219">
        <v>0.69166666666666698</v>
      </c>
    </row>
    <row r="1013" spans="68:103" ht="15" hidden="1" customHeight="1">
      <c r="BP1013" s="236">
        <f ca="1"/>
        <v>0.69097222222222199</v>
      </c>
      <c r="CN1013" s="219">
        <f t="shared" si="160"/>
        <v>0.69374999999999998</v>
      </c>
      <c r="CO1013" s="219">
        <f t="shared" si="161"/>
        <v>0.69374999999999998</v>
      </c>
      <c r="CQ1013" s="219">
        <v>0.69236111111111098</v>
      </c>
      <c r="CV1013" s="219">
        <f t="shared" si="162"/>
        <v>0.69374999999999998</v>
      </c>
      <c r="CW1013" s="219">
        <f t="shared" si="163"/>
        <v>0.69374999999999998</v>
      </c>
      <c r="CY1013" s="219">
        <v>0.69236111111111098</v>
      </c>
    </row>
    <row r="1014" spans="68:103" ht="15" hidden="1" customHeight="1">
      <c r="BP1014" s="236">
        <f ca="1"/>
        <v>0.69166666666666698</v>
      </c>
      <c r="CN1014" s="219">
        <f t="shared" si="160"/>
        <v>0.69444444444444442</v>
      </c>
      <c r="CO1014" s="219">
        <f t="shared" si="161"/>
        <v>0.69444444444444442</v>
      </c>
      <c r="CQ1014" s="219">
        <v>0.69305555555555598</v>
      </c>
      <c r="CV1014" s="219">
        <f t="shared" si="162"/>
        <v>0.69444444444444442</v>
      </c>
      <c r="CW1014" s="219">
        <f t="shared" si="163"/>
        <v>0.69444444444444442</v>
      </c>
      <c r="CY1014" s="219">
        <v>0.69305555555555598</v>
      </c>
    </row>
    <row r="1015" spans="68:103" ht="15" hidden="1" customHeight="1">
      <c r="BP1015" s="236">
        <f ca="1"/>
        <v>0.69236111111111098</v>
      </c>
      <c r="CN1015" s="219">
        <f t="shared" si="160"/>
        <v>0.69513888888888886</v>
      </c>
      <c r="CO1015" s="219">
        <f t="shared" si="161"/>
        <v>0.69513888888888886</v>
      </c>
      <c r="CQ1015" s="219">
        <v>0.69374999999999998</v>
      </c>
      <c r="CV1015" s="219">
        <f t="shared" si="162"/>
        <v>0.69513888888888886</v>
      </c>
      <c r="CW1015" s="219">
        <f t="shared" si="163"/>
        <v>0.69513888888888886</v>
      </c>
      <c r="CY1015" s="219">
        <v>0.69374999999999998</v>
      </c>
    </row>
    <row r="1016" spans="68:103" ht="15" hidden="1" customHeight="1">
      <c r="BP1016" s="236">
        <f ca="1"/>
        <v>0.69305555555555598</v>
      </c>
      <c r="CN1016" s="219">
        <f t="shared" si="160"/>
        <v>0.6958333333333333</v>
      </c>
      <c r="CO1016" s="219">
        <f t="shared" si="161"/>
        <v>0.6958333333333333</v>
      </c>
      <c r="CQ1016" s="219">
        <v>0.69444444444444398</v>
      </c>
      <c r="CV1016" s="219">
        <f t="shared" si="162"/>
        <v>0.6958333333333333</v>
      </c>
      <c r="CW1016" s="219">
        <f t="shared" si="163"/>
        <v>0.6958333333333333</v>
      </c>
      <c r="CY1016" s="219">
        <v>0.69444444444444398</v>
      </c>
    </row>
    <row r="1017" spans="68:103" ht="15" hidden="1" customHeight="1">
      <c r="BP1017" s="236">
        <f ca="1"/>
        <v>0.69374999999999998</v>
      </c>
      <c r="CN1017" s="219">
        <f t="shared" si="160"/>
        <v>0.69652777777777775</v>
      </c>
      <c r="CO1017" s="219">
        <f t="shared" si="161"/>
        <v>0.69652777777777775</v>
      </c>
      <c r="CQ1017" s="219">
        <v>0.69513888888888897</v>
      </c>
      <c r="CV1017" s="219">
        <f t="shared" si="162"/>
        <v>0.69652777777777775</v>
      </c>
      <c r="CW1017" s="219">
        <f t="shared" si="163"/>
        <v>0.69652777777777775</v>
      </c>
      <c r="CY1017" s="219">
        <v>0.69513888888888897</v>
      </c>
    </row>
    <row r="1018" spans="68:103" ht="15" hidden="1" customHeight="1">
      <c r="BP1018" s="236">
        <f ca="1"/>
        <v>0.69444444444444398</v>
      </c>
      <c r="CN1018" s="219">
        <f t="shared" si="160"/>
        <v>0.69722222222222219</v>
      </c>
      <c r="CO1018" s="219">
        <f t="shared" si="161"/>
        <v>0.69722222222222219</v>
      </c>
      <c r="CQ1018" s="219">
        <v>0.69583333333333297</v>
      </c>
      <c r="CV1018" s="219">
        <f t="shared" si="162"/>
        <v>0.69722222222222219</v>
      </c>
      <c r="CW1018" s="219">
        <f t="shared" si="163"/>
        <v>0.69722222222222219</v>
      </c>
      <c r="CY1018" s="219">
        <v>0.69583333333333297</v>
      </c>
    </row>
    <row r="1019" spans="68:103" ht="15" hidden="1" customHeight="1">
      <c r="BP1019" s="236">
        <f ca="1"/>
        <v>0.69513888888888897</v>
      </c>
      <c r="CN1019" s="219">
        <f t="shared" si="160"/>
        <v>0.69791666666666663</v>
      </c>
      <c r="CO1019" s="219">
        <f t="shared" si="161"/>
        <v>0.69791666666666663</v>
      </c>
      <c r="CQ1019" s="219">
        <v>0.69652777777777797</v>
      </c>
      <c r="CV1019" s="219">
        <f t="shared" si="162"/>
        <v>0.69791666666666663</v>
      </c>
      <c r="CW1019" s="219">
        <f t="shared" si="163"/>
        <v>0.69791666666666663</v>
      </c>
      <c r="CY1019" s="219">
        <v>0.69652777777777797</v>
      </c>
    </row>
    <row r="1020" spans="68:103" ht="15" hidden="1" customHeight="1">
      <c r="BP1020" s="236">
        <f ca="1"/>
        <v>0.69583333333333297</v>
      </c>
      <c r="CN1020" s="219">
        <f t="shared" si="160"/>
        <v>0.69861111111111107</v>
      </c>
      <c r="CO1020" s="219">
        <f t="shared" si="161"/>
        <v>0.69861111111111107</v>
      </c>
      <c r="CQ1020" s="219">
        <v>0.69722222222222197</v>
      </c>
      <c r="CV1020" s="219">
        <f t="shared" si="162"/>
        <v>0.69861111111111107</v>
      </c>
      <c r="CW1020" s="219">
        <f t="shared" si="163"/>
        <v>0.69861111111111107</v>
      </c>
      <c r="CY1020" s="219">
        <v>0.69722222222222197</v>
      </c>
    </row>
    <row r="1021" spans="68:103" ht="15" hidden="1" customHeight="1">
      <c r="BP1021" s="236">
        <f ca="1"/>
        <v>0.69652777777777797</v>
      </c>
      <c r="CN1021" s="219">
        <f t="shared" si="160"/>
        <v>0.69930555555555551</v>
      </c>
      <c r="CO1021" s="219">
        <f t="shared" si="161"/>
        <v>0.69930555555555551</v>
      </c>
      <c r="CQ1021" s="219">
        <v>0.69791666666666696</v>
      </c>
      <c r="CV1021" s="219">
        <f t="shared" si="162"/>
        <v>0.69930555555555551</v>
      </c>
      <c r="CW1021" s="219">
        <f t="shared" si="163"/>
        <v>0.69930555555555551</v>
      </c>
      <c r="CY1021" s="219">
        <v>0.69791666666666696</v>
      </c>
    </row>
    <row r="1022" spans="68:103" ht="15" hidden="1" customHeight="1">
      <c r="BP1022" s="236">
        <f ca="1"/>
        <v>0.69722222222222197</v>
      </c>
      <c r="CN1022" s="219">
        <f t="shared" si="160"/>
        <v>0.7</v>
      </c>
      <c r="CO1022" s="219">
        <f t="shared" si="161"/>
        <v>0.7</v>
      </c>
      <c r="CQ1022" s="219">
        <v>0.69861111111111096</v>
      </c>
      <c r="CV1022" s="219">
        <f t="shared" si="162"/>
        <v>0.7</v>
      </c>
      <c r="CW1022" s="219">
        <f t="shared" si="163"/>
        <v>0.7</v>
      </c>
      <c r="CY1022" s="219">
        <v>0.69861111111111096</v>
      </c>
    </row>
    <row r="1023" spans="68:103" ht="15" hidden="1" customHeight="1">
      <c r="BP1023" s="236">
        <f ca="1"/>
        <v>0.69791666666666696</v>
      </c>
      <c r="CN1023" s="219">
        <f t="shared" si="160"/>
        <v>0.7006944444444444</v>
      </c>
      <c r="CO1023" s="219">
        <f t="shared" si="161"/>
        <v>0.7006944444444444</v>
      </c>
      <c r="CQ1023" s="219">
        <v>0.69930555555555596</v>
      </c>
      <c r="CV1023" s="219">
        <f t="shared" si="162"/>
        <v>0.7006944444444444</v>
      </c>
      <c r="CW1023" s="219">
        <f t="shared" si="163"/>
        <v>0.7006944444444444</v>
      </c>
      <c r="CY1023" s="219">
        <v>0.69930555555555596</v>
      </c>
    </row>
    <row r="1024" spans="68:103" ht="15" hidden="1" customHeight="1">
      <c r="BP1024" s="236">
        <f ca="1"/>
        <v>0.69861111111111096</v>
      </c>
      <c r="CN1024" s="219">
        <f t="shared" si="160"/>
        <v>0.70138888888888884</v>
      </c>
      <c r="CO1024" s="219">
        <f t="shared" si="161"/>
        <v>0.70138888888888884</v>
      </c>
      <c r="CQ1024" s="219">
        <v>0.7</v>
      </c>
      <c r="CV1024" s="219">
        <f t="shared" si="162"/>
        <v>0.70138888888888884</v>
      </c>
      <c r="CW1024" s="219">
        <f t="shared" si="163"/>
        <v>0.70138888888888884</v>
      </c>
      <c r="CY1024" s="219">
        <v>0.7</v>
      </c>
    </row>
    <row r="1025" spans="68:103" ht="15" hidden="1" customHeight="1">
      <c r="BP1025" s="236">
        <f ca="1"/>
        <v>0.69930555555555596</v>
      </c>
      <c r="CN1025" s="219">
        <f t="shared" si="160"/>
        <v>0.70208333333333328</v>
      </c>
      <c r="CO1025" s="219">
        <f t="shared" si="161"/>
        <v>0.70208333333333328</v>
      </c>
      <c r="CQ1025" s="219">
        <v>0.70069444444444495</v>
      </c>
      <c r="CV1025" s="219">
        <f t="shared" si="162"/>
        <v>0.70208333333333328</v>
      </c>
      <c r="CW1025" s="219">
        <f t="shared" si="163"/>
        <v>0.70208333333333328</v>
      </c>
      <c r="CY1025" s="219">
        <v>0.70069444444444495</v>
      </c>
    </row>
    <row r="1026" spans="68:103" ht="15" hidden="1" customHeight="1">
      <c r="BP1026" s="236">
        <f ca="1"/>
        <v>0.7</v>
      </c>
      <c r="CN1026" s="219">
        <f t="shared" si="160"/>
        <v>0.70277777777777772</v>
      </c>
      <c r="CO1026" s="219">
        <f t="shared" si="161"/>
        <v>0.70277777777777772</v>
      </c>
      <c r="CQ1026" s="219">
        <v>0.70138888888888895</v>
      </c>
      <c r="CV1026" s="219">
        <f t="shared" si="162"/>
        <v>0.70277777777777772</v>
      </c>
      <c r="CW1026" s="219">
        <f t="shared" si="163"/>
        <v>0.70277777777777772</v>
      </c>
      <c r="CY1026" s="219">
        <v>0.70138888888888895</v>
      </c>
    </row>
    <row r="1027" spans="68:103" ht="15" hidden="1" customHeight="1">
      <c r="BP1027" s="236">
        <f ca="1"/>
        <v>0.70069444444444495</v>
      </c>
      <c r="CN1027" s="219">
        <f t="shared" si="160"/>
        <v>0.70347222222222217</v>
      </c>
      <c r="CO1027" s="219">
        <f t="shared" si="161"/>
        <v>0.70347222222222217</v>
      </c>
      <c r="CQ1027" s="219">
        <v>0.70208333333333295</v>
      </c>
      <c r="CV1027" s="219">
        <f t="shared" si="162"/>
        <v>0.70347222222222217</v>
      </c>
      <c r="CW1027" s="219">
        <f t="shared" si="163"/>
        <v>0.70347222222222217</v>
      </c>
      <c r="CY1027" s="219">
        <v>0.70208333333333295</v>
      </c>
    </row>
    <row r="1028" spans="68:103" ht="15" hidden="1" customHeight="1">
      <c r="BP1028" s="236">
        <f ca="1"/>
        <v>0.70138888888888895</v>
      </c>
      <c r="CN1028" s="219">
        <f t="shared" si="160"/>
        <v>0.70416666666666672</v>
      </c>
      <c r="CO1028" s="219">
        <f t="shared" si="161"/>
        <v>0.70416666666666672</v>
      </c>
      <c r="CQ1028" s="219">
        <v>0.70277777777777795</v>
      </c>
      <c r="CV1028" s="219">
        <f t="shared" si="162"/>
        <v>0.70416666666666672</v>
      </c>
      <c r="CW1028" s="219">
        <f t="shared" si="163"/>
        <v>0.70416666666666672</v>
      </c>
      <c r="CY1028" s="219">
        <v>0.70277777777777795</v>
      </c>
    </row>
    <row r="1029" spans="68:103" ht="15" hidden="1" customHeight="1">
      <c r="BP1029" s="236">
        <f ca="1"/>
        <v>0.70208333333333295</v>
      </c>
      <c r="CN1029" s="219">
        <f t="shared" si="160"/>
        <v>0.70486111111111116</v>
      </c>
      <c r="CO1029" s="219">
        <f t="shared" si="161"/>
        <v>0.70486111111111116</v>
      </c>
      <c r="CQ1029" s="219">
        <v>0.70347222222222205</v>
      </c>
      <c r="CV1029" s="219">
        <f t="shared" si="162"/>
        <v>0.70486111111111116</v>
      </c>
      <c r="CW1029" s="219">
        <f t="shared" si="163"/>
        <v>0.70486111111111116</v>
      </c>
      <c r="CY1029" s="219">
        <v>0.70347222222222205</v>
      </c>
    </row>
    <row r="1030" spans="68:103" ht="15" hidden="1" customHeight="1">
      <c r="BP1030" s="236">
        <f ca="1"/>
        <v>0.70277777777777795</v>
      </c>
      <c r="CN1030" s="219">
        <f t="shared" si="160"/>
        <v>0.7055555555555556</v>
      </c>
      <c r="CO1030" s="219">
        <f t="shared" si="161"/>
        <v>0.7055555555555556</v>
      </c>
      <c r="CQ1030" s="219">
        <v>0.70416666666666705</v>
      </c>
      <c r="CV1030" s="219">
        <f t="shared" si="162"/>
        <v>0.7055555555555556</v>
      </c>
      <c r="CW1030" s="219">
        <f t="shared" si="163"/>
        <v>0.7055555555555556</v>
      </c>
      <c r="CY1030" s="219">
        <v>0.70416666666666705</v>
      </c>
    </row>
    <row r="1031" spans="68:103" ht="15" hidden="1" customHeight="1">
      <c r="BP1031" s="236">
        <f ca="1"/>
        <v>0.70347222222222205</v>
      </c>
      <c r="CN1031" s="219">
        <f t="shared" si="160"/>
        <v>0.70625000000000004</v>
      </c>
      <c r="CO1031" s="219">
        <f t="shared" si="161"/>
        <v>0.70625000000000004</v>
      </c>
      <c r="CQ1031" s="219">
        <v>0.70486111111111105</v>
      </c>
      <c r="CV1031" s="219">
        <f t="shared" si="162"/>
        <v>0.70625000000000004</v>
      </c>
      <c r="CW1031" s="219">
        <f t="shared" si="163"/>
        <v>0.70625000000000004</v>
      </c>
      <c r="CY1031" s="219">
        <v>0.70486111111111105</v>
      </c>
    </row>
    <row r="1032" spans="68:103" ht="15" hidden="1" customHeight="1">
      <c r="BP1032" s="236">
        <f ca="1"/>
        <v>0.70416666666666705</v>
      </c>
      <c r="CN1032" s="219">
        <f t="shared" si="160"/>
        <v>0.70694444444444449</v>
      </c>
      <c r="CO1032" s="219">
        <f t="shared" si="161"/>
        <v>0.70694444444444449</v>
      </c>
      <c r="CQ1032" s="219">
        <v>0.70555555555555605</v>
      </c>
      <c r="CV1032" s="219">
        <f t="shared" si="162"/>
        <v>0.70694444444444449</v>
      </c>
      <c r="CW1032" s="219">
        <f t="shared" si="163"/>
        <v>0.70694444444444449</v>
      </c>
      <c r="CY1032" s="219">
        <v>0.70555555555555605</v>
      </c>
    </row>
    <row r="1033" spans="68:103" ht="15" hidden="1" customHeight="1">
      <c r="BP1033" s="236">
        <f ca="1"/>
        <v>0.70486111111111105</v>
      </c>
      <c r="CN1033" s="219">
        <f t="shared" si="160"/>
        <v>0.70763888888888893</v>
      </c>
      <c r="CO1033" s="219">
        <f t="shared" si="161"/>
        <v>0.70763888888888893</v>
      </c>
      <c r="CQ1033" s="219">
        <v>0.70625000000000004</v>
      </c>
      <c r="CV1033" s="219">
        <f t="shared" si="162"/>
        <v>0.70763888888888893</v>
      </c>
      <c r="CW1033" s="219">
        <f t="shared" si="163"/>
        <v>0.70763888888888893</v>
      </c>
      <c r="CY1033" s="219">
        <v>0.70625000000000004</v>
      </c>
    </row>
    <row r="1034" spans="68:103" ht="15" hidden="1" customHeight="1">
      <c r="BP1034" s="236">
        <f ca="1"/>
        <v>0.70555555555555605</v>
      </c>
      <c r="CN1034" s="219">
        <f t="shared" si="160"/>
        <v>0.70833333333333337</v>
      </c>
      <c r="CO1034" s="219">
        <f t="shared" si="161"/>
        <v>0.70833333333333337</v>
      </c>
      <c r="CQ1034" s="219">
        <v>0.70694444444444404</v>
      </c>
      <c r="CV1034" s="219">
        <f t="shared" si="162"/>
        <v>0.70833333333333337</v>
      </c>
      <c r="CW1034" s="219">
        <f t="shared" si="163"/>
        <v>0.70833333333333337</v>
      </c>
      <c r="CY1034" s="219">
        <v>0.70694444444444404</v>
      </c>
    </row>
    <row r="1035" spans="68:103" ht="15" hidden="1" customHeight="1">
      <c r="BP1035" s="236">
        <f ca="1"/>
        <v>0.70625000000000004</v>
      </c>
      <c r="CN1035" s="219">
        <f t="shared" si="160"/>
        <v>0.70902777777777781</v>
      </c>
      <c r="CO1035" s="219">
        <f t="shared" si="161"/>
        <v>0.70902777777777781</v>
      </c>
      <c r="CQ1035" s="219">
        <v>0.70763888888888904</v>
      </c>
      <c r="CV1035" s="219">
        <f t="shared" si="162"/>
        <v>0.70902777777777781</v>
      </c>
      <c r="CW1035" s="219">
        <f t="shared" si="163"/>
        <v>0.70902777777777781</v>
      </c>
      <c r="CY1035" s="219">
        <v>0.70763888888888904</v>
      </c>
    </row>
    <row r="1036" spans="68:103" ht="15" hidden="1" customHeight="1">
      <c r="BP1036" s="236">
        <f ca="1"/>
        <v>0.70694444444444404</v>
      </c>
      <c r="CN1036" s="219">
        <f t="shared" si="160"/>
        <v>0.70972222222222225</v>
      </c>
      <c r="CO1036" s="219">
        <f t="shared" si="161"/>
        <v>0.70972222222222225</v>
      </c>
      <c r="CQ1036" s="219">
        <v>0.70833333333333304</v>
      </c>
      <c r="CV1036" s="219">
        <f t="shared" si="162"/>
        <v>0.70972222222222225</v>
      </c>
      <c r="CW1036" s="219">
        <f t="shared" si="163"/>
        <v>0.70972222222222225</v>
      </c>
      <c r="CY1036" s="219">
        <v>0.70833333333333304</v>
      </c>
    </row>
    <row r="1037" spans="68:103" ht="15" hidden="1" customHeight="1">
      <c r="BP1037" s="236">
        <f ca="1"/>
        <v>0.70763888888888904</v>
      </c>
      <c r="CN1037" s="219">
        <f t="shared" si="160"/>
        <v>0.7104166666666667</v>
      </c>
      <c r="CO1037" s="219">
        <f t="shared" si="161"/>
        <v>0.7104166666666667</v>
      </c>
      <c r="CQ1037" s="219">
        <v>0.70902777777777803</v>
      </c>
      <c r="CV1037" s="219">
        <f t="shared" si="162"/>
        <v>0.7104166666666667</v>
      </c>
      <c r="CW1037" s="219">
        <f t="shared" si="163"/>
        <v>0.7104166666666667</v>
      </c>
      <c r="CY1037" s="219">
        <v>0.70902777777777803</v>
      </c>
    </row>
    <row r="1038" spans="68:103" ht="15" hidden="1" customHeight="1">
      <c r="BP1038" s="236">
        <f ca="1"/>
        <v>0.70833333333333304</v>
      </c>
      <c r="CN1038" s="219">
        <f t="shared" si="160"/>
        <v>0.71111111111111114</v>
      </c>
      <c r="CO1038" s="219">
        <f t="shared" si="161"/>
        <v>0.71111111111111114</v>
      </c>
      <c r="CQ1038" s="219">
        <v>0.70972222222222203</v>
      </c>
      <c r="CV1038" s="219">
        <f t="shared" si="162"/>
        <v>0.71111111111111114</v>
      </c>
      <c r="CW1038" s="219">
        <f t="shared" si="163"/>
        <v>0.71111111111111114</v>
      </c>
      <c r="CY1038" s="219">
        <v>0.70972222222222203</v>
      </c>
    </row>
    <row r="1039" spans="68:103" ht="15" hidden="1" customHeight="1">
      <c r="BP1039" s="236">
        <f ca="1"/>
        <v>0.70902777777777803</v>
      </c>
      <c r="CN1039" s="219">
        <f t="shared" si="160"/>
        <v>0.71180555555555558</v>
      </c>
      <c r="CO1039" s="219">
        <f t="shared" si="161"/>
        <v>0.71180555555555558</v>
      </c>
      <c r="CQ1039" s="219">
        <v>0.71041666666666703</v>
      </c>
      <c r="CV1039" s="219">
        <f t="shared" si="162"/>
        <v>0.71180555555555558</v>
      </c>
      <c r="CW1039" s="219">
        <f t="shared" si="163"/>
        <v>0.71180555555555558</v>
      </c>
      <c r="CY1039" s="219">
        <v>0.71041666666666703</v>
      </c>
    </row>
    <row r="1040" spans="68:103" ht="15" hidden="1" customHeight="1">
      <c r="BP1040" s="236">
        <f ca="1"/>
        <v>0.70972222222222203</v>
      </c>
      <c r="CN1040" s="219">
        <f t="shared" ref="CN1040:CN1103" si="164">IF(CN1039=1,TIME(0,1,0),TIME(HOUR(CN1039),MINUTE(CN1039),0)+TIME(0,1,0))</f>
        <v>0.71250000000000002</v>
      </c>
      <c r="CO1040" s="219">
        <f t="shared" ref="CO1040:CO1103" si="165">IF(CO1039=1,TIME(0,1,0),TIME(HOUR(CO1039),MINUTE(CO1039),0)+TIME(0,1,0))</f>
        <v>0.71250000000000002</v>
      </c>
      <c r="CQ1040" s="219">
        <v>0.71111111111111103</v>
      </c>
      <c r="CV1040" s="219">
        <f t="shared" ref="CV1040:CV1103" si="166">IF(CV1039=1,TIME(0,1,0),TIME(HOUR(CV1039),MINUTE(CV1039),0)+TIME(0,1,0))</f>
        <v>0.71250000000000002</v>
      </c>
      <c r="CW1040" s="219">
        <f t="shared" ref="CW1040:CW1103" si="167">IF(CW1039=1,TIME(0,1,0),TIME(HOUR(CW1039),MINUTE(CW1039),0)+TIME(0,1,0))</f>
        <v>0.71250000000000002</v>
      </c>
      <c r="CY1040" s="219">
        <v>0.71111111111111103</v>
      </c>
    </row>
    <row r="1041" spans="68:103" ht="15" hidden="1" customHeight="1">
      <c r="BP1041" s="236">
        <f ca="1"/>
        <v>0.71041666666666703</v>
      </c>
      <c r="CN1041" s="219">
        <f t="shared" si="164"/>
        <v>0.71319444444444446</v>
      </c>
      <c r="CO1041" s="219">
        <f t="shared" si="165"/>
        <v>0.71319444444444446</v>
      </c>
      <c r="CQ1041" s="219">
        <v>0.71180555555555602</v>
      </c>
      <c r="CV1041" s="219">
        <f t="shared" si="166"/>
        <v>0.71319444444444446</v>
      </c>
      <c r="CW1041" s="219">
        <f t="shared" si="167"/>
        <v>0.71319444444444446</v>
      </c>
      <c r="CY1041" s="219">
        <v>0.71180555555555602</v>
      </c>
    </row>
    <row r="1042" spans="68:103" ht="15" hidden="1" customHeight="1">
      <c r="BP1042" s="236">
        <f ca="1"/>
        <v>0.71111111111111103</v>
      </c>
      <c r="CN1042" s="219">
        <f t="shared" si="164"/>
        <v>0.71388888888888891</v>
      </c>
      <c r="CO1042" s="219">
        <f t="shared" si="165"/>
        <v>0.71388888888888891</v>
      </c>
      <c r="CQ1042" s="219">
        <v>0.71250000000000002</v>
      </c>
      <c r="CV1042" s="219">
        <f t="shared" si="166"/>
        <v>0.71388888888888891</v>
      </c>
      <c r="CW1042" s="219">
        <f t="shared" si="167"/>
        <v>0.71388888888888891</v>
      </c>
      <c r="CY1042" s="219">
        <v>0.71250000000000002</v>
      </c>
    </row>
    <row r="1043" spans="68:103" ht="15" hidden="1" customHeight="1">
      <c r="BP1043" s="236">
        <f ca="1"/>
        <v>0.71180555555555602</v>
      </c>
      <c r="CN1043" s="219">
        <f t="shared" si="164"/>
        <v>0.71458333333333335</v>
      </c>
      <c r="CO1043" s="219">
        <f t="shared" si="165"/>
        <v>0.71458333333333335</v>
      </c>
      <c r="CQ1043" s="219">
        <v>0.71319444444444402</v>
      </c>
      <c r="CV1043" s="219">
        <f t="shared" si="166"/>
        <v>0.71458333333333335</v>
      </c>
      <c r="CW1043" s="219">
        <f t="shared" si="167"/>
        <v>0.71458333333333335</v>
      </c>
      <c r="CY1043" s="219">
        <v>0.71319444444444402</v>
      </c>
    </row>
    <row r="1044" spans="68:103" ht="15" hidden="1" customHeight="1">
      <c r="BP1044" s="236">
        <f ca="1"/>
        <v>0.71250000000000002</v>
      </c>
      <c r="CN1044" s="219">
        <f t="shared" si="164"/>
        <v>0.71527777777777779</v>
      </c>
      <c r="CO1044" s="219">
        <f t="shared" si="165"/>
        <v>0.71527777777777779</v>
      </c>
      <c r="CQ1044" s="219">
        <v>0.71388888888888902</v>
      </c>
      <c r="CV1044" s="219">
        <f t="shared" si="166"/>
        <v>0.71527777777777779</v>
      </c>
      <c r="CW1044" s="219">
        <f t="shared" si="167"/>
        <v>0.71527777777777779</v>
      </c>
      <c r="CY1044" s="219">
        <v>0.71388888888888902</v>
      </c>
    </row>
    <row r="1045" spans="68:103" ht="15" hidden="1" customHeight="1">
      <c r="BP1045" s="236">
        <f ca="1"/>
        <v>0.71319444444444402</v>
      </c>
      <c r="CN1045" s="219">
        <f t="shared" si="164"/>
        <v>0.71597222222222223</v>
      </c>
      <c r="CO1045" s="219">
        <f t="shared" si="165"/>
        <v>0.71597222222222223</v>
      </c>
      <c r="CQ1045" s="219">
        <v>0.71458333333333302</v>
      </c>
      <c r="CV1045" s="219">
        <f t="shared" si="166"/>
        <v>0.71597222222222223</v>
      </c>
      <c r="CW1045" s="219">
        <f t="shared" si="167"/>
        <v>0.71597222222222223</v>
      </c>
      <c r="CY1045" s="219">
        <v>0.71458333333333302</v>
      </c>
    </row>
    <row r="1046" spans="68:103" ht="15" hidden="1" customHeight="1">
      <c r="BP1046" s="236">
        <f ca="1"/>
        <v>0.71388888888888902</v>
      </c>
      <c r="CN1046" s="219">
        <f t="shared" si="164"/>
        <v>0.71666666666666667</v>
      </c>
      <c r="CO1046" s="219">
        <f t="shared" si="165"/>
        <v>0.71666666666666667</v>
      </c>
      <c r="CQ1046" s="219">
        <v>0.71527777777777801</v>
      </c>
      <c r="CV1046" s="219">
        <f t="shared" si="166"/>
        <v>0.71666666666666667</v>
      </c>
      <c r="CW1046" s="219">
        <f t="shared" si="167"/>
        <v>0.71666666666666667</v>
      </c>
      <c r="CY1046" s="219">
        <v>0.71527777777777801</v>
      </c>
    </row>
    <row r="1047" spans="68:103" ht="15" hidden="1" customHeight="1">
      <c r="BP1047" s="236">
        <f ca="1"/>
        <v>0.71458333333333302</v>
      </c>
      <c r="CN1047" s="219">
        <f t="shared" si="164"/>
        <v>0.71736111111111112</v>
      </c>
      <c r="CO1047" s="219">
        <f t="shared" si="165"/>
        <v>0.71736111111111112</v>
      </c>
      <c r="CQ1047" s="219">
        <v>0.71597222222222201</v>
      </c>
      <c r="CV1047" s="219">
        <f t="shared" si="166"/>
        <v>0.71736111111111112</v>
      </c>
      <c r="CW1047" s="219">
        <f t="shared" si="167"/>
        <v>0.71736111111111112</v>
      </c>
      <c r="CY1047" s="219">
        <v>0.71597222222222201</v>
      </c>
    </row>
    <row r="1048" spans="68:103" ht="15" hidden="1" customHeight="1">
      <c r="BP1048" s="236">
        <f ca="1"/>
        <v>0.71527777777777801</v>
      </c>
      <c r="CN1048" s="219">
        <f t="shared" si="164"/>
        <v>0.71805555555555556</v>
      </c>
      <c r="CO1048" s="219">
        <f t="shared" si="165"/>
        <v>0.71805555555555556</v>
      </c>
      <c r="CQ1048" s="219">
        <v>0.71666666666666701</v>
      </c>
      <c r="CV1048" s="219">
        <f t="shared" si="166"/>
        <v>0.71805555555555556</v>
      </c>
      <c r="CW1048" s="219">
        <f t="shared" si="167"/>
        <v>0.71805555555555556</v>
      </c>
      <c r="CY1048" s="219">
        <v>0.71666666666666701</v>
      </c>
    </row>
    <row r="1049" spans="68:103" ht="15" hidden="1" customHeight="1">
      <c r="BP1049" s="236">
        <f ca="1"/>
        <v>0.71597222222222201</v>
      </c>
      <c r="CN1049" s="219">
        <f t="shared" si="164"/>
        <v>0.71875</v>
      </c>
      <c r="CO1049" s="219">
        <f t="shared" si="165"/>
        <v>0.71875</v>
      </c>
      <c r="CQ1049" s="219">
        <v>0.71736111111111101</v>
      </c>
      <c r="CV1049" s="219">
        <f t="shared" si="166"/>
        <v>0.71875</v>
      </c>
      <c r="CW1049" s="219">
        <f t="shared" si="167"/>
        <v>0.71875</v>
      </c>
      <c r="CY1049" s="219">
        <v>0.71736111111111101</v>
      </c>
    </row>
    <row r="1050" spans="68:103" ht="15" hidden="1" customHeight="1">
      <c r="BP1050" s="236">
        <f ca="1"/>
        <v>0.71666666666666701</v>
      </c>
      <c r="CN1050" s="219">
        <f t="shared" si="164"/>
        <v>0.71944444444444444</v>
      </c>
      <c r="CO1050" s="219">
        <f t="shared" si="165"/>
        <v>0.71944444444444444</v>
      </c>
      <c r="CQ1050" s="219">
        <v>0.718055555555556</v>
      </c>
      <c r="CV1050" s="219">
        <f t="shared" si="166"/>
        <v>0.71944444444444444</v>
      </c>
      <c r="CW1050" s="219">
        <f t="shared" si="167"/>
        <v>0.71944444444444444</v>
      </c>
      <c r="CY1050" s="219">
        <v>0.718055555555556</v>
      </c>
    </row>
    <row r="1051" spans="68:103" ht="15" hidden="1" customHeight="1">
      <c r="BP1051" s="236">
        <f ca="1"/>
        <v>0.71736111111111101</v>
      </c>
      <c r="CN1051" s="219">
        <f t="shared" si="164"/>
        <v>0.72013888888888888</v>
      </c>
      <c r="CO1051" s="219">
        <f t="shared" si="165"/>
        <v>0.72013888888888888</v>
      </c>
      <c r="CQ1051" s="219">
        <v>0.71875</v>
      </c>
      <c r="CV1051" s="219">
        <f t="shared" si="166"/>
        <v>0.72013888888888888</v>
      </c>
      <c r="CW1051" s="219">
        <f t="shared" si="167"/>
        <v>0.72013888888888888</v>
      </c>
      <c r="CY1051" s="219">
        <v>0.71875</v>
      </c>
    </row>
    <row r="1052" spans="68:103" ht="15" hidden="1" customHeight="1">
      <c r="BP1052" s="236">
        <f ca="1"/>
        <v>0.718055555555556</v>
      </c>
      <c r="CN1052" s="219">
        <f t="shared" si="164"/>
        <v>0.72083333333333333</v>
      </c>
      <c r="CO1052" s="219">
        <f t="shared" si="165"/>
        <v>0.72083333333333333</v>
      </c>
      <c r="CQ1052" s="219">
        <v>0.719444444444444</v>
      </c>
      <c r="CV1052" s="219">
        <f t="shared" si="166"/>
        <v>0.72083333333333333</v>
      </c>
      <c r="CW1052" s="219">
        <f t="shared" si="167"/>
        <v>0.72083333333333333</v>
      </c>
      <c r="CY1052" s="219">
        <v>0.719444444444444</v>
      </c>
    </row>
    <row r="1053" spans="68:103" ht="15" hidden="1" customHeight="1">
      <c r="BP1053" s="236">
        <f ca="1"/>
        <v>0.71875</v>
      </c>
      <c r="CN1053" s="219">
        <f t="shared" si="164"/>
        <v>0.72152777777777777</v>
      </c>
      <c r="CO1053" s="219">
        <f t="shared" si="165"/>
        <v>0.72152777777777777</v>
      </c>
      <c r="CQ1053" s="219">
        <v>0.72013888888888899</v>
      </c>
      <c r="CV1053" s="219">
        <f t="shared" si="166"/>
        <v>0.72152777777777777</v>
      </c>
      <c r="CW1053" s="219">
        <f t="shared" si="167"/>
        <v>0.72152777777777777</v>
      </c>
      <c r="CY1053" s="219">
        <v>0.72013888888888899</v>
      </c>
    </row>
    <row r="1054" spans="68:103" ht="15" hidden="1" customHeight="1">
      <c r="BP1054" s="236">
        <f ca="1"/>
        <v>0.719444444444444</v>
      </c>
      <c r="CN1054" s="219">
        <f t="shared" si="164"/>
        <v>0.72222222222222221</v>
      </c>
      <c r="CO1054" s="219">
        <f t="shared" si="165"/>
        <v>0.72222222222222221</v>
      </c>
      <c r="CQ1054" s="219">
        <v>0.72083333333333299</v>
      </c>
      <c r="CV1054" s="219">
        <f t="shared" si="166"/>
        <v>0.72222222222222221</v>
      </c>
      <c r="CW1054" s="219">
        <f t="shared" si="167"/>
        <v>0.72222222222222221</v>
      </c>
      <c r="CY1054" s="219">
        <v>0.72083333333333299</v>
      </c>
    </row>
    <row r="1055" spans="68:103" ht="15" hidden="1" customHeight="1">
      <c r="BP1055" s="236">
        <f ca="1"/>
        <v>0.72013888888888899</v>
      </c>
      <c r="CN1055" s="219">
        <f t="shared" si="164"/>
        <v>0.72291666666666665</v>
      </c>
      <c r="CO1055" s="219">
        <f t="shared" si="165"/>
        <v>0.72291666666666665</v>
      </c>
      <c r="CQ1055" s="219">
        <v>0.72152777777777799</v>
      </c>
      <c r="CV1055" s="219">
        <f t="shared" si="166"/>
        <v>0.72291666666666665</v>
      </c>
      <c r="CW1055" s="219">
        <f t="shared" si="167"/>
        <v>0.72291666666666665</v>
      </c>
      <c r="CY1055" s="219">
        <v>0.72152777777777799</v>
      </c>
    </row>
    <row r="1056" spans="68:103" ht="15" hidden="1" customHeight="1">
      <c r="BP1056" s="236">
        <f ca="1"/>
        <v>0.72083333333333299</v>
      </c>
      <c r="CN1056" s="219">
        <f t="shared" si="164"/>
        <v>0.72361111111111109</v>
      </c>
      <c r="CO1056" s="219">
        <f t="shared" si="165"/>
        <v>0.72361111111111109</v>
      </c>
      <c r="CQ1056" s="219">
        <v>0.72222222222222199</v>
      </c>
      <c r="CV1056" s="219">
        <f t="shared" si="166"/>
        <v>0.72361111111111109</v>
      </c>
      <c r="CW1056" s="219">
        <f t="shared" si="167"/>
        <v>0.72361111111111109</v>
      </c>
      <c r="CY1056" s="219">
        <v>0.72222222222222199</v>
      </c>
    </row>
    <row r="1057" spans="68:103" ht="15" hidden="1" customHeight="1">
      <c r="BP1057" s="236">
        <f ca="1"/>
        <v>0.72152777777777799</v>
      </c>
      <c r="CN1057" s="219">
        <f t="shared" si="164"/>
        <v>0.72430555555555554</v>
      </c>
      <c r="CO1057" s="219">
        <f t="shared" si="165"/>
        <v>0.72430555555555554</v>
      </c>
      <c r="CQ1057" s="219">
        <v>0.72291666666666698</v>
      </c>
      <c r="CV1057" s="219">
        <f t="shared" si="166"/>
        <v>0.72430555555555554</v>
      </c>
      <c r="CW1057" s="219">
        <f t="shared" si="167"/>
        <v>0.72430555555555554</v>
      </c>
      <c r="CY1057" s="219">
        <v>0.72291666666666698</v>
      </c>
    </row>
    <row r="1058" spans="68:103" ht="15" hidden="1" customHeight="1">
      <c r="BP1058" s="236">
        <f ca="1"/>
        <v>0.72222222222222199</v>
      </c>
      <c r="CN1058" s="219">
        <f t="shared" si="164"/>
        <v>0.72499999999999998</v>
      </c>
      <c r="CO1058" s="219">
        <f t="shared" si="165"/>
        <v>0.72499999999999998</v>
      </c>
      <c r="CQ1058" s="219">
        <v>0.72361111111111098</v>
      </c>
      <c r="CV1058" s="219">
        <f t="shared" si="166"/>
        <v>0.72499999999999998</v>
      </c>
      <c r="CW1058" s="219">
        <f t="shared" si="167"/>
        <v>0.72499999999999998</v>
      </c>
      <c r="CY1058" s="219">
        <v>0.72361111111111098</v>
      </c>
    </row>
    <row r="1059" spans="68:103" ht="15" hidden="1" customHeight="1">
      <c r="BP1059" s="236">
        <f ca="1"/>
        <v>0.72291666666666698</v>
      </c>
      <c r="CN1059" s="219">
        <f t="shared" si="164"/>
        <v>0.72569444444444442</v>
      </c>
      <c r="CO1059" s="219">
        <f t="shared" si="165"/>
        <v>0.72569444444444442</v>
      </c>
      <c r="CQ1059" s="219">
        <v>0.72430555555555598</v>
      </c>
      <c r="CV1059" s="219">
        <f t="shared" si="166"/>
        <v>0.72569444444444442</v>
      </c>
      <c r="CW1059" s="219">
        <f t="shared" si="167"/>
        <v>0.72569444444444442</v>
      </c>
      <c r="CY1059" s="219">
        <v>0.72430555555555598</v>
      </c>
    </row>
    <row r="1060" spans="68:103" ht="15" hidden="1" customHeight="1">
      <c r="BP1060" s="236">
        <f ca="1"/>
        <v>0.72361111111111098</v>
      </c>
      <c r="CN1060" s="219">
        <f t="shared" si="164"/>
        <v>0.72638888888888886</v>
      </c>
      <c r="CO1060" s="219">
        <f t="shared" si="165"/>
        <v>0.72638888888888886</v>
      </c>
      <c r="CQ1060" s="219">
        <v>0.72499999999999998</v>
      </c>
      <c r="CV1060" s="219">
        <f t="shared" si="166"/>
        <v>0.72638888888888886</v>
      </c>
      <c r="CW1060" s="219">
        <f t="shared" si="167"/>
        <v>0.72638888888888886</v>
      </c>
      <c r="CY1060" s="219">
        <v>0.72499999999999998</v>
      </c>
    </row>
    <row r="1061" spans="68:103" ht="15" hidden="1" customHeight="1">
      <c r="BP1061" s="236">
        <f ca="1"/>
        <v>0.72430555555555598</v>
      </c>
      <c r="CN1061" s="219">
        <f t="shared" si="164"/>
        <v>0.7270833333333333</v>
      </c>
      <c r="CO1061" s="219">
        <f t="shared" si="165"/>
        <v>0.7270833333333333</v>
      </c>
      <c r="CQ1061" s="219">
        <v>0.72569444444444398</v>
      </c>
      <c r="CV1061" s="219">
        <f t="shared" si="166"/>
        <v>0.7270833333333333</v>
      </c>
      <c r="CW1061" s="219">
        <f t="shared" si="167"/>
        <v>0.7270833333333333</v>
      </c>
      <c r="CY1061" s="219">
        <v>0.72569444444444398</v>
      </c>
    </row>
    <row r="1062" spans="68:103" ht="15" hidden="1" customHeight="1">
      <c r="BP1062" s="236">
        <f ca="1"/>
        <v>0.72499999999999998</v>
      </c>
      <c r="CN1062" s="219">
        <f t="shared" si="164"/>
        <v>0.72777777777777775</v>
      </c>
      <c r="CO1062" s="219">
        <f t="shared" si="165"/>
        <v>0.72777777777777775</v>
      </c>
      <c r="CQ1062" s="219">
        <v>0.72638888888888897</v>
      </c>
      <c r="CV1062" s="219">
        <f t="shared" si="166"/>
        <v>0.72777777777777775</v>
      </c>
      <c r="CW1062" s="219">
        <f t="shared" si="167"/>
        <v>0.72777777777777775</v>
      </c>
      <c r="CY1062" s="219">
        <v>0.72638888888888897</v>
      </c>
    </row>
    <row r="1063" spans="68:103" ht="15" hidden="1" customHeight="1">
      <c r="BP1063" s="236">
        <f ca="1"/>
        <v>0.72569444444444398</v>
      </c>
      <c r="CN1063" s="219">
        <f t="shared" si="164"/>
        <v>0.72847222222222219</v>
      </c>
      <c r="CO1063" s="219">
        <f t="shared" si="165"/>
        <v>0.72847222222222219</v>
      </c>
      <c r="CQ1063" s="219">
        <v>0.72708333333333297</v>
      </c>
      <c r="CV1063" s="219">
        <f t="shared" si="166"/>
        <v>0.72847222222222219</v>
      </c>
      <c r="CW1063" s="219">
        <f t="shared" si="167"/>
        <v>0.72847222222222219</v>
      </c>
      <c r="CY1063" s="219">
        <v>0.72708333333333297</v>
      </c>
    </row>
    <row r="1064" spans="68:103" ht="15" hidden="1" customHeight="1">
      <c r="BP1064" s="236">
        <f ca="1"/>
        <v>0.72638888888888897</v>
      </c>
      <c r="CN1064" s="219">
        <f t="shared" si="164"/>
        <v>0.72916666666666663</v>
      </c>
      <c r="CO1064" s="219">
        <f t="shared" si="165"/>
        <v>0.72916666666666663</v>
      </c>
      <c r="CQ1064" s="219">
        <v>0.72777777777777797</v>
      </c>
      <c r="CV1064" s="219">
        <f t="shared" si="166"/>
        <v>0.72916666666666663</v>
      </c>
      <c r="CW1064" s="219">
        <f t="shared" si="167"/>
        <v>0.72916666666666663</v>
      </c>
      <c r="CY1064" s="219">
        <v>0.72777777777777797</v>
      </c>
    </row>
    <row r="1065" spans="68:103" ht="15" hidden="1" customHeight="1">
      <c r="BP1065" s="236">
        <f ca="1"/>
        <v>0.72708333333333297</v>
      </c>
      <c r="CN1065" s="219">
        <f t="shared" si="164"/>
        <v>0.72986111111111107</v>
      </c>
      <c r="CO1065" s="219">
        <f t="shared" si="165"/>
        <v>0.72986111111111107</v>
      </c>
      <c r="CQ1065" s="219">
        <v>0.72847222222222197</v>
      </c>
      <c r="CV1065" s="219">
        <f t="shared" si="166"/>
        <v>0.72986111111111107</v>
      </c>
      <c r="CW1065" s="219">
        <f t="shared" si="167"/>
        <v>0.72986111111111107</v>
      </c>
      <c r="CY1065" s="219">
        <v>0.72847222222222197</v>
      </c>
    </row>
    <row r="1066" spans="68:103" ht="15" hidden="1" customHeight="1">
      <c r="BP1066" s="236">
        <f ca="1"/>
        <v>0.72777777777777797</v>
      </c>
      <c r="CN1066" s="219">
        <f t="shared" si="164"/>
        <v>0.73055555555555551</v>
      </c>
      <c r="CO1066" s="219">
        <f t="shared" si="165"/>
        <v>0.73055555555555551</v>
      </c>
      <c r="CQ1066" s="219">
        <v>0.72916666666666696</v>
      </c>
      <c r="CV1066" s="219">
        <f t="shared" si="166"/>
        <v>0.73055555555555551</v>
      </c>
      <c r="CW1066" s="219">
        <f t="shared" si="167"/>
        <v>0.73055555555555551</v>
      </c>
      <c r="CY1066" s="219">
        <v>0.72916666666666696</v>
      </c>
    </row>
    <row r="1067" spans="68:103" ht="15" hidden="1" customHeight="1">
      <c r="BP1067" s="236">
        <f ca="1"/>
        <v>0.72847222222222197</v>
      </c>
      <c r="CN1067" s="219">
        <f t="shared" si="164"/>
        <v>0.73124999999999996</v>
      </c>
      <c r="CO1067" s="219">
        <f t="shared" si="165"/>
        <v>0.73124999999999996</v>
      </c>
      <c r="CQ1067" s="219">
        <v>0.72986111111111096</v>
      </c>
      <c r="CV1067" s="219">
        <f t="shared" si="166"/>
        <v>0.73124999999999996</v>
      </c>
      <c r="CW1067" s="219">
        <f t="shared" si="167"/>
        <v>0.73124999999999996</v>
      </c>
      <c r="CY1067" s="219">
        <v>0.72986111111111096</v>
      </c>
    </row>
    <row r="1068" spans="68:103" ht="15" hidden="1" customHeight="1">
      <c r="BP1068" s="236">
        <f ca="1"/>
        <v>0.72916666666666696</v>
      </c>
      <c r="CN1068" s="219">
        <f t="shared" si="164"/>
        <v>0.7319444444444444</v>
      </c>
      <c r="CO1068" s="219">
        <f t="shared" si="165"/>
        <v>0.7319444444444444</v>
      </c>
      <c r="CQ1068" s="219">
        <v>0.73055555555555596</v>
      </c>
      <c r="CV1068" s="219">
        <f t="shared" si="166"/>
        <v>0.7319444444444444</v>
      </c>
      <c r="CW1068" s="219">
        <f t="shared" si="167"/>
        <v>0.7319444444444444</v>
      </c>
      <c r="CY1068" s="219">
        <v>0.73055555555555596</v>
      </c>
    </row>
    <row r="1069" spans="68:103" ht="15" hidden="1" customHeight="1">
      <c r="BP1069" s="236">
        <f ca="1"/>
        <v>0.72986111111111096</v>
      </c>
      <c r="CN1069" s="219">
        <f t="shared" si="164"/>
        <v>0.73263888888888884</v>
      </c>
      <c r="CO1069" s="219">
        <f t="shared" si="165"/>
        <v>0.73263888888888884</v>
      </c>
      <c r="CQ1069" s="219">
        <v>0.73124999999999996</v>
      </c>
      <c r="CV1069" s="219">
        <f t="shared" si="166"/>
        <v>0.73263888888888884</v>
      </c>
      <c r="CW1069" s="219">
        <f t="shared" si="167"/>
        <v>0.73263888888888884</v>
      </c>
      <c r="CY1069" s="219">
        <v>0.73124999999999996</v>
      </c>
    </row>
    <row r="1070" spans="68:103" ht="15" hidden="1" customHeight="1">
      <c r="BP1070" s="236">
        <f ca="1"/>
        <v>0.73055555555555596</v>
      </c>
      <c r="CN1070" s="219">
        <f t="shared" si="164"/>
        <v>0.73333333333333328</v>
      </c>
      <c r="CO1070" s="219">
        <f t="shared" si="165"/>
        <v>0.73333333333333328</v>
      </c>
      <c r="CQ1070" s="219">
        <v>0.73194444444444495</v>
      </c>
      <c r="CV1070" s="219">
        <f t="shared" si="166"/>
        <v>0.73333333333333328</v>
      </c>
      <c r="CW1070" s="219">
        <f t="shared" si="167"/>
        <v>0.73333333333333328</v>
      </c>
      <c r="CY1070" s="219">
        <v>0.73194444444444495</v>
      </c>
    </row>
    <row r="1071" spans="68:103" ht="15" hidden="1" customHeight="1">
      <c r="BP1071" s="236">
        <f ca="1"/>
        <v>0.73124999999999996</v>
      </c>
      <c r="CN1071" s="219">
        <f t="shared" si="164"/>
        <v>0.73402777777777772</v>
      </c>
      <c r="CO1071" s="219">
        <f t="shared" si="165"/>
        <v>0.73402777777777772</v>
      </c>
      <c r="CQ1071" s="219">
        <v>0.73263888888888895</v>
      </c>
      <c r="CV1071" s="219">
        <f t="shared" si="166"/>
        <v>0.73402777777777772</v>
      </c>
      <c r="CW1071" s="219">
        <f t="shared" si="167"/>
        <v>0.73402777777777772</v>
      </c>
      <c r="CY1071" s="219">
        <v>0.73263888888888895</v>
      </c>
    </row>
    <row r="1072" spans="68:103" ht="15" hidden="1" customHeight="1">
      <c r="BP1072" s="236">
        <f ca="1"/>
        <v>0.73194444444444495</v>
      </c>
      <c r="CN1072" s="219">
        <f t="shared" si="164"/>
        <v>0.73472222222222217</v>
      </c>
      <c r="CO1072" s="219">
        <f t="shared" si="165"/>
        <v>0.73472222222222217</v>
      </c>
      <c r="CQ1072" s="219">
        <v>0.73333333333333295</v>
      </c>
      <c r="CV1072" s="219">
        <f t="shared" si="166"/>
        <v>0.73472222222222217</v>
      </c>
      <c r="CW1072" s="219">
        <f t="shared" si="167"/>
        <v>0.73472222222222217</v>
      </c>
      <c r="CY1072" s="219">
        <v>0.73333333333333295</v>
      </c>
    </row>
    <row r="1073" spans="68:103" ht="15" hidden="1" customHeight="1">
      <c r="BP1073" s="236">
        <f ca="1"/>
        <v>0.73263888888888895</v>
      </c>
      <c r="CN1073" s="219">
        <f t="shared" si="164"/>
        <v>0.73541666666666672</v>
      </c>
      <c r="CO1073" s="219">
        <f t="shared" si="165"/>
        <v>0.73541666666666672</v>
      </c>
      <c r="CQ1073" s="219">
        <v>0.73402777777777795</v>
      </c>
      <c r="CV1073" s="219">
        <f t="shared" si="166"/>
        <v>0.73541666666666672</v>
      </c>
      <c r="CW1073" s="219">
        <f t="shared" si="167"/>
        <v>0.73541666666666672</v>
      </c>
      <c r="CY1073" s="219">
        <v>0.73402777777777795</v>
      </c>
    </row>
    <row r="1074" spans="68:103" ht="15" hidden="1" customHeight="1">
      <c r="BP1074" s="236">
        <f ca="1"/>
        <v>0.73333333333333295</v>
      </c>
      <c r="CN1074" s="219">
        <f t="shared" si="164"/>
        <v>0.73611111111111116</v>
      </c>
      <c r="CO1074" s="219">
        <f t="shared" si="165"/>
        <v>0.73611111111111116</v>
      </c>
      <c r="CQ1074" s="219">
        <v>0.73472222222222205</v>
      </c>
      <c r="CV1074" s="219">
        <f t="shared" si="166"/>
        <v>0.73611111111111116</v>
      </c>
      <c r="CW1074" s="219">
        <f t="shared" si="167"/>
        <v>0.73611111111111116</v>
      </c>
      <c r="CY1074" s="219">
        <v>0.73472222222222205</v>
      </c>
    </row>
    <row r="1075" spans="68:103" ht="15" hidden="1" customHeight="1">
      <c r="BP1075" s="236">
        <f ca="1"/>
        <v>0.73402777777777795</v>
      </c>
      <c r="CN1075" s="219">
        <f t="shared" si="164"/>
        <v>0.7368055555555556</v>
      </c>
      <c r="CO1075" s="219">
        <f t="shared" si="165"/>
        <v>0.7368055555555556</v>
      </c>
      <c r="CQ1075" s="219">
        <v>0.73541666666666705</v>
      </c>
      <c r="CV1075" s="219">
        <f t="shared" si="166"/>
        <v>0.7368055555555556</v>
      </c>
      <c r="CW1075" s="219">
        <f t="shared" si="167"/>
        <v>0.7368055555555556</v>
      </c>
      <c r="CY1075" s="219">
        <v>0.73541666666666705</v>
      </c>
    </row>
    <row r="1076" spans="68:103" ht="15" hidden="1" customHeight="1">
      <c r="BP1076" s="236">
        <f ca="1"/>
        <v>0.73472222222222205</v>
      </c>
      <c r="CN1076" s="219">
        <f t="shared" si="164"/>
        <v>0.73750000000000004</v>
      </c>
      <c r="CO1076" s="219">
        <f t="shared" si="165"/>
        <v>0.73750000000000004</v>
      </c>
      <c r="CQ1076" s="219">
        <v>0.73611111111111105</v>
      </c>
      <c r="CV1076" s="219">
        <f t="shared" si="166"/>
        <v>0.73750000000000004</v>
      </c>
      <c r="CW1076" s="219">
        <f t="shared" si="167"/>
        <v>0.73750000000000004</v>
      </c>
      <c r="CY1076" s="219">
        <v>0.73611111111111105</v>
      </c>
    </row>
    <row r="1077" spans="68:103" ht="15" hidden="1" customHeight="1">
      <c r="BP1077" s="236">
        <f ca="1"/>
        <v>0.73541666666666705</v>
      </c>
      <c r="CN1077" s="219">
        <f t="shared" si="164"/>
        <v>0.73819444444444449</v>
      </c>
      <c r="CO1077" s="219">
        <f t="shared" si="165"/>
        <v>0.73819444444444449</v>
      </c>
      <c r="CQ1077" s="219">
        <v>0.73680555555555605</v>
      </c>
      <c r="CV1077" s="219">
        <f t="shared" si="166"/>
        <v>0.73819444444444449</v>
      </c>
      <c r="CW1077" s="219">
        <f t="shared" si="167"/>
        <v>0.73819444444444449</v>
      </c>
      <c r="CY1077" s="219">
        <v>0.73680555555555605</v>
      </c>
    </row>
    <row r="1078" spans="68:103" ht="15" hidden="1" customHeight="1">
      <c r="BP1078" s="236">
        <f ca="1"/>
        <v>0.73611111111111105</v>
      </c>
      <c r="CN1078" s="219">
        <f t="shared" si="164"/>
        <v>0.73888888888888893</v>
      </c>
      <c r="CO1078" s="219">
        <f t="shared" si="165"/>
        <v>0.73888888888888893</v>
      </c>
      <c r="CQ1078" s="219">
        <v>0.73750000000000004</v>
      </c>
      <c r="CV1078" s="219">
        <f t="shared" si="166"/>
        <v>0.73888888888888893</v>
      </c>
      <c r="CW1078" s="219">
        <f t="shared" si="167"/>
        <v>0.73888888888888893</v>
      </c>
      <c r="CY1078" s="219">
        <v>0.73750000000000004</v>
      </c>
    </row>
    <row r="1079" spans="68:103" ht="15" hidden="1" customHeight="1">
      <c r="BP1079" s="236">
        <f ca="1"/>
        <v>0.73680555555555605</v>
      </c>
      <c r="CN1079" s="219">
        <f t="shared" si="164"/>
        <v>0.73958333333333337</v>
      </c>
      <c r="CO1079" s="219">
        <f t="shared" si="165"/>
        <v>0.73958333333333337</v>
      </c>
      <c r="CQ1079" s="219">
        <v>0.73819444444444404</v>
      </c>
      <c r="CV1079" s="219">
        <f t="shared" si="166"/>
        <v>0.73958333333333337</v>
      </c>
      <c r="CW1079" s="219">
        <f t="shared" si="167"/>
        <v>0.73958333333333337</v>
      </c>
      <c r="CY1079" s="219">
        <v>0.73819444444444404</v>
      </c>
    </row>
    <row r="1080" spans="68:103" ht="15" hidden="1" customHeight="1">
      <c r="BP1080" s="236">
        <f ca="1"/>
        <v>0.73750000000000004</v>
      </c>
      <c r="CN1080" s="219">
        <f t="shared" si="164"/>
        <v>0.74027777777777781</v>
      </c>
      <c r="CO1080" s="219">
        <f t="shared" si="165"/>
        <v>0.74027777777777781</v>
      </c>
      <c r="CQ1080" s="219">
        <v>0.73888888888888904</v>
      </c>
      <c r="CV1080" s="219">
        <f t="shared" si="166"/>
        <v>0.74027777777777781</v>
      </c>
      <c r="CW1080" s="219">
        <f t="shared" si="167"/>
        <v>0.74027777777777781</v>
      </c>
      <c r="CY1080" s="219">
        <v>0.73888888888888904</v>
      </c>
    </row>
    <row r="1081" spans="68:103" ht="15" hidden="1" customHeight="1">
      <c r="BP1081" s="236">
        <f ca="1"/>
        <v>0.73819444444444404</v>
      </c>
      <c r="CN1081" s="219">
        <f t="shared" si="164"/>
        <v>0.74097222222222225</v>
      </c>
      <c r="CO1081" s="219">
        <f t="shared" si="165"/>
        <v>0.74097222222222225</v>
      </c>
      <c r="CQ1081" s="219">
        <v>0.73958333333333304</v>
      </c>
      <c r="CV1081" s="219">
        <f t="shared" si="166"/>
        <v>0.74097222222222225</v>
      </c>
      <c r="CW1081" s="219">
        <f t="shared" si="167"/>
        <v>0.74097222222222225</v>
      </c>
      <c r="CY1081" s="219">
        <v>0.73958333333333304</v>
      </c>
    </row>
    <row r="1082" spans="68:103" ht="15" hidden="1" customHeight="1">
      <c r="BP1082" s="236">
        <f ca="1"/>
        <v>0.73888888888888904</v>
      </c>
      <c r="CN1082" s="219">
        <f t="shared" si="164"/>
        <v>0.7416666666666667</v>
      </c>
      <c r="CO1082" s="219">
        <f t="shared" si="165"/>
        <v>0.7416666666666667</v>
      </c>
      <c r="CQ1082" s="219">
        <v>0.74027777777777803</v>
      </c>
      <c r="CV1082" s="219">
        <f t="shared" si="166"/>
        <v>0.7416666666666667</v>
      </c>
      <c r="CW1082" s="219">
        <f t="shared" si="167"/>
        <v>0.7416666666666667</v>
      </c>
      <c r="CY1082" s="219">
        <v>0.74027777777777803</v>
      </c>
    </row>
    <row r="1083" spans="68:103" ht="15" hidden="1" customHeight="1">
      <c r="BP1083" s="236">
        <f ca="1"/>
        <v>0.73958333333333304</v>
      </c>
      <c r="CN1083" s="219">
        <f t="shared" si="164"/>
        <v>0.74236111111111114</v>
      </c>
      <c r="CO1083" s="219">
        <f t="shared" si="165"/>
        <v>0.74236111111111114</v>
      </c>
      <c r="CQ1083" s="219">
        <v>0.74097222222222203</v>
      </c>
      <c r="CV1083" s="219">
        <f t="shared" si="166"/>
        <v>0.74236111111111114</v>
      </c>
      <c r="CW1083" s="219">
        <f t="shared" si="167"/>
        <v>0.74236111111111114</v>
      </c>
      <c r="CY1083" s="219">
        <v>0.74097222222222203</v>
      </c>
    </row>
    <row r="1084" spans="68:103" ht="15" hidden="1" customHeight="1">
      <c r="BP1084" s="236">
        <f ca="1"/>
        <v>0.74027777777777803</v>
      </c>
      <c r="CN1084" s="219">
        <f t="shared" si="164"/>
        <v>0.74305555555555558</v>
      </c>
      <c r="CO1084" s="219">
        <f t="shared" si="165"/>
        <v>0.74305555555555558</v>
      </c>
      <c r="CQ1084" s="219">
        <v>0.74166666666666703</v>
      </c>
      <c r="CV1084" s="219">
        <f t="shared" si="166"/>
        <v>0.74305555555555558</v>
      </c>
      <c r="CW1084" s="219">
        <f t="shared" si="167"/>
        <v>0.74305555555555558</v>
      </c>
      <c r="CY1084" s="219">
        <v>0.74166666666666703</v>
      </c>
    </row>
    <row r="1085" spans="68:103" ht="15" hidden="1" customHeight="1">
      <c r="BP1085" s="236">
        <f ca="1"/>
        <v>0.74097222222222203</v>
      </c>
      <c r="CN1085" s="219">
        <f t="shared" si="164"/>
        <v>0.74375000000000002</v>
      </c>
      <c r="CO1085" s="219">
        <f t="shared" si="165"/>
        <v>0.74375000000000002</v>
      </c>
      <c r="CQ1085" s="219">
        <v>0.74236111111111103</v>
      </c>
      <c r="CV1085" s="219">
        <f t="shared" si="166"/>
        <v>0.74375000000000002</v>
      </c>
      <c r="CW1085" s="219">
        <f t="shared" si="167"/>
        <v>0.74375000000000002</v>
      </c>
      <c r="CY1085" s="219">
        <v>0.74236111111111103</v>
      </c>
    </row>
    <row r="1086" spans="68:103" ht="15" hidden="1" customHeight="1">
      <c r="BP1086" s="236">
        <f ca="1"/>
        <v>0.74166666666666703</v>
      </c>
      <c r="CN1086" s="219">
        <f t="shared" si="164"/>
        <v>0.74444444444444446</v>
      </c>
      <c r="CO1086" s="219">
        <f t="shared" si="165"/>
        <v>0.74444444444444446</v>
      </c>
      <c r="CQ1086" s="219">
        <v>0.74305555555555602</v>
      </c>
      <c r="CV1086" s="219">
        <f t="shared" si="166"/>
        <v>0.74444444444444446</v>
      </c>
      <c r="CW1086" s="219">
        <f t="shared" si="167"/>
        <v>0.74444444444444446</v>
      </c>
      <c r="CY1086" s="219">
        <v>0.74305555555555602</v>
      </c>
    </row>
    <row r="1087" spans="68:103" ht="15" hidden="1" customHeight="1">
      <c r="BP1087" s="236">
        <f ca="1"/>
        <v>0.74236111111111103</v>
      </c>
      <c r="CN1087" s="219">
        <f t="shared" si="164"/>
        <v>0.74513888888888891</v>
      </c>
      <c r="CO1087" s="219">
        <f t="shared" si="165"/>
        <v>0.74513888888888891</v>
      </c>
      <c r="CQ1087" s="219">
        <v>0.74375000000000002</v>
      </c>
      <c r="CV1087" s="219">
        <f t="shared" si="166"/>
        <v>0.74513888888888891</v>
      </c>
      <c r="CW1087" s="219">
        <f t="shared" si="167"/>
        <v>0.74513888888888891</v>
      </c>
      <c r="CY1087" s="219">
        <v>0.74375000000000002</v>
      </c>
    </row>
    <row r="1088" spans="68:103" ht="15" hidden="1" customHeight="1">
      <c r="BP1088" s="236">
        <f ca="1"/>
        <v>0.74305555555555602</v>
      </c>
      <c r="CN1088" s="219">
        <f t="shared" si="164"/>
        <v>0.74583333333333335</v>
      </c>
      <c r="CO1088" s="219">
        <f t="shared" si="165"/>
        <v>0.74583333333333335</v>
      </c>
      <c r="CQ1088" s="219">
        <v>0.74444444444444402</v>
      </c>
      <c r="CV1088" s="219">
        <f t="shared" si="166"/>
        <v>0.74583333333333335</v>
      </c>
      <c r="CW1088" s="219">
        <f t="shared" si="167"/>
        <v>0.74583333333333335</v>
      </c>
      <c r="CY1088" s="219">
        <v>0.74444444444444402</v>
      </c>
    </row>
    <row r="1089" spans="68:103" ht="15" hidden="1" customHeight="1">
      <c r="BP1089" s="236">
        <f ca="1"/>
        <v>0.74375000000000002</v>
      </c>
      <c r="CN1089" s="219">
        <f t="shared" si="164"/>
        <v>0.74652777777777779</v>
      </c>
      <c r="CO1089" s="219">
        <f t="shared" si="165"/>
        <v>0.74652777777777779</v>
      </c>
      <c r="CQ1089" s="219">
        <v>0.74513888888888902</v>
      </c>
      <c r="CV1089" s="219">
        <f t="shared" si="166"/>
        <v>0.74652777777777779</v>
      </c>
      <c r="CW1089" s="219">
        <f t="shared" si="167"/>
        <v>0.74652777777777779</v>
      </c>
      <c r="CY1089" s="219">
        <v>0.74513888888888902</v>
      </c>
    </row>
    <row r="1090" spans="68:103" ht="15" hidden="1" customHeight="1">
      <c r="BP1090" s="236">
        <f ca="1"/>
        <v>0.74444444444444402</v>
      </c>
      <c r="CN1090" s="219">
        <f t="shared" si="164"/>
        <v>0.74722222222222223</v>
      </c>
      <c r="CO1090" s="219">
        <f t="shared" si="165"/>
        <v>0.74722222222222223</v>
      </c>
      <c r="CQ1090" s="219">
        <v>0.74583333333333302</v>
      </c>
      <c r="CV1090" s="219">
        <f t="shared" si="166"/>
        <v>0.74722222222222223</v>
      </c>
      <c r="CW1090" s="219">
        <f t="shared" si="167"/>
        <v>0.74722222222222223</v>
      </c>
      <c r="CY1090" s="219">
        <v>0.74583333333333302</v>
      </c>
    </row>
    <row r="1091" spans="68:103" ht="15" hidden="1" customHeight="1">
      <c r="BP1091" s="236">
        <f ca="1"/>
        <v>0.74513888888888902</v>
      </c>
      <c r="CN1091" s="219">
        <f t="shared" si="164"/>
        <v>0.74791666666666667</v>
      </c>
      <c r="CO1091" s="219">
        <f t="shared" si="165"/>
        <v>0.74791666666666667</v>
      </c>
      <c r="CQ1091" s="219">
        <v>0.74652777777777801</v>
      </c>
      <c r="CV1091" s="219">
        <f t="shared" si="166"/>
        <v>0.74791666666666667</v>
      </c>
      <c r="CW1091" s="219">
        <f t="shared" si="167"/>
        <v>0.74791666666666667</v>
      </c>
      <c r="CY1091" s="219">
        <v>0.74652777777777801</v>
      </c>
    </row>
    <row r="1092" spans="68:103" ht="15" hidden="1" customHeight="1">
      <c r="BP1092" s="236">
        <f ca="1"/>
        <v>0.74583333333333302</v>
      </c>
      <c r="CN1092" s="219">
        <f t="shared" si="164"/>
        <v>0.74861111111111112</v>
      </c>
      <c r="CO1092" s="219">
        <f t="shared" si="165"/>
        <v>0.74861111111111112</v>
      </c>
      <c r="CQ1092" s="219">
        <v>0.74722222222222201</v>
      </c>
      <c r="CV1092" s="219">
        <f t="shared" si="166"/>
        <v>0.74861111111111112</v>
      </c>
      <c r="CW1092" s="219">
        <f t="shared" si="167"/>
        <v>0.74861111111111112</v>
      </c>
      <c r="CY1092" s="219">
        <v>0.74722222222222201</v>
      </c>
    </row>
    <row r="1093" spans="68:103" ht="15" hidden="1" customHeight="1">
      <c r="BP1093" s="236">
        <f ca="1"/>
        <v>0.74652777777777801</v>
      </c>
      <c r="CN1093" s="219">
        <f t="shared" si="164"/>
        <v>0.74930555555555556</v>
      </c>
      <c r="CO1093" s="219">
        <f t="shared" si="165"/>
        <v>0.74930555555555556</v>
      </c>
      <c r="CQ1093" s="219">
        <v>0.74791666666666701</v>
      </c>
      <c r="CV1093" s="219">
        <f t="shared" si="166"/>
        <v>0.74930555555555556</v>
      </c>
      <c r="CW1093" s="219">
        <f t="shared" si="167"/>
        <v>0.74930555555555556</v>
      </c>
      <c r="CY1093" s="219">
        <v>0.74791666666666701</v>
      </c>
    </row>
    <row r="1094" spans="68:103" ht="15" hidden="1" customHeight="1">
      <c r="BP1094" s="236">
        <f ca="1"/>
        <v>0.74722222222222201</v>
      </c>
      <c r="CN1094" s="219">
        <f t="shared" si="164"/>
        <v>0.75</v>
      </c>
      <c r="CO1094" s="219">
        <f t="shared" si="165"/>
        <v>0.75</v>
      </c>
      <c r="CQ1094" s="219">
        <v>0.74861111111111101</v>
      </c>
      <c r="CV1094" s="219">
        <f t="shared" si="166"/>
        <v>0.75</v>
      </c>
      <c r="CW1094" s="219">
        <f t="shared" si="167"/>
        <v>0.75</v>
      </c>
      <c r="CY1094" s="219">
        <v>0.74861111111111101</v>
      </c>
    </row>
    <row r="1095" spans="68:103" ht="15" hidden="1" customHeight="1">
      <c r="BP1095" s="236">
        <f ca="1"/>
        <v>0.74791666666666701</v>
      </c>
      <c r="CN1095" s="219">
        <f t="shared" si="164"/>
        <v>0.75069444444444444</v>
      </c>
      <c r="CO1095" s="219">
        <f t="shared" si="165"/>
        <v>0.75069444444444444</v>
      </c>
      <c r="CQ1095" s="219">
        <v>0.749305555555556</v>
      </c>
      <c r="CV1095" s="219">
        <f t="shared" si="166"/>
        <v>0.75069444444444444</v>
      </c>
      <c r="CW1095" s="219">
        <f t="shared" si="167"/>
        <v>0.75069444444444444</v>
      </c>
      <c r="CY1095" s="219">
        <v>0.749305555555556</v>
      </c>
    </row>
    <row r="1096" spans="68:103" ht="15" hidden="1" customHeight="1">
      <c r="BP1096" s="236">
        <f ca="1"/>
        <v>0.74861111111111101</v>
      </c>
      <c r="CN1096" s="219">
        <f t="shared" si="164"/>
        <v>0.75138888888888888</v>
      </c>
      <c r="CO1096" s="219">
        <f t="shared" si="165"/>
        <v>0.75138888888888888</v>
      </c>
      <c r="CQ1096" s="219">
        <v>0.75</v>
      </c>
      <c r="CV1096" s="219">
        <f t="shared" si="166"/>
        <v>0.75138888888888888</v>
      </c>
      <c r="CW1096" s="219">
        <f t="shared" si="167"/>
        <v>0.75138888888888888</v>
      </c>
      <c r="CY1096" s="219">
        <v>0.75</v>
      </c>
    </row>
    <row r="1097" spans="68:103" ht="15" hidden="1" customHeight="1">
      <c r="BP1097" s="236">
        <f ca="1"/>
        <v>0.749305555555556</v>
      </c>
      <c r="CN1097" s="219">
        <f t="shared" si="164"/>
        <v>0.75208333333333333</v>
      </c>
      <c r="CO1097" s="219">
        <f t="shared" si="165"/>
        <v>0.75208333333333333</v>
      </c>
      <c r="CQ1097" s="219">
        <v>0.750694444444444</v>
      </c>
      <c r="CV1097" s="219">
        <f t="shared" si="166"/>
        <v>0.75208333333333333</v>
      </c>
      <c r="CW1097" s="219">
        <f t="shared" si="167"/>
        <v>0.75208333333333333</v>
      </c>
      <c r="CY1097" s="219">
        <v>0.750694444444444</v>
      </c>
    </row>
    <row r="1098" spans="68:103" ht="15" hidden="1" customHeight="1">
      <c r="BP1098" s="236">
        <f ca="1"/>
        <v>0.75</v>
      </c>
      <c r="CN1098" s="219">
        <f t="shared" si="164"/>
        <v>0.75277777777777777</v>
      </c>
      <c r="CO1098" s="219">
        <f t="shared" si="165"/>
        <v>0.75277777777777777</v>
      </c>
      <c r="CQ1098" s="219">
        <v>0.75138888888888899</v>
      </c>
      <c r="CV1098" s="219">
        <f t="shared" si="166"/>
        <v>0.75277777777777777</v>
      </c>
      <c r="CW1098" s="219">
        <f t="shared" si="167"/>
        <v>0.75277777777777777</v>
      </c>
      <c r="CY1098" s="219">
        <v>0.75138888888888899</v>
      </c>
    </row>
    <row r="1099" spans="68:103" ht="15" hidden="1" customHeight="1">
      <c r="BP1099" s="236">
        <f ca="1"/>
        <v>0.750694444444444</v>
      </c>
      <c r="CN1099" s="219">
        <f t="shared" si="164"/>
        <v>0.75347222222222221</v>
      </c>
      <c r="CO1099" s="219">
        <f t="shared" si="165"/>
        <v>0.75347222222222221</v>
      </c>
      <c r="CQ1099" s="219">
        <v>0.75208333333333299</v>
      </c>
      <c r="CV1099" s="219">
        <f t="shared" si="166"/>
        <v>0.75347222222222221</v>
      </c>
      <c r="CW1099" s="219">
        <f t="shared" si="167"/>
        <v>0.75347222222222221</v>
      </c>
      <c r="CY1099" s="219">
        <v>0.75208333333333299</v>
      </c>
    </row>
    <row r="1100" spans="68:103" ht="15" hidden="1" customHeight="1">
      <c r="BP1100" s="236">
        <f ca="1"/>
        <v>0.75138888888888899</v>
      </c>
      <c r="CN1100" s="219">
        <f t="shared" si="164"/>
        <v>0.75416666666666665</v>
      </c>
      <c r="CO1100" s="219">
        <f t="shared" si="165"/>
        <v>0.75416666666666665</v>
      </c>
      <c r="CQ1100" s="219">
        <v>0.75277777777777799</v>
      </c>
      <c r="CV1100" s="219">
        <f t="shared" si="166"/>
        <v>0.75416666666666665</v>
      </c>
      <c r="CW1100" s="219">
        <f t="shared" si="167"/>
        <v>0.75416666666666665</v>
      </c>
      <c r="CY1100" s="219">
        <v>0.75277777777777799</v>
      </c>
    </row>
    <row r="1101" spans="68:103" ht="15" hidden="1" customHeight="1">
      <c r="BP1101" s="236">
        <f ca="1"/>
        <v>0.75208333333333299</v>
      </c>
      <c r="CN1101" s="219">
        <f t="shared" si="164"/>
        <v>0.75486111111111109</v>
      </c>
      <c r="CO1101" s="219">
        <f t="shared" si="165"/>
        <v>0.75486111111111109</v>
      </c>
      <c r="CQ1101" s="219">
        <v>0.75347222222222199</v>
      </c>
      <c r="CV1101" s="219">
        <f t="shared" si="166"/>
        <v>0.75486111111111109</v>
      </c>
      <c r="CW1101" s="219">
        <f t="shared" si="167"/>
        <v>0.75486111111111109</v>
      </c>
      <c r="CY1101" s="219">
        <v>0.75347222222222199</v>
      </c>
    </row>
    <row r="1102" spans="68:103" ht="15" hidden="1" customHeight="1">
      <c r="BP1102" s="236">
        <f ca="1"/>
        <v>0.75277777777777799</v>
      </c>
      <c r="CN1102" s="219">
        <f t="shared" si="164"/>
        <v>0.75555555555555554</v>
      </c>
      <c r="CO1102" s="219">
        <f t="shared" si="165"/>
        <v>0.75555555555555554</v>
      </c>
      <c r="CQ1102" s="219">
        <v>0.75416666666666698</v>
      </c>
      <c r="CV1102" s="219">
        <f t="shared" si="166"/>
        <v>0.75555555555555554</v>
      </c>
      <c r="CW1102" s="219">
        <f t="shared" si="167"/>
        <v>0.75555555555555554</v>
      </c>
      <c r="CY1102" s="219">
        <v>0.75416666666666698</v>
      </c>
    </row>
    <row r="1103" spans="68:103" ht="15" hidden="1" customHeight="1">
      <c r="BP1103" s="236">
        <f ca="1"/>
        <v>0.75347222222222199</v>
      </c>
      <c r="CN1103" s="219">
        <f t="shared" si="164"/>
        <v>0.75624999999999998</v>
      </c>
      <c r="CO1103" s="219">
        <f t="shared" si="165"/>
        <v>0.75624999999999998</v>
      </c>
      <c r="CQ1103" s="219">
        <v>0.75486111111111098</v>
      </c>
      <c r="CV1103" s="219">
        <f t="shared" si="166"/>
        <v>0.75624999999999998</v>
      </c>
      <c r="CW1103" s="219">
        <f t="shared" si="167"/>
        <v>0.75624999999999998</v>
      </c>
      <c r="CY1103" s="219">
        <v>0.75486111111111098</v>
      </c>
    </row>
    <row r="1104" spans="68:103" ht="15" hidden="1" customHeight="1">
      <c r="BP1104" s="236">
        <f ca="1"/>
        <v>0.75416666666666698</v>
      </c>
      <c r="CN1104" s="219">
        <f t="shared" ref="CN1104:CN1167" si="168">IF(CN1103=1,TIME(0,1,0),TIME(HOUR(CN1103),MINUTE(CN1103),0)+TIME(0,1,0))</f>
        <v>0.75694444444444442</v>
      </c>
      <c r="CO1104" s="219">
        <f t="shared" ref="CO1104:CO1167" si="169">IF(CO1103=1,TIME(0,1,0),TIME(HOUR(CO1103),MINUTE(CO1103),0)+TIME(0,1,0))</f>
        <v>0.75694444444444442</v>
      </c>
      <c r="CQ1104" s="219">
        <v>0.75555555555555598</v>
      </c>
      <c r="CV1104" s="219">
        <f t="shared" ref="CV1104:CV1167" si="170">IF(CV1103=1,TIME(0,1,0),TIME(HOUR(CV1103),MINUTE(CV1103),0)+TIME(0,1,0))</f>
        <v>0.75694444444444442</v>
      </c>
      <c r="CW1104" s="219">
        <f t="shared" ref="CW1104:CW1167" si="171">IF(CW1103=1,TIME(0,1,0),TIME(HOUR(CW1103),MINUTE(CW1103),0)+TIME(0,1,0))</f>
        <v>0.75694444444444442</v>
      </c>
      <c r="CY1104" s="219">
        <v>0.75555555555555598</v>
      </c>
    </row>
    <row r="1105" spans="68:103" ht="15" hidden="1" customHeight="1">
      <c r="BP1105" s="236">
        <f ca="1"/>
        <v>0.75486111111111098</v>
      </c>
      <c r="CN1105" s="219">
        <f t="shared" si="168"/>
        <v>0.75763888888888886</v>
      </c>
      <c r="CO1105" s="219">
        <f t="shared" si="169"/>
        <v>0.75763888888888886</v>
      </c>
      <c r="CQ1105" s="219">
        <v>0.75624999999999998</v>
      </c>
      <c r="CV1105" s="219">
        <f t="shared" si="170"/>
        <v>0.75763888888888886</v>
      </c>
      <c r="CW1105" s="219">
        <f t="shared" si="171"/>
        <v>0.75763888888888886</v>
      </c>
      <c r="CY1105" s="219">
        <v>0.75624999999999998</v>
      </c>
    </row>
    <row r="1106" spans="68:103" ht="15" hidden="1" customHeight="1">
      <c r="BP1106" s="236">
        <f ca="1"/>
        <v>0.75555555555555598</v>
      </c>
      <c r="CN1106" s="219">
        <f t="shared" si="168"/>
        <v>0.7583333333333333</v>
      </c>
      <c r="CO1106" s="219">
        <f t="shared" si="169"/>
        <v>0.7583333333333333</v>
      </c>
      <c r="CQ1106" s="219">
        <v>0.75694444444444398</v>
      </c>
      <c r="CV1106" s="219">
        <f t="shared" si="170"/>
        <v>0.7583333333333333</v>
      </c>
      <c r="CW1106" s="219">
        <f t="shared" si="171"/>
        <v>0.7583333333333333</v>
      </c>
      <c r="CY1106" s="219">
        <v>0.75694444444444398</v>
      </c>
    </row>
    <row r="1107" spans="68:103" ht="15" hidden="1" customHeight="1">
      <c r="BP1107" s="236">
        <f ca="1"/>
        <v>0.75624999999999998</v>
      </c>
      <c r="CN1107" s="219">
        <f t="shared" si="168"/>
        <v>0.75902777777777775</v>
      </c>
      <c r="CO1107" s="219">
        <f t="shared" si="169"/>
        <v>0.75902777777777775</v>
      </c>
      <c r="CQ1107" s="219">
        <v>0.75763888888888897</v>
      </c>
      <c r="CV1107" s="219">
        <f t="shared" si="170"/>
        <v>0.75902777777777775</v>
      </c>
      <c r="CW1107" s="219">
        <f t="shared" si="171"/>
        <v>0.75902777777777775</v>
      </c>
      <c r="CY1107" s="219">
        <v>0.75763888888888897</v>
      </c>
    </row>
    <row r="1108" spans="68:103" ht="15" hidden="1" customHeight="1">
      <c r="BP1108" s="236">
        <f ca="1"/>
        <v>0.75694444444444398</v>
      </c>
      <c r="CN1108" s="219">
        <f t="shared" si="168"/>
        <v>0.75972222222222219</v>
      </c>
      <c r="CO1108" s="219">
        <f t="shared" si="169"/>
        <v>0.75972222222222219</v>
      </c>
      <c r="CQ1108" s="219">
        <v>0.75833333333333297</v>
      </c>
      <c r="CV1108" s="219">
        <f t="shared" si="170"/>
        <v>0.75972222222222219</v>
      </c>
      <c r="CW1108" s="219">
        <f t="shared" si="171"/>
        <v>0.75972222222222219</v>
      </c>
      <c r="CY1108" s="219">
        <v>0.75833333333333297</v>
      </c>
    </row>
    <row r="1109" spans="68:103" ht="15" hidden="1" customHeight="1">
      <c r="BP1109" s="236">
        <f ca="1"/>
        <v>0.75763888888888897</v>
      </c>
      <c r="CN1109" s="219">
        <f t="shared" si="168"/>
        <v>0.76041666666666663</v>
      </c>
      <c r="CO1109" s="219">
        <f t="shared" si="169"/>
        <v>0.76041666666666663</v>
      </c>
      <c r="CQ1109" s="219">
        <v>0.75902777777777797</v>
      </c>
      <c r="CV1109" s="219">
        <f t="shared" si="170"/>
        <v>0.76041666666666663</v>
      </c>
      <c r="CW1109" s="219">
        <f t="shared" si="171"/>
        <v>0.76041666666666663</v>
      </c>
      <c r="CY1109" s="219">
        <v>0.75902777777777797</v>
      </c>
    </row>
    <row r="1110" spans="68:103" ht="15" hidden="1" customHeight="1">
      <c r="BP1110" s="236">
        <f ca="1"/>
        <v>0.75833333333333297</v>
      </c>
      <c r="CN1110" s="219">
        <f t="shared" si="168"/>
        <v>0.76111111111111107</v>
      </c>
      <c r="CO1110" s="219">
        <f t="shared" si="169"/>
        <v>0.76111111111111107</v>
      </c>
      <c r="CQ1110" s="219">
        <v>0.75972222222222197</v>
      </c>
      <c r="CV1110" s="219">
        <f t="shared" si="170"/>
        <v>0.76111111111111107</v>
      </c>
      <c r="CW1110" s="219">
        <f t="shared" si="171"/>
        <v>0.76111111111111107</v>
      </c>
      <c r="CY1110" s="219">
        <v>0.75972222222222197</v>
      </c>
    </row>
    <row r="1111" spans="68:103" ht="15" hidden="1" customHeight="1">
      <c r="BP1111" s="236">
        <f ca="1"/>
        <v>0.75902777777777797</v>
      </c>
      <c r="CN1111" s="219">
        <f t="shared" si="168"/>
        <v>0.76180555555555551</v>
      </c>
      <c r="CO1111" s="219">
        <f t="shared" si="169"/>
        <v>0.76180555555555551</v>
      </c>
      <c r="CQ1111" s="219">
        <v>0.76041666666666696</v>
      </c>
      <c r="CV1111" s="219">
        <f t="shared" si="170"/>
        <v>0.76180555555555551</v>
      </c>
      <c r="CW1111" s="219">
        <f t="shared" si="171"/>
        <v>0.76180555555555551</v>
      </c>
      <c r="CY1111" s="219">
        <v>0.76041666666666696</v>
      </c>
    </row>
    <row r="1112" spans="68:103" ht="15" hidden="1" customHeight="1">
      <c r="BP1112" s="236">
        <f ca="1"/>
        <v>0.75972222222222197</v>
      </c>
      <c r="CN1112" s="219">
        <f t="shared" si="168"/>
        <v>0.76249999999999996</v>
      </c>
      <c r="CO1112" s="219">
        <f t="shared" si="169"/>
        <v>0.76249999999999996</v>
      </c>
      <c r="CQ1112" s="219">
        <v>0.76111111111111096</v>
      </c>
      <c r="CV1112" s="219">
        <f t="shared" si="170"/>
        <v>0.76249999999999996</v>
      </c>
      <c r="CW1112" s="219">
        <f t="shared" si="171"/>
        <v>0.76249999999999996</v>
      </c>
      <c r="CY1112" s="219">
        <v>0.76111111111111096</v>
      </c>
    </row>
    <row r="1113" spans="68:103" ht="15" hidden="1" customHeight="1">
      <c r="BP1113" s="236">
        <f ca="1"/>
        <v>0.76041666666666696</v>
      </c>
      <c r="CN1113" s="219">
        <f t="shared" si="168"/>
        <v>0.7631944444444444</v>
      </c>
      <c r="CO1113" s="219">
        <f t="shared" si="169"/>
        <v>0.7631944444444444</v>
      </c>
      <c r="CQ1113" s="219">
        <v>0.76180555555555596</v>
      </c>
      <c r="CV1113" s="219">
        <f t="shared" si="170"/>
        <v>0.7631944444444444</v>
      </c>
      <c r="CW1113" s="219">
        <f t="shared" si="171"/>
        <v>0.7631944444444444</v>
      </c>
      <c r="CY1113" s="219">
        <v>0.76180555555555596</v>
      </c>
    </row>
    <row r="1114" spans="68:103" ht="15" hidden="1" customHeight="1">
      <c r="BP1114" s="236">
        <f ca="1"/>
        <v>0.76111111111111096</v>
      </c>
      <c r="CN1114" s="219">
        <f t="shared" si="168"/>
        <v>0.76388888888888884</v>
      </c>
      <c r="CO1114" s="219">
        <f t="shared" si="169"/>
        <v>0.76388888888888884</v>
      </c>
      <c r="CQ1114" s="219">
        <v>0.76249999999999996</v>
      </c>
      <c r="CV1114" s="219">
        <f t="shared" si="170"/>
        <v>0.76388888888888884</v>
      </c>
      <c r="CW1114" s="219">
        <f t="shared" si="171"/>
        <v>0.76388888888888884</v>
      </c>
      <c r="CY1114" s="219">
        <v>0.76249999999999996</v>
      </c>
    </row>
    <row r="1115" spans="68:103" ht="15" hidden="1" customHeight="1">
      <c r="BP1115" s="236">
        <f ca="1"/>
        <v>0.76180555555555596</v>
      </c>
      <c r="CN1115" s="219">
        <f t="shared" si="168"/>
        <v>0.76458333333333328</v>
      </c>
      <c r="CO1115" s="219">
        <f t="shared" si="169"/>
        <v>0.76458333333333328</v>
      </c>
      <c r="CQ1115" s="219">
        <v>0.76319444444444495</v>
      </c>
      <c r="CV1115" s="219">
        <f t="shared" si="170"/>
        <v>0.76458333333333328</v>
      </c>
      <c r="CW1115" s="219">
        <f t="shared" si="171"/>
        <v>0.76458333333333328</v>
      </c>
      <c r="CY1115" s="219">
        <v>0.76319444444444495</v>
      </c>
    </row>
    <row r="1116" spans="68:103" ht="15" hidden="1" customHeight="1">
      <c r="BP1116" s="236">
        <f ca="1"/>
        <v>0.76249999999999996</v>
      </c>
      <c r="CN1116" s="219">
        <f t="shared" si="168"/>
        <v>0.76527777777777772</v>
      </c>
      <c r="CO1116" s="219">
        <f t="shared" si="169"/>
        <v>0.76527777777777772</v>
      </c>
      <c r="CQ1116" s="219">
        <v>0.76388888888888895</v>
      </c>
      <c r="CV1116" s="219">
        <f t="shared" si="170"/>
        <v>0.76527777777777772</v>
      </c>
      <c r="CW1116" s="219">
        <f t="shared" si="171"/>
        <v>0.76527777777777772</v>
      </c>
      <c r="CY1116" s="219">
        <v>0.76388888888888895</v>
      </c>
    </row>
    <row r="1117" spans="68:103" ht="15" hidden="1" customHeight="1">
      <c r="BP1117" s="236">
        <f ca="1"/>
        <v>0.76319444444444495</v>
      </c>
      <c r="CN1117" s="219">
        <f t="shared" si="168"/>
        <v>0.76597222222222217</v>
      </c>
      <c r="CO1117" s="219">
        <f t="shared" si="169"/>
        <v>0.76597222222222217</v>
      </c>
      <c r="CQ1117" s="219">
        <v>0.76458333333333295</v>
      </c>
      <c r="CV1117" s="219">
        <f t="shared" si="170"/>
        <v>0.76597222222222217</v>
      </c>
      <c r="CW1117" s="219">
        <f t="shared" si="171"/>
        <v>0.76597222222222217</v>
      </c>
      <c r="CY1117" s="219">
        <v>0.76458333333333295</v>
      </c>
    </row>
    <row r="1118" spans="68:103" ht="15" hidden="1" customHeight="1">
      <c r="BP1118" s="236">
        <f ca="1"/>
        <v>0.76388888888888895</v>
      </c>
      <c r="CN1118" s="219">
        <f t="shared" si="168"/>
        <v>0.76666666666666672</v>
      </c>
      <c r="CO1118" s="219">
        <f t="shared" si="169"/>
        <v>0.76666666666666672</v>
      </c>
      <c r="CQ1118" s="219">
        <v>0.76527777777777795</v>
      </c>
      <c r="CV1118" s="219">
        <f t="shared" si="170"/>
        <v>0.76666666666666672</v>
      </c>
      <c r="CW1118" s="219">
        <f t="shared" si="171"/>
        <v>0.76666666666666672</v>
      </c>
      <c r="CY1118" s="219">
        <v>0.76527777777777795</v>
      </c>
    </row>
    <row r="1119" spans="68:103" ht="15" hidden="1" customHeight="1">
      <c r="BP1119" s="236">
        <f ca="1"/>
        <v>0.76458333333333295</v>
      </c>
      <c r="CN1119" s="219">
        <f t="shared" si="168"/>
        <v>0.76736111111111116</v>
      </c>
      <c r="CO1119" s="219">
        <f t="shared" si="169"/>
        <v>0.76736111111111116</v>
      </c>
      <c r="CQ1119" s="219">
        <v>0.76597222222222205</v>
      </c>
      <c r="CV1119" s="219">
        <f t="shared" si="170"/>
        <v>0.76736111111111116</v>
      </c>
      <c r="CW1119" s="219">
        <f t="shared" si="171"/>
        <v>0.76736111111111116</v>
      </c>
      <c r="CY1119" s="219">
        <v>0.76597222222222205</v>
      </c>
    </row>
    <row r="1120" spans="68:103" ht="15" hidden="1" customHeight="1">
      <c r="BP1120" s="236">
        <f ca="1"/>
        <v>0.76527777777777795</v>
      </c>
      <c r="CN1120" s="219">
        <f t="shared" si="168"/>
        <v>0.7680555555555556</v>
      </c>
      <c r="CO1120" s="219">
        <f t="shared" si="169"/>
        <v>0.7680555555555556</v>
      </c>
      <c r="CQ1120" s="219">
        <v>0.76666666666666705</v>
      </c>
      <c r="CV1120" s="219">
        <f t="shared" si="170"/>
        <v>0.7680555555555556</v>
      </c>
      <c r="CW1120" s="219">
        <f t="shared" si="171"/>
        <v>0.7680555555555556</v>
      </c>
      <c r="CY1120" s="219">
        <v>0.76666666666666705</v>
      </c>
    </row>
    <row r="1121" spans="68:103" ht="15" hidden="1" customHeight="1">
      <c r="BP1121" s="236">
        <f ca="1"/>
        <v>0.76597222222222205</v>
      </c>
      <c r="CN1121" s="219">
        <f t="shared" si="168"/>
        <v>0.76875000000000004</v>
      </c>
      <c r="CO1121" s="219">
        <f t="shared" si="169"/>
        <v>0.76875000000000004</v>
      </c>
      <c r="CQ1121" s="219">
        <v>0.76736111111111105</v>
      </c>
      <c r="CV1121" s="219">
        <f t="shared" si="170"/>
        <v>0.76875000000000004</v>
      </c>
      <c r="CW1121" s="219">
        <f t="shared" si="171"/>
        <v>0.76875000000000004</v>
      </c>
      <c r="CY1121" s="219">
        <v>0.76736111111111105</v>
      </c>
    </row>
    <row r="1122" spans="68:103" ht="15" hidden="1" customHeight="1">
      <c r="BP1122" s="236">
        <f ca="1"/>
        <v>0.76666666666666705</v>
      </c>
      <c r="CN1122" s="219">
        <f t="shared" si="168"/>
        <v>0.76944444444444449</v>
      </c>
      <c r="CO1122" s="219">
        <f t="shared" si="169"/>
        <v>0.76944444444444449</v>
      </c>
      <c r="CQ1122" s="219">
        <v>0.76805555555555605</v>
      </c>
      <c r="CV1122" s="219">
        <f t="shared" si="170"/>
        <v>0.76944444444444449</v>
      </c>
      <c r="CW1122" s="219">
        <f t="shared" si="171"/>
        <v>0.76944444444444449</v>
      </c>
      <c r="CY1122" s="219">
        <v>0.76805555555555605</v>
      </c>
    </row>
    <row r="1123" spans="68:103" ht="15" hidden="1" customHeight="1">
      <c r="BP1123" s="236">
        <f ca="1"/>
        <v>0.76736111111111105</v>
      </c>
      <c r="CN1123" s="219">
        <f t="shared" si="168"/>
        <v>0.77013888888888893</v>
      </c>
      <c r="CO1123" s="219">
        <f t="shared" si="169"/>
        <v>0.77013888888888893</v>
      </c>
      <c r="CQ1123" s="219">
        <v>0.76875000000000004</v>
      </c>
      <c r="CV1123" s="219">
        <f t="shared" si="170"/>
        <v>0.77013888888888893</v>
      </c>
      <c r="CW1123" s="219">
        <f t="shared" si="171"/>
        <v>0.77013888888888893</v>
      </c>
      <c r="CY1123" s="219">
        <v>0.76875000000000004</v>
      </c>
    </row>
    <row r="1124" spans="68:103" ht="15" hidden="1" customHeight="1">
      <c r="BP1124" s="236">
        <f ca="1"/>
        <v>0.76805555555555605</v>
      </c>
      <c r="CN1124" s="219">
        <f t="shared" si="168"/>
        <v>0.77083333333333337</v>
      </c>
      <c r="CO1124" s="219">
        <f t="shared" si="169"/>
        <v>0.77083333333333337</v>
      </c>
      <c r="CQ1124" s="219">
        <v>0.76944444444444404</v>
      </c>
      <c r="CV1124" s="219">
        <f t="shared" si="170"/>
        <v>0.77083333333333337</v>
      </c>
      <c r="CW1124" s="219">
        <f t="shared" si="171"/>
        <v>0.77083333333333337</v>
      </c>
      <c r="CY1124" s="219">
        <v>0.76944444444444404</v>
      </c>
    </row>
    <row r="1125" spans="68:103" ht="15" hidden="1" customHeight="1">
      <c r="BP1125" s="236">
        <f ca="1"/>
        <v>0.76875000000000004</v>
      </c>
      <c r="CN1125" s="219">
        <f t="shared" si="168"/>
        <v>0.77152777777777781</v>
      </c>
      <c r="CO1125" s="219">
        <f t="shared" si="169"/>
        <v>0.77152777777777781</v>
      </c>
      <c r="CQ1125" s="219">
        <v>0.77013888888888904</v>
      </c>
      <c r="CV1125" s="219">
        <f t="shared" si="170"/>
        <v>0.77152777777777781</v>
      </c>
      <c r="CW1125" s="219">
        <f t="shared" si="171"/>
        <v>0.77152777777777781</v>
      </c>
      <c r="CY1125" s="219">
        <v>0.77013888888888904</v>
      </c>
    </row>
    <row r="1126" spans="68:103" ht="15" hidden="1" customHeight="1">
      <c r="BP1126" s="236">
        <f ca="1"/>
        <v>0.76944444444444404</v>
      </c>
      <c r="CN1126" s="219">
        <f t="shared" si="168"/>
        <v>0.77222222222222225</v>
      </c>
      <c r="CO1126" s="219">
        <f t="shared" si="169"/>
        <v>0.77222222222222225</v>
      </c>
      <c r="CQ1126" s="219">
        <v>0.77083333333333304</v>
      </c>
      <c r="CV1126" s="219">
        <f t="shared" si="170"/>
        <v>0.77222222222222225</v>
      </c>
      <c r="CW1126" s="219">
        <f t="shared" si="171"/>
        <v>0.77222222222222225</v>
      </c>
      <c r="CY1126" s="219">
        <v>0.77083333333333304</v>
      </c>
    </row>
    <row r="1127" spans="68:103" ht="15" hidden="1" customHeight="1">
      <c r="BP1127" s="236">
        <f ca="1"/>
        <v>0.77013888888888904</v>
      </c>
      <c r="CN1127" s="219">
        <f t="shared" si="168"/>
        <v>0.7729166666666667</v>
      </c>
      <c r="CO1127" s="219">
        <f t="shared" si="169"/>
        <v>0.7729166666666667</v>
      </c>
      <c r="CQ1127" s="219">
        <v>0.77152777777777803</v>
      </c>
      <c r="CV1127" s="219">
        <f t="shared" si="170"/>
        <v>0.7729166666666667</v>
      </c>
      <c r="CW1127" s="219">
        <f t="shared" si="171"/>
        <v>0.7729166666666667</v>
      </c>
      <c r="CY1127" s="219">
        <v>0.77152777777777803</v>
      </c>
    </row>
    <row r="1128" spans="68:103" ht="15" hidden="1" customHeight="1">
      <c r="BP1128" s="236">
        <f ca="1"/>
        <v>0.77083333333333304</v>
      </c>
      <c r="CN1128" s="219">
        <f t="shared" si="168"/>
        <v>0.77361111111111114</v>
      </c>
      <c r="CO1128" s="219">
        <f t="shared" si="169"/>
        <v>0.77361111111111114</v>
      </c>
      <c r="CQ1128" s="219">
        <v>0.77222222222222203</v>
      </c>
      <c r="CV1128" s="219">
        <f t="shared" si="170"/>
        <v>0.77361111111111114</v>
      </c>
      <c r="CW1128" s="219">
        <f t="shared" si="171"/>
        <v>0.77361111111111114</v>
      </c>
      <c r="CY1128" s="219">
        <v>0.77222222222222203</v>
      </c>
    </row>
    <row r="1129" spans="68:103" ht="15" hidden="1" customHeight="1">
      <c r="BP1129" s="236">
        <f ca="1"/>
        <v>0.77152777777777803</v>
      </c>
      <c r="CN1129" s="219">
        <f t="shared" si="168"/>
        <v>0.77430555555555558</v>
      </c>
      <c r="CO1129" s="219">
        <f t="shared" si="169"/>
        <v>0.77430555555555558</v>
      </c>
      <c r="CQ1129" s="219">
        <v>0.77291666666666703</v>
      </c>
      <c r="CV1129" s="219">
        <f t="shared" si="170"/>
        <v>0.77430555555555558</v>
      </c>
      <c r="CW1129" s="219">
        <f t="shared" si="171"/>
        <v>0.77430555555555558</v>
      </c>
      <c r="CY1129" s="219">
        <v>0.77291666666666703</v>
      </c>
    </row>
    <row r="1130" spans="68:103" ht="15" hidden="1" customHeight="1">
      <c r="BP1130" s="236">
        <f ca="1"/>
        <v>0.77222222222222203</v>
      </c>
      <c r="CN1130" s="219">
        <f t="shared" si="168"/>
        <v>0.77500000000000002</v>
      </c>
      <c r="CO1130" s="219">
        <f t="shared" si="169"/>
        <v>0.77500000000000002</v>
      </c>
      <c r="CQ1130" s="219">
        <v>0.77361111111111103</v>
      </c>
      <c r="CV1130" s="219">
        <f t="shared" si="170"/>
        <v>0.77500000000000002</v>
      </c>
      <c r="CW1130" s="219">
        <f t="shared" si="171"/>
        <v>0.77500000000000002</v>
      </c>
      <c r="CY1130" s="219">
        <v>0.77361111111111103</v>
      </c>
    </row>
    <row r="1131" spans="68:103" ht="15" hidden="1" customHeight="1">
      <c r="BP1131" s="236">
        <f ca="1"/>
        <v>0.77291666666666703</v>
      </c>
      <c r="CN1131" s="219">
        <f t="shared" si="168"/>
        <v>0.77569444444444446</v>
      </c>
      <c r="CO1131" s="219">
        <f t="shared" si="169"/>
        <v>0.77569444444444446</v>
      </c>
      <c r="CQ1131" s="219">
        <v>0.77430555555555602</v>
      </c>
      <c r="CV1131" s="219">
        <f t="shared" si="170"/>
        <v>0.77569444444444446</v>
      </c>
      <c r="CW1131" s="219">
        <f t="shared" si="171"/>
        <v>0.77569444444444446</v>
      </c>
      <c r="CY1131" s="219">
        <v>0.77430555555555602</v>
      </c>
    </row>
    <row r="1132" spans="68:103" ht="15" hidden="1" customHeight="1">
      <c r="BP1132" s="236">
        <f ca="1"/>
        <v>0.77361111111111103</v>
      </c>
      <c r="CN1132" s="219">
        <f t="shared" si="168"/>
        <v>0.77638888888888891</v>
      </c>
      <c r="CO1132" s="219">
        <f t="shared" si="169"/>
        <v>0.77638888888888891</v>
      </c>
      <c r="CQ1132" s="219">
        <v>0.77500000000000002</v>
      </c>
      <c r="CV1132" s="219">
        <f t="shared" si="170"/>
        <v>0.77638888888888891</v>
      </c>
      <c r="CW1132" s="219">
        <f t="shared" si="171"/>
        <v>0.77638888888888891</v>
      </c>
      <c r="CY1132" s="219">
        <v>0.77500000000000002</v>
      </c>
    </row>
    <row r="1133" spans="68:103" ht="15" hidden="1" customHeight="1">
      <c r="BP1133" s="236">
        <f ca="1"/>
        <v>0.77430555555555602</v>
      </c>
      <c r="CN1133" s="219">
        <f t="shared" si="168"/>
        <v>0.77708333333333335</v>
      </c>
      <c r="CO1133" s="219">
        <f t="shared" si="169"/>
        <v>0.77708333333333335</v>
      </c>
      <c r="CQ1133" s="219">
        <v>0.77569444444444402</v>
      </c>
      <c r="CV1133" s="219">
        <f t="shared" si="170"/>
        <v>0.77708333333333335</v>
      </c>
      <c r="CW1133" s="219">
        <f t="shared" si="171"/>
        <v>0.77708333333333335</v>
      </c>
      <c r="CY1133" s="219">
        <v>0.77569444444444402</v>
      </c>
    </row>
    <row r="1134" spans="68:103" ht="15" hidden="1" customHeight="1">
      <c r="BP1134" s="236">
        <f ca="1"/>
        <v>0.77500000000000002</v>
      </c>
      <c r="CN1134" s="219">
        <f t="shared" si="168"/>
        <v>0.77777777777777779</v>
      </c>
      <c r="CO1134" s="219">
        <f t="shared" si="169"/>
        <v>0.77777777777777779</v>
      </c>
      <c r="CQ1134" s="219">
        <v>0.77638888888888902</v>
      </c>
      <c r="CV1134" s="219">
        <f t="shared" si="170"/>
        <v>0.77777777777777779</v>
      </c>
      <c r="CW1134" s="219">
        <f t="shared" si="171"/>
        <v>0.77777777777777779</v>
      </c>
      <c r="CY1134" s="219">
        <v>0.77638888888888902</v>
      </c>
    </row>
    <row r="1135" spans="68:103" ht="15" hidden="1" customHeight="1">
      <c r="BP1135" s="236">
        <f ca="1"/>
        <v>0.77569444444444402</v>
      </c>
      <c r="CN1135" s="219">
        <f t="shared" si="168"/>
        <v>0.77847222222222223</v>
      </c>
      <c r="CO1135" s="219">
        <f t="shared" si="169"/>
        <v>0.77847222222222223</v>
      </c>
      <c r="CQ1135" s="219">
        <v>0.77708333333333302</v>
      </c>
      <c r="CV1135" s="219">
        <f t="shared" si="170"/>
        <v>0.77847222222222223</v>
      </c>
      <c r="CW1135" s="219">
        <f t="shared" si="171"/>
        <v>0.77847222222222223</v>
      </c>
      <c r="CY1135" s="219">
        <v>0.77708333333333302</v>
      </c>
    </row>
    <row r="1136" spans="68:103" ht="15" hidden="1" customHeight="1">
      <c r="BP1136" s="236">
        <f ca="1"/>
        <v>0.77638888888888902</v>
      </c>
      <c r="CN1136" s="219">
        <f t="shared" si="168"/>
        <v>0.77916666666666667</v>
      </c>
      <c r="CO1136" s="219">
        <f t="shared" si="169"/>
        <v>0.77916666666666667</v>
      </c>
      <c r="CQ1136" s="219">
        <v>0.77777777777777801</v>
      </c>
      <c r="CV1136" s="219">
        <f t="shared" si="170"/>
        <v>0.77916666666666667</v>
      </c>
      <c r="CW1136" s="219">
        <f t="shared" si="171"/>
        <v>0.77916666666666667</v>
      </c>
      <c r="CY1136" s="219">
        <v>0.77777777777777801</v>
      </c>
    </row>
    <row r="1137" spans="68:103" ht="15" hidden="1" customHeight="1">
      <c r="BP1137" s="236">
        <f ca="1"/>
        <v>0.77708333333333302</v>
      </c>
      <c r="CN1137" s="219">
        <f t="shared" si="168"/>
        <v>0.77986111111111112</v>
      </c>
      <c r="CO1137" s="219">
        <f t="shared" si="169"/>
        <v>0.77986111111111112</v>
      </c>
      <c r="CQ1137" s="219">
        <v>0.77847222222222201</v>
      </c>
      <c r="CV1137" s="219">
        <f t="shared" si="170"/>
        <v>0.77986111111111112</v>
      </c>
      <c r="CW1137" s="219">
        <f t="shared" si="171"/>
        <v>0.77986111111111112</v>
      </c>
      <c r="CY1137" s="219">
        <v>0.77847222222222201</v>
      </c>
    </row>
    <row r="1138" spans="68:103" ht="15" hidden="1" customHeight="1">
      <c r="BP1138" s="236">
        <f ca="1"/>
        <v>0.77777777777777801</v>
      </c>
      <c r="CN1138" s="219">
        <f t="shared" si="168"/>
        <v>0.78055555555555556</v>
      </c>
      <c r="CO1138" s="219">
        <f t="shared" si="169"/>
        <v>0.78055555555555556</v>
      </c>
      <c r="CQ1138" s="219">
        <v>0.77916666666666701</v>
      </c>
      <c r="CV1138" s="219">
        <f t="shared" si="170"/>
        <v>0.78055555555555556</v>
      </c>
      <c r="CW1138" s="219">
        <f t="shared" si="171"/>
        <v>0.78055555555555556</v>
      </c>
      <c r="CY1138" s="219">
        <v>0.77916666666666701</v>
      </c>
    </row>
    <row r="1139" spans="68:103" ht="15" hidden="1" customHeight="1">
      <c r="BP1139" s="236">
        <f ca="1"/>
        <v>0.77847222222222201</v>
      </c>
      <c r="CN1139" s="219">
        <f t="shared" si="168"/>
        <v>0.78125</v>
      </c>
      <c r="CO1139" s="219">
        <f t="shared" si="169"/>
        <v>0.78125</v>
      </c>
      <c r="CQ1139" s="219">
        <v>0.77986111111111101</v>
      </c>
      <c r="CV1139" s="219">
        <f t="shared" si="170"/>
        <v>0.78125</v>
      </c>
      <c r="CW1139" s="219">
        <f t="shared" si="171"/>
        <v>0.78125</v>
      </c>
      <c r="CY1139" s="219">
        <v>0.77986111111111101</v>
      </c>
    </row>
    <row r="1140" spans="68:103" ht="15" hidden="1" customHeight="1">
      <c r="BP1140" s="236">
        <f ca="1"/>
        <v>0.77916666666666701</v>
      </c>
      <c r="CN1140" s="219">
        <f t="shared" si="168"/>
        <v>0.78194444444444444</v>
      </c>
      <c r="CO1140" s="219">
        <f t="shared" si="169"/>
        <v>0.78194444444444444</v>
      </c>
      <c r="CQ1140" s="219">
        <v>0.780555555555556</v>
      </c>
      <c r="CV1140" s="219">
        <f t="shared" si="170"/>
        <v>0.78194444444444444</v>
      </c>
      <c r="CW1140" s="219">
        <f t="shared" si="171"/>
        <v>0.78194444444444444</v>
      </c>
      <c r="CY1140" s="219">
        <v>0.780555555555556</v>
      </c>
    </row>
    <row r="1141" spans="68:103" ht="15" hidden="1" customHeight="1">
      <c r="BP1141" s="236">
        <f ca="1"/>
        <v>0.77986111111111101</v>
      </c>
      <c r="CN1141" s="219">
        <f t="shared" si="168"/>
        <v>0.78263888888888888</v>
      </c>
      <c r="CO1141" s="219">
        <f t="shared" si="169"/>
        <v>0.78263888888888888</v>
      </c>
      <c r="CQ1141" s="219">
        <v>0.78125</v>
      </c>
      <c r="CV1141" s="219">
        <f t="shared" si="170"/>
        <v>0.78263888888888888</v>
      </c>
      <c r="CW1141" s="219">
        <f t="shared" si="171"/>
        <v>0.78263888888888888</v>
      </c>
      <c r="CY1141" s="219">
        <v>0.78125</v>
      </c>
    </row>
    <row r="1142" spans="68:103" ht="15" hidden="1" customHeight="1">
      <c r="BP1142" s="236">
        <f ca="1"/>
        <v>0.780555555555556</v>
      </c>
      <c r="CN1142" s="219">
        <f t="shared" si="168"/>
        <v>0.78333333333333333</v>
      </c>
      <c r="CO1142" s="219">
        <f t="shared" si="169"/>
        <v>0.78333333333333333</v>
      </c>
      <c r="CQ1142" s="219">
        <v>0.781944444444444</v>
      </c>
      <c r="CV1142" s="219">
        <f t="shared" si="170"/>
        <v>0.78333333333333333</v>
      </c>
      <c r="CW1142" s="219">
        <f t="shared" si="171"/>
        <v>0.78333333333333333</v>
      </c>
      <c r="CY1142" s="219">
        <v>0.781944444444444</v>
      </c>
    </row>
    <row r="1143" spans="68:103" ht="15" hidden="1" customHeight="1">
      <c r="BP1143" s="236">
        <f ca="1"/>
        <v>0.78125</v>
      </c>
      <c r="CN1143" s="219">
        <f t="shared" si="168"/>
        <v>0.78402777777777777</v>
      </c>
      <c r="CO1143" s="219">
        <f t="shared" si="169"/>
        <v>0.78402777777777777</v>
      </c>
      <c r="CQ1143" s="219">
        <v>0.78263888888888899</v>
      </c>
      <c r="CV1143" s="219">
        <f t="shared" si="170"/>
        <v>0.78402777777777777</v>
      </c>
      <c r="CW1143" s="219">
        <f t="shared" si="171"/>
        <v>0.78402777777777777</v>
      </c>
      <c r="CY1143" s="219">
        <v>0.78263888888888899</v>
      </c>
    </row>
    <row r="1144" spans="68:103" ht="15" hidden="1" customHeight="1">
      <c r="BP1144" s="236">
        <f ca="1"/>
        <v>0.781944444444444</v>
      </c>
      <c r="CN1144" s="219">
        <f t="shared" si="168"/>
        <v>0.78472222222222221</v>
      </c>
      <c r="CO1144" s="219">
        <f t="shared" si="169"/>
        <v>0.78472222222222221</v>
      </c>
      <c r="CQ1144" s="219">
        <v>0.78333333333333299</v>
      </c>
      <c r="CV1144" s="219">
        <f t="shared" si="170"/>
        <v>0.78472222222222221</v>
      </c>
      <c r="CW1144" s="219">
        <f t="shared" si="171"/>
        <v>0.78472222222222221</v>
      </c>
      <c r="CY1144" s="219">
        <v>0.78333333333333299</v>
      </c>
    </row>
    <row r="1145" spans="68:103" ht="15" hidden="1" customHeight="1">
      <c r="BP1145" s="236">
        <f ca="1"/>
        <v>0.78263888888888899</v>
      </c>
      <c r="CN1145" s="219">
        <f t="shared" si="168"/>
        <v>0.78541666666666665</v>
      </c>
      <c r="CO1145" s="219">
        <f t="shared" si="169"/>
        <v>0.78541666666666665</v>
      </c>
      <c r="CQ1145" s="219">
        <v>0.78402777777777799</v>
      </c>
      <c r="CV1145" s="219">
        <f t="shared" si="170"/>
        <v>0.78541666666666665</v>
      </c>
      <c r="CW1145" s="219">
        <f t="shared" si="171"/>
        <v>0.78541666666666665</v>
      </c>
      <c r="CY1145" s="219">
        <v>0.78402777777777799</v>
      </c>
    </row>
    <row r="1146" spans="68:103" ht="15" hidden="1" customHeight="1">
      <c r="BP1146" s="236">
        <f ca="1"/>
        <v>0.78333333333333299</v>
      </c>
      <c r="CN1146" s="219">
        <f t="shared" si="168"/>
        <v>0.78611111111111109</v>
      </c>
      <c r="CO1146" s="219">
        <f t="shared" si="169"/>
        <v>0.78611111111111109</v>
      </c>
      <c r="CQ1146" s="219">
        <v>0.78472222222222199</v>
      </c>
      <c r="CV1146" s="219">
        <f t="shared" si="170"/>
        <v>0.78611111111111109</v>
      </c>
      <c r="CW1146" s="219">
        <f t="shared" si="171"/>
        <v>0.78611111111111109</v>
      </c>
      <c r="CY1146" s="219">
        <v>0.78472222222222199</v>
      </c>
    </row>
    <row r="1147" spans="68:103" ht="15" hidden="1" customHeight="1">
      <c r="BP1147" s="236">
        <f ca="1"/>
        <v>0.78402777777777799</v>
      </c>
      <c r="CN1147" s="219">
        <f t="shared" si="168"/>
        <v>0.78680555555555554</v>
      </c>
      <c r="CO1147" s="219">
        <f t="shared" si="169"/>
        <v>0.78680555555555554</v>
      </c>
      <c r="CQ1147" s="219">
        <v>0.78541666666666698</v>
      </c>
      <c r="CV1147" s="219">
        <f t="shared" si="170"/>
        <v>0.78680555555555554</v>
      </c>
      <c r="CW1147" s="219">
        <f t="shared" si="171"/>
        <v>0.78680555555555554</v>
      </c>
      <c r="CY1147" s="219">
        <v>0.78541666666666698</v>
      </c>
    </row>
    <row r="1148" spans="68:103" ht="15" hidden="1" customHeight="1">
      <c r="BP1148" s="236">
        <f ca="1"/>
        <v>0.78472222222222199</v>
      </c>
      <c r="CN1148" s="219">
        <f t="shared" si="168"/>
        <v>0.78749999999999998</v>
      </c>
      <c r="CO1148" s="219">
        <f t="shared" si="169"/>
        <v>0.78749999999999998</v>
      </c>
      <c r="CQ1148" s="219">
        <v>0.78611111111111098</v>
      </c>
      <c r="CV1148" s="219">
        <f t="shared" si="170"/>
        <v>0.78749999999999998</v>
      </c>
      <c r="CW1148" s="219">
        <f t="shared" si="171"/>
        <v>0.78749999999999998</v>
      </c>
      <c r="CY1148" s="219">
        <v>0.78611111111111098</v>
      </c>
    </row>
    <row r="1149" spans="68:103" ht="15" hidden="1" customHeight="1">
      <c r="BP1149" s="236">
        <f ca="1"/>
        <v>0.78541666666666698</v>
      </c>
      <c r="CN1149" s="219">
        <f t="shared" si="168"/>
        <v>0.78819444444444442</v>
      </c>
      <c r="CO1149" s="219">
        <f t="shared" si="169"/>
        <v>0.78819444444444442</v>
      </c>
      <c r="CQ1149" s="219">
        <v>0.78680555555555598</v>
      </c>
      <c r="CV1149" s="219">
        <f t="shared" si="170"/>
        <v>0.78819444444444442</v>
      </c>
      <c r="CW1149" s="219">
        <f t="shared" si="171"/>
        <v>0.78819444444444442</v>
      </c>
      <c r="CY1149" s="219">
        <v>0.78680555555555598</v>
      </c>
    </row>
    <row r="1150" spans="68:103" ht="15" hidden="1" customHeight="1">
      <c r="BP1150" s="236">
        <f ca="1"/>
        <v>0.78611111111111098</v>
      </c>
      <c r="CN1150" s="219">
        <f t="shared" si="168"/>
        <v>0.78888888888888886</v>
      </c>
      <c r="CO1150" s="219">
        <f t="shared" si="169"/>
        <v>0.78888888888888886</v>
      </c>
      <c r="CQ1150" s="219">
        <v>0.78749999999999998</v>
      </c>
      <c r="CV1150" s="219">
        <f t="shared" si="170"/>
        <v>0.78888888888888886</v>
      </c>
      <c r="CW1150" s="219">
        <f t="shared" si="171"/>
        <v>0.78888888888888886</v>
      </c>
      <c r="CY1150" s="219">
        <v>0.78749999999999998</v>
      </c>
    </row>
    <row r="1151" spans="68:103" ht="15" hidden="1" customHeight="1">
      <c r="BP1151" s="236">
        <f ca="1"/>
        <v>0.78680555555555598</v>
      </c>
      <c r="CN1151" s="219">
        <f t="shared" si="168"/>
        <v>0.7895833333333333</v>
      </c>
      <c r="CO1151" s="219">
        <f t="shared" si="169"/>
        <v>0.7895833333333333</v>
      </c>
      <c r="CQ1151" s="219">
        <v>0.78819444444444398</v>
      </c>
      <c r="CV1151" s="219">
        <f t="shared" si="170"/>
        <v>0.7895833333333333</v>
      </c>
      <c r="CW1151" s="219">
        <f t="shared" si="171"/>
        <v>0.7895833333333333</v>
      </c>
      <c r="CY1151" s="219">
        <v>0.78819444444444398</v>
      </c>
    </row>
    <row r="1152" spans="68:103" ht="15" hidden="1" customHeight="1">
      <c r="BP1152" s="236">
        <f ca="1"/>
        <v>0.78749999999999998</v>
      </c>
      <c r="CN1152" s="219">
        <f t="shared" si="168"/>
        <v>0.79027777777777775</v>
      </c>
      <c r="CO1152" s="219">
        <f t="shared" si="169"/>
        <v>0.79027777777777775</v>
      </c>
      <c r="CQ1152" s="219">
        <v>0.78888888888888897</v>
      </c>
      <c r="CV1152" s="219">
        <f t="shared" si="170"/>
        <v>0.79027777777777775</v>
      </c>
      <c r="CW1152" s="219">
        <f t="shared" si="171"/>
        <v>0.79027777777777775</v>
      </c>
      <c r="CY1152" s="219">
        <v>0.78888888888888897</v>
      </c>
    </row>
    <row r="1153" spans="68:103" ht="15" hidden="1" customHeight="1">
      <c r="BP1153" s="236">
        <f ca="1"/>
        <v>0.78819444444444398</v>
      </c>
      <c r="CN1153" s="219">
        <f t="shared" si="168"/>
        <v>0.79097222222222219</v>
      </c>
      <c r="CO1153" s="219">
        <f t="shared" si="169"/>
        <v>0.79097222222222219</v>
      </c>
      <c r="CQ1153" s="219">
        <v>0.78958333333333297</v>
      </c>
      <c r="CV1153" s="219">
        <f t="shared" si="170"/>
        <v>0.79097222222222219</v>
      </c>
      <c r="CW1153" s="219">
        <f t="shared" si="171"/>
        <v>0.79097222222222219</v>
      </c>
      <c r="CY1153" s="219">
        <v>0.78958333333333297</v>
      </c>
    </row>
    <row r="1154" spans="68:103" ht="15" hidden="1" customHeight="1">
      <c r="BP1154" s="236">
        <f ca="1"/>
        <v>0.78888888888888897</v>
      </c>
      <c r="CN1154" s="219">
        <f t="shared" si="168"/>
        <v>0.79166666666666663</v>
      </c>
      <c r="CO1154" s="219">
        <f t="shared" si="169"/>
        <v>0.79166666666666663</v>
      </c>
      <c r="CQ1154" s="219">
        <v>0.79027777777777797</v>
      </c>
      <c r="CV1154" s="219">
        <f t="shared" si="170"/>
        <v>0.79166666666666663</v>
      </c>
      <c r="CW1154" s="219">
        <f t="shared" si="171"/>
        <v>0.79166666666666663</v>
      </c>
      <c r="CY1154" s="219">
        <v>0.79027777777777797</v>
      </c>
    </row>
    <row r="1155" spans="68:103" ht="15" hidden="1" customHeight="1">
      <c r="BP1155" s="236">
        <f ca="1"/>
        <v>0.78958333333333297</v>
      </c>
      <c r="CN1155" s="219">
        <f t="shared" si="168"/>
        <v>0.79236111111111107</v>
      </c>
      <c r="CO1155" s="219">
        <f t="shared" si="169"/>
        <v>0.79236111111111107</v>
      </c>
      <c r="CQ1155" s="219">
        <v>0.79097222222222197</v>
      </c>
      <c r="CV1155" s="219">
        <f t="shared" si="170"/>
        <v>0.79236111111111107</v>
      </c>
      <c r="CW1155" s="219">
        <f t="shared" si="171"/>
        <v>0.79236111111111107</v>
      </c>
      <c r="CY1155" s="219">
        <v>0.79097222222222197</v>
      </c>
    </row>
    <row r="1156" spans="68:103" ht="15" hidden="1" customHeight="1">
      <c r="BP1156" s="236">
        <f ca="1"/>
        <v>0.79027777777777797</v>
      </c>
      <c r="CN1156" s="219">
        <f t="shared" si="168"/>
        <v>0.79305555555555551</v>
      </c>
      <c r="CO1156" s="219">
        <f t="shared" si="169"/>
        <v>0.79305555555555551</v>
      </c>
      <c r="CQ1156" s="219">
        <v>0.79166666666666696</v>
      </c>
      <c r="CV1156" s="219">
        <f t="shared" si="170"/>
        <v>0.79305555555555551</v>
      </c>
      <c r="CW1156" s="219">
        <f t="shared" si="171"/>
        <v>0.79305555555555551</v>
      </c>
      <c r="CY1156" s="219">
        <v>0.79166666666666696</v>
      </c>
    </row>
    <row r="1157" spans="68:103" ht="15" hidden="1" customHeight="1">
      <c r="BP1157" s="236">
        <f ca="1"/>
        <v>0.79097222222222197</v>
      </c>
      <c r="CN1157" s="219">
        <f t="shared" si="168"/>
        <v>0.79374999999999996</v>
      </c>
      <c r="CO1157" s="219">
        <f t="shared" si="169"/>
        <v>0.79374999999999996</v>
      </c>
      <c r="CQ1157" s="219">
        <v>0.79236111111111096</v>
      </c>
      <c r="CV1157" s="219">
        <f t="shared" si="170"/>
        <v>0.79374999999999996</v>
      </c>
      <c r="CW1157" s="219">
        <f t="shared" si="171"/>
        <v>0.79374999999999996</v>
      </c>
      <c r="CY1157" s="219">
        <v>0.79236111111111096</v>
      </c>
    </row>
    <row r="1158" spans="68:103" ht="15" hidden="1" customHeight="1">
      <c r="BP1158" s="236">
        <f ca="1"/>
        <v>0.79166666666666696</v>
      </c>
      <c r="CN1158" s="219">
        <f t="shared" si="168"/>
        <v>0.7944444444444444</v>
      </c>
      <c r="CO1158" s="219">
        <f t="shared" si="169"/>
        <v>0.7944444444444444</v>
      </c>
      <c r="CQ1158" s="219">
        <v>0.79305555555555596</v>
      </c>
      <c r="CV1158" s="219">
        <f t="shared" si="170"/>
        <v>0.7944444444444444</v>
      </c>
      <c r="CW1158" s="219">
        <f t="shared" si="171"/>
        <v>0.7944444444444444</v>
      </c>
      <c r="CY1158" s="219">
        <v>0.79305555555555596</v>
      </c>
    </row>
    <row r="1159" spans="68:103" ht="15" hidden="1" customHeight="1">
      <c r="BP1159" s="236">
        <f ca="1"/>
        <v>0.79236111111111096</v>
      </c>
      <c r="CN1159" s="219">
        <f t="shared" si="168"/>
        <v>0.79513888888888884</v>
      </c>
      <c r="CO1159" s="219">
        <f t="shared" si="169"/>
        <v>0.79513888888888884</v>
      </c>
      <c r="CQ1159" s="219">
        <v>0.79374999999999996</v>
      </c>
      <c r="CV1159" s="219">
        <f t="shared" si="170"/>
        <v>0.79513888888888884</v>
      </c>
      <c r="CW1159" s="219">
        <f t="shared" si="171"/>
        <v>0.79513888888888884</v>
      </c>
      <c r="CY1159" s="219">
        <v>0.79374999999999996</v>
      </c>
    </row>
    <row r="1160" spans="68:103" ht="15" hidden="1" customHeight="1">
      <c r="BP1160" s="236">
        <f ca="1"/>
        <v>0.79305555555555596</v>
      </c>
      <c r="CN1160" s="219">
        <f t="shared" si="168"/>
        <v>0.79583333333333328</v>
      </c>
      <c r="CO1160" s="219">
        <f t="shared" si="169"/>
        <v>0.79583333333333328</v>
      </c>
      <c r="CQ1160" s="219">
        <v>0.79444444444444495</v>
      </c>
      <c r="CV1160" s="219">
        <f t="shared" si="170"/>
        <v>0.79583333333333328</v>
      </c>
      <c r="CW1160" s="219">
        <f t="shared" si="171"/>
        <v>0.79583333333333328</v>
      </c>
      <c r="CY1160" s="219">
        <v>0.79444444444444495</v>
      </c>
    </row>
    <row r="1161" spans="68:103" ht="15" hidden="1" customHeight="1">
      <c r="BP1161" s="236">
        <f ca="1"/>
        <v>0.79374999999999996</v>
      </c>
      <c r="CN1161" s="219">
        <f t="shared" si="168"/>
        <v>0.79652777777777772</v>
      </c>
      <c r="CO1161" s="219">
        <f t="shared" si="169"/>
        <v>0.79652777777777772</v>
      </c>
      <c r="CQ1161" s="219">
        <v>0.79513888888888895</v>
      </c>
      <c r="CV1161" s="219">
        <f t="shared" si="170"/>
        <v>0.79652777777777772</v>
      </c>
      <c r="CW1161" s="219">
        <f t="shared" si="171"/>
        <v>0.79652777777777772</v>
      </c>
      <c r="CY1161" s="219">
        <v>0.79513888888888895</v>
      </c>
    </row>
    <row r="1162" spans="68:103" ht="15" hidden="1" customHeight="1">
      <c r="BP1162" s="236">
        <f ca="1"/>
        <v>0.79444444444444495</v>
      </c>
      <c r="CN1162" s="219">
        <f t="shared" si="168"/>
        <v>0.79722222222222217</v>
      </c>
      <c r="CO1162" s="219">
        <f t="shared" si="169"/>
        <v>0.79722222222222217</v>
      </c>
      <c r="CQ1162" s="219">
        <v>0.79583333333333295</v>
      </c>
      <c r="CV1162" s="219">
        <f t="shared" si="170"/>
        <v>0.79722222222222217</v>
      </c>
      <c r="CW1162" s="219">
        <f t="shared" si="171"/>
        <v>0.79722222222222217</v>
      </c>
      <c r="CY1162" s="219">
        <v>0.79583333333333295</v>
      </c>
    </row>
    <row r="1163" spans="68:103" ht="15" hidden="1" customHeight="1">
      <c r="BP1163" s="236">
        <f ca="1"/>
        <v>0.79513888888888895</v>
      </c>
      <c r="CN1163" s="219">
        <f t="shared" si="168"/>
        <v>0.79791666666666672</v>
      </c>
      <c r="CO1163" s="219">
        <f t="shared" si="169"/>
        <v>0.79791666666666672</v>
      </c>
      <c r="CQ1163" s="219">
        <v>0.79652777777777795</v>
      </c>
      <c r="CV1163" s="219">
        <f t="shared" si="170"/>
        <v>0.79791666666666672</v>
      </c>
      <c r="CW1163" s="219">
        <f t="shared" si="171"/>
        <v>0.79791666666666672</v>
      </c>
      <c r="CY1163" s="219">
        <v>0.79652777777777795</v>
      </c>
    </row>
    <row r="1164" spans="68:103" ht="15" hidden="1" customHeight="1">
      <c r="BP1164" s="236">
        <f ca="1"/>
        <v>0.79583333333333295</v>
      </c>
      <c r="CN1164" s="219">
        <f t="shared" si="168"/>
        <v>0.79861111111111116</v>
      </c>
      <c r="CO1164" s="219">
        <f t="shared" si="169"/>
        <v>0.79861111111111116</v>
      </c>
      <c r="CQ1164" s="219">
        <v>0.79722222222222205</v>
      </c>
      <c r="CV1164" s="219">
        <f t="shared" si="170"/>
        <v>0.79861111111111116</v>
      </c>
      <c r="CW1164" s="219">
        <f t="shared" si="171"/>
        <v>0.79861111111111116</v>
      </c>
      <c r="CY1164" s="219">
        <v>0.79722222222222205</v>
      </c>
    </row>
    <row r="1165" spans="68:103" ht="15" hidden="1" customHeight="1">
      <c r="BP1165" s="236">
        <f ca="1"/>
        <v>0.79652777777777795</v>
      </c>
      <c r="CN1165" s="219">
        <f t="shared" si="168"/>
        <v>0.7993055555555556</v>
      </c>
      <c r="CO1165" s="219">
        <f t="shared" si="169"/>
        <v>0.7993055555555556</v>
      </c>
      <c r="CQ1165" s="219">
        <v>0.79791666666666705</v>
      </c>
      <c r="CV1165" s="219">
        <f t="shared" si="170"/>
        <v>0.7993055555555556</v>
      </c>
      <c r="CW1165" s="219">
        <f t="shared" si="171"/>
        <v>0.7993055555555556</v>
      </c>
      <c r="CY1165" s="219">
        <v>0.79791666666666705</v>
      </c>
    </row>
    <row r="1166" spans="68:103" ht="15" hidden="1" customHeight="1">
      <c r="BP1166" s="236">
        <f ca="1"/>
        <v>0.79722222222222205</v>
      </c>
      <c r="CN1166" s="219">
        <f t="shared" si="168"/>
        <v>0.8</v>
      </c>
      <c r="CO1166" s="219">
        <f t="shared" si="169"/>
        <v>0.8</v>
      </c>
      <c r="CQ1166" s="219">
        <v>0.79861111111111105</v>
      </c>
      <c r="CV1166" s="219">
        <f t="shared" si="170"/>
        <v>0.8</v>
      </c>
      <c r="CW1166" s="219">
        <f t="shared" si="171"/>
        <v>0.8</v>
      </c>
      <c r="CY1166" s="219">
        <v>0.79861111111111105</v>
      </c>
    </row>
    <row r="1167" spans="68:103" ht="15" hidden="1" customHeight="1">
      <c r="BP1167" s="236">
        <f ca="1"/>
        <v>0.79791666666666705</v>
      </c>
      <c r="CN1167" s="219">
        <f t="shared" si="168"/>
        <v>0.80069444444444449</v>
      </c>
      <c r="CO1167" s="219">
        <f t="shared" si="169"/>
        <v>0.80069444444444449</v>
      </c>
      <c r="CQ1167" s="219">
        <v>0.79930555555555605</v>
      </c>
      <c r="CV1167" s="219">
        <f t="shared" si="170"/>
        <v>0.80069444444444449</v>
      </c>
      <c r="CW1167" s="219">
        <f t="shared" si="171"/>
        <v>0.80069444444444449</v>
      </c>
      <c r="CY1167" s="219">
        <v>0.79930555555555605</v>
      </c>
    </row>
    <row r="1168" spans="68:103" ht="15" hidden="1" customHeight="1">
      <c r="BP1168" s="236">
        <f ca="1"/>
        <v>0.79861111111111105</v>
      </c>
      <c r="CN1168" s="219">
        <f t="shared" ref="CN1168:CN1231" si="172">IF(CN1167=1,TIME(0,1,0),TIME(HOUR(CN1167),MINUTE(CN1167),0)+TIME(0,1,0))</f>
        <v>0.80138888888888893</v>
      </c>
      <c r="CO1168" s="219">
        <f t="shared" ref="CO1168:CO1231" si="173">IF(CO1167=1,TIME(0,1,0),TIME(HOUR(CO1167),MINUTE(CO1167),0)+TIME(0,1,0))</f>
        <v>0.80138888888888893</v>
      </c>
      <c r="CQ1168" s="219">
        <v>0.8</v>
      </c>
      <c r="CV1168" s="219">
        <f t="shared" ref="CV1168:CV1231" si="174">IF(CV1167=1,TIME(0,1,0),TIME(HOUR(CV1167),MINUTE(CV1167),0)+TIME(0,1,0))</f>
        <v>0.80138888888888893</v>
      </c>
      <c r="CW1168" s="219">
        <f t="shared" ref="CW1168:CW1231" si="175">IF(CW1167=1,TIME(0,1,0),TIME(HOUR(CW1167),MINUTE(CW1167),0)+TIME(0,1,0))</f>
        <v>0.80138888888888893</v>
      </c>
      <c r="CY1168" s="219">
        <v>0.8</v>
      </c>
    </row>
    <row r="1169" spans="68:103" ht="15" hidden="1" customHeight="1">
      <c r="BP1169" s="236">
        <f ca="1"/>
        <v>0.79930555555555605</v>
      </c>
      <c r="CN1169" s="219">
        <f t="shared" si="172"/>
        <v>0.80208333333333337</v>
      </c>
      <c r="CO1169" s="219">
        <f t="shared" si="173"/>
        <v>0.80208333333333337</v>
      </c>
      <c r="CQ1169" s="219">
        <v>0.80069444444444404</v>
      </c>
      <c r="CV1169" s="219">
        <f t="shared" si="174"/>
        <v>0.80208333333333337</v>
      </c>
      <c r="CW1169" s="219">
        <f t="shared" si="175"/>
        <v>0.80208333333333337</v>
      </c>
      <c r="CY1169" s="219">
        <v>0.80069444444444404</v>
      </c>
    </row>
    <row r="1170" spans="68:103" ht="15" hidden="1" customHeight="1">
      <c r="BP1170" s="236">
        <f ca="1"/>
        <v>0.8</v>
      </c>
      <c r="CN1170" s="219">
        <f t="shared" si="172"/>
        <v>0.80277777777777781</v>
      </c>
      <c r="CO1170" s="219">
        <f t="shared" si="173"/>
        <v>0.80277777777777781</v>
      </c>
      <c r="CQ1170" s="219">
        <v>0.80138888888888904</v>
      </c>
      <c r="CV1170" s="219">
        <f t="shared" si="174"/>
        <v>0.80277777777777781</v>
      </c>
      <c r="CW1170" s="219">
        <f t="shared" si="175"/>
        <v>0.80277777777777781</v>
      </c>
      <c r="CY1170" s="219">
        <v>0.80138888888888904</v>
      </c>
    </row>
    <row r="1171" spans="68:103" ht="15" hidden="1" customHeight="1">
      <c r="BP1171" s="236">
        <f ca="1"/>
        <v>0.80069444444444404</v>
      </c>
      <c r="CN1171" s="219">
        <f t="shared" si="172"/>
        <v>0.80347222222222225</v>
      </c>
      <c r="CO1171" s="219">
        <f t="shared" si="173"/>
        <v>0.80347222222222225</v>
      </c>
      <c r="CQ1171" s="219">
        <v>0.80208333333333304</v>
      </c>
      <c r="CV1171" s="219">
        <f t="shared" si="174"/>
        <v>0.80347222222222225</v>
      </c>
      <c r="CW1171" s="219">
        <f t="shared" si="175"/>
        <v>0.80347222222222225</v>
      </c>
      <c r="CY1171" s="219">
        <v>0.80208333333333304</v>
      </c>
    </row>
    <row r="1172" spans="68:103" ht="15" hidden="1" customHeight="1">
      <c r="BP1172" s="236">
        <f ca="1"/>
        <v>0.80138888888888904</v>
      </c>
      <c r="CN1172" s="219">
        <f t="shared" si="172"/>
        <v>0.8041666666666667</v>
      </c>
      <c r="CO1172" s="219">
        <f t="shared" si="173"/>
        <v>0.8041666666666667</v>
      </c>
      <c r="CQ1172" s="219">
        <v>0.80277777777777803</v>
      </c>
      <c r="CV1172" s="219">
        <f t="shared" si="174"/>
        <v>0.8041666666666667</v>
      </c>
      <c r="CW1172" s="219">
        <f t="shared" si="175"/>
        <v>0.8041666666666667</v>
      </c>
      <c r="CY1172" s="219">
        <v>0.80277777777777803</v>
      </c>
    </row>
    <row r="1173" spans="68:103" ht="15" hidden="1" customHeight="1">
      <c r="BP1173" s="236">
        <f ca="1"/>
        <v>0.80208333333333304</v>
      </c>
      <c r="CN1173" s="219">
        <f t="shared" si="172"/>
        <v>0.80486111111111114</v>
      </c>
      <c r="CO1173" s="219">
        <f t="shared" si="173"/>
        <v>0.80486111111111114</v>
      </c>
      <c r="CQ1173" s="219">
        <v>0.80347222222222203</v>
      </c>
      <c r="CV1173" s="219">
        <f t="shared" si="174"/>
        <v>0.80486111111111114</v>
      </c>
      <c r="CW1173" s="219">
        <f t="shared" si="175"/>
        <v>0.80486111111111114</v>
      </c>
      <c r="CY1173" s="219">
        <v>0.80347222222222203</v>
      </c>
    </row>
    <row r="1174" spans="68:103" ht="15" hidden="1" customHeight="1">
      <c r="BP1174" s="236">
        <f ca="1"/>
        <v>0.80277777777777803</v>
      </c>
      <c r="CN1174" s="219">
        <f t="shared" si="172"/>
        <v>0.80555555555555558</v>
      </c>
      <c r="CO1174" s="219">
        <f t="shared" si="173"/>
        <v>0.80555555555555558</v>
      </c>
      <c r="CQ1174" s="219">
        <v>0.80416666666666703</v>
      </c>
      <c r="CV1174" s="219">
        <f t="shared" si="174"/>
        <v>0.80555555555555558</v>
      </c>
      <c r="CW1174" s="219">
        <f t="shared" si="175"/>
        <v>0.80555555555555558</v>
      </c>
      <c r="CY1174" s="219">
        <v>0.80416666666666703</v>
      </c>
    </row>
    <row r="1175" spans="68:103" ht="15" hidden="1" customHeight="1">
      <c r="BP1175" s="236">
        <f ca="1"/>
        <v>0.80347222222222203</v>
      </c>
      <c r="CN1175" s="219">
        <f t="shared" si="172"/>
        <v>0.80625000000000002</v>
      </c>
      <c r="CO1175" s="219">
        <f t="shared" si="173"/>
        <v>0.80625000000000002</v>
      </c>
      <c r="CQ1175" s="219">
        <v>0.80486111111111103</v>
      </c>
      <c r="CV1175" s="219">
        <f t="shared" si="174"/>
        <v>0.80625000000000002</v>
      </c>
      <c r="CW1175" s="219">
        <f t="shared" si="175"/>
        <v>0.80625000000000002</v>
      </c>
      <c r="CY1175" s="219">
        <v>0.80486111111111103</v>
      </c>
    </row>
    <row r="1176" spans="68:103" ht="15" hidden="1" customHeight="1">
      <c r="BP1176" s="236">
        <f ca="1"/>
        <v>0.80416666666666703</v>
      </c>
      <c r="CN1176" s="219">
        <f t="shared" si="172"/>
        <v>0.80694444444444446</v>
      </c>
      <c r="CO1176" s="219">
        <f t="shared" si="173"/>
        <v>0.80694444444444446</v>
      </c>
      <c r="CQ1176" s="219">
        <v>0.80555555555555602</v>
      </c>
      <c r="CV1176" s="219">
        <f t="shared" si="174"/>
        <v>0.80694444444444446</v>
      </c>
      <c r="CW1176" s="219">
        <f t="shared" si="175"/>
        <v>0.80694444444444446</v>
      </c>
      <c r="CY1176" s="219">
        <v>0.80555555555555602</v>
      </c>
    </row>
    <row r="1177" spans="68:103" ht="15" hidden="1" customHeight="1">
      <c r="BP1177" s="236">
        <f ca="1"/>
        <v>0.80486111111111103</v>
      </c>
      <c r="CN1177" s="219">
        <f t="shared" si="172"/>
        <v>0.80763888888888891</v>
      </c>
      <c r="CO1177" s="219">
        <f t="shared" si="173"/>
        <v>0.80763888888888891</v>
      </c>
      <c r="CQ1177" s="219">
        <v>0.80625000000000002</v>
      </c>
      <c r="CV1177" s="219">
        <f t="shared" si="174"/>
        <v>0.80763888888888891</v>
      </c>
      <c r="CW1177" s="219">
        <f t="shared" si="175"/>
        <v>0.80763888888888891</v>
      </c>
      <c r="CY1177" s="219">
        <v>0.80625000000000002</v>
      </c>
    </row>
    <row r="1178" spans="68:103" ht="15" hidden="1" customHeight="1">
      <c r="BP1178" s="236">
        <f ca="1"/>
        <v>0.80555555555555602</v>
      </c>
      <c r="CN1178" s="219">
        <f t="shared" si="172"/>
        <v>0.80833333333333335</v>
      </c>
      <c r="CO1178" s="219">
        <f t="shared" si="173"/>
        <v>0.80833333333333335</v>
      </c>
      <c r="CQ1178" s="219">
        <v>0.80694444444444402</v>
      </c>
      <c r="CV1178" s="219">
        <f t="shared" si="174"/>
        <v>0.80833333333333335</v>
      </c>
      <c r="CW1178" s="219">
        <f t="shared" si="175"/>
        <v>0.80833333333333335</v>
      </c>
      <c r="CY1178" s="219">
        <v>0.80694444444444402</v>
      </c>
    </row>
    <row r="1179" spans="68:103" ht="15" hidden="1" customHeight="1">
      <c r="BP1179" s="236">
        <f ca="1"/>
        <v>0.80625000000000002</v>
      </c>
      <c r="CN1179" s="219">
        <f t="shared" si="172"/>
        <v>0.80902777777777779</v>
      </c>
      <c r="CO1179" s="219">
        <f t="shared" si="173"/>
        <v>0.80902777777777779</v>
      </c>
      <c r="CQ1179" s="219">
        <v>0.80763888888888902</v>
      </c>
      <c r="CV1179" s="219">
        <f t="shared" si="174"/>
        <v>0.80902777777777779</v>
      </c>
      <c r="CW1179" s="219">
        <f t="shared" si="175"/>
        <v>0.80902777777777779</v>
      </c>
      <c r="CY1179" s="219">
        <v>0.80763888888888902</v>
      </c>
    </row>
    <row r="1180" spans="68:103" ht="15" hidden="1" customHeight="1">
      <c r="BP1180" s="236">
        <f ca="1"/>
        <v>0.80694444444444402</v>
      </c>
      <c r="CN1180" s="219">
        <f t="shared" si="172"/>
        <v>0.80972222222222223</v>
      </c>
      <c r="CO1180" s="219">
        <f t="shared" si="173"/>
        <v>0.80972222222222223</v>
      </c>
      <c r="CQ1180" s="219">
        <v>0.80833333333333302</v>
      </c>
      <c r="CV1180" s="219">
        <f t="shared" si="174"/>
        <v>0.80972222222222223</v>
      </c>
      <c r="CW1180" s="219">
        <f t="shared" si="175"/>
        <v>0.80972222222222223</v>
      </c>
      <c r="CY1180" s="219">
        <v>0.80833333333333302</v>
      </c>
    </row>
    <row r="1181" spans="68:103" ht="15" hidden="1" customHeight="1">
      <c r="BP1181" s="236">
        <f ca="1"/>
        <v>0.80763888888888902</v>
      </c>
      <c r="CN1181" s="219">
        <f t="shared" si="172"/>
        <v>0.81041666666666667</v>
      </c>
      <c r="CO1181" s="219">
        <f t="shared" si="173"/>
        <v>0.81041666666666667</v>
      </c>
      <c r="CQ1181" s="219">
        <v>0.80902777777777801</v>
      </c>
      <c r="CV1181" s="219">
        <f t="shared" si="174"/>
        <v>0.81041666666666667</v>
      </c>
      <c r="CW1181" s="219">
        <f t="shared" si="175"/>
        <v>0.81041666666666667</v>
      </c>
      <c r="CY1181" s="219">
        <v>0.80902777777777801</v>
      </c>
    </row>
    <row r="1182" spans="68:103" ht="15" hidden="1" customHeight="1">
      <c r="BP1182" s="236">
        <f ca="1"/>
        <v>0.80833333333333302</v>
      </c>
      <c r="CN1182" s="219">
        <f t="shared" si="172"/>
        <v>0.81111111111111112</v>
      </c>
      <c r="CO1182" s="219">
        <f t="shared" si="173"/>
        <v>0.81111111111111112</v>
      </c>
      <c r="CQ1182" s="219">
        <v>0.80972222222222201</v>
      </c>
      <c r="CV1182" s="219">
        <f t="shared" si="174"/>
        <v>0.81111111111111112</v>
      </c>
      <c r="CW1182" s="219">
        <f t="shared" si="175"/>
        <v>0.81111111111111112</v>
      </c>
      <c r="CY1182" s="219">
        <v>0.80972222222222201</v>
      </c>
    </row>
    <row r="1183" spans="68:103" ht="15" hidden="1" customHeight="1">
      <c r="BP1183" s="236">
        <f ca="1"/>
        <v>0.80902777777777801</v>
      </c>
      <c r="CN1183" s="219">
        <f t="shared" si="172"/>
        <v>0.81180555555555556</v>
      </c>
      <c r="CO1183" s="219">
        <f t="shared" si="173"/>
        <v>0.81180555555555556</v>
      </c>
      <c r="CQ1183" s="219">
        <v>0.81041666666666701</v>
      </c>
      <c r="CV1183" s="219">
        <f t="shared" si="174"/>
        <v>0.81180555555555556</v>
      </c>
      <c r="CW1183" s="219">
        <f t="shared" si="175"/>
        <v>0.81180555555555556</v>
      </c>
      <c r="CY1183" s="219">
        <v>0.81041666666666701</v>
      </c>
    </row>
    <row r="1184" spans="68:103" ht="15" hidden="1" customHeight="1">
      <c r="BP1184" s="236">
        <f ca="1"/>
        <v>0.80972222222222201</v>
      </c>
      <c r="CN1184" s="219">
        <f t="shared" si="172"/>
        <v>0.8125</v>
      </c>
      <c r="CO1184" s="219">
        <f t="shared" si="173"/>
        <v>0.8125</v>
      </c>
      <c r="CQ1184" s="219">
        <v>0.81111111111111101</v>
      </c>
      <c r="CV1184" s="219">
        <f t="shared" si="174"/>
        <v>0.8125</v>
      </c>
      <c r="CW1184" s="219">
        <f t="shared" si="175"/>
        <v>0.8125</v>
      </c>
      <c r="CY1184" s="219">
        <v>0.81111111111111101</v>
      </c>
    </row>
    <row r="1185" spans="68:103" ht="15" hidden="1" customHeight="1">
      <c r="BP1185" s="236">
        <f ca="1"/>
        <v>0.81041666666666701</v>
      </c>
      <c r="CN1185" s="219">
        <f t="shared" si="172"/>
        <v>0.81319444444444444</v>
      </c>
      <c r="CO1185" s="219">
        <f t="shared" si="173"/>
        <v>0.81319444444444444</v>
      </c>
      <c r="CQ1185" s="219">
        <v>0.811805555555556</v>
      </c>
      <c r="CV1185" s="219">
        <f t="shared" si="174"/>
        <v>0.81319444444444444</v>
      </c>
      <c r="CW1185" s="219">
        <f t="shared" si="175"/>
        <v>0.81319444444444444</v>
      </c>
      <c r="CY1185" s="219">
        <v>0.811805555555556</v>
      </c>
    </row>
    <row r="1186" spans="68:103" ht="15" hidden="1" customHeight="1">
      <c r="BP1186" s="236">
        <f ca="1"/>
        <v>0.81111111111111101</v>
      </c>
      <c r="CN1186" s="219">
        <f t="shared" si="172"/>
        <v>0.81388888888888888</v>
      </c>
      <c r="CO1186" s="219">
        <f t="shared" si="173"/>
        <v>0.81388888888888888</v>
      </c>
      <c r="CQ1186" s="219">
        <v>0.8125</v>
      </c>
      <c r="CV1186" s="219">
        <f t="shared" si="174"/>
        <v>0.81388888888888888</v>
      </c>
      <c r="CW1186" s="219">
        <f t="shared" si="175"/>
        <v>0.81388888888888888</v>
      </c>
      <c r="CY1186" s="219">
        <v>0.8125</v>
      </c>
    </row>
    <row r="1187" spans="68:103" ht="15" hidden="1" customHeight="1">
      <c r="BP1187" s="236">
        <f ca="1"/>
        <v>0.811805555555556</v>
      </c>
      <c r="CN1187" s="219">
        <f t="shared" si="172"/>
        <v>0.81458333333333333</v>
      </c>
      <c r="CO1187" s="219">
        <f t="shared" si="173"/>
        <v>0.81458333333333333</v>
      </c>
      <c r="CQ1187" s="219">
        <v>0.813194444444444</v>
      </c>
      <c r="CV1187" s="219">
        <f t="shared" si="174"/>
        <v>0.81458333333333333</v>
      </c>
      <c r="CW1187" s="219">
        <f t="shared" si="175"/>
        <v>0.81458333333333333</v>
      </c>
      <c r="CY1187" s="219">
        <v>0.813194444444444</v>
      </c>
    </row>
    <row r="1188" spans="68:103" ht="15" hidden="1" customHeight="1">
      <c r="BP1188" s="236">
        <f ca="1"/>
        <v>0.8125</v>
      </c>
      <c r="CN1188" s="219">
        <f t="shared" si="172"/>
        <v>0.81527777777777777</v>
      </c>
      <c r="CO1188" s="219">
        <f t="shared" si="173"/>
        <v>0.81527777777777777</v>
      </c>
      <c r="CQ1188" s="219">
        <v>0.81388888888888899</v>
      </c>
      <c r="CV1188" s="219">
        <f t="shared" si="174"/>
        <v>0.81527777777777777</v>
      </c>
      <c r="CW1188" s="219">
        <f t="shared" si="175"/>
        <v>0.81527777777777777</v>
      </c>
      <c r="CY1188" s="219">
        <v>0.81388888888888899</v>
      </c>
    </row>
    <row r="1189" spans="68:103" ht="15" hidden="1" customHeight="1">
      <c r="BP1189" s="236">
        <f ca="1"/>
        <v>0.813194444444444</v>
      </c>
      <c r="CN1189" s="219">
        <f t="shared" si="172"/>
        <v>0.81597222222222221</v>
      </c>
      <c r="CO1189" s="219">
        <f t="shared" si="173"/>
        <v>0.81597222222222221</v>
      </c>
      <c r="CQ1189" s="219">
        <v>0.81458333333333299</v>
      </c>
      <c r="CV1189" s="219">
        <f t="shared" si="174"/>
        <v>0.81597222222222221</v>
      </c>
      <c r="CW1189" s="219">
        <f t="shared" si="175"/>
        <v>0.81597222222222221</v>
      </c>
      <c r="CY1189" s="219">
        <v>0.81458333333333299</v>
      </c>
    </row>
    <row r="1190" spans="68:103" ht="15" hidden="1" customHeight="1">
      <c r="BP1190" s="236">
        <f ca="1"/>
        <v>0.81388888888888899</v>
      </c>
      <c r="CN1190" s="219">
        <f t="shared" si="172"/>
        <v>0.81666666666666665</v>
      </c>
      <c r="CO1190" s="219">
        <f t="shared" si="173"/>
        <v>0.81666666666666665</v>
      </c>
      <c r="CQ1190" s="219">
        <v>0.81527777777777799</v>
      </c>
      <c r="CV1190" s="219">
        <f t="shared" si="174"/>
        <v>0.81666666666666665</v>
      </c>
      <c r="CW1190" s="219">
        <f t="shared" si="175"/>
        <v>0.81666666666666665</v>
      </c>
      <c r="CY1190" s="219">
        <v>0.81527777777777799</v>
      </c>
    </row>
    <row r="1191" spans="68:103" ht="15" hidden="1" customHeight="1">
      <c r="BP1191" s="236">
        <f ca="1"/>
        <v>0.81458333333333299</v>
      </c>
      <c r="CN1191" s="219">
        <f t="shared" si="172"/>
        <v>0.81736111111111109</v>
      </c>
      <c r="CO1191" s="219">
        <f t="shared" si="173"/>
        <v>0.81736111111111109</v>
      </c>
      <c r="CQ1191" s="219">
        <v>0.81597222222222199</v>
      </c>
      <c r="CV1191" s="219">
        <f t="shared" si="174"/>
        <v>0.81736111111111109</v>
      </c>
      <c r="CW1191" s="219">
        <f t="shared" si="175"/>
        <v>0.81736111111111109</v>
      </c>
      <c r="CY1191" s="219">
        <v>0.81597222222222199</v>
      </c>
    </row>
    <row r="1192" spans="68:103" ht="15" hidden="1" customHeight="1">
      <c r="BP1192" s="236">
        <f ca="1"/>
        <v>0.81527777777777799</v>
      </c>
      <c r="CN1192" s="219">
        <f t="shared" si="172"/>
        <v>0.81805555555555554</v>
      </c>
      <c r="CO1192" s="219">
        <f t="shared" si="173"/>
        <v>0.81805555555555554</v>
      </c>
      <c r="CQ1192" s="219">
        <v>0.81666666666666698</v>
      </c>
      <c r="CV1192" s="219">
        <f t="shared" si="174"/>
        <v>0.81805555555555554</v>
      </c>
      <c r="CW1192" s="219">
        <f t="shared" si="175"/>
        <v>0.81805555555555554</v>
      </c>
      <c r="CY1192" s="219">
        <v>0.81666666666666698</v>
      </c>
    </row>
    <row r="1193" spans="68:103" ht="15" hidden="1" customHeight="1">
      <c r="BP1193" s="236">
        <f ca="1"/>
        <v>0.81597222222222199</v>
      </c>
      <c r="CN1193" s="219">
        <f t="shared" si="172"/>
        <v>0.81874999999999998</v>
      </c>
      <c r="CO1193" s="219">
        <f t="shared" si="173"/>
        <v>0.81874999999999998</v>
      </c>
      <c r="CQ1193" s="219">
        <v>0.81736111111111098</v>
      </c>
      <c r="CV1193" s="219">
        <f t="shared" si="174"/>
        <v>0.81874999999999998</v>
      </c>
      <c r="CW1193" s="219">
        <f t="shared" si="175"/>
        <v>0.81874999999999998</v>
      </c>
      <c r="CY1193" s="219">
        <v>0.81736111111111098</v>
      </c>
    </row>
    <row r="1194" spans="68:103" ht="15" hidden="1" customHeight="1">
      <c r="BP1194" s="236">
        <f ca="1"/>
        <v>0.81666666666666698</v>
      </c>
      <c r="CN1194" s="219">
        <f t="shared" si="172"/>
        <v>0.81944444444444442</v>
      </c>
      <c r="CO1194" s="219">
        <f t="shared" si="173"/>
        <v>0.81944444444444442</v>
      </c>
      <c r="CQ1194" s="219">
        <v>0.81805555555555598</v>
      </c>
      <c r="CV1194" s="219">
        <f t="shared" si="174"/>
        <v>0.81944444444444442</v>
      </c>
      <c r="CW1194" s="219">
        <f t="shared" si="175"/>
        <v>0.81944444444444442</v>
      </c>
      <c r="CY1194" s="219">
        <v>0.81805555555555598</v>
      </c>
    </row>
    <row r="1195" spans="68:103" ht="15" hidden="1" customHeight="1">
      <c r="BP1195" s="236">
        <f ca="1"/>
        <v>0.81736111111111098</v>
      </c>
      <c r="CN1195" s="219">
        <f t="shared" si="172"/>
        <v>0.82013888888888886</v>
      </c>
      <c r="CO1195" s="219">
        <f t="shared" si="173"/>
        <v>0.82013888888888886</v>
      </c>
      <c r="CQ1195" s="219">
        <v>0.81874999999999998</v>
      </c>
      <c r="CV1195" s="219">
        <f t="shared" si="174"/>
        <v>0.82013888888888886</v>
      </c>
      <c r="CW1195" s="219">
        <f t="shared" si="175"/>
        <v>0.82013888888888886</v>
      </c>
      <c r="CY1195" s="219">
        <v>0.81874999999999998</v>
      </c>
    </row>
    <row r="1196" spans="68:103" ht="15" hidden="1" customHeight="1">
      <c r="BP1196" s="236">
        <f ca="1"/>
        <v>0.81805555555555598</v>
      </c>
      <c r="CN1196" s="219">
        <f t="shared" si="172"/>
        <v>0.8208333333333333</v>
      </c>
      <c r="CO1196" s="219">
        <f t="shared" si="173"/>
        <v>0.8208333333333333</v>
      </c>
      <c r="CQ1196" s="219">
        <v>0.81944444444444497</v>
      </c>
      <c r="CV1196" s="219">
        <f t="shared" si="174"/>
        <v>0.8208333333333333</v>
      </c>
      <c r="CW1196" s="219">
        <f t="shared" si="175"/>
        <v>0.8208333333333333</v>
      </c>
      <c r="CY1196" s="219">
        <v>0.81944444444444497</v>
      </c>
    </row>
    <row r="1197" spans="68:103" ht="15" hidden="1" customHeight="1">
      <c r="BP1197" s="236">
        <f ca="1"/>
        <v>0.81874999999999998</v>
      </c>
      <c r="CN1197" s="219">
        <f t="shared" si="172"/>
        <v>0.82152777777777775</v>
      </c>
      <c r="CO1197" s="219">
        <f t="shared" si="173"/>
        <v>0.82152777777777775</v>
      </c>
      <c r="CQ1197" s="219">
        <v>0.82013888888888897</v>
      </c>
      <c r="CV1197" s="219">
        <f t="shared" si="174"/>
        <v>0.82152777777777775</v>
      </c>
      <c r="CW1197" s="219">
        <f t="shared" si="175"/>
        <v>0.82152777777777775</v>
      </c>
      <c r="CY1197" s="219">
        <v>0.82013888888888897</v>
      </c>
    </row>
    <row r="1198" spans="68:103" ht="15" hidden="1" customHeight="1">
      <c r="BP1198" s="236">
        <f ca="1"/>
        <v>0.81944444444444497</v>
      </c>
      <c r="CN1198" s="219">
        <f t="shared" si="172"/>
        <v>0.82222222222222219</v>
      </c>
      <c r="CO1198" s="219">
        <f t="shared" si="173"/>
        <v>0.82222222222222219</v>
      </c>
      <c r="CQ1198" s="219">
        <v>0.82083333333333297</v>
      </c>
      <c r="CV1198" s="219">
        <f t="shared" si="174"/>
        <v>0.82222222222222219</v>
      </c>
      <c r="CW1198" s="219">
        <f t="shared" si="175"/>
        <v>0.82222222222222219</v>
      </c>
      <c r="CY1198" s="219">
        <v>0.82083333333333297</v>
      </c>
    </row>
    <row r="1199" spans="68:103" ht="15" hidden="1" customHeight="1">
      <c r="BP1199" s="236">
        <f ca="1"/>
        <v>0.82013888888888897</v>
      </c>
      <c r="CN1199" s="219">
        <f t="shared" si="172"/>
        <v>0.82291666666666663</v>
      </c>
      <c r="CO1199" s="219">
        <f t="shared" si="173"/>
        <v>0.82291666666666663</v>
      </c>
      <c r="CQ1199" s="219">
        <v>0.82152777777777797</v>
      </c>
      <c r="CV1199" s="219">
        <f t="shared" si="174"/>
        <v>0.82291666666666663</v>
      </c>
      <c r="CW1199" s="219">
        <f t="shared" si="175"/>
        <v>0.82291666666666663</v>
      </c>
      <c r="CY1199" s="219">
        <v>0.82152777777777797</v>
      </c>
    </row>
    <row r="1200" spans="68:103" ht="15" hidden="1" customHeight="1">
      <c r="BP1200" s="236">
        <f ca="1"/>
        <v>0.82083333333333297</v>
      </c>
      <c r="CN1200" s="219">
        <f t="shared" si="172"/>
        <v>0.82361111111111107</v>
      </c>
      <c r="CO1200" s="219">
        <f t="shared" si="173"/>
        <v>0.82361111111111107</v>
      </c>
      <c r="CQ1200" s="219">
        <v>0.82222222222222197</v>
      </c>
      <c r="CV1200" s="219">
        <f t="shared" si="174"/>
        <v>0.82361111111111107</v>
      </c>
      <c r="CW1200" s="219">
        <f t="shared" si="175"/>
        <v>0.82361111111111107</v>
      </c>
      <c r="CY1200" s="219">
        <v>0.82222222222222197</v>
      </c>
    </row>
    <row r="1201" spans="68:103" ht="15" hidden="1" customHeight="1">
      <c r="BP1201" s="236">
        <f ca="1"/>
        <v>0.82152777777777797</v>
      </c>
      <c r="CN1201" s="219">
        <f t="shared" si="172"/>
        <v>0.82430555555555551</v>
      </c>
      <c r="CO1201" s="219">
        <f t="shared" si="173"/>
        <v>0.82430555555555551</v>
      </c>
      <c r="CQ1201" s="219">
        <v>0.82291666666666696</v>
      </c>
      <c r="CV1201" s="219">
        <f t="shared" si="174"/>
        <v>0.82430555555555551</v>
      </c>
      <c r="CW1201" s="219">
        <f t="shared" si="175"/>
        <v>0.82430555555555551</v>
      </c>
      <c r="CY1201" s="219">
        <v>0.82291666666666696</v>
      </c>
    </row>
    <row r="1202" spans="68:103" ht="15" hidden="1" customHeight="1">
      <c r="BP1202" s="236">
        <f ca="1"/>
        <v>0.82222222222222197</v>
      </c>
      <c r="CN1202" s="219">
        <f t="shared" si="172"/>
        <v>0.82499999999999996</v>
      </c>
      <c r="CO1202" s="219">
        <f t="shared" si="173"/>
        <v>0.82499999999999996</v>
      </c>
      <c r="CQ1202" s="219">
        <v>0.82361111111111096</v>
      </c>
      <c r="CV1202" s="219">
        <f t="shared" si="174"/>
        <v>0.82499999999999996</v>
      </c>
      <c r="CW1202" s="219">
        <f t="shared" si="175"/>
        <v>0.82499999999999996</v>
      </c>
      <c r="CY1202" s="219">
        <v>0.82361111111111096</v>
      </c>
    </row>
    <row r="1203" spans="68:103" ht="15" hidden="1" customHeight="1">
      <c r="BP1203" s="236">
        <f ca="1"/>
        <v>0.82291666666666696</v>
      </c>
      <c r="CN1203" s="219">
        <f t="shared" si="172"/>
        <v>0.8256944444444444</v>
      </c>
      <c r="CO1203" s="219">
        <f t="shared" si="173"/>
        <v>0.8256944444444444</v>
      </c>
      <c r="CQ1203" s="219">
        <v>0.82430555555555596</v>
      </c>
      <c r="CV1203" s="219">
        <f t="shared" si="174"/>
        <v>0.8256944444444444</v>
      </c>
      <c r="CW1203" s="219">
        <f t="shared" si="175"/>
        <v>0.8256944444444444</v>
      </c>
      <c r="CY1203" s="219">
        <v>0.82430555555555596</v>
      </c>
    </row>
    <row r="1204" spans="68:103" ht="15" hidden="1" customHeight="1">
      <c r="BP1204" s="236">
        <f ca="1"/>
        <v>0.82361111111111096</v>
      </c>
      <c r="CN1204" s="219">
        <f t="shared" si="172"/>
        <v>0.82638888888888884</v>
      </c>
      <c r="CO1204" s="219">
        <f t="shared" si="173"/>
        <v>0.82638888888888884</v>
      </c>
      <c r="CQ1204" s="219">
        <v>0.82499999999999996</v>
      </c>
      <c r="CV1204" s="219">
        <f t="shared" si="174"/>
        <v>0.82638888888888884</v>
      </c>
      <c r="CW1204" s="219">
        <f t="shared" si="175"/>
        <v>0.82638888888888884</v>
      </c>
      <c r="CY1204" s="219">
        <v>0.82499999999999996</v>
      </c>
    </row>
    <row r="1205" spans="68:103" ht="15" hidden="1" customHeight="1">
      <c r="BP1205" s="236">
        <f ca="1"/>
        <v>0.82430555555555596</v>
      </c>
      <c r="CN1205" s="219">
        <f t="shared" si="172"/>
        <v>0.82708333333333328</v>
      </c>
      <c r="CO1205" s="219">
        <f t="shared" si="173"/>
        <v>0.82708333333333328</v>
      </c>
      <c r="CQ1205" s="219">
        <v>0.82569444444444495</v>
      </c>
      <c r="CV1205" s="219">
        <f t="shared" si="174"/>
        <v>0.82708333333333328</v>
      </c>
      <c r="CW1205" s="219">
        <f t="shared" si="175"/>
        <v>0.82708333333333328</v>
      </c>
      <c r="CY1205" s="219">
        <v>0.82569444444444495</v>
      </c>
    </row>
    <row r="1206" spans="68:103" ht="15" hidden="1" customHeight="1">
      <c r="BP1206" s="236">
        <f ca="1"/>
        <v>0.82499999999999996</v>
      </c>
      <c r="CN1206" s="219">
        <f t="shared" si="172"/>
        <v>0.82777777777777772</v>
      </c>
      <c r="CO1206" s="219">
        <f t="shared" si="173"/>
        <v>0.82777777777777772</v>
      </c>
      <c r="CQ1206" s="219">
        <v>0.82638888888888895</v>
      </c>
      <c r="CV1206" s="219">
        <f t="shared" si="174"/>
        <v>0.82777777777777772</v>
      </c>
      <c r="CW1206" s="219">
        <f t="shared" si="175"/>
        <v>0.82777777777777772</v>
      </c>
      <c r="CY1206" s="219">
        <v>0.82638888888888895</v>
      </c>
    </row>
    <row r="1207" spans="68:103" ht="15" hidden="1" customHeight="1">
      <c r="BP1207" s="236">
        <f ca="1"/>
        <v>0.82569444444444495</v>
      </c>
      <c r="CN1207" s="219">
        <f t="shared" si="172"/>
        <v>0.82847222222222217</v>
      </c>
      <c r="CO1207" s="219">
        <f t="shared" si="173"/>
        <v>0.82847222222222217</v>
      </c>
      <c r="CQ1207" s="219">
        <v>0.82708333333333295</v>
      </c>
      <c r="CV1207" s="219">
        <f t="shared" si="174"/>
        <v>0.82847222222222217</v>
      </c>
      <c r="CW1207" s="219">
        <f t="shared" si="175"/>
        <v>0.82847222222222217</v>
      </c>
      <c r="CY1207" s="219">
        <v>0.82708333333333295</v>
      </c>
    </row>
    <row r="1208" spans="68:103" ht="15" hidden="1" customHeight="1">
      <c r="BP1208" s="236">
        <f ca="1"/>
        <v>0.82638888888888895</v>
      </c>
      <c r="CN1208" s="219">
        <f t="shared" si="172"/>
        <v>0.82916666666666672</v>
      </c>
      <c r="CO1208" s="219">
        <f t="shared" si="173"/>
        <v>0.82916666666666672</v>
      </c>
      <c r="CQ1208" s="219">
        <v>0.82777777777777795</v>
      </c>
      <c r="CV1208" s="219">
        <f t="shared" si="174"/>
        <v>0.82916666666666672</v>
      </c>
      <c r="CW1208" s="219">
        <f t="shared" si="175"/>
        <v>0.82916666666666672</v>
      </c>
      <c r="CY1208" s="219">
        <v>0.82777777777777795</v>
      </c>
    </row>
    <row r="1209" spans="68:103" ht="15" hidden="1" customHeight="1">
      <c r="BP1209" s="236">
        <f ca="1"/>
        <v>0.82708333333333295</v>
      </c>
      <c r="CN1209" s="219">
        <f t="shared" si="172"/>
        <v>0.82986111111111116</v>
      </c>
      <c r="CO1209" s="219">
        <f t="shared" si="173"/>
        <v>0.82986111111111116</v>
      </c>
      <c r="CQ1209" s="219">
        <v>0.82847222222222205</v>
      </c>
      <c r="CV1209" s="219">
        <f t="shared" si="174"/>
        <v>0.82986111111111116</v>
      </c>
      <c r="CW1209" s="219">
        <f t="shared" si="175"/>
        <v>0.82986111111111116</v>
      </c>
      <c r="CY1209" s="219">
        <v>0.82847222222222205</v>
      </c>
    </row>
    <row r="1210" spans="68:103" ht="15" hidden="1" customHeight="1">
      <c r="BP1210" s="236">
        <f ca="1"/>
        <v>0.82777777777777795</v>
      </c>
      <c r="CN1210" s="219">
        <f t="shared" si="172"/>
        <v>0.8305555555555556</v>
      </c>
      <c r="CO1210" s="219">
        <f t="shared" si="173"/>
        <v>0.8305555555555556</v>
      </c>
      <c r="CQ1210" s="219">
        <v>0.82916666666666705</v>
      </c>
      <c r="CV1210" s="219">
        <f t="shared" si="174"/>
        <v>0.8305555555555556</v>
      </c>
      <c r="CW1210" s="219">
        <f t="shared" si="175"/>
        <v>0.8305555555555556</v>
      </c>
      <c r="CY1210" s="219">
        <v>0.82916666666666705</v>
      </c>
    </row>
    <row r="1211" spans="68:103" ht="15" hidden="1" customHeight="1">
      <c r="BP1211" s="236">
        <f ca="1"/>
        <v>0.82847222222222205</v>
      </c>
      <c r="CN1211" s="219">
        <f t="shared" si="172"/>
        <v>0.83125000000000004</v>
      </c>
      <c r="CO1211" s="219">
        <f t="shared" si="173"/>
        <v>0.83125000000000004</v>
      </c>
      <c r="CQ1211" s="219">
        <v>0.82986111111111105</v>
      </c>
      <c r="CV1211" s="219">
        <f t="shared" si="174"/>
        <v>0.83125000000000004</v>
      </c>
      <c r="CW1211" s="219">
        <f t="shared" si="175"/>
        <v>0.83125000000000004</v>
      </c>
      <c r="CY1211" s="219">
        <v>0.82986111111111105</v>
      </c>
    </row>
    <row r="1212" spans="68:103" ht="15" hidden="1" customHeight="1">
      <c r="BP1212" s="236">
        <f ca="1"/>
        <v>0.82916666666666705</v>
      </c>
      <c r="CN1212" s="219">
        <f t="shared" si="172"/>
        <v>0.83194444444444449</v>
      </c>
      <c r="CO1212" s="219">
        <f t="shared" si="173"/>
        <v>0.83194444444444449</v>
      </c>
      <c r="CQ1212" s="219">
        <v>0.83055555555555605</v>
      </c>
      <c r="CV1212" s="219">
        <f t="shared" si="174"/>
        <v>0.83194444444444449</v>
      </c>
      <c r="CW1212" s="219">
        <f t="shared" si="175"/>
        <v>0.83194444444444449</v>
      </c>
      <c r="CY1212" s="219">
        <v>0.83055555555555605</v>
      </c>
    </row>
    <row r="1213" spans="68:103" ht="15" hidden="1" customHeight="1">
      <c r="BP1213" s="236">
        <f ca="1"/>
        <v>0.82986111111111105</v>
      </c>
      <c r="CN1213" s="219">
        <f t="shared" si="172"/>
        <v>0.83263888888888893</v>
      </c>
      <c r="CO1213" s="219">
        <f t="shared" si="173"/>
        <v>0.83263888888888893</v>
      </c>
      <c r="CQ1213" s="219">
        <v>0.83125000000000004</v>
      </c>
      <c r="CV1213" s="219">
        <f t="shared" si="174"/>
        <v>0.83263888888888893</v>
      </c>
      <c r="CW1213" s="219">
        <f t="shared" si="175"/>
        <v>0.83263888888888893</v>
      </c>
      <c r="CY1213" s="219">
        <v>0.83125000000000004</v>
      </c>
    </row>
    <row r="1214" spans="68:103" ht="15" hidden="1" customHeight="1">
      <c r="BP1214" s="236">
        <f ca="1"/>
        <v>0.83055555555555605</v>
      </c>
      <c r="CN1214" s="219">
        <f t="shared" si="172"/>
        <v>0.83333333333333337</v>
      </c>
      <c r="CO1214" s="219">
        <f t="shared" si="173"/>
        <v>0.83333333333333337</v>
      </c>
      <c r="CQ1214" s="219">
        <v>0.83194444444444404</v>
      </c>
      <c r="CV1214" s="219">
        <f t="shared" si="174"/>
        <v>0.83333333333333337</v>
      </c>
      <c r="CW1214" s="219">
        <f t="shared" si="175"/>
        <v>0.83333333333333337</v>
      </c>
      <c r="CY1214" s="219">
        <v>0.83194444444444404</v>
      </c>
    </row>
    <row r="1215" spans="68:103" ht="15" hidden="1" customHeight="1">
      <c r="BP1215" s="236">
        <f ca="1"/>
        <v>0.83125000000000004</v>
      </c>
      <c r="CN1215" s="219">
        <f t="shared" si="172"/>
        <v>0.83402777777777781</v>
      </c>
      <c r="CO1215" s="219">
        <f t="shared" si="173"/>
        <v>0.83402777777777781</v>
      </c>
      <c r="CQ1215" s="219">
        <v>0.83263888888888904</v>
      </c>
      <c r="CV1215" s="219">
        <f t="shared" si="174"/>
        <v>0.83402777777777781</v>
      </c>
      <c r="CW1215" s="219">
        <f t="shared" si="175"/>
        <v>0.83402777777777781</v>
      </c>
      <c r="CY1215" s="219">
        <v>0.83263888888888904</v>
      </c>
    </row>
    <row r="1216" spans="68:103" ht="15" hidden="1" customHeight="1">
      <c r="BP1216" s="236">
        <f ca="1"/>
        <v>0.83194444444444404</v>
      </c>
      <c r="CN1216" s="219">
        <f t="shared" si="172"/>
        <v>0.83472222222222225</v>
      </c>
      <c r="CO1216" s="219">
        <f t="shared" si="173"/>
        <v>0.83472222222222225</v>
      </c>
      <c r="CQ1216" s="219">
        <v>0.83333333333333304</v>
      </c>
      <c r="CV1216" s="219">
        <f t="shared" si="174"/>
        <v>0.83472222222222225</v>
      </c>
      <c r="CW1216" s="219">
        <f t="shared" si="175"/>
        <v>0.83472222222222225</v>
      </c>
      <c r="CY1216" s="219">
        <v>0.83333333333333304</v>
      </c>
    </row>
    <row r="1217" spans="68:103" ht="15" hidden="1" customHeight="1">
      <c r="BP1217" s="236">
        <f ca="1"/>
        <v>0.83263888888888904</v>
      </c>
      <c r="CN1217" s="219">
        <f t="shared" si="172"/>
        <v>0.8354166666666667</v>
      </c>
      <c r="CO1217" s="219">
        <f t="shared" si="173"/>
        <v>0.8354166666666667</v>
      </c>
      <c r="CQ1217" s="219">
        <v>0.83402777777777803</v>
      </c>
      <c r="CV1217" s="219">
        <f t="shared" si="174"/>
        <v>0.8354166666666667</v>
      </c>
      <c r="CW1217" s="219">
        <f t="shared" si="175"/>
        <v>0.8354166666666667</v>
      </c>
      <c r="CY1217" s="219">
        <v>0.83402777777777803</v>
      </c>
    </row>
    <row r="1218" spans="68:103" ht="15" hidden="1" customHeight="1">
      <c r="BP1218" s="236">
        <f ca="1"/>
        <v>0.83333333333333304</v>
      </c>
      <c r="CN1218" s="219">
        <f t="shared" si="172"/>
        <v>0.83611111111111114</v>
      </c>
      <c r="CO1218" s="219">
        <f t="shared" si="173"/>
        <v>0.83611111111111114</v>
      </c>
      <c r="CQ1218" s="219">
        <v>0.83472222222222203</v>
      </c>
      <c r="CV1218" s="219">
        <f t="shared" si="174"/>
        <v>0.83611111111111114</v>
      </c>
      <c r="CW1218" s="219">
        <f t="shared" si="175"/>
        <v>0.83611111111111114</v>
      </c>
      <c r="CY1218" s="219">
        <v>0.83472222222222203</v>
      </c>
    </row>
    <row r="1219" spans="68:103" ht="15" hidden="1" customHeight="1">
      <c r="BP1219" s="236">
        <f ca="1"/>
        <v>0.83402777777777803</v>
      </c>
      <c r="CN1219" s="219">
        <f t="shared" si="172"/>
        <v>0.83680555555555558</v>
      </c>
      <c r="CO1219" s="219">
        <f t="shared" si="173"/>
        <v>0.83680555555555558</v>
      </c>
      <c r="CQ1219" s="219">
        <v>0.83541666666666703</v>
      </c>
      <c r="CV1219" s="219">
        <f t="shared" si="174"/>
        <v>0.83680555555555558</v>
      </c>
      <c r="CW1219" s="219">
        <f t="shared" si="175"/>
        <v>0.83680555555555558</v>
      </c>
      <c r="CY1219" s="219">
        <v>0.83541666666666703</v>
      </c>
    </row>
    <row r="1220" spans="68:103" ht="15" hidden="1" customHeight="1">
      <c r="BP1220" s="236">
        <f ca="1"/>
        <v>0.83472222222222203</v>
      </c>
      <c r="CN1220" s="219">
        <f t="shared" si="172"/>
        <v>0.83750000000000002</v>
      </c>
      <c r="CO1220" s="219">
        <f t="shared" si="173"/>
        <v>0.83750000000000002</v>
      </c>
      <c r="CQ1220" s="219">
        <v>0.83611111111111103</v>
      </c>
      <c r="CV1220" s="219">
        <f t="shared" si="174"/>
        <v>0.83750000000000002</v>
      </c>
      <c r="CW1220" s="219">
        <f t="shared" si="175"/>
        <v>0.83750000000000002</v>
      </c>
      <c r="CY1220" s="219">
        <v>0.83611111111111103</v>
      </c>
    </row>
    <row r="1221" spans="68:103" ht="15" hidden="1" customHeight="1">
      <c r="BP1221" s="236">
        <f ca="1"/>
        <v>0.83541666666666703</v>
      </c>
      <c r="CN1221" s="219">
        <f t="shared" si="172"/>
        <v>0.83819444444444446</v>
      </c>
      <c r="CO1221" s="219">
        <f t="shared" si="173"/>
        <v>0.83819444444444446</v>
      </c>
      <c r="CQ1221" s="219">
        <v>0.83680555555555602</v>
      </c>
      <c r="CV1221" s="219">
        <f t="shared" si="174"/>
        <v>0.83819444444444446</v>
      </c>
      <c r="CW1221" s="219">
        <f t="shared" si="175"/>
        <v>0.83819444444444446</v>
      </c>
      <c r="CY1221" s="219">
        <v>0.83680555555555602</v>
      </c>
    </row>
    <row r="1222" spans="68:103" ht="15" hidden="1" customHeight="1">
      <c r="BP1222" s="236">
        <f ca="1"/>
        <v>0.83611111111111103</v>
      </c>
      <c r="CN1222" s="219">
        <f t="shared" si="172"/>
        <v>0.83888888888888891</v>
      </c>
      <c r="CO1222" s="219">
        <f t="shared" si="173"/>
        <v>0.83888888888888891</v>
      </c>
      <c r="CQ1222" s="219">
        <v>0.83750000000000002</v>
      </c>
      <c r="CV1222" s="219">
        <f t="shared" si="174"/>
        <v>0.83888888888888891</v>
      </c>
      <c r="CW1222" s="219">
        <f t="shared" si="175"/>
        <v>0.83888888888888891</v>
      </c>
      <c r="CY1222" s="219">
        <v>0.83750000000000002</v>
      </c>
    </row>
    <row r="1223" spans="68:103" ht="15" hidden="1" customHeight="1">
      <c r="BP1223" s="236">
        <f ca="1"/>
        <v>0.83680555555555602</v>
      </c>
      <c r="CN1223" s="219">
        <f t="shared" si="172"/>
        <v>0.83958333333333335</v>
      </c>
      <c r="CO1223" s="219">
        <f t="shared" si="173"/>
        <v>0.83958333333333335</v>
      </c>
      <c r="CQ1223" s="219">
        <v>0.83819444444444402</v>
      </c>
      <c r="CV1223" s="219">
        <f t="shared" si="174"/>
        <v>0.83958333333333335</v>
      </c>
      <c r="CW1223" s="219">
        <f t="shared" si="175"/>
        <v>0.83958333333333335</v>
      </c>
      <c r="CY1223" s="219">
        <v>0.83819444444444402</v>
      </c>
    </row>
    <row r="1224" spans="68:103" ht="15" hidden="1" customHeight="1">
      <c r="BP1224" s="236">
        <f ca="1"/>
        <v>0.83750000000000002</v>
      </c>
      <c r="CN1224" s="219">
        <f t="shared" si="172"/>
        <v>0.84027777777777779</v>
      </c>
      <c r="CO1224" s="219">
        <f t="shared" si="173"/>
        <v>0.84027777777777779</v>
      </c>
      <c r="CQ1224" s="219">
        <v>0.83888888888888902</v>
      </c>
      <c r="CV1224" s="219">
        <f t="shared" si="174"/>
        <v>0.84027777777777779</v>
      </c>
      <c r="CW1224" s="219">
        <f t="shared" si="175"/>
        <v>0.84027777777777779</v>
      </c>
      <c r="CY1224" s="219">
        <v>0.83888888888888902</v>
      </c>
    </row>
    <row r="1225" spans="68:103" ht="15" hidden="1" customHeight="1">
      <c r="BP1225" s="236">
        <f ca="1"/>
        <v>0.83819444444444402</v>
      </c>
      <c r="CN1225" s="219">
        <f t="shared" si="172"/>
        <v>0.84097222222222223</v>
      </c>
      <c r="CO1225" s="219">
        <f t="shared" si="173"/>
        <v>0.84097222222222223</v>
      </c>
      <c r="CQ1225" s="219">
        <v>0.83958333333333302</v>
      </c>
      <c r="CV1225" s="219">
        <f t="shared" si="174"/>
        <v>0.84097222222222223</v>
      </c>
      <c r="CW1225" s="219">
        <f t="shared" si="175"/>
        <v>0.84097222222222223</v>
      </c>
      <c r="CY1225" s="219">
        <v>0.83958333333333302</v>
      </c>
    </row>
    <row r="1226" spans="68:103" ht="15" hidden="1" customHeight="1">
      <c r="BP1226" s="236">
        <f ca="1"/>
        <v>0.83888888888888902</v>
      </c>
      <c r="CN1226" s="219">
        <f t="shared" si="172"/>
        <v>0.84166666666666667</v>
      </c>
      <c r="CO1226" s="219">
        <f t="shared" si="173"/>
        <v>0.84166666666666667</v>
      </c>
      <c r="CQ1226" s="219">
        <v>0.84027777777777801</v>
      </c>
      <c r="CV1226" s="219">
        <f t="shared" si="174"/>
        <v>0.84166666666666667</v>
      </c>
      <c r="CW1226" s="219">
        <f t="shared" si="175"/>
        <v>0.84166666666666667</v>
      </c>
      <c r="CY1226" s="219">
        <v>0.84027777777777801</v>
      </c>
    </row>
    <row r="1227" spans="68:103" ht="15" hidden="1" customHeight="1">
      <c r="BP1227" s="236">
        <f ca="1"/>
        <v>0.83958333333333302</v>
      </c>
      <c r="CN1227" s="219">
        <f t="shared" si="172"/>
        <v>0.84236111111111112</v>
      </c>
      <c r="CO1227" s="219">
        <f t="shared" si="173"/>
        <v>0.84236111111111112</v>
      </c>
      <c r="CQ1227" s="219">
        <v>0.84097222222222201</v>
      </c>
      <c r="CV1227" s="219">
        <f t="shared" si="174"/>
        <v>0.84236111111111112</v>
      </c>
      <c r="CW1227" s="219">
        <f t="shared" si="175"/>
        <v>0.84236111111111112</v>
      </c>
      <c r="CY1227" s="219">
        <v>0.84097222222222201</v>
      </c>
    </row>
    <row r="1228" spans="68:103" ht="15" hidden="1" customHeight="1">
      <c r="BP1228" s="236">
        <f ca="1"/>
        <v>0.84027777777777801</v>
      </c>
      <c r="CN1228" s="219">
        <f t="shared" si="172"/>
        <v>0.84305555555555556</v>
      </c>
      <c r="CO1228" s="219">
        <f t="shared" si="173"/>
        <v>0.84305555555555556</v>
      </c>
      <c r="CQ1228" s="219">
        <v>0.84166666666666701</v>
      </c>
      <c r="CV1228" s="219">
        <f t="shared" si="174"/>
        <v>0.84305555555555556</v>
      </c>
      <c r="CW1228" s="219">
        <f t="shared" si="175"/>
        <v>0.84305555555555556</v>
      </c>
      <c r="CY1228" s="219">
        <v>0.84166666666666701</v>
      </c>
    </row>
    <row r="1229" spans="68:103" ht="15" hidden="1" customHeight="1">
      <c r="BP1229" s="236">
        <f ca="1"/>
        <v>0.84097222222222201</v>
      </c>
      <c r="CN1229" s="219">
        <f t="shared" si="172"/>
        <v>0.84375</v>
      </c>
      <c r="CO1229" s="219">
        <f t="shared" si="173"/>
        <v>0.84375</v>
      </c>
      <c r="CQ1229" s="219">
        <v>0.84236111111111101</v>
      </c>
      <c r="CV1229" s="219">
        <f t="shared" si="174"/>
        <v>0.84375</v>
      </c>
      <c r="CW1229" s="219">
        <f t="shared" si="175"/>
        <v>0.84375</v>
      </c>
      <c r="CY1229" s="219">
        <v>0.84236111111111101</v>
      </c>
    </row>
    <row r="1230" spans="68:103" ht="15" hidden="1" customHeight="1">
      <c r="BP1230" s="236">
        <f ca="1"/>
        <v>0.84166666666666701</v>
      </c>
      <c r="CN1230" s="219">
        <f t="shared" si="172"/>
        <v>0.84444444444444444</v>
      </c>
      <c r="CO1230" s="219">
        <f t="shared" si="173"/>
        <v>0.84444444444444444</v>
      </c>
      <c r="CQ1230" s="219">
        <v>0.843055555555556</v>
      </c>
      <c r="CV1230" s="219">
        <f t="shared" si="174"/>
        <v>0.84444444444444444</v>
      </c>
      <c r="CW1230" s="219">
        <f t="shared" si="175"/>
        <v>0.84444444444444444</v>
      </c>
      <c r="CY1230" s="219">
        <v>0.843055555555556</v>
      </c>
    </row>
    <row r="1231" spans="68:103" ht="15" hidden="1" customHeight="1">
      <c r="BP1231" s="236">
        <f ca="1"/>
        <v>0.84236111111111101</v>
      </c>
      <c r="CN1231" s="219">
        <f t="shared" si="172"/>
        <v>0.84513888888888888</v>
      </c>
      <c r="CO1231" s="219">
        <f t="shared" si="173"/>
        <v>0.84513888888888888</v>
      </c>
      <c r="CQ1231" s="219">
        <v>0.84375</v>
      </c>
      <c r="CV1231" s="219">
        <f t="shared" si="174"/>
        <v>0.84513888888888888</v>
      </c>
      <c r="CW1231" s="219">
        <f t="shared" si="175"/>
        <v>0.84513888888888888</v>
      </c>
      <c r="CY1231" s="219">
        <v>0.84375</v>
      </c>
    </row>
    <row r="1232" spans="68:103" ht="15" hidden="1" customHeight="1">
      <c r="BP1232" s="236">
        <f ca="1"/>
        <v>0.843055555555556</v>
      </c>
      <c r="CN1232" s="219">
        <f t="shared" ref="CN1232:CN1295" si="176">IF(CN1231=1,TIME(0,1,0),TIME(HOUR(CN1231),MINUTE(CN1231),0)+TIME(0,1,0))</f>
        <v>0.84583333333333333</v>
      </c>
      <c r="CO1232" s="219">
        <f t="shared" ref="CO1232:CO1295" si="177">IF(CO1231=1,TIME(0,1,0),TIME(HOUR(CO1231),MINUTE(CO1231),0)+TIME(0,1,0))</f>
        <v>0.84583333333333333</v>
      </c>
      <c r="CQ1232" s="219">
        <v>0.844444444444444</v>
      </c>
      <c r="CV1232" s="219">
        <f t="shared" ref="CV1232:CV1295" si="178">IF(CV1231=1,TIME(0,1,0),TIME(HOUR(CV1231),MINUTE(CV1231),0)+TIME(0,1,0))</f>
        <v>0.84583333333333333</v>
      </c>
      <c r="CW1232" s="219">
        <f t="shared" ref="CW1232:CW1295" si="179">IF(CW1231=1,TIME(0,1,0),TIME(HOUR(CW1231),MINUTE(CW1231),0)+TIME(0,1,0))</f>
        <v>0.84583333333333333</v>
      </c>
      <c r="CY1232" s="219">
        <v>0.844444444444444</v>
      </c>
    </row>
    <row r="1233" spans="68:103" ht="15" hidden="1" customHeight="1">
      <c r="BP1233" s="236">
        <f ca="1"/>
        <v>0.84375</v>
      </c>
      <c r="CN1233" s="219">
        <f t="shared" si="176"/>
        <v>0.84652777777777777</v>
      </c>
      <c r="CO1233" s="219">
        <f t="shared" si="177"/>
        <v>0.84652777777777777</v>
      </c>
      <c r="CQ1233" s="219">
        <v>0.84513888888888899</v>
      </c>
      <c r="CV1233" s="219">
        <f t="shared" si="178"/>
        <v>0.84652777777777777</v>
      </c>
      <c r="CW1233" s="219">
        <f t="shared" si="179"/>
        <v>0.84652777777777777</v>
      </c>
      <c r="CY1233" s="219">
        <v>0.84513888888888899</v>
      </c>
    </row>
    <row r="1234" spans="68:103" ht="15" hidden="1" customHeight="1">
      <c r="BP1234" s="236">
        <f ca="1"/>
        <v>0.844444444444444</v>
      </c>
      <c r="CN1234" s="219">
        <f t="shared" si="176"/>
        <v>0.84722222222222221</v>
      </c>
      <c r="CO1234" s="219">
        <f t="shared" si="177"/>
        <v>0.84722222222222221</v>
      </c>
      <c r="CQ1234" s="219">
        <v>0.84583333333333299</v>
      </c>
      <c r="CV1234" s="219">
        <f t="shared" si="178"/>
        <v>0.84722222222222221</v>
      </c>
      <c r="CW1234" s="219">
        <f t="shared" si="179"/>
        <v>0.84722222222222221</v>
      </c>
      <c r="CY1234" s="219">
        <v>0.84583333333333299</v>
      </c>
    </row>
    <row r="1235" spans="68:103" ht="15" hidden="1" customHeight="1">
      <c r="BP1235" s="236">
        <f ca="1"/>
        <v>0.84513888888888899</v>
      </c>
      <c r="CN1235" s="219">
        <f t="shared" si="176"/>
        <v>0.84791666666666665</v>
      </c>
      <c r="CO1235" s="219">
        <f t="shared" si="177"/>
        <v>0.84791666666666665</v>
      </c>
      <c r="CQ1235" s="219">
        <v>0.84652777777777799</v>
      </c>
      <c r="CV1235" s="219">
        <f t="shared" si="178"/>
        <v>0.84791666666666665</v>
      </c>
      <c r="CW1235" s="219">
        <f t="shared" si="179"/>
        <v>0.84791666666666665</v>
      </c>
      <c r="CY1235" s="219">
        <v>0.84652777777777799</v>
      </c>
    </row>
    <row r="1236" spans="68:103" ht="15" hidden="1" customHeight="1">
      <c r="BP1236" s="236">
        <f ca="1"/>
        <v>0.84583333333333299</v>
      </c>
      <c r="CN1236" s="219">
        <f t="shared" si="176"/>
        <v>0.84861111111111109</v>
      </c>
      <c r="CO1236" s="219">
        <f t="shared" si="177"/>
        <v>0.84861111111111109</v>
      </c>
      <c r="CQ1236" s="219">
        <v>0.84722222222222199</v>
      </c>
      <c r="CV1236" s="219">
        <f t="shared" si="178"/>
        <v>0.84861111111111109</v>
      </c>
      <c r="CW1236" s="219">
        <f t="shared" si="179"/>
        <v>0.84861111111111109</v>
      </c>
      <c r="CY1236" s="219">
        <v>0.84722222222222199</v>
      </c>
    </row>
    <row r="1237" spans="68:103" ht="15" hidden="1" customHeight="1">
      <c r="BP1237" s="236">
        <f ca="1"/>
        <v>0.84652777777777799</v>
      </c>
      <c r="CN1237" s="219">
        <f t="shared" si="176"/>
        <v>0.84930555555555554</v>
      </c>
      <c r="CO1237" s="219">
        <f t="shared" si="177"/>
        <v>0.84930555555555554</v>
      </c>
      <c r="CQ1237" s="219">
        <v>0.84791666666666698</v>
      </c>
      <c r="CV1237" s="219">
        <f t="shared" si="178"/>
        <v>0.84930555555555554</v>
      </c>
      <c r="CW1237" s="219">
        <f t="shared" si="179"/>
        <v>0.84930555555555554</v>
      </c>
      <c r="CY1237" s="219">
        <v>0.84791666666666698</v>
      </c>
    </row>
    <row r="1238" spans="68:103" ht="15" hidden="1" customHeight="1">
      <c r="BP1238" s="236">
        <f ca="1"/>
        <v>0.84722222222222199</v>
      </c>
      <c r="CN1238" s="219">
        <f t="shared" si="176"/>
        <v>0.85</v>
      </c>
      <c r="CO1238" s="219">
        <f t="shared" si="177"/>
        <v>0.85</v>
      </c>
      <c r="CQ1238" s="219">
        <v>0.84861111111111098</v>
      </c>
      <c r="CV1238" s="219">
        <f t="shared" si="178"/>
        <v>0.85</v>
      </c>
      <c r="CW1238" s="219">
        <f t="shared" si="179"/>
        <v>0.85</v>
      </c>
      <c r="CY1238" s="219">
        <v>0.84861111111111098</v>
      </c>
    </row>
    <row r="1239" spans="68:103" ht="15" hidden="1" customHeight="1">
      <c r="BP1239" s="236">
        <f ca="1"/>
        <v>0.84791666666666698</v>
      </c>
      <c r="CN1239" s="219">
        <f t="shared" si="176"/>
        <v>0.85069444444444442</v>
      </c>
      <c r="CO1239" s="219">
        <f t="shared" si="177"/>
        <v>0.85069444444444442</v>
      </c>
      <c r="CQ1239" s="219">
        <v>0.84930555555555598</v>
      </c>
      <c r="CV1239" s="219">
        <f t="shared" si="178"/>
        <v>0.85069444444444442</v>
      </c>
      <c r="CW1239" s="219">
        <f t="shared" si="179"/>
        <v>0.85069444444444442</v>
      </c>
      <c r="CY1239" s="219">
        <v>0.84930555555555598</v>
      </c>
    </row>
    <row r="1240" spans="68:103" ht="15" hidden="1" customHeight="1">
      <c r="BP1240" s="236">
        <f ca="1"/>
        <v>0.84861111111111098</v>
      </c>
      <c r="CN1240" s="219">
        <f t="shared" si="176"/>
        <v>0.85138888888888886</v>
      </c>
      <c r="CO1240" s="219">
        <f t="shared" si="177"/>
        <v>0.85138888888888886</v>
      </c>
      <c r="CQ1240" s="219">
        <v>0.85</v>
      </c>
      <c r="CV1240" s="219">
        <f t="shared" si="178"/>
        <v>0.85138888888888886</v>
      </c>
      <c r="CW1240" s="219">
        <f t="shared" si="179"/>
        <v>0.85138888888888886</v>
      </c>
      <c r="CY1240" s="219">
        <v>0.85</v>
      </c>
    </row>
    <row r="1241" spans="68:103" ht="15" hidden="1" customHeight="1">
      <c r="BP1241" s="236">
        <f ca="1"/>
        <v>0.84930555555555598</v>
      </c>
      <c r="CN1241" s="219">
        <f t="shared" si="176"/>
        <v>0.8520833333333333</v>
      </c>
      <c r="CO1241" s="219">
        <f t="shared" si="177"/>
        <v>0.8520833333333333</v>
      </c>
      <c r="CQ1241" s="219">
        <v>0.85069444444444497</v>
      </c>
      <c r="CV1241" s="219">
        <f t="shared" si="178"/>
        <v>0.8520833333333333</v>
      </c>
      <c r="CW1241" s="219">
        <f t="shared" si="179"/>
        <v>0.8520833333333333</v>
      </c>
      <c r="CY1241" s="219">
        <v>0.85069444444444497</v>
      </c>
    </row>
    <row r="1242" spans="68:103" ht="15" hidden="1" customHeight="1">
      <c r="BP1242" s="236">
        <f ca="1"/>
        <v>0.85</v>
      </c>
      <c r="CN1242" s="219">
        <f t="shared" si="176"/>
        <v>0.85277777777777775</v>
      </c>
      <c r="CO1242" s="219">
        <f t="shared" si="177"/>
        <v>0.85277777777777775</v>
      </c>
      <c r="CQ1242" s="219">
        <v>0.85138888888888897</v>
      </c>
      <c r="CV1242" s="219">
        <f t="shared" si="178"/>
        <v>0.85277777777777775</v>
      </c>
      <c r="CW1242" s="219">
        <f t="shared" si="179"/>
        <v>0.85277777777777775</v>
      </c>
      <c r="CY1242" s="219">
        <v>0.85138888888888897</v>
      </c>
    </row>
    <row r="1243" spans="68:103" ht="15" hidden="1" customHeight="1">
      <c r="BP1243" s="236">
        <f ca="1"/>
        <v>0.85069444444444497</v>
      </c>
      <c r="CN1243" s="219">
        <f t="shared" si="176"/>
        <v>0.85347222222222219</v>
      </c>
      <c r="CO1243" s="219">
        <f t="shared" si="177"/>
        <v>0.85347222222222219</v>
      </c>
      <c r="CQ1243" s="219">
        <v>0.85208333333333297</v>
      </c>
      <c r="CV1243" s="219">
        <f t="shared" si="178"/>
        <v>0.85347222222222219</v>
      </c>
      <c r="CW1243" s="219">
        <f t="shared" si="179"/>
        <v>0.85347222222222219</v>
      </c>
      <c r="CY1243" s="219">
        <v>0.85208333333333297</v>
      </c>
    </row>
    <row r="1244" spans="68:103" ht="15" hidden="1" customHeight="1">
      <c r="BP1244" s="236">
        <f ca="1"/>
        <v>0.85138888888888897</v>
      </c>
      <c r="CN1244" s="219">
        <f t="shared" si="176"/>
        <v>0.85416666666666663</v>
      </c>
      <c r="CO1244" s="219">
        <f t="shared" si="177"/>
        <v>0.85416666666666663</v>
      </c>
      <c r="CQ1244" s="219">
        <v>0.85277777777777797</v>
      </c>
      <c r="CV1244" s="219">
        <f t="shared" si="178"/>
        <v>0.85416666666666663</v>
      </c>
      <c r="CW1244" s="219">
        <f t="shared" si="179"/>
        <v>0.85416666666666663</v>
      </c>
      <c r="CY1244" s="219">
        <v>0.85277777777777797</v>
      </c>
    </row>
    <row r="1245" spans="68:103" ht="15" hidden="1" customHeight="1">
      <c r="BP1245" s="236">
        <f ca="1"/>
        <v>0.85208333333333297</v>
      </c>
      <c r="CN1245" s="219">
        <f t="shared" si="176"/>
        <v>0.85486111111111107</v>
      </c>
      <c r="CO1245" s="219">
        <f t="shared" si="177"/>
        <v>0.85486111111111107</v>
      </c>
      <c r="CQ1245" s="219">
        <v>0.85347222222222197</v>
      </c>
      <c r="CV1245" s="219">
        <f t="shared" si="178"/>
        <v>0.85486111111111107</v>
      </c>
      <c r="CW1245" s="219">
        <f t="shared" si="179"/>
        <v>0.85486111111111107</v>
      </c>
      <c r="CY1245" s="219">
        <v>0.85347222222222197</v>
      </c>
    </row>
    <row r="1246" spans="68:103" ht="15" hidden="1" customHeight="1">
      <c r="BP1246" s="236">
        <f ca="1"/>
        <v>0.85277777777777797</v>
      </c>
      <c r="CN1246" s="219">
        <f t="shared" si="176"/>
        <v>0.85555555555555551</v>
      </c>
      <c r="CO1246" s="219">
        <f t="shared" si="177"/>
        <v>0.85555555555555551</v>
      </c>
      <c r="CQ1246" s="219">
        <v>0.85416666666666696</v>
      </c>
      <c r="CV1246" s="219">
        <f t="shared" si="178"/>
        <v>0.85555555555555551</v>
      </c>
      <c r="CW1246" s="219">
        <f t="shared" si="179"/>
        <v>0.85555555555555551</v>
      </c>
      <c r="CY1246" s="219">
        <v>0.85416666666666696</v>
      </c>
    </row>
    <row r="1247" spans="68:103" ht="15" hidden="1" customHeight="1">
      <c r="BP1247" s="236">
        <f ca="1"/>
        <v>0.85347222222222197</v>
      </c>
      <c r="CN1247" s="219">
        <f t="shared" si="176"/>
        <v>0.85624999999999996</v>
      </c>
      <c r="CO1247" s="219">
        <f t="shared" si="177"/>
        <v>0.85624999999999996</v>
      </c>
      <c r="CQ1247" s="219">
        <v>0.85486111111111096</v>
      </c>
      <c r="CV1247" s="219">
        <f t="shared" si="178"/>
        <v>0.85624999999999996</v>
      </c>
      <c r="CW1247" s="219">
        <f t="shared" si="179"/>
        <v>0.85624999999999996</v>
      </c>
      <c r="CY1247" s="219">
        <v>0.85486111111111096</v>
      </c>
    </row>
    <row r="1248" spans="68:103" ht="15" hidden="1" customHeight="1">
      <c r="BP1248" s="236">
        <f ca="1"/>
        <v>0.85416666666666696</v>
      </c>
      <c r="CN1248" s="219">
        <f t="shared" si="176"/>
        <v>0.8569444444444444</v>
      </c>
      <c r="CO1248" s="219">
        <f t="shared" si="177"/>
        <v>0.8569444444444444</v>
      </c>
      <c r="CQ1248" s="219">
        <v>0.85555555555555596</v>
      </c>
      <c r="CV1248" s="219">
        <f t="shared" si="178"/>
        <v>0.8569444444444444</v>
      </c>
      <c r="CW1248" s="219">
        <f t="shared" si="179"/>
        <v>0.8569444444444444</v>
      </c>
      <c r="CY1248" s="219">
        <v>0.85555555555555596</v>
      </c>
    </row>
    <row r="1249" spans="68:103" ht="15" hidden="1" customHeight="1">
      <c r="BP1249" s="236">
        <f ca="1"/>
        <v>0.85486111111111096</v>
      </c>
      <c r="CN1249" s="219">
        <f t="shared" si="176"/>
        <v>0.85763888888888884</v>
      </c>
      <c r="CO1249" s="219">
        <f t="shared" si="177"/>
        <v>0.85763888888888884</v>
      </c>
      <c r="CQ1249" s="219">
        <v>0.85624999999999996</v>
      </c>
      <c r="CV1249" s="219">
        <f t="shared" si="178"/>
        <v>0.85763888888888884</v>
      </c>
      <c r="CW1249" s="219">
        <f t="shared" si="179"/>
        <v>0.85763888888888884</v>
      </c>
      <c r="CY1249" s="219">
        <v>0.85624999999999996</v>
      </c>
    </row>
    <row r="1250" spans="68:103" ht="15" hidden="1" customHeight="1">
      <c r="BP1250" s="236">
        <f ca="1"/>
        <v>0.85555555555555596</v>
      </c>
      <c r="CN1250" s="219">
        <f t="shared" si="176"/>
        <v>0.85833333333333328</v>
      </c>
      <c r="CO1250" s="219">
        <f t="shared" si="177"/>
        <v>0.85833333333333328</v>
      </c>
      <c r="CQ1250" s="219">
        <v>0.85694444444444495</v>
      </c>
      <c r="CV1250" s="219">
        <f t="shared" si="178"/>
        <v>0.85833333333333328</v>
      </c>
      <c r="CW1250" s="219">
        <f t="shared" si="179"/>
        <v>0.85833333333333328</v>
      </c>
      <c r="CY1250" s="219">
        <v>0.85694444444444495</v>
      </c>
    </row>
    <row r="1251" spans="68:103" ht="15" hidden="1" customHeight="1">
      <c r="BP1251" s="236">
        <f ca="1"/>
        <v>0.85624999999999996</v>
      </c>
      <c r="CN1251" s="219">
        <f t="shared" si="176"/>
        <v>0.85902777777777772</v>
      </c>
      <c r="CO1251" s="219">
        <f t="shared" si="177"/>
        <v>0.85902777777777772</v>
      </c>
      <c r="CQ1251" s="219">
        <v>0.85763888888888895</v>
      </c>
      <c r="CV1251" s="219">
        <f t="shared" si="178"/>
        <v>0.85902777777777772</v>
      </c>
      <c r="CW1251" s="219">
        <f t="shared" si="179"/>
        <v>0.85902777777777772</v>
      </c>
      <c r="CY1251" s="219">
        <v>0.85763888888888895</v>
      </c>
    </row>
    <row r="1252" spans="68:103" ht="15" hidden="1" customHeight="1">
      <c r="BP1252" s="236">
        <f ca="1"/>
        <v>0.85694444444444495</v>
      </c>
      <c r="CN1252" s="219">
        <f t="shared" si="176"/>
        <v>0.85972222222222217</v>
      </c>
      <c r="CO1252" s="219">
        <f t="shared" si="177"/>
        <v>0.85972222222222217</v>
      </c>
      <c r="CQ1252" s="219">
        <v>0.85833333333333295</v>
      </c>
      <c r="CV1252" s="219">
        <f t="shared" si="178"/>
        <v>0.85972222222222217</v>
      </c>
      <c r="CW1252" s="219">
        <f t="shared" si="179"/>
        <v>0.85972222222222217</v>
      </c>
      <c r="CY1252" s="219">
        <v>0.85833333333333295</v>
      </c>
    </row>
    <row r="1253" spans="68:103" ht="15" hidden="1" customHeight="1">
      <c r="BP1253" s="236">
        <f ca="1"/>
        <v>0.85763888888888895</v>
      </c>
      <c r="CN1253" s="219">
        <f t="shared" si="176"/>
        <v>0.86041666666666672</v>
      </c>
      <c r="CO1253" s="219">
        <f t="shared" si="177"/>
        <v>0.86041666666666672</v>
      </c>
      <c r="CQ1253" s="219">
        <v>0.85902777777777795</v>
      </c>
      <c r="CV1253" s="219">
        <f t="shared" si="178"/>
        <v>0.86041666666666672</v>
      </c>
      <c r="CW1253" s="219">
        <f t="shared" si="179"/>
        <v>0.86041666666666672</v>
      </c>
      <c r="CY1253" s="219">
        <v>0.85902777777777795</v>
      </c>
    </row>
    <row r="1254" spans="68:103" ht="15" hidden="1" customHeight="1">
      <c r="BP1254" s="236">
        <f ca="1"/>
        <v>0.85833333333333295</v>
      </c>
      <c r="CN1254" s="219">
        <f t="shared" si="176"/>
        <v>0.86111111111111116</v>
      </c>
      <c r="CO1254" s="219">
        <f t="shared" si="177"/>
        <v>0.86111111111111116</v>
      </c>
      <c r="CQ1254" s="219">
        <v>0.85972222222222205</v>
      </c>
      <c r="CV1254" s="219">
        <f t="shared" si="178"/>
        <v>0.86111111111111116</v>
      </c>
      <c r="CW1254" s="219">
        <f t="shared" si="179"/>
        <v>0.86111111111111116</v>
      </c>
      <c r="CY1254" s="219">
        <v>0.85972222222222205</v>
      </c>
    </row>
    <row r="1255" spans="68:103" ht="15" hidden="1" customHeight="1">
      <c r="BP1255" s="236">
        <f ca="1"/>
        <v>0.85902777777777795</v>
      </c>
      <c r="CN1255" s="219">
        <f t="shared" si="176"/>
        <v>0.8618055555555556</v>
      </c>
      <c r="CO1255" s="219">
        <f t="shared" si="177"/>
        <v>0.8618055555555556</v>
      </c>
      <c r="CQ1255" s="219">
        <v>0.86041666666666705</v>
      </c>
      <c r="CV1255" s="219">
        <f t="shared" si="178"/>
        <v>0.8618055555555556</v>
      </c>
      <c r="CW1255" s="219">
        <f t="shared" si="179"/>
        <v>0.8618055555555556</v>
      </c>
      <c r="CY1255" s="219">
        <v>0.86041666666666705</v>
      </c>
    </row>
    <row r="1256" spans="68:103" ht="15" hidden="1" customHeight="1">
      <c r="BP1256" s="236">
        <f ca="1"/>
        <v>0.85972222222222205</v>
      </c>
      <c r="CN1256" s="219">
        <f t="shared" si="176"/>
        <v>0.86250000000000004</v>
      </c>
      <c r="CO1256" s="219">
        <f t="shared" si="177"/>
        <v>0.86250000000000004</v>
      </c>
      <c r="CQ1256" s="219">
        <v>0.86111111111111105</v>
      </c>
      <c r="CV1256" s="219">
        <f t="shared" si="178"/>
        <v>0.86250000000000004</v>
      </c>
      <c r="CW1256" s="219">
        <f t="shared" si="179"/>
        <v>0.86250000000000004</v>
      </c>
      <c r="CY1256" s="219">
        <v>0.86111111111111105</v>
      </c>
    </row>
    <row r="1257" spans="68:103" ht="15" hidden="1" customHeight="1">
      <c r="BP1257" s="236">
        <f ca="1"/>
        <v>0.86041666666666705</v>
      </c>
      <c r="CN1257" s="219">
        <f t="shared" si="176"/>
        <v>0.86319444444444449</v>
      </c>
      <c r="CO1257" s="219">
        <f t="shared" si="177"/>
        <v>0.86319444444444449</v>
      </c>
      <c r="CQ1257" s="219">
        <v>0.86180555555555605</v>
      </c>
      <c r="CV1257" s="219">
        <f t="shared" si="178"/>
        <v>0.86319444444444449</v>
      </c>
      <c r="CW1257" s="219">
        <f t="shared" si="179"/>
        <v>0.86319444444444449</v>
      </c>
      <c r="CY1257" s="219">
        <v>0.86180555555555605</v>
      </c>
    </row>
    <row r="1258" spans="68:103" ht="15" hidden="1" customHeight="1">
      <c r="BP1258" s="236">
        <f ca="1"/>
        <v>0.86111111111111105</v>
      </c>
      <c r="CN1258" s="219">
        <f t="shared" si="176"/>
        <v>0.86388888888888893</v>
      </c>
      <c r="CO1258" s="219">
        <f t="shared" si="177"/>
        <v>0.86388888888888893</v>
      </c>
      <c r="CQ1258" s="219">
        <v>0.86250000000000004</v>
      </c>
      <c r="CV1258" s="219">
        <f t="shared" si="178"/>
        <v>0.86388888888888893</v>
      </c>
      <c r="CW1258" s="219">
        <f t="shared" si="179"/>
        <v>0.86388888888888893</v>
      </c>
      <c r="CY1258" s="219">
        <v>0.86250000000000004</v>
      </c>
    </row>
    <row r="1259" spans="68:103" ht="15" hidden="1" customHeight="1">
      <c r="BP1259" s="236">
        <f ca="1"/>
        <v>0.86180555555555605</v>
      </c>
      <c r="CN1259" s="219">
        <f t="shared" si="176"/>
        <v>0.86458333333333337</v>
      </c>
      <c r="CO1259" s="219">
        <f t="shared" si="177"/>
        <v>0.86458333333333337</v>
      </c>
      <c r="CQ1259" s="219">
        <v>0.86319444444444404</v>
      </c>
      <c r="CV1259" s="219">
        <f t="shared" si="178"/>
        <v>0.86458333333333337</v>
      </c>
      <c r="CW1259" s="219">
        <f t="shared" si="179"/>
        <v>0.86458333333333337</v>
      </c>
      <c r="CY1259" s="219">
        <v>0.86319444444444404</v>
      </c>
    </row>
    <row r="1260" spans="68:103" ht="15" hidden="1" customHeight="1">
      <c r="BP1260" s="236">
        <f ca="1"/>
        <v>0.86250000000000004</v>
      </c>
      <c r="CN1260" s="219">
        <f t="shared" si="176"/>
        <v>0.86527777777777781</v>
      </c>
      <c r="CO1260" s="219">
        <f t="shared" si="177"/>
        <v>0.86527777777777781</v>
      </c>
      <c r="CQ1260" s="219">
        <v>0.86388888888888904</v>
      </c>
      <c r="CV1260" s="219">
        <f t="shared" si="178"/>
        <v>0.86527777777777781</v>
      </c>
      <c r="CW1260" s="219">
        <f t="shared" si="179"/>
        <v>0.86527777777777781</v>
      </c>
      <c r="CY1260" s="219">
        <v>0.86388888888888904</v>
      </c>
    </row>
    <row r="1261" spans="68:103" ht="15" hidden="1" customHeight="1">
      <c r="BP1261" s="236">
        <f ca="1"/>
        <v>0.86319444444444404</v>
      </c>
      <c r="CN1261" s="219">
        <f t="shared" si="176"/>
        <v>0.86597222222222225</v>
      </c>
      <c r="CO1261" s="219">
        <f t="shared" si="177"/>
        <v>0.86597222222222225</v>
      </c>
      <c r="CQ1261" s="219">
        <v>0.86458333333333304</v>
      </c>
      <c r="CV1261" s="219">
        <f t="shared" si="178"/>
        <v>0.86597222222222225</v>
      </c>
      <c r="CW1261" s="219">
        <f t="shared" si="179"/>
        <v>0.86597222222222225</v>
      </c>
      <c r="CY1261" s="219">
        <v>0.86458333333333304</v>
      </c>
    </row>
    <row r="1262" spans="68:103" ht="15" hidden="1" customHeight="1">
      <c r="BP1262" s="236">
        <f ca="1"/>
        <v>0.86388888888888904</v>
      </c>
      <c r="CN1262" s="219">
        <f t="shared" si="176"/>
        <v>0.8666666666666667</v>
      </c>
      <c r="CO1262" s="219">
        <f t="shared" si="177"/>
        <v>0.8666666666666667</v>
      </c>
      <c r="CQ1262" s="219">
        <v>0.86527777777777803</v>
      </c>
      <c r="CV1262" s="219">
        <f t="shared" si="178"/>
        <v>0.8666666666666667</v>
      </c>
      <c r="CW1262" s="219">
        <f t="shared" si="179"/>
        <v>0.8666666666666667</v>
      </c>
      <c r="CY1262" s="219">
        <v>0.86527777777777803</v>
      </c>
    </row>
    <row r="1263" spans="68:103" ht="15" hidden="1" customHeight="1">
      <c r="BP1263" s="236">
        <f ca="1"/>
        <v>0.86458333333333304</v>
      </c>
      <c r="CN1263" s="219">
        <f t="shared" si="176"/>
        <v>0.86736111111111114</v>
      </c>
      <c r="CO1263" s="219">
        <f t="shared" si="177"/>
        <v>0.86736111111111114</v>
      </c>
      <c r="CQ1263" s="219">
        <v>0.86597222222222203</v>
      </c>
      <c r="CV1263" s="219">
        <f t="shared" si="178"/>
        <v>0.86736111111111114</v>
      </c>
      <c r="CW1263" s="219">
        <f t="shared" si="179"/>
        <v>0.86736111111111114</v>
      </c>
      <c r="CY1263" s="219">
        <v>0.86597222222222203</v>
      </c>
    </row>
    <row r="1264" spans="68:103" ht="15" hidden="1" customHeight="1">
      <c r="BP1264" s="236">
        <f ca="1"/>
        <v>0.86527777777777803</v>
      </c>
      <c r="CN1264" s="219">
        <f t="shared" si="176"/>
        <v>0.86805555555555558</v>
      </c>
      <c r="CO1264" s="219">
        <f t="shared" si="177"/>
        <v>0.86805555555555558</v>
      </c>
      <c r="CQ1264" s="219">
        <v>0.86666666666666703</v>
      </c>
      <c r="CV1264" s="219">
        <f t="shared" si="178"/>
        <v>0.86805555555555558</v>
      </c>
      <c r="CW1264" s="219">
        <f t="shared" si="179"/>
        <v>0.86805555555555558</v>
      </c>
      <c r="CY1264" s="219">
        <v>0.86666666666666703</v>
      </c>
    </row>
    <row r="1265" spans="68:103" ht="15" hidden="1" customHeight="1">
      <c r="BP1265" s="236">
        <f ca="1"/>
        <v>0.86597222222222203</v>
      </c>
      <c r="CN1265" s="219">
        <f t="shared" si="176"/>
        <v>0.86875000000000002</v>
      </c>
      <c r="CO1265" s="219">
        <f t="shared" si="177"/>
        <v>0.86875000000000002</v>
      </c>
      <c r="CQ1265" s="219">
        <v>0.86736111111111103</v>
      </c>
      <c r="CV1265" s="219">
        <f t="shared" si="178"/>
        <v>0.86875000000000002</v>
      </c>
      <c r="CW1265" s="219">
        <f t="shared" si="179"/>
        <v>0.86875000000000002</v>
      </c>
      <c r="CY1265" s="219">
        <v>0.86736111111111103</v>
      </c>
    </row>
    <row r="1266" spans="68:103" ht="15" hidden="1" customHeight="1">
      <c r="BP1266" s="236">
        <f ca="1"/>
        <v>0.86666666666666703</v>
      </c>
      <c r="CN1266" s="219">
        <f t="shared" si="176"/>
        <v>0.86944444444444446</v>
      </c>
      <c r="CO1266" s="219">
        <f t="shared" si="177"/>
        <v>0.86944444444444446</v>
      </c>
      <c r="CQ1266" s="219">
        <v>0.86805555555555602</v>
      </c>
      <c r="CV1266" s="219">
        <f t="shared" si="178"/>
        <v>0.86944444444444446</v>
      </c>
      <c r="CW1266" s="219">
        <f t="shared" si="179"/>
        <v>0.86944444444444446</v>
      </c>
      <c r="CY1266" s="219">
        <v>0.86805555555555602</v>
      </c>
    </row>
    <row r="1267" spans="68:103" ht="15" hidden="1" customHeight="1">
      <c r="BP1267" s="236">
        <f ca="1"/>
        <v>0.86736111111111103</v>
      </c>
      <c r="CN1267" s="219">
        <f t="shared" si="176"/>
        <v>0.87013888888888891</v>
      </c>
      <c r="CO1267" s="219">
        <f t="shared" si="177"/>
        <v>0.87013888888888891</v>
      </c>
      <c r="CQ1267" s="219">
        <v>0.86875000000000002</v>
      </c>
      <c r="CV1267" s="219">
        <f t="shared" si="178"/>
        <v>0.87013888888888891</v>
      </c>
      <c r="CW1267" s="219">
        <f t="shared" si="179"/>
        <v>0.87013888888888891</v>
      </c>
      <c r="CY1267" s="219">
        <v>0.86875000000000002</v>
      </c>
    </row>
    <row r="1268" spans="68:103" ht="15" hidden="1" customHeight="1">
      <c r="BP1268" s="236">
        <f ca="1"/>
        <v>0.86805555555555602</v>
      </c>
      <c r="CN1268" s="219">
        <f t="shared" si="176"/>
        <v>0.87083333333333335</v>
      </c>
      <c r="CO1268" s="219">
        <f t="shared" si="177"/>
        <v>0.87083333333333335</v>
      </c>
      <c r="CQ1268" s="219">
        <v>0.86944444444444402</v>
      </c>
      <c r="CV1268" s="219">
        <f t="shared" si="178"/>
        <v>0.87083333333333335</v>
      </c>
      <c r="CW1268" s="219">
        <f t="shared" si="179"/>
        <v>0.87083333333333335</v>
      </c>
      <c r="CY1268" s="219">
        <v>0.86944444444444402</v>
      </c>
    </row>
    <row r="1269" spans="68:103" ht="15" hidden="1" customHeight="1">
      <c r="BP1269" s="236">
        <f ca="1"/>
        <v>0.86875000000000002</v>
      </c>
      <c r="CN1269" s="219">
        <f t="shared" si="176"/>
        <v>0.87152777777777779</v>
      </c>
      <c r="CO1269" s="219">
        <f t="shared" si="177"/>
        <v>0.87152777777777779</v>
      </c>
      <c r="CQ1269" s="219">
        <v>0.87013888888888902</v>
      </c>
      <c r="CV1269" s="219">
        <f t="shared" si="178"/>
        <v>0.87152777777777779</v>
      </c>
      <c r="CW1269" s="219">
        <f t="shared" si="179"/>
        <v>0.87152777777777779</v>
      </c>
      <c r="CY1269" s="219">
        <v>0.87013888888888902</v>
      </c>
    </row>
    <row r="1270" spans="68:103" ht="15" hidden="1" customHeight="1">
      <c r="BP1270" s="236">
        <f ca="1"/>
        <v>0.86944444444444402</v>
      </c>
      <c r="CN1270" s="219">
        <f t="shared" si="176"/>
        <v>0.87222222222222223</v>
      </c>
      <c r="CO1270" s="219">
        <f t="shared" si="177"/>
        <v>0.87222222222222223</v>
      </c>
      <c r="CQ1270" s="219">
        <v>0.87083333333333302</v>
      </c>
      <c r="CV1270" s="219">
        <f t="shared" si="178"/>
        <v>0.87222222222222223</v>
      </c>
      <c r="CW1270" s="219">
        <f t="shared" si="179"/>
        <v>0.87222222222222223</v>
      </c>
      <c r="CY1270" s="219">
        <v>0.87083333333333302</v>
      </c>
    </row>
    <row r="1271" spans="68:103" ht="15" hidden="1" customHeight="1">
      <c r="BP1271" s="236">
        <f ca="1"/>
        <v>0.87013888888888902</v>
      </c>
      <c r="CN1271" s="219">
        <f t="shared" si="176"/>
        <v>0.87291666666666667</v>
      </c>
      <c r="CO1271" s="219">
        <f t="shared" si="177"/>
        <v>0.87291666666666667</v>
      </c>
      <c r="CQ1271" s="219">
        <v>0.87152777777777801</v>
      </c>
      <c r="CV1271" s="219">
        <f t="shared" si="178"/>
        <v>0.87291666666666667</v>
      </c>
      <c r="CW1271" s="219">
        <f t="shared" si="179"/>
        <v>0.87291666666666667</v>
      </c>
      <c r="CY1271" s="219">
        <v>0.87152777777777801</v>
      </c>
    </row>
    <row r="1272" spans="68:103" ht="15" hidden="1" customHeight="1">
      <c r="BP1272" s="236">
        <f ca="1"/>
        <v>0.87083333333333302</v>
      </c>
      <c r="CN1272" s="219">
        <f t="shared" si="176"/>
        <v>0.87361111111111112</v>
      </c>
      <c r="CO1272" s="219">
        <f t="shared" si="177"/>
        <v>0.87361111111111112</v>
      </c>
      <c r="CQ1272" s="219">
        <v>0.87222222222222201</v>
      </c>
      <c r="CV1272" s="219">
        <f t="shared" si="178"/>
        <v>0.87361111111111112</v>
      </c>
      <c r="CW1272" s="219">
        <f t="shared" si="179"/>
        <v>0.87361111111111112</v>
      </c>
      <c r="CY1272" s="219">
        <v>0.87222222222222201</v>
      </c>
    </row>
    <row r="1273" spans="68:103" ht="15" hidden="1" customHeight="1">
      <c r="BP1273" s="236">
        <f ca="1"/>
        <v>0.87152777777777801</v>
      </c>
      <c r="CN1273" s="219">
        <f t="shared" si="176"/>
        <v>0.87430555555555556</v>
      </c>
      <c r="CO1273" s="219">
        <f t="shared" si="177"/>
        <v>0.87430555555555556</v>
      </c>
      <c r="CQ1273" s="219">
        <v>0.87291666666666701</v>
      </c>
      <c r="CV1273" s="219">
        <f t="shared" si="178"/>
        <v>0.87430555555555556</v>
      </c>
      <c r="CW1273" s="219">
        <f t="shared" si="179"/>
        <v>0.87430555555555556</v>
      </c>
      <c r="CY1273" s="219">
        <v>0.87291666666666701</v>
      </c>
    </row>
    <row r="1274" spans="68:103" ht="15" hidden="1" customHeight="1">
      <c r="BP1274" s="236">
        <f ca="1"/>
        <v>0.87222222222222201</v>
      </c>
      <c r="CN1274" s="219">
        <f t="shared" si="176"/>
        <v>0.875</v>
      </c>
      <c r="CO1274" s="219">
        <f t="shared" si="177"/>
        <v>0.875</v>
      </c>
      <c r="CQ1274" s="219">
        <v>0.87361111111111101</v>
      </c>
      <c r="CV1274" s="219">
        <f t="shared" si="178"/>
        <v>0.875</v>
      </c>
      <c r="CW1274" s="219">
        <f t="shared" si="179"/>
        <v>0.875</v>
      </c>
      <c r="CY1274" s="219">
        <v>0.87361111111111101</v>
      </c>
    </row>
    <row r="1275" spans="68:103" ht="15" hidden="1" customHeight="1">
      <c r="BP1275" s="236">
        <f ca="1"/>
        <v>0.87291666666666701</v>
      </c>
      <c r="CN1275" s="219">
        <f t="shared" si="176"/>
        <v>0.87569444444444444</v>
      </c>
      <c r="CO1275" s="219">
        <f t="shared" si="177"/>
        <v>0.87569444444444444</v>
      </c>
      <c r="CQ1275" s="219">
        <v>0.874305555555556</v>
      </c>
      <c r="CV1275" s="219">
        <f t="shared" si="178"/>
        <v>0.87569444444444444</v>
      </c>
      <c r="CW1275" s="219">
        <f t="shared" si="179"/>
        <v>0.87569444444444444</v>
      </c>
      <c r="CY1275" s="219">
        <v>0.874305555555556</v>
      </c>
    </row>
    <row r="1276" spans="68:103" ht="15" hidden="1" customHeight="1">
      <c r="BP1276" s="236">
        <f ca="1"/>
        <v>0.87361111111111101</v>
      </c>
      <c r="CN1276" s="219">
        <f t="shared" si="176"/>
        <v>0.87638888888888888</v>
      </c>
      <c r="CO1276" s="219">
        <f t="shared" si="177"/>
        <v>0.87638888888888888</v>
      </c>
      <c r="CQ1276" s="219">
        <v>0.875</v>
      </c>
      <c r="CV1276" s="219">
        <f t="shared" si="178"/>
        <v>0.87638888888888888</v>
      </c>
      <c r="CW1276" s="219">
        <f t="shared" si="179"/>
        <v>0.87638888888888888</v>
      </c>
      <c r="CY1276" s="219">
        <v>0.875</v>
      </c>
    </row>
    <row r="1277" spans="68:103" ht="15" hidden="1" customHeight="1">
      <c r="BP1277" s="236">
        <f ca="1"/>
        <v>0.874305555555556</v>
      </c>
      <c r="CN1277" s="219">
        <f t="shared" si="176"/>
        <v>0.87708333333333333</v>
      </c>
      <c r="CO1277" s="219">
        <f t="shared" si="177"/>
        <v>0.87708333333333333</v>
      </c>
      <c r="CQ1277" s="219">
        <v>0.875694444444444</v>
      </c>
      <c r="CV1277" s="219">
        <f t="shared" si="178"/>
        <v>0.87708333333333333</v>
      </c>
      <c r="CW1277" s="219">
        <f t="shared" si="179"/>
        <v>0.87708333333333333</v>
      </c>
      <c r="CY1277" s="219">
        <v>0.875694444444444</v>
      </c>
    </row>
    <row r="1278" spans="68:103" ht="15" hidden="1" customHeight="1">
      <c r="BP1278" s="236">
        <f ca="1"/>
        <v>0.875</v>
      </c>
      <c r="CN1278" s="219">
        <f t="shared" si="176"/>
        <v>0.87777777777777777</v>
      </c>
      <c r="CO1278" s="219">
        <f t="shared" si="177"/>
        <v>0.87777777777777777</v>
      </c>
      <c r="CQ1278" s="219">
        <v>0.87638888888888899</v>
      </c>
      <c r="CV1278" s="219">
        <f t="shared" si="178"/>
        <v>0.87777777777777777</v>
      </c>
      <c r="CW1278" s="219">
        <f t="shared" si="179"/>
        <v>0.87777777777777777</v>
      </c>
      <c r="CY1278" s="219">
        <v>0.87638888888888899</v>
      </c>
    </row>
    <row r="1279" spans="68:103" ht="15" hidden="1" customHeight="1">
      <c r="BP1279" s="236">
        <f ca="1"/>
        <v>0.875694444444444</v>
      </c>
      <c r="CN1279" s="219">
        <f t="shared" si="176"/>
        <v>0.87847222222222221</v>
      </c>
      <c r="CO1279" s="219">
        <f t="shared" si="177"/>
        <v>0.87847222222222221</v>
      </c>
      <c r="CQ1279" s="219">
        <v>0.87708333333333299</v>
      </c>
      <c r="CV1279" s="219">
        <f t="shared" si="178"/>
        <v>0.87847222222222221</v>
      </c>
      <c r="CW1279" s="219">
        <f t="shared" si="179"/>
        <v>0.87847222222222221</v>
      </c>
      <c r="CY1279" s="219">
        <v>0.87708333333333299</v>
      </c>
    </row>
    <row r="1280" spans="68:103" ht="15" hidden="1" customHeight="1">
      <c r="BP1280" s="236">
        <f ca="1"/>
        <v>0.87638888888888899</v>
      </c>
      <c r="CN1280" s="219">
        <f t="shared" si="176"/>
        <v>0.87916666666666665</v>
      </c>
      <c r="CO1280" s="219">
        <f t="shared" si="177"/>
        <v>0.87916666666666665</v>
      </c>
      <c r="CQ1280" s="219">
        <v>0.87777777777777799</v>
      </c>
      <c r="CV1280" s="219">
        <f t="shared" si="178"/>
        <v>0.87916666666666665</v>
      </c>
      <c r="CW1280" s="219">
        <f t="shared" si="179"/>
        <v>0.87916666666666665</v>
      </c>
      <c r="CY1280" s="219">
        <v>0.87777777777777799</v>
      </c>
    </row>
    <row r="1281" spans="68:103" ht="15" hidden="1" customHeight="1">
      <c r="BP1281" s="236">
        <f ca="1"/>
        <v>0.87708333333333299</v>
      </c>
      <c r="CN1281" s="219">
        <f t="shared" si="176"/>
        <v>0.87986111111111109</v>
      </c>
      <c r="CO1281" s="219">
        <f t="shared" si="177"/>
        <v>0.87986111111111109</v>
      </c>
      <c r="CQ1281" s="219">
        <v>0.87847222222222199</v>
      </c>
      <c r="CV1281" s="219">
        <f t="shared" si="178"/>
        <v>0.87986111111111109</v>
      </c>
      <c r="CW1281" s="219">
        <f t="shared" si="179"/>
        <v>0.87986111111111109</v>
      </c>
      <c r="CY1281" s="219">
        <v>0.87847222222222199</v>
      </c>
    </row>
    <row r="1282" spans="68:103" ht="15" hidden="1" customHeight="1">
      <c r="BP1282" s="236">
        <f ca="1"/>
        <v>0.87777777777777799</v>
      </c>
      <c r="CN1282" s="219">
        <f t="shared" si="176"/>
        <v>0.88055555555555554</v>
      </c>
      <c r="CO1282" s="219">
        <f t="shared" si="177"/>
        <v>0.88055555555555554</v>
      </c>
      <c r="CQ1282" s="219">
        <v>0.87916666666666698</v>
      </c>
      <c r="CV1282" s="219">
        <f t="shared" si="178"/>
        <v>0.88055555555555554</v>
      </c>
      <c r="CW1282" s="219">
        <f t="shared" si="179"/>
        <v>0.88055555555555554</v>
      </c>
      <c r="CY1282" s="219">
        <v>0.87916666666666698</v>
      </c>
    </row>
    <row r="1283" spans="68:103" ht="15" hidden="1" customHeight="1">
      <c r="BP1283" s="236">
        <f ca="1"/>
        <v>0.87847222222222199</v>
      </c>
      <c r="CN1283" s="219">
        <f t="shared" si="176"/>
        <v>0.88124999999999998</v>
      </c>
      <c r="CO1283" s="219">
        <f t="shared" si="177"/>
        <v>0.88124999999999998</v>
      </c>
      <c r="CQ1283" s="219">
        <v>0.87986111111111098</v>
      </c>
      <c r="CV1283" s="219">
        <f t="shared" si="178"/>
        <v>0.88124999999999998</v>
      </c>
      <c r="CW1283" s="219">
        <f t="shared" si="179"/>
        <v>0.88124999999999998</v>
      </c>
      <c r="CY1283" s="219">
        <v>0.87986111111111098</v>
      </c>
    </row>
    <row r="1284" spans="68:103" ht="15" hidden="1" customHeight="1">
      <c r="BP1284" s="236">
        <f ca="1"/>
        <v>0.87916666666666698</v>
      </c>
      <c r="CN1284" s="219">
        <f t="shared" si="176"/>
        <v>0.88194444444444442</v>
      </c>
      <c r="CO1284" s="219">
        <f t="shared" si="177"/>
        <v>0.88194444444444442</v>
      </c>
      <c r="CQ1284" s="219">
        <v>0.88055555555555598</v>
      </c>
      <c r="CV1284" s="219">
        <f t="shared" si="178"/>
        <v>0.88194444444444442</v>
      </c>
      <c r="CW1284" s="219">
        <f t="shared" si="179"/>
        <v>0.88194444444444442</v>
      </c>
      <c r="CY1284" s="219">
        <v>0.88055555555555598</v>
      </c>
    </row>
    <row r="1285" spans="68:103" ht="15" hidden="1" customHeight="1">
      <c r="BP1285" s="236">
        <f ca="1"/>
        <v>0.87986111111111098</v>
      </c>
      <c r="CN1285" s="219">
        <f t="shared" si="176"/>
        <v>0.88263888888888886</v>
      </c>
      <c r="CO1285" s="219">
        <f t="shared" si="177"/>
        <v>0.88263888888888886</v>
      </c>
      <c r="CQ1285" s="219">
        <v>0.88124999999999998</v>
      </c>
      <c r="CV1285" s="219">
        <f t="shared" si="178"/>
        <v>0.88263888888888886</v>
      </c>
      <c r="CW1285" s="219">
        <f t="shared" si="179"/>
        <v>0.88263888888888886</v>
      </c>
      <c r="CY1285" s="219">
        <v>0.88124999999999998</v>
      </c>
    </row>
    <row r="1286" spans="68:103" ht="15" hidden="1" customHeight="1">
      <c r="BP1286" s="236">
        <f ca="1"/>
        <v>0.88055555555555598</v>
      </c>
      <c r="CN1286" s="219">
        <f t="shared" si="176"/>
        <v>0.8833333333333333</v>
      </c>
      <c r="CO1286" s="219">
        <f t="shared" si="177"/>
        <v>0.8833333333333333</v>
      </c>
      <c r="CQ1286" s="219">
        <v>0.88194444444444497</v>
      </c>
      <c r="CV1286" s="219">
        <f t="shared" si="178"/>
        <v>0.8833333333333333</v>
      </c>
      <c r="CW1286" s="219">
        <f t="shared" si="179"/>
        <v>0.8833333333333333</v>
      </c>
      <c r="CY1286" s="219">
        <v>0.88194444444444497</v>
      </c>
    </row>
    <row r="1287" spans="68:103" ht="15" hidden="1" customHeight="1">
      <c r="BP1287" s="236">
        <f ca="1"/>
        <v>0.88124999999999998</v>
      </c>
      <c r="CN1287" s="219">
        <f t="shared" si="176"/>
        <v>0.88402777777777775</v>
      </c>
      <c r="CO1287" s="219">
        <f t="shared" si="177"/>
        <v>0.88402777777777775</v>
      </c>
      <c r="CQ1287" s="219">
        <v>0.88263888888888897</v>
      </c>
      <c r="CV1287" s="219">
        <f t="shared" si="178"/>
        <v>0.88402777777777775</v>
      </c>
      <c r="CW1287" s="219">
        <f t="shared" si="179"/>
        <v>0.88402777777777775</v>
      </c>
      <c r="CY1287" s="219">
        <v>0.88263888888888897</v>
      </c>
    </row>
    <row r="1288" spans="68:103" ht="15" hidden="1" customHeight="1">
      <c r="BP1288" s="236">
        <f ca="1"/>
        <v>0.88194444444444497</v>
      </c>
      <c r="CN1288" s="219">
        <f t="shared" si="176"/>
        <v>0.88472222222222219</v>
      </c>
      <c r="CO1288" s="219">
        <f t="shared" si="177"/>
        <v>0.88472222222222219</v>
      </c>
      <c r="CQ1288" s="219">
        <v>0.88333333333333297</v>
      </c>
      <c r="CV1288" s="219">
        <f t="shared" si="178"/>
        <v>0.88472222222222219</v>
      </c>
      <c r="CW1288" s="219">
        <f t="shared" si="179"/>
        <v>0.88472222222222219</v>
      </c>
      <c r="CY1288" s="219">
        <v>0.88333333333333297</v>
      </c>
    </row>
    <row r="1289" spans="68:103" ht="15" hidden="1" customHeight="1">
      <c r="BP1289" s="236">
        <f ca="1"/>
        <v>0.88263888888888897</v>
      </c>
      <c r="CN1289" s="219">
        <f t="shared" si="176"/>
        <v>0.88541666666666663</v>
      </c>
      <c r="CO1289" s="219">
        <f t="shared" si="177"/>
        <v>0.88541666666666663</v>
      </c>
      <c r="CQ1289" s="219">
        <v>0.88402777777777797</v>
      </c>
      <c r="CV1289" s="219">
        <f t="shared" si="178"/>
        <v>0.88541666666666663</v>
      </c>
      <c r="CW1289" s="219">
        <f t="shared" si="179"/>
        <v>0.88541666666666663</v>
      </c>
      <c r="CY1289" s="219">
        <v>0.88402777777777797</v>
      </c>
    </row>
    <row r="1290" spans="68:103" ht="15" hidden="1" customHeight="1">
      <c r="BP1290" s="236">
        <f ca="1"/>
        <v>0.88333333333333297</v>
      </c>
      <c r="CN1290" s="219">
        <f t="shared" si="176"/>
        <v>0.88611111111111107</v>
      </c>
      <c r="CO1290" s="219">
        <f t="shared" si="177"/>
        <v>0.88611111111111107</v>
      </c>
      <c r="CQ1290" s="219">
        <v>0.88472222222222197</v>
      </c>
      <c r="CV1290" s="219">
        <f t="shared" si="178"/>
        <v>0.88611111111111107</v>
      </c>
      <c r="CW1290" s="219">
        <f t="shared" si="179"/>
        <v>0.88611111111111107</v>
      </c>
      <c r="CY1290" s="219">
        <v>0.88472222222222197</v>
      </c>
    </row>
    <row r="1291" spans="68:103" ht="15" hidden="1" customHeight="1">
      <c r="BP1291" s="236">
        <f ca="1"/>
        <v>0.88402777777777797</v>
      </c>
      <c r="CN1291" s="219">
        <f t="shared" si="176"/>
        <v>0.88680555555555551</v>
      </c>
      <c r="CO1291" s="219">
        <f t="shared" si="177"/>
        <v>0.88680555555555551</v>
      </c>
      <c r="CQ1291" s="219">
        <v>0.88541666666666696</v>
      </c>
      <c r="CV1291" s="219">
        <f t="shared" si="178"/>
        <v>0.88680555555555551</v>
      </c>
      <c r="CW1291" s="219">
        <f t="shared" si="179"/>
        <v>0.88680555555555551</v>
      </c>
      <c r="CY1291" s="219">
        <v>0.88541666666666696</v>
      </c>
    </row>
    <row r="1292" spans="68:103" ht="15" hidden="1" customHeight="1">
      <c r="BP1292" s="236">
        <f ca="1"/>
        <v>0.88472222222222197</v>
      </c>
      <c r="CN1292" s="219">
        <f t="shared" si="176"/>
        <v>0.88749999999999996</v>
      </c>
      <c r="CO1292" s="219">
        <f t="shared" si="177"/>
        <v>0.88749999999999996</v>
      </c>
      <c r="CQ1292" s="219">
        <v>0.88611111111111096</v>
      </c>
      <c r="CV1292" s="219">
        <f t="shared" si="178"/>
        <v>0.88749999999999996</v>
      </c>
      <c r="CW1292" s="219">
        <f t="shared" si="179"/>
        <v>0.88749999999999996</v>
      </c>
      <c r="CY1292" s="219">
        <v>0.88611111111111096</v>
      </c>
    </row>
    <row r="1293" spans="68:103" ht="15" hidden="1" customHeight="1">
      <c r="BP1293" s="236">
        <f ca="1"/>
        <v>0.88541666666666696</v>
      </c>
      <c r="CN1293" s="219">
        <f t="shared" si="176"/>
        <v>0.8881944444444444</v>
      </c>
      <c r="CO1293" s="219">
        <f t="shared" si="177"/>
        <v>0.8881944444444444</v>
      </c>
      <c r="CQ1293" s="219">
        <v>0.88680555555555596</v>
      </c>
      <c r="CV1293" s="219">
        <f t="shared" si="178"/>
        <v>0.8881944444444444</v>
      </c>
      <c r="CW1293" s="219">
        <f t="shared" si="179"/>
        <v>0.8881944444444444</v>
      </c>
      <c r="CY1293" s="219">
        <v>0.88680555555555596</v>
      </c>
    </row>
    <row r="1294" spans="68:103" ht="15" hidden="1" customHeight="1">
      <c r="BP1294" s="236">
        <f ca="1"/>
        <v>0.88611111111111096</v>
      </c>
      <c r="CN1294" s="219">
        <f t="shared" si="176"/>
        <v>0.88888888888888884</v>
      </c>
      <c r="CO1294" s="219">
        <f t="shared" si="177"/>
        <v>0.88888888888888884</v>
      </c>
      <c r="CQ1294" s="219">
        <v>0.88749999999999996</v>
      </c>
      <c r="CV1294" s="219">
        <f t="shared" si="178"/>
        <v>0.88888888888888884</v>
      </c>
      <c r="CW1294" s="219">
        <f t="shared" si="179"/>
        <v>0.88888888888888884</v>
      </c>
      <c r="CY1294" s="219">
        <v>0.88749999999999996</v>
      </c>
    </row>
    <row r="1295" spans="68:103" ht="15" hidden="1" customHeight="1">
      <c r="BP1295" s="236">
        <f ca="1"/>
        <v>0.88680555555555596</v>
      </c>
      <c r="CN1295" s="219">
        <f t="shared" si="176"/>
        <v>0.88958333333333328</v>
      </c>
      <c r="CO1295" s="219">
        <f t="shared" si="177"/>
        <v>0.88958333333333328</v>
      </c>
      <c r="CQ1295" s="219">
        <v>0.88819444444444495</v>
      </c>
      <c r="CV1295" s="219">
        <f t="shared" si="178"/>
        <v>0.88958333333333328</v>
      </c>
      <c r="CW1295" s="219">
        <f t="shared" si="179"/>
        <v>0.88958333333333328</v>
      </c>
      <c r="CY1295" s="219">
        <v>0.88819444444444495</v>
      </c>
    </row>
    <row r="1296" spans="68:103" ht="15" hidden="1" customHeight="1">
      <c r="BP1296" s="236">
        <f ca="1"/>
        <v>0.88749999999999996</v>
      </c>
      <c r="CN1296" s="219">
        <f t="shared" ref="CN1296:CN1359" si="180">IF(CN1295=1,TIME(0,1,0),TIME(HOUR(CN1295),MINUTE(CN1295),0)+TIME(0,1,0))</f>
        <v>0.89027777777777772</v>
      </c>
      <c r="CO1296" s="219">
        <f t="shared" ref="CO1296:CO1359" si="181">IF(CO1295=1,TIME(0,1,0),TIME(HOUR(CO1295),MINUTE(CO1295),0)+TIME(0,1,0))</f>
        <v>0.89027777777777772</v>
      </c>
      <c r="CQ1296" s="219">
        <v>0.88888888888888895</v>
      </c>
      <c r="CV1296" s="219">
        <f t="shared" ref="CV1296:CV1359" si="182">IF(CV1295=1,TIME(0,1,0),TIME(HOUR(CV1295),MINUTE(CV1295),0)+TIME(0,1,0))</f>
        <v>0.89027777777777772</v>
      </c>
      <c r="CW1296" s="219">
        <f t="shared" ref="CW1296:CW1359" si="183">IF(CW1295=1,TIME(0,1,0),TIME(HOUR(CW1295),MINUTE(CW1295),0)+TIME(0,1,0))</f>
        <v>0.89027777777777772</v>
      </c>
      <c r="CY1296" s="219">
        <v>0.88888888888888895</v>
      </c>
    </row>
    <row r="1297" spans="68:103" ht="15" hidden="1" customHeight="1">
      <c r="BP1297" s="236">
        <f ca="1"/>
        <v>0.88819444444444495</v>
      </c>
      <c r="CN1297" s="219">
        <f t="shared" si="180"/>
        <v>0.89097222222222217</v>
      </c>
      <c r="CO1297" s="219">
        <f t="shared" si="181"/>
        <v>0.89097222222222217</v>
      </c>
      <c r="CQ1297" s="219">
        <v>0.88958333333333295</v>
      </c>
      <c r="CV1297" s="219">
        <f t="shared" si="182"/>
        <v>0.89097222222222217</v>
      </c>
      <c r="CW1297" s="219">
        <f t="shared" si="183"/>
        <v>0.89097222222222217</v>
      </c>
      <c r="CY1297" s="219">
        <v>0.88958333333333295</v>
      </c>
    </row>
    <row r="1298" spans="68:103" ht="15" hidden="1" customHeight="1">
      <c r="BP1298" s="236">
        <f ca="1"/>
        <v>0.88888888888888895</v>
      </c>
      <c r="CN1298" s="219">
        <f t="shared" si="180"/>
        <v>0.89166666666666672</v>
      </c>
      <c r="CO1298" s="219">
        <f t="shared" si="181"/>
        <v>0.89166666666666672</v>
      </c>
      <c r="CQ1298" s="219">
        <v>0.89027777777777795</v>
      </c>
      <c r="CV1298" s="219">
        <f t="shared" si="182"/>
        <v>0.89166666666666672</v>
      </c>
      <c r="CW1298" s="219">
        <f t="shared" si="183"/>
        <v>0.89166666666666672</v>
      </c>
      <c r="CY1298" s="219">
        <v>0.89027777777777795</v>
      </c>
    </row>
    <row r="1299" spans="68:103" ht="15" hidden="1" customHeight="1">
      <c r="BP1299" s="236">
        <f ca="1"/>
        <v>0.88958333333333295</v>
      </c>
      <c r="CN1299" s="219">
        <f t="shared" si="180"/>
        <v>0.89236111111111116</v>
      </c>
      <c r="CO1299" s="219">
        <f t="shared" si="181"/>
        <v>0.89236111111111116</v>
      </c>
      <c r="CQ1299" s="219">
        <v>0.89097222222222205</v>
      </c>
      <c r="CV1299" s="219">
        <f t="shared" si="182"/>
        <v>0.89236111111111116</v>
      </c>
      <c r="CW1299" s="219">
        <f t="shared" si="183"/>
        <v>0.89236111111111116</v>
      </c>
      <c r="CY1299" s="219">
        <v>0.89097222222222205</v>
      </c>
    </row>
    <row r="1300" spans="68:103" ht="15" hidden="1" customHeight="1">
      <c r="BP1300" s="236">
        <f ca="1"/>
        <v>0.89027777777777795</v>
      </c>
      <c r="CN1300" s="219">
        <f t="shared" si="180"/>
        <v>0.8930555555555556</v>
      </c>
      <c r="CO1300" s="219">
        <f t="shared" si="181"/>
        <v>0.8930555555555556</v>
      </c>
      <c r="CQ1300" s="219">
        <v>0.89166666666666705</v>
      </c>
      <c r="CV1300" s="219">
        <f t="shared" si="182"/>
        <v>0.8930555555555556</v>
      </c>
      <c r="CW1300" s="219">
        <f t="shared" si="183"/>
        <v>0.8930555555555556</v>
      </c>
      <c r="CY1300" s="219">
        <v>0.89166666666666705</v>
      </c>
    </row>
    <row r="1301" spans="68:103" ht="15" hidden="1" customHeight="1">
      <c r="BP1301" s="236">
        <f ca="1"/>
        <v>0.89097222222222205</v>
      </c>
      <c r="CN1301" s="219">
        <f t="shared" si="180"/>
        <v>0.89375000000000004</v>
      </c>
      <c r="CO1301" s="219">
        <f t="shared" si="181"/>
        <v>0.89375000000000004</v>
      </c>
      <c r="CQ1301" s="219">
        <v>0.89236111111111105</v>
      </c>
      <c r="CV1301" s="219">
        <f t="shared" si="182"/>
        <v>0.89375000000000004</v>
      </c>
      <c r="CW1301" s="219">
        <f t="shared" si="183"/>
        <v>0.89375000000000004</v>
      </c>
      <c r="CY1301" s="219">
        <v>0.89236111111111105</v>
      </c>
    </row>
    <row r="1302" spans="68:103" ht="15" hidden="1" customHeight="1">
      <c r="BP1302" s="236">
        <f ca="1"/>
        <v>0.89166666666666705</v>
      </c>
      <c r="CN1302" s="219">
        <f t="shared" si="180"/>
        <v>0.89444444444444449</v>
      </c>
      <c r="CO1302" s="219">
        <f t="shared" si="181"/>
        <v>0.89444444444444449</v>
      </c>
      <c r="CQ1302" s="219">
        <v>0.89305555555555605</v>
      </c>
      <c r="CV1302" s="219">
        <f t="shared" si="182"/>
        <v>0.89444444444444449</v>
      </c>
      <c r="CW1302" s="219">
        <f t="shared" si="183"/>
        <v>0.89444444444444449</v>
      </c>
      <c r="CY1302" s="219">
        <v>0.89305555555555605</v>
      </c>
    </row>
    <row r="1303" spans="68:103" ht="15" hidden="1" customHeight="1">
      <c r="BP1303" s="236">
        <f ca="1"/>
        <v>0.89236111111111105</v>
      </c>
      <c r="CN1303" s="219">
        <f t="shared" si="180"/>
        <v>0.89513888888888893</v>
      </c>
      <c r="CO1303" s="219">
        <f t="shared" si="181"/>
        <v>0.89513888888888893</v>
      </c>
      <c r="CQ1303" s="219">
        <v>0.89375000000000004</v>
      </c>
      <c r="CV1303" s="219">
        <f t="shared" si="182"/>
        <v>0.89513888888888893</v>
      </c>
      <c r="CW1303" s="219">
        <f t="shared" si="183"/>
        <v>0.89513888888888893</v>
      </c>
      <c r="CY1303" s="219">
        <v>0.89375000000000004</v>
      </c>
    </row>
    <row r="1304" spans="68:103" ht="15" hidden="1" customHeight="1">
      <c r="BP1304" s="236">
        <f ca="1"/>
        <v>0.89305555555555605</v>
      </c>
      <c r="CN1304" s="219">
        <f t="shared" si="180"/>
        <v>0.89583333333333337</v>
      </c>
      <c r="CO1304" s="219">
        <f t="shared" si="181"/>
        <v>0.89583333333333337</v>
      </c>
      <c r="CQ1304" s="219">
        <v>0.89444444444444404</v>
      </c>
      <c r="CV1304" s="219">
        <f t="shared" si="182"/>
        <v>0.89583333333333337</v>
      </c>
      <c r="CW1304" s="219">
        <f t="shared" si="183"/>
        <v>0.89583333333333337</v>
      </c>
      <c r="CY1304" s="219">
        <v>0.89444444444444404</v>
      </c>
    </row>
    <row r="1305" spans="68:103" ht="15" hidden="1" customHeight="1">
      <c r="BP1305" s="236">
        <f ca="1"/>
        <v>0.89375000000000004</v>
      </c>
      <c r="CN1305" s="219">
        <f t="shared" si="180"/>
        <v>0.89652777777777781</v>
      </c>
      <c r="CO1305" s="219">
        <f t="shared" si="181"/>
        <v>0.89652777777777781</v>
      </c>
      <c r="CQ1305" s="219">
        <v>0.89513888888888904</v>
      </c>
      <c r="CV1305" s="219">
        <f t="shared" si="182"/>
        <v>0.89652777777777781</v>
      </c>
      <c r="CW1305" s="219">
        <f t="shared" si="183"/>
        <v>0.89652777777777781</v>
      </c>
      <c r="CY1305" s="219">
        <v>0.89513888888888904</v>
      </c>
    </row>
    <row r="1306" spans="68:103" ht="15" hidden="1" customHeight="1">
      <c r="BP1306" s="236">
        <f ca="1"/>
        <v>0.89444444444444404</v>
      </c>
      <c r="CN1306" s="219">
        <f t="shared" si="180"/>
        <v>0.89722222222222225</v>
      </c>
      <c r="CO1306" s="219">
        <f t="shared" si="181"/>
        <v>0.89722222222222225</v>
      </c>
      <c r="CQ1306" s="219">
        <v>0.89583333333333304</v>
      </c>
      <c r="CV1306" s="219">
        <f t="shared" si="182"/>
        <v>0.89722222222222225</v>
      </c>
      <c r="CW1306" s="219">
        <f t="shared" si="183"/>
        <v>0.89722222222222225</v>
      </c>
      <c r="CY1306" s="219">
        <v>0.89583333333333304</v>
      </c>
    </row>
    <row r="1307" spans="68:103" ht="15" hidden="1" customHeight="1">
      <c r="BP1307" s="236">
        <f ca="1"/>
        <v>0.89513888888888904</v>
      </c>
      <c r="CN1307" s="219">
        <f t="shared" si="180"/>
        <v>0.8979166666666667</v>
      </c>
      <c r="CO1307" s="219">
        <f t="shared" si="181"/>
        <v>0.8979166666666667</v>
      </c>
      <c r="CQ1307" s="219">
        <v>0.89652777777777803</v>
      </c>
      <c r="CV1307" s="219">
        <f t="shared" si="182"/>
        <v>0.8979166666666667</v>
      </c>
      <c r="CW1307" s="219">
        <f t="shared" si="183"/>
        <v>0.8979166666666667</v>
      </c>
      <c r="CY1307" s="219">
        <v>0.89652777777777803</v>
      </c>
    </row>
    <row r="1308" spans="68:103" ht="15" hidden="1" customHeight="1">
      <c r="BP1308" s="236">
        <f ca="1"/>
        <v>0.89583333333333304</v>
      </c>
      <c r="CN1308" s="219">
        <f t="shared" si="180"/>
        <v>0.89861111111111114</v>
      </c>
      <c r="CO1308" s="219">
        <f t="shared" si="181"/>
        <v>0.89861111111111114</v>
      </c>
      <c r="CQ1308" s="219">
        <v>0.89722222222222203</v>
      </c>
      <c r="CV1308" s="219">
        <f t="shared" si="182"/>
        <v>0.89861111111111114</v>
      </c>
      <c r="CW1308" s="219">
        <f t="shared" si="183"/>
        <v>0.89861111111111114</v>
      </c>
      <c r="CY1308" s="219">
        <v>0.89722222222222203</v>
      </c>
    </row>
    <row r="1309" spans="68:103" ht="15" hidden="1" customHeight="1">
      <c r="BP1309" s="236">
        <f ca="1"/>
        <v>0.89652777777777803</v>
      </c>
      <c r="CN1309" s="219">
        <f t="shared" si="180"/>
        <v>0.89930555555555558</v>
      </c>
      <c r="CO1309" s="219">
        <f t="shared" si="181"/>
        <v>0.89930555555555558</v>
      </c>
      <c r="CQ1309" s="219">
        <v>0.89791666666666703</v>
      </c>
      <c r="CV1309" s="219">
        <f t="shared" si="182"/>
        <v>0.89930555555555558</v>
      </c>
      <c r="CW1309" s="219">
        <f t="shared" si="183"/>
        <v>0.89930555555555558</v>
      </c>
      <c r="CY1309" s="219">
        <v>0.89791666666666703</v>
      </c>
    </row>
    <row r="1310" spans="68:103" ht="15" hidden="1" customHeight="1">
      <c r="BP1310" s="236">
        <f ca="1"/>
        <v>0.89722222222222203</v>
      </c>
      <c r="CN1310" s="219">
        <f t="shared" si="180"/>
        <v>0.9</v>
      </c>
      <c r="CO1310" s="219">
        <f t="shared" si="181"/>
        <v>0.9</v>
      </c>
      <c r="CQ1310" s="219">
        <v>0.89861111111111103</v>
      </c>
      <c r="CV1310" s="219">
        <f t="shared" si="182"/>
        <v>0.9</v>
      </c>
      <c r="CW1310" s="219">
        <f t="shared" si="183"/>
        <v>0.9</v>
      </c>
      <c r="CY1310" s="219">
        <v>0.89861111111111103</v>
      </c>
    </row>
    <row r="1311" spans="68:103" ht="15" hidden="1" customHeight="1">
      <c r="BP1311" s="236">
        <f ca="1"/>
        <v>0.89791666666666703</v>
      </c>
      <c r="CN1311" s="219">
        <f t="shared" si="180"/>
        <v>0.90069444444444446</v>
      </c>
      <c r="CO1311" s="219">
        <f t="shared" si="181"/>
        <v>0.90069444444444446</v>
      </c>
      <c r="CQ1311" s="219">
        <v>0.89930555555555602</v>
      </c>
      <c r="CV1311" s="219">
        <f t="shared" si="182"/>
        <v>0.90069444444444446</v>
      </c>
      <c r="CW1311" s="219">
        <f t="shared" si="183"/>
        <v>0.90069444444444446</v>
      </c>
      <c r="CY1311" s="219">
        <v>0.89930555555555602</v>
      </c>
    </row>
    <row r="1312" spans="68:103" ht="15" hidden="1" customHeight="1">
      <c r="BP1312" s="236">
        <f ca="1"/>
        <v>0.89861111111111103</v>
      </c>
      <c r="CN1312" s="219">
        <f t="shared" si="180"/>
        <v>0.90138888888888891</v>
      </c>
      <c r="CO1312" s="219">
        <f t="shared" si="181"/>
        <v>0.90138888888888891</v>
      </c>
      <c r="CQ1312" s="219">
        <v>0.9</v>
      </c>
      <c r="CV1312" s="219">
        <f t="shared" si="182"/>
        <v>0.90138888888888891</v>
      </c>
      <c r="CW1312" s="219">
        <f t="shared" si="183"/>
        <v>0.90138888888888891</v>
      </c>
      <c r="CY1312" s="219">
        <v>0.9</v>
      </c>
    </row>
    <row r="1313" spans="68:103" ht="15" hidden="1" customHeight="1">
      <c r="BP1313" s="236">
        <f ca="1"/>
        <v>0.89930555555555602</v>
      </c>
      <c r="CN1313" s="219">
        <f t="shared" si="180"/>
        <v>0.90208333333333335</v>
      </c>
      <c r="CO1313" s="219">
        <f t="shared" si="181"/>
        <v>0.90208333333333335</v>
      </c>
      <c r="CQ1313" s="219">
        <v>0.90069444444444402</v>
      </c>
      <c r="CV1313" s="219">
        <f t="shared" si="182"/>
        <v>0.90208333333333335</v>
      </c>
      <c r="CW1313" s="219">
        <f t="shared" si="183"/>
        <v>0.90208333333333335</v>
      </c>
      <c r="CY1313" s="219">
        <v>0.90069444444444402</v>
      </c>
    </row>
    <row r="1314" spans="68:103" ht="15" hidden="1" customHeight="1">
      <c r="BP1314" s="236">
        <f ca="1"/>
        <v>0.9</v>
      </c>
      <c r="CN1314" s="219">
        <f t="shared" si="180"/>
        <v>0.90277777777777779</v>
      </c>
      <c r="CO1314" s="219">
        <f t="shared" si="181"/>
        <v>0.90277777777777779</v>
      </c>
      <c r="CQ1314" s="219">
        <v>0.90138888888888902</v>
      </c>
      <c r="CV1314" s="219">
        <f t="shared" si="182"/>
        <v>0.90277777777777779</v>
      </c>
      <c r="CW1314" s="219">
        <f t="shared" si="183"/>
        <v>0.90277777777777779</v>
      </c>
      <c r="CY1314" s="219">
        <v>0.90138888888888902</v>
      </c>
    </row>
    <row r="1315" spans="68:103" ht="15" hidden="1" customHeight="1">
      <c r="BP1315" s="236">
        <f ca="1"/>
        <v>0.90069444444444402</v>
      </c>
      <c r="CN1315" s="219">
        <f t="shared" si="180"/>
        <v>0.90347222222222223</v>
      </c>
      <c r="CO1315" s="219">
        <f t="shared" si="181"/>
        <v>0.90347222222222223</v>
      </c>
      <c r="CQ1315" s="219">
        <v>0.90208333333333302</v>
      </c>
      <c r="CV1315" s="219">
        <f t="shared" si="182"/>
        <v>0.90347222222222223</v>
      </c>
      <c r="CW1315" s="219">
        <f t="shared" si="183"/>
        <v>0.90347222222222223</v>
      </c>
      <c r="CY1315" s="219">
        <v>0.90208333333333302</v>
      </c>
    </row>
    <row r="1316" spans="68:103" ht="15" hidden="1" customHeight="1">
      <c r="BP1316" s="236">
        <f ca="1"/>
        <v>0.90138888888888902</v>
      </c>
      <c r="CN1316" s="219">
        <f t="shared" si="180"/>
        <v>0.90416666666666667</v>
      </c>
      <c r="CO1316" s="219">
        <f t="shared" si="181"/>
        <v>0.90416666666666667</v>
      </c>
      <c r="CQ1316" s="219">
        <v>0.90277777777777801</v>
      </c>
      <c r="CV1316" s="219">
        <f t="shared" si="182"/>
        <v>0.90416666666666667</v>
      </c>
      <c r="CW1316" s="219">
        <f t="shared" si="183"/>
        <v>0.90416666666666667</v>
      </c>
      <c r="CY1316" s="219">
        <v>0.90277777777777801</v>
      </c>
    </row>
    <row r="1317" spans="68:103" ht="15" hidden="1" customHeight="1">
      <c r="BP1317" s="236">
        <f ca="1"/>
        <v>0.90208333333333302</v>
      </c>
      <c r="CN1317" s="219">
        <f t="shared" si="180"/>
        <v>0.90486111111111112</v>
      </c>
      <c r="CO1317" s="219">
        <f t="shared" si="181"/>
        <v>0.90486111111111112</v>
      </c>
      <c r="CQ1317" s="219">
        <v>0.90347222222222201</v>
      </c>
      <c r="CV1317" s="219">
        <f t="shared" si="182"/>
        <v>0.90486111111111112</v>
      </c>
      <c r="CW1317" s="219">
        <f t="shared" si="183"/>
        <v>0.90486111111111112</v>
      </c>
      <c r="CY1317" s="219">
        <v>0.90347222222222201</v>
      </c>
    </row>
    <row r="1318" spans="68:103" ht="15" hidden="1" customHeight="1">
      <c r="BP1318" s="236">
        <f ca="1"/>
        <v>0.90277777777777801</v>
      </c>
      <c r="CN1318" s="219">
        <f t="shared" si="180"/>
        <v>0.90555555555555556</v>
      </c>
      <c r="CO1318" s="219">
        <f t="shared" si="181"/>
        <v>0.90555555555555556</v>
      </c>
      <c r="CQ1318" s="219">
        <v>0.90416666666666701</v>
      </c>
      <c r="CV1318" s="219">
        <f t="shared" si="182"/>
        <v>0.90555555555555556</v>
      </c>
      <c r="CW1318" s="219">
        <f t="shared" si="183"/>
        <v>0.90555555555555556</v>
      </c>
      <c r="CY1318" s="219">
        <v>0.90416666666666701</v>
      </c>
    </row>
    <row r="1319" spans="68:103" ht="15" hidden="1" customHeight="1">
      <c r="BP1319" s="236">
        <f ca="1"/>
        <v>0.90347222222222201</v>
      </c>
      <c r="CN1319" s="219">
        <f t="shared" si="180"/>
        <v>0.90625</v>
      </c>
      <c r="CO1319" s="219">
        <f t="shared" si="181"/>
        <v>0.90625</v>
      </c>
      <c r="CQ1319" s="219">
        <v>0.90486111111111101</v>
      </c>
      <c r="CV1319" s="219">
        <f t="shared" si="182"/>
        <v>0.90625</v>
      </c>
      <c r="CW1319" s="219">
        <f t="shared" si="183"/>
        <v>0.90625</v>
      </c>
      <c r="CY1319" s="219">
        <v>0.90486111111111101</v>
      </c>
    </row>
    <row r="1320" spans="68:103" ht="15" hidden="1" customHeight="1">
      <c r="BP1320" s="236">
        <f ca="1"/>
        <v>0.90416666666666701</v>
      </c>
      <c r="CN1320" s="219">
        <f t="shared" si="180"/>
        <v>0.90694444444444444</v>
      </c>
      <c r="CO1320" s="219">
        <f t="shared" si="181"/>
        <v>0.90694444444444444</v>
      </c>
      <c r="CQ1320" s="219">
        <v>0.905555555555556</v>
      </c>
      <c r="CV1320" s="219">
        <f t="shared" si="182"/>
        <v>0.90694444444444444</v>
      </c>
      <c r="CW1320" s="219">
        <f t="shared" si="183"/>
        <v>0.90694444444444444</v>
      </c>
      <c r="CY1320" s="219">
        <v>0.905555555555556</v>
      </c>
    </row>
    <row r="1321" spans="68:103" ht="15" hidden="1" customHeight="1">
      <c r="BP1321" s="236">
        <f ca="1"/>
        <v>0.90486111111111101</v>
      </c>
      <c r="CN1321" s="219">
        <f t="shared" si="180"/>
        <v>0.90763888888888888</v>
      </c>
      <c r="CO1321" s="219">
        <f t="shared" si="181"/>
        <v>0.90763888888888888</v>
      </c>
      <c r="CQ1321" s="219">
        <v>0.90625</v>
      </c>
      <c r="CV1321" s="219">
        <f t="shared" si="182"/>
        <v>0.90763888888888888</v>
      </c>
      <c r="CW1321" s="219">
        <f t="shared" si="183"/>
        <v>0.90763888888888888</v>
      </c>
      <c r="CY1321" s="219">
        <v>0.90625</v>
      </c>
    </row>
    <row r="1322" spans="68:103" ht="15" hidden="1" customHeight="1">
      <c r="BP1322" s="236">
        <f ca="1"/>
        <v>0.905555555555556</v>
      </c>
      <c r="CN1322" s="219">
        <f t="shared" si="180"/>
        <v>0.90833333333333333</v>
      </c>
      <c r="CO1322" s="219">
        <f t="shared" si="181"/>
        <v>0.90833333333333333</v>
      </c>
      <c r="CQ1322" s="219">
        <v>0.906944444444444</v>
      </c>
      <c r="CV1322" s="219">
        <f t="shared" si="182"/>
        <v>0.90833333333333333</v>
      </c>
      <c r="CW1322" s="219">
        <f t="shared" si="183"/>
        <v>0.90833333333333333</v>
      </c>
      <c r="CY1322" s="219">
        <v>0.906944444444444</v>
      </c>
    </row>
    <row r="1323" spans="68:103" ht="15" hidden="1" customHeight="1">
      <c r="BP1323" s="236">
        <f ca="1"/>
        <v>0.90625</v>
      </c>
      <c r="CN1323" s="219">
        <f t="shared" si="180"/>
        <v>0.90902777777777777</v>
      </c>
      <c r="CO1323" s="219">
        <f t="shared" si="181"/>
        <v>0.90902777777777777</v>
      </c>
      <c r="CQ1323" s="219">
        <v>0.90763888888888899</v>
      </c>
      <c r="CV1323" s="219">
        <f t="shared" si="182"/>
        <v>0.90902777777777777</v>
      </c>
      <c r="CW1323" s="219">
        <f t="shared" si="183"/>
        <v>0.90902777777777777</v>
      </c>
      <c r="CY1323" s="219">
        <v>0.90763888888888899</v>
      </c>
    </row>
    <row r="1324" spans="68:103" ht="15" hidden="1" customHeight="1">
      <c r="BP1324" s="236">
        <f ca="1"/>
        <v>0.906944444444444</v>
      </c>
      <c r="CN1324" s="219">
        <f t="shared" si="180"/>
        <v>0.90972222222222221</v>
      </c>
      <c r="CO1324" s="219">
        <f t="shared" si="181"/>
        <v>0.90972222222222221</v>
      </c>
      <c r="CQ1324" s="219">
        <v>0.90833333333333299</v>
      </c>
      <c r="CV1324" s="219">
        <f t="shared" si="182"/>
        <v>0.90972222222222221</v>
      </c>
      <c r="CW1324" s="219">
        <f t="shared" si="183"/>
        <v>0.90972222222222221</v>
      </c>
      <c r="CY1324" s="219">
        <v>0.90833333333333299</v>
      </c>
    </row>
    <row r="1325" spans="68:103" ht="15" hidden="1" customHeight="1">
      <c r="BP1325" s="236">
        <f ca="1"/>
        <v>0.90763888888888899</v>
      </c>
      <c r="CN1325" s="219">
        <f t="shared" si="180"/>
        <v>0.91041666666666665</v>
      </c>
      <c r="CO1325" s="219">
        <f t="shared" si="181"/>
        <v>0.91041666666666665</v>
      </c>
      <c r="CQ1325" s="219">
        <v>0.90902777777777799</v>
      </c>
      <c r="CV1325" s="219">
        <f t="shared" si="182"/>
        <v>0.91041666666666665</v>
      </c>
      <c r="CW1325" s="219">
        <f t="shared" si="183"/>
        <v>0.91041666666666665</v>
      </c>
      <c r="CY1325" s="219">
        <v>0.90902777777777799</v>
      </c>
    </row>
    <row r="1326" spans="68:103" ht="15" hidden="1" customHeight="1">
      <c r="BP1326" s="236">
        <f ca="1"/>
        <v>0.90833333333333299</v>
      </c>
      <c r="CN1326" s="219">
        <f t="shared" si="180"/>
        <v>0.91111111111111109</v>
      </c>
      <c r="CO1326" s="219">
        <f t="shared" si="181"/>
        <v>0.91111111111111109</v>
      </c>
      <c r="CQ1326" s="219">
        <v>0.90972222222222199</v>
      </c>
      <c r="CV1326" s="219">
        <f t="shared" si="182"/>
        <v>0.91111111111111109</v>
      </c>
      <c r="CW1326" s="219">
        <f t="shared" si="183"/>
        <v>0.91111111111111109</v>
      </c>
      <c r="CY1326" s="219">
        <v>0.90972222222222199</v>
      </c>
    </row>
    <row r="1327" spans="68:103" ht="15" hidden="1" customHeight="1">
      <c r="BP1327" s="236">
        <f ca="1"/>
        <v>0.90902777777777799</v>
      </c>
      <c r="CN1327" s="219">
        <f t="shared" si="180"/>
        <v>0.91180555555555554</v>
      </c>
      <c r="CO1327" s="219">
        <f t="shared" si="181"/>
        <v>0.91180555555555554</v>
      </c>
      <c r="CQ1327" s="219">
        <v>0.91041666666666698</v>
      </c>
      <c r="CV1327" s="219">
        <f t="shared" si="182"/>
        <v>0.91180555555555554</v>
      </c>
      <c r="CW1327" s="219">
        <f t="shared" si="183"/>
        <v>0.91180555555555554</v>
      </c>
      <c r="CY1327" s="219">
        <v>0.91041666666666698</v>
      </c>
    </row>
    <row r="1328" spans="68:103" ht="15" hidden="1" customHeight="1">
      <c r="BP1328" s="236">
        <f ca="1"/>
        <v>0.90972222222222199</v>
      </c>
      <c r="CN1328" s="219">
        <f t="shared" si="180"/>
        <v>0.91249999999999998</v>
      </c>
      <c r="CO1328" s="219">
        <f t="shared" si="181"/>
        <v>0.91249999999999998</v>
      </c>
      <c r="CQ1328" s="219">
        <v>0.91111111111111098</v>
      </c>
      <c r="CV1328" s="219">
        <f t="shared" si="182"/>
        <v>0.91249999999999998</v>
      </c>
      <c r="CW1328" s="219">
        <f t="shared" si="183"/>
        <v>0.91249999999999998</v>
      </c>
      <c r="CY1328" s="219">
        <v>0.91111111111111098</v>
      </c>
    </row>
    <row r="1329" spans="68:103" ht="15" hidden="1" customHeight="1">
      <c r="BP1329" s="236">
        <f ca="1"/>
        <v>0.91041666666666698</v>
      </c>
      <c r="CN1329" s="219">
        <f t="shared" si="180"/>
        <v>0.91319444444444442</v>
      </c>
      <c r="CO1329" s="219">
        <f t="shared" si="181"/>
        <v>0.91319444444444442</v>
      </c>
      <c r="CQ1329" s="219">
        <v>0.91180555555555598</v>
      </c>
      <c r="CV1329" s="219">
        <f t="shared" si="182"/>
        <v>0.91319444444444442</v>
      </c>
      <c r="CW1329" s="219">
        <f t="shared" si="183"/>
        <v>0.91319444444444442</v>
      </c>
      <c r="CY1329" s="219">
        <v>0.91180555555555598</v>
      </c>
    </row>
    <row r="1330" spans="68:103" ht="15" hidden="1" customHeight="1">
      <c r="BP1330" s="236">
        <f ca="1"/>
        <v>0.91111111111111098</v>
      </c>
      <c r="CN1330" s="219">
        <f t="shared" si="180"/>
        <v>0.91388888888888886</v>
      </c>
      <c r="CO1330" s="219">
        <f t="shared" si="181"/>
        <v>0.91388888888888886</v>
      </c>
      <c r="CQ1330" s="219">
        <v>0.91249999999999998</v>
      </c>
      <c r="CV1330" s="219">
        <f t="shared" si="182"/>
        <v>0.91388888888888886</v>
      </c>
      <c r="CW1330" s="219">
        <f t="shared" si="183"/>
        <v>0.91388888888888886</v>
      </c>
      <c r="CY1330" s="219">
        <v>0.91249999999999998</v>
      </c>
    </row>
    <row r="1331" spans="68:103" ht="15" hidden="1" customHeight="1">
      <c r="BP1331" s="236">
        <f ca="1"/>
        <v>0.91180555555555598</v>
      </c>
      <c r="CN1331" s="219">
        <f t="shared" si="180"/>
        <v>0.9145833333333333</v>
      </c>
      <c r="CO1331" s="219">
        <f t="shared" si="181"/>
        <v>0.9145833333333333</v>
      </c>
      <c r="CQ1331" s="219">
        <v>0.91319444444444497</v>
      </c>
      <c r="CV1331" s="219">
        <f t="shared" si="182"/>
        <v>0.9145833333333333</v>
      </c>
      <c r="CW1331" s="219">
        <f t="shared" si="183"/>
        <v>0.9145833333333333</v>
      </c>
      <c r="CY1331" s="219">
        <v>0.91319444444444497</v>
      </c>
    </row>
    <row r="1332" spans="68:103" ht="15" hidden="1" customHeight="1">
      <c r="BP1332" s="236">
        <f ca="1"/>
        <v>0.91249999999999998</v>
      </c>
      <c r="CN1332" s="219">
        <f t="shared" si="180"/>
        <v>0.91527777777777775</v>
      </c>
      <c r="CO1332" s="219">
        <f t="shared" si="181"/>
        <v>0.91527777777777775</v>
      </c>
      <c r="CQ1332" s="219">
        <v>0.91388888888888897</v>
      </c>
      <c r="CV1332" s="219">
        <f t="shared" si="182"/>
        <v>0.91527777777777775</v>
      </c>
      <c r="CW1332" s="219">
        <f t="shared" si="183"/>
        <v>0.91527777777777775</v>
      </c>
      <c r="CY1332" s="219">
        <v>0.91388888888888897</v>
      </c>
    </row>
    <row r="1333" spans="68:103" ht="15" hidden="1" customHeight="1">
      <c r="BP1333" s="236">
        <f ca="1"/>
        <v>0.91319444444444497</v>
      </c>
      <c r="CN1333" s="219">
        <f t="shared" si="180"/>
        <v>0.91597222222222219</v>
      </c>
      <c r="CO1333" s="219">
        <f t="shared" si="181"/>
        <v>0.91597222222222219</v>
      </c>
      <c r="CQ1333" s="219">
        <v>0.91458333333333297</v>
      </c>
      <c r="CV1333" s="219">
        <f t="shared" si="182"/>
        <v>0.91597222222222219</v>
      </c>
      <c r="CW1333" s="219">
        <f t="shared" si="183"/>
        <v>0.91597222222222219</v>
      </c>
      <c r="CY1333" s="219">
        <v>0.91458333333333297</v>
      </c>
    </row>
    <row r="1334" spans="68:103" ht="15" hidden="1" customHeight="1">
      <c r="BP1334" s="236">
        <f ca="1"/>
        <v>0.91388888888888897</v>
      </c>
      <c r="CN1334" s="219">
        <f t="shared" si="180"/>
        <v>0.91666666666666663</v>
      </c>
      <c r="CO1334" s="219">
        <f t="shared" si="181"/>
        <v>0.91666666666666663</v>
      </c>
      <c r="CQ1334" s="219">
        <v>0.91527777777777797</v>
      </c>
      <c r="CV1334" s="219">
        <f t="shared" si="182"/>
        <v>0.91666666666666663</v>
      </c>
      <c r="CW1334" s="219">
        <f t="shared" si="183"/>
        <v>0.91666666666666663</v>
      </c>
      <c r="CY1334" s="219">
        <v>0.91527777777777797</v>
      </c>
    </row>
    <row r="1335" spans="68:103" ht="15" hidden="1" customHeight="1">
      <c r="BP1335" s="236">
        <f ca="1"/>
        <v>0.91458333333333297</v>
      </c>
      <c r="CN1335" s="219">
        <f t="shared" si="180"/>
        <v>0.91736111111111107</v>
      </c>
      <c r="CO1335" s="219">
        <f t="shared" si="181"/>
        <v>0.91736111111111107</v>
      </c>
      <c r="CQ1335" s="219">
        <v>0.91597222222222197</v>
      </c>
      <c r="CV1335" s="219">
        <f t="shared" si="182"/>
        <v>0.91736111111111107</v>
      </c>
      <c r="CW1335" s="219">
        <f t="shared" si="183"/>
        <v>0.91736111111111107</v>
      </c>
      <c r="CY1335" s="219">
        <v>0.91597222222222197</v>
      </c>
    </row>
    <row r="1336" spans="68:103" ht="15" hidden="1" customHeight="1">
      <c r="BP1336" s="236">
        <f ca="1"/>
        <v>0.91527777777777797</v>
      </c>
      <c r="CN1336" s="219">
        <f t="shared" si="180"/>
        <v>0.91805555555555551</v>
      </c>
      <c r="CO1336" s="219">
        <f t="shared" si="181"/>
        <v>0.91805555555555551</v>
      </c>
      <c r="CQ1336" s="219">
        <v>0.91666666666666696</v>
      </c>
      <c r="CV1336" s="219">
        <f t="shared" si="182"/>
        <v>0.91805555555555551</v>
      </c>
      <c r="CW1336" s="219">
        <f t="shared" si="183"/>
        <v>0.91805555555555551</v>
      </c>
      <c r="CY1336" s="219">
        <v>0.91666666666666696</v>
      </c>
    </row>
    <row r="1337" spans="68:103" ht="15" hidden="1" customHeight="1">
      <c r="BP1337" s="236">
        <f ca="1"/>
        <v>0.91597222222222197</v>
      </c>
      <c r="CN1337" s="219">
        <f t="shared" si="180"/>
        <v>0.91874999999999996</v>
      </c>
      <c r="CO1337" s="219">
        <f t="shared" si="181"/>
        <v>0.91874999999999996</v>
      </c>
      <c r="CQ1337" s="219">
        <v>0.91736111111111096</v>
      </c>
      <c r="CV1337" s="219">
        <f t="shared" si="182"/>
        <v>0.91874999999999996</v>
      </c>
      <c r="CW1337" s="219">
        <f t="shared" si="183"/>
        <v>0.91874999999999996</v>
      </c>
      <c r="CY1337" s="219">
        <v>0.91736111111111096</v>
      </c>
    </row>
    <row r="1338" spans="68:103" ht="15" hidden="1" customHeight="1">
      <c r="BP1338" s="236">
        <f ca="1"/>
        <v>0.91666666666666696</v>
      </c>
      <c r="CN1338" s="219">
        <f t="shared" si="180"/>
        <v>0.9194444444444444</v>
      </c>
      <c r="CO1338" s="219">
        <f t="shared" si="181"/>
        <v>0.9194444444444444</v>
      </c>
      <c r="CQ1338" s="219">
        <v>0.91805555555555596</v>
      </c>
      <c r="CV1338" s="219">
        <f t="shared" si="182"/>
        <v>0.9194444444444444</v>
      </c>
      <c r="CW1338" s="219">
        <f t="shared" si="183"/>
        <v>0.9194444444444444</v>
      </c>
      <c r="CY1338" s="219">
        <v>0.91805555555555596</v>
      </c>
    </row>
    <row r="1339" spans="68:103" ht="15" hidden="1" customHeight="1">
      <c r="BP1339" s="236">
        <f ca="1"/>
        <v>0.91736111111111096</v>
      </c>
      <c r="CN1339" s="219">
        <f t="shared" si="180"/>
        <v>0.92013888888888884</v>
      </c>
      <c r="CO1339" s="219">
        <f t="shared" si="181"/>
        <v>0.92013888888888884</v>
      </c>
      <c r="CQ1339" s="219">
        <v>0.91874999999999996</v>
      </c>
      <c r="CV1339" s="219">
        <f t="shared" si="182"/>
        <v>0.92013888888888884</v>
      </c>
      <c r="CW1339" s="219">
        <f t="shared" si="183"/>
        <v>0.92013888888888884</v>
      </c>
      <c r="CY1339" s="219">
        <v>0.91874999999999996</v>
      </c>
    </row>
    <row r="1340" spans="68:103" ht="15" hidden="1" customHeight="1">
      <c r="BP1340" s="236">
        <f ca="1"/>
        <v>0.91805555555555596</v>
      </c>
      <c r="CN1340" s="219">
        <f t="shared" si="180"/>
        <v>0.92083333333333328</v>
      </c>
      <c r="CO1340" s="219">
        <f t="shared" si="181"/>
        <v>0.92083333333333328</v>
      </c>
      <c r="CQ1340" s="219">
        <v>0.91944444444444495</v>
      </c>
      <c r="CV1340" s="219">
        <f t="shared" si="182"/>
        <v>0.92083333333333328</v>
      </c>
      <c r="CW1340" s="219">
        <f t="shared" si="183"/>
        <v>0.92083333333333328</v>
      </c>
      <c r="CY1340" s="219">
        <v>0.91944444444444495</v>
      </c>
    </row>
    <row r="1341" spans="68:103" ht="15" hidden="1" customHeight="1">
      <c r="BP1341" s="236">
        <f ca="1"/>
        <v>0.91874999999999996</v>
      </c>
      <c r="CN1341" s="219">
        <f t="shared" si="180"/>
        <v>0.92152777777777772</v>
      </c>
      <c r="CO1341" s="219">
        <f t="shared" si="181"/>
        <v>0.92152777777777772</v>
      </c>
      <c r="CQ1341" s="219">
        <v>0.92013888888888895</v>
      </c>
      <c r="CV1341" s="219">
        <f t="shared" si="182"/>
        <v>0.92152777777777772</v>
      </c>
      <c r="CW1341" s="219">
        <f t="shared" si="183"/>
        <v>0.92152777777777772</v>
      </c>
      <c r="CY1341" s="219">
        <v>0.92013888888888895</v>
      </c>
    </row>
    <row r="1342" spans="68:103" ht="15" hidden="1" customHeight="1">
      <c r="BP1342" s="236">
        <f ca="1"/>
        <v>0.91944444444444495</v>
      </c>
      <c r="CN1342" s="219">
        <f t="shared" si="180"/>
        <v>0.92222222222222217</v>
      </c>
      <c r="CO1342" s="219">
        <f t="shared" si="181"/>
        <v>0.92222222222222217</v>
      </c>
      <c r="CQ1342" s="219">
        <v>0.92083333333333295</v>
      </c>
      <c r="CV1342" s="219">
        <f t="shared" si="182"/>
        <v>0.92222222222222217</v>
      </c>
      <c r="CW1342" s="219">
        <f t="shared" si="183"/>
        <v>0.92222222222222217</v>
      </c>
      <c r="CY1342" s="219">
        <v>0.92083333333333295</v>
      </c>
    </row>
    <row r="1343" spans="68:103" ht="15" hidden="1" customHeight="1">
      <c r="BP1343" s="236">
        <f ca="1"/>
        <v>0.92013888888888895</v>
      </c>
      <c r="CN1343" s="219">
        <f t="shared" si="180"/>
        <v>0.92291666666666672</v>
      </c>
      <c r="CO1343" s="219">
        <f t="shared" si="181"/>
        <v>0.92291666666666672</v>
      </c>
      <c r="CQ1343" s="219">
        <v>0.92152777777777795</v>
      </c>
      <c r="CV1343" s="219">
        <f t="shared" si="182"/>
        <v>0.92291666666666672</v>
      </c>
      <c r="CW1343" s="219">
        <f t="shared" si="183"/>
        <v>0.92291666666666672</v>
      </c>
      <c r="CY1343" s="219">
        <v>0.92152777777777795</v>
      </c>
    </row>
    <row r="1344" spans="68:103" ht="15" hidden="1" customHeight="1">
      <c r="BP1344" s="236">
        <f ca="1"/>
        <v>0.92083333333333295</v>
      </c>
      <c r="CN1344" s="219">
        <f t="shared" si="180"/>
        <v>0.92361111111111116</v>
      </c>
      <c r="CO1344" s="219">
        <f t="shared" si="181"/>
        <v>0.92361111111111116</v>
      </c>
      <c r="CQ1344" s="219">
        <v>0.92222222222222205</v>
      </c>
      <c r="CV1344" s="219">
        <f t="shared" si="182"/>
        <v>0.92361111111111116</v>
      </c>
      <c r="CW1344" s="219">
        <f t="shared" si="183"/>
        <v>0.92361111111111116</v>
      </c>
      <c r="CY1344" s="219">
        <v>0.92222222222222205</v>
      </c>
    </row>
    <row r="1345" spans="68:103" ht="15" hidden="1" customHeight="1">
      <c r="BP1345" s="236">
        <f ca="1"/>
        <v>0.92152777777777795</v>
      </c>
      <c r="CN1345" s="219">
        <f t="shared" si="180"/>
        <v>0.9243055555555556</v>
      </c>
      <c r="CO1345" s="219">
        <f t="shared" si="181"/>
        <v>0.9243055555555556</v>
      </c>
      <c r="CQ1345" s="219">
        <v>0.92291666666666705</v>
      </c>
      <c r="CV1345" s="219">
        <f t="shared" si="182"/>
        <v>0.9243055555555556</v>
      </c>
      <c r="CW1345" s="219">
        <f t="shared" si="183"/>
        <v>0.9243055555555556</v>
      </c>
      <c r="CY1345" s="219">
        <v>0.92291666666666705</v>
      </c>
    </row>
    <row r="1346" spans="68:103" ht="15" hidden="1" customHeight="1">
      <c r="BP1346" s="236">
        <f ca="1"/>
        <v>0.92222222222222205</v>
      </c>
      <c r="CN1346" s="219">
        <f t="shared" si="180"/>
        <v>0.92500000000000004</v>
      </c>
      <c r="CO1346" s="219">
        <f t="shared" si="181"/>
        <v>0.92500000000000004</v>
      </c>
      <c r="CQ1346" s="219">
        <v>0.92361111111111105</v>
      </c>
      <c r="CV1346" s="219">
        <f t="shared" si="182"/>
        <v>0.92500000000000004</v>
      </c>
      <c r="CW1346" s="219">
        <f t="shared" si="183"/>
        <v>0.92500000000000004</v>
      </c>
      <c r="CY1346" s="219">
        <v>0.92361111111111105</v>
      </c>
    </row>
    <row r="1347" spans="68:103" ht="15" hidden="1" customHeight="1">
      <c r="BP1347" s="236">
        <f ca="1"/>
        <v>0.92291666666666705</v>
      </c>
      <c r="CN1347" s="219">
        <f t="shared" si="180"/>
        <v>0.92569444444444449</v>
      </c>
      <c r="CO1347" s="219">
        <f t="shared" si="181"/>
        <v>0.92569444444444449</v>
      </c>
      <c r="CQ1347" s="219">
        <v>0.92430555555555605</v>
      </c>
      <c r="CV1347" s="219">
        <f t="shared" si="182"/>
        <v>0.92569444444444449</v>
      </c>
      <c r="CW1347" s="219">
        <f t="shared" si="183"/>
        <v>0.92569444444444449</v>
      </c>
      <c r="CY1347" s="219">
        <v>0.92430555555555605</v>
      </c>
    </row>
    <row r="1348" spans="68:103" ht="15" hidden="1" customHeight="1">
      <c r="BP1348" s="236">
        <f ca="1"/>
        <v>0.92361111111111105</v>
      </c>
      <c r="CN1348" s="219">
        <f t="shared" si="180"/>
        <v>0.92638888888888893</v>
      </c>
      <c r="CO1348" s="219">
        <f t="shared" si="181"/>
        <v>0.92638888888888893</v>
      </c>
      <c r="CQ1348" s="219">
        <v>0.92500000000000004</v>
      </c>
      <c r="CV1348" s="219">
        <f t="shared" si="182"/>
        <v>0.92638888888888893</v>
      </c>
      <c r="CW1348" s="219">
        <f t="shared" si="183"/>
        <v>0.92638888888888893</v>
      </c>
      <c r="CY1348" s="219">
        <v>0.92500000000000004</v>
      </c>
    </row>
    <row r="1349" spans="68:103" ht="15" hidden="1" customHeight="1">
      <c r="BP1349" s="236">
        <f ca="1"/>
        <v>0.92430555555555605</v>
      </c>
      <c r="CN1349" s="219">
        <f t="shared" si="180"/>
        <v>0.92708333333333337</v>
      </c>
      <c r="CO1349" s="219">
        <f t="shared" si="181"/>
        <v>0.92708333333333337</v>
      </c>
      <c r="CQ1349" s="219">
        <v>0.92569444444444404</v>
      </c>
      <c r="CV1349" s="219">
        <f t="shared" si="182"/>
        <v>0.92708333333333337</v>
      </c>
      <c r="CW1349" s="219">
        <f t="shared" si="183"/>
        <v>0.92708333333333337</v>
      </c>
      <c r="CY1349" s="219">
        <v>0.92569444444444404</v>
      </c>
    </row>
    <row r="1350" spans="68:103" ht="15" hidden="1" customHeight="1">
      <c r="BP1350" s="236">
        <f ca="1"/>
        <v>0.92500000000000004</v>
      </c>
      <c r="CN1350" s="219">
        <f t="shared" si="180"/>
        <v>0.92777777777777781</v>
      </c>
      <c r="CO1350" s="219">
        <f t="shared" si="181"/>
        <v>0.92777777777777781</v>
      </c>
      <c r="CQ1350" s="219">
        <v>0.92638888888888904</v>
      </c>
      <c r="CV1350" s="219">
        <f t="shared" si="182"/>
        <v>0.92777777777777781</v>
      </c>
      <c r="CW1350" s="219">
        <f t="shared" si="183"/>
        <v>0.92777777777777781</v>
      </c>
      <c r="CY1350" s="219">
        <v>0.92638888888888904</v>
      </c>
    </row>
    <row r="1351" spans="68:103" ht="15" hidden="1" customHeight="1">
      <c r="BP1351" s="236">
        <f ca="1"/>
        <v>0.92569444444444404</v>
      </c>
      <c r="CN1351" s="219">
        <f t="shared" si="180"/>
        <v>0.92847222222222225</v>
      </c>
      <c r="CO1351" s="219">
        <f t="shared" si="181"/>
        <v>0.92847222222222225</v>
      </c>
      <c r="CQ1351" s="219">
        <v>0.92708333333333304</v>
      </c>
      <c r="CV1351" s="219">
        <f t="shared" si="182"/>
        <v>0.92847222222222225</v>
      </c>
      <c r="CW1351" s="219">
        <f t="shared" si="183"/>
        <v>0.92847222222222225</v>
      </c>
      <c r="CY1351" s="219">
        <v>0.92708333333333304</v>
      </c>
    </row>
    <row r="1352" spans="68:103" ht="15" hidden="1" customHeight="1">
      <c r="BP1352" s="236">
        <f ca="1"/>
        <v>0.92638888888888904</v>
      </c>
      <c r="CN1352" s="219">
        <f t="shared" si="180"/>
        <v>0.9291666666666667</v>
      </c>
      <c r="CO1352" s="219">
        <f t="shared" si="181"/>
        <v>0.9291666666666667</v>
      </c>
      <c r="CQ1352" s="219">
        <v>0.92777777777777803</v>
      </c>
      <c r="CV1352" s="219">
        <f t="shared" si="182"/>
        <v>0.9291666666666667</v>
      </c>
      <c r="CW1352" s="219">
        <f t="shared" si="183"/>
        <v>0.9291666666666667</v>
      </c>
      <c r="CY1352" s="219">
        <v>0.92777777777777803</v>
      </c>
    </row>
    <row r="1353" spans="68:103" ht="15" hidden="1" customHeight="1">
      <c r="BP1353" s="236">
        <f ca="1"/>
        <v>0.92708333333333304</v>
      </c>
      <c r="CN1353" s="219">
        <f t="shared" si="180"/>
        <v>0.92986111111111114</v>
      </c>
      <c r="CO1353" s="219">
        <f t="shared" si="181"/>
        <v>0.92986111111111114</v>
      </c>
      <c r="CQ1353" s="219">
        <v>0.92847222222222203</v>
      </c>
      <c r="CV1353" s="219">
        <f t="shared" si="182"/>
        <v>0.92986111111111114</v>
      </c>
      <c r="CW1353" s="219">
        <f t="shared" si="183"/>
        <v>0.92986111111111114</v>
      </c>
      <c r="CY1353" s="219">
        <v>0.92847222222222203</v>
      </c>
    </row>
    <row r="1354" spans="68:103" ht="15" hidden="1" customHeight="1">
      <c r="BP1354" s="236">
        <f ca="1"/>
        <v>0.92777777777777803</v>
      </c>
      <c r="CN1354" s="219">
        <f t="shared" si="180"/>
        <v>0.93055555555555558</v>
      </c>
      <c r="CO1354" s="219">
        <f t="shared" si="181"/>
        <v>0.93055555555555558</v>
      </c>
      <c r="CQ1354" s="219">
        <v>0.92916666666666703</v>
      </c>
      <c r="CV1354" s="219">
        <f t="shared" si="182"/>
        <v>0.93055555555555558</v>
      </c>
      <c r="CW1354" s="219">
        <f t="shared" si="183"/>
        <v>0.93055555555555558</v>
      </c>
      <c r="CY1354" s="219">
        <v>0.92916666666666703</v>
      </c>
    </row>
    <row r="1355" spans="68:103" ht="15" hidden="1" customHeight="1">
      <c r="BP1355" s="236">
        <f ca="1"/>
        <v>0.92847222222222203</v>
      </c>
      <c r="CN1355" s="219">
        <f t="shared" si="180"/>
        <v>0.93125000000000002</v>
      </c>
      <c r="CO1355" s="219">
        <f t="shared" si="181"/>
        <v>0.93125000000000002</v>
      </c>
      <c r="CQ1355" s="219">
        <v>0.92986111111111103</v>
      </c>
      <c r="CV1355" s="219">
        <f t="shared" si="182"/>
        <v>0.93125000000000002</v>
      </c>
      <c r="CW1355" s="219">
        <f t="shared" si="183"/>
        <v>0.93125000000000002</v>
      </c>
      <c r="CY1355" s="219">
        <v>0.92986111111111103</v>
      </c>
    </row>
    <row r="1356" spans="68:103" ht="15" hidden="1" customHeight="1">
      <c r="BP1356" s="236">
        <f ca="1"/>
        <v>0.92916666666666703</v>
      </c>
      <c r="CN1356" s="219">
        <f t="shared" si="180"/>
        <v>0.93194444444444446</v>
      </c>
      <c r="CO1356" s="219">
        <f t="shared" si="181"/>
        <v>0.93194444444444446</v>
      </c>
      <c r="CQ1356" s="219">
        <v>0.93055555555555602</v>
      </c>
      <c r="CV1356" s="219">
        <f t="shared" si="182"/>
        <v>0.93194444444444446</v>
      </c>
      <c r="CW1356" s="219">
        <f t="shared" si="183"/>
        <v>0.93194444444444446</v>
      </c>
      <c r="CY1356" s="219">
        <v>0.93055555555555602</v>
      </c>
    </row>
    <row r="1357" spans="68:103" ht="15" hidden="1" customHeight="1">
      <c r="BP1357" s="236">
        <f ca="1"/>
        <v>0.92986111111111103</v>
      </c>
      <c r="CN1357" s="219">
        <f t="shared" si="180"/>
        <v>0.93263888888888891</v>
      </c>
      <c r="CO1357" s="219">
        <f t="shared" si="181"/>
        <v>0.93263888888888891</v>
      </c>
      <c r="CQ1357" s="219">
        <v>0.93125000000000002</v>
      </c>
      <c r="CV1357" s="219">
        <f t="shared" si="182"/>
        <v>0.93263888888888891</v>
      </c>
      <c r="CW1357" s="219">
        <f t="shared" si="183"/>
        <v>0.93263888888888891</v>
      </c>
      <c r="CY1357" s="219">
        <v>0.93125000000000002</v>
      </c>
    </row>
    <row r="1358" spans="68:103" ht="15" hidden="1" customHeight="1">
      <c r="BP1358" s="236">
        <f ca="1"/>
        <v>0.93055555555555602</v>
      </c>
      <c r="CN1358" s="219">
        <f t="shared" si="180"/>
        <v>0.93333333333333335</v>
      </c>
      <c r="CO1358" s="219">
        <f t="shared" si="181"/>
        <v>0.93333333333333335</v>
      </c>
      <c r="CQ1358" s="219">
        <v>0.93194444444444402</v>
      </c>
      <c r="CV1358" s="219">
        <f t="shared" si="182"/>
        <v>0.93333333333333335</v>
      </c>
      <c r="CW1358" s="219">
        <f t="shared" si="183"/>
        <v>0.93333333333333335</v>
      </c>
      <c r="CY1358" s="219">
        <v>0.93194444444444402</v>
      </c>
    </row>
    <row r="1359" spans="68:103" ht="15" hidden="1" customHeight="1">
      <c r="BP1359" s="236">
        <f ca="1"/>
        <v>0.93125000000000002</v>
      </c>
      <c r="CN1359" s="219">
        <f t="shared" si="180"/>
        <v>0.93402777777777779</v>
      </c>
      <c r="CO1359" s="219">
        <f t="shared" si="181"/>
        <v>0.93402777777777779</v>
      </c>
      <c r="CQ1359" s="219">
        <v>0.93263888888888902</v>
      </c>
      <c r="CV1359" s="219">
        <f t="shared" si="182"/>
        <v>0.93402777777777779</v>
      </c>
      <c r="CW1359" s="219">
        <f t="shared" si="183"/>
        <v>0.93402777777777779</v>
      </c>
      <c r="CY1359" s="219">
        <v>0.93263888888888902</v>
      </c>
    </row>
    <row r="1360" spans="68:103" ht="15" hidden="1" customHeight="1">
      <c r="BP1360" s="236">
        <f ca="1"/>
        <v>0.93194444444444402</v>
      </c>
      <c r="CN1360" s="219">
        <f t="shared" ref="CN1360:CN1423" si="184">IF(CN1359=1,TIME(0,1,0),TIME(HOUR(CN1359),MINUTE(CN1359),0)+TIME(0,1,0))</f>
        <v>0.93472222222222223</v>
      </c>
      <c r="CO1360" s="219">
        <f t="shared" ref="CO1360:CO1423" si="185">IF(CO1359=1,TIME(0,1,0),TIME(HOUR(CO1359),MINUTE(CO1359),0)+TIME(0,1,0))</f>
        <v>0.93472222222222223</v>
      </c>
      <c r="CQ1360" s="219">
        <v>0.93333333333333302</v>
      </c>
      <c r="CV1360" s="219">
        <f t="shared" ref="CV1360:CV1423" si="186">IF(CV1359=1,TIME(0,1,0),TIME(HOUR(CV1359),MINUTE(CV1359),0)+TIME(0,1,0))</f>
        <v>0.93472222222222223</v>
      </c>
      <c r="CW1360" s="219">
        <f t="shared" ref="CW1360:CW1423" si="187">IF(CW1359=1,TIME(0,1,0),TIME(HOUR(CW1359),MINUTE(CW1359),0)+TIME(0,1,0))</f>
        <v>0.93472222222222223</v>
      </c>
      <c r="CY1360" s="219">
        <v>0.93333333333333302</v>
      </c>
    </row>
    <row r="1361" spans="68:103" ht="15" hidden="1" customHeight="1">
      <c r="BP1361" s="236">
        <f ca="1"/>
        <v>0.93263888888888902</v>
      </c>
      <c r="CN1361" s="219">
        <f t="shared" si="184"/>
        <v>0.93541666666666667</v>
      </c>
      <c r="CO1361" s="219">
        <f t="shared" si="185"/>
        <v>0.93541666666666667</v>
      </c>
      <c r="CQ1361" s="219">
        <v>0.93402777777777801</v>
      </c>
      <c r="CV1361" s="219">
        <f t="shared" si="186"/>
        <v>0.93541666666666667</v>
      </c>
      <c r="CW1361" s="219">
        <f t="shared" si="187"/>
        <v>0.93541666666666667</v>
      </c>
      <c r="CY1361" s="219">
        <v>0.93402777777777801</v>
      </c>
    </row>
    <row r="1362" spans="68:103" ht="15" hidden="1" customHeight="1">
      <c r="BP1362" s="236">
        <f ca="1"/>
        <v>0.93333333333333302</v>
      </c>
      <c r="CN1362" s="219">
        <f t="shared" si="184"/>
        <v>0.93611111111111112</v>
      </c>
      <c r="CO1362" s="219">
        <f t="shared" si="185"/>
        <v>0.93611111111111112</v>
      </c>
      <c r="CQ1362" s="219">
        <v>0.93472222222222201</v>
      </c>
      <c r="CV1362" s="219">
        <f t="shared" si="186"/>
        <v>0.93611111111111112</v>
      </c>
      <c r="CW1362" s="219">
        <f t="shared" si="187"/>
        <v>0.93611111111111112</v>
      </c>
      <c r="CY1362" s="219">
        <v>0.93472222222222201</v>
      </c>
    </row>
    <row r="1363" spans="68:103" ht="15" hidden="1" customHeight="1">
      <c r="BP1363" s="236">
        <f ca="1"/>
        <v>0.93402777777777801</v>
      </c>
      <c r="CN1363" s="219">
        <f t="shared" si="184"/>
        <v>0.93680555555555556</v>
      </c>
      <c r="CO1363" s="219">
        <f t="shared" si="185"/>
        <v>0.93680555555555556</v>
      </c>
      <c r="CQ1363" s="219">
        <v>0.93541666666666701</v>
      </c>
      <c r="CV1363" s="219">
        <f t="shared" si="186"/>
        <v>0.93680555555555556</v>
      </c>
      <c r="CW1363" s="219">
        <f t="shared" si="187"/>
        <v>0.93680555555555556</v>
      </c>
      <c r="CY1363" s="219">
        <v>0.93541666666666701</v>
      </c>
    </row>
    <row r="1364" spans="68:103" ht="15" hidden="1" customHeight="1">
      <c r="BP1364" s="236">
        <f ca="1"/>
        <v>0.93472222222222201</v>
      </c>
      <c r="CN1364" s="219">
        <f t="shared" si="184"/>
        <v>0.9375</v>
      </c>
      <c r="CO1364" s="219">
        <f t="shared" si="185"/>
        <v>0.9375</v>
      </c>
      <c r="CQ1364" s="219">
        <v>0.93611111111111101</v>
      </c>
      <c r="CV1364" s="219">
        <f t="shared" si="186"/>
        <v>0.9375</v>
      </c>
      <c r="CW1364" s="219">
        <f t="shared" si="187"/>
        <v>0.9375</v>
      </c>
      <c r="CY1364" s="219">
        <v>0.93611111111111101</v>
      </c>
    </row>
    <row r="1365" spans="68:103" ht="15" hidden="1" customHeight="1">
      <c r="BP1365" s="236">
        <f ca="1"/>
        <v>0.93541666666666701</v>
      </c>
      <c r="CN1365" s="219">
        <f t="shared" si="184"/>
        <v>0.93819444444444444</v>
      </c>
      <c r="CO1365" s="219">
        <f t="shared" si="185"/>
        <v>0.93819444444444444</v>
      </c>
      <c r="CQ1365" s="219">
        <v>0.936805555555556</v>
      </c>
      <c r="CV1365" s="219">
        <f t="shared" si="186"/>
        <v>0.93819444444444444</v>
      </c>
      <c r="CW1365" s="219">
        <f t="shared" si="187"/>
        <v>0.93819444444444444</v>
      </c>
      <c r="CY1365" s="219">
        <v>0.936805555555556</v>
      </c>
    </row>
    <row r="1366" spans="68:103" ht="15" hidden="1" customHeight="1">
      <c r="BP1366" s="236">
        <f ca="1"/>
        <v>0.93611111111111101</v>
      </c>
      <c r="CN1366" s="219">
        <f t="shared" si="184"/>
        <v>0.93888888888888888</v>
      </c>
      <c r="CO1366" s="219">
        <f t="shared" si="185"/>
        <v>0.93888888888888888</v>
      </c>
      <c r="CQ1366" s="219">
        <v>0.9375</v>
      </c>
      <c r="CV1366" s="219">
        <f t="shared" si="186"/>
        <v>0.93888888888888888</v>
      </c>
      <c r="CW1366" s="219">
        <f t="shared" si="187"/>
        <v>0.93888888888888888</v>
      </c>
      <c r="CY1366" s="219">
        <v>0.9375</v>
      </c>
    </row>
    <row r="1367" spans="68:103" ht="15" hidden="1" customHeight="1">
      <c r="BP1367" s="236">
        <f ca="1"/>
        <v>0.936805555555556</v>
      </c>
      <c r="CN1367" s="219">
        <f t="shared" si="184"/>
        <v>0.93958333333333333</v>
      </c>
      <c r="CO1367" s="219">
        <f t="shared" si="185"/>
        <v>0.93958333333333333</v>
      </c>
      <c r="CQ1367" s="219">
        <v>0.938194444444444</v>
      </c>
      <c r="CV1367" s="219">
        <f t="shared" si="186"/>
        <v>0.93958333333333333</v>
      </c>
      <c r="CW1367" s="219">
        <f t="shared" si="187"/>
        <v>0.93958333333333333</v>
      </c>
      <c r="CY1367" s="219">
        <v>0.938194444444444</v>
      </c>
    </row>
    <row r="1368" spans="68:103" ht="15" hidden="1" customHeight="1">
      <c r="BP1368" s="236">
        <f ca="1"/>
        <v>0.9375</v>
      </c>
      <c r="CN1368" s="219">
        <f t="shared" si="184"/>
        <v>0.94027777777777777</v>
      </c>
      <c r="CO1368" s="219">
        <f t="shared" si="185"/>
        <v>0.94027777777777777</v>
      </c>
      <c r="CQ1368" s="219">
        <v>0.93888888888888899</v>
      </c>
      <c r="CV1368" s="219">
        <f t="shared" si="186"/>
        <v>0.94027777777777777</v>
      </c>
      <c r="CW1368" s="219">
        <f t="shared" si="187"/>
        <v>0.94027777777777777</v>
      </c>
      <c r="CY1368" s="219">
        <v>0.93888888888888899</v>
      </c>
    </row>
    <row r="1369" spans="68:103" ht="15" hidden="1" customHeight="1">
      <c r="BP1369" s="236">
        <f ca="1"/>
        <v>0.938194444444444</v>
      </c>
      <c r="CN1369" s="219">
        <f t="shared" si="184"/>
        <v>0.94097222222222221</v>
      </c>
      <c r="CO1369" s="219">
        <f t="shared" si="185"/>
        <v>0.94097222222222221</v>
      </c>
      <c r="CQ1369" s="219">
        <v>0.93958333333333299</v>
      </c>
      <c r="CV1369" s="219">
        <f t="shared" si="186"/>
        <v>0.94097222222222221</v>
      </c>
      <c r="CW1369" s="219">
        <f t="shared" si="187"/>
        <v>0.94097222222222221</v>
      </c>
      <c r="CY1369" s="219">
        <v>0.93958333333333299</v>
      </c>
    </row>
    <row r="1370" spans="68:103" ht="15" hidden="1" customHeight="1">
      <c r="BP1370" s="236">
        <f ca="1"/>
        <v>0.93888888888888899</v>
      </c>
      <c r="CN1370" s="219">
        <f t="shared" si="184"/>
        <v>0.94166666666666665</v>
      </c>
      <c r="CO1370" s="219">
        <f t="shared" si="185"/>
        <v>0.94166666666666665</v>
      </c>
      <c r="CQ1370" s="219">
        <v>0.94027777777777799</v>
      </c>
      <c r="CV1370" s="219">
        <f t="shared" si="186"/>
        <v>0.94166666666666665</v>
      </c>
      <c r="CW1370" s="219">
        <f t="shared" si="187"/>
        <v>0.94166666666666665</v>
      </c>
      <c r="CY1370" s="219">
        <v>0.94027777777777799</v>
      </c>
    </row>
    <row r="1371" spans="68:103" ht="15" hidden="1" customHeight="1">
      <c r="BP1371" s="236">
        <f ca="1"/>
        <v>0.93958333333333299</v>
      </c>
      <c r="CN1371" s="219">
        <f t="shared" si="184"/>
        <v>0.94236111111111109</v>
      </c>
      <c r="CO1371" s="219">
        <f t="shared" si="185"/>
        <v>0.94236111111111109</v>
      </c>
      <c r="CQ1371" s="219">
        <v>0.94097222222222199</v>
      </c>
      <c r="CV1371" s="219">
        <f t="shared" si="186"/>
        <v>0.94236111111111109</v>
      </c>
      <c r="CW1371" s="219">
        <f t="shared" si="187"/>
        <v>0.94236111111111109</v>
      </c>
      <c r="CY1371" s="219">
        <v>0.94097222222222199</v>
      </c>
    </row>
    <row r="1372" spans="68:103" ht="15" hidden="1" customHeight="1">
      <c r="BP1372" s="236">
        <f ca="1"/>
        <v>0.94027777777777799</v>
      </c>
      <c r="CN1372" s="219">
        <f t="shared" si="184"/>
        <v>0.94305555555555554</v>
      </c>
      <c r="CO1372" s="219">
        <f t="shared" si="185"/>
        <v>0.94305555555555554</v>
      </c>
      <c r="CQ1372" s="219">
        <v>0.94166666666666698</v>
      </c>
      <c r="CV1372" s="219">
        <f t="shared" si="186"/>
        <v>0.94305555555555554</v>
      </c>
      <c r="CW1372" s="219">
        <f t="shared" si="187"/>
        <v>0.94305555555555554</v>
      </c>
      <c r="CY1372" s="219">
        <v>0.94166666666666698</v>
      </c>
    </row>
    <row r="1373" spans="68:103" ht="15" hidden="1" customHeight="1">
      <c r="BP1373" s="236">
        <f ca="1"/>
        <v>0.94097222222222199</v>
      </c>
      <c r="CN1373" s="219">
        <f t="shared" si="184"/>
        <v>0.94374999999999998</v>
      </c>
      <c r="CO1373" s="219">
        <f t="shared" si="185"/>
        <v>0.94374999999999998</v>
      </c>
      <c r="CQ1373" s="219">
        <v>0.94236111111111098</v>
      </c>
      <c r="CV1373" s="219">
        <f t="shared" si="186"/>
        <v>0.94374999999999998</v>
      </c>
      <c r="CW1373" s="219">
        <f t="shared" si="187"/>
        <v>0.94374999999999998</v>
      </c>
      <c r="CY1373" s="219">
        <v>0.94236111111111098</v>
      </c>
    </row>
    <row r="1374" spans="68:103" ht="15" hidden="1" customHeight="1">
      <c r="BP1374" s="236">
        <f ca="1"/>
        <v>0.94166666666666698</v>
      </c>
      <c r="CN1374" s="219">
        <f t="shared" si="184"/>
        <v>0.94444444444444442</v>
      </c>
      <c r="CO1374" s="219">
        <f t="shared" si="185"/>
        <v>0.94444444444444442</v>
      </c>
      <c r="CQ1374" s="219">
        <v>0.94305555555555598</v>
      </c>
      <c r="CV1374" s="219">
        <f t="shared" si="186"/>
        <v>0.94444444444444442</v>
      </c>
      <c r="CW1374" s="219">
        <f t="shared" si="187"/>
        <v>0.94444444444444442</v>
      </c>
      <c r="CY1374" s="219">
        <v>0.94305555555555598</v>
      </c>
    </row>
    <row r="1375" spans="68:103" ht="15" hidden="1" customHeight="1">
      <c r="BP1375" s="236">
        <f ca="1"/>
        <v>0.94236111111111098</v>
      </c>
      <c r="CN1375" s="219">
        <f t="shared" si="184"/>
        <v>0.94513888888888886</v>
      </c>
      <c r="CO1375" s="219">
        <f t="shared" si="185"/>
        <v>0.94513888888888886</v>
      </c>
      <c r="CQ1375" s="219">
        <v>0.94374999999999998</v>
      </c>
      <c r="CV1375" s="219">
        <f t="shared" si="186"/>
        <v>0.94513888888888886</v>
      </c>
      <c r="CW1375" s="219">
        <f t="shared" si="187"/>
        <v>0.94513888888888886</v>
      </c>
      <c r="CY1375" s="219">
        <v>0.94374999999999998</v>
      </c>
    </row>
    <row r="1376" spans="68:103" ht="15" hidden="1" customHeight="1">
      <c r="BP1376" s="236">
        <f ca="1"/>
        <v>0.94305555555555598</v>
      </c>
      <c r="CN1376" s="219">
        <f t="shared" si="184"/>
        <v>0.9458333333333333</v>
      </c>
      <c r="CO1376" s="219">
        <f t="shared" si="185"/>
        <v>0.9458333333333333</v>
      </c>
      <c r="CQ1376" s="219">
        <v>0.94444444444444497</v>
      </c>
      <c r="CV1376" s="219">
        <f t="shared" si="186"/>
        <v>0.9458333333333333</v>
      </c>
      <c r="CW1376" s="219">
        <f t="shared" si="187"/>
        <v>0.9458333333333333</v>
      </c>
      <c r="CY1376" s="219">
        <v>0.94444444444444497</v>
      </c>
    </row>
    <row r="1377" spans="68:103" ht="15" hidden="1" customHeight="1">
      <c r="BP1377" s="236">
        <f ca="1"/>
        <v>0.94374999999999998</v>
      </c>
      <c r="CN1377" s="219">
        <f t="shared" si="184"/>
        <v>0.94652777777777775</v>
      </c>
      <c r="CO1377" s="219">
        <f t="shared" si="185"/>
        <v>0.94652777777777775</v>
      </c>
      <c r="CQ1377" s="219">
        <v>0.94513888888888897</v>
      </c>
      <c r="CV1377" s="219">
        <f t="shared" si="186"/>
        <v>0.94652777777777775</v>
      </c>
      <c r="CW1377" s="219">
        <f t="shared" si="187"/>
        <v>0.94652777777777775</v>
      </c>
      <c r="CY1377" s="219">
        <v>0.94513888888888897</v>
      </c>
    </row>
    <row r="1378" spans="68:103" ht="15" hidden="1" customHeight="1">
      <c r="BP1378" s="236">
        <f ca="1"/>
        <v>0.94444444444444497</v>
      </c>
      <c r="CN1378" s="219">
        <f t="shared" si="184"/>
        <v>0.94722222222222219</v>
      </c>
      <c r="CO1378" s="219">
        <f t="shared" si="185"/>
        <v>0.94722222222222219</v>
      </c>
      <c r="CQ1378" s="219">
        <v>0.94583333333333297</v>
      </c>
      <c r="CV1378" s="219">
        <f t="shared" si="186"/>
        <v>0.94722222222222219</v>
      </c>
      <c r="CW1378" s="219">
        <f t="shared" si="187"/>
        <v>0.94722222222222219</v>
      </c>
      <c r="CY1378" s="219">
        <v>0.94583333333333297</v>
      </c>
    </row>
    <row r="1379" spans="68:103" ht="15" hidden="1" customHeight="1">
      <c r="BP1379" s="236">
        <f ca="1"/>
        <v>0.94513888888888897</v>
      </c>
      <c r="CN1379" s="219">
        <f t="shared" si="184"/>
        <v>0.94791666666666663</v>
      </c>
      <c r="CO1379" s="219">
        <f t="shared" si="185"/>
        <v>0.94791666666666663</v>
      </c>
      <c r="CQ1379" s="219">
        <v>0.94652777777777797</v>
      </c>
      <c r="CV1379" s="219">
        <f t="shared" si="186"/>
        <v>0.94791666666666663</v>
      </c>
      <c r="CW1379" s="219">
        <f t="shared" si="187"/>
        <v>0.94791666666666663</v>
      </c>
      <c r="CY1379" s="219">
        <v>0.94652777777777797</v>
      </c>
    </row>
    <row r="1380" spans="68:103" ht="15" hidden="1" customHeight="1">
      <c r="BP1380" s="236">
        <f ca="1"/>
        <v>0.94583333333333297</v>
      </c>
      <c r="CN1380" s="219">
        <f t="shared" si="184"/>
        <v>0.94861111111111107</v>
      </c>
      <c r="CO1380" s="219">
        <f t="shared" si="185"/>
        <v>0.94861111111111107</v>
      </c>
      <c r="CQ1380" s="219">
        <v>0.94722222222222197</v>
      </c>
      <c r="CV1380" s="219">
        <f t="shared" si="186"/>
        <v>0.94861111111111107</v>
      </c>
      <c r="CW1380" s="219">
        <f t="shared" si="187"/>
        <v>0.94861111111111107</v>
      </c>
      <c r="CY1380" s="219">
        <v>0.94722222222222197</v>
      </c>
    </row>
    <row r="1381" spans="68:103" ht="15" hidden="1" customHeight="1">
      <c r="BP1381" s="236">
        <f ca="1"/>
        <v>0.94652777777777797</v>
      </c>
      <c r="CN1381" s="219">
        <f t="shared" si="184"/>
        <v>0.94930555555555551</v>
      </c>
      <c r="CO1381" s="219">
        <f t="shared" si="185"/>
        <v>0.94930555555555551</v>
      </c>
      <c r="CQ1381" s="219">
        <v>0.94791666666666696</v>
      </c>
      <c r="CV1381" s="219">
        <f t="shared" si="186"/>
        <v>0.94930555555555551</v>
      </c>
      <c r="CW1381" s="219">
        <f t="shared" si="187"/>
        <v>0.94930555555555551</v>
      </c>
      <c r="CY1381" s="219">
        <v>0.94791666666666696</v>
      </c>
    </row>
    <row r="1382" spans="68:103" ht="15" hidden="1" customHeight="1">
      <c r="BP1382" s="236">
        <f ca="1"/>
        <v>0.94722222222222197</v>
      </c>
      <c r="CN1382" s="219">
        <f t="shared" si="184"/>
        <v>0.95</v>
      </c>
      <c r="CO1382" s="219">
        <f t="shared" si="185"/>
        <v>0.95</v>
      </c>
      <c r="CQ1382" s="219">
        <v>0.94861111111111096</v>
      </c>
      <c r="CV1382" s="219">
        <f t="shared" si="186"/>
        <v>0.95</v>
      </c>
      <c r="CW1382" s="219">
        <f t="shared" si="187"/>
        <v>0.95</v>
      </c>
      <c r="CY1382" s="219">
        <v>0.94861111111111096</v>
      </c>
    </row>
    <row r="1383" spans="68:103" ht="15" hidden="1" customHeight="1">
      <c r="BP1383" s="236">
        <f ca="1"/>
        <v>0.94791666666666696</v>
      </c>
      <c r="CN1383" s="219">
        <f t="shared" si="184"/>
        <v>0.9506944444444444</v>
      </c>
      <c r="CO1383" s="219">
        <f t="shared" si="185"/>
        <v>0.9506944444444444</v>
      </c>
      <c r="CQ1383" s="219">
        <v>0.94930555555555596</v>
      </c>
      <c r="CV1383" s="219">
        <f t="shared" si="186"/>
        <v>0.9506944444444444</v>
      </c>
      <c r="CW1383" s="219">
        <f t="shared" si="187"/>
        <v>0.9506944444444444</v>
      </c>
      <c r="CY1383" s="219">
        <v>0.94930555555555596</v>
      </c>
    </row>
    <row r="1384" spans="68:103" ht="15" hidden="1" customHeight="1">
      <c r="BP1384" s="236">
        <f ca="1"/>
        <v>0.94861111111111096</v>
      </c>
      <c r="CN1384" s="219">
        <f t="shared" si="184"/>
        <v>0.95138888888888884</v>
      </c>
      <c r="CO1384" s="219">
        <f t="shared" si="185"/>
        <v>0.95138888888888884</v>
      </c>
      <c r="CQ1384" s="219">
        <v>0.95</v>
      </c>
      <c r="CV1384" s="219">
        <f t="shared" si="186"/>
        <v>0.95138888888888884</v>
      </c>
      <c r="CW1384" s="219">
        <f t="shared" si="187"/>
        <v>0.95138888888888884</v>
      </c>
      <c r="CY1384" s="219">
        <v>0.95</v>
      </c>
    </row>
    <row r="1385" spans="68:103" ht="15" hidden="1" customHeight="1">
      <c r="BP1385" s="236">
        <f ca="1"/>
        <v>0.94930555555555596</v>
      </c>
      <c r="CN1385" s="219">
        <f t="shared" si="184"/>
        <v>0.95208333333333328</v>
      </c>
      <c r="CO1385" s="219">
        <f t="shared" si="185"/>
        <v>0.95208333333333328</v>
      </c>
      <c r="CQ1385" s="219">
        <v>0.95069444444444495</v>
      </c>
      <c r="CV1385" s="219">
        <f t="shared" si="186"/>
        <v>0.95208333333333328</v>
      </c>
      <c r="CW1385" s="219">
        <f t="shared" si="187"/>
        <v>0.95208333333333328</v>
      </c>
      <c r="CY1385" s="219">
        <v>0.95069444444444495</v>
      </c>
    </row>
    <row r="1386" spans="68:103" ht="15" hidden="1" customHeight="1">
      <c r="BP1386" s="236">
        <f ca="1"/>
        <v>0.95</v>
      </c>
      <c r="CN1386" s="219">
        <f t="shared" si="184"/>
        <v>0.95277777777777772</v>
      </c>
      <c r="CO1386" s="219">
        <f t="shared" si="185"/>
        <v>0.95277777777777772</v>
      </c>
      <c r="CQ1386" s="219">
        <v>0.95138888888888895</v>
      </c>
      <c r="CV1386" s="219">
        <f t="shared" si="186"/>
        <v>0.95277777777777772</v>
      </c>
      <c r="CW1386" s="219">
        <f t="shared" si="187"/>
        <v>0.95277777777777772</v>
      </c>
      <c r="CY1386" s="219">
        <v>0.95138888888888895</v>
      </c>
    </row>
    <row r="1387" spans="68:103" ht="15" hidden="1" customHeight="1">
      <c r="BP1387" s="236">
        <f ca="1"/>
        <v>0.95069444444444495</v>
      </c>
      <c r="CN1387" s="219">
        <f t="shared" si="184"/>
        <v>0.95347222222222217</v>
      </c>
      <c r="CO1387" s="219">
        <f t="shared" si="185"/>
        <v>0.95347222222222217</v>
      </c>
      <c r="CQ1387" s="219">
        <v>0.95208333333333295</v>
      </c>
      <c r="CV1387" s="219">
        <f t="shared" si="186"/>
        <v>0.95347222222222217</v>
      </c>
      <c r="CW1387" s="219">
        <f t="shared" si="187"/>
        <v>0.95347222222222217</v>
      </c>
      <c r="CY1387" s="219">
        <v>0.95208333333333295</v>
      </c>
    </row>
    <row r="1388" spans="68:103" ht="15" hidden="1" customHeight="1">
      <c r="BP1388" s="236">
        <f ca="1"/>
        <v>0.95138888888888895</v>
      </c>
      <c r="CN1388" s="219">
        <f t="shared" si="184"/>
        <v>0.95416666666666672</v>
      </c>
      <c r="CO1388" s="219">
        <f t="shared" si="185"/>
        <v>0.95416666666666672</v>
      </c>
      <c r="CQ1388" s="219">
        <v>0.95277777777777795</v>
      </c>
      <c r="CV1388" s="219">
        <f t="shared" si="186"/>
        <v>0.95416666666666672</v>
      </c>
      <c r="CW1388" s="219">
        <f t="shared" si="187"/>
        <v>0.95416666666666672</v>
      </c>
      <c r="CY1388" s="219">
        <v>0.95277777777777795</v>
      </c>
    </row>
    <row r="1389" spans="68:103" ht="15" hidden="1" customHeight="1">
      <c r="BP1389" s="236">
        <f ca="1"/>
        <v>0.95208333333333295</v>
      </c>
      <c r="CN1389" s="219">
        <f t="shared" si="184"/>
        <v>0.95486111111111116</v>
      </c>
      <c r="CO1389" s="219">
        <f t="shared" si="185"/>
        <v>0.95486111111111116</v>
      </c>
      <c r="CQ1389" s="219">
        <v>0.95347222222222205</v>
      </c>
      <c r="CV1389" s="219">
        <f t="shared" si="186"/>
        <v>0.95486111111111116</v>
      </c>
      <c r="CW1389" s="219">
        <f t="shared" si="187"/>
        <v>0.95486111111111116</v>
      </c>
      <c r="CY1389" s="219">
        <v>0.95347222222222205</v>
      </c>
    </row>
    <row r="1390" spans="68:103" ht="15" hidden="1" customHeight="1">
      <c r="BP1390" s="236">
        <f ca="1"/>
        <v>0.95277777777777795</v>
      </c>
      <c r="CN1390" s="219">
        <f t="shared" si="184"/>
        <v>0.9555555555555556</v>
      </c>
      <c r="CO1390" s="219">
        <f t="shared" si="185"/>
        <v>0.9555555555555556</v>
      </c>
      <c r="CQ1390" s="219">
        <v>0.95416666666666705</v>
      </c>
      <c r="CV1390" s="219">
        <f t="shared" si="186"/>
        <v>0.9555555555555556</v>
      </c>
      <c r="CW1390" s="219">
        <f t="shared" si="187"/>
        <v>0.9555555555555556</v>
      </c>
      <c r="CY1390" s="219">
        <v>0.95416666666666705</v>
      </c>
    </row>
    <row r="1391" spans="68:103" ht="15" hidden="1" customHeight="1">
      <c r="BP1391" s="236">
        <f ca="1"/>
        <v>0.95347222222222205</v>
      </c>
      <c r="CN1391" s="219">
        <f t="shared" si="184"/>
        <v>0.95625000000000004</v>
      </c>
      <c r="CO1391" s="219">
        <f t="shared" si="185"/>
        <v>0.95625000000000004</v>
      </c>
      <c r="CQ1391" s="219">
        <v>0.95486111111111105</v>
      </c>
      <c r="CV1391" s="219">
        <f t="shared" si="186"/>
        <v>0.95625000000000004</v>
      </c>
      <c r="CW1391" s="219">
        <f t="shared" si="187"/>
        <v>0.95625000000000004</v>
      </c>
      <c r="CY1391" s="219">
        <v>0.95486111111111105</v>
      </c>
    </row>
    <row r="1392" spans="68:103" ht="15" hidden="1" customHeight="1">
      <c r="BP1392" s="236">
        <f ca="1"/>
        <v>0.95416666666666705</v>
      </c>
      <c r="CN1392" s="219">
        <f t="shared" si="184"/>
        <v>0.95694444444444449</v>
      </c>
      <c r="CO1392" s="219">
        <f t="shared" si="185"/>
        <v>0.95694444444444449</v>
      </c>
      <c r="CQ1392" s="219">
        <v>0.95555555555555605</v>
      </c>
      <c r="CV1392" s="219">
        <f t="shared" si="186"/>
        <v>0.95694444444444449</v>
      </c>
      <c r="CW1392" s="219">
        <f t="shared" si="187"/>
        <v>0.95694444444444449</v>
      </c>
      <c r="CY1392" s="219">
        <v>0.95555555555555605</v>
      </c>
    </row>
    <row r="1393" spans="68:103" ht="15" hidden="1" customHeight="1">
      <c r="BP1393" s="236">
        <f ca="1"/>
        <v>0.95486111111111105</v>
      </c>
      <c r="CN1393" s="219">
        <f t="shared" si="184"/>
        <v>0.95763888888888893</v>
      </c>
      <c r="CO1393" s="219">
        <f t="shared" si="185"/>
        <v>0.95763888888888893</v>
      </c>
      <c r="CQ1393" s="219">
        <v>0.95625000000000004</v>
      </c>
      <c r="CV1393" s="219">
        <f t="shared" si="186"/>
        <v>0.95763888888888893</v>
      </c>
      <c r="CW1393" s="219">
        <f t="shared" si="187"/>
        <v>0.95763888888888893</v>
      </c>
      <c r="CY1393" s="219">
        <v>0.95625000000000004</v>
      </c>
    </row>
    <row r="1394" spans="68:103" ht="15" hidden="1" customHeight="1">
      <c r="BP1394" s="236">
        <f ca="1"/>
        <v>0.95555555555555605</v>
      </c>
      <c r="CN1394" s="219">
        <f t="shared" si="184"/>
        <v>0.95833333333333337</v>
      </c>
      <c r="CO1394" s="219">
        <f t="shared" si="185"/>
        <v>0.95833333333333337</v>
      </c>
      <c r="CQ1394" s="219">
        <v>0.95694444444444404</v>
      </c>
      <c r="CV1394" s="219">
        <f t="shared" si="186"/>
        <v>0.95833333333333337</v>
      </c>
      <c r="CW1394" s="219">
        <f t="shared" si="187"/>
        <v>0.95833333333333337</v>
      </c>
      <c r="CY1394" s="219">
        <v>0.95694444444444404</v>
      </c>
    </row>
    <row r="1395" spans="68:103" ht="15" hidden="1" customHeight="1">
      <c r="BP1395" s="236">
        <f ca="1"/>
        <v>0.95625000000000004</v>
      </c>
      <c r="CN1395" s="219">
        <f t="shared" si="184"/>
        <v>0.95902777777777781</v>
      </c>
      <c r="CO1395" s="219">
        <f t="shared" si="185"/>
        <v>0.95902777777777781</v>
      </c>
      <c r="CQ1395" s="219">
        <v>0.95763888888888904</v>
      </c>
      <c r="CV1395" s="219">
        <f t="shared" si="186"/>
        <v>0.95902777777777781</v>
      </c>
      <c r="CW1395" s="219">
        <f t="shared" si="187"/>
        <v>0.95902777777777781</v>
      </c>
      <c r="CY1395" s="219">
        <v>0.95763888888888904</v>
      </c>
    </row>
    <row r="1396" spans="68:103" ht="15" hidden="1" customHeight="1">
      <c r="BP1396" s="236">
        <f ca="1"/>
        <v>0.95694444444444404</v>
      </c>
      <c r="CN1396" s="219">
        <f t="shared" si="184"/>
        <v>0.95972222222222225</v>
      </c>
      <c r="CO1396" s="219">
        <f t="shared" si="185"/>
        <v>0.95972222222222225</v>
      </c>
      <c r="CQ1396" s="219">
        <v>0.95833333333333304</v>
      </c>
      <c r="CV1396" s="219">
        <f t="shared" si="186"/>
        <v>0.95972222222222225</v>
      </c>
      <c r="CW1396" s="219">
        <f t="shared" si="187"/>
        <v>0.95972222222222225</v>
      </c>
      <c r="CY1396" s="219">
        <v>0.95833333333333304</v>
      </c>
    </row>
    <row r="1397" spans="68:103" ht="15" hidden="1" customHeight="1">
      <c r="BP1397" s="236">
        <f ca="1"/>
        <v>0.95763888888888904</v>
      </c>
      <c r="CN1397" s="219">
        <f t="shared" si="184"/>
        <v>0.9604166666666667</v>
      </c>
      <c r="CO1397" s="219">
        <f t="shared" si="185"/>
        <v>0.9604166666666667</v>
      </c>
      <c r="CQ1397" s="219">
        <v>0.95902777777777803</v>
      </c>
      <c r="CV1397" s="219">
        <f t="shared" si="186"/>
        <v>0.9604166666666667</v>
      </c>
      <c r="CW1397" s="219">
        <f t="shared" si="187"/>
        <v>0.9604166666666667</v>
      </c>
      <c r="CY1397" s="219">
        <v>0.95902777777777803</v>
      </c>
    </row>
    <row r="1398" spans="68:103" ht="15" hidden="1" customHeight="1">
      <c r="BP1398" s="236">
        <f ca="1"/>
        <v>0.95833333333333304</v>
      </c>
      <c r="CN1398" s="219">
        <f t="shared" si="184"/>
        <v>0.96111111111111114</v>
      </c>
      <c r="CO1398" s="219">
        <f t="shared" si="185"/>
        <v>0.96111111111111114</v>
      </c>
      <c r="CQ1398" s="219">
        <v>0.95972222222222203</v>
      </c>
      <c r="CV1398" s="219">
        <f t="shared" si="186"/>
        <v>0.96111111111111114</v>
      </c>
      <c r="CW1398" s="219">
        <f t="shared" si="187"/>
        <v>0.96111111111111114</v>
      </c>
      <c r="CY1398" s="219">
        <v>0.95972222222222203</v>
      </c>
    </row>
    <row r="1399" spans="68:103" ht="15" hidden="1" customHeight="1">
      <c r="BP1399" s="236">
        <f ca="1"/>
        <v>0.95902777777777803</v>
      </c>
      <c r="CN1399" s="219">
        <f t="shared" si="184"/>
        <v>0.96180555555555558</v>
      </c>
      <c r="CO1399" s="219">
        <f t="shared" si="185"/>
        <v>0.96180555555555558</v>
      </c>
      <c r="CQ1399" s="219">
        <v>0.96041666666666703</v>
      </c>
      <c r="CV1399" s="219">
        <f t="shared" si="186"/>
        <v>0.96180555555555558</v>
      </c>
      <c r="CW1399" s="219">
        <f t="shared" si="187"/>
        <v>0.96180555555555558</v>
      </c>
      <c r="CY1399" s="219">
        <v>0.96041666666666703</v>
      </c>
    </row>
    <row r="1400" spans="68:103" ht="15" hidden="1" customHeight="1">
      <c r="BP1400" s="236">
        <f ca="1"/>
        <v>0.95972222222222203</v>
      </c>
      <c r="CN1400" s="219">
        <f t="shared" si="184"/>
        <v>0.96250000000000002</v>
      </c>
      <c r="CO1400" s="219">
        <f t="shared" si="185"/>
        <v>0.96250000000000002</v>
      </c>
      <c r="CQ1400" s="219">
        <v>0.96111111111111103</v>
      </c>
      <c r="CV1400" s="219">
        <f t="shared" si="186"/>
        <v>0.96250000000000002</v>
      </c>
      <c r="CW1400" s="219">
        <f t="shared" si="187"/>
        <v>0.96250000000000002</v>
      </c>
      <c r="CY1400" s="219">
        <v>0.96111111111111103</v>
      </c>
    </row>
    <row r="1401" spans="68:103" ht="15" hidden="1" customHeight="1">
      <c r="BP1401" s="236">
        <f ca="1"/>
        <v>0.96041666666666703</v>
      </c>
      <c r="CN1401" s="219">
        <f t="shared" si="184"/>
        <v>0.96319444444444446</v>
      </c>
      <c r="CO1401" s="219">
        <f t="shared" si="185"/>
        <v>0.96319444444444446</v>
      </c>
      <c r="CQ1401" s="219">
        <v>0.96180555555555602</v>
      </c>
      <c r="CV1401" s="219">
        <f t="shared" si="186"/>
        <v>0.96319444444444446</v>
      </c>
      <c r="CW1401" s="219">
        <f t="shared" si="187"/>
        <v>0.96319444444444446</v>
      </c>
      <c r="CY1401" s="219">
        <v>0.96180555555555602</v>
      </c>
    </row>
    <row r="1402" spans="68:103" ht="15" hidden="1" customHeight="1">
      <c r="BP1402" s="236">
        <f ca="1"/>
        <v>0.96111111111111103</v>
      </c>
      <c r="CN1402" s="219">
        <f t="shared" si="184"/>
        <v>0.96388888888888891</v>
      </c>
      <c r="CO1402" s="219">
        <f t="shared" si="185"/>
        <v>0.96388888888888891</v>
      </c>
      <c r="CQ1402" s="219">
        <v>0.96250000000000002</v>
      </c>
      <c r="CV1402" s="219">
        <f t="shared" si="186"/>
        <v>0.96388888888888891</v>
      </c>
      <c r="CW1402" s="219">
        <f t="shared" si="187"/>
        <v>0.96388888888888891</v>
      </c>
      <c r="CY1402" s="219">
        <v>0.96250000000000002</v>
      </c>
    </row>
    <row r="1403" spans="68:103" ht="15" hidden="1" customHeight="1">
      <c r="BP1403" s="236">
        <f ca="1"/>
        <v>0.96180555555555602</v>
      </c>
      <c r="CN1403" s="219">
        <f t="shared" si="184"/>
        <v>0.96458333333333335</v>
      </c>
      <c r="CO1403" s="219">
        <f t="shared" si="185"/>
        <v>0.96458333333333335</v>
      </c>
      <c r="CQ1403" s="219">
        <v>0.96319444444444402</v>
      </c>
      <c r="CV1403" s="219">
        <f t="shared" si="186"/>
        <v>0.96458333333333335</v>
      </c>
      <c r="CW1403" s="219">
        <f t="shared" si="187"/>
        <v>0.96458333333333335</v>
      </c>
      <c r="CY1403" s="219">
        <v>0.96319444444444402</v>
      </c>
    </row>
    <row r="1404" spans="68:103" ht="15" hidden="1" customHeight="1">
      <c r="BP1404" s="236">
        <f ca="1"/>
        <v>0.96250000000000002</v>
      </c>
      <c r="CN1404" s="219">
        <f t="shared" si="184"/>
        <v>0.96527777777777779</v>
      </c>
      <c r="CO1404" s="219">
        <f t="shared" si="185"/>
        <v>0.96527777777777779</v>
      </c>
      <c r="CQ1404" s="219">
        <v>0.96388888888888902</v>
      </c>
      <c r="CV1404" s="219">
        <f t="shared" si="186"/>
        <v>0.96527777777777779</v>
      </c>
      <c r="CW1404" s="219">
        <f t="shared" si="187"/>
        <v>0.96527777777777779</v>
      </c>
      <c r="CY1404" s="219">
        <v>0.96388888888888902</v>
      </c>
    </row>
    <row r="1405" spans="68:103" ht="15" hidden="1" customHeight="1">
      <c r="BP1405" s="236">
        <f ca="1"/>
        <v>0.96319444444444402</v>
      </c>
      <c r="CN1405" s="219">
        <f t="shared" si="184"/>
        <v>0.96597222222222223</v>
      </c>
      <c r="CO1405" s="219">
        <f t="shared" si="185"/>
        <v>0.96597222222222223</v>
      </c>
      <c r="CQ1405" s="219">
        <v>0.96458333333333302</v>
      </c>
      <c r="CV1405" s="219">
        <f t="shared" si="186"/>
        <v>0.96597222222222223</v>
      </c>
      <c r="CW1405" s="219">
        <f t="shared" si="187"/>
        <v>0.96597222222222223</v>
      </c>
      <c r="CY1405" s="219">
        <v>0.96458333333333302</v>
      </c>
    </row>
    <row r="1406" spans="68:103" ht="15" hidden="1" customHeight="1">
      <c r="BP1406" s="236">
        <f ca="1"/>
        <v>0.96388888888888902</v>
      </c>
      <c r="CN1406" s="219">
        <f t="shared" si="184"/>
        <v>0.96666666666666667</v>
      </c>
      <c r="CO1406" s="219">
        <f t="shared" si="185"/>
        <v>0.96666666666666667</v>
      </c>
      <c r="CQ1406" s="219">
        <v>0.96527777777777801</v>
      </c>
      <c r="CV1406" s="219">
        <f t="shared" si="186"/>
        <v>0.96666666666666667</v>
      </c>
      <c r="CW1406" s="219">
        <f t="shared" si="187"/>
        <v>0.96666666666666667</v>
      </c>
      <c r="CY1406" s="219">
        <v>0.96527777777777801</v>
      </c>
    </row>
    <row r="1407" spans="68:103" ht="15" hidden="1" customHeight="1">
      <c r="BP1407" s="236">
        <f ca="1"/>
        <v>0.96458333333333302</v>
      </c>
      <c r="CN1407" s="219">
        <f t="shared" si="184"/>
        <v>0.96736111111111112</v>
      </c>
      <c r="CO1407" s="219">
        <f t="shared" si="185"/>
        <v>0.96736111111111112</v>
      </c>
      <c r="CQ1407" s="219">
        <v>0.96597222222222201</v>
      </c>
      <c r="CV1407" s="219">
        <f t="shared" si="186"/>
        <v>0.96736111111111112</v>
      </c>
      <c r="CW1407" s="219">
        <f t="shared" si="187"/>
        <v>0.96736111111111112</v>
      </c>
      <c r="CY1407" s="219">
        <v>0.96597222222222201</v>
      </c>
    </row>
    <row r="1408" spans="68:103" ht="15" hidden="1" customHeight="1">
      <c r="BP1408" s="236">
        <f ca="1"/>
        <v>0.96527777777777801</v>
      </c>
      <c r="CN1408" s="219">
        <f t="shared" si="184"/>
        <v>0.96805555555555556</v>
      </c>
      <c r="CO1408" s="219">
        <f t="shared" si="185"/>
        <v>0.96805555555555556</v>
      </c>
      <c r="CQ1408" s="219">
        <v>0.96666666666666701</v>
      </c>
      <c r="CV1408" s="219">
        <f t="shared" si="186"/>
        <v>0.96805555555555556</v>
      </c>
      <c r="CW1408" s="219">
        <f t="shared" si="187"/>
        <v>0.96805555555555556</v>
      </c>
      <c r="CY1408" s="219">
        <v>0.96666666666666701</v>
      </c>
    </row>
    <row r="1409" spans="68:103" ht="15" hidden="1" customHeight="1">
      <c r="BP1409" s="236">
        <f ca="1"/>
        <v>0.96597222222222201</v>
      </c>
      <c r="CN1409" s="219">
        <f t="shared" si="184"/>
        <v>0.96875</v>
      </c>
      <c r="CO1409" s="219">
        <f t="shared" si="185"/>
        <v>0.96875</v>
      </c>
      <c r="CQ1409" s="219">
        <v>0.96736111111111101</v>
      </c>
      <c r="CV1409" s="219">
        <f t="shared" si="186"/>
        <v>0.96875</v>
      </c>
      <c r="CW1409" s="219">
        <f t="shared" si="187"/>
        <v>0.96875</v>
      </c>
      <c r="CY1409" s="219">
        <v>0.96736111111111101</v>
      </c>
    </row>
    <row r="1410" spans="68:103" ht="15" hidden="1" customHeight="1">
      <c r="BP1410" s="236">
        <f ca="1"/>
        <v>0.96666666666666701</v>
      </c>
      <c r="CN1410" s="219">
        <f t="shared" si="184"/>
        <v>0.96944444444444444</v>
      </c>
      <c r="CO1410" s="219">
        <f t="shared" si="185"/>
        <v>0.96944444444444444</v>
      </c>
      <c r="CQ1410" s="219">
        <v>0.968055555555556</v>
      </c>
      <c r="CV1410" s="219">
        <f t="shared" si="186"/>
        <v>0.96944444444444444</v>
      </c>
      <c r="CW1410" s="219">
        <f t="shared" si="187"/>
        <v>0.96944444444444444</v>
      </c>
      <c r="CY1410" s="219">
        <v>0.968055555555556</v>
      </c>
    </row>
    <row r="1411" spans="68:103" ht="15" hidden="1" customHeight="1">
      <c r="BP1411" s="236">
        <f ca="1"/>
        <v>0.96736111111111101</v>
      </c>
      <c r="CN1411" s="219">
        <f t="shared" si="184"/>
        <v>0.97013888888888888</v>
      </c>
      <c r="CO1411" s="219">
        <f t="shared" si="185"/>
        <v>0.97013888888888888</v>
      </c>
      <c r="CQ1411" s="219">
        <v>0.96875</v>
      </c>
      <c r="CV1411" s="219">
        <f t="shared" si="186"/>
        <v>0.97013888888888888</v>
      </c>
      <c r="CW1411" s="219">
        <f t="shared" si="187"/>
        <v>0.97013888888888888</v>
      </c>
      <c r="CY1411" s="219">
        <v>0.96875</v>
      </c>
    </row>
    <row r="1412" spans="68:103" ht="15" hidden="1" customHeight="1">
      <c r="BP1412" s="236">
        <f ca="1"/>
        <v>0.968055555555556</v>
      </c>
      <c r="CN1412" s="219">
        <f t="shared" si="184"/>
        <v>0.97083333333333333</v>
      </c>
      <c r="CO1412" s="219">
        <f t="shared" si="185"/>
        <v>0.97083333333333333</v>
      </c>
      <c r="CQ1412" s="219">
        <v>0.969444444444444</v>
      </c>
      <c r="CV1412" s="219">
        <f t="shared" si="186"/>
        <v>0.97083333333333333</v>
      </c>
      <c r="CW1412" s="219">
        <f t="shared" si="187"/>
        <v>0.97083333333333333</v>
      </c>
      <c r="CY1412" s="219">
        <v>0.969444444444444</v>
      </c>
    </row>
    <row r="1413" spans="68:103" ht="15" hidden="1" customHeight="1">
      <c r="BP1413" s="236">
        <f ca="1"/>
        <v>0.96875</v>
      </c>
      <c r="CN1413" s="219">
        <f t="shared" si="184"/>
        <v>0.97152777777777777</v>
      </c>
      <c r="CO1413" s="219">
        <f t="shared" si="185"/>
        <v>0.97152777777777777</v>
      </c>
      <c r="CQ1413" s="219">
        <v>0.97013888888888899</v>
      </c>
      <c r="CV1413" s="219">
        <f t="shared" si="186"/>
        <v>0.97152777777777777</v>
      </c>
      <c r="CW1413" s="219">
        <f t="shared" si="187"/>
        <v>0.97152777777777777</v>
      </c>
      <c r="CY1413" s="219">
        <v>0.97013888888888899</v>
      </c>
    </row>
    <row r="1414" spans="68:103" ht="15" hidden="1" customHeight="1">
      <c r="BP1414" s="236">
        <f ca="1"/>
        <v>0.969444444444444</v>
      </c>
      <c r="CN1414" s="219">
        <f t="shared" si="184"/>
        <v>0.97222222222222221</v>
      </c>
      <c r="CO1414" s="219">
        <f t="shared" si="185"/>
        <v>0.97222222222222221</v>
      </c>
      <c r="CQ1414" s="219">
        <v>0.97083333333333299</v>
      </c>
      <c r="CV1414" s="219">
        <f t="shared" si="186"/>
        <v>0.97222222222222221</v>
      </c>
      <c r="CW1414" s="219">
        <f t="shared" si="187"/>
        <v>0.97222222222222221</v>
      </c>
      <c r="CY1414" s="219">
        <v>0.97083333333333299</v>
      </c>
    </row>
    <row r="1415" spans="68:103" ht="15" hidden="1" customHeight="1">
      <c r="BP1415" s="236">
        <f ca="1"/>
        <v>0.97013888888888899</v>
      </c>
      <c r="CN1415" s="219">
        <f t="shared" si="184"/>
        <v>0.97291666666666665</v>
      </c>
      <c r="CO1415" s="219">
        <f t="shared" si="185"/>
        <v>0.97291666666666665</v>
      </c>
      <c r="CQ1415" s="219">
        <v>0.97152777777777799</v>
      </c>
      <c r="CV1415" s="219">
        <f t="shared" si="186"/>
        <v>0.97291666666666665</v>
      </c>
      <c r="CW1415" s="219">
        <f t="shared" si="187"/>
        <v>0.97291666666666665</v>
      </c>
      <c r="CY1415" s="219">
        <v>0.97152777777777799</v>
      </c>
    </row>
    <row r="1416" spans="68:103" ht="15" hidden="1" customHeight="1">
      <c r="BP1416" s="236">
        <f ca="1"/>
        <v>0.97083333333333299</v>
      </c>
      <c r="CN1416" s="219">
        <f t="shared" si="184"/>
        <v>0.97361111111111109</v>
      </c>
      <c r="CO1416" s="219">
        <f t="shared" si="185"/>
        <v>0.97361111111111109</v>
      </c>
      <c r="CQ1416" s="219">
        <v>0.97222222222222199</v>
      </c>
      <c r="CV1416" s="219">
        <f t="shared" si="186"/>
        <v>0.97361111111111109</v>
      </c>
      <c r="CW1416" s="219">
        <f t="shared" si="187"/>
        <v>0.97361111111111109</v>
      </c>
      <c r="CY1416" s="219">
        <v>0.97222222222222199</v>
      </c>
    </row>
    <row r="1417" spans="68:103" ht="15" hidden="1" customHeight="1">
      <c r="BP1417" s="236">
        <f ca="1"/>
        <v>0.97152777777777799</v>
      </c>
      <c r="CN1417" s="219">
        <f t="shared" si="184"/>
        <v>0.97430555555555554</v>
      </c>
      <c r="CO1417" s="219">
        <f t="shared" si="185"/>
        <v>0.97430555555555554</v>
      </c>
      <c r="CQ1417" s="219">
        <v>0.97291666666666698</v>
      </c>
      <c r="CV1417" s="219">
        <f t="shared" si="186"/>
        <v>0.97430555555555554</v>
      </c>
      <c r="CW1417" s="219">
        <f t="shared" si="187"/>
        <v>0.97430555555555554</v>
      </c>
      <c r="CY1417" s="219">
        <v>0.97291666666666698</v>
      </c>
    </row>
    <row r="1418" spans="68:103" ht="15" hidden="1" customHeight="1">
      <c r="BP1418" s="236">
        <f ca="1"/>
        <v>0.97222222222222199</v>
      </c>
      <c r="CN1418" s="219">
        <f t="shared" si="184"/>
        <v>0.97499999999999998</v>
      </c>
      <c r="CO1418" s="219">
        <f t="shared" si="185"/>
        <v>0.97499999999999998</v>
      </c>
      <c r="CQ1418" s="219">
        <v>0.97361111111111098</v>
      </c>
      <c r="CV1418" s="219">
        <f t="shared" si="186"/>
        <v>0.97499999999999998</v>
      </c>
      <c r="CW1418" s="219">
        <f t="shared" si="187"/>
        <v>0.97499999999999998</v>
      </c>
      <c r="CY1418" s="219">
        <v>0.97361111111111098</v>
      </c>
    </row>
    <row r="1419" spans="68:103" ht="15" hidden="1" customHeight="1">
      <c r="BP1419" s="236">
        <f ca="1"/>
        <v>0.97291666666666698</v>
      </c>
      <c r="CN1419" s="219">
        <f t="shared" si="184"/>
        <v>0.97569444444444442</v>
      </c>
      <c r="CO1419" s="219">
        <f t="shared" si="185"/>
        <v>0.97569444444444442</v>
      </c>
      <c r="CQ1419" s="219">
        <v>0.97430555555555598</v>
      </c>
      <c r="CV1419" s="219">
        <f t="shared" si="186"/>
        <v>0.97569444444444442</v>
      </c>
      <c r="CW1419" s="219">
        <f t="shared" si="187"/>
        <v>0.97569444444444442</v>
      </c>
      <c r="CY1419" s="219">
        <v>0.97430555555555598</v>
      </c>
    </row>
    <row r="1420" spans="68:103" ht="15" hidden="1" customHeight="1">
      <c r="BP1420" s="236">
        <f ca="1"/>
        <v>0.97361111111111098</v>
      </c>
      <c r="CN1420" s="219">
        <f t="shared" si="184"/>
        <v>0.97638888888888886</v>
      </c>
      <c r="CO1420" s="219">
        <f t="shared" si="185"/>
        <v>0.97638888888888886</v>
      </c>
      <c r="CQ1420" s="219">
        <v>0.97499999999999998</v>
      </c>
      <c r="CV1420" s="219">
        <f t="shared" si="186"/>
        <v>0.97638888888888886</v>
      </c>
      <c r="CW1420" s="219">
        <f t="shared" si="187"/>
        <v>0.97638888888888886</v>
      </c>
      <c r="CY1420" s="219">
        <v>0.97499999999999998</v>
      </c>
    </row>
    <row r="1421" spans="68:103" ht="15" hidden="1" customHeight="1">
      <c r="BP1421" s="236">
        <f ca="1"/>
        <v>0.97430555555555598</v>
      </c>
      <c r="CN1421" s="219">
        <f t="shared" si="184"/>
        <v>0.9770833333333333</v>
      </c>
      <c r="CO1421" s="219">
        <f t="shared" si="185"/>
        <v>0.9770833333333333</v>
      </c>
      <c r="CQ1421" s="219">
        <v>0.97569444444444497</v>
      </c>
      <c r="CV1421" s="219">
        <f t="shared" si="186"/>
        <v>0.9770833333333333</v>
      </c>
      <c r="CW1421" s="219">
        <f t="shared" si="187"/>
        <v>0.9770833333333333</v>
      </c>
      <c r="CY1421" s="219">
        <v>0.97569444444444497</v>
      </c>
    </row>
    <row r="1422" spans="68:103" ht="15" hidden="1" customHeight="1">
      <c r="BP1422" s="236">
        <f ca="1"/>
        <v>0.97499999999999998</v>
      </c>
      <c r="CN1422" s="219">
        <f t="shared" si="184"/>
        <v>0.97777777777777775</v>
      </c>
      <c r="CO1422" s="219">
        <f t="shared" si="185"/>
        <v>0.97777777777777775</v>
      </c>
      <c r="CQ1422" s="219">
        <v>0.97638888888888897</v>
      </c>
      <c r="CV1422" s="219">
        <f t="shared" si="186"/>
        <v>0.97777777777777775</v>
      </c>
      <c r="CW1422" s="219">
        <f t="shared" si="187"/>
        <v>0.97777777777777775</v>
      </c>
      <c r="CY1422" s="219">
        <v>0.97638888888888897</v>
      </c>
    </row>
    <row r="1423" spans="68:103" ht="15" hidden="1" customHeight="1">
      <c r="BP1423" s="236">
        <f ca="1"/>
        <v>0.97569444444444497</v>
      </c>
      <c r="CN1423" s="219">
        <f t="shared" si="184"/>
        <v>0.97847222222222219</v>
      </c>
      <c r="CO1423" s="219">
        <f t="shared" si="185"/>
        <v>0.97847222222222219</v>
      </c>
      <c r="CQ1423" s="219">
        <v>0.97708333333333297</v>
      </c>
      <c r="CV1423" s="219">
        <f t="shared" si="186"/>
        <v>0.97847222222222219</v>
      </c>
      <c r="CW1423" s="219">
        <f t="shared" si="187"/>
        <v>0.97847222222222219</v>
      </c>
      <c r="CY1423" s="219">
        <v>0.97708333333333297</v>
      </c>
    </row>
    <row r="1424" spans="68:103" ht="15" hidden="1" customHeight="1">
      <c r="BP1424" s="236">
        <f ca="1"/>
        <v>0.97638888888888897</v>
      </c>
      <c r="CN1424" s="219">
        <f t="shared" ref="CN1424:CN1453" si="188">IF(CN1423=1,TIME(0,1,0),TIME(HOUR(CN1423),MINUTE(CN1423),0)+TIME(0,1,0))</f>
        <v>0.97916666666666663</v>
      </c>
      <c r="CO1424" s="219">
        <f t="shared" ref="CO1424:CO1453" si="189">IF(CO1423=1,TIME(0,1,0),TIME(HOUR(CO1423),MINUTE(CO1423),0)+TIME(0,1,0))</f>
        <v>0.97916666666666663</v>
      </c>
      <c r="CQ1424" s="219">
        <v>0.97777777777777797</v>
      </c>
      <c r="CV1424" s="219">
        <f t="shared" ref="CV1424:CV1453" si="190">IF(CV1423=1,TIME(0,1,0),TIME(HOUR(CV1423),MINUTE(CV1423),0)+TIME(0,1,0))</f>
        <v>0.97916666666666663</v>
      </c>
      <c r="CW1424" s="219">
        <f t="shared" ref="CW1424:CW1453" si="191">IF(CW1423=1,TIME(0,1,0),TIME(HOUR(CW1423),MINUTE(CW1423),0)+TIME(0,1,0))</f>
        <v>0.97916666666666663</v>
      </c>
      <c r="CY1424" s="219">
        <v>0.97777777777777797</v>
      </c>
    </row>
    <row r="1425" spans="68:103" ht="15" hidden="1" customHeight="1">
      <c r="BP1425" s="236">
        <f ca="1"/>
        <v>0.97708333333333297</v>
      </c>
      <c r="CN1425" s="219">
        <f t="shared" si="188"/>
        <v>0.97986111111111107</v>
      </c>
      <c r="CO1425" s="219">
        <f t="shared" si="189"/>
        <v>0.97986111111111107</v>
      </c>
      <c r="CQ1425" s="219">
        <v>0.97847222222222197</v>
      </c>
      <c r="CV1425" s="219">
        <f t="shared" si="190"/>
        <v>0.97986111111111107</v>
      </c>
      <c r="CW1425" s="219">
        <f t="shared" si="191"/>
        <v>0.97986111111111107</v>
      </c>
      <c r="CY1425" s="219">
        <v>0.97847222222222197</v>
      </c>
    </row>
    <row r="1426" spans="68:103" ht="15" hidden="1" customHeight="1">
      <c r="BP1426" s="236">
        <f ca="1"/>
        <v>0.97777777777777797</v>
      </c>
      <c r="CN1426" s="219">
        <f t="shared" si="188"/>
        <v>0.98055555555555551</v>
      </c>
      <c r="CO1426" s="219">
        <f t="shared" si="189"/>
        <v>0.98055555555555551</v>
      </c>
      <c r="CQ1426" s="219">
        <v>0.97916666666666696</v>
      </c>
      <c r="CV1426" s="219">
        <f t="shared" si="190"/>
        <v>0.98055555555555551</v>
      </c>
      <c r="CW1426" s="219">
        <f t="shared" si="191"/>
        <v>0.98055555555555551</v>
      </c>
      <c r="CY1426" s="219">
        <v>0.97916666666666696</v>
      </c>
    </row>
    <row r="1427" spans="68:103" ht="15" hidden="1" customHeight="1">
      <c r="BP1427" s="236">
        <f ca="1"/>
        <v>0.97847222222222197</v>
      </c>
      <c r="CN1427" s="219">
        <f t="shared" si="188"/>
        <v>0.98124999999999996</v>
      </c>
      <c r="CO1427" s="219">
        <f t="shared" si="189"/>
        <v>0.98124999999999996</v>
      </c>
      <c r="CQ1427" s="219">
        <v>0.97986111111111096</v>
      </c>
      <c r="CV1427" s="219">
        <f t="shared" si="190"/>
        <v>0.98124999999999996</v>
      </c>
      <c r="CW1427" s="219">
        <f t="shared" si="191"/>
        <v>0.98124999999999996</v>
      </c>
      <c r="CY1427" s="219">
        <v>0.97986111111111096</v>
      </c>
    </row>
    <row r="1428" spans="68:103" ht="15" hidden="1" customHeight="1">
      <c r="BP1428" s="236">
        <f ca="1"/>
        <v>0.97916666666666696</v>
      </c>
      <c r="CN1428" s="219">
        <f t="shared" si="188"/>
        <v>0.9819444444444444</v>
      </c>
      <c r="CO1428" s="219">
        <f t="shared" si="189"/>
        <v>0.9819444444444444</v>
      </c>
      <c r="CQ1428" s="219">
        <v>0.98055555555555596</v>
      </c>
      <c r="CV1428" s="219">
        <f t="shared" si="190"/>
        <v>0.9819444444444444</v>
      </c>
      <c r="CW1428" s="219">
        <f t="shared" si="191"/>
        <v>0.9819444444444444</v>
      </c>
      <c r="CY1428" s="219">
        <v>0.98055555555555596</v>
      </c>
    </row>
    <row r="1429" spans="68:103" ht="15" hidden="1" customHeight="1">
      <c r="BP1429" s="236">
        <f ca="1"/>
        <v>0.97986111111111096</v>
      </c>
      <c r="CN1429" s="219">
        <f t="shared" si="188"/>
        <v>0.98263888888888884</v>
      </c>
      <c r="CO1429" s="219">
        <f t="shared" si="189"/>
        <v>0.98263888888888884</v>
      </c>
      <c r="CQ1429" s="219">
        <v>0.98124999999999996</v>
      </c>
      <c r="CV1429" s="219">
        <f t="shared" si="190"/>
        <v>0.98263888888888884</v>
      </c>
      <c r="CW1429" s="219">
        <f t="shared" si="191"/>
        <v>0.98263888888888884</v>
      </c>
      <c r="CY1429" s="219">
        <v>0.98124999999999996</v>
      </c>
    </row>
    <row r="1430" spans="68:103" ht="15" hidden="1" customHeight="1">
      <c r="BP1430" s="236">
        <f ca="1"/>
        <v>0.98055555555555596</v>
      </c>
      <c r="CN1430" s="219">
        <f t="shared" si="188"/>
        <v>0.98333333333333328</v>
      </c>
      <c r="CO1430" s="219">
        <f t="shared" si="189"/>
        <v>0.98333333333333328</v>
      </c>
      <c r="CQ1430" s="219">
        <v>0.98194444444444495</v>
      </c>
      <c r="CV1430" s="219">
        <f t="shared" si="190"/>
        <v>0.98333333333333328</v>
      </c>
      <c r="CW1430" s="219">
        <f t="shared" si="191"/>
        <v>0.98333333333333328</v>
      </c>
      <c r="CY1430" s="219">
        <v>0.98194444444444495</v>
      </c>
    </row>
    <row r="1431" spans="68:103" ht="15" hidden="1" customHeight="1">
      <c r="BP1431" s="236">
        <f ca="1"/>
        <v>0.98124999999999996</v>
      </c>
      <c r="CN1431" s="219">
        <f t="shared" si="188"/>
        <v>0.98402777777777772</v>
      </c>
      <c r="CO1431" s="219">
        <f t="shared" si="189"/>
        <v>0.98402777777777772</v>
      </c>
      <c r="CQ1431" s="219">
        <v>0.98263888888888895</v>
      </c>
      <c r="CV1431" s="219">
        <f t="shared" si="190"/>
        <v>0.98402777777777772</v>
      </c>
      <c r="CW1431" s="219">
        <f t="shared" si="191"/>
        <v>0.98402777777777772</v>
      </c>
      <c r="CY1431" s="219">
        <v>0.98263888888888895</v>
      </c>
    </row>
    <row r="1432" spans="68:103" ht="15" hidden="1" customHeight="1">
      <c r="BP1432" s="236">
        <f ca="1"/>
        <v>0.98194444444444495</v>
      </c>
      <c r="CN1432" s="219">
        <f t="shared" si="188"/>
        <v>0.98472222222222217</v>
      </c>
      <c r="CO1432" s="219">
        <f t="shared" si="189"/>
        <v>0.98472222222222217</v>
      </c>
      <c r="CQ1432" s="219">
        <v>0.98333333333333295</v>
      </c>
      <c r="CV1432" s="219">
        <f t="shared" si="190"/>
        <v>0.98472222222222217</v>
      </c>
      <c r="CW1432" s="219">
        <f t="shared" si="191"/>
        <v>0.98472222222222217</v>
      </c>
      <c r="CY1432" s="219">
        <v>0.98333333333333295</v>
      </c>
    </row>
    <row r="1433" spans="68:103" ht="15" hidden="1" customHeight="1">
      <c r="BP1433" s="236">
        <f ca="1"/>
        <v>0.98263888888888895</v>
      </c>
      <c r="CN1433" s="219">
        <f t="shared" si="188"/>
        <v>0.98541666666666672</v>
      </c>
      <c r="CO1433" s="219">
        <f t="shared" si="189"/>
        <v>0.98541666666666672</v>
      </c>
      <c r="CQ1433" s="219">
        <v>0.98402777777777795</v>
      </c>
      <c r="CV1433" s="219">
        <f t="shared" si="190"/>
        <v>0.98541666666666672</v>
      </c>
      <c r="CW1433" s="219">
        <f t="shared" si="191"/>
        <v>0.98541666666666672</v>
      </c>
      <c r="CY1433" s="219">
        <v>0.98402777777777795</v>
      </c>
    </row>
    <row r="1434" spans="68:103" ht="15" hidden="1" customHeight="1">
      <c r="BP1434" s="236">
        <f ca="1"/>
        <v>0.98333333333333295</v>
      </c>
      <c r="CN1434" s="219">
        <f t="shared" si="188"/>
        <v>0.98611111111111116</v>
      </c>
      <c r="CO1434" s="219">
        <f t="shared" si="189"/>
        <v>0.98611111111111116</v>
      </c>
      <c r="CQ1434" s="219">
        <v>0.98472222222222205</v>
      </c>
      <c r="CV1434" s="219">
        <f t="shared" si="190"/>
        <v>0.98611111111111116</v>
      </c>
      <c r="CW1434" s="219">
        <f t="shared" si="191"/>
        <v>0.98611111111111116</v>
      </c>
      <c r="CY1434" s="219">
        <v>0.98472222222222205</v>
      </c>
    </row>
    <row r="1435" spans="68:103" ht="15" hidden="1" customHeight="1">
      <c r="BP1435" s="236">
        <f ca="1"/>
        <v>0.98402777777777795</v>
      </c>
      <c r="CN1435" s="219">
        <f t="shared" si="188"/>
        <v>0.9868055555555556</v>
      </c>
      <c r="CO1435" s="219">
        <f t="shared" si="189"/>
        <v>0.9868055555555556</v>
      </c>
      <c r="CQ1435" s="219">
        <v>0.98541666666666705</v>
      </c>
      <c r="CV1435" s="219">
        <f t="shared" si="190"/>
        <v>0.9868055555555556</v>
      </c>
      <c r="CW1435" s="219">
        <f t="shared" si="191"/>
        <v>0.9868055555555556</v>
      </c>
      <c r="CY1435" s="219">
        <v>0.98541666666666705</v>
      </c>
    </row>
    <row r="1436" spans="68:103" ht="15" hidden="1" customHeight="1">
      <c r="BP1436" s="236">
        <f ca="1"/>
        <v>0.98472222222222205</v>
      </c>
      <c r="CN1436" s="219">
        <f t="shared" si="188"/>
        <v>0.98750000000000004</v>
      </c>
      <c r="CO1436" s="219">
        <f t="shared" si="189"/>
        <v>0.98750000000000004</v>
      </c>
      <c r="CQ1436" s="219">
        <v>0.98611111111111105</v>
      </c>
      <c r="CV1436" s="219">
        <f t="shared" si="190"/>
        <v>0.98750000000000004</v>
      </c>
      <c r="CW1436" s="219">
        <f t="shared" si="191"/>
        <v>0.98750000000000004</v>
      </c>
      <c r="CY1436" s="219">
        <v>0.98611111111111105</v>
      </c>
    </row>
    <row r="1437" spans="68:103" ht="15" hidden="1" customHeight="1">
      <c r="BP1437" s="236">
        <f ca="1"/>
        <v>0.98541666666666705</v>
      </c>
      <c r="CN1437" s="219">
        <f t="shared" si="188"/>
        <v>0.98819444444444449</v>
      </c>
      <c r="CO1437" s="219">
        <f t="shared" si="189"/>
        <v>0.98819444444444449</v>
      </c>
      <c r="CQ1437" s="219">
        <v>0.98680555555555605</v>
      </c>
      <c r="CV1437" s="219">
        <f t="shared" si="190"/>
        <v>0.98819444444444449</v>
      </c>
      <c r="CW1437" s="219">
        <f t="shared" si="191"/>
        <v>0.98819444444444449</v>
      </c>
      <c r="CY1437" s="219">
        <v>0.98680555555555605</v>
      </c>
    </row>
    <row r="1438" spans="68:103" ht="15" hidden="1" customHeight="1">
      <c r="BP1438" s="236">
        <f ca="1"/>
        <v>0.98611111111111105</v>
      </c>
      <c r="CN1438" s="219">
        <f t="shared" si="188"/>
        <v>0.98888888888888893</v>
      </c>
      <c r="CO1438" s="219">
        <f t="shared" si="189"/>
        <v>0.98888888888888893</v>
      </c>
      <c r="CQ1438" s="219">
        <v>0.98750000000000004</v>
      </c>
      <c r="CV1438" s="219">
        <f t="shared" si="190"/>
        <v>0.98888888888888893</v>
      </c>
      <c r="CW1438" s="219">
        <f t="shared" si="191"/>
        <v>0.98888888888888893</v>
      </c>
      <c r="CY1438" s="219">
        <v>0.98750000000000004</v>
      </c>
    </row>
    <row r="1439" spans="68:103" ht="15" hidden="1" customHeight="1">
      <c r="BP1439" s="236">
        <f ca="1"/>
        <v>0.98680555555555605</v>
      </c>
      <c r="CN1439" s="219">
        <f t="shared" si="188"/>
        <v>0.98958333333333337</v>
      </c>
      <c r="CO1439" s="219">
        <f t="shared" si="189"/>
        <v>0.98958333333333337</v>
      </c>
      <c r="CQ1439" s="219">
        <v>0.98819444444444404</v>
      </c>
      <c r="CV1439" s="219">
        <f t="shared" si="190"/>
        <v>0.98958333333333337</v>
      </c>
      <c r="CW1439" s="219">
        <f t="shared" si="191"/>
        <v>0.98958333333333337</v>
      </c>
      <c r="CY1439" s="219">
        <v>0.98819444444444404</v>
      </c>
    </row>
    <row r="1440" spans="68:103" ht="15" hidden="1" customHeight="1">
      <c r="BP1440" s="236">
        <f ca="1"/>
        <v>0.98750000000000004</v>
      </c>
      <c r="CN1440" s="219">
        <f t="shared" si="188"/>
        <v>0.99027777777777781</v>
      </c>
      <c r="CO1440" s="219">
        <f t="shared" si="189"/>
        <v>0.99027777777777781</v>
      </c>
      <c r="CQ1440" s="219">
        <v>0.98888888888888904</v>
      </c>
      <c r="CV1440" s="219">
        <f t="shared" si="190"/>
        <v>0.99027777777777781</v>
      </c>
      <c r="CW1440" s="219">
        <f t="shared" si="191"/>
        <v>0.99027777777777781</v>
      </c>
      <c r="CY1440" s="219">
        <v>0.98888888888888904</v>
      </c>
    </row>
    <row r="1441" spans="68:103" ht="15" hidden="1" customHeight="1">
      <c r="BP1441" s="236">
        <f ca="1"/>
        <v>0.98819444444444404</v>
      </c>
      <c r="CN1441" s="219">
        <f t="shared" si="188"/>
        <v>0.99097222222222225</v>
      </c>
      <c r="CO1441" s="219">
        <f t="shared" si="189"/>
        <v>0.99097222222222225</v>
      </c>
      <c r="CQ1441" s="219">
        <v>0.98958333333333304</v>
      </c>
      <c r="CV1441" s="219">
        <f t="shared" si="190"/>
        <v>0.99097222222222225</v>
      </c>
      <c r="CW1441" s="219">
        <f t="shared" si="191"/>
        <v>0.99097222222222225</v>
      </c>
      <c r="CY1441" s="219">
        <v>0.98958333333333304</v>
      </c>
    </row>
    <row r="1442" spans="68:103" ht="15" hidden="1" customHeight="1">
      <c r="BP1442" s="236">
        <f ca="1"/>
        <v>0.98888888888888904</v>
      </c>
      <c r="CN1442" s="219">
        <f t="shared" si="188"/>
        <v>0.9916666666666667</v>
      </c>
      <c r="CO1442" s="219">
        <f t="shared" si="189"/>
        <v>0.9916666666666667</v>
      </c>
      <c r="CQ1442" s="219">
        <v>0.99027777777777803</v>
      </c>
      <c r="CV1442" s="219">
        <f t="shared" si="190"/>
        <v>0.9916666666666667</v>
      </c>
      <c r="CW1442" s="219">
        <f t="shared" si="191"/>
        <v>0.9916666666666667</v>
      </c>
      <c r="CY1442" s="219">
        <v>0.99027777777777803</v>
      </c>
    </row>
    <row r="1443" spans="68:103" ht="15" hidden="1" customHeight="1">
      <c r="BP1443" s="236">
        <f ca="1"/>
        <v>0.98958333333333304</v>
      </c>
      <c r="CN1443" s="219">
        <f t="shared" si="188"/>
        <v>0.99236111111111114</v>
      </c>
      <c r="CO1443" s="219">
        <f t="shared" si="189"/>
        <v>0.99236111111111114</v>
      </c>
      <c r="CQ1443" s="219">
        <v>0.99097222222222203</v>
      </c>
      <c r="CV1443" s="219">
        <f t="shared" si="190"/>
        <v>0.99236111111111114</v>
      </c>
      <c r="CW1443" s="219">
        <f t="shared" si="191"/>
        <v>0.99236111111111114</v>
      </c>
      <c r="CY1443" s="219">
        <v>0.99097222222222203</v>
      </c>
    </row>
    <row r="1444" spans="68:103" ht="15" hidden="1" customHeight="1">
      <c r="BP1444" s="236">
        <f ca="1"/>
        <v>0.99027777777777803</v>
      </c>
      <c r="CN1444" s="219">
        <f t="shared" si="188"/>
        <v>0.99305555555555558</v>
      </c>
      <c r="CO1444" s="219">
        <f t="shared" si="189"/>
        <v>0.99305555555555558</v>
      </c>
      <c r="CQ1444" s="219">
        <v>0.99166666666666703</v>
      </c>
      <c r="CV1444" s="219">
        <f t="shared" si="190"/>
        <v>0.99305555555555558</v>
      </c>
      <c r="CW1444" s="219">
        <f t="shared" si="191"/>
        <v>0.99305555555555558</v>
      </c>
      <c r="CY1444" s="219">
        <v>0.99166666666666703</v>
      </c>
    </row>
    <row r="1445" spans="68:103" ht="15" hidden="1" customHeight="1">
      <c r="BP1445" s="236">
        <f ca="1"/>
        <v>0.99097222222222203</v>
      </c>
      <c r="CN1445" s="219">
        <f t="shared" si="188"/>
        <v>0.99375000000000002</v>
      </c>
      <c r="CO1445" s="219">
        <f t="shared" si="189"/>
        <v>0.99375000000000002</v>
      </c>
      <c r="CQ1445" s="219">
        <v>0.99236111111111103</v>
      </c>
      <c r="CV1445" s="219">
        <f t="shared" si="190"/>
        <v>0.99375000000000002</v>
      </c>
      <c r="CW1445" s="219">
        <f t="shared" si="191"/>
        <v>0.99375000000000002</v>
      </c>
      <c r="CY1445" s="219">
        <v>0.99236111111111103</v>
      </c>
    </row>
    <row r="1446" spans="68:103" ht="15" hidden="1" customHeight="1">
      <c r="BP1446" s="236">
        <f ca="1"/>
        <v>0.99166666666666703</v>
      </c>
      <c r="CN1446" s="219">
        <f t="shared" si="188"/>
        <v>0.99444444444444446</v>
      </c>
      <c r="CO1446" s="219">
        <f t="shared" si="189"/>
        <v>0.99444444444444446</v>
      </c>
      <c r="CQ1446" s="219">
        <v>0.99305555555555602</v>
      </c>
      <c r="CV1446" s="219">
        <f t="shared" si="190"/>
        <v>0.99444444444444446</v>
      </c>
      <c r="CW1446" s="219">
        <f t="shared" si="191"/>
        <v>0.99444444444444446</v>
      </c>
      <c r="CY1446" s="219">
        <v>0.99305555555555602</v>
      </c>
    </row>
    <row r="1447" spans="68:103" ht="15" hidden="1" customHeight="1">
      <c r="BP1447" s="236">
        <f ca="1"/>
        <v>0.99236111111111103</v>
      </c>
      <c r="CN1447" s="219">
        <f t="shared" si="188"/>
        <v>0.99513888888888891</v>
      </c>
      <c r="CO1447" s="219">
        <f t="shared" si="189"/>
        <v>0.99513888888888891</v>
      </c>
      <c r="CQ1447" s="219">
        <v>0.99375000000000002</v>
      </c>
      <c r="CV1447" s="219">
        <f t="shared" si="190"/>
        <v>0.99513888888888891</v>
      </c>
      <c r="CW1447" s="219">
        <f t="shared" si="191"/>
        <v>0.99513888888888891</v>
      </c>
      <c r="CY1447" s="219">
        <v>0.99375000000000002</v>
      </c>
    </row>
    <row r="1448" spans="68:103" ht="15" hidden="1" customHeight="1">
      <c r="BP1448" s="236">
        <f ca="1"/>
        <v>0.99305555555555602</v>
      </c>
      <c r="CN1448" s="219">
        <f t="shared" si="188"/>
        <v>0.99583333333333335</v>
      </c>
      <c r="CO1448" s="219">
        <f t="shared" si="189"/>
        <v>0.99583333333333335</v>
      </c>
      <c r="CQ1448" s="219">
        <v>0.99444444444444402</v>
      </c>
      <c r="CV1448" s="219">
        <f t="shared" si="190"/>
        <v>0.99583333333333335</v>
      </c>
      <c r="CW1448" s="219">
        <f t="shared" si="191"/>
        <v>0.99583333333333335</v>
      </c>
      <c r="CY1448" s="219">
        <v>0.99444444444444402</v>
      </c>
    </row>
    <row r="1449" spans="68:103" ht="15" hidden="1" customHeight="1">
      <c r="BP1449" s="236">
        <f ca="1"/>
        <v>0.99375000000000002</v>
      </c>
      <c r="CN1449" s="219">
        <f t="shared" si="188"/>
        <v>0.99652777777777779</v>
      </c>
      <c r="CO1449" s="219">
        <f t="shared" si="189"/>
        <v>0.99652777777777779</v>
      </c>
      <c r="CQ1449" s="219">
        <v>0.99513888888888902</v>
      </c>
      <c r="CV1449" s="219">
        <f t="shared" si="190"/>
        <v>0.99652777777777779</v>
      </c>
      <c r="CW1449" s="219">
        <f t="shared" si="191"/>
        <v>0.99652777777777779</v>
      </c>
      <c r="CY1449" s="219">
        <v>0.99513888888888902</v>
      </c>
    </row>
    <row r="1450" spans="68:103" ht="15" hidden="1" customHeight="1">
      <c r="BP1450" s="236">
        <f ca="1"/>
        <v>0.99444444444444402</v>
      </c>
      <c r="CN1450" s="219">
        <f t="shared" si="188"/>
        <v>0.99722222222222223</v>
      </c>
      <c r="CO1450" s="219">
        <f t="shared" si="189"/>
        <v>0.99722222222222223</v>
      </c>
      <c r="CQ1450" s="219">
        <v>0.99583333333333302</v>
      </c>
      <c r="CV1450" s="219">
        <f t="shared" si="190"/>
        <v>0.99722222222222223</v>
      </c>
      <c r="CW1450" s="219">
        <f t="shared" si="191"/>
        <v>0.99722222222222223</v>
      </c>
      <c r="CY1450" s="219">
        <v>0.99583333333333302</v>
      </c>
    </row>
    <row r="1451" spans="68:103" ht="15" hidden="1" customHeight="1">
      <c r="BP1451" s="236">
        <f ca="1"/>
        <v>0.99513888888888902</v>
      </c>
      <c r="CN1451" s="219">
        <f t="shared" si="188"/>
        <v>0.99791666666666667</v>
      </c>
      <c r="CO1451" s="219">
        <f t="shared" si="189"/>
        <v>0.99791666666666667</v>
      </c>
      <c r="CQ1451" s="219">
        <v>0.99652777777777801</v>
      </c>
      <c r="CV1451" s="219">
        <f t="shared" si="190"/>
        <v>0.99791666666666667</v>
      </c>
      <c r="CW1451" s="219">
        <f t="shared" si="191"/>
        <v>0.99791666666666667</v>
      </c>
      <c r="CY1451" s="219">
        <v>0.99652777777777801</v>
      </c>
    </row>
    <row r="1452" spans="68:103" ht="15" hidden="1" customHeight="1">
      <c r="BP1452" s="236">
        <f ca="1"/>
        <v>0.99583333333333302</v>
      </c>
      <c r="CN1452" s="219">
        <f t="shared" si="188"/>
        <v>0.99861111111111112</v>
      </c>
      <c r="CO1452" s="219">
        <f t="shared" si="189"/>
        <v>0.99861111111111112</v>
      </c>
      <c r="CQ1452" s="219">
        <v>0.99722222222222201</v>
      </c>
      <c r="CV1452" s="219">
        <f t="shared" si="190"/>
        <v>0.99861111111111112</v>
      </c>
      <c r="CW1452" s="219">
        <f t="shared" si="191"/>
        <v>0.99861111111111112</v>
      </c>
      <c r="CY1452" s="219">
        <v>0.99722222222222201</v>
      </c>
    </row>
    <row r="1453" spans="68:103" ht="15" hidden="1" customHeight="1">
      <c r="BP1453" s="236">
        <f ca="1"/>
        <v>0.99652777777777801</v>
      </c>
      <c r="CN1453" s="219">
        <f t="shared" si="188"/>
        <v>0.99930555555555556</v>
      </c>
      <c r="CO1453" s="219">
        <f t="shared" si="189"/>
        <v>0.99930555555555556</v>
      </c>
      <c r="CQ1453" s="219">
        <v>0.99791666666666701</v>
      </c>
      <c r="CV1453" s="219">
        <f t="shared" si="190"/>
        <v>0.99930555555555556</v>
      </c>
      <c r="CW1453" s="219">
        <f t="shared" si="191"/>
        <v>0.99930555555555556</v>
      </c>
      <c r="CY1453" s="219">
        <v>0.99791666666666701</v>
      </c>
    </row>
    <row r="1454" spans="68:103" ht="15" hidden="1" customHeight="1">
      <c r="BP1454" s="236">
        <f ca="1"/>
        <v>0.99722222222222201</v>
      </c>
      <c r="CQ1454" s="219">
        <v>0.99861111111111101</v>
      </c>
      <c r="CY1454" s="219">
        <v>0.99861111111111101</v>
      </c>
    </row>
    <row r="1455" spans="68:103" ht="15" hidden="1" customHeight="1">
      <c r="BP1455" s="236">
        <f ca="1"/>
        <v>0.99791666666666701</v>
      </c>
      <c r="CQ1455" s="219">
        <v>0.999305555555556</v>
      </c>
      <c r="CY1455" s="219">
        <v>0.999305555555556</v>
      </c>
    </row>
    <row r="1456" spans="68:103" ht="15" hidden="1" customHeight="1">
      <c r="BP1456" s="236">
        <f ca="1"/>
        <v>0.99861111111111101</v>
      </c>
      <c r="CQ1456" s="219">
        <v>0</v>
      </c>
      <c r="CY1456" s="219">
        <v>0</v>
      </c>
    </row>
    <row r="1457" spans="68:103" ht="15" hidden="1" customHeight="1">
      <c r="BP1457" s="236">
        <f ca="1"/>
        <v>0.999305555555556</v>
      </c>
      <c r="CQ1457" s="219">
        <v>6.9444444444444447E-4</v>
      </c>
      <c r="CY1457" s="219">
        <v>6.9444444444444447E-4</v>
      </c>
    </row>
    <row r="1458" spans="68:103" ht="15" hidden="1" customHeight="1">
      <c r="BP1458" s="236">
        <f ca="1"/>
        <v>1</v>
      </c>
      <c r="CQ1458" s="219">
        <v>1.38888888888889E-3</v>
      </c>
      <c r="CY1458" s="219">
        <v>1.38888888888889E-3</v>
      </c>
    </row>
    <row r="1459" spans="68:103" ht="15" hidden="1" customHeight="1">
      <c r="BP1459" s="236">
        <f ca="1"/>
        <v>1.0006944444444399</v>
      </c>
      <c r="CQ1459" s="219">
        <v>2.0833333333333298E-3</v>
      </c>
      <c r="CY1459" s="219">
        <v>2.0833333333333298E-3</v>
      </c>
    </row>
    <row r="1460" spans="68:103" ht="15" hidden="1" customHeight="1">
      <c r="BP1460" s="236">
        <f ca="1"/>
        <v>1.00138888888889</v>
      </c>
      <c r="CQ1460" s="219">
        <v>2.7777777777777801E-3</v>
      </c>
      <c r="CY1460" s="219">
        <v>2.7777777777777801E-3</v>
      </c>
    </row>
    <row r="1461" spans="68:103" ht="15" hidden="1" customHeight="1">
      <c r="BP1461" s="236">
        <f ca="1"/>
        <v>1.0020833333333301</v>
      </c>
      <c r="CQ1461" s="219">
        <v>3.4722222222222199E-3</v>
      </c>
      <c r="CY1461" s="219">
        <v>3.4722222222222199E-3</v>
      </c>
    </row>
    <row r="1462" spans="68:103" ht="15" hidden="1" customHeight="1">
      <c r="BP1462" s="236">
        <f ca="1"/>
        <v>1.00277777777778</v>
      </c>
      <c r="CQ1462" s="219">
        <v>4.1666666666666701E-3</v>
      </c>
      <c r="CY1462" s="219">
        <v>4.1666666666666701E-3</v>
      </c>
    </row>
    <row r="1463" spans="68:103" ht="15" hidden="1" customHeight="1">
      <c r="BP1463" s="236">
        <f ca="1"/>
        <v>1.0034722222222201</v>
      </c>
      <c r="CQ1463" s="219">
        <v>4.8611111111111103E-3</v>
      </c>
      <c r="CY1463" s="219">
        <v>4.8611111111111103E-3</v>
      </c>
    </row>
    <row r="1464" spans="68:103" ht="15" hidden="1" customHeight="1">
      <c r="BP1464" s="236">
        <f ca="1"/>
        <v>1.00416666666667</v>
      </c>
      <c r="CQ1464" s="219">
        <v>5.5555555555555601E-3</v>
      </c>
      <c r="CY1464" s="219">
        <v>5.5555555555555601E-3</v>
      </c>
    </row>
    <row r="1465" spans="68:103" ht="15" hidden="1" customHeight="1">
      <c r="BP1465" s="236">
        <f ca="1"/>
        <v>1.0048611111111101</v>
      </c>
      <c r="CQ1465" s="219">
        <v>6.2500000000000003E-3</v>
      </c>
      <c r="CY1465" s="219">
        <v>6.2500000000000003E-3</v>
      </c>
    </row>
    <row r="1466" spans="68:103" ht="15" hidden="1" customHeight="1">
      <c r="BP1466" s="236">
        <f ca="1"/>
        <v>1.00555555555556</v>
      </c>
      <c r="CQ1466" s="219">
        <v>6.9444444444444397E-3</v>
      </c>
      <c r="CY1466" s="219">
        <v>6.9444444444444397E-3</v>
      </c>
    </row>
    <row r="1467" spans="68:103" ht="15" hidden="1" customHeight="1">
      <c r="BP1467" s="236">
        <f ca="1"/>
        <v>1.0062500000000001</v>
      </c>
      <c r="CQ1467" s="219">
        <v>7.6388888888888904E-3</v>
      </c>
      <c r="CY1467" s="219">
        <v>7.6388888888888904E-3</v>
      </c>
    </row>
    <row r="1468" spans="68:103" ht="15" hidden="1" customHeight="1">
      <c r="BP1468" s="236">
        <f ca="1"/>
        <v>1.00694444444444</v>
      </c>
      <c r="CQ1468" s="219">
        <v>8.3333333333333297E-3</v>
      </c>
      <c r="CY1468" s="219">
        <v>8.3333333333333297E-3</v>
      </c>
    </row>
    <row r="1469" spans="68:103" ht="15" hidden="1" customHeight="1">
      <c r="BP1469" s="236">
        <f ca="1"/>
        <v>1.0076388888888901</v>
      </c>
      <c r="CQ1469" s="219">
        <v>9.0277777777777804E-3</v>
      </c>
      <c r="CY1469" s="219">
        <v>9.0277777777777804E-3</v>
      </c>
    </row>
    <row r="1470" spans="68:103" ht="15" hidden="1" customHeight="1">
      <c r="BP1470" s="236">
        <f ca="1"/>
        <v>1.00833333333333</v>
      </c>
      <c r="CQ1470" s="219">
        <v>9.7222222222222206E-3</v>
      </c>
      <c r="CY1470" s="219">
        <v>9.7222222222222206E-3</v>
      </c>
    </row>
    <row r="1471" spans="68:103" ht="15" hidden="1" customHeight="1">
      <c r="BP1471" s="236">
        <f ca="1"/>
        <v>1.0090277777777801</v>
      </c>
      <c r="CQ1471" s="219">
        <v>1.0416666666666701E-2</v>
      </c>
      <c r="CY1471" s="219">
        <v>1.0416666666666701E-2</v>
      </c>
    </row>
    <row r="1472" spans="68:103" ht="15" hidden="1" customHeight="1">
      <c r="BP1472" s="236">
        <f ca="1"/>
        <v>1.00972222222222</v>
      </c>
      <c r="CQ1472" s="219">
        <v>1.1111111111111099E-2</v>
      </c>
      <c r="CY1472" s="219">
        <v>1.1111111111111099E-2</v>
      </c>
    </row>
    <row r="1473" spans="68:103" ht="15" hidden="1" customHeight="1">
      <c r="BP1473" s="236">
        <f ca="1"/>
        <v>1.0104166666666701</v>
      </c>
      <c r="CQ1473" s="219">
        <v>1.18055555555556E-2</v>
      </c>
      <c r="CY1473" s="219">
        <v>1.18055555555556E-2</v>
      </c>
    </row>
    <row r="1474" spans="68:103" ht="15" hidden="1" customHeight="1">
      <c r="BP1474" s="236">
        <f ca="1"/>
        <v>1.01111111111111</v>
      </c>
      <c r="CQ1474" s="219">
        <v>1.2500000000000001E-2</v>
      </c>
      <c r="CY1474" s="219">
        <v>1.2500000000000001E-2</v>
      </c>
    </row>
    <row r="1475" spans="68:103" ht="15" hidden="1" customHeight="1">
      <c r="BP1475" s="236">
        <f ca="1"/>
        <v>1.0118055555555601</v>
      </c>
      <c r="CQ1475" s="219">
        <v>1.3194444444444399E-2</v>
      </c>
      <c r="CY1475" s="219">
        <v>1.3194444444444399E-2</v>
      </c>
    </row>
    <row r="1476" spans="68:103" ht="15" hidden="1" customHeight="1">
      <c r="BP1476" s="236">
        <f ca="1"/>
        <v>1.0125</v>
      </c>
      <c r="CQ1476" s="219">
        <v>1.38888888888889E-2</v>
      </c>
      <c r="CY1476" s="219">
        <v>1.38888888888889E-2</v>
      </c>
    </row>
    <row r="1477" spans="68:103" ht="15" hidden="1" customHeight="1">
      <c r="BP1477" s="236">
        <f ca="1"/>
        <v>1.0131944444444401</v>
      </c>
      <c r="CQ1477" s="219">
        <v>1.4583333333333301E-2</v>
      </c>
      <c r="CY1477" s="219">
        <v>1.4583333333333301E-2</v>
      </c>
    </row>
    <row r="1478" spans="68:103" ht="15" hidden="1" customHeight="1">
      <c r="BP1478" s="236">
        <f ca="1"/>
        <v>1.0138888888888899</v>
      </c>
      <c r="CQ1478" s="219">
        <v>1.52777777777778E-2</v>
      </c>
      <c r="CY1478" s="219">
        <v>1.52777777777778E-2</v>
      </c>
    </row>
    <row r="1479" spans="68:103" ht="15" hidden="1" customHeight="1">
      <c r="BP1479" s="236">
        <f ca="1"/>
        <v>1.0145833333333301</v>
      </c>
      <c r="CQ1479" s="219">
        <v>1.59722222222222E-2</v>
      </c>
      <c r="CY1479" s="219">
        <v>1.59722222222222E-2</v>
      </c>
    </row>
    <row r="1480" spans="68:103" ht="15" hidden="1" customHeight="1">
      <c r="BP1480" s="236">
        <f ca="1"/>
        <v>1.0152777777777799</v>
      </c>
      <c r="CQ1480" s="219">
        <v>1.6666666666666701E-2</v>
      </c>
      <c r="CY1480" s="219">
        <v>1.6666666666666701E-2</v>
      </c>
    </row>
    <row r="1481" spans="68:103" ht="15" hidden="1" customHeight="1">
      <c r="BP1481" s="236">
        <f ca="1"/>
        <v>1.0159722222222201</v>
      </c>
      <c r="CQ1481" s="219">
        <v>1.7361111111111101E-2</v>
      </c>
      <c r="CY1481" s="219">
        <v>1.7361111111111101E-2</v>
      </c>
    </row>
    <row r="1482" spans="68:103" ht="15" hidden="1" customHeight="1">
      <c r="BP1482" s="236">
        <f ca="1"/>
        <v>1.0166666666666699</v>
      </c>
      <c r="CQ1482" s="219">
        <v>1.8055555555555599E-2</v>
      </c>
      <c r="CY1482" s="219">
        <v>1.8055555555555599E-2</v>
      </c>
    </row>
    <row r="1483" spans="68:103" ht="15" hidden="1" customHeight="1">
      <c r="BP1483" s="236">
        <f ca="1"/>
        <v>1.0173611111111101</v>
      </c>
      <c r="CQ1483" s="219">
        <v>1.8749999999999999E-2</v>
      </c>
      <c r="CY1483" s="219">
        <v>1.8749999999999999E-2</v>
      </c>
    </row>
    <row r="1484" spans="68:103" ht="15" hidden="1" customHeight="1">
      <c r="BP1484" s="236">
        <f ca="1"/>
        <v>1.0180555555555599</v>
      </c>
      <c r="CQ1484" s="219">
        <v>1.94444444444444E-2</v>
      </c>
      <c r="CY1484" s="219">
        <v>1.94444444444444E-2</v>
      </c>
    </row>
    <row r="1485" spans="68:103" ht="15" hidden="1" customHeight="1">
      <c r="BP1485" s="236">
        <f ca="1"/>
        <v>1.01875</v>
      </c>
      <c r="CQ1485" s="219">
        <v>2.0138888888888901E-2</v>
      </c>
      <c r="CY1485" s="219">
        <v>2.0138888888888901E-2</v>
      </c>
    </row>
    <row r="1486" spans="68:103" ht="15" hidden="1" customHeight="1">
      <c r="BP1486" s="236">
        <f ca="1"/>
        <v>1.0194444444444399</v>
      </c>
      <c r="CQ1486" s="219">
        <v>2.0833333333333301E-2</v>
      </c>
      <c r="CY1486" s="219">
        <v>2.0833333333333301E-2</v>
      </c>
    </row>
    <row r="1487" spans="68:103" ht="15" hidden="1" customHeight="1">
      <c r="BP1487" s="236">
        <f ca="1"/>
        <v>1.02013888888889</v>
      </c>
      <c r="CQ1487" s="219">
        <v>2.1527777777777798E-2</v>
      </c>
      <c r="CY1487" s="219">
        <v>2.1527777777777798E-2</v>
      </c>
    </row>
    <row r="1488" spans="68:103" ht="15" hidden="1" customHeight="1">
      <c r="BP1488" s="236">
        <f ca="1"/>
        <v>1.0208333333333299</v>
      </c>
      <c r="CQ1488" s="219">
        <v>2.2222222222222199E-2</v>
      </c>
      <c r="CY1488" s="219">
        <v>2.2222222222222199E-2</v>
      </c>
    </row>
    <row r="1489" spans="68:103" ht="15" hidden="1" customHeight="1">
      <c r="BP1489" s="236">
        <f ca="1"/>
        <v>1.02152777777778</v>
      </c>
      <c r="CQ1489" s="219">
        <v>2.29166666666667E-2</v>
      </c>
      <c r="CY1489" s="219">
        <v>2.29166666666667E-2</v>
      </c>
    </row>
    <row r="1490" spans="68:103" ht="15" hidden="1" customHeight="1">
      <c r="BP1490" s="236">
        <f ca="1"/>
        <v>1.0222222222222199</v>
      </c>
      <c r="CQ1490" s="219">
        <v>2.36111111111111E-2</v>
      </c>
      <c r="CY1490" s="219">
        <v>2.36111111111111E-2</v>
      </c>
    </row>
    <row r="1491" spans="68:103" ht="15" hidden="1" customHeight="1">
      <c r="BP1491" s="236">
        <f ca="1"/>
        <v>1.02291666666667</v>
      </c>
      <c r="CQ1491" s="219">
        <v>2.4305555555555601E-2</v>
      </c>
      <c r="CY1491" s="219">
        <v>2.4305555555555601E-2</v>
      </c>
    </row>
    <row r="1492" spans="68:103" ht="15" hidden="1" customHeight="1">
      <c r="BP1492" s="236">
        <f ca="1"/>
        <v>1.0236111111111099</v>
      </c>
      <c r="CQ1492" s="219">
        <v>2.5000000000000001E-2</v>
      </c>
      <c r="CY1492" s="219">
        <v>2.5000000000000001E-2</v>
      </c>
    </row>
    <row r="1493" spans="68:103" ht="15" hidden="1" customHeight="1">
      <c r="BP1493" s="236">
        <f ca="1"/>
        <v>1.02430555555556</v>
      </c>
      <c r="CQ1493" s="219">
        <v>2.5694444444444402E-2</v>
      </c>
      <c r="CY1493" s="219">
        <v>2.5694444444444402E-2</v>
      </c>
    </row>
    <row r="1494" spans="68:103" ht="15" hidden="1" customHeight="1">
      <c r="BP1494" s="236">
        <f ca="1"/>
        <v>1.0249999999999999</v>
      </c>
      <c r="CQ1494" s="219">
        <v>2.6388888888888899E-2</v>
      </c>
      <c r="CY1494" s="219">
        <v>2.6388888888888899E-2</v>
      </c>
    </row>
    <row r="1495" spans="68:103" ht="15" hidden="1" customHeight="1">
      <c r="BP1495" s="236">
        <f ca="1"/>
        <v>1.02569444444444</v>
      </c>
      <c r="CQ1495" s="219">
        <v>2.70833333333333E-2</v>
      </c>
      <c r="CY1495" s="219">
        <v>2.70833333333333E-2</v>
      </c>
    </row>
    <row r="1496" spans="68:103" ht="15" hidden="1" customHeight="1">
      <c r="BP1496" s="236">
        <f ca="1"/>
        <v>1.0263888888888899</v>
      </c>
      <c r="CQ1496" s="219">
        <v>2.7777777777777801E-2</v>
      </c>
      <c r="CY1496" s="219">
        <v>2.7777777777777801E-2</v>
      </c>
    </row>
    <row r="1497" spans="68:103" ht="15" hidden="1" customHeight="1">
      <c r="BP1497" s="236">
        <f ca="1"/>
        <v>1.02708333333333</v>
      </c>
      <c r="CQ1497" s="219">
        <v>2.8472222222222201E-2</v>
      </c>
      <c r="CY1497" s="219">
        <v>2.8472222222222201E-2</v>
      </c>
    </row>
    <row r="1498" spans="68:103" ht="15" hidden="1" customHeight="1">
      <c r="BP1498" s="236">
        <f ca="1"/>
        <v>1.0277777777777799</v>
      </c>
      <c r="CQ1498" s="219">
        <v>2.9166666666666698E-2</v>
      </c>
      <c r="CY1498" s="219">
        <v>2.9166666666666698E-2</v>
      </c>
    </row>
    <row r="1499" spans="68:103" ht="15" hidden="1" customHeight="1">
      <c r="BP1499" s="236">
        <f ca="1"/>
        <v>1.02847222222222</v>
      </c>
      <c r="CQ1499" s="219">
        <v>2.9861111111111099E-2</v>
      </c>
      <c r="CY1499" s="219">
        <v>2.9861111111111099E-2</v>
      </c>
    </row>
    <row r="1500" spans="68:103" ht="15" hidden="1" customHeight="1">
      <c r="BP1500" s="236">
        <f ca="1"/>
        <v>1.0291666666666699</v>
      </c>
      <c r="CQ1500" s="219">
        <v>3.05555555555556E-2</v>
      </c>
      <c r="CY1500" s="219">
        <v>3.05555555555556E-2</v>
      </c>
    </row>
    <row r="1501" spans="68:103" ht="15" hidden="1" customHeight="1">
      <c r="BP1501" s="236">
        <f ca="1"/>
        <v>1.02986111111111</v>
      </c>
      <c r="CQ1501" s="219">
        <v>3.125E-2</v>
      </c>
      <c r="CY1501" s="219">
        <v>3.125E-2</v>
      </c>
    </row>
    <row r="1502" spans="68:103" ht="15" hidden="1" customHeight="1">
      <c r="BP1502" s="236">
        <f ca="1"/>
        <v>1.0305555555555601</v>
      </c>
      <c r="CQ1502" s="219">
        <v>3.19444444444444E-2</v>
      </c>
      <c r="CY1502" s="219">
        <v>3.19444444444444E-2</v>
      </c>
    </row>
    <row r="1503" spans="68:103" ht="15" hidden="1" customHeight="1">
      <c r="BP1503" s="236">
        <f ca="1"/>
        <v>1.03125</v>
      </c>
      <c r="CQ1503" s="219">
        <v>3.2638888888888898E-2</v>
      </c>
      <c r="CY1503" s="219">
        <v>3.2638888888888898E-2</v>
      </c>
    </row>
    <row r="1504" spans="68:103" ht="15" hidden="1" customHeight="1">
      <c r="BP1504" s="236">
        <f ca="1"/>
        <v>1.0319444444444399</v>
      </c>
      <c r="CQ1504" s="219">
        <v>3.3333333333333298E-2</v>
      </c>
      <c r="CY1504" s="219">
        <v>3.3333333333333298E-2</v>
      </c>
    </row>
    <row r="1505" spans="68:103" ht="15" hidden="1" customHeight="1">
      <c r="BP1505" s="236">
        <f ca="1"/>
        <v>1.03263888888889</v>
      </c>
      <c r="CQ1505" s="219">
        <v>3.4027777777777803E-2</v>
      </c>
      <c r="CY1505" s="219">
        <v>3.4027777777777803E-2</v>
      </c>
    </row>
    <row r="1506" spans="68:103" ht="15" hidden="1" customHeight="1">
      <c r="BP1506" s="236">
        <f ca="1"/>
        <v>1.0333333333333301</v>
      </c>
      <c r="CQ1506" s="219">
        <v>3.4722222222222203E-2</v>
      </c>
      <c r="CY1506" s="219">
        <v>3.4722222222222203E-2</v>
      </c>
    </row>
    <row r="1507" spans="68:103" ht="15" hidden="1" customHeight="1">
      <c r="BP1507" s="236">
        <f ca="1"/>
        <v>1.03402777777778</v>
      </c>
      <c r="CQ1507" s="219">
        <v>3.54166666666667E-2</v>
      </c>
      <c r="CY1507" s="219">
        <v>3.54166666666667E-2</v>
      </c>
    </row>
    <row r="1508" spans="68:103" ht="15" hidden="1" customHeight="1">
      <c r="BP1508" s="236">
        <f ca="1"/>
        <v>1.0347222222222201</v>
      </c>
      <c r="CQ1508" s="219">
        <v>3.6111111111111101E-2</v>
      </c>
      <c r="CY1508" s="219">
        <v>3.6111111111111101E-2</v>
      </c>
    </row>
    <row r="1509" spans="68:103" ht="15" hidden="1" customHeight="1">
      <c r="BP1509" s="236">
        <f ca="1"/>
        <v>1.03541666666667</v>
      </c>
      <c r="CQ1509" s="219">
        <v>3.6805555555555598E-2</v>
      </c>
      <c r="CY1509" s="219">
        <v>3.6805555555555598E-2</v>
      </c>
    </row>
    <row r="1510" spans="68:103" ht="15" hidden="1" customHeight="1">
      <c r="BP1510" s="236">
        <f ca="1"/>
        <v>1.0361111111111101</v>
      </c>
      <c r="CQ1510" s="219">
        <v>3.7499999999999999E-2</v>
      </c>
      <c r="CY1510" s="219">
        <v>3.7499999999999999E-2</v>
      </c>
    </row>
    <row r="1511" spans="68:103" ht="15" hidden="1" customHeight="1">
      <c r="BP1511" s="236">
        <f ca="1"/>
        <v>1.03680555555556</v>
      </c>
      <c r="CQ1511" s="219">
        <v>3.8194444444444399E-2</v>
      </c>
      <c r="CY1511" s="219">
        <v>3.8194444444444399E-2</v>
      </c>
    </row>
    <row r="1512" spans="68:103" ht="15" hidden="1" customHeight="1">
      <c r="BP1512" s="236">
        <f ca="1"/>
        <v>1.0375000000000001</v>
      </c>
      <c r="CQ1512" s="219">
        <v>3.8888888888888903E-2</v>
      </c>
      <c r="CY1512" s="219">
        <v>3.8888888888888903E-2</v>
      </c>
    </row>
    <row r="1513" spans="68:103" ht="15" hidden="1" customHeight="1">
      <c r="BP1513" s="236">
        <f ca="1"/>
        <v>1.03819444444444</v>
      </c>
      <c r="CQ1513" s="219">
        <v>3.9583333333333297E-2</v>
      </c>
      <c r="CY1513" s="219">
        <v>3.9583333333333297E-2</v>
      </c>
    </row>
    <row r="1514" spans="68:103" ht="15" hidden="1" customHeight="1">
      <c r="BP1514" s="236">
        <f ca="1"/>
        <v>1.0388888888888901</v>
      </c>
      <c r="CQ1514" s="219">
        <v>4.0277777777777801E-2</v>
      </c>
      <c r="CY1514" s="219">
        <v>4.0277777777777801E-2</v>
      </c>
    </row>
    <row r="1515" spans="68:103" ht="15" hidden="1" customHeight="1">
      <c r="BP1515" s="236">
        <f ca="1"/>
        <v>1.03958333333333</v>
      </c>
      <c r="CQ1515" s="219">
        <v>4.0972222222222202E-2</v>
      </c>
      <c r="CY1515" s="219">
        <v>4.0972222222222202E-2</v>
      </c>
    </row>
    <row r="1516" spans="68:103" ht="15" hidden="1" customHeight="1">
      <c r="BP1516" s="236">
        <f ca="1"/>
        <v>1.0402777777777801</v>
      </c>
      <c r="CQ1516" s="219">
        <v>4.1666666666666699E-2</v>
      </c>
      <c r="CY1516" s="219">
        <v>4.1666666666666699E-2</v>
      </c>
    </row>
    <row r="1517" spans="68:103" ht="15" hidden="1" customHeight="1">
      <c r="BP1517" s="236">
        <f ca="1"/>
        <v>1.04097222222222</v>
      </c>
    </row>
    <row r="1518" spans="68:103" ht="15" hidden="1" customHeight="1">
      <c r="BP1518" s="236">
        <f ca="1"/>
        <v>1.0416666666666701</v>
      </c>
    </row>
    <row r="1519" spans="68:103" ht="15" hidden="1" customHeight="1">
      <c r="BP1519" s="236">
        <f ca="1"/>
        <v>1.04236111111111</v>
      </c>
    </row>
    <row r="1520" spans="68:103" ht="15" hidden="1" customHeight="1">
      <c r="BP1520" s="236">
        <f ca="1"/>
        <v>1.0430555555555601</v>
      </c>
    </row>
    <row r="1521" spans="68:68" ht="15" hidden="1" customHeight="1">
      <c r="BP1521" s="236">
        <f ca="1"/>
        <v>1.04375</v>
      </c>
    </row>
    <row r="1522" spans="68:68" ht="15" hidden="1" customHeight="1">
      <c r="BP1522" s="236">
        <f ca="1"/>
        <v>1.0444444444444401</v>
      </c>
    </row>
    <row r="1523" spans="68:68" ht="15" hidden="1" customHeight="1">
      <c r="BP1523" s="236">
        <f ca="1"/>
        <v>1.0451388888888899</v>
      </c>
    </row>
    <row r="1524" spans="68:68" ht="15" hidden="1" customHeight="1">
      <c r="BP1524" s="236">
        <f ca="1"/>
        <v>1.0458333333333301</v>
      </c>
    </row>
    <row r="1525" spans="68:68" ht="15" hidden="1" customHeight="1">
      <c r="BP1525" s="236">
        <f ca="1"/>
        <v>1.0465277777777799</v>
      </c>
    </row>
    <row r="1526" spans="68:68" ht="15" hidden="1" customHeight="1">
      <c r="BP1526" s="236">
        <f ca="1"/>
        <v>1.0472222222222201</v>
      </c>
    </row>
    <row r="1527" spans="68:68" ht="15" hidden="1" customHeight="1">
      <c r="BP1527" s="236">
        <f ca="1"/>
        <v>1.0479166666666699</v>
      </c>
    </row>
    <row r="1528" spans="68:68" ht="15" hidden="1" customHeight="1">
      <c r="BP1528" s="236">
        <f ca="1"/>
        <v>1.0486111111111101</v>
      </c>
    </row>
    <row r="1529" spans="68:68" ht="15" hidden="1" customHeight="1">
      <c r="BP1529" s="236">
        <f ca="1"/>
        <v>1.0493055555555599</v>
      </c>
    </row>
    <row r="1530" spans="68:68" ht="15" hidden="1" customHeight="1">
      <c r="BP1530" s="236">
        <f ca="1"/>
        <v>1.05</v>
      </c>
    </row>
    <row r="1531" spans="68:68" ht="15" hidden="1" customHeight="1">
      <c r="BP1531" s="236">
        <f ca="1"/>
        <v>1.0506944444444399</v>
      </c>
    </row>
    <row r="1532" spans="68:68" ht="15" hidden="1" customHeight="1">
      <c r="BP1532" s="236">
        <f ca="1"/>
        <v>1.05138888888889</v>
      </c>
    </row>
    <row r="1533" spans="68:68" ht="15" hidden="1" customHeight="1">
      <c r="BP1533" s="236">
        <f ca="1"/>
        <v>1.0520833333333299</v>
      </c>
    </row>
    <row r="1534" spans="68:68" ht="15" hidden="1" customHeight="1">
      <c r="BP1534" s="236">
        <f ca="1"/>
        <v>1.05277777777778</v>
      </c>
    </row>
    <row r="1535" spans="68:68" ht="15" hidden="1" customHeight="1">
      <c r="BP1535" s="236">
        <f ca="1"/>
        <v>1.0534722222222199</v>
      </c>
    </row>
    <row r="1536" spans="68:68" ht="15" hidden="1" customHeight="1">
      <c r="BP1536" s="236">
        <f ca="1"/>
        <v>1.05416666666667</v>
      </c>
    </row>
    <row r="1537" spans="68:68" ht="15" hidden="1" customHeight="1">
      <c r="BP1537" s="236">
        <f ca="1"/>
        <v>1.0548611111111099</v>
      </c>
    </row>
    <row r="1538" spans="68:68" ht="15" hidden="1" customHeight="1">
      <c r="BP1538" s="236">
        <f ca="1"/>
        <v>1.05555555555556</v>
      </c>
    </row>
    <row r="1539" spans="68:68" ht="15" hidden="1" customHeight="1">
      <c r="BP1539" s="236">
        <f ca="1"/>
        <v>1.0562499999999999</v>
      </c>
    </row>
    <row r="1540" spans="68:68" ht="15" hidden="1" customHeight="1">
      <c r="BP1540" s="236">
        <f ca="1"/>
        <v>1.05694444444444</v>
      </c>
    </row>
    <row r="1541" spans="68:68" ht="15" hidden="1" customHeight="1">
      <c r="BP1541" s="236">
        <f ca="1"/>
        <v>1.0576388888888899</v>
      </c>
    </row>
    <row r="1542" spans="68:68" ht="15" hidden="1" customHeight="1">
      <c r="BP1542" s="236">
        <f ca="1"/>
        <v>1.05833333333333</v>
      </c>
    </row>
    <row r="1543" spans="68:68" ht="15" hidden="1" customHeight="1">
      <c r="BP1543" s="236">
        <f ca="1"/>
        <v>1.0590277777777799</v>
      </c>
    </row>
    <row r="1544" spans="68:68" ht="15" hidden="1" customHeight="1">
      <c r="BP1544" s="236">
        <f ca="1"/>
        <v>1.05972222222222</v>
      </c>
    </row>
    <row r="1545" spans="68:68" ht="15" hidden="1" customHeight="1">
      <c r="BP1545" s="236">
        <f ca="1"/>
        <v>1.0604166666666699</v>
      </c>
    </row>
    <row r="1546" spans="68:68" ht="15" hidden="1" customHeight="1">
      <c r="BP1546" s="236">
        <f ca="1"/>
        <v>1.06111111111111</v>
      </c>
    </row>
    <row r="1547" spans="68:68" ht="15" hidden="1" customHeight="1">
      <c r="BP1547" s="236">
        <f ca="1"/>
        <v>1.0618055555555601</v>
      </c>
    </row>
    <row r="1548" spans="68:68" ht="15" hidden="1" customHeight="1">
      <c r="BP1548" s="236">
        <f ca="1"/>
        <v>1.0625</v>
      </c>
    </row>
    <row r="1549" spans="68:68" ht="15" hidden="1" customHeight="1">
      <c r="BP1549" s="236">
        <f ca="1"/>
        <v>1.0631944444444399</v>
      </c>
    </row>
    <row r="1550" spans="68:68" ht="15" hidden="1" customHeight="1">
      <c r="BP1550" s="236">
        <f ca="1"/>
        <v>1.06388888888889</v>
      </c>
    </row>
    <row r="1551" spans="68:68" ht="15" hidden="1" customHeight="1">
      <c r="BP1551" s="236">
        <f ca="1"/>
        <v>1.0645833333333301</v>
      </c>
    </row>
    <row r="1552" spans="68:68" ht="15" hidden="1" customHeight="1">
      <c r="BP1552" s="236">
        <f ca="1"/>
        <v>1.06527777777778</v>
      </c>
    </row>
    <row r="1553" spans="68:68" ht="15" hidden="1" customHeight="1">
      <c r="BP1553" s="236">
        <f ca="1"/>
        <v>1.0659722222222201</v>
      </c>
    </row>
    <row r="1554" spans="68:68" ht="15" hidden="1" customHeight="1">
      <c r="BP1554" s="236">
        <f ca="1"/>
        <v>1.06666666666667</v>
      </c>
    </row>
    <row r="1555" spans="68:68" ht="15" hidden="1" customHeight="1">
      <c r="BP1555" s="236">
        <f ca="1"/>
        <v>1.0673611111111101</v>
      </c>
    </row>
    <row r="1556" spans="68:68" ht="15" hidden="1" customHeight="1">
      <c r="BP1556" s="236">
        <f ca="1"/>
        <v>1.06805555555556</v>
      </c>
    </row>
    <row r="1557" spans="68:68" ht="15" hidden="1" customHeight="1">
      <c r="BP1557" s="236">
        <f ca="1"/>
        <v>1.0687500000000001</v>
      </c>
    </row>
    <row r="1558" spans="68:68" ht="15" hidden="1" customHeight="1">
      <c r="BP1558" s="236">
        <f ca="1"/>
        <v>1.06944444444444</v>
      </c>
    </row>
    <row r="1559" spans="68:68" ht="15" hidden="1" customHeight="1">
      <c r="BP1559" s="236">
        <f ca="1"/>
        <v>1.0701388888888901</v>
      </c>
    </row>
    <row r="1560" spans="68:68" ht="15" hidden="1" customHeight="1">
      <c r="BP1560" s="236">
        <f ca="1"/>
        <v>1.07083333333333</v>
      </c>
    </row>
    <row r="1561" spans="68:68" ht="15" hidden="1" customHeight="1">
      <c r="BP1561" s="236">
        <f ca="1"/>
        <v>1.0715277777777801</v>
      </c>
    </row>
    <row r="1562" spans="68:68" ht="15" hidden="1" customHeight="1">
      <c r="BP1562" s="236">
        <f ca="1"/>
        <v>1.07222222222222</v>
      </c>
    </row>
    <row r="1563" spans="68:68" ht="15" hidden="1" customHeight="1">
      <c r="BP1563" s="236">
        <f ca="1"/>
        <v>1.0729166666666701</v>
      </c>
    </row>
    <row r="1564" spans="68:68" ht="15" hidden="1" customHeight="1">
      <c r="BP1564" s="236">
        <f ca="1"/>
        <v>1.07361111111111</v>
      </c>
    </row>
    <row r="1565" spans="68:68" ht="15" hidden="1" customHeight="1">
      <c r="BP1565" s="236">
        <f ca="1"/>
        <v>1.0743055555555601</v>
      </c>
    </row>
    <row r="1566" spans="68:68" ht="15" hidden="1" customHeight="1">
      <c r="BP1566" s="236">
        <f ca="1"/>
        <v>1.075</v>
      </c>
    </row>
    <row r="1567" spans="68:68" ht="15" hidden="1" customHeight="1">
      <c r="BP1567" s="236">
        <f ca="1"/>
        <v>1.0756944444444401</v>
      </c>
    </row>
    <row r="1568" spans="68:68" ht="15" hidden="1" customHeight="1">
      <c r="BP1568" s="236">
        <f ca="1"/>
        <v>1.0763888888888899</v>
      </c>
    </row>
    <row r="1569" spans="68:68" ht="15" hidden="1" customHeight="1">
      <c r="BP1569" s="236">
        <f ca="1"/>
        <v>1.0770833333333301</v>
      </c>
    </row>
    <row r="1570" spans="68:68" ht="15" hidden="1" customHeight="1">
      <c r="BP1570" s="236">
        <f ca="1"/>
        <v>1.0777777777777799</v>
      </c>
    </row>
    <row r="1571" spans="68:68" ht="15" hidden="1" customHeight="1">
      <c r="BP1571" s="236">
        <f ca="1"/>
        <v>1.0784722222222201</v>
      </c>
    </row>
    <row r="1572" spans="68:68" ht="15" hidden="1" customHeight="1">
      <c r="BP1572" s="236">
        <f ca="1"/>
        <v>1.0791666666666699</v>
      </c>
    </row>
    <row r="1573" spans="68:68" ht="15" hidden="1" customHeight="1">
      <c r="BP1573" s="236">
        <f ca="1"/>
        <v>1.0798611111111101</v>
      </c>
    </row>
    <row r="1574" spans="68:68" ht="15" hidden="1" customHeight="1">
      <c r="BP1574" s="236">
        <f ca="1"/>
        <v>1.0805555555555599</v>
      </c>
    </row>
    <row r="1575" spans="68:68" ht="15" hidden="1" customHeight="1">
      <c r="BP1575" s="236">
        <f ca="1"/>
        <v>1.08125</v>
      </c>
    </row>
    <row r="1576" spans="68:68" ht="15" hidden="1" customHeight="1">
      <c r="BP1576" s="236">
        <f ca="1"/>
        <v>1.0819444444444399</v>
      </c>
    </row>
    <row r="1577" spans="68:68" ht="15" hidden="1" customHeight="1">
      <c r="BP1577" s="236">
        <f ca="1"/>
        <v>1.08263888888889</v>
      </c>
    </row>
    <row r="1578" spans="68:68" ht="15" hidden="1" customHeight="1">
      <c r="BP1578" s="236">
        <f ca="1"/>
        <v>1.0833333333333299</v>
      </c>
    </row>
    <row r="1579" spans="68:68" ht="15" hidden="1" customHeight="1">
      <c r="BP1579" s="236">
        <f ca="1"/>
        <v>1.08402777777778</v>
      </c>
    </row>
    <row r="1580" spans="68:68" ht="15" hidden="1" customHeight="1">
      <c r="BP1580" s="236">
        <f ca="1"/>
        <v>1.0847222222222199</v>
      </c>
    </row>
    <row r="1581" spans="68:68" ht="15" hidden="1" customHeight="1">
      <c r="BP1581" s="236">
        <f ca="1"/>
        <v>1.08541666666667</v>
      </c>
    </row>
    <row r="1582" spans="68:68" ht="15" hidden="1" customHeight="1">
      <c r="BP1582" s="236">
        <f ca="1"/>
        <v>1.0861111111111099</v>
      </c>
    </row>
    <row r="1583" spans="68:68" ht="15" hidden="1" customHeight="1">
      <c r="BP1583" s="236">
        <f ca="1"/>
        <v>1.08680555555556</v>
      </c>
    </row>
    <row r="1584" spans="68:68" ht="15" hidden="1" customHeight="1">
      <c r="BP1584" s="236">
        <f ca="1"/>
        <v>1.0874999999999999</v>
      </c>
    </row>
    <row r="1585" spans="68:68" ht="15" hidden="1" customHeight="1">
      <c r="BP1585" s="236">
        <f ca="1"/>
        <v>1.08819444444444</v>
      </c>
    </row>
    <row r="1586" spans="68:68" ht="15" hidden="1" customHeight="1">
      <c r="BP1586" s="236">
        <f ca="1"/>
        <v>1.0888888888888899</v>
      </c>
    </row>
    <row r="1587" spans="68:68" ht="15" hidden="1" customHeight="1">
      <c r="BP1587" s="236">
        <f ca="1"/>
        <v>1.08958333333333</v>
      </c>
    </row>
    <row r="1588" spans="68:68" ht="15" hidden="1" customHeight="1">
      <c r="BP1588" s="236">
        <f ca="1"/>
        <v>1.0902777777777799</v>
      </c>
    </row>
    <row r="1589" spans="68:68" ht="15" hidden="1" customHeight="1">
      <c r="BP1589" s="236">
        <f ca="1"/>
        <v>1.09097222222222</v>
      </c>
    </row>
    <row r="1590" spans="68:68" ht="15" hidden="1" customHeight="1">
      <c r="BP1590" s="236">
        <f ca="1"/>
        <v>1.0916666666666699</v>
      </c>
    </row>
    <row r="1591" spans="68:68" ht="15" hidden="1" customHeight="1">
      <c r="BP1591" s="236">
        <f ca="1"/>
        <v>1.09236111111111</v>
      </c>
    </row>
    <row r="1592" spans="68:68" ht="15" hidden="1" customHeight="1">
      <c r="BP1592" s="236">
        <f ca="1"/>
        <v>1.0930555555555601</v>
      </c>
    </row>
    <row r="1593" spans="68:68" ht="15" hidden="1" customHeight="1">
      <c r="BP1593" s="236">
        <f ca="1"/>
        <v>1.09375</v>
      </c>
    </row>
    <row r="1594" spans="68:68" ht="15" hidden="1" customHeight="1">
      <c r="BP1594" s="236">
        <f ca="1"/>
        <v>1.0944444444444399</v>
      </c>
    </row>
    <row r="1595" spans="68:68" ht="15" hidden="1" customHeight="1">
      <c r="BP1595" s="236">
        <f ca="1"/>
        <v>1.09513888888889</v>
      </c>
    </row>
    <row r="1596" spans="68:68" ht="15" hidden="1" customHeight="1">
      <c r="BP1596" s="236">
        <f ca="1"/>
        <v>1.0958333333333301</v>
      </c>
    </row>
    <row r="1597" spans="68:68" ht="15" hidden="1" customHeight="1">
      <c r="BP1597" s="236">
        <f ca="1"/>
        <v>1.09652777777778</v>
      </c>
    </row>
    <row r="1598" spans="68:68" ht="15" hidden="1" customHeight="1">
      <c r="BP1598" s="236">
        <f ca="1"/>
        <v>1.0972222222222201</v>
      </c>
    </row>
    <row r="1599" spans="68:68" ht="15" hidden="1" customHeight="1">
      <c r="BP1599" s="236">
        <f ca="1"/>
        <v>1.09791666666667</v>
      </c>
    </row>
    <row r="1600" spans="68:68" ht="15" hidden="1" customHeight="1">
      <c r="BP1600" s="236">
        <f ca="1"/>
        <v>1.0986111111111101</v>
      </c>
    </row>
    <row r="1601" spans="68:68" ht="15" hidden="1" customHeight="1">
      <c r="BP1601" s="236">
        <f ca="1"/>
        <v>1.09930555555556</v>
      </c>
    </row>
    <row r="1602" spans="68:68" ht="15" hidden="1" customHeight="1">
      <c r="BP1602" s="236">
        <f ca="1"/>
        <v>1.1000000000000001</v>
      </c>
    </row>
    <row r="1603" spans="68:68" ht="15" hidden="1" customHeight="1">
      <c r="BP1603" s="236">
        <f ca="1"/>
        <v>1.10069444444444</v>
      </c>
    </row>
    <row r="1604" spans="68:68" ht="15" hidden="1" customHeight="1">
      <c r="BP1604" s="236">
        <f ca="1"/>
        <v>1.1013888888888901</v>
      </c>
    </row>
    <row r="1605" spans="68:68" ht="15" hidden="1" customHeight="1">
      <c r="BP1605" s="236">
        <f ca="1"/>
        <v>1.10208333333333</v>
      </c>
    </row>
    <row r="1606" spans="68:68" ht="15" hidden="1" customHeight="1">
      <c r="BP1606" s="236">
        <f ca="1"/>
        <v>1.1027777777777801</v>
      </c>
    </row>
    <row r="1607" spans="68:68" ht="15" hidden="1" customHeight="1">
      <c r="BP1607" s="236">
        <f ca="1"/>
        <v>1.10347222222222</v>
      </c>
    </row>
    <row r="1608" spans="68:68" ht="15" hidden="1" customHeight="1">
      <c r="BP1608" s="236">
        <f ca="1"/>
        <v>1.1041666666666701</v>
      </c>
    </row>
    <row r="1609" spans="68:68" ht="15" hidden="1" customHeight="1">
      <c r="BP1609" s="236">
        <f ca="1"/>
        <v>1.10486111111111</v>
      </c>
    </row>
    <row r="1610" spans="68:68" ht="15" hidden="1" customHeight="1">
      <c r="BP1610" s="236">
        <f ca="1"/>
        <v>1.1055555555555601</v>
      </c>
    </row>
    <row r="1611" spans="68:68" ht="15" hidden="1" customHeight="1">
      <c r="BP1611" s="236">
        <f ca="1"/>
        <v>1.10625</v>
      </c>
    </row>
    <row r="1612" spans="68:68" ht="15" hidden="1" customHeight="1">
      <c r="BP1612" s="236">
        <f ca="1"/>
        <v>1.1069444444444401</v>
      </c>
    </row>
    <row r="1613" spans="68:68" ht="15" hidden="1" customHeight="1">
      <c r="BP1613" s="236">
        <f ca="1"/>
        <v>1.1076388888888899</v>
      </c>
    </row>
    <row r="1614" spans="68:68" ht="15" hidden="1" customHeight="1">
      <c r="BP1614" s="236">
        <f ca="1"/>
        <v>1.1083333333333301</v>
      </c>
    </row>
    <row r="1615" spans="68:68" ht="15" hidden="1" customHeight="1">
      <c r="BP1615" s="236">
        <f ca="1"/>
        <v>1.1090277777777799</v>
      </c>
    </row>
    <row r="1616" spans="68:68" ht="15" hidden="1" customHeight="1">
      <c r="BP1616" s="236">
        <f ca="1"/>
        <v>1.1097222222222201</v>
      </c>
    </row>
    <row r="1617" spans="68:68" ht="15" hidden="1" customHeight="1">
      <c r="BP1617" s="236">
        <f ca="1"/>
        <v>1.1104166666666699</v>
      </c>
    </row>
    <row r="1618" spans="68:68" ht="15" hidden="1" customHeight="1">
      <c r="BP1618" s="236">
        <f ca="1"/>
        <v>1.1111111111111101</v>
      </c>
    </row>
    <row r="1619" spans="68:68" ht="15" hidden="1" customHeight="1">
      <c r="BP1619" s="236">
        <f ca="1"/>
        <v>1.1118055555555599</v>
      </c>
    </row>
    <row r="1620" spans="68:68" ht="15" hidden="1" customHeight="1">
      <c r="BP1620" s="236">
        <f ca="1"/>
        <v>1.1125</v>
      </c>
    </row>
    <row r="1621" spans="68:68" ht="15" hidden="1" customHeight="1">
      <c r="BP1621" s="236">
        <f ca="1"/>
        <v>1.1131944444444399</v>
      </c>
    </row>
    <row r="1622" spans="68:68" ht="15" hidden="1" customHeight="1">
      <c r="BP1622" s="236">
        <f ca="1"/>
        <v>1.11388888888889</v>
      </c>
    </row>
    <row r="1623" spans="68:68" ht="15" hidden="1" customHeight="1">
      <c r="BP1623" s="236">
        <f ca="1"/>
        <v>1.1145833333333299</v>
      </c>
    </row>
    <row r="1624" spans="68:68" ht="15" hidden="1" customHeight="1">
      <c r="BP1624" s="236">
        <f ca="1"/>
        <v>1.11527777777778</v>
      </c>
    </row>
    <row r="1625" spans="68:68" ht="15" hidden="1" customHeight="1">
      <c r="BP1625" s="236">
        <f ca="1"/>
        <v>1.1159722222222199</v>
      </c>
    </row>
    <row r="1626" spans="68:68" ht="15" hidden="1" customHeight="1">
      <c r="BP1626" s="236">
        <f ca="1"/>
        <v>1.11666666666667</v>
      </c>
    </row>
    <row r="1627" spans="68:68" ht="15" hidden="1" customHeight="1">
      <c r="BP1627" s="236">
        <f ca="1"/>
        <v>1.1173611111111099</v>
      </c>
    </row>
    <row r="1628" spans="68:68" ht="15" hidden="1" customHeight="1">
      <c r="BP1628" s="236">
        <f ca="1"/>
        <v>1.11805555555556</v>
      </c>
    </row>
    <row r="1629" spans="68:68" ht="15" hidden="1" customHeight="1">
      <c r="BP1629" s="236">
        <f ca="1"/>
        <v>1.1187499999999999</v>
      </c>
    </row>
    <row r="1630" spans="68:68" ht="15" hidden="1" customHeight="1">
      <c r="BP1630" s="236">
        <f ca="1"/>
        <v>1.11944444444444</v>
      </c>
    </row>
    <row r="1631" spans="68:68" ht="15" hidden="1" customHeight="1">
      <c r="BP1631" s="236">
        <f ca="1"/>
        <v>1.1201388888888899</v>
      </c>
    </row>
    <row r="1632" spans="68:68" ht="15" hidden="1" customHeight="1">
      <c r="BP1632" s="236">
        <f ca="1"/>
        <v>1.12083333333333</v>
      </c>
    </row>
    <row r="1633" spans="68:68" ht="15" hidden="1" customHeight="1">
      <c r="BP1633" s="236">
        <f ca="1"/>
        <v>1.1215277777777799</v>
      </c>
    </row>
    <row r="1634" spans="68:68" ht="15" hidden="1" customHeight="1">
      <c r="BP1634" s="236">
        <f ca="1"/>
        <v>1.12222222222222</v>
      </c>
    </row>
    <row r="1635" spans="68:68" ht="15" hidden="1" customHeight="1">
      <c r="BP1635" s="236">
        <f ca="1"/>
        <v>1.1229166666666699</v>
      </c>
    </row>
    <row r="1636" spans="68:68" ht="15" hidden="1" customHeight="1">
      <c r="BP1636" s="236">
        <f ca="1"/>
        <v>1.12361111111111</v>
      </c>
    </row>
    <row r="1637" spans="68:68" ht="15" hidden="1" customHeight="1">
      <c r="BP1637" s="236">
        <f ca="1"/>
        <v>1.1243055555555601</v>
      </c>
    </row>
    <row r="1638" spans="68:68" ht="15" hidden="1" customHeight="1">
      <c r="BP1638" s="236">
        <f ca="1"/>
        <v>1.125</v>
      </c>
    </row>
    <row r="1639" spans="68:68" ht="15" hidden="1" customHeight="1">
      <c r="BP1639" s="236">
        <f ca="1"/>
        <v>1.1256944444444399</v>
      </c>
    </row>
    <row r="1640" spans="68:68" ht="15" hidden="1" customHeight="1">
      <c r="BP1640" s="236">
        <f ca="1"/>
        <v>1.12638888888889</v>
      </c>
    </row>
    <row r="1641" spans="68:68" ht="15" hidden="1" customHeight="1">
      <c r="BP1641" s="236">
        <f ca="1"/>
        <v>1.1270833333333301</v>
      </c>
    </row>
    <row r="1642" spans="68:68" ht="15" hidden="1" customHeight="1">
      <c r="BP1642" s="236">
        <f ca="1"/>
        <v>1.12777777777778</v>
      </c>
    </row>
    <row r="1643" spans="68:68" ht="15" hidden="1" customHeight="1">
      <c r="BP1643" s="236">
        <f ca="1"/>
        <v>1.1284722222222201</v>
      </c>
    </row>
    <row r="1644" spans="68:68" ht="15" hidden="1" customHeight="1">
      <c r="BP1644" s="236">
        <f ca="1"/>
        <v>1.12916666666667</v>
      </c>
    </row>
    <row r="1645" spans="68:68" ht="15" hidden="1" customHeight="1">
      <c r="BP1645" s="236">
        <f ca="1"/>
        <v>1.1298611111111101</v>
      </c>
    </row>
    <row r="1646" spans="68:68" ht="15" hidden="1" customHeight="1">
      <c r="BP1646" s="236">
        <f ca="1"/>
        <v>1.13055555555556</v>
      </c>
    </row>
    <row r="1647" spans="68:68" ht="15" hidden="1" customHeight="1">
      <c r="BP1647" s="236">
        <f ca="1"/>
        <v>1.1312500000000001</v>
      </c>
    </row>
    <row r="1648" spans="68:68" ht="15" hidden="1" customHeight="1">
      <c r="BP1648" s="236">
        <f ca="1"/>
        <v>1.13194444444444</v>
      </c>
    </row>
    <row r="1649" spans="68:68" ht="15" hidden="1" customHeight="1">
      <c r="BP1649" s="236">
        <f ca="1"/>
        <v>1.1326388888888901</v>
      </c>
    </row>
    <row r="1650" spans="68:68" ht="15" hidden="1" customHeight="1">
      <c r="BP1650" s="236">
        <f ca="1"/>
        <v>1.13333333333333</v>
      </c>
    </row>
    <row r="1651" spans="68:68" ht="15" hidden="1" customHeight="1">
      <c r="BP1651" s="236">
        <f ca="1"/>
        <v>1.1340277777777801</v>
      </c>
    </row>
    <row r="1652" spans="68:68" ht="15" hidden="1" customHeight="1">
      <c r="BP1652" s="236">
        <f ca="1"/>
        <v>1.13472222222222</v>
      </c>
    </row>
    <row r="1653" spans="68:68" ht="15" hidden="1" customHeight="1">
      <c r="BP1653" s="236">
        <f ca="1"/>
        <v>1.1354166666666701</v>
      </c>
    </row>
    <row r="1654" spans="68:68" ht="15" hidden="1" customHeight="1">
      <c r="BP1654" s="236">
        <f ca="1"/>
        <v>1.13611111111111</v>
      </c>
    </row>
    <row r="1655" spans="68:68" ht="15" hidden="1" customHeight="1">
      <c r="BP1655" s="236">
        <f ca="1"/>
        <v>1.1368055555555601</v>
      </c>
    </row>
    <row r="1656" spans="68:68" ht="15" hidden="1" customHeight="1">
      <c r="BP1656" s="236">
        <f ca="1"/>
        <v>1.1375</v>
      </c>
    </row>
    <row r="1657" spans="68:68" ht="15" hidden="1" customHeight="1">
      <c r="BP1657" s="236">
        <f ca="1"/>
        <v>1.1381944444444401</v>
      </c>
    </row>
    <row r="1658" spans="68:68" ht="15" hidden="1" customHeight="1">
      <c r="BP1658" s="236">
        <f ca="1"/>
        <v>1.1388888888888899</v>
      </c>
    </row>
    <row r="1659" spans="68:68" ht="15" hidden="1" customHeight="1">
      <c r="BP1659" s="236">
        <f ca="1"/>
        <v>1.1395833333333301</v>
      </c>
    </row>
    <row r="1660" spans="68:68" ht="15" hidden="1" customHeight="1">
      <c r="BP1660" s="236">
        <f ca="1"/>
        <v>1.1402777777777799</v>
      </c>
    </row>
    <row r="1661" spans="68:68" ht="15" hidden="1" customHeight="1">
      <c r="BP1661" s="236">
        <f ca="1"/>
        <v>1.1409722222222201</v>
      </c>
    </row>
    <row r="1662" spans="68:68" ht="15" hidden="1" customHeight="1">
      <c r="BP1662" s="236">
        <f ca="1"/>
        <v>1.1416666666666699</v>
      </c>
    </row>
    <row r="1663" spans="68:68" ht="15" hidden="1" customHeight="1">
      <c r="BP1663" s="236">
        <f ca="1"/>
        <v>1.1423611111111101</v>
      </c>
    </row>
    <row r="1664" spans="68:68" ht="15" hidden="1" customHeight="1">
      <c r="BP1664" s="236">
        <f ca="1"/>
        <v>1.1430555555555599</v>
      </c>
    </row>
    <row r="1665" spans="68:68" ht="15" hidden="1" customHeight="1">
      <c r="BP1665" s="236">
        <f ca="1"/>
        <v>1.14375</v>
      </c>
    </row>
    <row r="1666" spans="68:68" ht="15" hidden="1" customHeight="1">
      <c r="BP1666" s="236">
        <f ca="1"/>
        <v>1.1444444444444399</v>
      </c>
    </row>
    <row r="1667" spans="68:68" ht="15" hidden="1" customHeight="1">
      <c r="BP1667" s="236">
        <f ca="1"/>
        <v>1.14513888888889</v>
      </c>
    </row>
    <row r="1668" spans="68:68" ht="15" hidden="1" customHeight="1">
      <c r="BP1668" s="236">
        <f ca="1"/>
        <v>1.1458333333333299</v>
      </c>
    </row>
    <row r="1669" spans="68:68" ht="15" hidden="1" customHeight="1">
      <c r="BP1669" s="236">
        <f ca="1"/>
        <v>1.14652777777778</v>
      </c>
    </row>
    <row r="1670" spans="68:68" ht="15" hidden="1" customHeight="1">
      <c r="BP1670" s="236">
        <f ca="1"/>
        <v>1.1472222222222199</v>
      </c>
    </row>
    <row r="1671" spans="68:68" ht="15" hidden="1" customHeight="1">
      <c r="BP1671" s="236">
        <f ca="1"/>
        <v>1.14791666666667</v>
      </c>
    </row>
    <row r="1672" spans="68:68" ht="15" hidden="1" customHeight="1">
      <c r="BP1672" s="236">
        <f ca="1"/>
        <v>1.1486111111111099</v>
      </c>
    </row>
    <row r="1673" spans="68:68" ht="15" hidden="1" customHeight="1">
      <c r="BP1673" s="236">
        <f ca="1"/>
        <v>1.14930555555556</v>
      </c>
    </row>
    <row r="1674" spans="68:68" ht="15" hidden="1" customHeight="1">
      <c r="BP1674" s="236">
        <f ca="1"/>
        <v>1.1499999999999999</v>
      </c>
    </row>
    <row r="1675" spans="68:68" ht="15" hidden="1" customHeight="1">
      <c r="BP1675" s="236">
        <f ca="1"/>
        <v>1.15069444444444</v>
      </c>
    </row>
    <row r="1676" spans="68:68" ht="15" hidden="1" customHeight="1">
      <c r="BP1676" s="236">
        <f ca="1"/>
        <v>1.1513888888888899</v>
      </c>
    </row>
    <row r="1677" spans="68:68" ht="15" hidden="1" customHeight="1">
      <c r="BP1677" s="236">
        <f ca="1"/>
        <v>1.15208333333333</v>
      </c>
    </row>
    <row r="1678" spans="68:68" ht="15" hidden="1" customHeight="1">
      <c r="BP1678" s="236">
        <f ca="1"/>
        <v>1.1527777777777799</v>
      </c>
    </row>
    <row r="1679" spans="68:68" ht="15" hidden="1" customHeight="1">
      <c r="BP1679" s="236">
        <f ca="1"/>
        <v>1.15347222222222</v>
      </c>
    </row>
    <row r="1680" spans="68:68" ht="15" hidden="1" customHeight="1">
      <c r="BP1680" s="236">
        <f ca="1"/>
        <v>1.1541666666666699</v>
      </c>
    </row>
    <row r="1681" spans="68:68" ht="15" hidden="1" customHeight="1">
      <c r="BP1681" s="236">
        <f ca="1"/>
        <v>1.15486111111111</v>
      </c>
    </row>
    <row r="1682" spans="68:68" ht="15" hidden="1" customHeight="1">
      <c r="BP1682" s="236">
        <f ca="1"/>
        <v>1.1555555555555601</v>
      </c>
    </row>
    <row r="1683" spans="68:68" ht="15" hidden="1" customHeight="1">
      <c r="BP1683" s="236">
        <f ca="1"/>
        <v>1.15625</v>
      </c>
    </row>
    <row r="1684" spans="68:68" ht="15" hidden="1" customHeight="1">
      <c r="BP1684" s="236">
        <f ca="1"/>
        <v>1.1569444444444399</v>
      </c>
    </row>
    <row r="1685" spans="68:68" ht="15" hidden="1" customHeight="1">
      <c r="BP1685" s="236">
        <f ca="1"/>
        <v>1.15763888888889</v>
      </c>
    </row>
    <row r="1686" spans="68:68" ht="15" hidden="1" customHeight="1">
      <c r="BP1686" s="236">
        <f ca="1"/>
        <v>1.1583333333333301</v>
      </c>
    </row>
    <row r="1687" spans="68:68" ht="15" hidden="1" customHeight="1">
      <c r="BP1687" s="236">
        <f ca="1"/>
        <v>1.15902777777778</v>
      </c>
    </row>
    <row r="1688" spans="68:68" ht="15" hidden="1" customHeight="1">
      <c r="BP1688" s="236">
        <f ca="1"/>
        <v>1.1597222222222201</v>
      </c>
    </row>
    <row r="1689" spans="68:68" ht="15" hidden="1" customHeight="1">
      <c r="BP1689" s="236">
        <f ca="1"/>
        <v>1.16041666666667</v>
      </c>
    </row>
    <row r="1690" spans="68:68" ht="15" hidden="1" customHeight="1">
      <c r="BP1690" s="236">
        <f ca="1"/>
        <v>1.1611111111111101</v>
      </c>
    </row>
    <row r="1691" spans="68:68" ht="15" hidden="1" customHeight="1">
      <c r="BP1691" s="236">
        <f ca="1"/>
        <v>1.16180555555556</v>
      </c>
    </row>
    <row r="1692" spans="68:68" ht="15" hidden="1" customHeight="1">
      <c r="BP1692" s="236">
        <f ca="1"/>
        <v>1.1625000000000001</v>
      </c>
    </row>
    <row r="1693" spans="68:68" ht="15" hidden="1" customHeight="1">
      <c r="BP1693" s="236">
        <f ca="1"/>
        <v>1.16319444444444</v>
      </c>
    </row>
    <row r="1694" spans="68:68" ht="15" hidden="1" customHeight="1">
      <c r="BP1694" s="236">
        <f ca="1"/>
        <v>1.1638888888888901</v>
      </c>
    </row>
    <row r="1695" spans="68:68" ht="15" hidden="1" customHeight="1">
      <c r="BP1695" s="236">
        <f ca="1"/>
        <v>1.16458333333333</v>
      </c>
    </row>
    <row r="1696" spans="68:68" ht="15" hidden="1" customHeight="1">
      <c r="BP1696" s="236">
        <f ca="1"/>
        <v>1.1652777777777801</v>
      </c>
    </row>
    <row r="1697" spans="68:68" ht="15" hidden="1" customHeight="1">
      <c r="BP1697" s="236">
        <f ca="1"/>
        <v>1.16597222222222</v>
      </c>
    </row>
    <row r="1698" spans="68:68" ht="15" hidden="1" customHeight="1">
      <c r="BP1698" s="236">
        <f ca="1"/>
        <v>1.1666666666666701</v>
      </c>
    </row>
    <row r="1699" spans="68:68" ht="15" hidden="1" customHeight="1">
      <c r="BP1699" s="236">
        <f ca="1"/>
        <v>1.16736111111111</v>
      </c>
    </row>
    <row r="1700" spans="68:68" ht="15" hidden="1" customHeight="1">
      <c r="BP1700" s="236">
        <f ca="1"/>
        <v>1.1680555555555601</v>
      </c>
    </row>
    <row r="1701" spans="68:68" ht="15" hidden="1" customHeight="1">
      <c r="BP1701" s="236">
        <f ca="1"/>
        <v>1.16875</v>
      </c>
    </row>
    <row r="1702" spans="68:68" ht="15" hidden="1" customHeight="1">
      <c r="BP1702" s="236">
        <f ca="1"/>
        <v>1.1694444444444401</v>
      </c>
    </row>
    <row r="1703" spans="68:68" ht="15" hidden="1" customHeight="1">
      <c r="BP1703" s="236">
        <f ca="1"/>
        <v>1.1701388888888899</v>
      </c>
    </row>
    <row r="1704" spans="68:68" ht="15" hidden="1" customHeight="1">
      <c r="BP1704" s="236">
        <f ca="1"/>
        <v>1.1708333333333301</v>
      </c>
    </row>
    <row r="1705" spans="68:68" ht="15" hidden="1" customHeight="1">
      <c r="BP1705" s="236">
        <f ca="1"/>
        <v>1.1715277777777799</v>
      </c>
    </row>
    <row r="1706" spans="68:68" ht="15" hidden="1" customHeight="1">
      <c r="BP1706" s="236">
        <f ca="1"/>
        <v>1.1722222222222201</v>
      </c>
    </row>
    <row r="1707" spans="68:68" ht="15" hidden="1" customHeight="1">
      <c r="BP1707" s="236">
        <f ca="1"/>
        <v>1.1729166666666699</v>
      </c>
    </row>
    <row r="1708" spans="68:68" ht="15" hidden="1" customHeight="1">
      <c r="BP1708" s="236">
        <f ca="1"/>
        <v>1.1736111111111101</v>
      </c>
    </row>
    <row r="1709" spans="68:68" ht="15" hidden="1" customHeight="1">
      <c r="BP1709" s="236">
        <f ca="1"/>
        <v>1.1743055555555599</v>
      </c>
    </row>
    <row r="1710" spans="68:68" ht="15" hidden="1" customHeight="1">
      <c r="BP1710" s="236">
        <f ca="1"/>
        <v>1.175</v>
      </c>
    </row>
    <row r="1711" spans="68:68" ht="15" hidden="1" customHeight="1">
      <c r="BP1711" s="236">
        <f ca="1"/>
        <v>1.1756944444444399</v>
      </c>
    </row>
    <row r="1712" spans="68:68" ht="15" hidden="1" customHeight="1">
      <c r="BP1712" s="236">
        <f ca="1"/>
        <v>1.17638888888889</v>
      </c>
    </row>
    <row r="1713" spans="68:68" ht="15" hidden="1" customHeight="1">
      <c r="BP1713" s="236">
        <f ca="1"/>
        <v>1.1770833333333299</v>
      </c>
    </row>
    <row r="1714" spans="68:68" ht="15" hidden="1" customHeight="1">
      <c r="BP1714" s="236">
        <f ca="1"/>
        <v>1.17777777777778</v>
      </c>
    </row>
    <row r="1715" spans="68:68" ht="15" hidden="1" customHeight="1">
      <c r="BP1715" s="236">
        <f ca="1"/>
        <v>1.1784722222222199</v>
      </c>
    </row>
    <row r="1716" spans="68:68" ht="15" hidden="1" customHeight="1">
      <c r="BP1716" s="236">
        <f ca="1"/>
        <v>1.17916666666667</v>
      </c>
    </row>
    <row r="1717" spans="68:68" ht="15" hidden="1" customHeight="1">
      <c r="BP1717" s="236">
        <f ca="1"/>
        <v>1.1798611111111099</v>
      </c>
    </row>
    <row r="1718" spans="68:68" ht="15" hidden="1" customHeight="1">
      <c r="BP1718" s="236">
        <f ca="1"/>
        <v>1.18055555555556</v>
      </c>
    </row>
    <row r="1719" spans="68:68" ht="15" hidden="1" customHeight="1">
      <c r="BP1719" s="236">
        <f ca="1"/>
        <v>1.1812499999999999</v>
      </c>
    </row>
    <row r="1720" spans="68:68" ht="15" hidden="1" customHeight="1">
      <c r="BP1720" s="236">
        <f ca="1"/>
        <v>1.18194444444444</v>
      </c>
    </row>
    <row r="1721" spans="68:68" ht="15" hidden="1" customHeight="1">
      <c r="BP1721" s="236">
        <f ca="1"/>
        <v>1.1826388888888899</v>
      </c>
    </row>
    <row r="1722" spans="68:68" ht="15" hidden="1" customHeight="1">
      <c r="BP1722" s="236">
        <f ca="1"/>
        <v>1.18333333333333</v>
      </c>
    </row>
    <row r="1723" spans="68:68" ht="15" hidden="1" customHeight="1">
      <c r="BP1723" s="236">
        <f ca="1"/>
        <v>1.1840277777777799</v>
      </c>
    </row>
    <row r="1724" spans="68:68" ht="15" hidden="1" customHeight="1">
      <c r="BP1724" s="236">
        <f ca="1"/>
        <v>1.18472222222222</v>
      </c>
    </row>
    <row r="1725" spans="68:68" ht="15" hidden="1" customHeight="1">
      <c r="BP1725" s="236">
        <f ca="1"/>
        <v>1.1854166666666699</v>
      </c>
    </row>
    <row r="1726" spans="68:68" ht="15" hidden="1" customHeight="1">
      <c r="BP1726" s="236">
        <f ca="1"/>
        <v>1.18611111111111</v>
      </c>
    </row>
    <row r="1727" spans="68:68" ht="15" hidden="1" customHeight="1">
      <c r="BP1727" s="236">
        <f ca="1"/>
        <v>1.1868055555555601</v>
      </c>
    </row>
    <row r="1728" spans="68:68" ht="15" hidden="1" customHeight="1">
      <c r="BP1728" s="236">
        <f ca="1"/>
        <v>1.1875</v>
      </c>
    </row>
    <row r="1729" spans="68:68" ht="15" hidden="1" customHeight="1">
      <c r="BP1729" s="236">
        <f ca="1"/>
        <v>1.1881944444444399</v>
      </c>
    </row>
    <row r="1730" spans="68:68" ht="15" hidden="1" customHeight="1">
      <c r="BP1730" s="236">
        <f ca="1"/>
        <v>1.18888888888889</v>
      </c>
    </row>
    <row r="1731" spans="68:68" ht="15" hidden="1" customHeight="1">
      <c r="BP1731" s="236">
        <f ca="1"/>
        <v>1.1895833333333301</v>
      </c>
    </row>
    <row r="1732" spans="68:68" ht="15" hidden="1" customHeight="1">
      <c r="BP1732" s="236">
        <f ca="1"/>
        <v>1.19027777777778</v>
      </c>
    </row>
    <row r="1733" spans="68:68" ht="15" hidden="1" customHeight="1">
      <c r="BP1733" s="236">
        <f ca="1"/>
        <v>1.1909722222222201</v>
      </c>
    </row>
    <row r="1734" spans="68:68" ht="15" hidden="1" customHeight="1">
      <c r="BP1734" s="236">
        <f ca="1"/>
        <v>1.19166666666667</v>
      </c>
    </row>
    <row r="1735" spans="68:68" ht="15" hidden="1" customHeight="1">
      <c r="BP1735" s="236">
        <f ca="1"/>
        <v>1.1923611111111101</v>
      </c>
    </row>
    <row r="1736" spans="68:68" ht="15" hidden="1" customHeight="1">
      <c r="BP1736" s="236">
        <f ca="1"/>
        <v>1.19305555555556</v>
      </c>
    </row>
    <row r="1737" spans="68:68" ht="15" hidden="1" customHeight="1">
      <c r="BP1737" s="236">
        <f ca="1"/>
        <v>1.1937500000000001</v>
      </c>
    </row>
    <row r="1738" spans="68:68" ht="15" hidden="1" customHeight="1">
      <c r="BP1738" s="236">
        <f ca="1"/>
        <v>1.19444444444444</v>
      </c>
    </row>
    <row r="1739" spans="68:68" ht="15" hidden="1" customHeight="1">
      <c r="BP1739" s="236">
        <f ca="1"/>
        <v>1.1951388888888901</v>
      </c>
    </row>
    <row r="1740" spans="68:68" ht="15" hidden="1" customHeight="1">
      <c r="BP1740" s="236">
        <f ca="1"/>
        <v>1.19583333333333</v>
      </c>
    </row>
    <row r="1741" spans="68:68" ht="15" hidden="1" customHeight="1">
      <c r="BP1741" s="236">
        <f ca="1"/>
        <v>1.1965277777777801</v>
      </c>
    </row>
    <row r="1742" spans="68:68" ht="15" hidden="1" customHeight="1">
      <c r="BP1742" s="236">
        <f ca="1"/>
        <v>1.19722222222222</v>
      </c>
    </row>
    <row r="1743" spans="68:68" ht="15" hidden="1" customHeight="1">
      <c r="BP1743" s="236">
        <f ca="1"/>
        <v>1.1979166666666701</v>
      </c>
    </row>
    <row r="1744" spans="68:68" ht="15" hidden="1" customHeight="1">
      <c r="BP1744" s="236">
        <f ca="1"/>
        <v>1.19861111111111</v>
      </c>
    </row>
    <row r="1745" spans="68:68" ht="15" hidden="1" customHeight="1">
      <c r="BP1745" s="236">
        <f ca="1"/>
        <v>1.1993055555555601</v>
      </c>
    </row>
    <row r="1746" spans="68:68" ht="15" hidden="1" customHeight="1">
      <c r="BP1746" s="236">
        <f ca="1"/>
        <v>1.2</v>
      </c>
    </row>
    <row r="1747" spans="68:68" ht="15" hidden="1" customHeight="1">
      <c r="BP1747" s="236">
        <f ca="1"/>
        <v>1.2006944444444401</v>
      </c>
    </row>
    <row r="1748" spans="68:68" ht="15" hidden="1" customHeight="1">
      <c r="BP1748" s="236">
        <f ca="1"/>
        <v>1.2013888888888899</v>
      </c>
    </row>
    <row r="1749" spans="68:68" ht="15" hidden="1" customHeight="1">
      <c r="BP1749" s="236">
        <f ca="1"/>
        <v>1.2020833333333301</v>
      </c>
    </row>
    <row r="1750" spans="68:68" ht="15" hidden="1" customHeight="1">
      <c r="BP1750" s="236">
        <f ca="1"/>
        <v>1.2027777777777799</v>
      </c>
    </row>
    <row r="1751" spans="68:68" ht="15" hidden="1" customHeight="1">
      <c r="BP1751" s="236">
        <f ca="1"/>
        <v>1.2034722222222201</v>
      </c>
    </row>
    <row r="1752" spans="68:68" ht="15" hidden="1" customHeight="1">
      <c r="BP1752" s="236">
        <f ca="1"/>
        <v>1.2041666666666699</v>
      </c>
    </row>
    <row r="1753" spans="68:68" ht="15" hidden="1" customHeight="1">
      <c r="BP1753" s="236">
        <f ca="1"/>
        <v>1.2048611111111101</v>
      </c>
    </row>
    <row r="1754" spans="68:68" ht="15" hidden="1" customHeight="1">
      <c r="BP1754" s="236">
        <f ca="1"/>
        <v>1.2055555555555599</v>
      </c>
    </row>
    <row r="1755" spans="68:68" ht="15" hidden="1" customHeight="1">
      <c r="BP1755" s="236">
        <f ca="1"/>
        <v>1.20625</v>
      </c>
    </row>
    <row r="1756" spans="68:68" ht="15" hidden="1" customHeight="1">
      <c r="BP1756" s="236">
        <f ca="1"/>
        <v>1.2069444444444399</v>
      </c>
    </row>
    <row r="1757" spans="68:68" ht="15" hidden="1" customHeight="1">
      <c r="BP1757" s="236">
        <f ca="1"/>
        <v>1.20763888888889</v>
      </c>
    </row>
    <row r="1758" spans="68:68" ht="15" hidden="1" customHeight="1">
      <c r="BP1758" s="236">
        <f ca="1"/>
        <v>1.2083333333333299</v>
      </c>
    </row>
    <row r="1759" spans="68:68" ht="15" hidden="1" customHeight="1">
      <c r="BP1759" s="236">
        <f ca="1"/>
        <v>1.20902777777778</v>
      </c>
    </row>
    <row r="1760" spans="68:68" ht="15" hidden="1" customHeight="1">
      <c r="BP1760" s="236">
        <f ca="1"/>
        <v>1.2097222222222199</v>
      </c>
    </row>
    <row r="1761" spans="68:68" ht="15" hidden="1" customHeight="1">
      <c r="BP1761" s="236">
        <f ca="1"/>
        <v>1.21041666666667</v>
      </c>
    </row>
    <row r="1762" spans="68:68" ht="15" hidden="1" customHeight="1">
      <c r="BP1762" s="236">
        <f ca="1"/>
        <v>1.2111111111111099</v>
      </c>
    </row>
    <row r="1763" spans="68:68" ht="15" hidden="1" customHeight="1">
      <c r="BP1763" s="236">
        <f ca="1"/>
        <v>1.21180555555556</v>
      </c>
    </row>
    <row r="1764" spans="68:68" ht="15" hidden="1" customHeight="1">
      <c r="BP1764" s="236">
        <f ca="1"/>
        <v>1.2124999999999999</v>
      </c>
    </row>
    <row r="1765" spans="68:68" ht="15" hidden="1" customHeight="1">
      <c r="BP1765" s="236">
        <f ca="1"/>
        <v>1.21319444444444</v>
      </c>
    </row>
    <row r="1766" spans="68:68" ht="15" hidden="1" customHeight="1">
      <c r="BP1766" s="236">
        <f ca="1"/>
        <v>1.2138888888888899</v>
      </c>
    </row>
    <row r="1767" spans="68:68" ht="15" hidden="1" customHeight="1">
      <c r="BP1767" s="236">
        <f ca="1"/>
        <v>1.21458333333333</v>
      </c>
    </row>
    <row r="1768" spans="68:68" ht="15" hidden="1" customHeight="1">
      <c r="BP1768" s="236">
        <f ca="1"/>
        <v>1.2152777777777799</v>
      </c>
    </row>
    <row r="1769" spans="68:68" ht="15" hidden="1" customHeight="1">
      <c r="BP1769" s="236">
        <f ca="1"/>
        <v>1.21597222222222</v>
      </c>
    </row>
    <row r="1770" spans="68:68" ht="15" hidden="1" customHeight="1">
      <c r="BP1770" s="236">
        <f ca="1"/>
        <v>1.2166666666666699</v>
      </c>
    </row>
    <row r="1771" spans="68:68" ht="15" hidden="1" customHeight="1">
      <c r="BP1771" s="236">
        <f ca="1"/>
        <v>1.21736111111111</v>
      </c>
    </row>
    <row r="1772" spans="68:68" ht="15" hidden="1" customHeight="1">
      <c r="BP1772" s="236">
        <f ca="1"/>
        <v>1.2180555555555601</v>
      </c>
    </row>
    <row r="1773" spans="68:68" ht="15" hidden="1" customHeight="1">
      <c r="BP1773" s="236">
        <f ca="1"/>
        <v>1.21875</v>
      </c>
    </row>
    <row r="1774" spans="68:68" ht="15" hidden="1" customHeight="1">
      <c r="BP1774" s="236">
        <f ca="1"/>
        <v>1.2194444444444399</v>
      </c>
    </row>
    <row r="1775" spans="68:68" ht="15" hidden="1" customHeight="1">
      <c r="BP1775" s="236">
        <f ca="1"/>
        <v>1.22013888888889</v>
      </c>
    </row>
    <row r="1776" spans="68:68" ht="15" hidden="1" customHeight="1">
      <c r="BP1776" s="236">
        <f ca="1"/>
        <v>1.2208333333333301</v>
      </c>
    </row>
    <row r="1777" spans="68:68" ht="15" hidden="1" customHeight="1">
      <c r="BP1777" s="236">
        <f ca="1"/>
        <v>1.22152777777778</v>
      </c>
    </row>
    <row r="1778" spans="68:68" ht="15" hidden="1" customHeight="1">
      <c r="BP1778" s="236">
        <f ca="1"/>
        <v>1.2222222222222201</v>
      </c>
    </row>
    <row r="1779" spans="68:68" ht="15" hidden="1" customHeight="1">
      <c r="BP1779" s="236">
        <f ca="1"/>
        <v>1.22291666666667</v>
      </c>
    </row>
    <row r="1780" spans="68:68" ht="15" hidden="1" customHeight="1">
      <c r="BP1780" s="236">
        <f ca="1"/>
        <v>1.2236111111111101</v>
      </c>
    </row>
    <row r="1781" spans="68:68" ht="15" hidden="1" customHeight="1">
      <c r="BP1781" s="236">
        <f ca="1"/>
        <v>1.22430555555556</v>
      </c>
    </row>
    <row r="1782" spans="68:68" ht="15" hidden="1" customHeight="1">
      <c r="BP1782" s="236">
        <f ca="1"/>
        <v>1.2250000000000001</v>
      </c>
    </row>
    <row r="1783" spans="68:68" ht="15" hidden="1" customHeight="1">
      <c r="BP1783" s="236">
        <f ca="1"/>
        <v>1.22569444444444</v>
      </c>
    </row>
    <row r="1784" spans="68:68" ht="15" hidden="1" customHeight="1">
      <c r="BP1784" s="236">
        <f ca="1"/>
        <v>1.2263888888888901</v>
      </c>
    </row>
    <row r="1785" spans="68:68" ht="15" hidden="1" customHeight="1">
      <c r="BP1785" s="236">
        <f ca="1"/>
        <v>1.22708333333333</v>
      </c>
    </row>
    <row r="1786" spans="68:68" ht="15" hidden="1" customHeight="1">
      <c r="BP1786" s="236">
        <f ca="1"/>
        <v>1.2277777777777801</v>
      </c>
    </row>
    <row r="1787" spans="68:68" ht="15" hidden="1" customHeight="1">
      <c r="BP1787" s="236">
        <f ca="1"/>
        <v>1.22847222222222</v>
      </c>
    </row>
    <row r="1788" spans="68:68" ht="15" hidden="1" customHeight="1">
      <c r="BP1788" s="236">
        <f ca="1"/>
        <v>1.2291666666666701</v>
      </c>
    </row>
    <row r="1789" spans="68:68" ht="15" hidden="1" customHeight="1">
      <c r="BP1789" s="236">
        <f ca="1"/>
        <v>1.22986111111111</v>
      </c>
    </row>
    <row r="1790" spans="68:68" ht="15" hidden="1" customHeight="1">
      <c r="BP1790" s="236">
        <f ca="1"/>
        <v>1.2305555555555601</v>
      </c>
    </row>
    <row r="1791" spans="68:68" ht="15" hidden="1" customHeight="1">
      <c r="BP1791" s="236">
        <f ca="1"/>
        <v>1.23125</v>
      </c>
    </row>
    <row r="1792" spans="68:68" ht="15" hidden="1" customHeight="1">
      <c r="BP1792" s="236">
        <f ca="1"/>
        <v>1.2319444444444401</v>
      </c>
    </row>
    <row r="1793" spans="68:68" ht="15" hidden="1" customHeight="1">
      <c r="BP1793" s="236">
        <f ca="1"/>
        <v>1.2326388888888899</v>
      </c>
    </row>
    <row r="1794" spans="68:68" ht="15" hidden="1" customHeight="1">
      <c r="BP1794" s="236">
        <f ca="1"/>
        <v>1.2333333333333301</v>
      </c>
    </row>
    <row r="1795" spans="68:68" ht="15" hidden="1" customHeight="1">
      <c r="BP1795" s="236">
        <f ca="1"/>
        <v>1.2340277777777799</v>
      </c>
    </row>
    <row r="1796" spans="68:68" ht="15" hidden="1" customHeight="1">
      <c r="BP1796" s="236">
        <f ca="1"/>
        <v>1.2347222222222201</v>
      </c>
    </row>
    <row r="1797" spans="68:68" ht="15" hidden="1" customHeight="1">
      <c r="BP1797" s="236">
        <f ca="1"/>
        <v>1.2354166666666699</v>
      </c>
    </row>
    <row r="1798" spans="68:68" ht="15" hidden="1" customHeight="1">
      <c r="BP1798" s="236">
        <f ca="1"/>
        <v>1.2361111111111101</v>
      </c>
    </row>
    <row r="1799" spans="68:68" ht="15" hidden="1" customHeight="1">
      <c r="BP1799" s="236">
        <f ca="1"/>
        <v>1.2368055555555599</v>
      </c>
    </row>
    <row r="1800" spans="68:68" ht="15" hidden="1" customHeight="1">
      <c r="BP1800" s="236">
        <f ca="1"/>
        <v>1.2375</v>
      </c>
    </row>
    <row r="1801" spans="68:68" ht="15" hidden="1" customHeight="1">
      <c r="BP1801" s="236">
        <f ca="1"/>
        <v>1.2381944444444399</v>
      </c>
    </row>
    <row r="1802" spans="68:68" ht="15" hidden="1" customHeight="1">
      <c r="BP1802" s="236">
        <f ca="1"/>
        <v>1.23888888888889</v>
      </c>
    </row>
    <row r="1803" spans="68:68" ht="15" hidden="1" customHeight="1">
      <c r="BP1803" s="236">
        <f ca="1"/>
        <v>1.2395833333333299</v>
      </c>
    </row>
    <row r="1804" spans="68:68" ht="15" hidden="1" customHeight="1">
      <c r="BP1804" s="236">
        <f ca="1"/>
        <v>1.24027777777778</v>
      </c>
    </row>
    <row r="1805" spans="68:68" ht="15" hidden="1" customHeight="1">
      <c r="BP1805" s="236">
        <f ca="1"/>
        <v>1.2409722222222199</v>
      </c>
    </row>
    <row r="1806" spans="68:68" ht="15" hidden="1" customHeight="1">
      <c r="BP1806" s="236">
        <f ca="1"/>
        <v>1.24166666666667</v>
      </c>
    </row>
    <row r="1807" spans="68:68" ht="15" hidden="1" customHeight="1">
      <c r="BP1807" s="236">
        <f ca="1"/>
        <v>1.2423611111111099</v>
      </c>
    </row>
    <row r="1808" spans="68:68" ht="15" hidden="1" customHeight="1">
      <c r="BP1808" s="236">
        <f ca="1"/>
        <v>1.24305555555556</v>
      </c>
    </row>
    <row r="1809" spans="68:68" ht="15" hidden="1" customHeight="1">
      <c r="BP1809" s="236">
        <f ca="1"/>
        <v>1.2437499999999999</v>
      </c>
    </row>
    <row r="1810" spans="68:68" ht="15" hidden="1" customHeight="1">
      <c r="BP1810" s="236">
        <f ca="1"/>
        <v>1.24444444444444</v>
      </c>
    </row>
    <row r="1811" spans="68:68" ht="15" hidden="1" customHeight="1">
      <c r="BP1811" s="236">
        <f ca="1"/>
        <v>1.2451388888888899</v>
      </c>
    </row>
    <row r="1812" spans="68:68" ht="15" hidden="1" customHeight="1">
      <c r="BP1812" s="236">
        <f ca="1"/>
        <v>1.24583333333333</v>
      </c>
    </row>
    <row r="1813" spans="68:68" ht="15" hidden="1" customHeight="1">
      <c r="BP1813" s="236">
        <f ca="1"/>
        <v>1.2465277777777799</v>
      </c>
    </row>
    <row r="1814" spans="68:68" ht="15" hidden="1" customHeight="1">
      <c r="BP1814" s="236">
        <f ca="1"/>
        <v>1.24722222222222</v>
      </c>
    </row>
    <row r="1815" spans="68:68" ht="15" hidden="1" customHeight="1">
      <c r="BP1815" s="236">
        <f ca="1"/>
        <v>1.2479166666666699</v>
      </c>
    </row>
    <row r="1816" spans="68:68" ht="15" hidden="1" customHeight="1">
      <c r="BP1816" s="236">
        <f ca="1"/>
        <v>1.24861111111111</v>
      </c>
    </row>
    <row r="1817" spans="68:68" ht="15" hidden="1" customHeight="1">
      <c r="BP1817" s="236">
        <f ca="1"/>
        <v>1.2493055555555601</v>
      </c>
    </row>
    <row r="1818" spans="68:68" ht="15" hidden="1" customHeight="1">
      <c r="BP1818" s="236">
        <f ca="1"/>
        <v>1.25</v>
      </c>
    </row>
    <row r="1819" spans="68:68" ht="15" hidden="1" customHeight="1">
      <c r="BP1819" s="236">
        <f ca="1"/>
        <v>1.2506944444444399</v>
      </c>
    </row>
    <row r="1820" spans="68:68" ht="15" hidden="1" customHeight="1">
      <c r="BP1820" s="236">
        <f ca="1"/>
        <v>1.25138888888889</v>
      </c>
    </row>
    <row r="1821" spans="68:68" ht="15" hidden="1" customHeight="1">
      <c r="BP1821" s="236">
        <f ca="1"/>
        <v>1.2520833333333301</v>
      </c>
    </row>
    <row r="1822" spans="68:68" ht="15" hidden="1" customHeight="1">
      <c r="BP1822" s="236">
        <f ca="1"/>
        <v>1.25277777777778</v>
      </c>
    </row>
    <row r="1823" spans="68:68" ht="15" hidden="1" customHeight="1">
      <c r="BP1823" s="236">
        <f ca="1"/>
        <v>1.2534722222222201</v>
      </c>
    </row>
    <row r="1824" spans="68:68" ht="15" hidden="1" customHeight="1">
      <c r="BP1824" s="236">
        <f ca="1"/>
        <v>1.25416666666667</v>
      </c>
    </row>
    <row r="1825" spans="68:68" ht="15" hidden="1" customHeight="1">
      <c r="BP1825" s="236">
        <f ca="1"/>
        <v>1.2548611111111101</v>
      </c>
    </row>
    <row r="1826" spans="68:68" ht="15" hidden="1" customHeight="1">
      <c r="BP1826" s="236">
        <f ca="1"/>
        <v>1.25555555555556</v>
      </c>
    </row>
    <row r="1827" spans="68:68" ht="15" hidden="1" customHeight="1">
      <c r="BP1827" s="236">
        <f ca="1"/>
        <v>1.2562500000000001</v>
      </c>
    </row>
    <row r="1828" spans="68:68" ht="15" hidden="1" customHeight="1">
      <c r="BP1828" s="236">
        <f ca="1"/>
        <v>1.25694444444444</v>
      </c>
    </row>
    <row r="1829" spans="68:68" ht="15" hidden="1" customHeight="1">
      <c r="BP1829" s="236">
        <f ca="1"/>
        <v>1.2576388888888901</v>
      </c>
    </row>
    <row r="1830" spans="68:68" ht="15" hidden="1" customHeight="1">
      <c r="BP1830" s="236">
        <f ca="1"/>
        <v>1.25833333333333</v>
      </c>
    </row>
    <row r="1831" spans="68:68" ht="15" hidden="1" customHeight="1">
      <c r="BP1831" s="236">
        <f ca="1"/>
        <v>1.2590277777777801</v>
      </c>
    </row>
    <row r="1832" spans="68:68" ht="15" hidden="1" customHeight="1">
      <c r="BP1832" s="236">
        <f ca="1"/>
        <v>1.25972222222222</v>
      </c>
    </row>
    <row r="1833" spans="68:68" ht="15" hidden="1" customHeight="1">
      <c r="BP1833" s="236">
        <f ca="1"/>
        <v>1.2604166666666701</v>
      </c>
    </row>
    <row r="1834" spans="68:68" ht="15" hidden="1" customHeight="1">
      <c r="BP1834" s="236">
        <f ca="1"/>
        <v>1.26111111111111</v>
      </c>
    </row>
    <row r="1835" spans="68:68" ht="15" hidden="1" customHeight="1">
      <c r="BP1835" s="236">
        <f ca="1"/>
        <v>1.2618055555555601</v>
      </c>
    </row>
    <row r="1836" spans="68:68" ht="15" hidden="1" customHeight="1">
      <c r="BP1836" s="236">
        <f ca="1"/>
        <v>1.2625</v>
      </c>
    </row>
    <row r="1837" spans="68:68" ht="15" hidden="1" customHeight="1">
      <c r="BP1837" s="236">
        <f ca="1"/>
        <v>1.2631944444444401</v>
      </c>
    </row>
    <row r="1838" spans="68:68" ht="15" hidden="1" customHeight="1">
      <c r="BP1838" s="236">
        <f ca="1"/>
        <v>1.2638888888888899</v>
      </c>
    </row>
    <row r="1839" spans="68:68" ht="15" hidden="1" customHeight="1">
      <c r="BP1839" s="236">
        <f ca="1"/>
        <v>1.2645833333333301</v>
      </c>
    </row>
    <row r="1840" spans="68:68" ht="15" hidden="1" customHeight="1">
      <c r="BP1840" s="236">
        <f ca="1"/>
        <v>1.2652777777777799</v>
      </c>
    </row>
    <row r="1841" spans="68:68" ht="15" hidden="1" customHeight="1">
      <c r="BP1841" s="236">
        <f ca="1"/>
        <v>1.2659722222222201</v>
      </c>
    </row>
    <row r="1842" spans="68:68" ht="15" hidden="1" customHeight="1">
      <c r="BP1842" s="236">
        <f ca="1"/>
        <v>1.2666666666666699</v>
      </c>
    </row>
    <row r="1843" spans="68:68" ht="15" hidden="1" customHeight="1">
      <c r="BP1843" s="236">
        <f ca="1"/>
        <v>1.2673611111111101</v>
      </c>
    </row>
    <row r="1844" spans="68:68" ht="15" hidden="1" customHeight="1">
      <c r="BP1844" s="236">
        <f ca="1"/>
        <v>1.2680555555555599</v>
      </c>
    </row>
    <row r="1845" spans="68:68" ht="15" hidden="1" customHeight="1">
      <c r="BP1845" s="236">
        <f ca="1"/>
        <v>1.26875</v>
      </c>
    </row>
    <row r="1846" spans="68:68" ht="15" hidden="1" customHeight="1">
      <c r="BP1846" s="236">
        <f ca="1"/>
        <v>1.2694444444444399</v>
      </c>
    </row>
    <row r="1847" spans="68:68" ht="15" hidden="1" customHeight="1">
      <c r="BP1847" s="236">
        <f ca="1"/>
        <v>1.27013888888889</v>
      </c>
    </row>
    <row r="1848" spans="68:68" ht="15" hidden="1" customHeight="1">
      <c r="BP1848" s="236">
        <f ca="1"/>
        <v>1.2708333333333299</v>
      </c>
    </row>
    <row r="1849" spans="68:68" ht="15" hidden="1" customHeight="1">
      <c r="BP1849" s="236">
        <f ca="1"/>
        <v>1.27152777777778</v>
      </c>
    </row>
    <row r="1850" spans="68:68" ht="15" hidden="1" customHeight="1">
      <c r="BP1850" s="236">
        <f ca="1"/>
        <v>1.2722222222222199</v>
      </c>
    </row>
    <row r="1851" spans="68:68" ht="15" hidden="1" customHeight="1">
      <c r="BP1851" s="236">
        <f ca="1"/>
        <v>1.27291666666667</v>
      </c>
    </row>
    <row r="1852" spans="68:68" ht="15" hidden="1" customHeight="1">
      <c r="BP1852" s="236">
        <f ca="1"/>
        <v>1.2736111111111099</v>
      </c>
    </row>
    <row r="1853" spans="68:68" ht="15" hidden="1" customHeight="1">
      <c r="BP1853" s="236">
        <f ca="1"/>
        <v>1.27430555555556</v>
      </c>
    </row>
    <row r="1854" spans="68:68" ht="15" hidden="1" customHeight="1">
      <c r="BP1854" s="236">
        <f ca="1"/>
        <v>1.2749999999999999</v>
      </c>
    </row>
    <row r="1855" spans="68:68" ht="15" hidden="1" customHeight="1">
      <c r="BP1855" s="236">
        <f ca="1"/>
        <v>1.27569444444444</v>
      </c>
    </row>
    <row r="1856" spans="68:68" ht="15" hidden="1" customHeight="1">
      <c r="BP1856" s="236">
        <f ca="1"/>
        <v>1.2763888888888899</v>
      </c>
    </row>
    <row r="1857" spans="68:68" ht="15" hidden="1" customHeight="1">
      <c r="BP1857" s="236">
        <f ca="1"/>
        <v>1.27708333333333</v>
      </c>
    </row>
    <row r="1858" spans="68:68" ht="15" hidden="1" customHeight="1">
      <c r="BP1858" s="236">
        <f ca="1"/>
        <v>1.2777777777777799</v>
      </c>
    </row>
    <row r="1859" spans="68:68" ht="15" hidden="1" customHeight="1">
      <c r="BP1859" s="236">
        <f ca="1"/>
        <v>1.27847222222222</v>
      </c>
    </row>
    <row r="1860" spans="68:68" ht="15" hidden="1" customHeight="1">
      <c r="BP1860" s="236">
        <f ca="1"/>
        <v>1.2791666666666699</v>
      </c>
    </row>
    <row r="1861" spans="68:68" ht="15" hidden="1" customHeight="1">
      <c r="BP1861" s="236">
        <f ca="1"/>
        <v>1.27986111111111</v>
      </c>
    </row>
    <row r="1862" spans="68:68" ht="15" hidden="1" customHeight="1">
      <c r="BP1862" s="236">
        <f ca="1"/>
        <v>1.2805555555555601</v>
      </c>
    </row>
    <row r="1863" spans="68:68" ht="15" hidden="1" customHeight="1">
      <c r="BP1863" s="236">
        <f ca="1"/>
        <v>1.28125</v>
      </c>
    </row>
    <row r="1864" spans="68:68" ht="15" hidden="1" customHeight="1">
      <c r="BP1864" s="236">
        <f ca="1"/>
        <v>1.2819444444444399</v>
      </c>
    </row>
    <row r="1865" spans="68:68" ht="15" hidden="1" customHeight="1">
      <c r="BP1865" s="236">
        <f ca="1"/>
        <v>1.28263888888889</v>
      </c>
    </row>
    <row r="1866" spans="68:68" ht="15" hidden="1" customHeight="1">
      <c r="BP1866" s="236">
        <f ca="1"/>
        <v>1.2833333333333301</v>
      </c>
    </row>
    <row r="1867" spans="68:68" ht="15" hidden="1" customHeight="1">
      <c r="BP1867" s="236">
        <f ca="1"/>
        <v>1.28402777777778</v>
      </c>
    </row>
    <row r="1868" spans="68:68" ht="15" hidden="1" customHeight="1">
      <c r="BP1868" s="236">
        <f ca="1"/>
        <v>1.2847222222222201</v>
      </c>
    </row>
    <row r="1869" spans="68:68" ht="15" hidden="1" customHeight="1">
      <c r="BP1869" s="236">
        <f ca="1"/>
        <v>1.28541666666667</v>
      </c>
    </row>
    <row r="1870" spans="68:68" ht="15" hidden="1" customHeight="1">
      <c r="BP1870" s="236">
        <f ca="1"/>
        <v>1.2861111111111101</v>
      </c>
    </row>
    <row r="1871" spans="68:68" ht="15" hidden="1" customHeight="1">
      <c r="BP1871" s="236">
        <f ca="1"/>
        <v>1.28680555555556</v>
      </c>
    </row>
    <row r="1872" spans="68:68" ht="15" hidden="1" customHeight="1">
      <c r="BP1872" s="236">
        <f ca="1"/>
        <v>1.2875000000000001</v>
      </c>
    </row>
    <row r="1873" spans="68:68" ht="15" hidden="1" customHeight="1">
      <c r="BP1873" s="236">
        <f ca="1"/>
        <v>1.28819444444444</v>
      </c>
    </row>
    <row r="1874" spans="68:68" ht="15" hidden="1" customHeight="1">
      <c r="BP1874" s="236">
        <f ca="1"/>
        <v>1.2888888888888901</v>
      </c>
    </row>
    <row r="1875" spans="68:68" ht="15" hidden="1" customHeight="1">
      <c r="BP1875" s="236">
        <f ca="1"/>
        <v>1.28958333333333</v>
      </c>
    </row>
    <row r="1876" spans="68:68" ht="15" hidden="1" customHeight="1">
      <c r="BP1876" s="236">
        <f ca="1"/>
        <v>1.2902777777777801</v>
      </c>
    </row>
    <row r="1877" spans="68:68" ht="15" hidden="1" customHeight="1">
      <c r="BP1877" s="236">
        <f ca="1"/>
        <v>1.29097222222222</v>
      </c>
    </row>
    <row r="1878" spans="68:68" ht="15" hidden="1" customHeight="1">
      <c r="BP1878" s="236">
        <f ca="1"/>
        <v>1.2916666666666701</v>
      </c>
    </row>
    <row r="1879" spans="68:68" ht="15" hidden="1" customHeight="1">
      <c r="BP1879" s="236">
        <f ca="1"/>
        <v>1.29236111111111</v>
      </c>
    </row>
    <row r="1880" spans="68:68" ht="15" hidden="1" customHeight="1">
      <c r="BP1880" s="236">
        <f ca="1"/>
        <v>1.2930555555555601</v>
      </c>
    </row>
    <row r="1881" spans="68:68" ht="15" hidden="1" customHeight="1">
      <c r="BP1881" s="236">
        <f ca="1"/>
        <v>1.29375</v>
      </c>
    </row>
    <row r="1882" spans="68:68" ht="15" hidden="1" customHeight="1">
      <c r="BP1882" s="236">
        <f ca="1"/>
        <v>1.2944444444444401</v>
      </c>
    </row>
    <row r="1883" spans="68:68" ht="15" hidden="1" customHeight="1">
      <c r="BP1883" s="236">
        <f ca="1"/>
        <v>1.2951388888888899</v>
      </c>
    </row>
    <row r="1884" spans="68:68" ht="15" hidden="1" customHeight="1">
      <c r="BP1884" s="236">
        <f ca="1"/>
        <v>1.2958333333333301</v>
      </c>
    </row>
    <row r="1885" spans="68:68" ht="15" hidden="1" customHeight="1">
      <c r="BP1885" s="236">
        <f ca="1"/>
        <v>1.2965277777777799</v>
      </c>
    </row>
    <row r="1886" spans="68:68" ht="15" hidden="1" customHeight="1">
      <c r="BP1886" s="236">
        <f ca="1"/>
        <v>1.2972222222222201</v>
      </c>
    </row>
    <row r="1887" spans="68:68" ht="15" hidden="1" customHeight="1">
      <c r="BP1887" s="236">
        <f ca="1"/>
        <v>1.2979166666666699</v>
      </c>
    </row>
    <row r="1888" spans="68:68" ht="15" hidden="1" customHeight="1">
      <c r="BP1888" s="236">
        <f ca="1"/>
        <v>1.2986111111111101</v>
      </c>
    </row>
    <row r="1889" spans="68:68" ht="15" hidden="1" customHeight="1">
      <c r="BP1889" s="236">
        <f ca="1"/>
        <v>1.2993055555555599</v>
      </c>
    </row>
    <row r="1890" spans="68:68" ht="15" hidden="1" customHeight="1">
      <c r="BP1890" s="236">
        <f ca="1"/>
        <v>1.3</v>
      </c>
    </row>
    <row r="1891" spans="68:68" ht="15" hidden="1" customHeight="1">
      <c r="BP1891" s="236">
        <f ca="1"/>
        <v>1.3006944444444399</v>
      </c>
    </row>
    <row r="1892" spans="68:68" ht="15" hidden="1" customHeight="1">
      <c r="BP1892" s="236">
        <f ca="1"/>
        <v>1.30138888888889</v>
      </c>
    </row>
    <row r="1893" spans="68:68" ht="15" hidden="1" customHeight="1">
      <c r="BP1893" s="236">
        <f ca="1"/>
        <v>1.3020833333333299</v>
      </c>
    </row>
    <row r="1894" spans="68:68" ht="15" hidden="1" customHeight="1">
      <c r="BP1894" s="236">
        <f ca="1"/>
        <v>1.30277777777778</v>
      </c>
    </row>
    <row r="1895" spans="68:68" ht="15" hidden="1" customHeight="1">
      <c r="BP1895" s="236">
        <f ca="1"/>
        <v>1.3034722222222199</v>
      </c>
    </row>
    <row r="1896" spans="68:68" ht="15" hidden="1" customHeight="1">
      <c r="BP1896" s="236">
        <f ca="1"/>
        <v>1.30416666666667</v>
      </c>
    </row>
    <row r="1897" spans="68:68" ht="15" hidden="1" customHeight="1">
      <c r="BP1897" s="236">
        <f ca="1"/>
        <v>1.3048611111111099</v>
      </c>
    </row>
    <row r="1898" spans="68:68" ht="15" hidden="1" customHeight="1">
      <c r="BP1898" s="236">
        <f ca="1"/>
        <v>1.30555555555556</v>
      </c>
    </row>
    <row r="1899" spans="68:68" ht="15" hidden="1" customHeight="1">
      <c r="BP1899" s="236">
        <f ca="1"/>
        <v>1.3062499999999999</v>
      </c>
    </row>
    <row r="1900" spans="68:68" ht="15" hidden="1" customHeight="1">
      <c r="BP1900" s="236">
        <f ca="1"/>
        <v>1.30694444444444</v>
      </c>
    </row>
    <row r="1901" spans="68:68" ht="15" hidden="1" customHeight="1">
      <c r="BP1901" s="236">
        <f ca="1"/>
        <v>1.3076388888888899</v>
      </c>
    </row>
    <row r="1902" spans="68:68" ht="15" hidden="1" customHeight="1">
      <c r="BP1902" s="236">
        <f ca="1"/>
        <v>1.30833333333333</v>
      </c>
    </row>
    <row r="1903" spans="68:68" ht="15" hidden="1" customHeight="1">
      <c r="BP1903" s="236">
        <f ca="1"/>
        <v>1.3090277777777799</v>
      </c>
    </row>
    <row r="1904" spans="68:68" ht="15" hidden="1" customHeight="1">
      <c r="BP1904" s="236">
        <f ca="1"/>
        <v>1.30972222222222</v>
      </c>
    </row>
    <row r="1905" spans="68:68" ht="15" hidden="1" customHeight="1">
      <c r="BP1905" s="236">
        <f ca="1"/>
        <v>1.3104166666666699</v>
      </c>
    </row>
    <row r="1906" spans="68:68" ht="15" hidden="1" customHeight="1">
      <c r="BP1906" s="236">
        <f ca="1"/>
        <v>1.31111111111111</v>
      </c>
    </row>
    <row r="1907" spans="68:68" ht="15" hidden="1" customHeight="1">
      <c r="BP1907" s="236">
        <f ca="1"/>
        <v>1.3118055555555601</v>
      </c>
    </row>
    <row r="1908" spans="68:68" ht="15" hidden="1" customHeight="1">
      <c r="BP1908" s="236">
        <f ca="1"/>
        <v>1.3125</v>
      </c>
    </row>
    <row r="1909" spans="68:68" ht="15" hidden="1" customHeight="1">
      <c r="BP1909" s="236">
        <f ca="1"/>
        <v>1.3131944444444399</v>
      </c>
    </row>
    <row r="1910" spans="68:68" ht="15" hidden="1" customHeight="1">
      <c r="BP1910" s="236">
        <f ca="1"/>
        <v>1.31388888888889</v>
      </c>
    </row>
    <row r="1911" spans="68:68" ht="15" hidden="1" customHeight="1">
      <c r="BP1911" s="236">
        <f ca="1"/>
        <v>1.3145833333333301</v>
      </c>
    </row>
    <row r="1912" spans="68:68" ht="15" hidden="1" customHeight="1">
      <c r="BP1912" s="236">
        <f ca="1"/>
        <v>1.31527777777778</v>
      </c>
    </row>
    <row r="1913" spans="68:68" ht="15" hidden="1" customHeight="1">
      <c r="BP1913" s="236">
        <f ca="1"/>
        <v>1.3159722222222201</v>
      </c>
    </row>
    <row r="1914" spans="68:68" ht="15" hidden="1" customHeight="1">
      <c r="BP1914" s="236">
        <f ca="1"/>
        <v>1.31666666666667</v>
      </c>
    </row>
    <row r="1915" spans="68:68" ht="15" hidden="1" customHeight="1">
      <c r="BP1915" s="236">
        <f ca="1"/>
        <v>1.3173611111111101</v>
      </c>
    </row>
    <row r="1916" spans="68:68" ht="15" hidden="1" customHeight="1">
      <c r="BP1916" s="236">
        <f ca="1"/>
        <v>1.31805555555556</v>
      </c>
    </row>
    <row r="1917" spans="68:68" ht="15" hidden="1" customHeight="1">
      <c r="BP1917" s="236">
        <f ca="1"/>
        <v>1.3187500000000001</v>
      </c>
    </row>
    <row r="1918" spans="68:68" ht="15" hidden="1" customHeight="1">
      <c r="BP1918" s="236">
        <f ca="1"/>
        <v>1.31944444444444</v>
      </c>
    </row>
    <row r="1919" spans="68:68" ht="15" hidden="1" customHeight="1">
      <c r="BP1919" s="236">
        <f ca="1"/>
        <v>1.3201388888888901</v>
      </c>
    </row>
    <row r="1920" spans="68:68" ht="15" hidden="1" customHeight="1">
      <c r="BP1920" s="236">
        <f ca="1"/>
        <v>1.32083333333333</v>
      </c>
    </row>
    <row r="1921" spans="68:68" ht="15" hidden="1" customHeight="1">
      <c r="BP1921" s="236">
        <f ca="1"/>
        <v>1.3215277777777801</v>
      </c>
    </row>
    <row r="1922" spans="68:68" ht="15" hidden="1" customHeight="1">
      <c r="BP1922" s="236">
        <f ca="1"/>
        <v>1.32222222222222</v>
      </c>
    </row>
    <row r="1923" spans="68:68" ht="15" hidden="1" customHeight="1">
      <c r="BP1923" s="236">
        <f ca="1"/>
        <v>1.3229166666666701</v>
      </c>
    </row>
    <row r="1924" spans="68:68" ht="15" hidden="1" customHeight="1">
      <c r="BP1924" s="236">
        <f ca="1"/>
        <v>1.32361111111111</v>
      </c>
    </row>
    <row r="1925" spans="68:68" ht="15" hidden="1" customHeight="1">
      <c r="BP1925" s="236">
        <f ca="1"/>
        <v>1.3243055555555601</v>
      </c>
    </row>
    <row r="1926" spans="68:68" ht="15" hidden="1" customHeight="1">
      <c r="BP1926" s="236">
        <f ca="1"/>
        <v>1.325</v>
      </c>
    </row>
    <row r="1927" spans="68:68" ht="15" hidden="1" customHeight="1">
      <c r="BP1927" s="236">
        <f ca="1"/>
        <v>1.3256944444444401</v>
      </c>
    </row>
    <row r="1928" spans="68:68" ht="15" hidden="1" customHeight="1">
      <c r="BP1928" s="236">
        <f ca="1"/>
        <v>1.3263888888888899</v>
      </c>
    </row>
    <row r="1929" spans="68:68" ht="15" hidden="1" customHeight="1">
      <c r="BP1929" s="236">
        <f ca="1"/>
        <v>1.3270833333333301</v>
      </c>
    </row>
    <row r="1930" spans="68:68" ht="15" hidden="1" customHeight="1">
      <c r="BP1930" s="236">
        <f ca="1"/>
        <v>1.3277777777777799</v>
      </c>
    </row>
    <row r="1931" spans="68:68" ht="15" hidden="1" customHeight="1">
      <c r="BP1931" s="236">
        <f ca="1"/>
        <v>1.3284722222222201</v>
      </c>
    </row>
    <row r="1932" spans="68:68" ht="15" hidden="1" customHeight="1">
      <c r="BP1932" s="236">
        <f ca="1"/>
        <v>1.3291666666666699</v>
      </c>
    </row>
    <row r="1933" spans="68:68" ht="15" hidden="1" customHeight="1">
      <c r="BP1933" s="236">
        <f ca="1"/>
        <v>1.3298611111111101</v>
      </c>
    </row>
    <row r="1934" spans="68:68" ht="15" hidden="1" customHeight="1">
      <c r="BP1934" s="236">
        <f ca="1"/>
        <v>1.3305555555555599</v>
      </c>
    </row>
    <row r="1935" spans="68:68" ht="15" hidden="1" customHeight="1">
      <c r="BP1935" s="236">
        <f ca="1"/>
        <v>1.33125</v>
      </c>
    </row>
    <row r="1936" spans="68:68" ht="15" hidden="1" customHeight="1">
      <c r="BP1936" s="236">
        <f ca="1"/>
        <v>1.3319444444444399</v>
      </c>
    </row>
    <row r="1937" spans="68:68" ht="15" hidden="1" customHeight="1">
      <c r="BP1937" s="236">
        <f ca="1"/>
        <v>1.33263888888889</v>
      </c>
    </row>
    <row r="1938" spans="68:68" ht="15" hidden="1" customHeight="1">
      <c r="BP1938" s="236">
        <f ca="1"/>
        <v>1.3333333333333299</v>
      </c>
    </row>
    <row r="1939" spans="68:68" ht="15" hidden="1" customHeight="1">
      <c r="BP1939" s="236">
        <f ca="1"/>
        <v>1.33402777777778</v>
      </c>
    </row>
    <row r="1940" spans="68:68" ht="15" hidden="1" customHeight="1">
      <c r="BP1940" s="236">
        <f ca="1"/>
        <v>1.3347222222222199</v>
      </c>
    </row>
    <row r="1941" spans="68:68" ht="15" hidden="1" customHeight="1">
      <c r="BP1941" s="236">
        <f ca="1"/>
        <v>1.33541666666667</v>
      </c>
    </row>
    <row r="1942" spans="68:68" ht="15" hidden="1" customHeight="1">
      <c r="BP1942" s="236">
        <f ca="1"/>
        <v>1.3361111111111099</v>
      </c>
    </row>
    <row r="1943" spans="68:68" ht="15" hidden="1" customHeight="1">
      <c r="BP1943" s="236">
        <f ca="1"/>
        <v>1.33680555555556</v>
      </c>
    </row>
    <row r="1944" spans="68:68" ht="15" hidden="1" customHeight="1">
      <c r="BP1944" s="236">
        <f ca="1"/>
        <v>1.3374999999999999</v>
      </c>
    </row>
    <row r="1945" spans="68:68" ht="15" hidden="1" customHeight="1">
      <c r="BP1945" s="236">
        <f ca="1"/>
        <v>1.33819444444444</v>
      </c>
    </row>
    <row r="1946" spans="68:68" ht="15" hidden="1" customHeight="1">
      <c r="BP1946" s="236">
        <f ca="1"/>
        <v>1.3388888888888899</v>
      </c>
    </row>
    <row r="1947" spans="68:68" ht="15" hidden="1" customHeight="1">
      <c r="BP1947" s="236">
        <f ca="1"/>
        <v>1.33958333333333</v>
      </c>
    </row>
    <row r="1948" spans="68:68" ht="15" hidden="1" customHeight="1">
      <c r="BP1948" s="236">
        <f ca="1"/>
        <v>1.3402777777777799</v>
      </c>
    </row>
    <row r="1949" spans="68:68" ht="15" hidden="1" customHeight="1">
      <c r="BP1949" s="236">
        <f ca="1"/>
        <v>1.34097222222222</v>
      </c>
    </row>
    <row r="1950" spans="68:68" ht="15" hidden="1" customHeight="1">
      <c r="BP1950" s="236">
        <f ca="1"/>
        <v>1.3416666666666699</v>
      </c>
    </row>
    <row r="1951" spans="68:68" ht="15" hidden="1" customHeight="1">
      <c r="BP1951" s="236">
        <f ca="1"/>
        <v>1.34236111111111</v>
      </c>
    </row>
    <row r="1952" spans="68:68" ht="15" hidden="1" customHeight="1">
      <c r="BP1952" s="236">
        <f ca="1"/>
        <v>1.3430555555555601</v>
      </c>
    </row>
    <row r="1953" spans="68:68" ht="15" hidden="1" customHeight="1">
      <c r="BP1953" s="236">
        <f ca="1"/>
        <v>1.34375</v>
      </c>
    </row>
    <row r="1954" spans="68:68" ht="15" hidden="1" customHeight="1">
      <c r="BP1954" s="236">
        <f ca="1"/>
        <v>1.3444444444444399</v>
      </c>
    </row>
    <row r="1955" spans="68:68" ht="15" hidden="1" customHeight="1">
      <c r="BP1955" s="236">
        <f ca="1"/>
        <v>1.34513888888889</v>
      </c>
    </row>
    <row r="1956" spans="68:68" ht="15" hidden="1" customHeight="1">
      <c r="BP1956" s="236">
        <f ca="1"/>
        <v>1.3458333333333301</v>
      </c>
    </row>
    <row r="1957" spans="68:68" ht="15" hidden="1" customHeight="1">
      <c r="BP1957" s="236">
        <f ca="1"/>
        <v>1.34652777777778</v>
      </c>
    </row>
    <row r="1958" spans="68:68" ht="15" hidden="1" customHeight="1">
      <c r="BP1958" s="236">
        <f ca="1"/>
        <v>1.3472222222222201</v>
      </c>
    </row>
    <row r="1959" spans="68:68" ht="15" hidden="1" customHeight="1">
      <c r="BP1959" s="236">
        <f ca="1"/>
        <v>1.34791666666667</v>
      </c>
    </row>
    <row r="1960" spans="68:68" ht="15" hidden="1" customHeight="1">
      <c r="BP1960" s="236">
        <f ca="1"/>
        <v>1.3486111111111101</v>
      </c>
    </row>
    <row r="1961" spans="68:68" ht="15" hidden="1" customHeight="1">
      <c r="BP1961" s="236">
        <f ca="1"/>
        <v>1.34930555555556</v>
      </c>
    </row>
    <row r="1962" spans="68:68" ht="15" hidden="1" customHeight="1">
      <c r="BP1962" s="236">
        <f ca="1"/>
        <v>1.35</v>
      </c>
    </row>
    <row r="1963" spans="68:68" ht="15" hidden="1" customHeight="1">
      <c r="BP1963" s="236">
        <f ca="1"/>
        <v>1.35069444444444</v>
      </c>
    </row>
    <row r="1964" spans="68:68" ht="15" hidden="1" customHeight="1">
      <c r="BP1964" s="236">
        <f ca="1"/>
        <v>1.3513888888888901</v>
      </c>
    </row>
    <row r="1965" spans="68:68" ht="15" hidden="1" customHeight="1">
      <c r="BP1965" s="236">
        <f ca="1"/>
        <v>1.35208333333333</v>
      </c>
    </row>
    <row r="1966" spans="68:68" ht="15" hidden="1" customHeight="1">
      <c r="BP1966" s="236">
        <f ca="1"/>
        <v>1.3527777777777801</v>
      </c>
    </row>
    <row r="1967" spans="68:68" ht="15" hidden="1" customHeight="1">
      <c r="BP1967" s="236">
        <f ca="1"/>
        <v>1.35347222222222</v>
      </c>
    </row>
    <row r="1968" spans="68:68" ht="15" hidden="1" customHeight="1">
      <c r="BP1968" s="236">
        <f ca="1"/>
        <v>1.3541666666666701</v>
      </c>
    </row>
    <row r="1969" spans="68:68" ht="15" hidden="1" customHeight="1">
      <c r="BP1969" s="236">
        <f ca="1"/>
        <v>1.35486111111111</v>
      </c>
    </row>
    <row r="1970" spans="68:68" ht="15" hidden="1" customHeight="1">
      <c r="BP1970" s="236">
        <f ca="1"/>
        <v>1.3555555555555601</v>
      </c>
    </row>
    <row r="1971" spans="68:68" ht="15" hidden="1" customHeight="1">
      <c r="BP1971" s="236">
        <f ca="1"/>
        <v>1.35625</v>
      </c>
    </row>
    <row r="1972" spans="68:68" ht="15" hidden="1" customHeight="1">
      <c r="BP1972" s="236">
        <f ca="1"/>
        <v>1.3569444444444401</v>
      </c>
    </row>
    <row r="1973" spans="68:68" ht="15" hidden="1" customHeight="1">
      <c r="BP1973" s="236">
        <f ca="1"/>
        <v>1.3576388888888899</v>
      </c>
    </row>
    <row r="1974" spans="68:68" ht="15" hidden="1" customHeight="1">
      <c r="BP1974" s="236">
        <f ca="1"/>
        <v>1.3583333333333301</v>
      </c>
    </row>
    <row r="1975" spans="68:68" ht="15" hidden="1" customHeight="1">
      <c r="BP1975" s="236">
        <f ca="1"/>
        <v>1.3590277777777799</v>
      </c>
    </row>
    <row r="1976" spans="68:68" ht="15" hidden="1" customHeight="1">
      <c r="BP1976" s="236">
        <f ca="1"/>
        <v>1.3597222222222201</v>
      </c>
    </row>
    <row r="1977" spans="68:68" ht="15" hidden="1" customHeight="1">
      <c r="BP1977" s="236">
        <f ca="1"/>
        <v>1.3604166666666699</v>
      </c>
    </row>
    <row r="1978" spans="68:68" ht="15" hidden="1" customHeight="1">
      <c r="BP1978" s="236">
        <f ca="1"/>
        <v>1.3611111111111101</v>
      </c>
    </row>
    <row r="1979" spans="68:68" ht="15" hidden="1" customHeight="1">
      <c r="BP1979" s="236">
        <f ca="1"/>
        <v>1.3618055555555599</v>
      </c>
    </row>
    <row r="1980" spans="68:68" ht="15" hidden="1" customHeight="1">
      <c r="BP1980" s="236">
        <f ca="1"/>
        <v>1.3625</v>
      </c>
    </row>
    <row r="1981" spans="68:68" ht="15" hidden="1" customHeight="1">
      <c r="BP1981" s="236">
        <f ca="1"/>
        <v>1.3631944444444399</v>
      </c>
    </row>
    <row r="1982" spans="68:68" ht="15" hidden="1" customHeight="1">
      <c r="BP1982" s="236">
        <f ca="1"/>
        <v>1.36388888888889</v>
      </c>
    </row>
    <row r="1983" spans="68:68" ht="15" hidden="1" customHeight="1">
      <c r="BP1983" s="236">
        <f ca="1"/>
        <v>1.3645833333333299</v>
      </c>
    </row>
    <row r="1984" spans="68:68" ht="15" hidden="1" customHeight="1">
      <c r="BP1984" s="236">
        <f ca="1"/>
        <v>1.36527777777778</v>
      </c>
    </row>
    <row r="1985" spans="68:68" ht="15" hidden="1" customHeight="1">
      <c r="BP1985" s="236">
        <f ca="1"/>
        <v>1.3659722222222199</v>
      </c>
    </row>
    <row r="1986" spans="68:68" ht="15" hidden="1" customHeight="1">
      <c r="BP1986" s="236">
        <f ca="1"/>
        <v>1.36666666666667</v>
      </c>
    </row>
    <row r="1987" spans="68:68" ht="15" hidden="1" customHeight="1">
      <c r="BP1987" s="236">
        <f ca="1"/>
        <v>1.3673611111111099</v>
      </c>
    </row>
    <row r="1988" spans="68:68" ht="15" hidden="1" customHeight="1">
      <c r="BP1988" s="236">
        <f ca="1"/>
        <v>1.36805555555556</v>
      </c>
    </row>
    <row r="1989" spans="68:68" ht="15" hidden="1" customHeight="1">
      <c r="BP1989" s="236">
        <f ca="1"/>
        <v>1.3687499999999999</v>
      </c>
    </row>
    <row r="1990" spans="68:68" ht="15" hidden="1" customHeight="1">
      <c r="BP1990" s="236">
        <f ca="1"/>
        <v>1.36944444444444</v>
      </c>
    </row>
    <row r="1991" spans="68:68" ht="15" hidden="1" customHeight="1">
      <c r="BP1991" s="236">
        <f ca="1"/>
        <v>1.3701388888888899</v>
      </c>
    </row>
    <row r="1992" spans="68:68" ht="15" hidden="1" customHeight="1">
      <c r="BP1992" s="236">
        <f ca="1"/>
        <v>1.37083333333333</v>
      </c>
    </row>
    <row r="1993" spans="68:68" ht="15" hidden="1" customHeight="1">
      <c r="BP1993" s="236">
        <f ca="1"/>
        <v>1.3715277777777799</v>
      </c>
    </row>
    <row r="1994" spans="68:68" ht="15" hidden="1" customHeight="1">
      <c r="BP1994" s="236">
        <f ca="1"/>
        <v>1.37222222222222</v>
      </c>
    </row>
    <row r="1995" spans="68:68" ht="15" hidden="1" customHeight="1">
      <c r="BP1995" s="236">
        <f ca="1"/>
        <v>1.3729166666666699</v>
      </c>
    </row>
    <row r="1996" spans="68:68" ht="15" hidden="1" customHeight="1">
      <c r="BP1996" s="236">
        <f ca="1"/>
        <v>1.37361111111111</v>
      </c>
    </row>
    <row r="1997" spans="68:68" ht="15" hidden="1" customHeight="1">
      <c r="BP1997" s="236">
        <f ca="1"/>
        <v>1.3743055555555601</v>
      </c>
    </row>
    <row r="1998" spans="68:68" ht="15" hidden="1" customHeight="1">
      <c r="BP1998" s="236">
        <f ca="1"/>
        <v>1.375</v>
      </c>
    </row>
    <row r="1999" spans="68:68" ht="15" hidden="1" customHeight="1">
      <c r="BP1999" s="236">
        <f ca="1"/>
        <v>1.3756944444444399</v>
      </c>
    </row>
    <row r="2000" spans="68:68" ht="15" hidden="1" customHeight="1">
      <c r="BP2000" s="236">
        <f ca="1"/>
        <v>1.37638888888889</v>
      </c>
    </row>
    <row r="2001" spans="68:68" ht="15" hidden="1" customHeight="1">
      <c r="BP2001" s="236">
        <f ca="1"/>
        <v>1.3770833333333301</v>
      </c>
    </row>
    <row r="2002" spans="68:68" ht="15" hidden="1" customHeight="1">
      <c r="BP2002" s="236">
        <f ca="1"/>
        <v>1.37777777777778</v>
      </c>
    </row>
    <row r="2003" spans="68:68" ht="15" hidden="1" customHeight="1">
      <c r="BP2003" s="236">
        <f ca="1"/>
        <v>1.3784722222222201</v>
      </c>
    </row>
    <row r="2004" spans="68:68" ht="15" hidden="1" customHeight="1">
      <c r="BP2004" s="236">
        <f ca="1"/>
        <v>1.37916666666667</v>
      </c>
    </row>
    <row r="2005" spans="68:68" ht="15" hidden="1" customHeight="1">
      <c r="BP2005" s="236">
        <f ca="1"/>
        <v>1.3798611111111101</v>
      </c>
    </row>
    <row r="2006" spans="68:68" ht="15" hidden="1" customHeight="1">
      <c r="BP2006" s="236">
        <f ca="1"/>
        <v>1.38055555555556</v>
      </c>
    </row>
    <row r="2007" spans="68:68" ht="15" hidden="1" customHeight="1">
      <c r="BP2007" s="236">
        <f ca="1"/>
        <v>1.3812500000000001</v>
      </c>
    </row>
    <row r="2008" spans="68:68" ht="15" hidden="1" customHeight="1">
      <c r="BP2008" s="236">
        <f ca="1"/>
        <v>1.38194444444444</v>
      </c>
    </row>
    <row r="2009" spans="68:68" ht="15" hidden="1" customHeight="1">
      <c r="BP2009" s="236">
        <f ca="1"/>
        <v>1.3826388888888901</v>
      </c>
    </row>
    <row r="2010" spans="68:68" ht="15" hidden="1" customHeight="1">
      <c r="BP2010" s="236">
        <f ca="1"/>
        <v>1.38333333333333</v>
      </c>
    </row>
    <row r="2011" spans="68:68" ht="15" hidden="1" customHeight="1">
      <c r="BP2011" s="236">
        <f ca="1"/>
        <v>1.3840277777777801</v>
      </c>
    </row>
    <row r="2012" spans="68:68" ht="15" hidden="1" customHeight="1">
      <c r="BP2012" s="236">
        <f ca="1"/>
        <v>1.38472222222222</v>
      </c>
    </row>
    <row r="2013" spans="68:68" ht="15" hidden="1" customHeight="1">
      <c r="BP2013" s="236">
        <f ca="1"/>
        <v>1.3854166666666701</v>
      </c>
    </row>
    <row r="2014" spans="68:68" ht="15" hidden="1" customHeight="1">
      <c r="BP2014" s="236">
        <f ca="1"/>
        <v>1.38611111111111</v>
      </c>
    </row>
    <row r="2015" spans="68:68" ht="15" hidden="1" customHeight="1">
      <c r="BP2015" s="236">
        <f ca="1"/>
        <v>1.3868055555555601</v>
      </c>
    </row>
    <row r="2016" spans="68:68" ht="15" hidden="1" customHeight="1">
      <c r="BP2016" s="236">
        <f ca="1"/>
        <v>1.3875</v>
      </c>
    </row>
    <row r="2017" spans="68:68" ht="15" hidden="1" customHeight="1">
      <c r="BP2017" s="236">
        <f ca="1"/>
        <v>1.3881944444444401</v>
      </c>
    </row>
    <row r="2018" spans="68:68" ht="15" hidden="1" customHeight="1">
      <c r="BP2018" s="236">
        <f ca="1"/>
        <v>1.3888888888888899</v>
      </c>
    </row>
    <row r="2019" spans="68:68" ht="15" hidden="1" customHeight="1">
      <c r="BP2019" s="236">
        <f ca="1"/>
        <v>1.3895833333333301</v>
      </c>
    </row>
    <row r="2020" spans="68:68" ht="15" hidden="1" customHeight="1">
      <c r="BP2020" s="236">
        <f ca="1"/>
        <v>1.3902777777777799</v>
      </c>
    </row>
    <row r="2021" spans="68:68" ht="15" hidden="1" customHeight="1">
      <c r="BP2021" s="236">
        <f ca="1"/>
        <v>1.3909722222222201</v>
      </c>
    </row>
    <row r="2022" spans="68:68" ht="15" hidden="1" customHeight="1">
      <c r="BP2022" s="236">
        <f ca="1"/>
        <v>1.3916666666666699</v>
      </c>
    </row>
    <row r="2023" spans="68:68" ht="15" hidden="1" customHeight="1">
      <c r="BP2023" s="236">
        <f ca="1"/>
        <v>1.3923611111111101</v>
      </c>
    </row>
    <row r="2024" spans="68:68" ht="15" hidden="1" customHeight="1">
      <c r="BP2024" s="236">
        <f ca="1"/>
        <v>1.3930555555555599</v>
      </c>
    </row>
    <row r="2025" spans="68:68" ht="15" hidden="1" customHeight="1">
      <c r="BP2025" s="236">
        <f ca="1"/>
        <v>1.39375</v>
      </c>
    </row>
    <row r="2026" spans="68:68" ht="15" hidden="1" customHeight="1">
      <c r="BP2026" s="236">
        <f ca="1"/>
        <v>1.3944444444444399</v>
      </c>
    </row>
    <row r="2027" spans="68:68" ht="15" hidden="1" customHeight="1">
      <c r="BP2027" s="236">
        <f ca="1"/>
        <v>1.39513888888889</v>
      </c>
    </row>
    <row r="2028" spans="68:68" ht="15" hidden="1" customHeight="1">
      <c r="BP2028" s="236">
        <f ca="1"/>
        <v>1.3958333333333299</v>
      </c>
    </row>
    <row r="2029" spans="68:68" ht="15" hidden="1" customHeight="1">
      <c r="BP2029" s="236">
        <f ca="1"/>
        <v>1.39652777777778</v>
      </c>
    </row>
    <row r="2030" spans="68:68" ht="15" hidden="1" customHeight="1">
      <c r="BP2030" s="236">
        <f ca="1"/>
        <v>1.3972222222222199</v>
      </c>
    </row>
    <row r="2031" spans="68:68" ht="15" hidden="1" customHeight="1">
      <c r="BP2031" s="236">
        <f ca="1"/>
        <v>1.39791666666667</v>
      </c>
    </row>
    <row r="2032" spans="68:68" ht="15" hidden="1" customHeight="1">
      <c r="BP2032" s="236">
        <f ca="1"/>
        <v>1.3986111111111099</v>
      </c>
    </row>
    <row r="2033" spans="68:68" ht="15" hidden="1" customHeight="1">
      <c r="BP2033" s="236">
        <f ca="1"/>
        <v>1.39930555555556</v>
      </c>
    </row>
    <row r="2034" spans="68:68" ht="15" hidden="1" customHeight="1">
      <c r="BP2034" s="236">
        <f ca="1"/>
        <v>1.4</v>
      </c>
    </row>
    <row r="2035" spans="68:68" ht="15" hidden="1" customHeight="1">
      <c r="BP2035" s="236">
        <f ca="1"/>
        <v>1.40069444444444</v>
      </c>
    </row>
    <row r="2036" spans="68:68" ht="15" hidden="1" customHeight="1">
      <c r="BP2036" s="236">
        <f ca="1"/>
        <v>1.4013888888888899</v>
      </c>
    </row>
    <row r="2037" spans="68:68" ht="15" hidden="1" customHeight="1">
      <c r="BP2037" s="236">
        <f ca="1"/>
        <v>1.40208333333333</v>
      </c>
    </row>
    <row r="2038" spans="68:68" ht="15" hidden="1" customHeight="1">
      <c r="BP2038" s="236">
        <f ca="1"/>
        <v>1.4027777777777799</v>
      </c>
    </row>
    <row r="2039" spans="68:68" ht="15" hidden="1" customHeight="1">
      <c r="BP2039" s="236">
        <f ca="1"/>
        <v>1.40347222222222</v>
      </c>
    </row>
    <row r="2040" spans="68:68" ht="15" hidden="1" customHeight="1">
      <c r="BP2040" s="236">
        <f ca="1"/>
        <v>1.4041666666666699</v>
      </c>
    </row>
    <row r="2041" spans="68:68" ht="15" hidden="1" customHeight="1">
      <c r="BP2041" s="236">
        <f ca="1"/>
        <v>1.40486111111111</v>
      </c>
    </row>
    <row r="2042" spans="68:68" ht="15" hidden="1" customHeight="1">
      <c r="BP2042" s="236">
        <f ca="1"/>
        <v>1.4055555555555601</v>
      </c>
    </row>
    <row r="2043" spans="68:68" ht="15" hidden="1" customHeight="1">
      <c r="BP2043" s="236">
        <f ca="1"/>
        <v>1.40625</v>
      </c>
    </row>
    <row r="2044" spans="68:68" ht="15" hidden="1" customHeight="1">
      <c r="BP2044" s="236">
        <f ca="1"/>
        <v>1.4069444444444399</v>
      </c>
    </row>
    <row r="2045" spans="68:68" ht="15" hidden="1" customHeight="1">
      <c r="BP2045" s="236">
        <f ca="1"/>
        <v>1.40763888888889</v>
      </c>
    </row>
    <row r="2046" spans="68:68" ht="15" hidden="1" customHeight="1">
      <c r="BP2046" s="236">
        <f ca="1"/>
        <v>1.4083333333333301</v>
      </c>
    </row>
    <row r="2047" spans="68:68" ht="15" hidden="1" customHeight="1">
      <c r="BP2047" s="236">
        <f ca="1"/>
        <v>1.40902777777778</v>
      </c>
    </row>
    <row r="2048" spans="68:68" ht="15" hidden="1" customHeight="1">
      <c r="BP2048" s="236">
        <f ca="1"/>
        <v>1.4097222222222201</v>
      </c>
    </row>
    <row r="2049" spans="68:68" ht="15" hidden="1" customHeight="1">
      <c r="BP2049" s="236">
        <f ca="1"/>
        <v>1.41041666666667</v>
      </c>
    </row>
    <row r="2050" spans="68:68" ht="15" hidden="1" customHeight="1">
      <c r="BP2050" s="236">
        <f ca="1"/>
        <v>1.4111111111111101</v>
      </c>
    </row>
    <row r="2051" spans="68:68" ht="15" hidden="1" customHeight="1">
      <c r="BP2051" s="236">
        <f ca="1"/>
        <v>1.41180555555556</v>
      </c>
    </row>
    <row r="2052" spans="68:68" ht="15" hidden="1" customHeight="1">
      <c r="BP2052" s="236">
        <f ca="1"/>
        <v>1.4125000000000001</v>
      </c>
    </row>
    <row r="2053" spans="68:68" ht="15" hidden="1" customHeight="1">
      <c r="BP2053" s="236">
        <f ca="1"/>
        <v>1.41319444444444</v>
      </c>
    </row>
    <row r="2054" spans="68:68" ht="15" hidden="1" customHeight="1">
      <c r="BP2054" s="236">
        <f ca="1"/>
        <v>1.4138888888888901</v>
      </c>
    </row>
    <row r="2055" spans="68:68" ht="15" hidden="1" customHeight="1">
      <c r="BP2055" s="236">
        <f ca="1"/>
        <v>1.41458333333333</v>
      </c>
    </row>
    <row r="2056" spans="68:68" ht="15" hidden="1" customHeight="1">
      <c r="BP2056" s="236">
        <f ca="1"/>
        <v>1.4152777777777801</v>
      </c>
    </row>
    <row r="2057" spans="68:68" ht="15" hidden="1" customHeight="1">
      <c r="BP2057" s="236">
        <f ca="1"/>
        <v>1.41597222222222</v>
      </c>
    </row>
    <row r="2058" spans="68:68" ht="15" hidden="1" customHeight="1">
      <c r="BP2058" s="236">
        <f ca="1"/>
        <v>1.4166666666666701</v>
      </c>
    </row>
    <row r="2059" spans="68:68" ht="15" hidden="1" customHeight="1">
      <c r="BP2059" s="236">
        <f ca="1"/>
        <v>1.41736111111111</v>
      </c>
    </row>
    <row r="2060" spans="68:68" ht="15" hidden="1" customHeight="1">
      <c r="BP2060" s="236">
        <f ca="1"/>
        <v>1.4180555555555601</v>
      </c>
    </row>
    <row r="2061" spans="68:68" ht="15" hidden="1" customHeight="1">
      <c r="BP2061" s="236">
        <f ca="1"/>
        <v>1.41875</v>
      </c>
    </row>
    <row r="2062" spans="68:68" ht="15" hidden="1" customHeight="1">
      <c r="BP2062" s="236">
        <f ca="1"/>
        <v>1.4194444444444401</v>
      </c>
    </row>
    <row r="2063" spans="68:68" ht="15" hidden="1" customHeight="1">
      <c r="BP2063" s="236">
        <f ca="1"/>
        <v>1.4201388888888899</v>
      </c>
    </row>
    <row r="2064" spans="68:68" ht="15" hidden="1" customHeight="1">
      <c r="BP2064" s="236">
        <f ca="1"/>
        <v>1.4208333333333301</v>
      </c>
    </row>
    <row r="2065" spans="68:68" ht="15" hidden="1" customHeight="1">
      <c r="BP2065" s="236">
        <f ca="1"/>
        <v>1.4215277777777799</v>
      </c>
    </row>
    <row r="2066" spans="68:68" ht="15" hidden="1" customHeight="1">
      <c r="BP2066" s="236">
        <f ca="1"/>
        <v>1.4222222222222201</v>
      </c>
    </row>
    <row r="2067" spans="68:68" ht="15" hidden="1" customHeight="1">
      <c r="BP2067" s="236">
        <f ca="1"/>
        <v>1.4229166666666699</v>
      </c>
    </row>
    <row r="2068" spans="68:68" ht="15" hidden="1" customHeight="1">
      <c r="BP2068" s="236">
        <f ca="1"/>
        <v>1.4236111111111101</v>
      </c>
    </row>
    <row r="2069" spans="68:68" ht="15" hidden="1" customHeight="1">
      <c r="BP2069" s="236">
        <f ca="1"/>
        <v>1.4243055555555599</v>
      </c>
    </row>
    <row r="2070" spans="68:68" ht="15" hidden="1" customHeight="1">
      <c r="BP2070" s="236">
        <f ca="1"/>
        <v>1.425</v>
      </c>
    </row>
    <row r="2071" spans="68:68" ht="15" hidden="1" customHeight="1">
      <c r="BP2071" s="236">
        <f ca="1"/>
        <v>1.4256944444444399</v>
      </c>
    </row>
    <row r="2072" spans="68:68" ht="15" hidden="1" customHeight="1">
      <c r="BP2072" s="236">
        <f ca="1"/>
        <v>1.42638888888889</v>
      </c>
    </row>
    <row r="2073" spans="68:68" ht="15" hidden="1" customHeight="1">
      <c r="BP2073" s="236">
        <f ca="1"/>
        <v>1.4270833333333299</v>
      </c>
    </row>
    <row r="2074" spans="68:68" ht="15" hidden="1" customHeight="1">
      <c r="BP2074" s="236">
        <f ca="1"/>
        <v>1.42777777777778</v>
      </c>
    </row>
    <row r="2075" spans="68:68" ht="15" hidden="1" customHeight="1">
      <c r="BP2075" s="236">
        <f ca="1"/>
        <v>1.4284722222222199</v>
      </c>
    </row>
    <row r="2076" spans="68:68" ht="15" hidden="1" customHeight="1">
      <c r="BP2076" s="236">
        <f ca="1"/>
        <v>1.42916666666667</v>
      </c>
    </row>
    <row r="2077" spans="68:68" ht="15" hidden="1" customHeight="1">
      <c r="BP2077" s="236">
        <f ca="1"/>
        <v>1.4298611111111099</v>
      </c>
    </row>
    <row r="2078" spans="68:68" ht="15" hidden="1" customHeight="1">
      <c r="BP2078" s="236">
        <f ca="1"/>
        <v>1.43055555555556</v>
      </c>
    </row>
    <row r="2079" spans="68:68" ht="15" hidden="1" customHeight="1">
      <c r="BP2079" s="236">
        <f ca="1"/>
        <v>1.4312499999999999</v>
      </c>
    </row>
    <row r="2080" spans="68:68" ht="15" hidden="1" customHeight="1">
      <c r="BP2080" s="236">
        <f ca="1"/>
        <v>1.43194444444444</v>
      </c>
    </row>
    <row r="2081" spans="68:68" ht="15" hidden="1" customHeight="1">
      <c r="BP2081" s="236">
        <f ca="1"/>
        <v>1.4326388888888899</v>
      </c>
    </row>
    <row r="2082" spans="68:68" ht="15" hidden="1" customHeight="1">
      <c r="BP2082" s="236">
        <f ca="1"/>
        <v>1.43333333333333</v>
      </c>
    </row>
    <row r="2083" spans="68:68" ht="15" hidden="1" customHeight="1">
      <c r="BP2083" s="236">
        <f ca="1"/>
        <v>1.4340277777777799</v>
      </c>
    </row>
    <row r="2084" spans="68:68" ht="15" hidden="1" customHeight="1">
      <c r="BP2084" s="236">
        <f ca="1"/>
        <v>1.43472222222222</v>
      </c>
    </row>
    <row r="2085" spans="68:68" ht="15" hidden="1" customHeight="1">
      <c r="BP2085" s="236">
        <f ca="1"/>
        <v>1.4354166666666699</v>
      </c>
    </row>
    <row r="2086" spans="68:68" ht="15" hidden="1" customHeight="1">
      <c r="BP2086" s="236">
        <f ca="1"/>
        <v>1.43611111111111</v>
      </c>
    </row>
    <row r="2087" spans="68:68" ht="15" hidden="1" customHeight="1">
      <c r="BP2087" s="236">
        <f ca="1"/>
        <v>1.4368055555555601</v>
      </c>
    </row>
    <row r="2088" spans="68:68" ht="15" hidden="1" customHeight="1">
      <c r="BP2088" s="236">
        <f ca="1"/>
        <v>1.4375</v>
      </c>
    </row>
    <row r="2089" spans="68:68" ht="15" hidden="1" customHeight="1">
      <c r="BP2089" s="236">
        <f ca="1"/>
        <v>1.4381944444444399</v>
      </c>
    </row>
    <row r="2090" spans="68:68" ht="15" hidden="1" customHeight="1">
      <c r="BP2090" s="236">
        <f ca="1"/>
        <v>1.43888888888889</v>
      </c>
    </row>
    <row r="2091" spans="68:68" ht="15" hidden="1" customHeight="1">
      <c r="BP2091" s="236">
        <f ca="1"/>
        <v>1.4395833333333301</v>
      </c>
    </row>
    <row r="2092" spans="68:68" ht="15" hidden="1" customHeight="1">
      <c r="BP2092" s="236">
        <f ca="1"/>
        <v>1.44027777777778</v>
      </c>
    </row>
    <row r="2093" spans="68:68" ht="15" hidden="1" customHeight="1">
      <c r="BP2093" s="236">
        <f ca="1"/>
        <v>1.4409722222222201</v>
      </c>
    </row>
    <row r="2094" spans="68:68" ht="15" hidden="1" customHeight="1">
      <c r="BP2094" s="236">
        <f ca="1"/>
        <v>1.44166666666667</v>
      </c>
    </row>
    <row r="2095" spans="68:68" ht="15" hidden="1" customHeight="1">
      <c r="BP2095" s="236">
        <f ca="1"/>
        <v>1.4423611111111101</v>
      </c>
    </row>
    <row r="2096" spans="68:68" ht="15" hidden="1" customHeight="1">
      <c r="BP2096" s="236">
        <f ca="1"/>
        <v>1.44305555555556</v>
      </c>
    </row>
    <row r="2097" spans="68:68" ht="15" hidden="1" customHeight="1">
      <c r="BP2097" s="236">
        <f ca="1"/>
        <v>1.4437500000000001</v>
      </c>
    </row>
    <row r="2098" spans="68:68" ht="15" hidden="1" customHeight="1">
      <c r="BP2098" s="236">
        <f ca="1"/>
        <v>1.44444444444444</v>
      </c>
    </row>
    <row r="2099" spans="68:68" ht="15" hidden="1" customHeight="1">
      <c r="BP2099" s="236">
        <f ca="1"/>
        <v>1.4451388888888901</v>
      </c>
    </row>
    <row r="2100" spans="68:68" ht="15" hidden="1" customHeight="1">
      <c r="BP2100" s="236">
        <f ca="1"/>
        <v>1.44583333333333</v>
      </c>
    </row>
    <row r="2101" spans="68:68" ht="15" hidden="1" customHeight="1">
      <c r="BP2101" s="236">
        <f ca="1"/>
        <v>1.4465277777777801</v>
      </c>
    </row>
    <row r="2102" spans="68:68" ht="15" hidden="1" customHeight="1">
      <c r="BP2102" s="236">
        <f ca="1"/>
        <v>1.44722222222222</v>
      </c>
    </row>
    <row r="2103" spans="68:68" ht="15" hidden="1" customHeight="1">
      <c r="BP2103" s="236">
        <f ca="1"/>
        <v>1.4479166666666701</v>
      </c>
    </row>
    <row r="2104" spans="68:68" ht="15" hidden="1" customHeight="1">
      <c r="BP2104" s="236">
        <f ca="1"/>
        <v>1.44861111111111</v>
      </c>
    </row>
    <row r="2105" spans="68:68" ht="15" hidden="1" customHeight="1">
      <c r="BP2105" s="236">
        <f ca="1"/>
        <v>1.4493055555555601</v>
      </c>
    </row>
    <row r="2106" spans="68:68" ht="15" hidden="1" customHeight="1">
      <c r="BP2106" s="236">
        <f ca="1"/>
        <v>1.45</v>
      </c>
    </row>
    <row r="2107" spans="68:68" ht="15" hidden="1" customHeight="1">
      <c r="BP2107" s="236">
        <f ca="1"/>
        <v>1.4506944444444401</v>
      </c>
    </row>
    <row r="2108" spans="68:68" ht="15" hidden="1" customHeight="1">
      <c r="BP2108" s="236">
        <f ca="1"/>
        <v>1.4513888888888899</v>
      </c>
    </row>
    <row r="2109" spans="68:68" ht="15" hidden="1" customHeight="1">
      <c r="BP2109" s="236">
        <f ca="1"/>
        <v>1.4520833333333301</v>
      </c>
    </row>
    <row r="2110" spans="68:68" ht="15" hidden="1" customHeight="1">
      <c r="BP2110" s="236">
        <f ca="1"/>
        <v>1.4527777777777799</v>
      </c>
    </row>
    <row r="2111" spans="68:68" ht="15" hidden="1" customHeight="1">
      <c r="BP2111" s="236">
        <f ca="1"/>
        <v>1.4534722222222201</v>
      </c>
    </row>
    <row r="2112" spans="68:68" ht="15" hidden="1" customHeight="1">
      <c r="BP2112" s="236">
        <f ca="1"/>
        <v>1.4541666666666699</v>
      </c>
    </row>
    <row r="2113" spans="68:68" ht="15" hidden="1" customHeight="1">
      <c r="BP2113" s="236">
        <f ca="1"/>
        <v>1.4548611111111101</v>
      </c>
    </row>
    <row r="2114" spans="68:68" ht="15" hidden="1" customHeight="1">
      <c r="BP2114" s="236">
        <f ca="1"/>
        <v>1.4555555555555599</v>
      </c>
    </row>
    <row r="2115" spans="68:68" ht="15" hidden="1" customHeight="1">
      <c r="BP2115" s="236">
        <f ca="1"/>
        <v>1.45625</v>
      </c>
    </row>
    <row r="2116" spans="68:68" ht="15" hidden="1" customHeight="1">
      <c r="BP2116" s="236">
        <f ca="1"/>
        <v>1.4569444444444399</v>
      </c>
    </row>
    <row r="2117" spans="68:68" ht="15" hidden="1" customHeight="1">
      <c r="BP2117" s="236">
        <f ca="1"/>
        <v>1.45763888888889</v>
      </c>
    </row>
    <row r="2118" spans="68:68" ht="15" hidden="1" customHeight="1">
      <c r="BP2118" s="236">
        <f ca="1"/>
        <v>1.4583333333333299</v>
      </c>
    </row>
    <row r="2119" spans="68:68" ht="15" hidden="1" customHeight="1">
      <c r="BP2119" s="236">
        <f ca="1"/>
        <v>1.45902777777778</v>
      </c>
    </row>
    <row r="2120" spans="68:68" ht="15" hidden="1" customHeight="1">
      <c r="BP2120" s="236">
        <f ca="1"/>
        <v>1.4597222222222199</v>
      </c>
    </row>
    <row r="2121" spans="68:68" ht="15" hidden="1" customHeight="1">
      <c r="BP2121" s="236">
        <f ca="1"/>
        <v>1.46041666666667</v>
      </c>
    </row>
    <row r="2122" spans="68:68" ht="15" hidden="1" customHeight="1">
      <c r="BP2122" s="236">
        <f ca="1"/>
        <v>1.4611111111111099</v>
      </c>
    </row>
    <row r="2123" spans="68:68" ht="15" hidden="1" customHeight="1">
      <c r="BP2123" s="236">
        <f ca="1"/>
        <v>1.46180555555556</v>
      </c>
    </row>
    <row r="2124" spans="68:68" ht="15" hidden="1" customHeight="1">
      <c r="BP2124" s="236">
        <f ca="1"/>
        <v>1.4624999999999999</v>
      </c>
    </row>
    <row r="2125" spans="68:68" ht="15" hidden="1" customHeight="1">
      <c r="BP2125" s="236">
        <f ca="1"/>
        <v>1.46319444444444</v>
      </c>
    </row>
    <row r="2126" spans="68:68" ht="15" hidden="1" customHeight="1">
      <c r="BP2126" s="236">
        <f ca="1"/>
        <v>1.4638888888888899</v>
      </c>
    </row>
    <row r="2127" spans="68:68" ht="15" hidden="1" customHeight="1">
      <c r="BP2127" s="236">
        <f ca="1"/>
        <v>1.46458333333333</v>
      </c>
    </row>
    <row r="2128" spans="68:68" ht="15" hidden="1" customHeight="1">
      <c r="BP2128" s="236">
        <f ca="1"/>
        <v>1.4652777777777799</v>
      </c>
    </row>
    <row r="2129" spans="68:68" ht="15" hidden="1" customHeight="1">
      <c r="BP2129" s="236">
        <f ca="1"/>
        <v>1.46597222222222</v>
      </c>
    </row>
    <row r="2130" spans="68:68" ht="15" hidden="1" customHeight="1">
      <c r="BP2130" s="236">
        <f ca="1"/>
        <v>1.4666666666666699</v>
      </c>
    </row>
    <row r="2131" spans="68:68" ht="15" hidden="1" customHeight="1">
      <c r="BP2131" s="236">
        <f ca="1"/>
        <v>1.46736111111111</v>
      </c>
    </row>
    <row r="2132" spans="68:68" ht="15" hidden="1" customHeight="1">
      <c r="BP2132" s="236">
        <f ca="1"/>
        <v>1.4680555555555601</v>
      </c>
    </row>
    <row r="2133" spans="68:68" ht="15" hidden="1" customHeight="1">
      <c r="BP2133" s="236">
        <f ca="1"/>
        <v>1.46875</v>
      </c>
    </row>
    <row r="2134" spans="68:68" ht="15" hidden="1" customHeight="1">
      <c r="BP2134" s="236">
        <f ca="1"/>
        <v>1.4694444444444399</v>
      </c>
    </row>
    <row r="2135" spans="68:68" ht="15" hidden="1" customHeight="1">
      <c r="BP2135" s="236">
        <f ca="1"/>
        <v>1.47013888888889</v>
      </c>
    </row>
    <row r="2136" spans="68:68" ht="15" hidden="1" customHeight="1">
      <c r="BP2136" s="236">
        <f ca="1"/>
        <v>1.4708333333333301</v>
      </c>
    </row>
    <row r="2137" spans="68:68" ht="15" hidden="1" customHeight="1">
      <c r="BP2137" s="236">
        <f ca="1"/>
        <v>1.47152777777778</v>
      </c>
    </row>
    <row r="2138" spans="68:68" ht="15" hidden="1" customHeight="1">
      <c r="BP2138" s="236">
        <f ca="1"/>
        <v>1.4722222222222201</v>
      </c>
    </row>
    <row r="2139" spans="68:68" ht="15" hidden="1" customHeight="1">
      <c r="BP2139" s="236">
        <f ca="1"/>
        <v>1.47291666666667</v>
      </c>
    </row>
    <row r="2140" spans="68:68" ht="15" hidden="1" customHeight="1">
      <c r="BP2140" s="236">
        <f ca="1"/>
        <v>1.4736111111111101</v>
      </c>
    </row>
    <row r="2141" spans="68:68" ht="15" hidden="1" customHeight="1">
      <c r="BP2141" s="236">
        <f ca="1"/>
        <v>1.47430555555556</v>
      </c>
    </row>
    <row r="2142" spans="68:68" ht="15" hidden="1" customHeight="1">
      <c r="BP2142" s="236">
        <f ca="1"/>
        <v>1.4750000000000001</v>
      </c>
    </row>
    <row r="2143" spans="68:68" ht="15" hidden="1" customHeight="1">
      <c r="BP2143" s="236">
        <f ca="1"/>
        <v>1.47569444444444</v>
      </c>
    </row>
    <row r="2144" spans="68:68" ht="15" hidden="1" customHeight="1">
      <c r="BP2144" s="236">
        <f ca="1"/>
        <v>1.4763888888888901</v>
      </c>
    </row>
    <row r="2145" spans="68:68" ht="15" hidden="1" customHeight="1">
      <c r="BP2145" s="236">
        <f ca="1"/>
        <v>1.47708333333333</v>
      </c>
    </row>
    <row r="2146" spans="68:68" ht="15" hidden="1" customHeight="1">
      <c r="BP2146" s="236">
        <f ca="1"/>
        <v>1.4777777777777801</v>
      </c>
    </row>
    <row r="2147" spans="68:68" ht="15" hidden="1" customHeight="1">
      <c r="BP2147" s="236">
        <f ca="1"/>
        <v>1.47847222222222</v>
      </c>
    </row>
    <row r="2148" spans="68:68" ht="15" hidden="1" customHeight="1">
      <c r="BP2148" s="236">
        <f ca="1"/>
        <v>1.4791666666666701</v>
      </c>
    </row>
    <row r="2149" spans="68:68" ht="15" hidden="1" customHeight="1">
      <c r="BP2149" s="236">
        <f ca="1"/>
        <v>1.47986111111111</v>
      </c>
    </row>
    <row r="2150" spans="68:68" ht="15" hidden="1" customHeight="1">
      <c r="BP2150" s="236">
        <f ca="1"/>
        <v>1.4805555555555601</v>
      </c>
    </row>
    <row r="2151" spans="68:68" ht="15" hidden="1" customHeight="1">
      <c r="BP2151" s="236">
        <f ca="1"/>
        <v>1.48125</v>
      </c>
    </row>
    <row r="2152" spans="68:68" ht="15" hidden="1" customHeight="1">
      <c r="BP2152" s="236">
        <f ca="1"/>
        <v>1.4819444444444401</v>
      </c>
    </row>
    <row r="2153" spans="68:68" ht="15" hidden="1" customHeight="1">
      <c r="BP2153" s="236">
        <f ca="1"/>
        <v>1.4826388888888899</v>
      </c>
    </row>
    <row r="2154" spans="68:68" ht="15" hidden="1" customHeight="1">
      <c r="BP2154" s="236">
        <f ca="1"/>
        <v>1.4833333333333301</v>
      </c>
    </row>
    <row r="2155" spans="68:68" ht="15" hidden="1" customHeight="1">
      <c r="BP2155" s="236">
        <f ca="1"/>
        <v>1.4840277777777799</v>
      </c>
    </row>
    <row r="2156" spans="68:68" ht="15" hidden="1" customHeight="1">
      <c r="BP2156" s="236">
        <f ca="1"/>
        <v>1.4847222222222201</v>
      </c>
    </row>
    <row r="2157" spans="68:68" ht="15" hidden="1" customHeight="1">
      <c r="BP2157" s="236">
        <f ca="1"/>
        <v>1.4854166666666699</v>
      </c>
    </row>
    <row r="2158" spans="68:68" ht="15" hidden="1" customHeight="1">
      <c r="BP2158" s="236">
        <f ca="1"/>
        <v>1.4861111111111101</v>
      </c>
    </row>
    <row r="2159" spans="68:68" ht="15" hidden="1" customHeight="1">
      <c r="BP2159" s="236">
        <f ca="1"/>
        <v>1.4868055555555599</v>
      </c>
    </row>
    <row r="2160" spans="68:68" ht="15" hidden="1" customHeight="1">
      <c r="BP2160" s="236">
        <f ca="1"/>
        <v>1.4875</v>
      </c>
    </row>
    <row r="2161" spans="68:68" ht="15" hidden="1" customHeight="1">
      <c r="BP2161" s="236">
        <f ca="1"/>
        <v>1.4881944444444399</v>
      </c>
    </row>
    <row r="2162" spans="68:68" ht="15" hidden="1" customHeight="1">
      <c r="BP2162" s="236">
        <f ca="1"/>
        <v>1.48888888888889</v>
      </c>
    </row>
    <row r="2163" spans="68:68" ht="15" hidden="1" customHeight="1">
      <c r="BP2163" s="236">
        <f ca="1"/>
        <v>1.4895833333333299</v>
      </c>
    </row>
    <row r="2164" spans="68:68" ht="15" hidden="1" customHeight="1">
      <c r="BP2164" s="236">
        <f ca="1"/>
        <v>1.49027777777778</v>
      </c>
    </row>
    <row r="2165" spans="68:68" ht="15" hidden="1" customHeight="1">
      <c r="BP2165" s="236">
        <f ca="1"/>
        <v>1.4909722222222199</v>
      </c>
    </row>
    <row r="2166" spans="68:68" ht="15" hidden="1" customHeight="1">
      <c r="BP2166" s="236">
        <f ca="1"/>
        <v>1.49166666666667</v>
      </c>
    </row>
    <row r="2167" spans="68:68" ht="15" hidden="1" customHeight="1">
      <c r="BP2167" s="236">
        <f ca="1"/>
        <v>1.4923611111111099</v>
      </c>
    </row>
    <row r="2168" spans="68:68" ht="15" hidden="1" customHeight="1">
      <c r="BP2168" s="236">
        <f ca="1"/>
        <v>1.49305555555556</v>
      </c>
    </row>
    <row r="2169" spans="68:68" ht="15" hidden="1" customHeight="1">
      <c r="BP2169" s="236">
        <f ca="1"/>
        <v>1.4937499999999999</v>
      </c>
    </row>
    <row r="2170" spans="68:68" ht="15" hidden="1" customHeight="1">
      <c r="BP2170" s="236">
        <f ca="1"/>
        <v>1.49444444444444</v>
      </c>
    </row>
    <row r="2171" spans="68:68" ht="15" hidden="1" customHeight="1">
      <c r="BP2171" s="236">
        <f ca="1"/>
        <v>1.4951388888888899</v>
      </c>
    </row>
    <row r="2172" spans="68:68" ht="15" hidden="1" customHeight="1">
      <c r="BP2172" s="236">
        <f ca="1"/>
        <v>1.49583333333333</v>
      </c>
    </row>
    <row r="2173" spans="68:68" ht="15" hidden="1" customHeight="1">
      <c r="BP2173" s="236">
        <f ca="1"/>
        <v>1.4965277777777799</v>
      </c>
    </row>
    <row r="2174" spans="68:68" ht="15" hidden="1" customHeight="1">
      <c r="BP2174" s="236">
        <f ca="1"/>
        <v>1.49722222222222</v>
      </c>
    </row>
    <row r="2175" spans="68:68" ht="15" hidden="1" customHeight="1">
      <c r="BP2175" s="236">
        <f ca="1"/>
        <v>1.4979166666666699</v>
      </c>
    </row>
    <row r="2176" spans="68:68" ht="15" hidden="1" customHeight="1">
      <c r="BP2176" s="236">
        <f ca="1"/>
        <v>1.49861111111111</v>
      </c>
    </row>
    <row r="2177" spans="68:68" ht="15" hidden="1" customHeight="1">
      <c r="BP2177" s="236">
        <f ca="1"/>
        <v>1.4993055555555601</v>
      </c>
    </row>
    <row r="2178" spans="68:68" ht="15" hidden="1" customHeight="1">
      <c r="BP2178" s="236">
        <f ca="1"/>
        <v>1.5</v>
      </c>
    </row>
    <row r="2179" spans="68:68" ht="15" hidden="1" customHeight="1">
      <c r="BP2179" s="236">
        <f ca="1"/>
        <v>1.5006944444444399</v>
      </c>
    </row>
    <row r="2180" spans="68:68" ht="15" hidden="1" customHeight="1">
      <c r="BP2180" s="236">
        <f ca="1"/>
        <v>1.50138888888889</v>
      </c>
    </row>
    <row r="2181" spans="68:68" ht="15" hidden="1" customHeight="1">
      <c r="BP2181" s="236">
        <f ca="1"/>
        <v>1.5020833333333301</v>
      </c>
    </row>
    <row r="2182" spans="68:68" ht="15" hidden="1" customHeight="1">
      <c r="BP2182" s="236">
        <f ca="1"/>
        <v>1.50277777777778</v>
      </c>
    </row>
    <row r="2183" spans="68:68" ht="15" hidden="1" customHeight="1">
      <c r="BP2183" s="236">
        <f ca="1"/>
        <v>1.5034722222222201</v>
      </c>
    </row>
    <row r="2184" spans="68:68" ht="15" hidden="1" customHeight="1">
      <c r="BP2184" s="236">
        <f ca="1"/>
        <v>1.50416666666667</v>
      </c>
    </row>
    <row r="2185" spans="68:68" ht="15" hidden="1" customHeight="1">
      <c r="BP2185" s="236">
        <f ca="1"/>
        <v>1.5048611111111101</v>
      </c>
    </row>
    <row r="2186" spans="68:68" ht="15" hidden="1" customHeight="1">
      <c r="BP2186" s="236">
        <f ca="1"/>
        <v>1.50555555555556</v>
      </c>
    </row>
    <row r="2187" spans="68:68" ht="15" hidden="1" customHeight="1">
      <c r="BP2187" s="236">
        <f ca="1"/>
        <v>1.5062500000000001</v>
      </c>
    </row>
    <row r="2188" spans="68:68" ht="15" hidden="1" customHeight="1">
      <c r="BP2188" s="236">
        <f ca="1"/>
        <v>1.50694444444444</v>
      </c>
    </row>
    <row r="2189" spans="68:68" ht="15" hidden="1" customHeight="1">
      <c r="BP2189" s="236">
        <f ca="1"/>
        <v>1.5076388888888901</v>
      </c>
    </row>
    <row r="2190" spans="68:68" ht="15" hidden="1" customHeight="1">
      <c r="BP2190" s="236">
        <f ca="1"/>
        <v>1.50833333333333</v>
      </c>
    </row>
    <row r="2191" spans="68:68" ht="15" hidden="1" customHeight="1">
      <c r="BP2191" s="236">
        <f ca="1"/>
        <v>1.5090277777777801</v>
      </c>
    </row>
    <row r="2192" spans="68:68" ht="15" hidden="1" customHeight="1">
      <c r="BP2192" s="236">
        <f ca="1"/>
        <v>1.50972222222222</v>
      </c>
    </row>
    <row r="2193" spans="68:68" ht="15" hidden="1" customHeight="1">
      <c r="BP2193" s="236">
        <f ca="1"/>
        <v>1.5104166666666701</v>
      </c>
    </row>
    <row r="2194" spans="68:68" ht="15" hidden="1" customHeight="1">
      <c r="BP2194" s="236">
        <f ca="1"/>
        <v>1.51111111111111</v>
      </c>
    </row>
    <row r="2195" spans="68:68" ht="15" hidden="1" customHeight="1">
      <c r="BP2195" s="236">
        <f ca="1"/>
        <v>1.5118055555555601</v>
      </c>
    </row>
    <row r="2196" spans="68:68" ht="15" hidden="1" customHeight="1">
      <c r="BP2196" s="236">
        <f ca="1"/>
        <v>1.5125</v>
      </c>
    </row>
    <row r="2197" spans="68:68" ht="15" hidden="1" customHeight="1">
      <c r="BP2197" s="236">
        <f ca="1"/>
        <v>1.5131944444444401</v>
      </c>
    </row>
    <row r="2198" spans="68:68" ht="15" hidden="1" customHeight="1">
      <c r="BP2198" s="236">
        <f ca="1"/>
        <v>1.5138888888888899</v>
      </c>
    </row>
    <row r="2199" spans="68:68" ht="15" hidden="1" customHeight="1">
      <c r="BP2199" s="236">
        <f ca="1"/>
        <v>1.5145833333333301</v>
      </c>
    </row>
    <row r="2200" spans="68:68" ht="15" hidden="1" customHeight="1">
      <c r="BP2200" s="236">
        <f ca="1"/>
        <v>1.5152777777777799</v>
      </c>
    </row>
    <row r="2201" spans="68:68" ht="15" hidden="1" customHeight="1">
      <c r="BP2201" s="236">
        <f ca="1"/>
        <v>1.5159722222222201</v>
      </c>
    </row>
    <row r="2202" spans="68:68" ht="15" hidden="1" customHeight="1">
      <c r="BP2202" s="236">
        <f ca="1"/>
        <v>1.5166666666666699</v>
      </c>
    </row>
    <row r="2203" spans="68:68" ht="15" hidden="1" customHeight="1">
      <c r="BP2203" s="236">
        <f ca="1"/>
        <v>1.5173611111111101</v>
      </c>
    </row>
    <row r="2204" spans="68:68" ht="15" hidden="1" customHeight="1">
      <c r="BP2204" s="236">
        <f ca="1"/>
        <v>1.5180555555555599</v>
      </c>
    </row>
    <row r="2205" spans="68:68" ht="15" hidden="1" customHeight="1">
      <c r="BP2205" s="236">
        <f ca="1"/>
        <v>1.51875</v>
      </c>
    </row>
    <row r="2206" spans="68:68" ht="15" hidden="1" customHeight="1">
      <c r="BP2206" s="236">
        <f ca="1"/>
        <v>1.5194444444444399</v>
      </c>
    </row>
    <row r="2207" spans="68:68" ht="15" hidden="1" customHeight="1">
      <c r="BP2207" s="236">
        <f ca="1"/>
        <v>1.52013888888889</v>
      </c>
    </row>
    <row r="2208" spans="68:68" ht="15" hidden="1" customHeight="1">
      <c r="BP2208" s="236">
        <f ca="1"/>
        <v>1.5208333333333299</v>
      </c>
    </row>
    <row r="2209" spans="68:68" ht="15" hidden="1" customHeight="1">
      <c r="BP2209" s="236">
        <f ca="1"/>
        <v>1.52152777777778</v>
      </c>
    </row>
    <row r="2210" spans="68:68" ht="15" hidden="1" customHeight="1">
      <c r="BP2210" s="236">
        <f ca="1"/>
        <v>1.5222222222222199</v>
      </c>
    </row>
    <row r="2211" spans="68:68" ht="15" hidden="1" customHeight="1">
      <c r="BP2211" s="236">
        <f ca="1"/>
        <v>1.52291666666667</v>
      </c>
    </row>
    <row r="2212" spans="68:68" ht="15" hidden="1" customHeight="1">
      <c r="BP2212" s="236">
        <f ca="1"/>
        <v>1.5236111111111099</v>
      </c>
    </row>
    <row r="2213" spans="68:68" ht="15" hidden="1" customHeight="1">
      <c r="BP2213" s="236">
        <f ca="1"/>
        <v>1.52430555555556</v>
      </c>
    </row>
    <row r="2214" spans="68:68" ht="15" hidden="1" customHeight="1">
      <c r="BP2214" s="236">
        <f ca="1"/>
        <v>1.5249999999999999</v>
      </c>
    </row>
    <row r="2215" spans="68:68" ht="15" hidden="1" customHeight="1">
      <c r="BP2215" s="236">
        <f ca="1"/>
        <v>1.52569444444444</v>
      </c>
    </row>
    <row r="2216" spans="68:68" ht="15" hidden="1" customHeight="1">
      <c r="BP2216" s="236">
        <f ca="1"/>
        <v>1.5263888888888899</v>
      </c>
    </row>
    <row r="2217" spans="68:68" ht="15" hidden="1" customHeight="1">
      <c r="BP2217" s="236">
        <f ca="1"/>
        <v>1.52708333333333</v>
      </c>
    </row>
    <row r="2218" spans="68:68" ht="15" hidden="1" customHeight="1">
      <c r="BP2218" s="236">
        <f ca="1"/>
        <v>1.5277777777777799</v>
      </c>
    </row>
    <row r="2219" spans="68:68" ht="15" hidden="1" customHeight="1">
      <c r="BP2219" s="236">
        <f ca="1"/>
        <v>1.52847222222222</v>
      </c>
    </row>
    <row r="2220" spans="68:68" ht="15" hidden="1" customHeight="1">
      <c r="BP2220" s="236">
        <f ca="1"/>
        <v>1.5291666666666699</v>
      </c>
    </row>
    <row r="2221" spans="68:68" ht="15" hidden="1" customHeight="1">
      <c r="BP2221" s="236">
        <f ca="1"/>
        <v>1.52986111111111</v>
      </c>
    </row>
    <row r="2222" spans="68:68" ht="15" hidden="1" customHeight="1">
      <c r="BP2222" s="236">
        <f ca="1"/>
        <v>1.5305555555555601</v>
      </c>
    </row>
    <row r="2223" spans="68:68" ht="15" hidden="1" customHeight="1">
      <c r="BP2223" s="236">
        <f ca="1"/>
        <v>1.53125</v>
      </c>
    </row>
    <row r="2224" spans="68:68" ht="15" hidden="1" customHeight="1">
      <c r="BP2224" s="236">
        <f ca="1"/>
        <v>1.5319444444444399</v>
      </c>
    </row>
    <row r="2225" spans="68:68" ht="15" hidden="1" customHeight="1">
      <c r="BP2225" s="236">
        <f ca="1"/>
        <v>1.53263888888889</v>
      </c>
    </row>
    <row r="2226" spans="68:68" ht="15" hidden="1" customHeight="1">
      <c r="BP2226" s="236">
        <f ca="1"/>
        <v>1.5333333333333301</v>
      </c>
    </row>
    <row r="2227" spans="68:68" ht="15" hidden="1" customHeight="1">
      <c r="BP2227" s="236">
        <f ca="1"/>
        <v>1.53402777777778</v>
      </c>
    </row>
    <row r="2228" spans="68:68" ht="15" hidden="1" customHeight="1">
      <c r="BP2228" s="236">
        <f ca="1"/>
        <v>1.5347222222222201</v>
      </c>
    </row>
    <row r="2229" spans="68:68" ht="15" hidden="1" customHeight="1">
      <c r="BP2229" s="236">
        <f ca="1"/>
        <v>1.53541666666667</v>
      </c>
    </row>
    <row r="2230" spans="68:68" ht="15" hidden="1" customHeight="1">
      <c r="BP2230" s="236">
        <f ca="1"/>
        <v>1.5361111111111101</v>
      </c>
    </row>
    <row r="2231" spans="68:68" ht="15" hidden="1" customHeight="1">
      <c r="BP2231" s="236">
        <f ca="1"/>
        <v>1.53680555555556</v>
      </c>
    </row>
    <row r="2232" spans="68:68" ht="15" hidden="1" customHeight="1">
      <c r="BP2232" s="236">
        <f ca="1"/>
        <v>1.5375000000000001</v>
      </c>
    </row>
    <row r="2233" spans="68:68" ht="15" hidden="1" customHeight="1">
      <c r="BP2233" s="236">
        <f ca="1"/>
        <v>1.53819444444444</v>
      </c>
    </row>
    <row r="2234" spans="68:68" ht="15" hidden="1" customHeight="1">
      <c r="BP2234" s="236">
        <f ca="1"/>
        <v>1.5388888888888901</v>
      </c>
    </row>
    <row r="2235" spans="68:68" ht="15" hidden="1" customHeight="1">
      <c r="BP2235" s="236">
        <f ca="1"/>
        <v>1.53958333333333</v>
      </c>
    </row>
    <row r="2236" spans="68:68" ht="15" hidden="1" customHeight="1">
      <c r="BP2236" s="236">
        <f ca="1"/>
        <v>1.5402777777777801</v>
      </c>
    </row>
    <row r="2237" spans="68:68" ht="15" hidden="1" customHeight="1">
      <c r="BP2237" s="236">
        <f ca="1"/>
        <v>1.54097222222222</v>
      </c>
    </row>
    <row r="2238" spans="68:68" ht="15" hidden="1" customHeight="1">
      <c r="BP2238" s="236">
        <f ca="1"/>
        <v>1.5416666666666701</v>
      </c>
    </row>
    <row r="2239" spans="68:68" ht="15" hidden="1" customHeight="1">
      <c r="BP2239" s="236">
        <f ca="1"/>
        <v>1.54236111111111</v>
      </c>
    </row>
    <row r="2240" spans="68:68" ht="15" hidden="1" customHeight="1">
      <c r="BP2240" s="236">
        <f ca="1"/>
        <v>1.5430555555555601</v>
      </c>
    </row>
    <row r="2241" spans="68:68" ht="15" hidden="1" customHeight="1">
      <c r="BP2241" s="236">
        <f ca="1"/>
        <v>1.54375</v>
      </c>
    </row>
    <row r="2242" spans="68:68" ht="15" hidden="1" customHeight="1">
      <c r="BP2242" s="236">
        <f ca="1"/>
        <v>1.5444444444444401</v>
      </c>
    </row>
    <row r="2243" spans="68:68" ht="15" hidden="1" customHeight="1">
      <c r="BP2243" s="236">
        <f ca="1"/>
        <v>1.5451388888888899</v>
      </c>
    </row>
    <row r="2244" spans="68:68" ht="15" hidden="1" customHeight="1">
      <c r="BP2244" s="236">
        <f ca="1"/>
        <v>1.5458333333333301</v>
      </c>
    </row>
    <row r="2245" spans="68:68" ht="15" hidden="1" customHeight="1">
      <c r="BP2245" s="236">
        <f ca="1"/>
        <v>1.5465277777777799</v>
      </c>
    </row>
    <row r="2246" spans="68:68" ht="15" hidden="1" customHeight="1">
      <c r="BP2246" s="236">
        <f ca="1"/>
        <v>1.5472222222222201</v>
      </c>
    </row>
    <row r="2247" spans="68:68" ht="15" hidden="1" customHeight="1">
      <c r="BP2247" s="236">
        <f ca="1"/>
        <v>1.5479166666666699</v>
      </c>
    </row>
    <row r="2248" spans="68:68" ht="15" hidden="1" customHeight="1">
      <c r="BP2248" s="236">
        <f ca="1"/>
        <v>1.5486111111111101</v>
      </c>
    </row>
    <row r="2249" spans="68:68" ht="15" hidden="1" customHeight="1">
      <c r="BP2249" s="236">
        <f ca="1"/>
        <v>1.5493055555555599</v>
      </c>
    </row>
    <row r="2250" spans="68:68" ht="15" hidden="1" customHeight="1">
      <c r="BP2250" s="236">
        <f ca="1"/>
        <v>1.55</v>
      </c>
    </row>
    <row r="2251" spans="68:68" ht="15" hidden="1" customHeight="1">
      <c r="BP2251" s="236">
        <f ca="1"/>
        <v>1.5506944444444399</v>
      </c>
    </row>
    <row r="2252" spans="68:68" ht="15" hidden="1" customHeight="1">
      <c r="BP2252" s="236">
        <f ca="1"/>
        <v>1.55138888888889</v>
      </c>
    </row>
    <row r="2253" spans="68:68" ht="15" hidden="1" customHeight="1">
      <c r="BP2253" s="236">
        <f ca="1"/>
        <v>1.5520833333333299</v>
      </c>
    </row>
    <row r="2254" spans="68:68" ht="15" hidden="1" customHeight="1">
      <c r="BP2254" s="236">
        <f ca="1"/>
        <v>1.55277777777778</v>
      </c>
    </row>
    <row r="2255" spans="68:68" ht="15" hidden="1" customHeight="1">
      <c r="BP2255" s="236">
        <f ca="1"/>
        <v>1.5534722222222199</v>
      </c>
    </row>
    <row r="2256" spans="68:68" ht="15" hidden="1" customHeight="1">
      <c r="BP2256" s="236">
        <f ca="1"/>
        <v>1.55416666666667</v>
      </c>
    </row>
    <row r="2257" spans="68:68" ht="15" hidden="1" customHeight="1">
      <c r="BP2257" s="236">
        <f ca="1"/>
        <v>1.5548611111111099</v>
      </c>
    </row>
    <row r="2258" spans="68:68" ht="15" hidden="1" customHeight="1">
      <c r="BP2258" s="236">
        <f ca="1"/>
        <v>1.55555555555556</v>
      </c>
    </row>
    <row r="2259" spans="68:68" ht="15" hidden="1" customHeight="1">
      <c r="BP2259" s="236">
        <f ca="1"/>
        <v>1.5562499999999999</v>
      </c>
    </row>
    <row r="2260" spans="68:68" ht="15" hidden="1" customHeight="1">
      <c r="BP2260" s="236">
        <f ca="1"/>
        <v>1.55694444444444</v>
      </c>
    </row>
    <row r="2261" spans="68:68" ht="15" hidden="1" customHeight="1">
      <c r="BP2261" s="236">
        <f ca="1"/>
        <v>1.5576388888888899</v>
      </c>
    </row>
    <row r="2262" spans="68:68" ht="15" hidden="1" customHeight="1">
      <c r="BP2262" s="236">
        <f ca="1"/>
        <v>1.55833333333333</v>
      </c>
    </row>
    <row r="2263" spans="68:68" ht="15" hidden="1" customHeight="1">
      <c r="BP2263" s="236">
        <f ca="1"/>
        <v>1.5590277777777799</v>
      </c>
    </row>
    <row r="2264" spans="68:68" ht="15" hidden="1" customHeight="1">
      <c r="BP2264" s="236">
        <f ca="1"/>
        <v>1.55972222222222</v>
      </c>
    </row>
    <row r="2265" spans="68:68" ht="15" hidden="1" customHeight="1">
      <c r="BP2265" s="236">
        <f ca="1"/>
        <v>1.5604166666666699</v>
      </c>
    </row>
    <row r="2266" spans="68:68" ht="15" hidden="1" customHeight="1">
      <c r="BP2266" s="236">
        <f ca="1"/>
        <v>1.56111111111111</v>
      </c>
    </row>
    <row r="2267" spans="68:68" ht="15" hidden="1" customHeight="1">
      <c r="BP2267" s="236">
        <f ca="1"/>
        <v>1.5618055555555601</v>
      </c>
    </row>
    <row r="2268" spans="68:68" ht="15" hidden="1" customHeight="1">
      <c r="BP2268" s="236">
        <f ca="1"/>
        <v>1.5625</v>
      </c>
    </row>
    <row r="2269" spans="68:68" ht="15" hidden="1" customHeight="1">
      <c r="BP2269" s="236">
        <f ca="1"/>
        <v>1.5631944444444399</v>
      </c>
    </row>
    <row r="2270" spans="68:68" ht="15" hidden="1" customHeight="1">
      <c r="BP2270" s="236">
        <f ca="1"/>
        <v>1.56388888888889</v>
      </c>
    </row>
    <row r="2271" spans="68:68" ht="15" hidden="1" customHeight="1">
      <c r="BP2271" s="236">
        <f ca="1"/>
        <v>1.5645833333333301</v>
      </c>
    </row>
    <row r="2272" spans="68:68" ht="15" hidden="1" customHeight="1">
      <c r="BP2272" s="236">
        <f ca="1"/>
        <v>1.56527777777778</v>
      </c>
    </row>
    <row r="2273" spans="68:68" ht="15" hidden="1" customHeight="1">
      <c r="BP2273" s="236">
        <f ca="1"/>
        <v>1.5659722222222201</v>
      </c>
    </row>
    <row r="2274" spans="68:68" ht="15" hidden="1" customHeight="1">
      <c r="BP2274" s="236">
        <f ca="1"/>
        <v>1.56666666666667</v>
      </c>
    </row>
    <row r="2275" spans="68:68" ht="15" hidden="1" customHeight="1">
      <c r="BP2275" s="236">
        <f ca="1"/>
        <v>1.5673611111111101</v>
      </c>
    </row>
    <row r="2276" spans="68:68" ht="15" hidden="1" customHeight="1">
      <c r="BP2276" s="236">
        <f ca="1"/>
        <v>1.56805555555556</v>
      </c>
    </row>
    <row r="2277" spans="68:68" ht="15" hidden="1" customHeight="1">
      <c r="BP2277" s="236">
        <f ca="1"/>
        <v>1.5687500000000001</v>
      </c>
    </row>
    <row r="2278" spans="68:68" ht="15" hidden="1" customHeight="1">
      <c r="BP2278" s="236">
        <f ca="1"/>
        <v>1.56944444444444</v>
      </c>
    </row>
    <row r="2279" spans="68:68" ht="15" hidden="1" customHeight="1">
      <c r="BP2279" s="236">
        <f ca="1"/>
        <v>1.5701388888888901</v>
      </c>
    </row>
    <row r="2280" spans="68:68" ht="15" hidden="1" customHeight="1">
      <c r="BP2280" s="236">
        <f ca="1"/>
        <v>1.57083333333333</v>
      </c>
    </row>
    <row r="2281" spans="68:68" ht="15" hidden="1" customHeight="1">
      <c r="BP2281" s="236">
        <f ca="1"/>
        <v>1.5715277777777801</v>
      </c>
    </row>
    <row r="2282" spans="68:68" ht="15" hidden="1" customHeight="1">
      <c r="BP2282" s="236">
        <f ca="1"/>
        <v>1.57222222222222</v>
      </c>
    </row>
    <row r="2283" spans="68:68" ht="15" hidden="1" customHeight="1">
      <c r="BP2283" s="236">
        <f ca="1"/>
        <v>1.5729166666666701</v>
      </c>
    </row>
    <row r="2284" spans="68:68" ht="15" hidden="1" customHeight="1">
      <c r="BP2284" s="236">
        <f ca="1"/>
        <v>1.57361111111111</v>
      </c>
    </row>
    <row r="2285" spans="68:68" ht="15" hidden="1" customHeight="1">
      <c r="BP2285" s="236">
        <f ca="1"/>
        <v>1.5743055555555601</v>
      </c>
    </row>
    <row r="2286" spans="68:68" ht="15" hidden="1" customHeight="1">
      <c r="BP2286" s="236">
        <f ca="1"/>
        <v>1.575</v>
      </c>
    </row>
    <row r="2287" spans="68:68" ht="15" hidden="1" customHeight="1">
      <c r="BP2287" s="236">
        <f ca="1"/>
        <v>1.5756944444444401</v>
      </c>
    </row>
    <row r="2288" spans="68:68" ht="15" hidden="1" customHeight="1">
      <c r="BP2288" s="236">
        <f ca="1"/>
        <v>1.5763888888888899</v>
      </c>
    </row>
    <row r="2289" spans="68:68" ht="15" hidden="1" customHeight="1">
      <c r="BP2289" s="236">
        <f ca="1"/>
        <v>1.5770833333333301</v>
      </c>
    </row>
    <row r="2290" spans="68:68" ht="15" hidden="1" customHeight="1">
      <c r="BP2290" s="236">
        <f ca="1"/>
        <v>1.5777777777777799</v>
      </c>
    </row>
    <row r="2291" spans="68:68" ht="15" hidden="1" customHeight="1">
      <c r="BP2291" s="236">
        <f ca="1"/>
        <v>1.5784722222222201</v>
      </c>
    </row>
    <row r="2292" spans="68:68" ht="15" hidden="1" customHeight="1">
      <c r="BP2292" s="236">
        <f ca="1"/>
        <v>1.5791666666666699</v>
      </c>
    </row>
    <row r="2293" spans="68:68" ht="15" hidden="1" customHeight="1">
      <c r="BP2293" s="236">
        <f ca="1"/>
        <v>1.5798611111111101</v>
      </c>
    </row>
    <row r="2294" spans="68:68" ht="15" hidden="1" customHeight="1">
      <c r="BP2294" s="236">
        <f ca="1"/>
        <v>1.5805555555555599</v>
      </c>
    </row>
    <row r="2295" spans="68:68" ht="15" hidden="1" customHeight="1">
      <c r="BP2295" s="236">
        <f ca="1"/>
        <v>1.58125</v>
      </c>
    </row>
    <row r="2296" spans="68:68" ht="15" hidden="1" customHeight="1">
      <c r="BP2296" s="236">
        <f ca="1"/>
        <v>1.5819444444444399</v>
      </c>
    </row>
    <row r="2297" spans="68:68" ht="15" hidden="1" customHeight="1">
      <c r="BP2297" s="236">
        <f ca="1"/>
        <v>1.58263888888889</v>
      </c>
    </row>
    <row r="2298" spans="68:68" ht="15" hidden="1" customHeight="1">
      <c r="BP2298" s="236">
        <f ca="1"/>
        <v>1.5833333333333299</v>
      </c>
    </row>
    <row r="2299" spans="68:68" ht="15" hidden="1" customHeight="1">
      <c r="BP2299" s="236">
        <f ca="1"/>
        <v>1.58402777777778</v>
      </c>
    </row>
    <row r="2300" spans="68:68" ht="15" hidden="1" customHeight="1">
      <c r="BP2300" s="236">
        <f ca="1"/>
        <v>1.5847222222222199</v>
      </c>
    </row>
    <row r="2301" spans="68:68" ht="15" hidden="1" customHeight="1">
      <c r="BP2301" s="236">
        <f ca="1"/>
        <v>1.58541666666667</v>
      </c>
    </row>
    <row r="2302" spans="68:68" ht="15" hidden="1" customHeight="1">
      <c r="BP2302" s="236">
        <f ca="1"/>
        <v>1.5861111111111099</v>
      </c>
    </row>
    <row r="2303" spans="68:68" ht="15" hidden="1" customHeight="1">
      <c r="BP2303" s="236">
        <f ca="1"/>
        <v>1.58680555555556</v>
      </c>
    </row>
    <row r="2304" spans="68:68" ht="15" hidden="1" customHeight="1">
      <c r="BP2304" s="236">
        <f ca="1"/>
        <v>1.5874999999999999</v>
      </c>
    </row>
    <row r="2305" spans="68:68" ht="15" hidden="1" customHeight="1">
      <c r="BP2305" s="236">
        <f ca="1"/>
        <v>1.58819444444444</v>
      </c>
    </row>
    <row r="2306" spans="68:68" ht="15" hidden="1" customHeight="1">
      <c r="BP2306" s="236">
        <f ca="1"/>
        <v>1.5888888888888899</v>
      </c>
    </row>
    <row r="2307" spans="68:68" ht="15" hidden="1" customHeight="1">
      <c r="BP2307" s="236">
        <f ca="1"/>
        <v>1.58958333333333</v>
      </c>
    </row>
    <row r="2308" spans="68:68" ht="15" hidden="1" customHeight="1">
      <c r="BP2308" s="236">
        <f ca="1"/>
        <v>1.5902777777777799</v>
      </c>
    </row>
    <row r="2309" spans="68:68" ht="15" hidden="1" customHeight="1">
      <c r="BP2309" s="236">
        <f ca="1"/>
        <v>1.59097222222222</v>
      </c>
    </row>
    <row r="2310" spans="68:68" ht="15" hidden="1" customHeight="1">
      <c r="BP2310" s="236">
        <f ca="1"/>
        <v>1.5916666666666699</v>
      </c>
    </row>
    <row r="2311" spans="68:68" ht="15" hidden="1" customHeight="1">
      <c r="BP2311" s="236">
        <f ca="1"/>
        <v>1.59236111111111</v>
      </c>
    </row>
    <row r="2312" spans="68:68" ht="15" hidden="1" customHeight="1">
      <c r="BP2312" s="236">
        <f ca="1"/>
        <v>1.5930555555555601</v>
      </c>
    </row>
    <row r="2313" spans="68:68" ht="15" hidden="1" customHeight="1">
      <c r="BP2313" s="236">
        <f ca="1"/>
        <v>1.59375</v>
      </c>
    </row>
    <row r="2314" spans="68:68" ht="15" hidden="1" customHeight="1">
      <c r="BP2314" s="236">
        <f ca="1"/>
        <v>1.5944444444444399</v>
      </c>
    </row>
    <row r="2315" spans="68:68" ht="15" hidden="1" customHeight="1">
      <c r="BP2315" s="236">
        <f ca="1"/>
        <v>1.59513888888889</v>
      </c>
    </row>
    <row r="2316" spans="68:68" ht="15" hidden="1" customHeight="1">
      <c r="BP2316" s="236">
        <f ca="1"/>
        <v>1.5958333333333301</v>
      </c>
    </row>
    <row r="2317" spans="68:68" ht="15" hidden="1" customHeight="1">
      <c r="BP2317" s="236">
        <f ca="1"/>
        <v>1.59652777777778</v>
      </c>
    </row>
    <row r="2318" spans="68:68" ht="15" hidden="1" customHeight="1">
      <c r="BP2318" s="236">
        <f ca="1"/>
        <v>1.5972222222222201</v>
      </c>
    </row>
    <row r="2319" spans="68:68" ht="15" hidden="1" customHeight="1">
      <c r="BP2319" s="236">
        <f ca="1"/>
        <v>1.59791666666667</v>
      </c>
    </row>
    <row r="2320" spans="68:68" ht="15" hidden="1" customHeight="1">
      <c r="BP2320" s="236">
        <f ca="1"/>
        <v>1.5986111111111101</v>
      </c>
    </row>
    <row r="2321" spans="68:68" ht="15" hidden="1" customHeight="1">
      <c r="BP2321" s="236">
        <f ca="1"/>
        <v>1.59930555555556</v>
      </c>
    </row>
    <row r="2322" spans="68:68" ht="15" hidden="1" customHeight="1">
      <c r="BP2322" s="236">
        <f ca="1"/>
        <v>1.6</v>
      </c>
    </row>
    <row r="2323" spans="68:68" ht="15" hidden="1" customHeight="1">
      <c r="BP2323" s="236">
        <f ca="1"/>
        <v>1.60069444444444</v>
      </c>
    </row>
    <row r="2324" spans="68:68" ht="15" hidden="1" customHeight="1">
      <c r="BP2324" s="236">
        <f ca="1"/>
        <v>1.6013888888888901</v>
      </c>
    </row>
    <row r="2325" spans="68:68" ht="15" hidden="1" customHeight="1">
      <c r="BP2325" s="236">
        <f ca="1"/>
        <v>1.60208333333333</v>
      </c>
    </row>
    <row r="2326" spans="68:68" ht="15" hidden="1" customHeight="1">
      <c r="BP2326" s="236">
        <f ca="1"/>
        <v>1.6027777777777801</v>
      </c>
    </row>
    <row r="2327" spans="68:68" ht="15" hidden="1" customHeight="1">
      <c r="BP2327" s="236">
        <f ca="1"/>
        <v>1.60347222222222</v>
      </c>
    </row>
    <row r="2328" spans="68:68" ht="15" hidden="1" customHeight="1">
      <c r="BP2328" s="236">
        <f ca="1"/>
        <v>1.6041666666666701</v>
      </c>
    </row>
    <row r="2329" spans="68:68" ht="15" hidden="1" customHeight="1">
      <c r="BP2329" s="236">
        <f ca="1"/>
        <v>1.60486111111111</v>
      </c>
    </row>
    <row r="2330" spans="68:68" ht="15" hidden="1" customHeight="1">
      <c r="BP2330" s="236">
        <f ca="1"/>
        <v>1.6055555555555601</v>
      </c>
    </row>
    <row r="2331" spans="68:68" ht="15" hidden="1" customHeight="1">
      <c r="BP2331" s="236">
        <f ca="1"/>
        <v>1.60625</v>
      </c>
    </row>
    <row r="2332" spans="68:68" ht="15" hidden="1" customHeight="1">
      <c r="BP2332" s="236">
        <f ca="1"/>
        <v>1.6069444444444401</v>
      </c>
    </row>
    <row r="2333" spans="68:68" ht="15" hidden="1" customHeight="1">
      <c r="BP2333" s="236">
        <f ca="1"/>
        <v>1.6076388888888899</v>
      </c>
    </row>
    <row r="2334" spans="68:68" ht="15" hidden="1" customHeight="1">
      <c r="BP2334" s="236">
        <f ca="1"/>
        <v>1.6083333333333301</v>
      </c>
    </row>
    <row r="2335" spans="68:68" ht="15" hidden="1" customHeight="1">
      <c r="BP2335" s="236">
        <f ca="1"/>
        <v>1.6090277777777799</v>
      </c>
    </row>
    <row r="2336" spans="68:68" ht="15" hidden="1" customHeight="1">
      <c r="BP2336" s="236">
        <f ca="1"/>
        <v>1.6097222222222201</v>
      </c>
    </row>
    <row r="2337" spans="68:68" ht="15" hidden="1" customHeight="1">
      <c r="BP2337" s="236">
        <f ca="1"/>
        <v>1.6104166666666699</v>
      </c>
    </row>
    <row r="2338" spans="68:68" ht="15" hidden="1" customHeight="1">
      <c r="BP2338" s="236">
        <f ca="1"/>
        <v>1.6111111111111101</v>
      </c>
    </row>
    <row r="2339" spans="68:68" ht="15" hidden="1" customHeight="1">
      <c r="BP2339" s="236">
        <f ca="1"/>
        <v>1.6118055555555599</v>
      </c>
    </row>
    <row r="2340" spans="68:68" ht="15" hidden="1" customHeight="1">
      <c r="BP2340" s="236">
        <f ca="1"/>
        <v>1.6125</v>
      </c>
    </row>
    <row r="2341" spans="68:68" ht="15" hidden="1" customHeight="1">
      <c r="BP2341" s="236">
        <f ca="1"/>
        <v>1.6131944444444399</v>
      </c>
    </row>
    <row r="2342" spans="68:68" ht="15" hidden="1" customHeight="1">
      <c r="BP2342" s="236">
        <f ca="1"/>
        <v>1.61388888888889</v>
      </c>
    </row>
    <row r="2343" spans="68:68" ht="15" hidden="1" customHeight="1">
      <c r="BP2343" s="236">
        <f ca="1"/>
        <v>1.6145833333333299</v>
      </c>
    </row>
    <row r="2344" spans="68:68" ht="15" hidden="1" customHeight="1">
      <c r="BP2344" s="236">
        <f ca="1"/>
        <v>1.61527777777778</v>
      </c>
    </row>
    <row r="2345" spans="68:68" ht="15" hidden="1" customHeight="1">
      <c r="BP2345" s="236">
        <f ca="1"/>
        <v>1.6159722222222199</v>
      </c>
    </row>
    <row r="2346" spans="68:68" ht="15" hidden="1" customHeight="1">
      <c r="BP2346" s="236">
        <f ca="1"/>
        <v>1.61666666666667</v>
      </c>
    </row>
    <row r="2347" spans="68:68" ht="15" hidden="1" customHeight="1">
      <c r="BP2347" s="236">
        <f ca="1"/>
        <v>1.6173611111111099</v>
      </c>
    </row>
    <row r="2348" spans="68:68" ht="15" hidden="1" customHeight="1">
      <c r="BP2348" s="236">
        <f ca="1"/>
        <v>1.61805555555556</v>
      </c>
    </row>
    <row r="2349" spans="68:68" ht="15" hidden="1" customHeight="1">
      <c r="BP2349" s="236">
        <f ca="1"/>
        <v>1.6187499999999999</v>
      </c>
    </row>
    <row r="2350" spans="68:68" ht="15" hidden="1" customHeight="1">
      <c r="BP2350" s="236">
        <f ca="1"/>
        <v>1.61944444444444</v>
      </c>
    </row>
    <row r="2351" spans="68:68" ht="15" hidden="1" customHeight="1">
      <c r="BP2351" s="236">
        <f ca="1"/>
        <v>1.6201388888888899</v>
      </c>
    </row>
    <row r="2352" spans="68:68" ht="15" hidden="1" customHeight="1">
      <c r="BP2352" s="236">
        <f ca="1"/>
        <v>1.62083333333333</v>
      </c>
    </row>
    <row r="2353" spans="68:68" ht="15" hidden="1" customHeight="1">
      <c r="BP2353" s="236">
        <f ca="1"/>
        <v>1.6215277777777799</v>
      </c>
    </row>
    <row r="2354" spans="68:68" ht="15" hidden="1" customHeight="1">
      <c r="BP2354" s="236">
        <f ca="1"/>
        <v>1.62222222222222</v>
      </c>
    </row>
    <row r="2355" spans="68:68" ht="15" hidden="1" customHeight="1">
      <c r="BP2355" s="236">
        <f ca="1"/>
        <v>1.6229166666666699</v>
      </c>
    </row>
    <row r="2356" spans="68:68" ht="15" hidden="1" customHeight="1">
      <c r="BP2356" s="236">
        <f ca="1"/>
        <v>1.62361111111111</v>
      </c>
    </row>
    <row r="2357" spans="68:68" ht="15" hidden="1" customHeight="1">
      <c r="BP2357" s="236">
        <f ca="1"/>
        <v>1.6243055555555601</v>
      </c>
    </row>
    <row r="2358" spans="68:68" ht="15" hidden="1" customHeight="1">
      <c r="BP2358" s="236">
        <f ca="1"/>
        <v>1.625</v>
      </c>
    </row>
    <row r="2359" spans="68:68" ht="15" hidden="1" customHeight="1">
      <c r="BP2359" s="236">
        <f ca="1"/>
        <v>1.6256944444444399</v>
      </c>
    </row>
    <row r="2360" spans="68:68" ht="15" hidden="1" customHeight="1">
      <c r="BP2360" s="236">
        <f ca="1"/>
        <v>1.62638888888889</v>
      </c>
    </row>
    <row r="2361" spans="68:68" ht="15" hidden="1" customHeight="1">
      <c r="BP2361" s="236">
        <f ca="1"/>
        <v>1.6270833333333301</v>
      </c>
    </row>
    <row r="2362" spans="68:68" ht="15" hidden="1" customHeight="1">
      <c r="BP2362" s="236">
        <f ca="1"/>
        <v>1.62777777777778</v>
      </c>
    </row>
    <row r="2363" spans="68:68" ht="15" hidden="1" customHeight="1">
      <c r="BP2363" s="236">
        <f ca="1"/>
        <v>1.6284722222222201</v>
      </c>
    </row>
    <row r="2364" spans="68:68" ht="15" hidden="1" customHeight="1">
      <c r="BP2364" s="236">
        <f ca="1"/>
        <v>1.62916666666667</v>
      </c>
    </row>
    <row r="2365" spans="68:68" ht="15" hidden="1" customHeight="1">
      <c r="BP2365" s="236">
        <f ca="1"/>
        <v>1.6298611111111101</v>
      </c>
    </row>
    <row r="2366" spans="68:68" ht="15" hidden="1" customHeight="1">
      <c r="BP2366" s="236">
        <f ca="1"/>
        <v>1.63055555555556</v>
      </c>
    </row>
    <row r="2367" spans="68:68" ht="15" hidden="1" customHeight="1">
      <c r="BP2367" s="236">
        <f ca="1"/>
        <v>1.6312500000000001</v>
      </c>
    </row>
    <row r="2368" spans="68:68" ht="15" hidden="1" customHeight="1">
      <c r="BP2368" s="236">
        <f ca="1"/>
        <v>1.63194444444444</v>
      </c>
    </row>
    <row r="2369" spans="68:68" ht="15" hidden="1" customHeight="1">
      <c r="BP2369" s="236">
        <f ca="1"/>
        <v>1.6326388888888901</v>
      </c>
    </row>
    <row r="2370" spans="68:68" ht="15" hidden="1" customHeight="1">
      <c r="BP2370" s="236">
        <f ca="1"/>
        <v>1.63333333333333</v>
      </c>
    </row>
    <row r="2371" spans="68:68" ht="15" hidden="1" customHeight="1">
      <c r="BP2371" s="236">
        <f ca="1"/>
        <v>1.6340277777777801</v>
      </c>
    </row>
    <row r="2372" spans="68:68" ht="15" hidden="1" customHeight="1">
      <c r="BP2372" s="236">
        <f ca="1"/>
        <v>1.63472222222222</v>
      </c>
    </row>
    <row r="2373" spans="68:68" ht="15" hidden="1" customHeight="1">
      <c r="BP2373" s="236">
        <f ca="1"/>
        <v>1.6354166666666701</v>
      </c>
    </row>
    <row r="2374" spans="68:68" ht="15" hidden="1" customHeight="1">
      <c r="BP2374" s="236">
        <f ca="1"/>
        <v>1.63611111111111</v>
      </c>
    </row>
    <row r="2375" spans="68:68" ht="15" hidden="1" customHeight="1">
      <c r="BP2375" s="236">
        <f ca="1"/>
        <v>1.6368055555555601</v>
      </c>
    </row>
    <row r="2376" spans="68:68" ht="15" hidden="1" customHeight="1">
      <c r="BP2376" s="236">
        <f ca="1"/>
        <v>1.6375</v>
      </c>
    </row>
    <row r="2377" spans="68:68" ht="15" hidden="1" customHeight="1">
      <c r="BP2377" s="236">
        <f ca="1"/>
        <v>1.6381944444444401</v>
      </c>
    </row>
    <row r="2378" spans="68:68" ht="15" hidden="1" customHeight="1">
      <c r="BP2378" s="236">
        <f ca="1"/>
        <v>1.6388888888888899</v>
      </c>
    </row>
    <row r="2379" spans="68:68" ht="15" hidden="1" customHeight="1">
      <c r="BP2379" s="236">
        <f ca="1"/>
        <v>1.6395833333333301</v>
      </c>
    </row>
    <row r="2380" spans="68:68" ht="15" hidden="1" customHeight="1">
      <c r="BP2380" s="236">
        <f ca="1"/>
        <v>1.6402777777777799</v>
      </c>
    </row>
    <row r="2381" spans="68:68" ht="15" hidden="1" customHeight="1">
      <c r="BP2381" s="236">
        <f ca="1"/>
        <v>1.6409722222222201</v>
      </c>
    </row>
    <row r="2382" spans="68:68" ht="15" hidden="1" customHeight="1">
      <c r="BP2382" s="236">
        <f ca="1"/>
        <v>1.6416666666666699</v>
      </c>
    </row>
    <row r="2383" spans="68:68" ht="15" hidden="1" customHeight="1">
      <c r="BP2383" s="236">
        <f ca="1"/>
        <v>1.6423611111111101</v>
      </c>
    </row>
    <row r="2384" spans="68:68" ht="15" hidden="1" customHeight="1">
      <c r="BP2384" s="236">
        <f ca="1"/>
        <v>1.6430555555555599</v>
      </c>
    </row>
    <row r="2385" spans="68:68" ht="15" hidden="1" customHeight="1">
      <c r="BP2385" s="236">
        <f ca="1"/>
        <v>1.64375</v>
      </c>
    </row>
    <row r="2386" spans="68:68" ht="15" hidden="1" customHeight="1">
      <c r="BP2386" s="236">
        <f ca="1"/>
        <v>1.6444444444444399</v>
      </c>
    </row>
    <row r="2387" spans="68:68" ht="15" hidden="1" customHeight="1">
      <c r="BP2387" s="236">
        <f ca="1"/>
        <v>1.64513888888889</v>
      </c>
    </row>
    <row r="2388" spans="68:68" ht="15" hidden="1" customHeight="1">
      <c r="BP2388" s="236">
        <f ca="1"/>
        <v>1.6458333333333299</v>
      </c>
    </row>
    <row r="2389" spans="68:68" ht="15" hidden="1" customHeight="1">
      <c r="BP2389" s="236">
        <f ca="1"/>
        <v>1.64652777777778</v>
      </c>
    </row>
    <row r="2390" spans="68:68" ht="15" hidden="1" customHeight="1">
      <c r="BP2390" s="236">
        <f ca="1"/>
        <v>1.6472222222222199</v>
      </c>
    </row>
    <row r="2391" spans="68:68" ht="15" hidden="1" customHeight="1">
      <c r="BP2391" s="236">
        <f ca="1"/>
        <v>1.64791666666667</v>
      </c>
    </row>
    <row r="2392" spans="68:68" ht="15" hidden="1" customHeight="1">
      <c r="BP2392" s="236">
        <f ca="1"/>
        <v>1.6486111111111099</v>
      </c>
    </row>
    <row r="2393" spans="68:68" ht="15" hidden="1" customHeight="1">
      <c r="BP2393" s="236">
        <f ca="1"/>
        <v>1.64930555555556</v>
      </c>
    </row>
    <row r="2394" spans="68:68" ht="15" hidden="1" customHeight="1">
      <c r="BP2394" s="236">
        <f ca="1"/>
        <v>1.65</v>
      </c>
    </row>
    <row r="2395" spans="68:68" ht="15" hidden="1" customHeight="1">
      <c r="BP2395" s="236">
        <f ca="1"/>
        <v>1.65069444444444</v>
      </c>
    </row>
    <row r="2396" spans="68:68" ht="15" hidden="1" customHeight="1">
      <c r="BP2396" s="236">
        <f ca="1"/>
        <v>1.6513888888888899</v>
      </c>
    </row>
    <row r="2397" spans="68:68" ht="15" hidden="1" customHeight="1">
      <c r="BP2397" s="236">
        <f ca="1"/>
        <v>1.65208333333333</v>
      </c>
    </row>
    <row r="2398" spans="68:68" ht="15" hidden="1" customHeight="1">
      <c r="BP2398" s="236">
        <f ca="1"/>
        <v>1.6527777777777799</v>
      </c>
    </row>
    <row r="2399" spans="68:68" ht="15" hidden="1" customHeight="1">
      <c r="BP2399" s="236">
        <f ca="1"/>
        <v>1.65347222222222</v>
      </c>
    </row>
    <row r="2400" spans="68:68" ht="15" hidden="1" customHeight="1">
      <c r="BP2400" s="236">
        <f ca="1"/>
        <v>1.6541666666666699</v>
      </c>
    </row>
    <row r="2401" spans="68:68" ht="15" hidden="1" customHeight="1">
      <c r="BP2401" s="236">
        <f ca="1"/>
        <v>1.65486111111111</v>
      </c>
    </row>
    <row r="2402" spans="68:68" ht="15" hidden="1" customHeight="1">
      <c r="BP2402" s="236">
        <f ca="1"/>
        <v>1.6555555555555601</v>
      </c>
    </row>
    <row r="2403" spans="68:68" ht="15" hidden="1" customHeight="1">
      <c r="BP2403" s="236">
        <f ca="1"/>
        <v>1.65625</v>
      </c>
    </row>
    <row r="2404" spans="68:68" ht="15" hidden="1" customHeight="1">
      <c r="BP2404" s="236">
        <f ca="1"/>
        <v>1.6569444444444399</v>
      </c>
    </row>
    <row r="2405" spans="68:68" ht="15" hidden="1" customHeight="1">
      <c r="BP2405" s="236">
        <f ca="1"/>
        <v>1.65763888888889</v>
      </c>
    </row>
    <row r="2406" spans="68:68" ht="15" hidden="1" customHeight="1">
      <c r="BP2406" s="236">
        <f ca="1"/>
        <v>1.6583333333333301</v>
      </c>
    </row>
    <row r="2407" spans="68:68" ht="15" hidden="1" customHeight="1">
      <c r="BP2407" s="236">
        <f ca="1"/>
        <v>1.65902777777778</v>
      </c>
    </row>
    <row r="2408" spans="68:68" ht="15" hidden="1" customHeight="1">
      <c r="BP2408" s="236">
        <f ca="1"/>
        <v>1.6597222222222201</v>
      </c>
    </row>
    <row r="2409" spans="68:68" ht="15" hidden="1" customHeight="1">
      <c r="BP2409" s="236">
        <f ca="1"/>
        <v>1.66041666666667</v>
      </c>
    </row>
    <row r="2410" spans="68:68" ht="15" hidden="1" customHeight="1">
      <c r="BP2410" s="236">
        <f ca="1"/>
        <v>1.6611111111111101</v>
      </c>
    </row>
    <row r="2411" spans="68:68" ht="15" hidden="1" customHeight="1">
      <c r="BP2411" s="236">
        <f ca="1"/>
        <v>1.66180555555556</v>
      </c>
    </row>
    <row r="2412" spans="68:68" ht="15" hidden="1" customHeight="1">
      <c r="BP2412" s="236">
        <f ca="1"/>
        <v>1.6625000000000001</v>
      </c>
    </row>
    <row r="2413" spans="68:68" ht="15" hidden="1" customHeight="1">
      <c r="BP2413" s="236">
        <f ca="1"/>
        <v>1.66319444444444</v>
      </c>
    </row>
    <row r="2414" spans="68:68" ht="15" hidden="1" customHeight="1">
      <c r="BP2414" s="236">
        <f ca="1"/>
        <v>1.6638888888888901</v>
      </c>
    </row>
    <row r="2415" spans="68:68" ht="15" hidden="1" customHeight="1">
      <c r="BP2415" s="236">
        <f ca="1"/>
        <v>1.66458333333333</v>
      </c>
    </row>
    <row r="2416" spans="68:68" ht="15" hidden="1" customHeight="1">
      <c r="BP2416" s="236">
        <f ca="1"/>
        <v>1.6652777777777801</v>
      </c>
    </row>
    <row r="2417" spans="68:68" ht="15" hidden="1" customHeight="1">
      <c r="BP2417" s="236">
        <f ca="1"/>
        <v>1.66597222222222</v>
      </c>
    </row>
    <row r="2418" spans="68:68" ht="15" hidden="1" customHeight="1">
      <c r="BP2418" s="236">
        <f ca="1"/>
        <v>1.6666666666666701</v>
      </c>
    </row>
    <row r="2419" spans="68:68" ht="15" hidden="1" customHeight="1">
      <c r="BP2419" s="236">
        <f ca="1"/>
        <v>1.66736111111111</v>
      </c>
    </row>
    <row r="2420" spans="68:68" ht="15" hidden="1" customHeight="1">
      <c r="BP2420" s="236">
        <f ca="1"/>
        <v>1.6680555555555601</v>
      </c>
    </row>
    <row r="2421" spans="68:68" ht="15" hidden="1" customHeight="1">
      <c r="BP2421" s="236">
        <f ca="1"/>
        <v>1.66875</v>
      </c>
    </row>
    <row r="2422" spans="68:68" ht="15" hidden="1" customHeight="1">
      <c r="BP2422" s="236">
        <f ca="1"/>
        <v>1.6694444444444401</v>
      </c>
    </row>
    <row r="2423" spans="68:68" ht="15" hidden="1" customHeight="1">
      <c r="BP2423" s="236">
        <f ca="1"/>
        <v>1.6701388888888899</v>
      </c>
    </row>
    <row r="2424" spans="68:68" ht="15" hidden="1" customHeight="1">
      <c r="BP2424" s="236">
        <f ca="1"/>
        <v>1.6708333333333301</v>
      </c>
    </row>
    <row r="2425" spans="68:68" ht="15" hidden="1" customHeight="1">
      <c r="BP2425" s="236">
        <f ca="1"/>
        <v>1.6715277777777799</v>
      </c>
    </row>
    <row r="2426" spans="68:68" ht="15" hidden="1" customHeight="1">
      <c r="BP2426" s="236">
        <f ca="1"/>
        <v>1.6722222222222201</v>
      </c>
    </row>
    <row r="2427" spans="68:68" ht="15" hidden="1" customHeight="1">
      <c r="BP2427" s="236">
        <f ca="1"/>
        <v>1.6729166666666699</v>
      </c>
    </row>
    <row r="2428" spans="68:68" ht="15" hidden="1" customHeight="1">
      <c r="BP2428" s="236">
        <f ca="1"/>
        <v>1.6736111111111101</v>
      </c>
    </row>
    <row r="2429" spans="68:68" ht="15" hidden="1" customHeight="1">
      <c r="BP2429" s="236">
        <f ca="1"/>
        <v>1.6743055555555599</v>
      </c>
    </row>
    <row r="2430" spans="68:68" ht="15" hidden="1" customHeight="1">
      <c r="BP2430" s="236">
        <f ca="1"/>
        <v>1.675</v>
      </c>
    </row>
    <row r="2431" spans="68:68" ht="15" hidden="1" customHeight="1">
      <c r="BP2431" s="236">
        <f ca="1"/>
        <v>1.6756944444444399</v>
      </c>
    </row>
    <row r="2432" spans="68:68" ht="15" hidden="1" customHeight="1">
      <c r="BP2432" s="236">
        <f ca="1"/>
        <v>1.67638888888889</v>
      </c>
    </row>
    <row r="2433" spans="68:68" ht="15" hidden="1" customHeight="1">
      <c r="BP2433" s="236">
        <f ca="1"/>
        <v>1.6770833333333299</v>
      </c>
    </row>
    <row r="2434" spans="68:68" ht="15" hidden="1" customHeight="1">
      <c r="BP2434" s="236">
        <f ca="1"/>
        <v>1.67777777777778</v>
      </c>
    </row>
    <row r="2435" spans="68:68" ht="15" hidden="1" customHeight="1">
      <c r="BP2435" s="236">
        <f ca="1"/>
        <v>1.6784722222222199</v>
      </c>
    </row>
    <row r="2436" spans="68:68" ht="15" hidden="1" customHeight="1">
      <c r="BP2436" s="236">
        <f ca="1"/>
        <v>1.67916666666667</v>
      </c>
    </row>
    <row r="2437" spans="68:68" ht="15" hidden="1" customHeight="1">
      <c r="BP2437" s="236">
        <f ca="1"/>
        <v>1.6798611111111099</v>
      </c>
    </row>
    <row r="2438" spans="68:68" ht="15" hidden="1" customHeight="1">
      <c r="BP2438" s="236">
        <f ca="1"/>
        <v>1.68055555555556</v>
      </c>
    </row>
    <row r="2439" spans="68:68" ht="15" hidden="1" customHeight="1">
      <c r="BP2439" s="236">
        <f ca="1"/>
        <v>1.6812499999999999</v>
      </c>
    </row>
    <row r="2440" spans="68:68" ht="15" hidden="1" customHeight="1">
      <c r="BP2440" s="236">
        <f ca="1"/>
        <v>1.68194444444444</v>
      </c>
    </row>
    <row r="2441" spans="68:68" ht="15" hidden="1" customHeight="1">
      <c r="BP2441" s="236">
        <f ca="1"/>
        <v>1.6826388888888899</v>
      </c>
    </row>
    <row r="2442" spans="68:68" ht="15" hidden="1" customHeight="1">
      <c r="BP2442" s="236">
        <f ca="1"/>
        <v>1.68333333333333</v>
      </c>
    </row>
    <row r="2443" spans="68:68" ht="15" hidden="1" customHeight="1">
      <c r="BP2443" s="236">
        <f ca="1"/>
        <v>1.6840277777777799</v>
      </c>
    </row>
    <row r="2444" spans="68:68" ht="15" hidden="1" customHeight="1">
      <c r="BP2444" s="236">
        <f ca="1"/>
        <v>1.68472222222222</v>
      </c>
    </row>
    <row r="2445" spans="68:68" ht="15" hidden="1" customHeight="1">
      <c r="BP2445" s="236">
        <f ca="1"/>
        <v>1.6854166666666699</v>
      </c>
    </row>
    <row r="2446" spans="68:68" ht="15" hidden="1" customHeight="1">
      <c r="BP2446" s="236">
        <f ca="1"/>
        <v>1.68611111111111</v>
      </c>
    </row>
    <row r="2447" spans="68:68" ht="15" hidden="1" customHeight="1">
      <c r="BP2447" s="236">
        <f ca="1"/>
        <v>1.6868055555555601</v>
      </c>
    </row>
    <row r="2448" spans="68:68" ht="15" hidden="1" customHeight="1">
      <c r="BP2448" s="236">
        <f ca="1"/>
        <v>1.6875</v>
      </c>
    </row>
    <row r="2449" spans="68:68" ht="15" hidden="1" customHeight="1">
      <c r="BP2449" s="236">
        <f ca="1"/>
        <v>1.6881944444444399</v>
      </c>
    </row>
    <row r="2450" spans="68:68" ht="15" hidden="1" customHeight="1">
      <c r="BP2450" s="236">
        <f ca="1"/>
        <v>1.68888888888889</v>
      </c>
    </row>
    <row r="2451" spans="68:68" ht="15" hidden="1" customHeight="1">
      <c r="BP2451" s="236">
        <f ca="1"/>
        <v>1.6895833333333301</v>
      </c>
    </row>
    <row r="2452" spans="68:68" ht="15" hidden="1" customHeight="1">
      <c r="BP2452" s="236">
        <f ca="1"/>
        <v>1.69027777777778</v>
      </c>
    </row>
    <row r="2453" spans="68:68" ht="15" hidden="1" customHeight="1">
      <c r="BP2453" s="236">
        <f ca="1"/>
        <v>1.6909722222222201</v>
      </c>
    </row>
    <row r="2454" spans="68:68" ht="15" hidden="1" customHeight="1">
      <c r="BP2454" s="236">
        <f ca="1"/>
        <v>1.69166666666667</v>
      </c>
    </row>
    <row r="2455" spans="68:68" ht="15" hidden="1" customHeight="1">
      <c r="BP2455" s="236">
        <f ca="1"/>
        <v>1.6923611111111101</v>
      </c>
    </row>
    <row r="2456" spans="68:68" ht="15" hidden="1" customHeight="1">
      <c r="BP2456" s="236">
        <f ca="1"/>
        <v>1.69305555555556</v>
      </c>
    </row>
    <row r="2457" spans="68:68" ht="15" hidden="1" customHeight="1">
      <c r="BP2457" s="236">
        <f ca="1"/>
        <v>1.6937500000000001</v>
      </c>
    </row>
    <row r="2458" spans="68:68" ht="15" hidden="1" customHeight="1">
      <c r="BP2458" s="236">
        <f ca="1"/>
        <v>1.69444444444444</v>
      </c>
    </row>
    <row r="2459" spans="68:68" ht="15" hidden="1" customHeight="1">
      <c r="BP2459" s="236">
        <f ca="1"/>
        <v>1.6951388888888901</v>
      </c>
    </row>
    <row r="2460" spans="68:68" ht="15" hidden="1" customHeight="1">
      <c r="BP2460" s="236">
        <f ca="1"/>
        <v>1.69583333333333</v>
      </c>
    </row>
    <row r="2461" spans="68:68" ht="15" hidden="1" customHeight="1">
      <c r="BP2461" s="236">
        <f ca="1"/>
        <v>1.6965277777777801</v>
      </c>
    </row>
    <row r="2462" spans="68:68" ht="15" hidden="1" customHeight="1">
      <c r="BP2462" s="236">
        <f ca="1"/>
        <v>1.69722222222222</v>
      </c>
    </row>
    <row r="2463" spans="68:68" ht="15" hidden="1" customHeight="1">
      <c r="BP2463" s="236">
        <f ca="1"/>
        <v>1.6979166666666701</v>
      </c>
    </row>
    <row r="2464" spans="68:68" ht="15" hidden="1" customHeight="1">
      <c r="BP2464" s="236">
        <f ca="1"/>
        <v>1.69861111111111</v>
      </c>
    </row>
    <row r="2465" spans="68:68" ht="15" hidden="1" customHeight="1">
      <c r="BP2465" s="236">
        <f ca="1"/>
        <v>1.6993055555555601</v>
      </c>
    </row>
    <row r="2466" spans="68:68" ht="15" hidden="1" customHeight="1">
      <c r="BP2466" s="236">
        <f ca="1"/>
        <v>1.7</v>
      </c>
    </row>
    <row r="2467" spans="68:68" ht="15" hidden="1" customHeight="1">
      <c r="BP2467" s="236">
        <f ca="1"/>
        <v>1.7006944444444401</v>
      </c>
    </row>
    <row r="2468" spans="68:68" ht="15" hidden="1" customHeight="1">
      <c r="BP2468" s="236">
        <f ca="1"/>
        <v>1.7013888888888899</v>
      </c>
    </row>
    <row r="2469" spans="68:68" ht="15" hidden="1" customHeight="1">
      <c r="BP2469" s="236">
        <f ca="1"/>
        <v>1.7020833333333301</v>
      </c>
    </row>
    <row r="2470" spans="68:68" ht="15" hidden="1" customHeight="1">
      <c r="BP2470" s="236">
        <f ca="1"/>
        <v>1.7027777777777799</v>
      </c>
    </row>
    <row r="2471" spans="68:68" ht="15" hidden="1" customHeight="1">
      <c r="BP2471" s="236">
        <f ca="1"/>
        <v>1.7034722222222201</v>
      </c>
    </row>
    <row r="2472" spans="68:68" ht="15" hidden="1" customHeight="1">
      <c r="BP2472" s="236">
        <f ca="1"/>
        <v>1.7041666666666699</v>
      </c>
    </row>
    <row r="2473" spans="68:68" ht="15" hidden="1" customHeight="1">
      <c r="BP2473" s="236">
        <f ca="1"/>
        <v>1.7048611111111101</v>
      </c>
    </row>
    <row r="2474" spans="68:68" ht="15" hidden="1" customHeight="1">
      <c r="BP2474" s="236">
        <f ca="1"/>
        <v>1.7055555555555599</v>
      </c>
    </row>
    <row r="2475" spans="68:68" ht="15" hidden="1" customHeight="1">
      <c r="BP2475" s="236">
        <f ca="1"/>
        <v>1.70625</v>
      </c>
    </row>
    <row r="2476" spans="68:68" ht="15" hidden="1" customHeight="1">
      <c r="BP2476" s="236">
        <f ca="1"/>
        <v>1.7069444444444399</v>
      </c>
    </row>
    <row r="2477" spans="68:68" ht="15" hidden="1" customHeight="1">
      <c r="BP2477" s="236">
        <f ca="1"/>
        <v>1.70763888888889</v>
      </c>
    </row>
    <row r="2478" spans="68:68" ht="15" hidden="1" customHeight="1">
      <c r="BP2478" s="236">
        <f ca="1"/>
        <v>1.7083333333333299</v>
      </c>
    </row>
    <row r="2479" spans="68:68" ht="15" hidden="1" customHeight="1">
      <c r="BP2479" s="236">
        <f ca="1"/>
        <v>1.70902777777778</v>
      </c>
    </row>
    <row r="2480" spans="68:68" ht="15" hidden="1" customHeight="1">
      <c r="BP2480" s="236">
        <f ca="1"/>
        <v>1.7097222222222199</v>
      </c>
    </row>
    <row r="2481" spans="68:68" ht="15" hidden="1" customHeight="1">
      <c r="BP2481" s="236">
        <f ca="1"/>
        <v>1.71041666666667</v>
      </c>
    </row>
    <row r="2482" spans="68:68" ht="15" hidden="1" customHeight="1">
      <c r="BP2482" s="236">
        <f ca="1"/>
        <v>1.7111111111111099</v>
      </c>
    </row>
    <row r="2483" spans="68:68" ht="15" hidden="1" customHeight="1">
      <c r="BP2483" s="236">
        <f ca="1"/>
        <v>1.71180555555556</v>
      </c>
    </row>
    <row r="2484" spans="68:68" ht="15" hidden="1" customHeight="1">
      <c r="BP2484" s="236">
        <f ca="1"/>
        <v>1.7124999999999999</v>
      </c>
    </row>
    <row r="2485" spans="68:68" ht="15" hidden="1" customHeight="1">
      <c r="BP2485" s="236">
        <f ca="1"/>
        <v>1.71319444444444</v>
      </c>
    </row>
    <row r="2486" spans="68:68" ht="15" hidden="1" customHeight="1">
      <c r="BP2486" s="236">
        <f ca="1"/>
        <v>1.7138888888888899</v>
      </c>
    </row>
    <row r="2487" spans="68:68" ht="15" hidden="1" customHeight="1">
      <c r="BP2487" s="236">
        <f ca="1"/>
        <v>1.71458333333333</v>
      </c>
    </row>
    <row r="2488" spans="68:68" ht="15" hidden="1" customHeight="1">
      <c r="BP2488" s="236">
        <f ca="1"/>
        <v>1.7152777777777799</v>
      </c>
    </row>
    <row r="2489" spans="68:68" ht="15" hidden="1" customHeight="1">
      <c r="BP2489" s="236">
        <f ca="1"/>
        <v>1.71597222222222</v>
      </c>
    </row>
    <row r="2490" spans="68:68" ht="15" hidden="1" customHeight="1">
      <c r="BP2490" s="236">
        <f ca="1"/>
        <v>1.7166666666666699</v>
      </c>
    </row>
    <row r="2491" spans="68:68" ht="15" hidden="1" customHeight="1">
      <c r="BP2491" s="236">
        <f ca="1"/>
        <v>1.71736111111111</v>
      </c>
    </row>
    <row r="2492" spans="68:68" ht="15" hidden="1" customHeight="1">
      <c r="BP2492" s="236">
        <f ca="1"/>
        <v>1.7180555555555601</v>
      </c>
    </row>
    <row r="2493" spans="68:68" ht="15" hidden="1" customHeight="1">
      <c r="BP2493" s="236">
        <f ca="1"/>
        <v>1.71875</v>
      </c>
    </row>
    <row r="2494" spans="68:68" ht="15" hidden="1" customHeight="1">
      <c r="BP2494" s="236">
        <f ca="1"/>
        <v>1.7194444444444399</v>
      </c>
    </row>
    <row r="2495" spans="68:68" ht="15" hidden="1" customHeight="1">
      <c r="BP2495" s="236">
        <f ca="1"/>
        <v>1.72013888888889</v>
      </c>
    </row>
    <row r="2496" spans="68:68" ht="15" hidden="1" customHeight="1">
      <c r="BP2496" s="236">
        <f ca="1"/>
        <v>1.7208333333333301</v>
      </c>
    </row>
    <row r="2497" spans="68:68" ht="15" hidden="1" customHeight="1">
      <c r="BP2497" s="236">
        <f ca="1"/>
        <v>1.72152777777778</v>
      </c>
    </row>
    <row r="2498" spans="68:68" ht="15" hidden="1" customHeight="1">
      <c r="BP2498" s="236">
        <f ca="1"/>
        <v>1.7222222222222201</v>
      </c>
    </row>
    <row r="2499" spans="68:68" ht="15" hidden="1" customHeight="1">
      <c r="BP2499" s="236">
        <f ca="1"/>
        <v>1.72291666666667</v>
      </c>
    </row>
    <row r="2500" spans="68:68" ht="15" hidden="1" customHeight="1">
      <c r="BP2500" s="236">
        <f ca="1"/>
        <v>1.7236111111111101</v>
      </c>
    </row>
    <row r="2501" spans="68:68" ht="15" hidden="1" customHeight="1">
      <c r="BP2501" s="236">
        <f ca="1"/>
        <v>1.72430555555556</v>
      </c>
    </row>
    <row r="2502" spans="68:68" ht="15" hidden="1" customHeight="1">
      <c r="BP2502" s="236">
        <f ca="1"/>
        <v>1.7250000000000001</v>
      </c>
    </row>
    <row r="2503" spans="68:68" ht="15" hidden="1" customHeight="1">
      <c r="BP2503" s="236">
        <f ca="1"/>
        <v>1.72569444444444</v>
      </c>
    </row>
    <row r="2504" spans="68:68" ht="15" hidden="1" customHeight="1">
      <c r="BP2504" s="236">
        <f ca="1"/>
        <v>1.7263888888888901</v>
      </c>
    </row>
    <row r="2505" spans="68:68" ht="15" hidden="1" customHeight="1">
      <c r="BP2505" s="236">
        <f ca="1"/>
        <v>1.72708333333333</v>
      </c>
    </row>
    <row r="2506" spans="68:68" ht="15" hidden="1" customHeight="1">
      <c r="BP2506" s="236">
        <f ca="1"/>
        <v>1.7277777777777801</v>
      </c>
    </row>
    <row r="2507" spans="68:68" ht="15" hidden="1" customHeight="1">
      <c r="BP2507" s="236">
        <f ca="1"/>
        <v>1.72847222222222</v>
      </c>
    </row>
    <row r="2508" spans="68:68" ht="15" hidden="1" customHeight="1">
      <c r="BP2508" s="236">
        <f ca="1"/>
        <v>1.7291666666666701</v>
      </c>
    </row>
    <row r="2509" spans="68:68" ht="15" hidden="1" customHeight="1">
      <c r="BP2509" s="236">
        <f ca="1"/>
        <v>1.72986111111111</v>
      </c>
    </row>
    <row r="2510" spans="68:68" ht="15" hidden="1" customHeight="1">
      <c r="BP2510" s="236">
        <f ca="1"/>
        <v>1.7305555555555601</v>
      </c>
    </row>
    <row r="2511" spans="68:68" ht="15" hidden="1" customHeight="1">
      <c r="BP2511" s="236">
        <f ca="1"/>
        <v>1.73125</v>
      </c>
    </row>
    <row r="2512" spans="68:68" ht="15" hidden="1" customHeight="1">
      <c r="BP2512" s="236">
        <f ca="1"/>
        <v>1.7319444444444401</v>
      </c>
    </row>
    <row r="2513" spans="68:68" ht="15" hidden="1" customHeight="1">
      <c r="BP2513" s="236">
        <f ca="1"/>
        <v>1.7326388888888899</v>
      </c>
    </row>
    <row r="2514" spans="68:68" ht="15" hidden="1" customHeight="1">
      <c r="BP2514" s="236">
        <f ca="1"/>
        <v>1.7333333333333301</v>
      </c>
    </row>
    <row r="2515" spans="68:68" ht="15" hidden="1" customHeight="1">
      <c r="BP2515" s="236">
        <f ca="1"/>
        <v>1.7340277777777799</v>
      </c>
    </row>
    <row r="2516" spans="68:68" ht="15" hidden="1" customHeight="1">
      <c r="BP2516" s="236">
        <f ca="1"/>
        <v>1.7347222222222201</v>
      </c>
    </row>
    <row r="2517" spans="68:68" ht="15" hidden="1" customHeight="1">
      <c r="BP2517" s="236">
        <f ca="1"/>
        <v>1.7354166666666699</v>
      </c>
    </row>
    <row r="2518" spans="68:68" ht="15" hidden="1" customHeight="1">
      <c r="BP2518" s="236">
        <f ca="1"/>
        <v>1.7361111111111101</v>
      </c>
    </row>
    <row r="2519" spans="68:68" ht="15" hidden="1" customHeight="1">
      <c r="BP2519" s="236">
        <f ca="1"/>
        <v>1.7368055555555599</v>
      </c>
    </row>
    <row r="2520" spans="68:68" ht="15" hidden="1" customHeight="1">
      <c r="BP2520" s="236">
        <f ca="1"/>
        <v>1.7375</v>
      </c>
    </row>
    <row r="2521" spans="68:68" ht="15" hidden="1" customHeight="1">
      <c r="BP2521" s="236">
        <f ca="1"/>
        <v>1.7381944444444399</v>
      </c>
    </row>
    <row r="2522" spans="68:68" ht="15" hidden="1" customHeight="1">
      <c r="BP2522" s="236">
        <f ca="1"/>
        <v>1.73888888888889</v>
      </c>
    </row>
    <row r="2523" spans="68:68" ht="15" hidden="1" customHeight="1">
      <c r="BP2523" s="236">
        <f ca="1"/>
        <v>1.7395833333333299</v>
      </c>
    </row>
    <row r="2524" spans="68:68" ht="15" hidden="1" customHeight="1">
      <c r="BP2524" s="236">
        <f ca="1"/>
        <v>1.74027777777778</v>
      </c>
    </row>
    <row r="2525" spans="68:68" ht="15" hidden="1" customHeight="1">
      <c r="BP2525" s="236">
        <f ca="1"/>
        <v>1.7409722222222199</v>
      </c>
    </row>
    <row r="2526" spans="68:68" ht="15" hidden="1" customHeight="1">
      <c r="BP2526" s="236">
        <f ca="1"/>
        <v>1.74166666666667</v>
      </c>
    </row>
    <row r="2527" spans="68:68" ht="15" hidden="1" customHeight="1">
      <c r="BP2527" s="236">
        <f ca="1"/>
        <v>1.7423611111111099</v>
      </c>
    </row>
    <row r="2528" spans="68:68" ht="15" hidden="1" customHeight="1">
      <c r="BP2528" s="236">
        <f ca="1"/>
        <v>1.74305555555556</v>
      </c>
    </row>
    <row r="2529" spans="68:68" ht="15" hidden="1" customHeight="1">
      <c r="BP2529" s="236">
        <f ca="1"/>
        <v>1.7437499999999999</v>
      </c>
    </row>
    <row r="2530" spans="68:68" ht="15" hidden="1" customHeight="1">
      <c r="BP2530" s="236">
        <f ca="1"/>
        <v>1.74444444444444</v>
      </c>
    </row>
    <row r="2531" spans="68:68" ht="15" hidden="1" customHeight="1">
      <c r="BP2531" s="236">
        <f ca="1"/>
        <v>1.7451388888888899</v>
      </c>
    </row>
    <row r="2532" spans="68:68" ht="15" hidden="1" customHeight="1">
      <c r="BP2532" s="236">
        <f ca="1"/>
        <v>1.74583333333333</v>
      </c>
    </row>
    <row r="2533" spans="68:68" ht="15" hidden="1" customHeight="1">
      <c r="BP2533" s="236">
        <f ca="1"/>
        <v>1.7465277777777799</v>
      </c>
    </row>
    <row r="2534" spans="68:68" ht="15" hidden="1" customHeight="1">
      <c r="BP2534" s="236">
        <f ca="1"/>
        <v>1.74722222222222</v>
      </c>
    </row>
    <row r="2535" spans="68:68" ht="15" hidden="1" customHeight="1">
      <c r="BP2535" s="236">
        <f ca="1"/>
        <v>1.7479166666666699</v>
      </c>
    </row>
    <row r="2536" spans="68:68" ht="15" hidden="1" customHeight="1">
      <c r="BP2536" s="236">
        <f ca="1"/>
        <v>1.74861111111111</v>
      </c>
    </row>
    <row r="2537" spans="68:68" ht="15" hidden="1" customHeight="1">
      <c r="BP2537" s="236">
        <f ca="1"/>
        <v>1.7493055555555601</v>
      </c>
    </row>
    <row r="2538" spans="68:68" ht="15" hidden="1" customHeight="1">
      <c r="BP2538" s="236">
        <f ca="1"/>
        <v>1.75</v>
      </c>
    </row>
    <row r="2539" spans="68:68" ht="15" hidden="1" customHeight="1">
      <c r="BP2539" s="236">
        <f ca="1"/>
        <v>1.7506944444444399</v>
      </c>
    </row>
    <row r="2540" spans="68:68" ht="15" hidden="1" customHeight="1">
      <c r="BP2540" s="236">
        <f ca="1"/>
        <v>1.75138888888889</v>
      </c>
    </row>
    <row r="2541" spans="68:68" ht="15" hidden="1" customHeight="1">
      <c r="BP2541" s="236">
        <f ca="1"/>
        <v>1.7520833333333301</v>
      </c>
    </row>
    <row r="2542" spans="68:68" ht="15" hidden="1" customHeight="1">
      <c r="BP2542" s="236">
        <f ca="1"/>
        <v>1.75277777777778</v>
      </c>
    </row>
    <row r="2543" spans="68:68" ht="15" hidden="1" customHeight="1">
      <c r="BP2543" s="236">
        <f ca="1"/>
        <v>1.7534722222222201</v>
      </c>
    </row>
    <row r="2544" spans="68:68" ht="15" hidden="1" customHeight="1">
      <c r="BP2544" s="236">
        <f ca="1"/>
        <v>1.75416666666667</v>
      </c>
    </row>
    <row r="2545" spans="68:68" ht="15" hidden="1" customHeight="1">
      <c r="BP2545" s="236">
        <f ca="1"/>
        <v>1.7548611111111101</v>
      </c>
    </row>
    <row r="2546" spans="68:68" ht="15" hidden="1" customHeight="1">
      <c r="BP2546" s="236">
        <f ca="1"/>
        <v>1.75555555555556</v>
      </c>
    </row>
    <row r="2547" spans="68:68" ht="15" hidden="1" customHeight="1">
      <c r="BP2547" s="236">
        <f ca="1"/>
        <v>1.7562500000000001</v>
      </c>
    </row>
    <row r="2548" spans="68:68" ht="15" hidden="1" customHeight="1">
      <c r="BP2548" s="236">
        <f ca="1"/>
        <v>1.75694444444444</v>
      </c>
    </row>
    <row r="2549" spans="68:68" ht="15" hidden="1" customHeight="1">
      <c r="BP2549" s="236">
        <f ca="1"/>
        <v>1.7576388888888901</v>
      </c>
    </row>
    <row r="2550" spans="68:68" ht="15" hidden="1" customHeight="1">
      <c r="BP2550" s="236">
        <f ca="1"/>
        <v>1.75833333333333</v>
      </c>
    </row>
    <row r="2551" spans="68:68" ht="15" hidden="1" customHeight="1">
      <c r="BP2551" s="236">
        <f ca="1"/>
        <v>1.7590277777777801</v>
      </c>
    </row>
    <row r="2552" spans="68:68" ht="15" hidden="1" customHeight="1">
      <c r="BP2552" s="236">
        <f ca="1"/>
        <v>1.75972222222222</v>
      </c>
    </row>
    <row r="2553" spans="68:68" ht="15" hidden="1" customHeight="1">
      <c r="BP2553" s="236">
        <f ca="1"/>
        <v>1.7604166666666701</v>
      </c>
    </row>
    <row r="2554" spans="68:68" ht="15" hidden="1" customHeight="1">
      <c r="BP2554" s="236">
        <f ca="1"/>
        <v>1.76111111111111</v>
      </c>
    </row>
    <row r="2555" spans="68:68" ht="15" hidden="1" customHeight="1">
      <c r="BP2555" s="236">
        <f ca="1"/>
        <v>1.7618055555555601</v>
      </c>
    </row>
    <row r="2556" spans="68:68" ht="15" hidden="1" customHeight="1">
      <c r="BP2556" s="236">
        <f ca="1"/>
        <v>1.7625</v>
      </c>
    </row>
    <row r="2557" spans="68:68" ht="15" hidden="1" customHeight="1">
      <c r="BP2557" s="236">
        <f ca="1"/>
        <v>1.7631944444444401</v>
      </c>
    </row>
    <row r="2558" spans="68:68" ht="15" hidden="1" customHeight="1">
      <c r="BP2558" s="236">
        <f ca="1"/>
        <v>1.7638888888888899</v>
      </c>
    </row>
    <row r="2559" spans="68:68" ht="15" hidden="1" customHeight="1">
      <c r="BP2559" s="236">
        <f ca="1"/>
        <v>1.7645833333333301</v>
      </c>
    </row>
    <row r="2560" spans="68:68" ht="15" hidden="1" customHeight="1">
      <c r="BP2560" s="236">
        <f ca="1"/>
        <v>1.7652777777777799</v>
      </c>
    </row>
    <row r="2561" spans="68:68" ht="15" hidden="1" customHeight="1">
      <c r="BP2561" s="236">
        <f ca="1"/>
        <v>1.7659722222222201</v>
      </c>
    </row>
    <row r="2562" spans="68:68" ht="15" hidden="1" customHeight="1">
      <c r="BP2562" s="236">
        <f ca="1"/>
        <v>1.7666666666666699</v>
      </c>
    </row>
    <row r="2563" spans="68:68" ht="15" hidden="1" customHeight="1">
      <c r="BP2563" s="236">
        <f ca="1"/>
        <v>1.7673611111111101</v>
      </c>
    </row>
    <row r="2564" spans="68:68" ht="15" hidden="1" customHeight="1">
      <c r="BP2564" s="236">
        <f ca="1"/>
        <v>1.7680555555555599</v>
      </c>
    </row>
    <row r="2565" spans="68:68" ht="15" hidden="1" customHeight="1">
      <c r="BP2565" s="236">
        <f ca="1"/>
        <v>1.76875</v>
      </c>
    </row>
    <row r="2566" spans="68:68" ht="15" hidden="1" customHeight="1">
      <c r="BP2566" s="236">
        <f ca="1"/>
        <v>1.7694444444444399</v>
      </c>
    </row>
    <row r="2567" spans="68:68" ht="15" hidden="1" customHeight="1">
      <c r="BP2567" s="236">
        <f ca="1"/>
        <v>1.77013888888889</v>
      </c>
    </row>
    <row r="2568" spans="68:68" ht="15" hidden="1" customHeight="1">
      <c r="BP2568" s="236">
        <f ca="1"/>
        <v>1.7708333333333299</v>
      </c>
    </row>
    <row r="2569" spans="68:68" ht="15" hidden="1" customHeight="1">
      <c r="BP2569" s="236">
        <f ca="1"/>
        <v>1.77152777777778</v>
      </c>
    </row>
    <row r="2570" spans="68:68" ht="15" hidden="1" customHeight="1">
      <c r="BP2570" s="236">
        <f ca="1"/>
        <v>1.7722222222222199</v>
      </c>
    </row>
    <row r="2571" spans="68:68" ht="15" hidden="1" customHeight="1">
      <c r="BP2571" s="236">
        <f ca="1"/>
        <v>1.77291666666667</v>
      </c>
    </row>
    <row r="2572" spans="68:68" ht="15" hidden="1" customHeight="1">
      <c r="BP2572" s="236">
        <f ca="1"/>
        <v>1.7736111111111099</v>
      </c>
    </row>
    <row r="2573" spans="68:68" ht="15" hidden="1" customHeight="1">
      <c r="BP2573" s="236">
        <f ca="1"/>
        <v>1.77430555555556</v>
      </c>
    </row>
    <row r="2574" spans="68:68" ht="15" hidden="1" customHeight="1">
      <c r="BP2574" s="236">
        <f ca="1"/>
        <v>1.7749999999999999</v>
      </c>
    </row>
    <row r="2575" spans="68:68" ht="15" hidden="1" customHeight="1">
      <c r="BP2575" s="236">
        <f ca="1"/>
        <v>1.77569444444444</v>
      </c>
    </row>
    <row r="2576" spans="68:68" ht="15" hidden="1" customHeight="1">
      <c r="BP2576" s="236">
        <f ca="1"/>
        <v>1.7763888888888899</v>
      </c>
    </row>
    <row r="2577" spans="68:68" ht="15" hidden="1" customHeight="1">
      <c r="BP2577" s="236">
        <f ca="1"/>
        <v>1.77708333333333</v>
      </c>
    </row>
    <row r="2578" spans="68:68" ht="15" hidden="1" customHeight="1">
      <c r="BP2578" s="236">
        <f ca="1"/>
        <v>1.7777777777777799</v>
      </c>
    </row>
    <row r="2579" spans="68:68" ht="15" hidden="1" customHeight="1">
      <c r="BP2579" s="236">
        <f ca="1"/>
        <v>1.77847222222222</v>
      </c>
    </row>
    <row r="2580" spans="68:68" ht="15" hidden="1" customHeight="1">
      <c r="BP2580" s="236">
        <f ca="1"/>
        <v>1.7791666666666699</v>
      </c>
    </row>
    <row r="2581" spans="68:68" ht="15" hidden="1" customHeight="1">
      <c r="BP2581" s="236">
        <f ca="1"/>
        <v>1.77986111111111</v>
      </c>
    </row>
    <row r="2582" spans="68:68" ht="15" hidden="1" customHeight="1">
      <c r="BP2582" s="236">
        <f ca="1"/>
        <v>1.7805555555555601</v>
      </c>
    </row>
    <row r="2583" spans="68:68" ht="15" hidden="1" customHeight="1">
      <c r="BP2583" s="236">
        <f ca="1"/>
        <v>1.78125</v>
      </c>
    </row>
    <row r="2584" spans="68:68" ht="15" hidden="1" customHeight="1">
      <c r="BP2584" s="236">
        <f ca="1"/>
        <v>1.7819444444444399</v>
      </c>
    </row>
    <row r="2585" spans="68:68" ht="15" hidden="1" customHeight="1">
      <c r="BP2585" s="236">
        <f ca="1"/>
        <v>1.78263888888889</v>
      </c>
    </row>
    <row r="2586" spans="68:68" ht="15" hidden="1" customHeight="1">
      <c r="BP2586" s="236">
        <f ca="1"/>
        <v>1.7833333333333301</v>
      </c>
    </row>
    <row r="2587" spans="68:68" ht="15" hidden="1" customHeight="1">
      <c r="BP2587" s="236">
        <f ca="1"/>
        <v>1.78402777777778</v>
      </c>
    </row>
    <row r="2588" spans="68:68" ht="15" hidden="1" customHeight="1">
      <c r="BP2588" s="236">
        <f ca="1"/>
        <v>1.7847222222222201</v>
      </c>
    </row>
    <row r="2589" spans="68:68" ht="15" hidden="1" customHeight="1">
      <c r="BP2589" s="236">
        <f ca="1"/>
        <v>1.78541666666667</v>
      </c>
    </row>
    <row r="2590" spans="68:68" ht="15" hidden="1" customHeight="1">
      <c r="BP2590" s="236">
        <f ca="1"/>
        <v>1.7861111111111101</v>
      </c>
    </row>
    <row r="2591" spans="68:68" ht="15" hidden="1" customHeight="1">
      <c r="BP2591" s="236">
        <f ca="1"/>
        <v>1.78680555555556</v>
      </c>
    </row>
    <row r="2592" spans="68:68" ht="15" hidden="1" customHeight="1">
      <c r="BP2592" s="236">
        <f ca="1"/>
        <v>1.7875000000000001</v>
      </c>
    </row>
    <row r="2593" spans="68:68" ht="15" hidden="1" customHeight="1">
      <c r="BP2593" s="236">
        <f ca="1"/>
        <v>1.78819444444444</v>
      </c>
    </row>
    <row r="2594" spans="68:68" ht="15" hidden="1" customHeight="1">
      <c r="BP2594" s="236">
        <f ca="1"/>
        <v>1.7888888888888901</v>
      </c>
    </row>
    <row r="2595" spans="68:68" ht="15" hidden="1" customHeight="1">
      <c r="BP2595" s="236">
        <f ca="1"/>
        <v>1.78958333333333</v>
      </c>
    </row>
    <row r="2596" spans="68:68" ht="15" hidden="1" customHeight="1">
      <c r="BP2596" s="236">
        <f ca="1"/>
        <v>1.7902777777777801</v>
      </c>
    </row>
    <row r="2597" spans="68:68" ht="15" hidden="1" customHeight="1">
      <c r="BP2597" s="236">
        <f ca="1"/>
        <v>1.79097222222222</v>
      </c>
    </row>
    <row r="2598" spans="68:68" ht="15" hidden="1" customHeight="1">
      <c r="BP2598" s="236">
        <f ca="1"/>
        <v>1.7916666666666701</v>
      </c>
    </row>
    <row r="2599" spans="68:68" ht="15" hidden="1" customHeight="1">
      <c r="BP2599" s="236">
        <f ca="1"/>
        <v>1.79236111111111</v>
      </c>
    </row>
    <row r="2600" spans="68:68" ht="15" hidden="1" customHeight="1">
      <c r="BP2600" s="236">
        <f ca="1"/>
        <v>1.7930555555555601</v>
      </c>
    </row>
    <row r="2601" spans="68:68" ht="15" hidden="1" customHeight="1">
      <c r="BP2601" s="236">
        <f ca="1"/>
        <v>1.79375</v>
      </c>
    </row>
    <row r="2602" spans="68:68" ht="15" hidden="1" customHeight="1">
      <c r="BP2602" s="236">
        <f ca="1"/>
        <v>1.7944444444444401</v>
      </c>
    </row>
    <row r="2603" spans="68:68" ht="15" hidden="1" customHeight="1">
      <c r="BP2603" s="236">
        <f ca="1"/>
        <v>1.7951388888888899</v>
      </c>
    </row>
    <row r="2604" spans="68:68" ht="15" hidden="1" customHeight="1">
      <c r="BP2604" s="236">
        <f ca="1"/>
        <v>1.7958333333333301</v>
      </c>
    </row>
    <row r="2605" spans="68:68" ht="15" hidden="1" customHeight="1">
      <c r="BP2605" s="236">
        <f ca="1"/>
        <v>1.7965277777777799</v>
      </c>
    </row>
    <row r="2606" spans="68:68" ht="15" hidden="1" customHeight="1">
      <c r="BP2606" s="236">
        <f ca="1"/>
        <v>1.7972222222222201</v>
      </c>
    </row>
    <row r="2607" spans="68:68" ht="15" hidden="1" customHeight="1">
      <c r="BP2607" s="236">
        <f ca="1"/>
        <v>1.7979166666666699</v>
      </c>
    </row>
    <row r="2608" spans="68:68" ht="15" hidden="1" customHeight="1">
      <c r="BP2608" s="236">
        <f ca="1"/>
        <v>1.7986111111111101</v>
      </c>
    </row>
    <row r="2609" spans="68:68" ht="15" hidden="1" customHeight="1">
      <c r="BP2609" s="236">
        <f ca="1"/>
        <v>1.7993055555555599</v>
      </c>
    </row>
    <row r="2610" spans="68:68" ht="15" hidden="1" customHeight="1">
      <c r="BP2610" s="236">
        <f ca="1"/>
        <v>1.8</v>
      </c>
    </row>
    <row r="2611" spans="68:68" ht="15" hidden="1" customHeight="1">
      <c r="BP2611" s="236">
        <f ca="1"/>
        <v>1.8006944444444399</v>
      </c>
    </row>
    <row r="2612" spans="68:68" ht="15" hidden="1" customHeight="1">
      <c r="BP2612" s="236">
        <f ca="1"/>
        <v>1.80138888888889</v>
      </c>
    </row>
    <row r="2613" spans="68:68" ht="15" hidden="1" customHeight="1">
      <c r="BP2613" s="236">
        <f ca="1"/>
        <v>1.8020833333333299</v>
      </c>
    </row>
    <row r="2614" spans="68:68" ht="15" hidden="1" customHeight="1">
      <c r="BP2614" s="236">
        <f ca="1"/>
        <v>1.80277777777778</v>
      </c>
    </row>
    <row r="2615" spans="68:68" ht="15" hidden="1" customHeight="1">
      <c r="BP2615" s="236">
        <f ca="1"/>
        <v>1.8034722222222199</v>
      </c>
    </row>
    <row r="2616" spans="68:68" ht="15" hidden="1" customHeight="1">
      <c r="BP2616" s="236">
        <f ca="1"/>
        <v>1.80416666666667</v>
      </c>
    </row>
    <row r="2617" spans="68:68" ht="15" hidden="1" customHeight="1">
      <c r="BP2617" s="236">
        <f ca="1"/>
        <v>1.8048611111111099</v>
      </c>
    </row>
    <row r="2618" spans="68:68" ht="15" hidden="1" customHeight="1">
      <c r="BP2618" s="236">
        <f ca="1"/>
        <v>1.80555555555556</v>
      </c>
    </row>
    <row r="2619" spans="68:68" ht="15" hidden="1" customHeight="1">
      <c r="BP2619" s="236">
        <f ca="1"/>
        <v>1.8062499999999999</v>
      </c>
    </row>
    <row r="2620" spans="68:68" ht="15" hidden="1" customHeight="1">
      <c r="BP2620" s="236">
        <f ca="1"/>
        <v>1.80694444444444</v>
      </c>
    </row>
    <row r="2621" spans="68:68" ht="15" hidden="1" customHeight="1">
      <c r="BP2621" s="236">
        <f ca="1"/>
        <v>1.8076388888888899</v>
      </c>
    </row>
    <row r="2622" spans="68:68" ht="15" hidden="1" customHeight="1">
      <c r="BP2622" s="236">
        <f ca="1"/>
        <v>1.80833333333333</v>
      </c>
    </row>
    <row r="2623" spans="68:68" ht="15" hidden="1" customHeight="1">
      <c r="BP2623" s="236">
        <f ca="1"/>
        <v>1.8090277777777799</v>
      </c>
    </row>
    <row r="2624" spans="68:68" ht="15" hidden="1" customHeight="1">
      <c r="BP2624" s="236">
        <f ca="1"/>
        <v>1.80972222222222</v>
      </c>
    </row>
    <row r="2625" spans="68:68" ht="15" hidden="1" customHeight="1">
      <c r="BP2625" s="236">
        <f ca="1"/>
        <v>1.8104166666666699</v>
      </c>
    </row>
    <row r="2626" spans="68:68" ht="15" hidden="1" customHeight="1">
      <c r="BP2626" s="236">
        <f ca="1"/>
        <v>1.81111111111111</v>
      </c>
    </row>
    <row r="2627" spans="68:68" ht="15" hidden="1" customHeight="1">
      <c r="BP2627" s="236">
        <f ca="1"/>
        <v>1.8118055555555601</v>
      </c>
    </row>
    <row r="2628" spans="68:68" ht="15" hidden="1" customHeight="1">
      <c r="BP2628" s="236">
        <f ca="1"/>
        <v>1.8125</v>
      </c>
    </row>
    <row r="2629" spans="68:68" ht="15" hidden="1" customHeight="1">
      <c r="BP2629" s="236">
        <f ca="1"/>
        <v>1.8131944444444399</v>
      </c>
    </row>
    <row r="2630" spans="68:68" ht="15" hidden="1" customHeight="1">
      <c r="BP2630" s="236">
        <f ca="1"/>
        <v>1.81388888888889</v>
      </c>
    </row>
    <row r="2631" spans="68:68" ht="15" hidden="1" customHeight="1">
      <c r="BP2631" s="236">
        <f ca="1"/>
        <v>1.8145833333333301</v>
      </c>
    </row>
    <row r="2632" spans="68:68" ht="15" hidden="1" customHeight="1">
      <c r="BP2632" s="236">
        <f ca="1"/>
        <v>1.81527777777778</v>
      </c>
    </row>
    <row r="2633" spans="68:68" ht="15" hidden="1" customHeight="1">
      <c r="BP2633" s="236">
        <f ca="1"/>
        <v>1.8159722222222201</v>
      </c>
    </row>
    <row r="2634" spans="68:68" ht="15" hidden="1" customHeight="1">
      <c r="BP2634" s="236">
        <f ca="1"/>
        <v>1.81666666666667</v>
      </c>
    </row>
    <row r="2635" spans="68:68" ht="15" hidden="1" customHeight="1">
      <c r="BP2635" s="236">
        <f ca="1"/>
        <v>1.8173611111111101</v>
      </c>
    </row>
    <row r="2636" spans="68:68" ht="15" hidden="1" customHeight="1">
      <c r="BP2636" s="236">
        <f ca="1"/>
        <v>1.81805555555556</v>
      </c>
    </row>
    <row r="2637" spans="68:68" ht="15" hidden="1" customHeight="1">
      <c r="BP2637" s="236">
        <f ca="1"/>
        <v>1.8187500000000001</v>
      </c>
    </row>
    <row r="2638" spans="68:68" ht="15" hidden="1" customHeight="1">
      <c r="BP2638" s="236">
        <f ca="1"/>
        <v>1.81944444444444</v>
      </c>
    </row>
    <row r="2639" spans="68:68" ht="15" hidden="1" customHeight="1">
      <c r="BP2639" s="236">
        <f ca="1"/>
        <v>1.8201388888888901</v>
      </c>
    </row>
    <row r="2640" spans="68:68" ht="15" hidden="1" customHeight="1">
      <c r="BP2640" s="236">
        <f ca="1"/>
        <v>1.82083333333333</v>
      </c>
    </row>
    <row r="2641" spans="68:68" ht="15" hidden="1" customHeight="1">
      <c r="BP2641" s="236">
        <f ca="1"/>
        <v>1.8215277777777801</v>
      </c>
    </row>
    <row r="2642" spans="68:68" ht="15" hidden="1" customHeight="1">
      <c r="BP2642" s="236">
        <f ca="1"/>
        <v>1.82222222222222</v>
      </c>
    </row>
    <row r="2643" spans="68:68" ht="15" hidden="1" customHeight="1">
      <c r="BP2643" s="236">
        <f ca="1"/>
        <v>1.8229166666666701</v>
      </c>
    </row>
    <row r="2644" spans="68:68" ht="15" hidden="1" customHeight="1">
      <c r="BP2644" s="236">
        <f ca="1"/>
        <v>1.82361111111111</v>
      </c>
    </row>
    <row r="2645" spans="68:68" ht="15" hidden="1" customHeight="1">
      <c r="BP2645" s="236">
        <f ca="1"/>
        <v>1.8243055555555601</v>
      </c>
    </row>
    <row r="2646" spans="68:68" ht="15" hidden="1" customHeight="1">
      <c r="BP2646" s="236">
        <f ca="1"/>
        <v>1.825</v>
      </c>
    </row>
    <row r="2647" spans="68:68" ht="15" hidden="1" customHeight="1">
      <c r="BP2647" s="236">
        <f ca="1"/>
        <v>1.8256944444444401</v>
      </c>
    </row>
    <row r="2648" spans="68:68" ht="15" hidden="1" customHeight="1">
      <c r="BP2648" s="236">
        <f ca="1"/>
        <v>1.8263888888888899</v>
      </c>
    </row>
    <row r="2649" spans="68:68" ht="15" hidden="1" customHeight="1">
      <c r="BP2649" s="236">
        <f ca="1"/>
        <v>1.8270833333333301</v>
      </c>
    </row>
    <row r="2650" spans="68:68" ht="15" hidden="1" customHeight="1">
      <c r="BP2650" s="236">
        <f ca="1"/>
        <v>1.8277777777777799</v>
      </c>
    </row>
    <row r="2651" spans="68:68" ht="15" hidden="1" customHeight="1">
      <c r="BP2651" s="236">
        <f ca="1"/>
        <v>1.8284722222222201</v>
      </c>
    </row>
    <row r="2652" spans="68:68" ht="15" hidden="1" customHeight="1">
      <c r="BP2652" s="236">
        <f ca="1"/>
        <v>1.8291666666666699</v>
      </c>
    </row>
    <row r="2653" spans="68:68" ht="15" hidden="1" customHeight="1">
      <c r="BP2653" s="236">
        <f ca="1"/>
        <v>1.8298611111111101</v>
      </c>
    </row>
    <row r="2654" spans="68:68" ht="15" hidden="1" customHeight="1">
      <c r="BP2654" s="236">
        <f ca="1"/>
        <v>1.8305555555555599</v>
      </c>
    </row>
    <row r="2655" spans="68:68" ht="15" hidden="1" customHeight="1">
      <c r="BP2655" s="236">
        <f ca="1"/>
        <v>1.83125</v>
      </c>
    </row>
    <row r="2656" spans="68:68" ht="15" hidden="1" customHeight="1">
      <c r="BP2656" s="236">
        <f ca="1"/>
        <v>1.8319444444444399</v>
      </c>
    </row>
    <row r="2657" spans="68:68" ht="15" hidden="1" customHeight="1">
      <c r="BP2657" s="236">
        <f ca="1"/>
        <v>1.83263888888889</v>
      </c>
    </row>
    <row r="2658" spans="68:68" ht="15" hidden="1" customHeight="1">
      <c r="BP2658" s="236">
        <f ca="1"/>
        <v>1.8333333333333299</v>
      </c>
    </row>
    <row r="2659" spans="68:68" ht="15" hidden="1" customHeight="1">
      <c r="BP2659" s="236">
        <f ca="1"/>
        <v>1.83402777777778</v>
      </c>
    </row>
    <row r="2660" spans="68:68" ht="15" hidden="1" customHeight="1">
      <c r="BP2660" s="236">
        <f ca="1"/>
        <v>1.8347222222222199</v>
      </c>
    </row>
    <row r="2661" spans="68:68" ht="15" hidden="1" customHeight="1">
      <c r="BP2661" s="236">
        <f ca="1"/>
        <v>1.83541666666667</v>
      </c>
    </row>
    <row r="2662" spans="68:68" ht="15" hidden="1" customHeight="1">
      <c r="BP2662" s="236">
        <f ca="1"/>
        <v>1.8361111111111099</v>
      </c>
    </row>
    <row r="2663" spans="68:68" ht="15" hidden="1" customHeight="1">
      <c r="BP2663" s="236">
        <f ca="1"/>
        <v>1.83680555555556</v>
      </c>
    </row>
    <row r="2664" spans="68:68" ht="15" hidden="1" customHeight="1">
      <c r="BP2664" s="236">
        <f ca="1"/>
        <v>1.8374999999999999</v>
      </c>
    </row>
    <row r="2665" spans="68:68" ht="15" hidden="1" customHeight="1">
      <c r="BP2665" s="236">
        <f ca="1"/>
        <v>1.83819444444444</v>
      </c>
    </row>
    <row r="2666" spans="68:68" ht="15" hidden="1" customHeight="1">
      <c r="BP2666" s="236">
        <f ca="1"/>
        <v>1.8388888888888899</v>
      </c>
    </row>
    <row r="2667" spans="68:68" ht="15" hidden="1" customHeight="1">
      <c r="BP2667" s="236">
        <f ca="1"/>
        <v>1.83958333333333</v>
      </c>
    </row>
    <row r="2668" spans="68:68" ht="15" hidden="1" customHeight="1">
      <c r="BP2668" s="236">
        <f ca="1"/>
        <v>1.8402777777777799</v>
      </c>
    </row>
    <row r="2669" spans="68:68" ht="15" hidden="1" customHeight="1">
      <c r="BP2669" s="236">
        <f ca="1"/>
        <v>1.84097222222222</v>
      </c>
    </row>
    <row r="2670" spans="68:68" ht="15" hidden="1" customHeight="1">
      <c r="BP2670" s="236">
        <f ca="1"/>
        <v>1.8416666666666699</v>
      </c>
    </row>
    <row r="2671" spans="68:68" ht="15" hidden="1" customHeight="1">
      <c r="BP2671" s="236">
        <f ca="1"/>
        <v>1.84236111111111</v>
      </c>
    </row>
    <row r="2672" spans="68:68" ht="15" hidden="1" customHeight="1">
      <c r="BP2672" s="236">
        <f ca="1"/>
        <v>1.8430555555555601</v>
      </c>
    </row>
    <row r="2673" spans="68:68" ht="15" hidden="1" customHeight="1">
      <c r="BP2673" s="236">
        <f ca="1"/>
        <v>1.84375</v>
      </c>
    </row>
    <row r="2674" spans="68:68" ht="15" hidden="1" customHeight="1">
      <c r="BP2674" s="236">
        <f ca="1"/>
        <v>1.8444444444444399</v>
      </c>
    </row>
    <row r="2675" spans="68:68" ht="15" hidden="1" customHeight="1">
      <c r="BP2675" s="236">
        <f ca="1"/>
        <v>1.84513888888889</v>
      </c>
    </row>
    <row r="2676" spans="68:68" ht="15" hidden="1" customHeight="1">
      <c r="BP2676" s="236">
        <f ca="1"/>
        <v>1.8458333333333301</v>
      </c>
    </row>
    <row r="2677" spans="68:68" ht="15" hidden="1" customHeight="1">
      <c r="BP2677" s="236">
        <f ca="1"/>
        <v>1.84652777777778</v>
      </c>
    </row>
    <row r="2678" spans="68:68" ht="15" hidden="1" customHeight="1">
      <c r="BP2678" s="236">
        <f ca="1"/>
        <v>1.8472222222222201</v>
      </c>
    </row>
    <row r="2679" spans="68:68" ht="15" hidden="1" customHeight="1">
      <c r="BP2679" s="236">
        <f ca="1"/>
        <v>1.84791666666667</v>
      </c>
    </row>
    <row r="2680" spans="68:68" ht="15" hidden="1" customHeight="1">
      <c r="BP2680" s="236">
        <f ca="1"/>
        <v>1.8486111111111101</v>
      </c>
    </row>
    <row r="2681" spans="68:68" ht="15" hidden="1" customHeight="1">
      <c r="BP2681" s="236">
        <f ca="1"/>
        <v>1.84930555555556</v>
      </c>
    </row>
    <row r="2682" spans="68:68" ht="15" hidden="1" customHeight="1">
      <c r="BP2682" s="236">
        <f ca="1"/>
        <v>1.85</v>
      </c>
    </row>
    <row r="2683" spans="68:68" ht="15" hidden="1" customHeight="1">
      <c r="BP2683" s="236">
        <f ca="1"/>
        <v>1.85069444444444</v>
      </c>
    </row>
    <row r="2684" spans="68:68" ht="15" hidden="1" customHeight="1">
      <c r="BP2684" s="236">
        <f ca="1"/>
        <v>1.8513888888888901</v>
      </c>
    </row>
    <row r="2685" spans="68:68" ht="15" hidden="1" customHeight="1">
      <c r="BP2685" s="236">
        <f ca="1"/>
        <v>1.85208333333333</v>
      </c>
    </row>
    <row r="2686" spans="68:68" ht="15" hidden="1" customHeight="1">
      <c r="BP2686" s="236">
        <f ca="1"/>
        <v>1.8527777777777801</v>
      </c>
    </row>
    <row r="2687" spans="68:68" ht="15" hidden="1" customHeight="1">
      <c r="BP2687" s="236">
        <f ca="1"/>
        <v>1.85347222222222</v>
      </c>
    </row>
    <row r="2688" spans="68:68" ht="15" hidden="1" customHeight="1">
      <c r="BP2688" s="236">
        <f ca="1"/>
        <v>1.8541666666666701</v>
      </c>
    </row>
    <row r="2689" spans="68:68" ht="15" hidden="1" customHeight="1">
      <c r="BP2689" s="236">
        <f ca="1"/>
        <v>1.85486111111111</v>
      </c>
    </row>
    <row r="2690" spans="68:68" ht="15" hidden="1" customHeight="1">
      <c r="BP2690" s="236">
        <f ca="1"/>
        <v>1.8555555555555601</v>
      </c>
    </row>
    <row r="2691" spans="68:68" ht="15" hidden="1" customHeight="1">
      <c r="BP2691" s="236">
        <f ca="1"/>
        <v>1.85625</v>
      </c>
    </row>
    <row r="2692" spans="68:68" ht="15" hidden="1" customHeight="1">
      <c r="BP2692" s="236">
        <f ca="1"/>
        <v>1.8569444444444401</v>
      </c>
    </row>
    <row r="2693" spans="68:68" ht="15" hidden="1" customHeight="1">
      <c r="BP2693" s="236">
        <f ca="1"/>
        <v>1.8576388888888899</v>
      </c>
    </row>
    <row r="2694" spans="68:68" ht="15" hidden="1" customHeight="1">
      <c r="BP2694" s="236">
        <f ca="1"/>
        <v>1.8583333333333301</v>
      </c>
    </row>
    <row r="2695" spans="68:68" ht="15" hidden="1" customHeight="1">
      <c r="BP2695" s="236">
        <f ca="1"/>
        <v>1.8590277777777799</v>
      </c>
    </row>
    <row r="2696" spans="68:68" ht="15" hidden="1" customHeight="1">
      <c r="BP2696" s="236">
        <f ca="1"/>
        <v>1.8597222222222201</v>
      </c>
    </row>
    <row r="2697" spans="68:68" ht="15" hidden="1" customHeight="1">
      <c r="BP2697" s="236">
        <f ca="1"/>
        <v>1.8604166666666699</v>
      </c>
    </row>
    <row r="2698" spans="68:68" ht="15" hidden="1" customHeight="1">
      <c r="BP2698" s="236">
        <f ca="1"/>
        <v>1.8611111111111101</v>
      </c>
    </row>
    <row r="2699" spans="68:68" ht="15" hidden="1" customHeight="1">
      <c r="BP2699" s="236">
        <f ca="1"/>
        <v>1.8618055555555599</v>
      </c>
    </row>
    <row r="2700" spans="68:68" ht="15" hidden="1" customHeight="1">
      <c r="BP2700" s="236">
        <f ca="1"/>
        <v>1.8625</v>
      </c>
    </row>
    <row r="2701" spans="68:68" ht="15" hidden="1" customHeight="1">
      <c r="BP2701" s="236">
        <f ca="1"/>
        <v>1.8631944444444399</v>
      </c>
    </row>
    <row r="2702" spans="68:68" ht="15" hidden="1" customHeight="1">
      <c r="BP2702" s="236">
        <f ca="1"/>
        <v>1.86388888888889</v>
      </c>
    </row>
    <row r="2703" spans="68:68" ht="15" hidden="1" customHeight="1">
      <c r="BP2703" s="236">
        <f ca="1"/>
        <v>1.8645833333333299</v>
      </c>
    </row>
    <row r="2704" spans="68:68" ht="15" hidden="1" customHeight="1">
      <c r="BP2704" s="236">
        <f ca="1"/>
        <v>1.86527777777778</v>
      </c>
    </row>
    <row r="2705" spans="68:68" ht="15" hidden="1" customHeight="1">
      <c r="BP2705" s="236">
        <f ca="1"/>
        <v>1.8659722222222199</v>
      </c>
    </row>
    <row r="2706" spans="68:68" ht="15" hidden="1" customHeight="1">
      <c r="BP2706" s="236">
        <f ca="1"/>
        <v>1.86666666666667</v>
      </c>
    </row>
    <row r="2707" spans="68:68" ht="15" hidden="1" customHeight="1">
      <c r="BP2707" s="236">
        <f ca="1"/>
        <v>1.8673611111111099</v>
      </c>
    </row>
    <row r="2708" spans="68:68" ht="15" hidden="1" customHeight="1">
      <c r="BP2708" s="236">
        <f ca="1"/>
        <v>1.86805555555556</v>
      </c>
    </row>
    <row r="2709" spans="68:68" ht="15" hidden="1" customHeight="1">
      <c r="BP2709" s="236">
        <f ca="1"/>
        <v>1.8687499999999999</v>
      </c>
    </row>
    <row r="2710" spans="68:68" ht="15" hidden="1" customHeight="1">
      <c r="BP2710" s="236">
        <f ca="1"/>
        <v>1.86944444444444</v>
      </c>
    </row>
    <row r="2711" spans="68:68" ht="15" hidden="1" customHeight="1">
      <c r="BP2711" s="236">
        <f ca="1"/>
        <v>1.8701388888888899</v>
      </c>
    </row>
    <row r="2712" spans="68:68" ht="15" hidden="1" customHeight="1">
      <c r="BP2712" s="236">
        <f ca="1"/>
        <v>1.87083333333333</v>
      </c>
    </row>
    <row r="2713" spans="68:68" ht="15" hidden="1" customHeight="1">
      <c r="BP2713" s="236">
        <f ca="1"/>
        <v>1.8715277777777799</v>
      </c>
    </row>
    <row r="2714" spans="68:68" ht="15" hidden="1" customHeight="1">
      <c r="BP2714" s="236">
        <f ca="1"/>
        <v>1.87222222222222</v>
      </c>
    </row>
    <row r="2715" spans="68:68" ht="15" hidden="1" customHeight="1">
      <c r="BP2715" s="236">
        <f ca="1"/>
        <v>1.8729166666666699</v>
      </c>
    </row>
    <row r="2716" spans="68:68" ht="15" hidden="1" customHeight="1">
      <c r="BP2716" s="236">
        <f ca="1"/>
        <v>1.87361111111111</v>
      </c>
    </row>
    <row r="2717" spans="68:68" ht="15" hidden="1" customHeight="1">
      <c r="BP2717" s="236">
        <f ca="1"/>
        <v>1.8743055555555601</v>
      </c>
    </row>
    <row r="2718" spans="68:68" ht="15" hidden="1" customHeight="1">
      <c r="BP2718" s="236">
        <f ca="1"/>
        <v>1.875</v>
      </c>
    </row>
    <row r="2719" spans="68:68" ht="15" hidden="1" customHeight="1">
      <c r="BP2719" s="236">
        <f ca="1"/>
        <v>1.8756944444444399</v>
      </c>
    </row>
    <row r="2720" spans="68:68" ht="15" hidden="1" customHeight="1">
      <c r="BP2720" s="236">
        <f ca="1"/>
        <v>1.87638888888889</v>
      </c>
    </row>
    <row r="2721" spans="68:68" ht="15" hidden="1" customHeight="1">
      <c r="BP2721" s="236">
        <f ca="1"/>
        <v>1.8770833333333301</v>
      </c>
    </row>
    <row r="2722" spans="68:68" ht="15" hidden="1" customHeight="1">
      <c r="BP2722" s="236">
        <f ca="1"/>
        <v>1.87777777777778</v>
      </c>
    </row>
    <row r="2723" spans="68:68" ht="15" hidden="1" customHeight="1">
      <c r="BP2723" s="236">
        <f ca="1"/>
        <v>1.8784722222222201</v>
      </c>
    </row>
    <row r="2724" spans="68:68" ht="15" hidden="1" customHeight="1">
      <c r="BP2724" s="236">
        <f ca="1"/>
        <v>1.87916666666667</v>
      </c>
    </row>
    <row r="2725" spans="68:68" ht="15" hidden="1" customHeight="1">
      <c r="BP2725" s="236">
        <f ca="1"/>
        <v>1.8798611111111101</v>
      </c>
    </row>
    <row r="2726" spans="68:68" ht="15" hidden="1" customHeight="1">
      <c r="BP2726" s="236">
        <f ca="1"/>
        <v>1.88055555555556</v>
      </c>
    </row>
    <row r="2727" spans="68:68" ht="15" hidden="1" customHeight="1">
      <c r="BP2727" s="236">
        <f ca="1"/>
        <v>1.8812500000000001</v>
      </c>
    </row>
    <row r="2728" spans="68:68" ht="15" hidden="1" customHeight="1">
      <c r="BP2728" s="236">
        <f ca="1"/>
        <v>1.88194444444444</v>
      </c>
    </row>
    <row r="2729" spans="68:68" ht="15" hidden="1" customHeight="1">
      <c r="BP2729" s="236">
        <f ca="1"/>
        <v>1.8826388888888901</v>
      </c>
    </row>
    <row r="2730" spans="68:68" ht="15" hidden="1" customHeight="1">
      <c r="BP2730" s="236">
        <f ca="1"/>
        <v>1.88333333333333</v>
      </c>
    </row>
    <row r="2731" spans="68:68" ht="15" hidden="1" customHeight="1">
      <c r="BP2731" s="236">
        <f ca="1"/>
        <v>1.8840277777777801</v>
      </c>
    </row>
    <row r="2732" spans="68:68" ht="15" hidden="1" customHeight="1">
      <c r="BP2732" s="236">
        <f ca="1"/>
        <v>1.88472222222222</v>
      </c>
    </row>
    <row r="2733" spans="68:68" ht="15" hidden="1" customHeight="1">
      <c r="BP2733" s="236">
        <f ca="1"/>
        <v>1.8854166666666701</v>
      </c>
    </row>
    <row r="2734" spans="68:68" ht="15" hidden="1" customHeight="1">
      <c r="BP2734" s="236">
        <f ca="1"/>
        <v>1.88611111111111</v>
      </c>
    </row>
    <row r="2735" spans="68:68" ht="15" hidden="1" customHeight="1">
      <c r="BP2735" s="236">
        <f ca="1"/>
        <v>1.8868055555555601</v>
      </c>
    </row>
    <row r="2736" spans="68:68" ht="15" hidden="1" customHeight="1">
      <c r="BP2736" s="236">
        <f ca="1"/>
        <v>1.8875</v>
      </c>
    </row>
    <row r="2737" spans="68:68" ht="15" hidden="1" customHeight="1">
      <c r="BP2737" s="236">
        <f ca="1"/>
        <v>1.8881944444444401</v>
      </c>
    </row>
    <row r="2738" spans="68:68" ht="15" hidden="1" customHeight="1">
      <c r="BP2738" s="236">
        <f ca="1"/>
        <v>1.8888888888888899</v>
      </c>
    </row>
    <row r="2739" spans="68:68" ht="15" hidden="1" customHeight="1">
      <c r="BP2739" s="236">
        <f ca="1"/>
        <v>1.8895833333333301</v>
      </c>
    </row>
    <row r="2740" spans="68:68" ht="15" hidden="1" customHeight="1">
      <c r="BP2740" s="236">
        <f ca="1"/>
        <v>1.8902777777777799</v>
      </c>
    </row>
    <row r="2741" spans="68:68" ht="15" hidden="1" customHeight="1">
      <c r="BP2741" s="236">
        <f ca="1"/>
        <v>1.8909722222222201</v>
      </c>
    </row>
    <row r="2742" spans="68:68" ht="15" hidden="1" customHeight="1">
      <c r="BP2742" s="236">
        <f ca="1"/>
        <v>1.8916666666666699</v>
      </c>
    </row>
    <row r="2743" spans="68:68" ht="15" hidden="1" customHeight="1">
      <c r="BP2743" s="236">
        <f ca="1"/>
        <v>1.8923611111111101</v>
      </c>
    </row>
    <row r="2744" spans="68:68" ht="15" hidden="1" customHeight="1">
      <c r="BP2744" s="236">
        <f ca="1"/>
        <v>1.8930555555555599</v>
      </c>
    </row>
    <row r="2745" spans="68:68" ht="15" hidden="1" customHeight="1">
      <c r="BP2745" s="236">
        <f ca="1"/>
        <v>1.89375</v>
      </c>
    </row>
    <row r="2746" spans="68:68" ht="15" hidden="1" customHeight="1">
      <c r="BP2746" s="236">
        <f ca="1"/>
        <v>1.8944444444444399</v>
      </c>
    </row>
    <row r="2747" spans="68:68" ht="15" hidden="1" customHeight="1">
      <c r="BP2747" s="236">
        <f ca="1"/>
        <v>1.89513888888889</v>
      </c>
    </row>
    <row r="2748" spans="68:68" ht="15" hidden="1" customHeight="1">
      <c r="BP2748" s="236">
        <f ca="1"/>
        <v>1.8958333333333299</v>
      </c>
    </row>
    <row r="2749" spans="68:68" ht="15" hidden="1" customHeight="1">
      <c r="BP2749" s="236">
        <f ca="1"/>
        <v>1.89652777777778</v>
      </c>
    </row>
    <row r="2750" spans="68:68" ht="15" hidden="1" customHeight="1">
      <c r="BP2750" s="236">
        <f ca="1"/>
        <v>1.8972222222222199</v>
      </c>
    </row>
    <row r="2751" spans="68:68" ht="15" hidden="1" customHeight="1">
      <c r="BP2751" s="236">
        <f ca="1"/>
        <v>1.89791666666667</v>
      </c>
    </row>
    <row r="2752" spans="68:68" ht="15" hidden="1" customHeight="1">
      <c r="BP2752" s="236">
        <f ca="1"/>
        <v>1.8986111111111099</v>
      </c>
    </row>
    <row r="2753" spans="68:68" ht="15" hidden="1" customHeight="1">
      <c r="BP2753" s="236">
        <f ca="1"/>
        <v>1.89930555555556</v>
      </c>
    </row>
    <row r="2754" spans="68:68" ht="15" hidden="1" customHeight="1">
      <c r="BP2754" s="236">
        <f ca="1"/>
        <v>1.9</v>
      </c>
    </row>
    <row r="2755" spans="68:68" ht="15" hidden="1" customHeight="1">
      <c r="BP2755" s="236">
        <f ca="1"/>
        <v>1.90069444444444</v>
      </c>
    </row>
    <row r="2756" spans="68:68" ht="15" hidden="1" customHeight="1">
      <c r="BP2756" s="236">
        <f ca="1"/>
        <v>1.9013888888888899</v>
      </c>
    </row>
    <row r="2757" spans="68:68" ht="15" hidden="1" customHeight="1">
      <c r="BP2757" s="236">
        <f ca="1"/>
        <v>1.90208333333333</v>
      </c>
    </row>
    <row r="2758" spans="68:68" ht="15" hidden="1" customHeight="1">
      <c r="BP2758" s="236">
        <f ca="1"/>
        <v>1.9027777777777799</v>
      </c>
    </row>
    <row r="2759" spans="68:68" ht="15" hidden="1" customHeight="1">
      <c r="BP2759" s="236">
        <f ca="1"/>
        <v>1.90347222222222</v>
      </c>
    </row>
    <row r="2760" spans="68:68" ht="15" hidden="1" customHeight="1">
      <c r="BP2760" s="236">
        <f ca="1"/>
        <v>1.9041666666666699</v>
      </c>
    </row>
    <row r="2761" spans="68:68" ht="15" hidden="1" customHeight="1">
      <c r="BP2761" s="236">
        <f ca="1"/>
        <v>1.90486111111111</v>
      </c>
    </row>
    <row r="2762" spans="68:68" ht="15" hidden="1" customHeight="1">
      <c r="BP2762" s="236">
        <f ca="1"/>
        <v>1.9055555555555601</v>
      </c>
    </row>
    <row r="2763" spans="68:68" ht="15" hidden="1" customHeight="1">
      <c r="BP2763" s="236">
        <f ca="1"/>
        <v>1.90625</v>
      </c>
    </row>
    <row r="2764" spans="68:68" ht="15" hidden="1" customHeight="1">
      <c r="BP2764" s="236">
        <f ca="1"/>
        <v>1.9069444444444399</v>
      </c>
    </row>
    <row r="2765" spans="68:68" ht="15" hidden="1" customHeight="1">
      <c r="BP2765" s="236">
        <f ca="1"/>
        <v>1.90763888888889</v>
      </c>
    </row>
    <row r="2766" spans="68:68" ht="15" hidden="1" customHeight="1">
      <c r="BP2766" s="236">
        <f ca="1"/>
        <v>1.9083333333333301</v>
      </c>
    </row>
    <row r="2767" spans="68:68" ht="15" hidden="1" customHeight="1">
      <c r="BP2767" s="236">
        <f ca="1"/>
        <v>1.90902777777778</v>
      </c>
    </row>
    <row r="2768" spans="68:68" ht="15" hidden="1" customHeight="1">
      <c r="BP2768" s="236">
        <f ca="1"/>
        <v>1.9097222222222201</v>
      </c>
    </row>
    <row r="2769" spans="68:68" ht="15" hidden="1" customHeight="1">
      <c r="BP2769" s="236">
        <f ca="1"/>
        <v>1.91041666666667</v>
      </c>
    </row>
    <row r="2770" spans="68:68" ht="15" hidden="1" customHeight="1">
      <c r="BP2770" s="236">
        <f ca="1"/>
        <v>1.9111111111111101</v>
      </c>
    </row>
    <row r="2771" spans="68:68" ht="15" hidden="1" customHeight="1">
      <c r="BP2771" s="236">
        <f ca="1"/>
        <v>1.91180555555556</v>
      </c>
    </row>
    <row r="2772" spans="68:68" ht="15" hidden="1" customHeight="1">
      <c r="BP2772" s="236">
        <f ca="1"/>
        <v>1.9125000000000001</v>
      </c>
    </row>
    <row r="2773" spans="68:68" ht="15" hidden="1" customHeight="1">
      <c r="BP2773" s="236">
        <f ca="1"/>
        <v>1.91319444444444</v>
      </c>
    </row>
    <row r="2774" spans="68:68" ht="15" hidden="1" customHeight="1">
      <c r="BP2774" s="236">
        <f ca="1"/>
        <v>1.9138888888888901</v>
      </c>
    </row>
    <row r="2775" spans="68:68" ht="15" hidden="1" customHeight="1">
      <c r="BP2775" s="236">
        <f ca="1"/>
        <v>1.91458333333333</v>
      </c>
    </row>
    <row r="2776" spans="68:68" ht="15" hidden="1" customHeight="1">
      <c r="BP2776" s="236">
        <f ca="1"/>
        <v>1.9152777777777801</v>
      </c>
    </row>
    <row r="2777" spans="68:68" ht="15" hidden="1" customHeight="1">
      <c r="BP2777" s="236">
        <f ca="1"/>
        <v>1.91597222222222</v>
      </c>
    </row>
    <row r="2778" spans="68:68" ht="15" hidden="1" customHeight="1">
      <c r="BP2778" s="236">
        <f ca="1"/>
        <v>1.9166666666666701</v>
      </c>
    </row>
    <row r="2779" spans="68:68" ht="15" hidden="1" customHeight="1">
      <c r="BP2779" s="236">
        <f ca="1"/>
        <v>1.91736111111111</v>
      </c>
    </row>
    <row r="2780" spans="68:68" ht="15" hidden="1" customHeight="1">
      <c r="BP2780" s="236">
        <f ca="1"/>
        <v>1.9180555555555601</v>
      </c>
    </row>
    <row r="2781" spans="68:68" ht="15" hidden="1" customHeight="1">
      <c r="BP2781" s="236">
        <f ca="1"/>
        <v>1.91875</v>
      </c>
    </row>
    <row r="2782" spans="68:68" ht="15" hidden="1" customHeight="1">
      <c r="BP2782" s="236">
        <f ca="1"/>
        <v>1.9194444444444401</v>
      </c>
    </row>
    <row r="2783" spans="68:68" ht="15" hidden="1" customHeight="1">
      <c r="BP2783" s="236">
        <f ca="1"/>
        <v>1.9201388888888899</v>
      </c>
    </row>
    <row r="2784" spans="68:68" ht="15" hidden="1" customHeight="1">
      <c r="BP2784" s="236">
        <f ca="1"/>
        <v>1.9208333333333301</v>
      </c>
    </row>
    <row r="2785" spans="68:68" ht="15" hidden="1" customHeight="1">
      <c r="BP2785" s="236">
        <f ca="1"/>
        <v>1.9215277777777799</v>
      </c>
    </row>
    <row r="2786" spans="68:68" ht="15" hidden="1" customHeight="1">
      <c r="BP2786" s="236">
        <f ca="1"/>
        <v>1.9222222222222201</v>
      </c>
    </row>
    <row r="2787" spans="68:68" ht="15" hidden="1" customHeight="1">
      <c r="BP2787" s="236">
        <f ca="1"/>
        <v>1.9229166666666699</v>
      </c>
    </row>
    <row r="2788" spans="68:68" ht="15" hidden="1" customHeight="1">
      <c r="BP2788" s="236">
        <f ca="1"/>
        <v>1.9236111111111101</v>
      </c>
    </row>
    <row r="2789" spans="68:68" ht="15" hidden="1" customHeight="1">
      <c r="BP2789" s="236">
        <f ca="1"/>
        <v>1.9243055555555599</v>
      </c>
    </row>
    <row r="2790" spans="68:68" ht="15" hidden="1" customHeight="1">
      <c r="BP2790" s="236">
        <f ca="1"/>
        <v>1.925</v>
      </c>
    </row>
    <row r="2791" spans="68:68" ht="15" hidden="1" customHeight="1">
      <c r="BP2791" s="236">
        <f ca="1"/>
        <v>1.9256944444444399</v>
      </c>
    </row>
    <row r="2792" spans="68:68" ht="15" hidden="1" customHeight="1">
      <c r="BP2792" s="236">
        <f ca="1"/>
        <v>1.92638888888889</v>
      </c>
    </row>
    <row r="2793" spans="68:68" ht="15" hidden="1" customHeight="1">
      <c r="BP2793" s="236">
        <f ca="1"/>
        <v>1.9270833333333299</v>
      </c>
    </row>
    <row r="2794" spans="68:68" ht="15" hidden="1" customHeight="1">
      <c r="BP2794" s="236">
        <f ca="1"/>
        <v>1.92777777777778</v>
      </c>
    </row>
    <row r="2795" spans="68:68" ht="15" hidden="1" customHeight="1">
      <c r="BP2795" s="236">
        <f ca="1"/>
        <v>1.9284722222222199</v>
      </c>
    </row>
    <row r="2796" spans="68:68" ht="15" hidden="1" customHeight="1">
      <c r="BP2796" s="236">
        <f ca="1"/>
        <v>1.92916666666667</v>
      </c>
    </row>
    <row r="2797" spans="68:68" ht="15" hidden="1" customHeight="1">
      <c r="BP2797" s="236">
        <f ca="1"/>
        <v>1.9298611111111099</v>
      </c>
    </row>
    <row r="2798" spans="68:68" ht="15" hidden="1" customHeight="1">
      <c r="BP2798" s="236">
        <f ca="1"/>
        <v>1.93055555555556</v>
      </c>
    </row>
    <row r="2799" spans="68:68" ht="15" hidden="1" customHeight="1">
      <c r="BP2799" s="236">
        <f ca="1"/>
        <v>1.9312499999999999</v>
      </c>
    </row>
    <row r="2800" spans="68:68" ht="15" hidden="1" customHeight="1">
      <c r="BP2800" s="236">
        <f ca="1"/>
        <v>1.93194444444444</v>
      </c>
    </row>
    <row r="2801" spans="68:68" ht="15" hidden="1" customHeight="1">
      <c r="BP2801" s="236">
        <f ca="1"/>
        <v>1.9326388888888899</v>
      </c>
    </row>
    <row r="2802" spans="68:68" ht="15" hidden="1" customHeight="1">
      <c r="BP2802" s="236">
        <f ca="1"/>
        <v>1.93333333333333</v>
      </c>
    </row>
    <row r="2803" spans="68:68" ht="15" hidden="1" customHeight="1">
      <c r="BP2803" s="236">
        <f ca="1"/>
        <v>1.9340277777777799</v>
      </c>
    </row>
    <row r="2804" spans="68:68" ht="15" hidden="1" customHeight="1">
      <c r="BP2804" s="236">
        <f ca="1"/>
        <v>1.93472222222222</v>
      </c>
    </row>
    <row r="2805" spans="68:68" ht="15" hidden="1" customHeight="1">
      <c r="BP2805" s="236">
        <f ca="1"/>
        <v>1.9354166666666699</v>
      </c>
    </row>
    <row r="2806" spans="68:68" ht="15" hidden="1" customHeight="1">
      <c r="BP2806" s="236">
        <f ca="1"/>
        <v>1.93611111111111</v>
      </c>
    </row>
    <row r="2807" spans="68:68" ht="15" hidden="1" customHeight="1">
      <c r="BP2807" s="236">
        <f ca="1"/>
        <v>1.9368055555555601</v>
      </c>
    </row>
    <row r="2808" spans="68:68" ht="15" hidden="1" customHeight="1">
      <c r="BP2808" s="236">
        <f ca="1"/>
        <v>1.9375</v>
      </c>
    </row>
    <row r="2809" spans="68:68" ht="15" hidden="1" customHeight="1">
      <c r="BP2809" s="236">
        <f ca="1"/>
        <v>1.9381944444444399</v>
      </c>
    </row>
    <row r="2810" spans="68:68" ht="15" hidden="1" customHeight="1">
      <c r="BP2810" s="236">
        <f ca="1"/>
        <v>1.93888888888889</v>
      </c>
    </row>
    <row r="2811" spans="68:68" ht="15" hidden="1" customHeight="1">
      <c r="BP2811" s="236">
        <f ca="1"/>
        <v>1.9395833333333301</v>
      </c>
    </row>
    <row r="2812" spans="68:68" ht="15" hidden="1" customHeight="1">
      <c r="BP2812" s="236">
        <f ca="1"/>
        <v>1.94027777777778</v>
      </c>
    </row>
    <row r="2813" spans="68:68" ht="15" hidden="1" customHeight="1">
      <c r="BP2813" s="236">
        <f ca="1"/>
        <v>1.9409722222222201</v>
      </c>
    </row>
    <row r="2814" spans="68:68" ht="15" hidden="1" customHeight="1">
      <c r="BP2814" s="236">
        <f ca="1"/>
        <v>1.94166666666667</v>
      </c>
    </row>
    <row r="2815" spans="68:68" ht="15" hidden="1" customHeight="1">
      <c r="BP2815" s="236">
        <f ca="1"/>
        <v>1.9423611111111101</v>
      </c>
    </row>
    <row r="2816" spans="68:68" ht="15" hidden="1" customHeight="1">
      <c r="BP2816" s="236">
        <f ca="1"/>
        <v>1.94305555555556</v>
      </c>
    </row>
    <row r="2817" spans="68:68" ht="15" hidden="1" customHeight="1">
      <c r="BP2817" s="236">
        <f ca="1"/>
        <v>1.9437500000000001</v>
      </c>
    </row>
    <row r="2818" spans="68:68" ht="15" hidden="1" customHeight="1">
      <c r="BP2818" s="236">
        <f ca="1"/>
        <v>1.94444444444444</v>
      </c>
    </row>
    <row r="2819" spans="68:68" ht="15" hidden="1" customHeight="1">
      <c r="BP2819" s="236">
        <f ca="1"/>
        <v>1.9451388888888901</v>
      </c>
    </row>
    <row r="2820" spans="68:68" ht="15" hidden="1" customHeight="1">
      <c r="BP2820" s="236">
        <f ca="1"/>
        <v>1.94583333333333</v>
      </c>
    </row>
    <row r="2821" spans="68:68" ht="15" hidden="1" customHeight="1">
      <c r="BP2821" s="236">
        <f ca="1"/>
        <v>1.9465277777777801</v>
      </c>
    </row>
    <row r="2822" spans="68:68" ht="15" hidden="1" customHeight="1">
      <c r="BP2822" s="236">
        <f ca="1"/>
        <v>1.94722222222222</v>
      </c>
    </row>
    <row r="2823" spans="68:68" ht="15" hidden="1" customHeight="1">
      <c r="BP2823" s="236">
        <f ca="1"/>
        <v>1.9479166666666701</v>
      </c>
    </row>
    <row r="2824" spans="68:68" ht="15" hidden="1" customHeight="1">
      <c r="BP2824" s="236">
        <f ca="1"/>
        <v>1.94861111111111</v>
      </c>
    </row>
    <row r="2825" spans="68:68" ht="15" hidden="1" customHeight="1">
      <c r="BP2825" s="236">
        <f ca="1"/>
        <v>1.9493055555555601</v>
      </c>
    </row>
    <row r="2826" spans="68:68" ht="15" hidden="1" customHeight="1">
      <c r="BP2826" s="236">
        <f ca="1"/>
        <v>1.95</v>
      </c>
    </row>
    <row r="2827" spans="68:68" ht="15" hidden="1" customHeight="1">
      <c r="BP2827" s="236">
        <f ca="1"/>
        <v>1.9506944444444401</v>
      </c>
    </row>
    <row r="2828" spans="68:68" ht="15" hidden="1" customHeight="1">
      <c r="BP2828" s="236">
        <f ca="1"/>
        <v>1.9513888888888899</v>
      </c>
    </row>
    <row r="2829" spans="68:68" ht="15" hidden="1" customHeight="1">
      <c r="BP2829" s="236">
        <f ca="1"/>
        <v>1.9520833333333301</v>
      </c>
    </row>
    <row r="2830" spans="68:68" ht="15" hidden="1" customHeight="1">
      <c r="BP2830" s="236">
        <f ca="1"/>
        <v>1.9527777777777799</v>
      </c>
    </row>
    <row r="2831" spans="68:68" ht="15" hidden="1" customHeight="1">
      <c r="BP2831" s="236">
        <f ca="1"/>
        <v>1.9534722222222201</v>
      </c>
    </row>
    <row r="2832" spans="68:68" ht="15" hidden="1" customHeight="1">
      <c r="BP2832" s="236">
        <f ca="1"/>
        <v>1.9541666666666699</v>
      </c>
    </row>
    <row r="2833" spans="68:68" ht="15" hidden="1" customHeight="1">
      <c r="BP2833" s="236">
        <f ca="1"/>
        <v>1.9548611111111101</v>
      </c>
    </row>
    <row r="2834" spans="68:68" ht="15" hidden="1" customHeight="1">
      <c r="BP2834" s="236">
        <f ca="1"/>
        <v>1.9555555555555599</v>
      </c>
    </row>
    <row r="2835" spans="68:68" ht="15" hidden="1" customHeight="1">
      <c r="BP2835" s="236">
        <f ca="1"/>
        <v>1.95625</v>
      </c>
    </row>
    <row r="2836" spans="68:68" ht="15" hidden="1" customHeight="1">
      <c r="BP2836" s="236">
        <f ca="1"/>
        <v>1.9569444444444399</v>
      </c>
    </row>
    <row r="2837" spans="68:68" ht="15" hidden="1" customHeight="1">
      <c r="BP2837" s="236">
        <f ca="1"/>
        <v>1.95763888888889</v>
      </c>
    </row>
    <row r="2838" spans="68:68" ht="15" hidden="1" customHeight="1">
      <c r="BP2838" s="236">
        <f ca="1"/>
        <v>1.9583333333333299</v>
      </c>
    </row>
    <row r="2839" spans="68:68" ht="15" hidden="1" customHeight="1">
      <c r="BP2839" s="236">
        <f ca="1"/>
        <v>1.95902777777778</v>
      </c>
    </row>
    <row r="2840" spans="68:68" ht="15" hidden="1" customHeight="1">
      <c r="BP2840" s="236">
        <f ca="1"/>
        <v>1.9597222222222199</v>
      </c>
    </row>
    <row r="2841" spans="68:68" ht="15" hidden="1" customHeight="1">
      <c r="BP2841" s="236">
        <f ca="1"/>
        <v>1.96041666666667</v>
      </c>
    </row>
    <row r="2842" spans="68:68" ht="15" hidden="1" customHeight="1">
      <c r="BP2842" s="236">
        <f ca="1"/>
        <v>1.9611111111111099</v>
      </c>
    </row>
    <row r="2843" spans="68:68" ht="15" hidden="1" customHeight="1">
      <c r="BP2843" s="236">
        <f ca="1"/>
        <v>1.96180555555556</v>
      </c>
    </row>
    <row r="2844" spans="68:68" ht="15" hidden="1" customHeight="1">
      <c r="BP2844" s="236">
        <f ca="1"/>
        <v>1.9624999999999999</v>
      </c>
    </row>
    <row r="2845" spans="68:68" ht="15" hidden="1" customHeight="1">
      <c r="BP2845" s="236">
        <f ca="1"/>
        <v>1.96319444444444</v>
      </c>
    </row>
    <row r="2846" spans="68:68" ht="15" hidden="1" customHeight="1">
      <c r="BP2846" s="236">
        <f ca="1"/>
        <v>1.9638888888888899</v>
      </c>
    </row>
    <row r="2847" spans="68:68" ht="15" hidden="1" customHeight="1">
      <c r="BP2847" s="236">
        <f ca="1"/>
        <v>1.96458333333333</v>
      </c>
    </row>
    <row r="2848" spans="68:68" ht="15" hidden="1" customHeight="1">
      <c r="BP2848" s="236">
        <f ca="1"/>
        <v>1.9652777777777799</v>
      </c>
    </row>
    <row r="2849" spans="68:68" ht="15" hidden="1" customHeight="1">
      <c r="BP2849" s="236">
        <f ca="1"/>
        <v>1.96597222222222</v>
      </c>
    </row>
    <row r="2850" spans="68:68" ht="15" hidden="1" customHeight="1">
      <c r="BP2850" s="236">
        <f ca="1"/>
        <v>1.9666666666666699</v>
      </c>
    </row>
    <row r="2851" spans="68:68" ht="15" hidden="1" customHeight="1">
      <c r="BP2851" s="236">
        <f ca="1"/>
        <v>1.96736111111111</v>
      </c>
    </row>
    <row r="2852" spans="68:68" ht="15" hidden="1" customHeight="1">
      <c r="BP2852" s="236">
        <f ca="1"/>
        <v>1.9680555555555601</v>
      </c>
    </row>
    <row r="2853" spans="68:68" ht="15" hidden="1" customHeight="1">
      <c r="BP2853" s="236">
        <f ca="1"/>
        <v>1.96875</v>
      </c>
    </row>
    <row r="2854" spans="68:68" ht="15" hidden="1" customHeight="1">
      <c r="BP2854" s="236">
        <f ca="1"/>
        <v>1.9694444444444399</v>
      </c>
    </row>
    <row r="2855" spans="68:68" ht="15" hidden="1" customHeight="1">
      <c r="BP2855" s="236">
        <f ca="1"/>
        <v>1.97013888888889</v>
      </c>
    </row>
    <row r="2856" spans="68:68" ht="15" hidden="1" customHeight="1">
      <c r="BP2856" s="236">
        <f ca="1"/>
        <v>1.9708333333333301</v>
      </c>
    </row>
    <row r="2857" spans="68:68" ht="15" hidden="1" customHeight="1">
      <c r="BP2857" s="236">
        <f ca="1"/>
        <v>1.97152777777778</v>
      </c>
    </row>
    <row r="2858" spans="68:68" ht="15" hidden="1" customHeight="1">
      <c r="BP2858" s="236">
        <f ca="1"/>
        <v>1.9722222222222201</v>
      </c>
    </row>
    <row r="2859" spans="68:68" ht="15" hidden="1" customHeight="1">
      <c r="BP2859" s="236">
        <f ca="1"/>
        <v>1.97291666666667</v>
      </c>
    </row>
    <row r="2860" spans="68:68" ht="15" hidden="1" customHeight="1">
      <c r="BP2860" s="236">
        <f ca="1"/>
        <v>1.9736111111111101</v>
      </c>
    </row>
    <row r="2861" spans="68:68" ht="15" hidden="1" customHeight="1">
      <c r="BP2861" s="236">
        <f ca="1"/>
        <v>1.97430555555556</v>
      </c>
    </row>
    <row r="2862" spans="68:68" ht="15" hidden="1" customHeight="1">
      <c r="BP2862" s="236">
        <f ca="1"/>
        <v>1.9750000000000001</v>
      </c>
    </row>
    <row r="2863" spans="68:68" ht="15" hidden="1" customHeight="1">
      <c r="BP2863" s="236">
        <f ca="1"/>
        <v>1.97569444444444</v>
      </c>
    </row>
    <row r="2864" spans="68:68" ht="15" hidden="1" customHeight="1">
      <c r="BP2864" s="236">
        <f ca="1"/>
        <v>1.9763888888888901</v>
      </c>
    </row>
    <row r="2865" spans="68:68" ht="15" hidden="1" customHeight="1">
      <c r="BP2865" s="236">
        <f ca="1"/>
        <v>1.97708333333333</v>
      </c>
    </row>
    <row r="2866" spans="68:68" ht="15" hidden="1" customHeight="1">
      <c r="BP2866" s="236">
        <f ca="1"/>
        <v>1.9777777777777801</v>
      </c>
    </row>
    <row r="2867" spans="68:68" ht="15" hidden="1" customHeight="1">
      <c r="BP2867" s="236">
        <f ca="1"/>
        <v>1.97847222222222</v>
      </c>
    </row>
    <row r="2868" spans="68:68" ht="15" hidden="1" customHeight="1">
      <c r="BP2868" s="236">
        <f ca="1"/>
        <v>1.9791666666666701</v>
      </c>
    </row>
    <row r="2869" spans="68:68" ht="15" hidden="1" customHeight="1">
      <c r="BP2869" s="236">
        <f ca="1"/>
        <v>1.97986111111111</v>
      </c>
    </row>
    <row r="2870" spans="68:68" ht="15" hidden="1" customHeight="1">
      <c r="BP2870" s="236">
        <f ca="1"/>
        <v>1.9805555555555601</v>
      </c>
    </row>
    <row r="2871" spans="68:68" ht="15" hidden="1" customHeight="1">
      <c r="BP2871" s="236">
        <f ca="1"/>
        <v>1.98125</v>
      </c>
    </row>
    <row r="2872" spans="68:68" ht="15" hidden="1" customHeight="1">
      <c r="BP2872" s="236">
        <f ca="1"/>
        <v>1.9819444444444401</v>
      </c>
    </row>
    <row r="2873" spans="68:68" ht="15" hidden="1" customHeight="1">
      <c r="BP2873" s="236">
        <f ca="1"/>
        <v>1.9826388888888899</v>
      </c>
    </row>
    <row r="2874" spans="68:68" ht="15" hidden="1" customHeight="1">
      <c r="BP2874" s="236">
        <f ca="1"/>
        <v>1.9833333333333301</v>
      </c>
    </row>
    <row r="2875" spans="68:68" ht="15" hidden="1" customHeight="1">
      <c r="BP2875" s="236">
        <f ca="1"/>
        <v>1.9840277777777799</v>
      </c>
    </row>
    <row r="2876" spans="68:68" ht="15" hidden="1" customHeight="1">
      <c r="BP2876" s="236">
        <f ca="1"/>
        <v>1.9847222222222201</v>
      </c>
    </row>
    <row r="2877" spans="68:68" ht="15" hidden="1" customHeight="1">
      <c r="BP2877" s="236">
        <f ca="1"/>
        <v>1.9854166666666699</v>
      </c>
    </row>
    <row r="2878" spans="68:68" ht="15" hidden="1" customHeight="1">
      <c r="BP2878" s="236">
        <f ca="1"/>
        <v>1.9861111111111101</v>
      </c>
    </row>
    <row r="2879" spans="68:68" ht="15" hidden="1" customHeight="1">
      <c r="BP2879" s="236">
        <f ca="1"/>
        <v>1.9868055555555599</v>
      </c>
    </row>
    <row r="2880" spans="68:68" ht="15" hidden="1" customHeight="1">
      <c r="BP2880" s="236">
        <f ca="1"/>
        <v>1.9875</v>
      </c>
    </row>
    <row r="2881" spans="68:68" ht="15" hidden="1" customHeight="1">
      <c r="BP2881" s="236">
        <f ca="1"/>
        <v>1.9881944444444399</v>
      </c>
    </row>
    <row r="2882" spans="68:68" ht="15" hidden="1" customHeight="1">
      <c r="BP2882" s="236">
        <f ca="1"/>
        <v>1.98888888888889</v>
      </c>
    </row>
    <row r="2883" spans="68:68" ht="15" hidden="1" customHeight="1">
      <c r="BP2883" s="236">
        <f ca="1"/>
        <v>1.9895833333333299</v>
      </c>
    </row>
    <row r="2884" spans="68:68" ht="15" hidden="1" customHeight="1">
      <c r="BP2884" s="236">
        <f ca="1"/>
        <v>1.99027777777778</v>
      </c>
    </row>
    <row r="2885" spans="68:68" ht="15" hidden="1" customHeight="1">
      <c r="BP2885" s="236">
        <f ca="1"/>
        <v>1.9909722222222199</v>
      </c>
    </row>
    <row r="2886" spans="68:68" ht="15" hidden="1" customHeight="1">
      <c r="BP2886" s="236">
        <f ca="1"/>
        <v>1.99166666666667</v>
      </c>
    </row>
    <row r="2887" spans="68:68" ht="15" hidden="1" customHeight="1">
      <c r="BP2887" s="236">
        <f ca="1"/>
        <v>1.9923611111111099</v>
      </c>
    </row>
    <row r="2888" spans="68:68" ht="15" hidden="1" customHeight="1">
      <c r="BP2888" s="236">
        <f ca="1"/>
        <v>1.99305555555556</v>
      </c>
    </row>
    <row r="2889" spans="68:68" ht="15" hidden="1" customHeight="1">
      <c r="BP2889" s="236">
        <f ca="1"/>
        <v>1.9937499999999999</v>
      </c>
    </row>
    <row r="2890" spans="68:68" ht="15" hidden="1" customHeight="1">
      <c r="BP2890" s="236">
        <f ca="1"/>
        <v>1.99444444444444</v>
      </c>
    </row>
    <row r="2891" spans="68:68" ht="15" hidden="1" customHeight="1">
      <c r="BP2891" s="236">
        <f ca="1"/>
        <v>1.9951388888888899</v>
      </c>
    </row>
    <row r="2892" spans="68:68" ht="15" hidden="1" customHeight="1">
      <c r="BP2892" s="236">
        <f ca="1"/>
        <v>1.99583333333333</v>
      </c>
    </row>
    <row r="2893" spans="68:68" ht="15" hidden="1" customHeight="1">
      <c r="BP2893" s="236">
        <f ca="1"/>
        <v>1.9965277777777799</v>
      </c>
    </row>
    <row r="2894" spans="68:68" ht="15" hidden="1" customHeight="1">
      <c r="BP2894" s="236">
        <f ca="1"/>
        <v>1.99722222222222</v>
      </c>
    </row>
    <row r="2895" spans="68:68" ht="15" hidden="1" customHeight="1">
      <c r="BP2895" s="236">
        <f ca="1"/>
        <v>1.9979166666666699</v>
      </c>
    </row>
    <row r="2896" spans="68:68" ht="15" hidden="1" customHeight="1">
      <c r="BP2896" s="236">
        <f ca="1"/>
        <v>1.99861111111111</v>
      </c>
    </row>
    <row r="2897" spans="68:68" ht="15" hidden="1" customHeight="1">
      <c r="BP2897" s="236">
        <f ca="1"/>
        <v>1.9993055555555601</v>
      </c>
    </row>
    <row r="2898" spans="68:68" ht="15" hidden="1" customHeight="1">
      <c r="BP2898" s="236">
        <f ca="1"/>
        <v>2</v>
      </c>
    </row>
    <row r="2899" spans="68:68" ht="15" hidden="1" customHeight="1">
      <c r="BP2899" s="236">
        <f ca="1"/>
        <v>2.0006944444444401</v>
      </c>
    </row>
    <row r="2900" spans="68:68" ht="15" hidden="1" customHeight="1">
      <c r="BP2900" s="236">
        <f ca="1"/>
        <v>2.00138888888889</v>
      </c>
    </row>
    <row r="2901" spans="68:68" ht="15" hidden="1" customHeight="1">
      <c r="BP2901" s="236">
        <f ca="1"/>
        <v>2.0020833333333301</v>
      </c>
    </row>
    <row r="2902" spans="68:68" ht="15" hidden="1" customHeight="1">
      <c r="BP2902" s="236">
        <f ca="1"/>
        <v>2.00277777777778</v>
      </c>
    </row>
    <row r="2903" spans="68:68" ht="15" hidden="1" customHeight="1">
      <c r="BP2903" s="236">
        <f ca="1"/>
        <v>2.0034722222222201</v>
      </c>
    </row>
    <row r="2904" spans="68:68" ht="15" hidden="1" customHeight="1">
      <c r="BP2904" s="236">
        <f ca="1"/>
        <v>2.00416666666667</v>
      </c>
    </row>
    <row r="2905" spans="68:68" ht="15" hidden="1" customHeight="1">
      <c r="BP2905" s="236">
        <f ca="1"/>
        <v>2.0048611111111101</v>
      </c>
    </row>
    <row r="2906" spans="68:68" ht="15" hidden="1" customHeight="1">
      <c r="BP2906" s="236">
        <f ca="1"/>
        <v>2.00555555555556</v>
      </c>
    </row>
    <row r="2907" spans="68:68" ht="15" hidden="1" customHeight="1">
      <c r="BP2907" s="236">
        <f ca="1"/>
        <v>2.0062500000000001</v>
      </c>
    </row>
    <row r="2908" spans="68:68" ht="15" hidden="1" customHeight="1">
      <c r="BP2908" s="236">
        <f ca="1"/>
        <v>2.0069444444444402</v>
      </c>
    </row>
    <row r="2909" spans="68:68" ht="15" hidden="1" customHeight="1">
      <c r="BP2909" s="236">
        <f ca="1"/>
        <v>2.0076388888888901</v>
      </c>
    </row>
    <row r="2910" spans="68:68" ht="15" hidden="1" customHeight="1">
      <c r="BP2910" s="236">
        <f ca="1"/>
        <v>2.0083333333333302</v>
      </c>
    </row>
    <row r="2911" spans="68:68" ht="15" hidden="1" customHeight="1">
      <c r="BP2911" s="236">
        <f ca="1"/>
        <v>2.0090277777777801</v>
      </c>
    </row>
    <row r="2912" spans="68:68" ht="15" hidden="1" customHeight="1">
      <c r="BP2912" s="236">
        <f ca="1"/>
        <v>2.0097222222222202</v>
      </c>
    </row>
    <row r="2913" spans="68:68" ht="15" hidden="1" customHeight="1">
      <c r="BP2913" s="236">
        <f ca="1"/>
        <v>2.0104166666666701</v>
      </c>
    </row>
    <row r="2914" spans="68:68" ht="15" hidden="1" customHeight="1">
      <c r="BP2914" s="236">
        <f ca="1"/>
        <v>2.0111111111111102</v>
      </c>
    </row>
    <row r="2915" spans="68:68" ht="15" hidden="1" customHeight="1">
      <c r="BP2915" s="236">
        <f ca="1"/>
        <v>2.0118055555555601</v>
      </c>
    </row>
    <row r="2916" spans="68:68" ht="15" hidden="1" customHeight="1">
      <c r="BP2916" s="236">
        <f ca="1"/>
        <v>2.0125000000000002</v>
      </c>
    </row>
    <row r="2917" spans="68:68" ht="15" hidden="1" customHeight="1">
      <c r="BP2917" s="236">
        <f ca="1"/>
        <v>2.0131944444444398</v>
      </c>
    </row>
    <row r="2918" spans="68:68" ht="15" hidden="1" customHeight="1">
      <c r="BP2918" s="236">
        <f ca="1"/>
        <v>2.0138888888888902</v>
      </c>
    </row>
    <row r="2919" spans="68:68" ht="15" hidden="1" customHeight="1">
      <c r="BP2919" s="236">
        <f ca="1"/>
        <v>2.0145833333333298</v>
      </c>
    </row>
    <row r="2920" spans="68:68" ht="15" hidden="1" customHeight="1">
      <c r="BP2920" s="236">
        <f ca="1"/>
        <v>2.0152777777777802</v>
      </c>
    </row>
    <row r="2921" spans="68:68" ht="15" hidden="1" customHeight="1">
      <c r="BP2921" s="236">
        <f ca="1"/>
        <v>2.0159722222222198</v>
      </c>
    </row>
    <row r="2922" spans="68:68" ht="15" hidden="1" customHeight="1">
      <c r="BP2922" s="236">
        <f ca="1"/>
        <v>2.0166666666666702</v>
      </c>
    </row>
    <row r="2923" spans="68:68" ht="15" hidden="1" customHeight="1">
      <c r="BP2923" s="236">
        <f ca="1"/>
        <v>2.0173611111111098</v>
      </c>
    </row>
    <row r="2924" spans="68:68" ht="15" hidden="1" customHeight="1">
      <c r="BP2924" s="236">
        <f ca="1"/>
        <v>2.0180555555555602</v>
      </c>
    </row>
    <row r="2925" spans="68:68" ht="15" hidden="1" customHeight="1">
      <c r="BP2925" s="236">
        <f ca="1"/>
        <v>2.0187499999999998</v>
      </c>
    </row>
    <row r="2926" spans="68:68" ht="15" hidden="1" customHeight="1">
      <c r="BP2926" s="236">
        <f ca="1"/>
        <v>2.0194444444444399</v>
      </c>
    </row>
    <row r="2927" spans="68:68" ht="15" hidden="1" customHeight="1">
      <c r="BP2927" s="236">
        <f ca="1"/>
        <v>2.0201388888888898</v>
      </c>
    </row>
    <row r="2928" spans="68:68" ht="15" hidden="1" customHeight="1">
      <c r="BP2928" s="236">
        <f ca="1"/>
        <v>2.0208333333333299</v>
      </c>
    </row>
    <row r="2929" spans="68:68" ht="15" hidden="1" customHeight="1">
      <c r="BP2929" s="236">
        <f ca="1"/>
        <v>2.0215277777777798</v>
      </c>
    </row>
    <row r="2930" spans="68:68" ht="15" hidden="1" customHeight="1">
      <c r="BP2930" s="236">
        <f ca="1"/>
        <v>2.0222222222222199</v>
      </c>
    </row>
    <row r="2931" spans="68:68" ht="15" hidden="1" customHeight="1">
      <c r="BP2931" s="236">
        <f ca="1"/>
        <v>2.0229166666666698</v>
      </c>
    </row>
    <row r="2932" spans="68:68" ht="15" hidden="1" customHeight="1">
      <c r="BP2932" s="236">
        <f ca="1"/>
        <v>2.0236111111111099</v>
      </c>
    </row>
    <row r="2933" spans="68:68" ht="15" hidden="1" customHeight="1">
      <c r="BP2933" s="236">
        <f ca="1"/>
        <v>2.0243055555555598</v>
      </c>
    </row>
    <row r="2934" spans="68:68" ht="15" hidden="1" customHeight="1">
      <c r="BP2934" s="236">
        <f ca="1"/>
        <v>2.0249999999999999</v>
      </c>
    </row>
    <row r="2935" spans="68:68" ht="15" hidden="1" customHeight="1">
      <c r="BP2935" s="236">
        <f ca="1"/>
        <v>2.02569444444444</v>
      </c>
    </row>
    <row r="2936" spans="68:68" ht="15" hidden="1" customHeight="1">
      <c r="BP2936" s="236">
        <f ca="1"/>
        <v>2.0263888888888899</v>
      </c>
    </row>
    <row r="2937" spans="68:68" ht="15" hidden="1" customHeight="1">
      <c r="BP2937" s="236">
        <f ca="1"/>
        <v>2.02708333333333</v>
      </c>
    </row>
    <row r="2938" spans="68:68" ht="15" hidden="1" customHeight="1">
      <c r="BP2938" s="236">
        <f ca="1"/>
        <v>2.0277777777777799</v>
      </c>
    </row>
    <row r="2939" spans="68:68" ht="15" hidden="1" customHeight="1">
      <c r="BP2939" s="236">
        <f ca="1"/>
        <v>2.02847222222222</v>
      </c>
    </row>
    <row r="2940" spans="68:68" ht="15" hidden="1" customHeight="1">
      <c r="BP2940" s="236">
        <f ca="1"/>
        <v>2.0291666666666699</v>
      </c>
    </row>
    <row r="2941" spans="68:68" ht="15" hidden="1" customHeight="1">
      <c r="BP2941" s="236">
        <f ca="1"/>
        <v>2.02986111111111</v>
      </c>
    </row>
    <row r="2942" spans="68:68" ht="15" hidden="1" customHeight="1">
      <c r="BP2942" s="236">
        <f ca="1"/>
        <v>2.0305555555555599</v>
      </c>
    </row>
    <row r="2943" spans="68:68" ht="15" hidden="1" customHeight="1">
      <c r="BP2943" s="236">
        <f ca="1"/>
        <v>2.03125</v>
      </c>
    </row>
    <row r="2944" spans="68:68" ht="15" hidden="1" customHeight="1">
      <c r="BP2944" s="236">
        <f ca="1"/>
        <v>2.0319444444444401</v>
      </c>
    </row>
    <row r="2945" spans="68:68" ht="15" hidden="1" customHeight="1">
      <c r="BP2945" s="236">
        <f ca="1"/>
        <v>2.03263888888889</v>
      </c>
    </row>
    <row r="2946" spans="68:68" ht="15" hidden="1" customHeight="1">
      <c r="BP2946" s="236">
        <f ca="1"/>
        <v>2.0333333333333301</v>
      </c>
    </row>
    <row r="2947" spans="68:68" ht="15" hidden="1" customHeight="1">
      <c r="BP2947" s="236">
        <f ca="1"/>
        <v>2.03402777777778</v>
      </c>
    </row>
    <row r="2948" spans="68:68" ht="15" hidden="1" customHeight="1">
      <c r="BP2948" s="236">
        <f ca="1"/>
        <v>2.0347222222222201</v>
      </c>
    </row>
    <row r="2949" spans="68:68" ht="15" hidden="1" customHeight="1">
      <c r="BP2949" s="236">
        <f ca="1"/>
        <v>2.03541666666667</v>
      </c>
    </row>
    <row r="2950" spans="68:68" ht="15" hidden="1" customHeight="1">
      <c r="BP2950" s="236">
        <f ca="1"/>
        <v>2.0361111111111101</v>
      </c>
    </row>
    <row r="2951" spans="68:68" ht="15" hidden="1" customHeight="1">
      <c r="BP2951" s="236">
        <f ca="1"/>
        <v>2.03680555555556</v>
      </c>
    </row>
    <row r="2952" spans="68:68" ht="15" hidden="1" customHeight="1">
      <c r="BP2952" s="236">
        <f ca="1"/>
        <v>2.0375000000000001</v>
      </c>
    </row>
    <row r="2953" spans="68:68" ht="15" hidden="1" customHeight="1">
      <c r="BP2953" s="236">
        <f ca="1"/>
        <v>2.0381944444444402</v>
      </c>
    </row>
    <row r="2954" spans="68:68" ht="15" hidden="1" customHeight="1">
      <c r="BP2954" s="236">
        <f ca="1"/>
        <v>2.0388888888888901</v>
      </c>
    </row>
    <row r="2955" spans="68:68" ht="15" hidden="1" customHeight="1">
      <c r="BP2955" s="236">
        <f ca="1"/>
        <v>2.0395833333333302</v>
      </c>
    </row>
    <row r="2956" spans="68:68" ht="15" hidden="1" customHeight="1">
      <c r="BP2956" s="236">
        <f ca="1"/>
        <v>2.0402777777777801</v>
      </c>
    </row>
    <row r="2957" spans="68:68" ht="15" hidden="1" customHeight="1">
      <c r="BP2957" s="236">
        <f ca="1"/>
        <v>2.0409722222222202</v>
      </c>
    </row>
    <row r="2958" spans="68:68" ht="15" hidden="1" customHeight="1">
      <c r="BP2958" s="236">
        <f ca="1"/>
        <v>2.0416666666666701</v>
      </c>
    </row>
    <row r="2959" spans="68:68" ht="15" hidden="1" customHeight="1">
      <c r="BP2959" s="236">
        <f ca="1"/>
        <v>2.0423611111111102</v>
      </c>
    </row>
    <row r="2960" spans="68:68" ht="15" hidden="1" customHeight="1">
      <c r="BP2960" s="236">
        <f ca="1"/>
        <v>2.0430555555555601</v>
      </c>
    </row>
    <row r="2961" spans="68:68" ht="15" hidden="1" customHeight="1">
      <c r="BP2961" s="236">
        <f ca="1"/>
        <v>2.0437500000000002</v>
      </c>
    </row>
    <row r="2962" spans="68:68" ht="15" hidden="1" customHeight="1">
      <c r="BP2962" s="236">
        <f ca="1"/>
        <v>2.0444444444444398</v>
      </c>
    </row>
    <row r="2963" spans="68:68" ht="15" hidden="1" customHeight="1">
      <c r="BP2963" s="236">
        <f ca="1"/>
        <v>2.0451388888888902</v>
      </c>
    </row>
    <row r="2964" spans="68:68" ht="15" hidden="1" customHeight="1">
      <c r="BP2964" s="236">
        <f ca="1"/>
        <v>2.0458333333333298</v>
      </c>
    </row>
    <row r="2965" spans="68:68" ht="15" hidden="1" customHeight="1">
      <c r="BP2965" s="236">
        <f ca="1"/>
        <v>2.0465277777777802</v>
      </c>
    </row>
    <row r="2966" spans="68:68" ht="15" hidden="1" customHeight="1">
      <c r="BP2966" s="236">
        <f ca="1"/>
        <v>2.0472222222222198</v>
      </c>
    </row>
    <row r="2967" spans="68:68" ht="15" hidden="1" customHeight="1">
      <c r="BP2967" s="236">
        <f ca="1"/>
        <v>2.0479166666666702</v>
      </c>
    </row>
    <row r="2968" spans="68:68" ht="15" hidden="1" customHeight="1">
      <c r="BP2968" s="236">
        <f ca="1"/>
        <v>2.0486111111111098</v>
      </c>
    </row>
    <row r="2969" spans="68:68" ht="15" hidden="1" customHeight="1">
      <c r="BP2969" s="236">
        <f ca="1"/>
        <v>2.0493055555555602</v>
      </c>
    </row>
    <row r="2970" spans="68:68" ht="15" hidden="1" customHeight="1">
      <c r="BP2970" s="236">
        <f ca="1"/>
        <v>2.0499999999999998</v>
      </c>
    </row>
    <row r="2971" spans="68:68" ht="15" hidden="1" customHeight="1">
      <c r="BP2971" s="236">
        <f ca="1"/>
        <v>2.0506944444444399</v>
      </c>
    </row>
    <row r="2972" spans="68:68" ht="15" hidden="1" customHeight="1">
      <c r="BP2972" s="236">
        <f ca="1"/>
        <v>2.0513888888888898</v>
      </c>
    </row>
    <row r="2973" spans="68:68" ht="15" hidden="1" customHeight="1">
      <c r="BP2973" s="236">
        <f ca="1"/>
        <v>2.0520833333333299</v>
      </c>
    </row>
    <row r="2974" spans="68:68" ht="15" hidden="1" customHeight="1">
      <c r="BP2974" s="236">
        <f ca="1"/>
        <v>2.0527777777777798</v>
      </c>
    </row>
    <row r="2975" spans="68:68" ht="15" hidden="1" customHeight="1">
      <c r="BP2975" s="236">
        <f ca="1"/>
        <v>2.0534722222222199</v>
      </c>
    </row>
    <row r="2976" spans="68:68" ht="15" hidden="1" customHeight="1">
      <c r="BP2976" s="236">
        <f ca="1"/>
        <v>2.0541666666666698</v>
      </c>
    </row>
    <row r="2977" spans="68:68" ht="15" hidden="1" customHeight="1">
      <c r="BP2977" s="236">
        <f ca="1"/>
        <v>2.0548611111111099</v>
      </c>
    </row>
    <row r="2978" spans="68:68" ht="15" hidden="1" customHeight="1">
      <c r="BP2978" s="236">
        <f ca="1"/>
        <v>2.0555555555555598</v>
      </c>
    </row>
    <row r="2979" spans="68:68" ht="15" hidden="1" customHeight="1">
      <c r="BP2979" s="236">
        <f ca="1"/>
        <v>2.0562499999999999</v>
      </c>
    </row>
    <row r="2980" spans="68:68" ht="15" hidden="1" customHeight="1">
      <c r="BP2980" s="236">
        <f ca="1"/>
        <v>2.05694444444444</v>
      </c>
    </row>
    <row r="2981" spans="68:68" ht="15" hidden="1" customHeight="1">
      <c r="BP2981" s="236">
        <f ca="1"/>
        <v>2.0576388888888899</v>
      </c>
    </row>
    <row r="2982" spans="68:68" ht="15" hidden="1" customHeight="1">
      <c r="BP2982" s="236">
        <f ca="1"/>
        <v>2.05833333333333</v>
      </c>
    </row>
    <row r="2983" spans="68:68" ht="15" hidden="1" customHeight="1">
      <c r="BP2983" s="236">
        <f ca="1"/>
        <v>2.0590277777777799</v>
      </c>
    </row>
    <row r="2984" spans="68:68" ht="15" hidden="1" customHeight="1">
      <c r="BP2984" s="236">
        <f ca="1"/>
        <v>2.05972222222222</v>
      </c>
    </row>
    <row r="2985" spans="68:68" ht="15" hidden="1" customHeight="1">
      <c r="BP2985" s="236">
        <f ca="1"/>
        <v>2.0604166666666699</v>
      </c>
    </row>
    <row r="2986" spans="68:68" ht="15" hidden="1" customHeight="1">
      <c r="BP2986" s="236">
        <f ca="1"/>
        <v>2.06111111111111</v>
      </c>
    </row>
    <row r="2987" spans="68:68" ht="15" hidden="1" customHeight="1">
      <c r="BP2987" s="236">
        <f ca="1"/>
        <v>2.0618055555555599</v>
      </c>
    </row>
    <row r="2988" spans="68:68" ht="15" hidden="1" customHeight="1">
      <c r="BP2988" s="236">
        <f ca="1"/>
        <v>2.0625</v>
      </c>
    </row>
    <row r="2989" spans="68:68" ht="15" hidden="1" customHeight="1">
      <c r="BP2989" s="236">
        <f ca="1"/>
        <v>2.0631944444444401</v>
      </c>
    </row>
    <row r="2990" spans="68:68" ht="15" hidden="1" customHeight="1">
      <c r="BP2990" s="236">
        <f ca="1"/>
        <v>2.06388888888889</v>
      </c>
    </row>
    <row r="2991" spans="68:68" ht="15" hidden="1" customHeight="1">
      <c r="BP2991" s="236">
        <f ca="1"/>
        <v>2.0645833333333301</v>
      </c>
    </row>
    <row r="2992" spans="68:68" ht="15" hidden="1" customHeight="1">
      <c r="BP2992" s="236">
        <f ca="1"/>
        <v>2.06527777777778</v>
      </c>
    </row>
    <row r="2993" spans="68:68" ht="15" hidden="1" customHeight="1">
      <c r="BP2993" s="236">
        <f ca="1"/>
        <v>2.0659722222222201</v>
      </c>
    </row>
    <row r="2994" spans="68:68" ht="15" hidden="1" customHeight="1">
      <c r="BP2994" s="236">
        <f ca="1"/>
        <v>2.06666666666667</v>
      </c>
    </row>
    <row r="2995" spans="68:68" ht="15" hidden="1" customHeight="1">
      <c r="BP2995" s="236">
        <f ca="1"/>
        <v>2.0673611111111101</v>
      </c>
    </row>
    <row r="2996" spans="68:68" ht="15" hidden="1" customHeight="1">
      <c r="BP2996" s="236">
        <f ca="1"/>
        <v>2.06805555555556</v>
      </c>
    </row>
    <row r="2997" spans="68:68" ht="15" hidden="1" customHeight="1">
      <c r="BP2997" s="236">
        <f ca="1"/>
        <v>2.0687500000000001</v>
      </c>
    </row>
    <row r="2998" spans="68:68" ht="15" hidden="1" customHeight="1">
      <c r="BP2998" s="236">
        <f ca="1"/>
        <v>2.0694444444444402</v>
      </c>
    </row>
    <row r="2999" spans="68:68" ht="15" hidden="1" customHeight="1">
      <c r="BP2999" s="236">
        <f ca="1"/>
        <v>2.0701388888888901</v>
      </c>
    </row>
    <row r="3000" spans="68:68" ht="15" hidden="1" customHeight="1">
      <c r="BP3000" s="236">
        <f ca="1"/>
        <v>2.0708333333333302</v>
      </c>
    </row>
    <row r="3001" spans="68:68" ht="15" hidden="1" customHeight="1">
      <c r="BP3001" s="236">
        <f ca="1"/>
        <v>2.0715277777777801</v>
      </c>
    </row>
    <row r="3002" spans="68:68" ht="15" hidden="1" customHeight="1">
      <c r="BP3002" s="236">
        <f ca="1"/>
        <v>2.0722222222222202</v>
      </c>
    </row>
    <row r="3003" spans="68:68" ht="15" hidden="1" customHeight="1">
      <c r="BP3003" s="236">
        <f ca="1"/>
        <v>2.0729166666666701</v>
      </c>
    </row>
    <row r="3004" spans="68:68" ht="15" hidden="1" customHeight="1">
      <c r="BP3004" s="236">
        <f ca="1"/>
        <v>2.0736111111111102</v>
      </c>
    </row>
    <row r="3005" spans="68:68" ht="15" hidden="1" customHeight="1">
      <c r="BP3005" s="236">
        <f ca="1"/>
        <v>2.0743055555555601</v>
      </c>
    </row>
    <row r="3006" spans="68:68" ht="15" hidden="1" customHeight="1">
      <c r="BP3006" s="236">
        <f ca="1"/>
        <v>2.0750000000000002</v>
      </c>
    </row>
    <row r="3007" spans="68:68" ht="15" hidden="1" customHeight="1">
      <c r="BP3007" s="236">
        <f ca="1"/>
        <v>2.0756944444444398</v>
      </c>
    </row>
    <row r="3008" spans="68:68" ht="15" hidden="1" customHeight="1">
      <c r="BP3008" s="236">
        <f ca="1"/>
        <v>2.0763888888888902</v>
      </c>
    </row>
    <row r="3009" spans="68:68" ht="15" hidden="1" customHeight="1">
      <c r="BP3009" s="236">
        <f ca="1"/>
        <v>2.0770833333333298</v>
      </c>
    </row>
    <row r="3010" spans="68:68" ht="15" hidden="1" customHeight="1">
      <c r="BP3010" s="236">
        <f ca="1"/>
        <v>2.0777777777777802</v>
      </c>
    </row>
    <row r="3011" spans="68:68" ht="15" hidden="1" customHeight="1">
      <c r="BP3011" s="236">
        <f ca="1"/>
        <v>2.0784722222222198</v>
      </c>
    </row>
    <row r="3012" spans="68:68" ht="15" hidden="1" customHeight="1">
      <c r="BP3012" s="236">
        <f ca="1"/>
        <v>2.0791666666666702</v>
      </c>
    </row>
    <row r="3013" spans="68:68" ht="15" hidden="1" customHeight="1">
      <c r="BP3013" s="236">
        <f ca="1"/>
        <v>2.0798611111111098</v>
      </c>
    </row>
    <row r="3014" spans="68:68" ht="15" hidden="1" customHeight="1">
      <c r="BP3014" s="236">
        <f ca="1"/>
        <v>2.0805555555555602</v>
      </c>
    </row>
    <row r="3015" spans="68:68" ht="15" hidden="1" customHeight="1">
      <c r="BP3015" s="236">
        <f ca="1"/>
        <v>2.0812499999999998</v>
      </c>
    </row>
    <row r="3016" spans="68:68" ht="15" hidden="1" customHeight="1">
      <c r="BP3016" s="236">
        <f ca="1"/>
        <v>2.0819444444444399</v>
      </c>
    </row>
    <row r="3017" spans="68:68" ht="15" hidden="1" customHeight="1">
      <c r="BP3017" s="236">
        <f ca="1"/>
        <v>2.0826388888888898</v>
      </c>
    </row>
    <row r="3018" spans="68:68" ht="15" hidden="1" customHeight="1">
      <c r="BP3018" s="236">
        <f ca="1"/>
        <v>2.0833333333333299</v>
      </c>
    </row>
    <row r="3019" spans="68:68" ht="15" hidden="1" customHeight="1">
      <c r="BP3019" s="236">
        <f ca="1"/>
        <v>2.0840277777777798</v>
      </c>
    </row>
    <row r="3020" spans="68:68" ht="15" hidden="1" customHeight="1">
      <c r="BP3020" s="236">
        <f ca="1"/>
        <v>2.0847222222222199</v>
      </c>
    </row>
    <row r="3021" spans="68:68" ht="15" hidden="1" customHeight="1">
      <c r="BP3021" s="236">
        <f ca="1"/>
        <v>2.0854166666666698</v>
      </c>
    </row>
    <row r="3022" spans="68:68" ht="15" hidden="1" customHeight="1">
      <c r="BP3022" s="236">
        <f ca="1"/>
        <v>2.0861111111111099</v>
      </c>
    </row>
    <row r="3023" spans="68:68" ht="15" hidden="1" customHeight="1">
      <c r="BP3023" s="236">
        <f ca="1"/>
        <v>2.0868055555555598</v>
      </c>
    </row>
    <row r="3024" spans="68:68" ht="15" hidden="1" customHeight="1">
      <c r="BP3024" s="236">
        <f ca="1"/>
        <v>2.0874999999999999</v>
      </c>
    </row>
    <row r="3025" spans="68:68" ht="15" hidden="1" customHeight="1">
      <c r="BP3025" s="236">
        <f ca="1"/>
        <v>2.08819444444444</v>
      </c>
    </row>
    <row r="3026" spans="68:68" ht="15" hidden="1" customHeight="1">
      <c r="BP3026" s="236">
        <f ca="1"/>
        <v>2.0888888888888899</v>
      </c>
    </row>
    <row r="3027" spans="68:68" ht="15" hidden="1" customHeight="1">
      <c r="BP3027" s="236">
        <f ca="1"/>
        <v>2.08958333333333</v>
      </c>
    </row>
    <row r="3028" spans="68:68" ht="15" hidden="1" customHeight="1">
      <c r="BP3028" s="236">
        <f ca="1"/>
        <v>2.0902777777777799</v>
      </c>
    </row>
    <row r="3029" spans="68:68" ht="15" hidden="1" customHeight="1">
      <c r="BP3029" s="236">
        <f ca="1"/>
        <v>2.09097222222222</v>
      </c>
    </row>
    <row r="3030" spans="68:68" ht="15" hidden="1" customHeight="1">
      <c r="BP3030" s="236">
        <f ca="1"/>
        <v>2.0916666666666699</v>
      </c>
    </row>
    <row r="3031" spans="68:68" ht="15" hidden="1" customHeight="1">
      <c r="BP3031" s="236">
        <f ca="1"/>
        <v>2.09236111111111</v>
      </c>
    </row>
    <row r="3032" spans="68:68" ht="15" hidden="1" customHeight="1">
      <c r="BP3032" s="236">
        <f ca="1"/>
        <v>2.0930555555555599</v>
      </c>
    </row>
    <row r="3033" spans="68:68" ht="15" hidden="1" customHeight="1">
      <c r="BP3033" s="236">
        <f ca="1"/>
        <v>2.09375</v>
      </c>
    </row>
    <row r="3034" spans="68:68" ht="15" hidden="1" customHeight="1">
      <c r="BP3034" s="236">
        <f ca="1"/>
        <v>2.0944444444444401</v>
      </c>
    </row>
    <row r="3035" spans="68:68" ht="15" hidden="1" customHeight="1">
      <c r="BP3035" s="236">
        <f ca="1"/>
        <v>2.09513888888889</v>
      </c>
    </row>
    <row r="3036" spans="68:68" ht="15" hidden="1" customHeight="1">
      <c r="BP3036" s="236">
        <f ca="1"/>
        <v>2.0958333333333301</v>
      </c>
    </row>
    <row r="3037" spans="68:68" ht="15" hidden="1" customHeight="1">
      <c r="BP3037" s="236">
        <f ca="1"/>
        <v>2.09652777777778</v>
      </c>
    </row>
    <row r="3038" spans="68:68" ht="15" hidden="1" customHeight="1">
      <c r="BP3038" s="236">
        <f ca="1"/>
        <v>2.0972222222222201</v>
      </c>
    </row>
    <row r="3039" spans="68:68" ht="15" hidden="1" customHeight="1">
      <c r="BP3039" s="236">
        <f ca="1"/>
        <v>2.09791666666667</v>
      </c>
    </row>
    <row r="3040" spans="68:68" ht="15" hidden="1" customHeight="1">
      <c r="BP3040" s="236">
        <f ca="1"/>
        <v>2.0986111111111101</v>
      </c>
    </row>
    <row r="3041" spans="68:68" ht="15" hidden="1" customHeight="1">
      <c r="BP3041" s="236">
        <f ca="1"/>
        <v>2.09930555555556</v>
      </c>
    </row>
    <row r="3042" spans="68:68" ht="15" hidden="1" customHeight="1">
      <c r="BP3042" s="236">
        <f ca="1"/>
        <v>2.1</v>
      </c>
    </row>
    <row r="3043" spans="68:68" ht="15" hidden="1" customHeight="1">
      <c r="BP3043" s="236">
        <f ca="1"/>
        <v>2.1006944444444402</v>
      </c>
    </row>
    <row r="3044" spans="68:68" ht="15" hidden="1" customHeight="1">
      <c r="BP3044" s="236">
        <f ca="1"/>
        <v>2.1013888888888901</v>
      </c>
    </row>
    <row r="3045" spans="68:68" ht="15" hidden="1" customHeight="1">
      <c r="BP3045" s="236">
        <f ca="1"/>
        <v>2.1020833333333302</v>
      </c>
    </row>
    <row r="3046" spans="68:68" ht="15" hidden="1" customHeight="1">
      <c r="BP3046" s="236">
        <f ca="1"/>
        <v>2.1027777777777801</v>
      </c>
    </row>
    <row r="3047" spans="68:68" ht="15" hidden="1" customHeight="1">
      <c r="BP3047" s="236">
        <f ca="1"/>
        <v>2.1034722222222202</v>
      </c>
    </row>
    <row r="3048" spans="68:68" ht="15" hidden="1" customHeight="1">
      <c r="BP3048" s="236">
        <f ca="1"/>
        <v>2.1041666666666701</v>
      </c>
    </row>
    <row r="3049" spans="68:68" ht="15" hidden="1" customHeight="1">
      <c r="BP3049" s="236">
        <f ca="1"/>
        <v>2.1048611111111102</v>
      </c>
    </row>
    <row r="3050" spans="68:68" ht="15" hidden="1" customHeight="1">
      <c r="BP3050" s="236">
        <f ca="1"/>
        <v>2.1055555555555601</v>
      </c>
    </row>
    <row r="3051" spans="68:68" ht="15" hidden="1" customHeight="1">
      <c r="BP3051" s="236">
        <f ca="1"/>
        <v>2.1062500000000002</v>
      </c>
    </row>
    <row r="3052" spans="68:68" ht="15" hidden="1" customHeight="1">
      <c r="BP3052" s="236">
        <f ca="1"/>
        <v>2.1069444444444398</v>
      </c>
    </row>
    <row r="3053" spans="68:68" ht="15" hidden="1" customHeight="1">
      <c r="BP3053" s="236">
        <f ca="1"/>
        <v>2.1076388888888902</v>
      </c>
    </row>
    <row r="3054" spans="68:68" ht="15" hidden="1" customHeight="1">
      <c r="BP3054" s="236">
        <f ca="1"/>
        <v>2.1083333333333298</v>
      </c>
    </row>
    <row r="3055" spans="68:68" ht="15" hidden="1" customHeight="1">
      <c r="BP3055" s="236">
        <f ca="1"/>
        <v>2.1090277777777802</v>
      </c>
    </row>
    <row r="3056" spans="68:68" ht="15" hidden="1" customHeight="1">
      <c r="BP3056" s="236">
        <f ca="1"/>
        <v>2.1097222222222198</v>
      </c>
    </row>
    <row r="3057" spans="68:68" ht="15" hidden="1" customHeight="1">
      <c r="BP3057" s="236">
        <f ca="1"/>
        <v>2.1104166666666702</v>
      </c>
    </row>
    <row r="3058" spans="68:68" ht="15" hidden="1" customHeight="1">
      <c r="BP3058" s="236">
        <f ca="1"/>
        <v>2.1111111111111098</v>
      </c>
    </row>
    <row r="3059" spans="68:68" ht="15" hidden="1" customHeight="1">
      <c r="BP3059" s="236">
        <f ca="1"/>
        <v>2.1118055555555602</v>
      </c>
    </row>
    <row r="3060" spans="68:68" ht="15" hidden="1" customHeight="1">
      <c r="BP3060" s="236">
        <f ca="1"/>
        <v>2.1124999999999998</v>
      </c>
    </row>
    <row r="3061" spans="68:68" ht="15" hidden="1" customHeight="1">
      <c r="BP3061" s="236">
        <f ca="1"/>
        <v>2.1131944444444399</v>
      </c>
    </row>
    <row r="3062" spans="68:68" ht="15" hidden="1" customHeight="1">
      <c r="BP3062" s="236">
        <f ca="1"/>
        <v>2.1138888888888898</v>
      </c>
    </row>
    <row r="3063" spans="68:68" ht="15" hidden="1" customHeight="1">
      <c r="BP3063" s="236">
        <f ca="1"/>
        <v>2.1145833333333299</v>
      </c>
    </row>
    <row r="3064" spans="68:68" ht="15" hidden="1" customHeight="1">
      <c r="BP3064" s="236">
        <f ca="1"/>
        <v>2.1152777777777798</v>
      </c>
    </row>
    <row r="3065" spans="68:68" ht="15" hidden="1" customHeight="1">
      <c r="BP3065" s="236">
        <f ca="1"/>
        <v>2.1159722222222199</v>
      </c>
    </row>
    <row r="3066" spans="68:68" ht="15" hidden="1" customHeight="1">
      <c r="BP3066" s="236">
        <f ca="1"/>
        <v>2.1166666666666698</v>
      </c>
    </row>
    <row r="3067" spans="68:68" ht="15" hidden="1" customHeight="1">
      <c r="BP3067" s="236">
        <f ca="1"/>
        <v>2.1173611111111099</v>
      </c>
    </row>
    <row r="3068" spans="68:68" ht="15" hidden="1" customHeight="1">
      <c r="BP3068" s="236">
        <f ca="1"/>
        <v>2.1180555555555598</v>
      </c>
    </row>
    <row r="3069" spans="68:68" ht="15" hidden="1" customHeight="1">
      <c r="BP3069" s="236">
        <f ca="1"/>
        <v>2.1187499999999999</v>
      </c>
    </row>
    <row r="3070" spans="68:68" ht="15" hidden="1" customHeight="1">
      <c r="BP3070" s="236">
        <f ca="1"/>
        <v>2.11944444444444</v>
      </c>
    </row>
    <row r="3071" spans="68:68" ht="15" hidden="1" customHeight="1">
      <c r="BP3071" s="236">
        <f ca="1"/>
        <v>2.1201388888888899</v>
      </c>
    </row>
    <row r="3072" spans="68:68" ht="15" hidden="1" customHeight="1">
      <c r="BP3072" s="236">
        <f ca="1"/>
        <v>2.12083333333333</v>
      </c>
    </row>
    <row r="3073" spans="68:68" ht="15" hidden="1" customHeight="1">
      <c r="BP3073" s="236">
        <f ca="1"/>
        <v>2.1215277777777799</v>
      </c>
    </row>
    <row r="3074" spans="68:68" ht="15" hidden="1" customHeight="1">
      <c r="BP3074" s="236">
        <f ca="1"/>
        <v>2.12222222222222</v>
      </c>
    </row>
    <row r="3075" spans="68:68" ht="15" hidden="1" customHeight="1">
      <c r="BP3075" s="236">
        <f ca="1"/>
        <v>2.1229166666666699</v>
      </c>
    </row>
    <row r="3076" spans="68:68" ht="15" hidden="1" customHeight="1">
      <c r="BP3076" s="236">
        <f ca="1"/>
        <v>2.12361111111111</v>
      </c>
    </row>
    <row r="3077" spans="68:68" ht="15" hidden="1" customHeight="1">
      <c r="BP3077" s="236">
        <f ca="1"/>
        <v>2.1243055555555599</v>
      </c>
    </row>
    <row r="3078" spans="68:68" ht="15" hidden="1" customHeight="1">
      <c r="BP3078" s="236">
        <f ca="1"/>
        <v>2.125</v>
      </c>
    </row>
    <row r="3079" spans="68:68" ht="15" hidden="1" customHeight="1">
      <c r="BP3079" s="236">
        <f ca="1"/>
        <v>2.1256944444444401</v>
      </c>
    </row>
    <row r="3080" spans="68:68" ht="15" hidden="1" customHeight="1">
      <c r="BP3080" s="236">
        <f ca="1"/>
        <v>2.12638888888889</v>
      </c>
    </row>
    <row r="3081" spans="68:68" ht="15" hidden="1" customHeight="1">
      <c r="BP3081" s="236">
        <f ca="1"/>
        <v>2.1270833333333301</v>
      </c>
    </row>
    <row r="3082" spans="68:68" ht="15" hidden="1" customHeight="1">
      <c r="BP3082" s="236">
        <f ca="1"/>
        <v>2.12777777777778</v>
      </c>
    </row>
    <row r="3083" spans="68:68" ht="15" hidden="1" customHeight="1">
      <c r="BP3083" s="236">
        <f ca="1"/>
        <v>2.1284722222222201</v>
      </c>
    </row>
    <row r="3084" spans="68:68" ht="15" hidden="1" customHeight="1">
      <c r="BP3084" s="236">
        <f ca="1"/>
        <v>2.12916666666667</v>
      </c>
    </row>
    <row r="3085" spans="68:68" ht="15" hidden="1" customHeight="1">
      <c r="BP3085" s="236">
        <f ca="1"/>
        <v>2.1298611111111101</v>
      </c>
    </row>
    <row r="3086" spans="68:68" ht="15" hidden="1" customHeight="1">
      <c r="BP3086" s="236">
        <f ca="1"/>
        <v>2.13055555555556</v>
      </c>
    </row>
    <row r="3087" spans="68:68" ht="15" hidden="1" customHeight="1">
      <c r="BP3087" s="236">
        <f ca="1"/>
        <v>2.1312500000000001</v>
      </c>
    </row>
    <row r="3088" spans="68:68" ht="15" hidden="1" customHeight="1">
      <c r="BP3088" s="236">
        <f ca="1"/>
        <v>2.1319444444444402</v>
      </c>
    </row>
    <row r="3089" spans="68:68" ht="15" hidden="1" customHeight="1">
      <c r="BP3089" s="236">
        <f ca="1"/>
        <v>2.1326388888888901</v>
      </c>
    </row>
    <row r="3090" spans="68:68" ht="15" hidden="1" customHeight="1">
      <c r="BP3090" s="236">
        <f ca="1"/>
        <v>2.1333333333333302</v>
      </c>
    </row>
    <row r="3091" spans="68:68" ht="15" hidden="1" customHeight="1">
      <c r="BP3091" s="236">
        <f ca="1"/>
        <v>2.1340277777777801</v>
      </c>
    </row>
    <row r="3092" spans="68:68" ht="15" hidden="1" customHeight="1">
      <c r="BP3092" s="236">
        <f ca="1"/>
        <v>2.1347222222222202</v>
      </c>
    </row>
    <row r="3093" spans="68:68" ht="15" hidden="1" customHeight="1">
      <c r="BP3093" s="236">
        <f ca="1"/>
        <v>2.1354166666666701</v>
      </c>
    </row>
    <row r="3094" spans="68:68" ht="15" hidden="1" customHeight="1">
      <c r="BP3094" s="236">
        <f ca="1"/>
        <v>2.1361111111111102</v>
      </c>
    </row>
    <row r="3095" spans="68:68" ht="15" hidden="1" customHeight="1">
      <c r="BP3095" s="236">
        <f ca="1"/>
        <v>2.1368055555555601</v>
      </c>
    </row>
    <row r="3096" spans="68:68" ht="15" hidden="1" customHeight="1">
      <c r="BP3096" s="236">
        <f ca="1"/>
        <v>2.1375000000000002</v>
      </c>
    </row>
    <row r="3097" spans="68:68" ht="15" hidden="1" customHeight="1">
      <c r="BP3097" s="236">
        <f ca="1"/>
        <v>2.1381944444444398</v>
      </c>
    </row>
    <row r="3098" spans="68:68" ht="15" hidden="1" customHeight="1">
      <c r="BP3098" s="236">
        <f ca="1"/>
        <v>2.1388888888888902</v>
      </c>
    </row>
    <row r="3099" spans="68:68" ht="15" hidden="1" customHeight="1">
      <c r="BP3099" s="236">
        <f ca="1"/>
        <v>2.1395833333333298</v>
      </c>
    </row>
    <row r="3100" spans="68:68" ht="15" hidden="1" customHeight="1">
      <c r="BP3100" s="236">
        <f ca="1"/>
        <v>2.1402777777777802</v>
      </c>
    </row>
    <row r="3101" spans="68:68" ht="15" hidden="1" customHeight="1">
      <c r="BP3101" s="236">
        <f ca="1"/>
        <v>2.1409722222222198</v>
      </c>
    </row>
    <row r="3102" spans="68:68" ht="15" hidden="1" customHeight="1">
      <c r="BP3102" s="236">
        <f ca="1"/>
        <v>2.1416666666666702</v>
      </c>
    </row>
    <row r="3103" spans="68:68" ht="15" hidden="1" customHeight="1">
      <c r="BP3103" s="236">
        <f ca="1"/>
        <v>2.1423611111111098</v>
      </c>
    </row>
    <row r="3104" spans="68:68" ht="15" hidden="1" customHeight="1">
      <c r="BP3104" s="236">
        <f ca="1"/>
        <v>2.1430555555555602</v>
      </c>
    </row>
    <row r="3105" spans="68:68" ht="15" hidden="1" customHeight="1">
      <c r="BP3105" s="236">
        <f ca="1"/>
        <v>2.1437499999999998</v>
      </c>
    </row>
    <row r="3106" spans="68:68" ht="15" hidden="1" customHeight="1">
      <c r="BP3106" s="236">
        <f ca="1"/>
        <v>2.1444444444444399</v>
      </c>
    </row>
    <row r="3107" spans="68:68" ht="15" hidden="1" customHeight="1">
      <c r="BP3107" s="236">
        <f ca="1"/>
        <v>2.1451388888888898</v>
      </c>
    </row>
    <row r="3108" spans="68:68" ht="15" hidden="1" customHeight="1">
      <c r="BP3108" s="236">
        <f ca="1"/>
        <v>2.1458333333333299</v>
      </c>
    </row>
    <row r="3109" spans="68:68" ht="15" hidden="1" customHeight="1">
      <c r="BP3109" s="236">
        <f ca="1"/>
        <v>2.1465277777777798</v>
      </c>
    </row>
    <row r="3110" spans="68:68" ht="15" hidden="1" customHeight="1">
      <c r="BP3110" s="236">
        <f ca="1"/>
        <v>2.1472222222222199</v>
      </c>
    </row>
    <row r="3111" spans="68:68" ht="15" hidden="1" customHeight="1">
      <c r="BP3111" s="236">
        <f ca="1"/>
        <v>2.1479166666666698</v>
      </c>
    </row>
    <row r="3112" spans="68:68" ht="15" hidden="1" customHeight="1">
      <c r="BP3112" s="236">
        <f ca="1"/>
        <v>2.1486111111111099</v>
      </c>
    </row>
    <row r="3113" spans="68:68" ht="15" hidden="1" customHeight="1">
      <c r="BP3113" s="236">
        <f ca="1"/>
        <v>2.1493055555555598</v>
      </c>
    </row>
    <row r="3114" spans="68:68" ht="15" hidden="1" customHeight="1">
      <c r="BP3114" s="236">
        <f ca="1"/>
        <v>2.15</v>
      </c>
    </row>
    <row r="3115" spans="68:68" ht="15" hidden="1" customHeight="1">
      <c r="BP3115" s="236">
        <f ca="1"/>
        <v>2.15069444444444</v>
      </c>
    </row>
    <row r="3116" spans="68:68" ht="15" hidden="1" customHeight="1">
      <c r="BP3116" s="236">
        <f ca="1"/>
        <v>2.1513888888888899</v>
      </c>
    </row>
    <row r="3117" spans="68:68" ht="15" hidden="1" customHeight="1">
      <c r="BP3117" s="236">
        <f ca="1"/>
        <v>2.15208333333333</v>
      </c>
    </row>
    <row r="3118" spans="68:68" ht="15" hidden="1" customHeight="1">
      <c r="BP3118" s="236">
        <f ca="1"/>
        <v>2.1527777777777799</v>
      </c>
    </row>
    <row r="3119" spans="68:68" ht="15" hidden="1" customHeight="1">
      <c r="BP3119" s="236">
        <f ca="1"/>
        <v>2.15347222222222</v>
      </c>
    </row>
    <row r="3120" spans="68:68" ht="15" hidden="1" customHeight="1">
      <c r="BP3120" s="236">
        <f ca="1"/>
        <v>2.1541666666666699</v>
      </c>
    </row>
    <row r="3121" spans="68:68" ht="15" hidden="1" customHeight="1">
      <c r="BP3121" s="236">
        <f ca="1"/>
        <v>2.15486111111111</v>
      </c>
    </row>
    <row r="3122" spans="68:68" ht="15" hidden="1" customHeight="1">
      <c r="BP3122" s="236">
        <f ca="1"/>
        <v>2.1555555555555599</v>
      </c>
    </row>
    <row r="3123" spans="68:68" ht="15" hidden="1" customHeight="1">
      <c r="BP3123" s="236">
        <f ca="1"/>
        <v>2.15625</v>
      </c>
    </row>
    <row r="3124" spans="68:68" ht="15" hidden="1" customHeight="1">
      <c r="BP3124" s="236">
        <f ca="1"/>
        <v>2.1569444444444401</v>
      </c>
    </row>
    <row r="3125" spans="68:68" ht="15" hidden="1" customHeight="1">
      <c r="BP3125" s="236">
        <f ca="1"/>
        <v>2.15763888888889</v>
      </c>
    </row>
    <row r="3126" spans="68:68" ht="15" hidden="1" customHeight="1">
      <c r="BP3126" s="236">
        <f ca="1"/>
        <v>2.1583333333333301</v>
      </c>
    </row>
    <row r="3127" spans="68:68" ht="15" hidden="1" customHeight="1">
      <c r="BP3127" s="236">
        <f ca="1"/>
        <v>2.15902777777778</v>
      </c>
    </row>
    <row r="3128" spans="68:68" ht="15" hidden="1" customHeight="1">
      <c r="BP3128" s="236">
        <f ca="1"/>
        <v>2.1597222222222201</v>
      </c>
    </row>
    <row r="3129" spans="68:68" ht="15" hidden="1" customHeight="1">
      <c r="BP3129" s="236">
        <f ca="1"/>
        <v>2.16041666666667</v>
      </c>
    </row>
    <row r="3130" spans="68:68" ht="15" hidden="1" customHeight="1">
      <c r="BP3130" s="236">
        <f ca="1"/>
        <v>2.1611111111111101</v>
      </c>
    </row>
    <row r="3131" spans="68:68" ht="15" hidden="1" customHeight="1">
      <c r="BP3131" s="236">
        <f ca="1"/>
        <v>2.16180555555556</v>
      </c>
    </row>
    <row r="3132" spans="68:68" ht="15" hidden="1" customHeight="1">
      <c r="BP3132" s="236">
        <f ca="1"/>
        <v>2.1625000000000001</v>
      </c>
    </row>
    <row r="3133" spans="68:68" ht="15" hidden="1" customHeight="1">
      <c r="BP3133" s="236">
        <f ca="1"/>
        <v>2.1631944444444402</v>
      </c>
    </row>
    <row r="3134" spans="68:68" ht="15" hidden="1" customHeight="1">
      <c r="BP3134" s="236">
        <f ca="1"/>
        <v>2.1638888888888901</v>
      </c>
    </row>
    <row r="3135" spans="68:68" ht="15" hidden="1" customHeight="1">
      <c r="BP3135" s="236">
        <f ca="1"/>
        <v>2.1645833333333302</v>
      </c>
    </row>
    <row r="3136" spans="68:68" ht="15" hidden="1" customHeight="1">
      <c r="BP3136" s="236">
        <f ca="1"/>
        <v>2.1652777777777801</v>
      </c>
    </row>
    <row r="3137" spans="68:68" ht="15" hidden="1" customHeight="1">
      <c r="BP3137" s="236">
        <f ca="1"/>
        <v>2.1659722222222202</v>
      </c>
    </row>
    <row r="3138" spans="68:68" ht="15" hidden="1" customHeight="1">
      <c r="BP3138" s="236">
        <f ca="1"/>
        <v>2.1666666666666701</v>
      </c>
    </row>
    <row r="3139" spans="68:68" ht="15" hidden="1" customHeight="1">
      <c r="BP3139" s="236">
        <f ca="1"/>
        <v>2.1673611111111102</v>
      </c>
    </row>
    <row r="3140" spans="68:68" ht="15" hidden="1" customHeight="1">
      <c r="BP3140" s="236">
        <f ca="1"/>
        <v>2.1680555555555601</v>
      </c>
    </row>
    <row r="3141" spans="68:68" ht="15" hidden="1" customHeight="1">
      <c r="BP3141" s="236">
        <f ca="1"/>
        <v>2.1687500000000002</v>
      </c>
    </row>
    <row r="3142" spans="68:68" ht="15" hidden="1" customHeight="1">
      <c r="BP3142" s="236">
        <f ca="1"/>
        <v>2.1694444444444398</v>
      </c>
    </row>
    <row r="3143" spans="68:68" ht="15" hidden="1" customHeight="1">
      <c r="BP3143" s="236">
        <f ca="1"/>
        <v>2.1701388888888902</v>
      </c>
    </row>
    <row r="3144" spans="68:68" ht="15" hidden="1" customHeight="1">
      <c r="BP3144" s="236">
        <f ca="1"/>
        <v>2.1708333333333298</v>
      </c>
    </row>
    <row r="3145" spans="68:68" ht="15" hidden="1" customHeight="1">
      <c r="BP3145" s="236">
        <f ca="1"/>
        <v>2.1715277777777802</v>
      </c>
    </row>
    <row r="3146" spans="68:68" ht="15" hidden="1" customHeight="1">
      <c r="BP3146" s="236">
        <f ca="1"/>
        <v>2.1722222222222198</v>
      </c>
    </row>
    <row r="3147" spans="68:68" ht="15" hidden="1" customHeight="1">
      <c r="BP3147" s="236">
        <f ca="1"/>
        <v>2.1729166666666702</v>
      </c>
    </row>
    <row r="3148" spans="68:68" ht="15" hidden="1" customHeight="1">
      <c r="BP3148" s="236">
        <f ca="1"/>
        <v>2.1736111111111098</v>
      </c>
    </row>
    <row r="3149" spans="68:68" ht="15" hidden="1" customHeight="1">
      <c r="BP3149" s="236">
        <f ca="1"/>
        <v>2.1743055555555602</v>
      </c>
    </row>
    <row r="3150" spans="68:68" ht="15" hidden="1" customHeight="1">
      <c r="BP3150" s="236">
        <f ca="1"/>
        <v>2.1749999999999998</v>
      </c>
    </row>
    <row r="3151" spans="68:68" ht="15" hidden="1" customHeight="1">
      <c r="BP3151" s="236">
        <f ca="1"/>
        <v>2.1756944444444399</v>
      </c>
    </row>
    <row r="3152" spans="68:68" ht="15" hidden="1" customHeight="1">
      <c r="BP3152" s="236">
        <f ca="1"/>
        <v>2.1763888888888898</v>
      </c>
    </row>
    <row r="3153" spans="68:68" ht="15" hidden="1" customHeight="1">
      <c r="BP3153" s="236">
        <f ca="1"/>
        <v>2.1770833333333299</v>
      </c>
    </row>
    <row r="3154" spans="68:68" ht="15" hidden="1" customHeight="1">
      <c r="BP3154" s="236">
        <f ca="1"/>
        <v>2.1777777777777798</v>
      </c>
    </row>
    <row r="3155" spans="68:68" ht="15" hidden="1" customHeight="1">
      <c r="BP3155" s="236">
        <f ca="1"/>
        <v>2.1784722222222199</v>
      </c>
    </row>
    <row r="3156" spans="68:68" ht="15" hidden="1" customHeight="1">
      <c r="BP3156" s="236">
        <f ca="1"/>
        <v>2.1791666666666698</v>
      </c>
    </row>
    <row r="3157" spans="68:68" ht="15" hidden="1" customHeight="1">
      <c r="BP3157" s="236">
        <f ca="1"/>
        <v>2.1798611111111099</v>
      </c>
    </row>
    <row r="3158" spans="68:68" ht="15" hidden="1" customHeight="1">
      <c r="BP3158" s="236">
        <f ca="1"/>
        <v>2.1805555555555598</v>
      </c>
    </row>
    <row r="3159" spans="68:68" ht="15" hidden="1" customHeight="1">
      <c r="BP3159" s="236">
        <f ca="1"/>
        <v>2.1812499999999999</v>
      </c>
    </row>
    <row r="3160" spans="68:68" ht="15" hidden="1" customHeight="1">
      <c r="BP3160" s="236">
        <f ca="1"/>
        <v>2.18194444444444</v>
      </c>
    </row>
    <row r="3161" spans="68:68" ht="15" hidden="1" customHeight="1">
      <c r="BP3161" s="236">
        <f ca="1"/>
        <v>2.1826388888888899</v>
      </c>
    </row>
    <row r="3162" spans="68:68" ht="15" hidden="1" customHeight="1">
      <c r="BP3162" s="236">
        <f ca="1"/>
        <v>2.18333333333333</v>
      </c>
    </row>
    <row r="3163" spans="68:68" ht="15" hidden="1" customHeight="1">
      <c r="BP3163" s="236">
        <f ca="1"/>
        <v>2.1840277777777799</v>
      </c>
    </row>
    <row r="3164" spans="68:68" ht="15" hidden="1" customHeight="1">
      <c r="BP3164" s="236">
        <f ca="1"/>
        <v>2.18472222222222</v>
      </c>
    </row>
    <row r="3165" spans="68:68" ht="15" hidden="1" customHeight="1">
      <c r="BP3165" s="236">
        <f ca="1"/>
        <v>2.1854166666666699</v>
      </c>
    </row>
    <row r="3166" spans="68:68" ht="15" hidden="1" customHeight="1">
      <c r="BP3166" s="236">
        <f ca="1"/>
        <v>2.18611111111111</v>
      </c>
    </row>
    <row r="3167" spans="68:68" ht="15" hidden="1" customHeight="1">
      <c r="BP3167" s="236">
        <f ca="1"/>
        <v>2.1868055555555599</v>
      </c>
    </row>
    <row r="3168" spans="68:68" ht="15" hidden="1" customHeight="1">
      <c r="BP3168" s="236">
        <f ca="1"/>
        <v>2.1875</v>
      </c>
    </row>
    <row r="3169" spans="68:68" ht="15" hidden="1" customHeight="1">
      <c r="BP3169" s="236">
        <f ca="1"/>
        <v>2.1881944444444401</v>
      </c>
    </row>
    <row r="3170" spans="68:68" ht="15" hidden="1" customHeight="1">
      <c r="BP3170" s="236">
        <f ca="1"/>
        <v>2.18888888888889</v>
      </c>
    </row>
    <row r="3171" spans="68:68" ht="15" hidden="1" customHeight="1">
      <c r="BP3171" s="236">
        <f ca="1"/>
        <v>2.1895833333333301</v>
      </c>
    </row>
    <row r="3172" spans="68:68" ht="15" hidden="1" customHeight="1">
      <c r="BP3172" s="236">
        <f ca="1"/>
        <v>2.19027777777778</v>
      </c>
    </row>
    <row r="3173" spans="68:68" ht="15" hidden="1" customHeight="1">
      <c r="BP3173" s="236">
        <f ca="1"/>
        <v>2.1909722222222201</v>
      </c>
    </row>
    <row r="3174" spans="68:68" ht="15" hidden="1" customHeight="1">
      <c r="BP3174" s="236">
        <f ca="1"/>
        <v>2.19166666666667</v>
      </c>
    </row>
    <row r="3175" spans="68:68" ht="15" hidden="1" customHeight="1">
      <c r="BP3175" s="236">
        <f ca="1"/>
        <v>2.1923611111111101</v>
      </c>
    </row>
    <row r="3176" spans="68:68" ht="15" hidden="1" customHeight="1">
      <c r="BP3176" s="236">
        <f ca="1"/>
        <v>2.19305555555556</v>
      </c>
    </row>
    <row r="3177" spans="68:68" ht="15" hidden="1" customHeight="1">
      <c r="BP3177" s="236">
        <f ca="1"/>
        <v>2.1937500000000001</v>
      </c>
    </row>
    <row r="3178" spans="68:68" ht="15" hidden="1" customHeight="1">
      <c r="BP3178" s="236">
        <f ca="1"/>
        <v>2.1944444444444402</v>
      </c>
    </row>
    <row r="3179" spans="68:68" ht="15" hidden="1" customHeight="1">
      <c r="BP3179" s="236">
        <f ca="1"/>
        <v>2.1951388888888901</v>
      </c>
    </row>
    <row r="3180" spans="68:68" ht="15" hidden="1" customHeight="1">
      <c r="BP3180" s="236">
        <f ca="1"/>
        <v>2.1958333333333302</v>
      </c>
    </row>
    <row r="3181" spans="68:68" ht="15" hidden="1" customHeight="1">
      <c r="BP3181" s="236">
        <f ca="1"/>
        <v>2.1965277777777801</v>
      </c>
    </row>
    <row r="3182" spans="68:68" ht="15" hidden="1" customHeight="1">
      <c r="BP3182" s="236">
        <f ca="1"/>
        <v>2.1972222222222202</v>
      </c>
    </row>
    <row r="3183" spans="68:68" ht="15" hidden="1" customHeight="1">
      <c r="BP3183" s="236">
        <f ca="1"/>
        <v>2.1979166666666701</v>
      </c>
    </row>
    <row r="3184" spans="68:68" ht="15" hidden="1" customHeight="1">
      <c r="BP3184" s="236">
        <f ca="1"/>
        <v>2.1986111111111102</v>
      </c>
    </row>
    <row r="3185" spans="68:68" ht="15" hidden="1" customHeight="1">
      <c r="BP3185" s="236">
        <f ca="1"/>
        <v>2.1993055555555601</v>
      </c>
    </row>
    <row r="3186" spans="68:68" ht="15" hidden="1" customHeight="1">
      <c r="BP3186" s="236">
        <f ca="1"/>
        <v>2.2000000000000002</v>
      </c>
    </row>
    <row r="3187" spans="68:68" ht="15" hidden="1" customHeight="1">
      <c r="BP3187" s="236">
        <f ca="1"/>
        <v>2.2006944444444398</v>
      </c>
    </row>
    <row r="3188" spans="68:68" ht="15" hidden="1" customHeight="1">
      <c r="BP3188" s="236">
        <f ca="1"/>
        <v>2.2013888888888902</v>
      </c>
    </row>
    <row r="3189" spans="68:68" ht="15" hidden="1" customHeight="1">
      <c r="BP3189" s="236">
        <f ca="1"/>
        <v>2.2020833333333298</v>
      </c>
    </row>
    <row r="3190" spans="68:68" ht="15" hidden="1" customHeight="1">
      <c r="BP3190" s="236">
        <f ca="1"/>
        <v>2.2027777777777802</v>
      </c>
    </row>
    <row r="3191" spans="68:68" ht="15" hidden="1" customHeight="1">
      <c r="BP3191" s="236">
        <f ca="1"/>
        <v>2.2034722222222198</v>
      </c>
    </row>
    <row r="3192" spans="68:68" ht="15" hidden="1" customHeight="1">
      <c r="BP3192" s="236">
        <f ca="1"/>
        <v>2.2041666666666702</v>
      </c>
    </row>
    <row r="3193" spans="68:68" ht="15" hidden="1" customHeight="1">
      <c r="BP3193" s="236">
        <f ca="1"/>
        <v>2.2048611111111098</v>
      </c>
    </row>
    <row r="3194" spans="68:68" ht="15" hidden="1" customHeight="1">
      <c r="BP3194" s="236">
        <f ca="1"/>
        <v>2.2055555555555602</v>
      </c>
    </row>
    <row r="3195" spans="68:68" ht="15" hidden="1" customHeight="1">
      <c r="BP3195" s="236">
        <f ca="1"/>
        <v>2.2062499999999998</v>
      </c>
    </row>
    <row r="3196" spans="68:68" ht="15" hidden="1" customHeight="1">
      <c r="BP3196" s="236">
        <f ca="1"/>
        <v>2.2069444444444399</v>
      </c>
    </row>
    <row r="3197" spans="68:68" ht="15" hidden="1" customHeight="1">
      <c r="BP3197" s="236">
        <f ca="1"/>
        <v>2.2076388888888898</v>
      </c>
    </row>
    <row r="3198" spans="68:68" ht="15" hidden="1" customHeight="1">
      <c r="BP3198" s="236">
        <f ca="1"/>
        <v>2.2083333333333299</v>
      </c>
    </row>
    <row r="3199" spans="68:68" ht="15" hidden="1" customHeight="1">
      <c r="BP3199" s="236">
        <f ca="1"/>
        <v>2.2090277777777798</v>
      </c>
    </row>
    <row r="3200" spans="68:68" ht="15" hidden="1" customHeight="1">
      <c r="BP3200" s="236">
        <f ca="1"/>
        <v>2.2097222222222199</v>
      </c>
    </row>
    <row r="3201" spans="68:68" ht="15" hidden="1" customHeight="1">
      <c r="BP3201" s="236">
        <f ca="1"/>
        <v>2.2104166666666698</v>
      </c>
    </row>
    <row r="3202" spans="68:68" ht="15" hidden="1" customHeight="1">
      <c r="BP3202" s="236">
        <f ca="1"/>
        <v>2.2111111111111099</v>
      </c>
    </row>
    <row r="3203" spans="68:68" ht="15" hidden="1" customHeight="1">
      <c r="BP3203" s="236">
        <f ca="1"/>
        <v>2.2118055555555598</v>
      </c>
    </row>
    <row r="3204" spans="68:68" ht="15" hidden="1" customHeight="1">
      <c r="BP3204" s="236">
        <f ca="1"/>
        <v>2.2124999999999999</v>
      </c>
    </row>
    <row r="3205" spans="68:68" ht="15" hidden="1" customHeight="1">
      <c r="BP3205" s="236">
        <f ca="1"/>
        <v>2.21319444444444</v>
      </c>
    </row>
    <row r="3206" spans="68:68" ht="15" hidden="1" customHeight="1">
      <c r="BP3206" s="236">
        <f ca="1"/>
        <v>2.2138888888888899</v>
      </c>
    </row>
    <row r="3207" spans="68:68" ht="15" hidden="1" customHeight="1">
      <c r="BP3207" s="236">
        <f ca="1"/>
        <v>2.21458333333333</v>
      </c>
    </row>
    <row r="3208" spans="68:68" ht="15" hidden="1" customHeight="1">
      <c r="BP3208" s="236">
        <f ca="1"/>
        <v>2.2152777777777799</v>
      </c>
    </row>
    <row r="3209" spans="68:68" ht="15" hidden="1" customHeight="1">
      <c r="BP3209" s="236">
        <f ca="1"/>
        <v>2.21597222222222</v>
      </c>
    </row>
    <row r="3210" spans="68:68" ht="15" hidden="1" customHeight="1">
      <c r="BP3210" s="236">
        <f ca="1"/>
        <v>2.2166666666666699</v>
      </c>
    </row>
    <row r="3211" spans="68:68" ht="15" hidden="1" customHeight="1">
      <c r="BP3211" s="236">
        <f ca="1"/>
        <v>2.21736111111111</v>
      </c>
    </row>
    <row r="3212" spans="68:68" ht="15" hidden="1" customHeight="1">
      <c r="BP3212" s="236">
        <f ca="1"/>
        <v>2.2180555555555599</v>
      </c>
    </row>
    <row r="3213" spans="68:68" ht="15" hidden="1" customHeight="1">
      <c r="BP3213" s="236">
        <f ca="1"/>
        <v>2.21875</v>
      </c>
    </row>
    <row r="3214" spans="68:68" ht="15" hidden="1" customHeight="1">
      <c r="BP3214" s="236">
        <f ca="1"/>
        <v>2.2194444444444401</v>
      </c>
    </row>
    <row r="3215" spans="68:68" ht="15" hidden="1" customHeight="1">
      <c r="BP3215" s="236">
        <f ca="1"/>
        <v>2.22013888888889</v>
      </c>
    </row>
    <row r="3216" spans="68:68" ht="15" hidden="1" customHeight="1">
      <c r="BP3216" s="236">
        <f ca="1"/>
        <v>2.2208333333333301</v>
      </c>
    </row>
    <row r="3217" spans="68:68" ht="15" hidden="1" customHeight="1">
      <c r="BP3217" s="236">
        <f ca="1"/>
        <v>2.22152777777778</v>
      </c>
    </row>
    <row r="3218" spans="68:68" ht="15" hidden="1" customHeight="1">
      <c r="BP3218" s="236">
        <f ca="1"/>
        <v>2.2222222222222201</v>
      </c>
    </row>
    <row r="3219" spans="68:68" ht="15" hidden="1" customHeight="1">
      <c r="BP3219" s="236">
        <f ca="1"/>
        <v>2.22291666666667</v>
      </c>
    </row>
    <row r="3220" spans="68:68" ht="15" hidden="1" customHeight="1">
      <c r="BP3220" s="236">
        <f ca="1"/>
        <v>2.2236111111111101</v>
      </c>
    </row>
    <row r="3221" spans="68:68" ht="15" hidden="1" customHeight="1">
      <c r="BP3221" s="236">
        <f ca="1"/>
        <v>2.22430555555556</v>
      </c>
    </row>
    <row r="3222" spans="68:68" ht="15" hidden="1" customHeight="1">
      <c r="BP3222" s="236">
        <f ca="1"/>
        <v>2.2250000000000001</v>
      </c>
    </row>
    <row r="3223" spans="68:68" ht="15" hidden="1" customHeight="1">
      <c r="BP3223" s="236">
        <f ca="1"/>
        <v>2.2256944444444402</v>
      </c>
    </row>
    <row r="3224" spans="68:68" ht="15" hidden="1" customHeight="1">
      <c r="BP3224" s="236">
        <f ca="1"/>
        <v>2.2263888888888901</v>
      </c>
    </row>
    <row r="3225" spans="68:68" ht="15" hidden="1" customHeight="1">
      <c r="BP3225" s="236">
        <f ca="1"/>
        <v>2.2270833333333302</v>
      </c>
    </row>
    <row r="3226" spans="68:68" ht="15" hidden="1" customHeight="1">
      <c r="BP3226" s="236">
        <f ca="1"/>
        <v>2.2277777777777801</v>
      </c>
    </row>
    <row r="3227" spans="68:68" ht="15" hidden="1" customHeight="1">
      <c r="BP3227" s="236">
        <f ca="1"/>
        <v>2.2284722222222202</v>
      </c>
    </row>
    <row r="3228" spans="68:68" ht="15" hidden="1" customHeight="1">
      <c r="BP3228" s="236">
        <f ca="1"/>
        <v>2.2291666666666701</v>
      </c>
    </row>
    <row r="3229" spans="68:68" ht="15" hidden="1" customHeight="1">
      <c r="BP3229" s="236">
        <f ca="1"/>
        <v>2.2298611111111102</v>
      </c>
    </row>
    <row r="3230" spans="68:68" ht="15" hidden="1" customHeight="1">
      <c r="BP3230" s="236">
        <f ca="1"/>
        <v>2.2305555555555601</v>
      </c>
    </row>
    <row r="3231" spans="68:68" ht="15" hidden="1" customHeight="1">
      <c r="BP3231" s="236">
        <f ca="1"/>
        <v>2.2312500000000002</v>
      </c>
    </row>
    <row r="3232" spans="68:68" ht="15" hidden="1" customHeight="1">
      <c r="BP3232" s="236">
        <f ca="1"/>
        <v>2.2319444444444398</v>
      </c>
    </row>
    <row r="3233" spans="68:68" ht="15" hidden="1" customHeight="1">
      <c r="BP3233" s="236">
        <f ca="1"/>
        <v>2.2326388888888902</v>
      </c>
    </row>
    <row r="3234" spans="68:68" ht="15" hidden="1" customHeight="1">
      <c r="BP3234" s="236">
        <f ca="1"/>
        <v>2.2333333333333298</v>
      </c>
    </row>
    <row r="3235" spans="68:68" ht="15" hidden="1" customHeight="1">
      <c r="BP3235" s="236">
        <f ca="1"/>
        <v>2.2340277777777802</v>
      </c>
    </row>
    <row r="3236" spans="68:68" ht="15" hidden="1" customHeight="1">
      <c r="BP3236" s="236">
        <f ca="1"/>
        <v>2.2347222222222198</v>
      </c>
    </row>
    <row r="3237" spans="68:68" ht="15" hidden="1" customHeight="1">
      <c r="BP3237" s="236">
        <f ca="1"/>
        <v>2.2354166666666702</v>
      </c>
    </row>
    <row r="3238" spans="68:68" ht="15" hidden="1" customHeight="1">
      <c r="BP3238" s="236">
        <f ca="1"/>
        <v>2.2361111111111098</v>
      </c>
    </row>
    <row r="3239" spans="68:68" ht="15" hidden="1" customHeight="1">
      <c r="BP3239" s="236">
        <f ca="1"/>
        <v>2.2368055555555602</v>
      </c>
    </row>
    <row r="3240" spans="68:68" ht="15" hidden="1" customHeight="1">
      <c r="BP3240" s="236">
        <f ca="1"/>
        <v>2.2374999999999998</v>
      </c>
    </row>
    <row r="3241" spans="68:68" ht="15" hidden="1" customHeight="1">
      <c r="BP3241" s="236">
        <f ca="1"/>
        <v>2.2381944444444399</v>
      </c>
    </row>
    <row r="3242" spans="68:68" ht="15" hidden="1" customHeight="1">
      <c r="BP3242" s="236">
        <f ca="1"/>
        <v>2.2388888888888898</v>
      </c>
    </row>
    <row r="3243" spans="68:68" ht="15" hidden="1" customHeight="1">
      <c r="BP3243" s="236">
        <f ca="1"/>
        <v>2.2395833333333299</v>
      </c>
    </row>
    <row r="3244" spans="68:68" ht="15" hidden="1" customHeight="1">
      <c r="BP3244" s="236">
        <f ca="1"/>
        <v>2.2402777777777798</v>
      </c>
    </row>
    <row r="3245" spans="68:68" ht="15" hidden="1" customHeight="1">
      <c r="BP3245" s="236">
        <f ca="1"/>
        <v>2.2409722222222199</v>
      </c>
    </row>
    <row r="3246" spans="68:68" ht="15" hidden="1" customHeight="1">
      <c r="BP3246" s="236">
        <f ca="1"/>
        <v>2.2416666666666698</v>
      </c>
    </row>
    <row r="3247" spans="68:68" ht="15" hidden="1" customHeight="1">
      <c r="BP3247" s="236">
        <f ca="1"/>
        <v>2.2423611111111099</v>
      </c>
    </row>
    <row r="3248" spans="68:68" ht="15" hidden="1" customHeight="1">
      <c r="BP3248" s="236">
        <f ca="1"/>
        <v>2.2430555555555598</v>
      </c>
    </row>
    <row r="3249" spans="68:68" ht="15" hidden="1" customHeight="1">
      <c r="BP3249" s="236">
        <f ca="1"/>
        <v>2.2437499999999999</v>
      </c>
    </row>
    <row r="3250" spans="68:68" ht="15" hidden="1" customHeight="1">
      <c r="BP3250" s="236">
        <f ca="1"/>
        <v>2.24444444444444</v>
      </c>
    </row>
    <row r="3251" spans="68:68" ht="15" hidden="1" customHeight="1">
      <c r="BP3251" s="236">
        <f ca="1"/>
        <v>2.2451388888888899</v>
      </c>
    </row>
    <row r="3252" spans="68:68" ht="15" hidden="1" customHeight="1">
      <c r="BP3252" s="236">
        <f ca="1"/>
        <v>2.24583333333333</v>
      </c>
    </row>
    <row r="3253" spans="68:68" ht="15" hidden="1" customHeight="1">
      <c r="BP3253" s="236">
        <f ca="1"/>
        <v>2.2465277777777799</v>
      </c>
    </row>
    <row r="3254" spans="68:68" ht="15" hidden="1" customHeight="1">
      <c r="BP3254" s="236">
        <f ca="1"/>
        <v>2.24722222222222</v>
      </c>
    </row>
    <row r="3255" spans="68:68" ht="15" hidden="1" customHeight="1">
      <c r="BP3255" s="236">
        <f ca="1"/>
        <v>2.2479166666666699</v>
      </c>
    </row>
    <row r="3256" spans="68:68" ht="15" hidden="1" customHeight="1">
      <c r="BP3256" s="236">
        <f ca="1"/>
        <v>2.24861111111111</v>
      </c>
    </row>
    <row r="3257" spans="68:68" ht="15" hidden="1" customHeight="1">
      <c r="BP3257" s="236">
        <f ca="1"/>
        <v>2.2493055555555599</v>
      </c>
    </row>
    <row r="3258" spans="68:68" ht="15" hidden="1" customHeight="1">
      <c r="BP3258" s="236">
        <f ca="1"/>
        <v>2.25</v>
      </c>
    </row>
    <row r="3259" spans="68:68" ht="15" hidden="1" customHeight="1">
      <c r="BP3259" s="236">
        <f ca="1"/>
        <v>2.2506944444444401</v>
      </c>
    </row>
    <row r="3260" spans="68:68" ht="15" hidden="1" customHeight="1">
      <c r="BP3260" s="236">
        <f ca="1"/>
        <v>2.25138888888889</v>
      </c>
    </row>
    <row r="3261" spans="68:68" ht="15" hidden="1" customHeight="1">
      <c r="BP3261" s="236">
        <f ca="1"/>
        <v>2.2520833333333301</v>
      </c>
    </row>
    <row r="3262" spans="68:68" ht="15" hidden="1" customHeight="1">
      <c r="BP3262" s="236">
        <f ca="1"/>
        <v>2.25277777777778</v>
      </c>
    </row>
    <row r="3263" spans="68:68" ht="15" hidden="1" customHeight="1">
      <c r="BP3263" s="236">
        <f ca="1"/>
        <v>2.2534722222222201</v>
      </c>
    </row>
    <row r="3264" spans="68:68" ht="15" hidden="1" customHeight="1">
      <c r="BP3264" s="236">
        <f ca="1"/>
        <v>2.25416666666667</v>
      </c>
    </row>
    <row r="3265" spans="68:68" ht="15" hidden="1" customHeight="1">
      <c r="BP3265" s="236">
        <f ca="1"/>
        <v>2.2548611111111101</v>
      </c>
    </row>
    <row r="3266" spans="68:68" ht="15" hidden="1" customHeight="1">
      <c r="BP3266" s="236">
        <f ca="1"/>
        <v>2.25555555555556</v>
      </c>
    </row>
    <row r="3267" spans="68:68" ht="15" hidden="1" customHeight="1">
      <c r="BP3267" s="236">
        <f ca="1"/>
        <v>2.2562500000000001</v>
      </c>
    </row>
    <row r="3268" spans="68:68" ht="15" hidden="1" customHeight="1">
      <c r="BP3268" s="236">
        <f ca="1"/>
        <v>2.2569444444444402</v>
      </c>
    </row>
    <row r="3269" spans="68:68" ht="15" hidden="1" customHeight="1">
      <c r="BP3269" s="236">
        <f ca="1"/>
        <v>2.2576388888888901</v>
      </c>
    </row>
    <row r="3270" spans="68:68" ht="15" hidden="1" customHeight="1">
      <c r="BP3270" s="236">
        <f ca="1"/>
        <v>2.2583333333333302</v>
      </c>
    </row>
    <row r="3271" spans="68:68" ht="15" hidden="1" customHeight="1">
      <c r="BP3271" s="236">
        <f ca="1"/>
        <v>2.2590277777777801</v>
      </c>
    </row>
    <row r="3272" spans="68:68" ht="15" hidden="1" customHeight="1">
      <c r="BP3272" s="236">
        <f ca="1"/>
        <v>2.2597222222222202</v>
      </c>
    </row>
    <row r="3273" spans="68:68" ht="15" hidden="1" customHeight="1">
      <c r="BP3273" s="236">
        <f ca="1"/>
        <v>2.2604166666666701</v>
      </c>
    </row>
    <row r="3274" spans="68:68" ht="15" hidden="1" customHeight="1">
      <c r="BP3274" s="236">
        <f ca="1"/>
        <v>2.2611111111111102</v>
      </c>
    </row>
    <row r="3275" spans="68:68" ht="15" hidden="1" customHeight="1">
      <c r="BP3275" s="236">
        <f ca="1"/>
        <v>2.2618055555555601</v>
      </c>
    </row>
    <row r="3276" spans="68:68" ht="15" hidden="1" customHeight="1">
      <c r="BP3276" s="236">
        <f ca="1"/>
        <v>2.2625000000000002</v>
      </c>
    </row>
    <row r="3277" spans="68:68" ht="15" hidden="1" customHeight="1">
      <c r="BP3277" s="236">
        <f ca="1"/>
        <v>2.2631944444444398</v>
      </c>
    </row>
    <row r="3278" spans="68:68" ht="15" hidden="1" customHeight="1">
      <c r="BP3278" s="236">
        <f ca="1"/>
        <v>2.2638888888888902</v>
      </c>
    </row>
    <row r="3279" spans="68:68" ht="15" hidden="1" customHeight="1">
      <c r="BP3279" s="236">
        <f ca="1"/>
        <v>2.2645833333333298</v>
      </c>
    </row>
    <row r="3280" spans="68:68" ht="15" hidden="1" customHeight="1">
      <c r="BP3280" s="236">
        <f ca="1"/>
        <v>2.2652777777777802</v>
      </c>
    </row>
    <row r="3281" spans="68:68" ht="15" hidden="1" customHeight="1">
      <c r="BP3281" s="236">
        <f ca="1"/>
        <v>2.2659722222222198</v>
      </c>
    </row>
    <row r="3282" spans="68:68" ht="15" hidden="1" customHeight="1">
      <c r="BP3282" s="236">
        <f ca="1"/>
        <v>2.2666666666666702</v>
      </c>
    </row>
    <row r="3283" spans="68:68" ht="15" hidden="1" customHeight="1">
      <c r="BP3283" s="236">
        <f ca="1"/>
        <v>2.2673611111111098</v>
      </c>
    </row>
    <row r="3284" spans="68:68" ht="15" hidden="1" customHeight="1">
      <c r="BP3284" s="236">
        <f ca="1"/>
        <v>2.2680555555555602</v>
      </c>
    </row>
    <row r="3285" spans="68:68" ht="15" hidden="1" customHeight="1">
      <c r="BP3285" s="236">
        <f ca="1"/>
        <v>2.2687499999999998</v>
      </c>
    </row>
    <row r="3286" spans="68:68" ht="15" hidden="1" customHeight="1">
      <c r="BP3286" s="236">
        <f ca="1"/>
        <v>2.2694444444444399</v>
      </c>
    </row>
    <row r="3287" spans="68:68" ht="15" hidden="1" customHeight="1">
      <c r="BP3287" s="236">
        <f ca="1"/>
        <v>2.2701388888888898</v>
      </c>
    </row>
    <row r="3288" spans="68:68" ht="15" hidden="1" customHeight="1">
      <c r="BP3288" s="236">
        <f ca="1"/>
        <v>2.2708333333333299</v>
      </c>
    </row>
    <row r="3289" spans="68:68" ht="15" hidden="1" customHeight="1">
      <c r="BP3289" s="236">
        <f ca="1"/>
        <v>2.2715277777777798</v>
      </c>
    </row>
    <row r="3290" spans="68:68" ht="15" hidden="1" customHeight="1">
      <c r="BP3290" s="236">
        <f ca="1"/>
        <v>2.2722222222222199</v>
      </c>
    </row>
    <row r="3291" spans="68:68" ht="15" hidden="1" customHeight="1">
      <c r="BP3291" s="236">
        <f ca="1"/>
        <v>2.2729166666666698</v>
      </c>
    </row>
    <row r="3292" spans="68:68" ht="15" hidden="1" customHeight="1">
      <c r="BP3292" s="236">
        <f ca="1"/>
        <v>2.2736111111111099</v>
      </c>
    </row>
    <row r="3293" spans="68:68" ht="15" hidden="1" customHeight="1">
      <c r="BP3293" s="236">
        <f ca="1"/>
        <v>2.2743055555555598</v>
      </c>
    </row>
    <row r="3294" spans="68:68" ht="15" hidden="1" customHeight="1">
      <c r="BP3294" s="236">
        <f ca="1"/>
        <v>2.2749999999999999</v>
      </c>
    </row>
    <row r="3295" spans="68:68" ht="15" hidden="1" customHeight="1">
      <c r="BP3295" s="236">
        <f ca="1"/>
        <v>2.27569444444444</v>
      </c>
    </row>
    <row r="3296" spans="68:68" ht="15" hidden="1" customHeight="1">
      <c r="BP3296" s="236">
        <f ca="1"/>
        <v>2.2763888888888899</v>
      </c>
    </row>
    <row r="3297" spans="68:68" ht="15" hidden="1" customHeight="1">
      <c r="BP3297" s="236">
        <f ca="1"/>
        <v>2.27708333333333</v>
      </c>
    </row>
    <row r="3298" spans="68:68" ht="15" hidden="1" customHeight="1">
      <c r="BP3298" s="236">
        <f ca="1"/>
        <v>2.2777777777777799</v>
      </c>
    </row>
    <row r="3299" spans="68:68" ht="15" hidden="1" customHeight="1">
      <c r="BP3299" s="236">
        <f ca="1"/>
        <v>2.27847222222222</v>
      </c>
    </row>
    <row r="3300" spans="68:68" ht="15" hidden="1" customHeight="1">
      <c r="BP3300" s="236">
        <f ca="1"/>
        <v>2.2791666666666699</v>
      </c>
    </row>
    <row r="3301" spans="68:68" ht="15" hidden="1" customHeight="1">
      <c r="BP3301" s="236">
        <f ca="1"/>
        <v>2.27986111111111</v>
      </c>
    </row>
    <row r="3302" spans="68:68" ht="15" hidden="1" customHeight="1">
      <c r="BP3302" s="236">
        <f ca="1"/>
        <v>2.2805555555555599</v>
      </c>
    </row>
    <row r="3303" spans="68:68" ht="15" hidden="1" customHeight="1">
      <c r="BP3303" s="236">
        <f ca="1"/>
        <v>2.28125</v>
      </c>
    </row>
    <row r="3304" spans="68:68" ht="15" hidden="1" customHeight="1">
      <c r="BP3304" s="236">
        <f ca="1"/>
        <v>2.2819444444444401</v>
      </c>
    </row>
    <row r="3305" spans="68:68" ht="15" hidden="1" customHeight="1">
      <c r="BP3305" s="236">
        <f ca="1"/>
        <v>2.28263888888889</v>
      </c>
    </row>
    <row r="3306" spans="68:68" ht="15" hidden="1" customHeight="1">
      <c r="BP3306" s="236">
        <f ca="1"/>
        <v>2.2833333333333301</v>
      </c>
    </row>
    <row r="3307" spans="68:68" ht="15" hidden="1" customHeight="1">
      <c r="BP3307" s="236">
        <f ca="1"/>
        <v>2.28402777777778</v>
      </c>
    </row>
    <row r="3308" spans="68:68" ht="15" hidden="1" customHeight="1">
      <c r="BP3308" s="236">
        <f ca="1"/>
        <v>2.2847222222222201</v>
      </c>
    </row>
    <row r="3309" spans="68:68" ht="15" hidden="1" customHeight="1">
      <c r="BP3309" s="236">
        <f ca="1"/>
        <v>2.28541666666667</v>
      </c>
    </row>
    <row r="3310" spans="68:68" ht="15" hidden="1" customHeight="1">
      <c r="BP3310" s="236">
        <f ca="1"/>
        <v>2.2861111111111101</v>
      </c>
    </row>
    <row r="3311" spans="68:68" ht="15" hidden="1" customHeight="1">
      <c r="BP3311" s="236">
        <f ca="1"/>
        <v>2.28680555555556</v>
      </c>
    </row>
    <row r="3312" spans="68:68" ht="15" hidden="1" customHeight="1">
      <c r="BP3312" s="236">
        <f ca="1"/>
        <v>2.2875000000000001</v>
      </c>
    </row>
    <row r="3313" spans="68:68" ht="15" hidden="1" customHeight="1">
      <c r="BP3313" s="236">
        <f ca="1"/>
        <v>2.2881944444444402</v>
      </c>
    </row>
    <row r="3314" spans="68:68" ht="15" hidden="1" customHeight="1">
      <c r="BP3314" s="236">
        <f ca="1"/>
        <v>2.2888888888888901</v>
      </c>
    </row>
    <row r="3315" spans="68:68" ht="15" hidden="1" customHeight="1">
      <c r="BP3315" s="236">
        <f ca="1"/>
        <v>2.2895833333333302</v>
      </c>
    </row>
    <row r="3316" spans="68:68" ht="15" hidden="1" customHeight="1">
      <c r="BP3316" s="236">
        <f ca="1"/>
        <v>2.2902777777777801</v>
      </c>
    </row>
    <row r="3317" spans="68:68" ht="15" hidden="1" customHeight="1">
      <c r="BP3317" s="236">
        <f ca="1"/>
        <v>2.2909722222222202</v>
      </c>
    </row>
    <row r="3318" spans="68:68" ht="15" hidden="1" customHeight="1">
      <c r="BP3318" s="236">
        <f ca="1"/>
        <v>2.2916666666666701</v>
      </c>
    </row>
    <row r="3319" spans="68:68" ht="15" hidden="1" customHeight="1">
      <c r="BP3319" s="236">
        <f ca="1"/>
        <v>2.2923611111111102</v>
      </c>
    </row>
    <row r="3320" spans="68:68" ht="15" hidden="1" customHeight="1">
      <c r="BP3320" s="236">
        <f ca="1"/>
        <v>2.2930555555555601</v>
      </c>
    </row>
    <row r="3321" spans="68:68" ht="15" hidden="1" customHeight="1">
      <c r="BP3321" s="236">
        <f ca="1"/>
        <v>2.2937500000000002</v>
      </c>
    </row>
    <row r="3322" spans="68:68" ht="15" hidden="1" customHeight="1">
      <c r="BP3322" s="236">
        <f ca="1"/>
        <v>2.2944444444444398</v>
      </c>
    </row>
    <row r="3323" spans="68:68" ht="15" hidden="1" customHeight="1">
      <c r="BP3323" s="236">
        <f ca="1"/>
        <v>2.2951388888888902</v>
      </c>
    </row>
    <row r="3324" spans="68:68" ht="15" hidden="1" customHeight="1">
      <c r="BP3324" s="236">
        <f ca="1"/>
        <v>2.2958333333333298</v>
      </c>
    </row>
    <row r="3325" spans="68:68" ht="15" hidden="1" customHeight="1">
      <c r="BP3325" s="236">
        <f ca="1"/>
        <v>2.2965277777777802</v>
      </c>
    </row>
    <row r="3326" spans="68:68" ht="15" hidden="1" customHeight="1">
      <c r="BP3326" s="236">
        <f ca="1"/>
        <v>2.2972222222222198</v>
      </c>
    </row>
    <row r="3327" spans="68:68" ht="15" hidden="1" customHeight="1">
      <c r="BP3327" s="236">
        <f ca="1"/>
        <v>2.2979166666666702</v>
      </c>
    </row>
    <row r="3328" spans="68:68" ht="15" hidden="1" customHeight="1">
      <c r="BP3328" s="236">
        <f ca="1"/>
        <v>2.2986111111111098</v>
      </c>
    </row>
    <row r="3329" spans="68:68" ht="15" hidden="1" customHeight="1">
      <c r="BP3329" s="236">
        <f ca="1"/>
        <v>2.2993055555555602</v>
      </c>
    </row>
    <row r="3330" spans="68:68" ht="15" hidden="1" customHeight="1">
      <c r="BP3330" s="236">
        <f ca="1"/>
        <v>2.2999999999999998</v>
      </c>
    </row>
    <row r="3331" spans="68:68" ht="15" hidden="1" customHeight="1">
      <c r="BP3331" s="236">
        <f ca="1"/>
        <v>2.3006944444444399</v>
      </c>
    </row>
    <row r="3332" spans="68:68" ht="15" hidden="1" customHeight="1">
      <c r="BP3332" s="236">
        <f ca="1"/>
        <v>2.3013888888888898</v>
      </c>
    </row>
    <row r="3333" spans="68:68" ht="15" hidden="1" customHeight="1">
      <c r="BP3333" s="236">
        <f ca="1"/>
        <v>2.3020833333333299</v>
      </c>
    </row>
    <row r="3334" spans="68:68" ht="15" hidden="1" customHeight="1">
      <c r="BP3334" s="236">
        <f ca="1"/>
        <v>2.3027777777777798</v>
      </c>
    </row>
    <row r="3335" spans="68:68" ht="15" hidden="1" customHeight="1">
      <c r="BP3335" s="236">
        <f ca="1"/>
        <v>2.3034722222222199</v>
      </c>
    </row>
    <row r="3336" spans="68:68" ht="15" hidden="1" customHeight="1">
      <c r="BP3336" s="236">
        <f ca="1"/>
        <v>2.3041666666666698</v>
      </c>
    </row>
    <row r="3337" spans="68:68" ht="15" hidden="1" customHeight="1">
      <c r="BP3337" s="236">
        <f ca="1"/>
        <v>2.3048611111111099</v>
      </c>
    </row>
    <row r="3338" spans="68:68" ht="15" hidden="1" customHeight="1">
      <c r="BP3338" s="236">
        <f ca="1"/>
        <v>2.3055555555555598</v>
      </c>
    </row>
    <row r="3339" spans="68:68" ht="15" hidden="1" customHeight="1">
      <c r="BP3339" s="236">
        <f ca="1"/>
        <v>2.3062499999999999</v>
      </c>
    </row>
    <row r="3340" spans="68:68" ht="15" hidden="1" customHeight="1">
      <c r="BP3340" s="236">
        <f ca="1"/>
        <v>2.30694444444444</v>
      </c>
    </row>
    <row r="3341" spans="68:68" ht="15" hidden="1" customHeight="1">
      <c r="BP3341" s="236">
        <f ca="1"/>
        <v>2.3076388888888899</v>
      </c>
    </row>
    <row r="3342" spans="68:68" ht="15" hidden="1" customHeight="1">
      <c r="BP3342" s="236">
        <f ca="1"/>
        <v>2.30833333333333</v>
      </c>
    </row>
    <row r="3343" spans="68:68" ht="15" hidden="1" customHeight="1">
      <c r="BP3343" s="236">
        <f ca="1"/>
        <v>2.3090277777777799</v>
      </c>
    </row>
    <row r="3344" spans="68:68" ht="15" hidden="1" customHeight="1">
      <c r="BP3344" s="236">
        <f ca="1"/>
        <v>2.30972222222222</v>
      </c>
    </row>
    <row r="3345" spans="68:68" ht="15" hidden="1" customHeight="1">
      <c r="BP3345" s="236">
        <f ca="1"/>
        <v>2.3104166666666699</v>
      </c>
    </row>
    <row r="3346" spans="68:68" ht="15" hidden="1" customHeight="1">
      <c r="BP3346" s="236">
        <f ca="1"/>
        <v>2.31111111111111</v>
      </c>
    </row>
    <row r="3347" spans="68:68" ht="15" hidden="1" customHeight="1">
      <c r="BP3347" s="236">
        <f ca="1"/>
        <v>2.3118055555555599</v>
      </c>
    </row>
    <row r="3348" spans="68:68" ht="15" hidden="1" customHeight="1">
      <c r="BP3348" s="236">
        <f ca="1"/>
        <v>2.3125</v>
      </c>
    </row>
    <row r="3349" spans="68:68" ht="15" hidden="1" customHeight="1">
      <c r="BP3349" s="236">
        <f ca="1"/>
        <v>2.3131944444444401</v>
      </c>
    </row>
    <row r="3350" spans="68:68" ht="15" hidden="1" customHeight="1">
      <c r="BP3350" s="236">
        <f ca="1"/>
        <v>2.31388888888889</v>
      </c>
    </row>
    <row r="3351" spans="68:68" ht="15" hidden="1" customHeight="1">
      <c r="BP3351" s="236">
        <f ca="1"/>
        <v>2.3145833333333301</v>
      </c>
    </row>
    <row r="3352" spans="68:68" ht="15" hidden="1" customHeight="1">
      <c r="BP3352" s="236">
        <f ca="1"/>
        <v>2.31527777777778</v>
      </c>
    </row>
    <row r="3353" spans="68:68" ht="15" hidden="1" customHeight="1">
      <c r="BP3353" s="236">
        <f ca="1"/>
        <v>2.3159722222222201</v>
      </c>
    </row>
    <row r="3354" spans="68:68" ht="15" hidden="1" customHeight="1">
      <c r="BP3354" s="236">
        <f ca="1"/>
        <v>2.31666666666667</v>
      </c>
    </row>
    <row r="3355" spans="68:68" ht="15" hidden="1" customHeight="1">
      <c r="BP3355" s="236">
        <f ca="1"/>
        <v>2.3173611111111101</v>
      </c>
    </row>
    <row r="3356" spans="68:68" ht="15" hidden="1" customHeight="1">
      <c r="BP3356" s="236">
        <f ca="1"/>
        <v>2.31805555555556</v>
      </c>
    </row>
    <row r="3357" spans="68:68" ht="15" hidden="1" customHeight="1">
      <c r="BP3357" s="236">
        <f ca="1"/>
        <v>2.3187500000000001</v>
      </c>
    </row>
    <row r="3358" spans="68:68" ht="15" hidden="1" customHeight="1">
      <c r="BP3358" s="236">
        <f ca="1"/>
        <v>2.3194444444444402</v>
      </c>
    </row>
    <row r="3359" spans="68:68" ht="15" hidden="1" customHeight="1">
      <c r="BP3359" s="236">
        <f ca="1"/>
        <v>2.3201388888888901</v>
      </c>
    </row>
    <row r="3360" spans="68:68" ht="15" hidden="1" customHeight="1">
      <c r="BP3360" s="236">
        <f ca="1"/>
        <v>2.3208333333333302</v>
      </c>
    </row>
    <row r="3361" spans="68:68" ht="15" hidden="1" customHeight="1">
      <c r="BP3361" s="236">
        <f ca="1"/>
        <v>2.3215277777777801</v>
      </c>
    </row>
    <row r="3362" spans="68:68" ht="15" hidden="1" customHeight="1">
      <c r="BP3362" s="236">
        <f ca="1"/>
        <v>2.3222222222222202</v>
      </c>
    </row>
    <row r="3363" spans="68:68" ht="15" hidden="1" customHeight="1">
      <c r="BP3363" s="236">
        <f ca="1"/>
        <v>2.3229166666666701</v>
      </c>
    </row>
    <row r="3364" spans="68:68" ht="15" hidden="1" customHeight="1">
      <c r="BP3364" s="236">
        <f ca="1"/>
        <v>2.3236111111111102</v>
      </c>
    </row>
    <row r="3365" spans="68:68" ht="15" hidden="1" customHeight="1">
      <c r="BP3365" s="236">
        <f ca="1"/>
        <v>2.3243055555555601</v>
      </c>
    </row>
    <row r="3366" spans="68:68" ht="15" hidden="1" customHeight="1">
      <c r="BP3366" s="236">
        <f ca="1"/>
        <v>2.3250000000000002</v>
      </c>
    </row>
    <row r="3367" spans="68:68" ht="15" hidden="1" customHeight="1">
      <c r="BP3367" s="236">
        <f ca="1"/>
        <v>2.3256944444444398</v>
      </c>
    </row>
    <row r="3368" spans="68:68" ht="15" hidden="1" customHeight="1">
      <c r="BP3368" s="236">
        <f ca="1"/>
        <v>2.3263888888888902</v>
      </c>
    </row>
    <row r="3369" spans="68:68" ht="15" hidden="1" customHeight="1">
      <c r="BP3369" s="236">
        <f ca="1"/>
        <v>2.3270833333333298</v>
      </c>
    </row>
    <row r="3370" spans="68:68" ht="15" hidden="1" customHeight="1">
      <c r="BP3370" s="236">
        <f ca="1"/>
        <v>2.3277777777777802</v>
      </c>
    </row>
    <row r="3371" spans="68:68" ht="15" hidden="1" customHeight="1">
      <c r="BP3371" s="236">
        <f ca="1"/>
        <v>2.3284722222222198</v>
      </c>
    </row>
    <row r="3372" spans="68:68" ht="15" hidden="1" customHeight="1">
      <c r="BP3372" s="236">
        <f ca="1"/>
        <v>2.3291666666666702</v>
      </c>
    </row>
    <row r="3373" spans="68:68" ht="15" hidden="1" customHeight="1">
      <c r="BP3373" s="236">
        <f ca="1"/>
        <v>2.3298611111111098</v>
      </c>
    </row>
    <row r="3374" spans="68:68" ht="15" hidden="1" customHeight="1">
      <c r="BP3374" s="236">
        <f ca="1"/>
        <v>2.3305555555555602</v>
      </c>
    </row>
    <row r="3375" spans="68:68" ht="15" hidden="1" customHeight="1">
      <c r="BP3375" s="236">
        <f ca="1"/>
        <v>2.3312499999999998</v>
      </c>
    </row>
    <row r="3376" spans="68:68" ht="15" hidden="1" customHeight="1">
      <c r="BP3376" s="236">
        <f ca="1"/>
        <v>2.3319444444444399</v>
      </c>
    </row>
    <row r="3377" spans="68:68" ht="15" hidden="1" customHeight="1">
      <c r="BP3377" s="236">
        <f ca="1"/>
        <v>2.3326388888888898</v>
      </c>
    </row>
    <row r="3378" spans="68:68" ht="15" hidden="1" customHeight="1">
      <c r="BP3378" s="236">
        <f ca="1"/>
        <v>2.3333333333333299</v>
      </c>
    </row>
    <row r="3379" spans="68:68" ht="15" hidden="1" customHeight="1">
      <c r="BP3379" s="236">
        <f ca="1"/>
        <v>2.3340277777777798</v>
      </c>
    </row>
    <row r="3380" spans="68:68" ht="15" hidden="1" customHeight="1">
      <c r="BP3380" s="236">
        <f ca="1"/>
        <v>2.3347222222222199</v>
      </c>
    </row>
    <row r="3381" spans="68:68" ht="15" hidden="1" customHeight="1">
      <c r="BP3381" s="236">
        <f ca="1"/>
        <v>2.3354166666666698</v>
      </c>
    </row>
    <row r="3382" spans="68:68" ht="15" hidden="1" customHeight="1">
      <c r="BP3382" s="236">
        <f ca="1"/>
        <v>2.3361111111111099</v>
      </c>
    </row>
    <row r="3383" spans="68:68" ht="15" hidden="1" customHeight="1">
      <c r="BP3383" s="236">
        <f ca="1"/>
        <v>2.3368055555555598</v>
      </c>
    </row>
    <row r="3384" spans="68:68" ht="15" hidden="1" customHeight="1">
      <c r="BP3384" s="236">
        <f ca="1"/>
        <v>2.3374999999999999</v>
      </c>
    </row>
    <row r="3385" spans="68:68" ht="15" hidden="1" customHeight="1">
      <c r="BP3385" s="236">
        <f ca="1"/>
        <v>2.33819444444444</v>
      </c>
    </row>
    <row r="3386" spans="68:68" ht="15" hidden="1" customHeight="1">
      <c r="BP3386" s="236">
        <f ca="1"/>
        <v>2.3388888888888899</v>
      </c>
    </row>
    <row r="3387" spans="68:68" ht="15" hidden="1" customHeight="1">
      <c r="BP3387" s="236">
        <f ca="1"/>
        <v>2.33958333333333</v>
      </c>
    </row>
    <row r="3388" spans="68:68" ht="15" hidden="1" customHeight="1">
      <c r="BP3388" s="236">
        <f ca="1"/>
        <v>2.3402777777777799</v>
      </c>
    </row>
    <row r="3389" spans="68:68" ht="15" hidden="1" customHeight="1">
      <c r="BP3389" s="236">
        <f ca="1"/>
        <v>2.34097222222222</v>
      </c>
    </row>
    <row r="3390" spans="68:68" ht="15" hidden="1" customHeight="1">
      <c r="BP3390" s="236">
        <f ca="1"/>
        <v>2.3416666666666699</v>
      </c>
    </row>
    <row r="3391" spans="68:68" ht="15" hidden="1" customHeight="1">
      <c r="BP3391" s="236">
        <f ca="1"/>
        <v>2.34236111111111</v>
      </c>
    </row>
    <row r="3392" spans="68:68" ht="15" hidden="1" customHeight="1">
      <c r="BP3392" s="236">
        <f ca="1"/>
        <v>2.3430555555555599</v>
      </c>
    </row>
    <row r="3393" spans="68:68" ht="15" hidden="1" customHeight="1">
      <c r="BP3393" s="236">
        <f ca="1"/>
        <v>2.34375</v>
      </c>
    </row>
    <row r="3394" spans="68:68" ht="15" hidden="1" customHeight="1">
      <c r="BP3394" s="236">
        <f ca="1"/>
        <v>2.3444444444444401</v>
      </c>
    </row>
    <row r="3395" spans="68:68" ht="15" hidden="1" customHeight="1">
      <c r="BP3395" s="236">
        <f ca="1"/>
        <v>2.34513888888889</v>
      </c>
    </row>
    <row r="3396" spans="68:68" ht="15" hidden="1" customHeight="1">
      <c r="BP3396" s="236">
        <f ca="1"/>
        <v>2.3458333333333301</v>
      </c>
    </row>
    <row r="3397" spans="68:68" ht="15" hidden="1" customHeight="1">
      <c r="BP3397" s="236">
        <f ca="1"/>
        <v>2.34652777777778</v>
      </c>
    </row>
    <row r="3398" spans="68:68" ht="15" hidden="1" customHeight="1">
      <c r="BP3398" s="236">
        <f ca="1"/>
        <v>2.3472222222222201</v>
      </c>
    </row>
    <row r="3399" spans="68:68" ht="15" hidden="1" customHeight="1">
      <c r="BP3399" s="236">
        <f ca="1"/>
        <v>2.34791666666667</v>
      </c>
    </row>
    <row r="3400" spans="68:68" ht="15" hidden="1" customHeight="1">
      <c r="BP3400" s="236">
        <f ca="1"/>
        <v>2.3486111111111101</v>
      </c>
    </row>
    <row r="3401" spans="68:68" ht="15" hidden="1" customHeight="1">
      <c r="BP3401" s="236">
        <f ca="1"/>
        <v>2.34930555555556</v>
      </c>
    </row>
    <row r="3402" spans="68:68" ht="15" hidden="1" customHeight="1">
      <c r="BP3402" s="236">
        <f ca="1"/>
        <v>2.35</v>
      </c>
    </row>
    <row r="3403" spans="68:68" ht="15" hidden="1" customHeight="1">
      <c r="BP3403" s="236">
        <f ca="1"/>
        <v>2.3506944444444402</v>
      </c>
    </row>
    <row r="3404" spans="68:68" ht="15" hidden="1" customHeight="1">
      <c r="BP3404" s="236">
        <f ca="1"/>
        <v>2.3513888888888901</v>
      </c>
    </row>
    <row r="3405" spans="68:68" ht="15" hidden="1" customHeight="1">
      <c r="BP3405" s="236">
        <f ca="1"/>
        <v>2.3520833333333302</v>
      </c>
    </row>
    <row r="3406" spans="68:68" ht="15" hidden="1" customHeight="1">
      <c r="BP3406" s="236">
        <f ca="1"/>
        <v>2.3527777777777801</v>
      </c>
    </row>
    <row r="3407" spans="68:68" ht="15" hidden="1" customHeight="1">
      <c r="BP3407" s="236">
        <f ca="1"/>
        <v>2.3534722222222202</v>
      </c>
    </row>
    <row r="3408" spans="68:68" ht="15" hidden="1" customHeight="1">
      <c r="BP3408" s="236">
        <f ca="1"/>
        <v>2.3541666666666701</v>
      </c>
    </row>
    <row r="3409" spans="68:68" ht="15" hidden="1" customHeight="1">
      <c r="BP3409" s="236">
        <f ca="1"/>
        <v>2.3548611111111102</v>
      </c>
    </row>
    <row r="3410" spans="68:68" ht="15" hidden="1" customHeight="1">
      <c r="BP3410" s="236">
        <f ca="1"/>
        <v>2.3555555555555601</v>
      </c>
    </row>
    <row r="3411" spans="68:68" ht="15" hidden="1" customHeight="1">
      <c r="BP3411" s="236">
        <f ca="1"/>
        <v>2.3562500000000002</v>
      </c>
    </row>
    <row r="3412" spans="68:68" ht="15" hidden="1" customHeight="1">
      <c r="BP3412" s="236">
        <f ca="1"/>
        <v>2.3569444444444398</v>
      </c>
    </row>
    <row r="3413" spans="68:68" ht="15" hidden="1" customHeight="1">
      <c r="BP3413" s="236">
        <f ca="1"/>
        <v>2.3576388888888902</v>
      </c>
    </row>
    <row r="3414" spans="68:68" ht="15" hidden="1" customHeight="1">
      <c r="BP3414" s="236">
        <f ca="1"/>
        <v>2.3583333333333298</v>
      </c>
    </row>
    <row r="3415" spans="68:68" ht="15" hidden="1" customHeight="1">
      <c r="BP3415" s="236">
        <f ca="1"/>
        <v>2.3590277777777802</v>
      </c>
    </row>
    <row r="3416" spans="68:68" ht="15" hidden="1" customHeight="1">
      <c r="BP3416" s="236">
        <f ca="1"/>
        <v>2.3597222222222198</v>
      </c>
    </row>
    <row r="3417" spans="68:68" ht="15" hidden="1" customHeight="1">
      <c r="BP3417" s="236">
        <f ca="1"/>
        <v>2.3604166666666702</v>
      </c>
    </row>
    <row r="3418" spans="68:68" ht="15" hidden="1" customHeight="1">
      <c r="BP3418" s="236">
        <f ca="1"/>
        <v>2.3611111111111098</v>
      </c>
    </row>
    <row r="3419" spans="68:68" ht="15" hidden="1" customHeight="1">
      <c r="BP3419" s="236">
        <f ca="1"/>
        <v>2.3618055555555602</v>
      </c>
    </row>
    <row r="3420" spans="68:68" ht="15" hidden="1" customHeight="1">
      <c r="BP3420" s="236">
        <f ca="1"/>
        <v>2.3624999999999998</v>
      </c>
    </row>
    <row r="3421" spans="68:68" ht="15" hidden="1" customHeight="1">
      <c r="BP3421" s="236">
        <f ca="1"/>
        <v>2.3631944444444399</v>
      </c>
    </row>
    <row r="3422" spans="68:68" ht="15" hidden="1" customHeight="1">
      <c r="BP3422" s="236">
        <f ca="1"/>
        <v>2.3638888888888898</v>
      </c>
    </row>
    <row r="3423" spans="68:68" ht="15" hidden="1" customHeight="1">
      <c r="BP3423" s="236">
        <f ca="1"/>
        <v>2.3645833333333299</v>
      </c>
    </row>
    <row r="3424" spans="68:68" ht="15" hidden="1" customHeight="1">
      <c r="BP3424" s="236">
        <f ca="1"/>
        <v>2.3652777777777798</v>
      </c>
    </row>
    <row r="3425" spans="68:68" ht="15" hidden="1" customHeight="1">
      <c r="BP3425" s="236">
        <f ca="1"/>
        <v>2.3659722222222199</v>
      </c>
    </row>
    <row r="3426" spans="68:68" ht="15" hidden="1" customHeight="1">
      <c r="BP3426" s="236">
        <f ca="1"/>
        <v>2.3666666666666698</v>
      </c>
    </row>
    <row r="3427" spans="68:68" ht="15" hidden="1" customHeight="1">
      <c r="BP3427" s="236">
        <f ca="1"/>
        <v>2.3673611111111099</v>
      </c>
    </row>
    <row r="3428" spans="68:68" ht="15" hidden="1" customHeight="1">
      <c r="BP3428" s="236">
        <f ca="1"/>
        <v>2.3680555555555598</v>
      </c>
    </row>
    <row r="3429" spans="68:68" ht="15" hidden="1" customHeight="1">
      <c r="BP3429" s="236">
        <f ca="1"/>
        <v>2.3687499999999999</v>
      </c>
    </row>
    <row r="3430" spans="68:68" ht="15" hidden="1" customHeight="1">
      <c r="BP3430" s="236">
        <f ca="1"/>
        <v>2.36944444444444</v>
      </c>
    </row>
    <row r="3431" spans="68:68" ht="15" hidden="1" customHeight="1">
      <c r="BP3431" s="236">
        <f ca="1"/>
        <v>2.3701388888888899</v>
      </c>
    </row>
    <row r="3432" spans="68:68" ht="15" hidden="1" customHeight="1">
      <c r="BP3432" s="236">
        <f ca="1"/>
        <v>2.37083333333333</v>
      </c>
    </row>
    <row r="3433" spans="68:68" ht="15" hidden="1" customHeight="1">
      <c r="BP3433" s="236">
        <f ca="1"/>
        <v>2.3715277777777799</v>
      </c>
    </row>
    <row r="3434" spans="68:68" ht="15" hidden="1" customHeight="1">
      <c r="BP3434" s="236">
        <f ca="1"/>
        <v>2.37222222222222</v>
      </c>
    </row>
    <row r="3435" spans="68:68" ht="15" hidden="1" customHeight="1">
      <c r="BP3435" s="236">
        <f ca="1"/>
        <v>2.3729166666666699</v>
      </c>
    </row>
    <row r="3436" spans="68:68" ht="15" hidden="1" customHeight="1">
      <c r="BP3436" s="236">
        <f ca="1"/>
        <v>2.37361111111111</v>
      </c>
    </row>
    <row r="3437" spans="68:68" ht="15" hidden="1" customHeight="1">
      <c r="BP3437" s="236">
        <f ca="1"/>
        <v>2.3743055555555599</v>
      </c>
    </row>
    <row r="3438" spans="68:68" ht="15" hidden="1" customHeight="1">
      <c r="BP3438" s="236">
        <f ca="1"/>
        <v>2.375</v>
      </c>
    </row>
    <row r="3439" spans="68:68" ht="15" hidden="1" customHeight="1">
      <c r="BP3439" s="236">
        <f ca="1"/>
        <v>2.3756944444444401</v>
      </c>
    </row>
    <row r="3440" spans="68:68" ht="15" hidden="1" customHeight="1">
      <c r="BP3440" s="236">
        <f ca="1"/>
        <v>2.37638888888889</v>
      </c>
    </row>
    <row r="3441" spans="68:68" ht="15" hidden="1" customHeight="1">
      <c r="BP3441" s="236">
        <f ca="1"/>
        <v>2.3770833333333301</v>
      </c>
    </row>
    <row r="3442" spans="68:68" ht="15" hidden="1" customHeight="1">
      <c r="BP3442" s="236">
        <f ca="1"/>
        <v>2.37777777777778</v>
      </c>
    </row>
    <row r="3443" spans="68:68" ht="15" hidden="1" customHeight="1">
      <c r="BP3443" s="236">
        <f ca="1"/>
        <v>2.3784722222222201</v>
      </c>
    </row>
    <row r="3444" spans="68:68" ht="15" hidden="1" customHeight="1">
      <c r="BP3444" s="236">
        <f ca="1"/>
        <v>2.37916666666667</v>
      </c>
    </row>
    <row r="3445" spans="68:68" ht="15" hidden="1" customHeight="1">
      <c r="BP3445" s="236">
        <f ca="1"/>
        <v>2.3798611111111101</v>
      </c>
    </row>
    <row r="3446" spans="68:68" ht="15" hidden="1" customHeight="1">
      <c r="BP3446" s="236">
        <f ca="1"/>
        <v>2.38055555555556</v>
      </c>
    </row>
    <row r="3447" spans="68:68" ht="15" hidden="1" customHeight="1">
      <c r="BP3447" s="236">
        <f ca="1"/>
        <v>2.3812500000000001</v>
      </c>
    </row>
    <row r="3448" spans="68:68" ht="15" hidden="1" customHeight="1">
      <c r="BP3448" s="236">
        <f ca="1"/>
        <v>2.3819444444444402</v>
      </c>
    </row>
    <row r="3449" spans="68:68" ht="15" hidden="1" customHeight="1">
      <c r="BP3449" s="236">
        <f ca="1"/>
        <v>2.3826388888888901</v>
      </c>
    </row>
    <row r="3450" spans="68:68" ht="15" hidden="1" customHeight="1">
      <c r="BP3450" s="236">
        <f ca="1"/>
        <v>2.3833333333333302</v>
      </c>
    </row>
    <row r="3451" spans="68:68" ht="15" hidden="1" customHeight="1">
      <c r="BP3451" s="236">
        <f ca="1"/>
        <v>2.3840277777777801</v>
      </c>
    </row>
    <row r="3452" spans="68:68" ht="15" hidden="1" customHeight="1">
      <c r="BP3452" s="236">
        <f ca="1"/>
        <v>2.3847222222222202</v>
      </c>
    </row>
    <row r="3453" spans="68:68" ht="15" hidden="1" customHeight="1">
      <c r="BP3453" s="236">
        <f ca="1"/>
        <v>2.3854166666666701</v>
      </c>
    </row>
    <row r="3454" spans="68:68" ht="15" hidden="1" customHeight="1">
      <c r="BP3454" s="236">
        <f ca="1"/>
        <v>2.3861111111111102</v>
      </c>
    </row>
    <row r="3455" spans="68:68" ht="15" hidden="1" customHeight="1">
      <c r="BP3455" s="236">
        <f ca="1"/>
        <v>2.3868055555555601</v>
      </c>
    </row>
    <row r="3456" spans="68:68" ht="15" hidden="1" customHeight="1">
      <c r="BP3456" s="236">
        <f ca="1"/>
        <v>2.3875000000000002</v>
      </c>
    </row>
    <row r="3457" spans="68:68" ht="15" hidden="1" customHeight="1">
      <c r="BP3457" s="236">
        <f ca="1"/>
        <v>2.3881944444444398</v>
      </c>
    </row>
    <row r="3458" spans="68:68" ht="15" hidden="1" customHeight="1">
      <c r="BP3458" s="236">
        <f ca="1"/>
        <v>2.3888888888888902</v>
      </c>
    </row>
    <row r="3459" spans="68:68" ht="15" hidden="1" customHeight="1">
      <c r="BP3459" s="236">
        <f ca="1"/>
        <v>2.3895833333333298</v>
      </c>
    </row>
    <row r="3460" spans="68:68" ht="15" hidden="1" customHeight="1">
      <c r="BP3460" s="236">
        <f ca="1"/>
        <v>2.3902777777777802</v>
      </c>
    </row>
    <row r="3461" spans="68:68" ht="15" hidden="1" customHeight="1">
      <c r="BP3461" s="236">
        <f ca="1"/>
        <v>2.3909722222222198</v>
      </c>
    </row>
    <row r="3462" spans="68:68" ht="15" hidden="1" customHeight="1">
      <c r="BP3462" s="236">
        <f ca="1"/>
        <v>2.3916666666666702</v>
      </c>
    </row>
    <row r="3463" spans="68:68" ht="15" hidden="1" customHeight="1">
      <c r="BP3463" s="236">
        <f ca="1"/>
        <v>2.3923611111111098</v>
      </c>
    </row>
    <row r="3464" spans="68:68" ht="15" hidden="1" customHeight="1">
      <c r="BP3464" s="236">
        <f ca="1"/>
        <v>2.3930555555555602</v>
      </c>
    </row>
    <row r="3465" spans="68:68" ht="15" hidden="1" customHeight="1">
      <c r="BP3465" s="236">
        <f ca="1"/>
        <v>2.3937499999999998</v>
      </c>
    </row>
    <row r="3466" spans="68:68" ht="15" hidden="1" customHeight="1">
      <c r="BP3466" s="236">
        <f ca="1"/>
        <v>2.3944444444444399</v>
      </c>
    </row>
    <row r="3467" spans="68:68" ht="15" hidden="1" customHeight="1">
      <c r="BP3467" s="236">
        <f ca="1"/>
        <v>2.3951388888888898</v>
      </c>
    </row>
    <row r="3468" spans="68:68" ht="15" hidden="1" customHeight="1">
      <c r="BP3468" s="236">
        <f ca="1"/>
        <v>2.3958333333333299</v>
      </c>
    </row>
    <row r="3469" spans="68:68" ht="15" hidden="1" customHeight="1">
      <c r="BP3469" s="236">
        <f ca="1"/>
        <v>2.3965277777777798</v>
      </c>
    </row>
    <row r="3470" spans="68:68" ht="15" hidden="1" customHeight="1">
      <c r="BP3470" s="236">
        <f ca="1"/>
        <v>2.3972222222222199</v>
      </c>
    </row>
    <row r="3471" spans="68:68" ht="15" hidden="1" customHeight="1">
      <c r="BP3471" s="236">
        <f ca="1"/>
        <v>2.3979166666666698</v>
      </c>
    </row>
    <row r="3472" spans="68:68" ht="15" hidden="1" customHeight="1">
      <c r="BP3472" s="236">
        <f ca="1"/>
        <v>2.3986111111111099</v>
      </c>
    </row>
    <row r="3473" spans="68:68" ht="15" hidden="1" customHeight="1">
      <c r="BP3473" s="236">
        <f ca="1"/>
        <v>2.3993055555555598</v>
      </c>
    </row>
    <row r="3474" spans="68:68" ht="15" hidden="1" customHeight="1">
      <c r="BP3474" s="236">
        <f ca="1"/>
        <v>2.4</v>
      </c>
    </row>
    <row r="3475" spans="68:68" ht="15" hidden="1" customHeight="1">
      <c r="BP3475" s="236">
        <f ca="1"/>
        <v>2.40069444444444</v>
      </c>
    </row>
    <row r="3476" spans="68:68" ht="15" hidden="1" customHeight="1">
      <c r="BP3476" s="236">
        <f ca="1"/>
        <v>2.4013888888888899</v>
      </c>
    </row>
    <row r="3477" spans="68:68" ht="15" hidden="1" customHeight="1">
      <c r="BP3477" s="236">
        <f ca="1"/>
        <v>2.40208333333333</v>
      </c>
    </row>
    <row r="3478" spans="68:68" ht="15" hidden="1" customHeight="1">
      <c r="BP3478" s="236">
        <f ca="1"/>
        <v>2.4027777777777799</v>
      </c>
    </row>
    <row r="3479" spans="68:68" ht="15" hidden="1" customHeight="1">
      <c r="BP3479" s="236">
        <f ca="1"/>
        <v>2.40347222222222</v>
      </c>
    </row>
    <row r="3480" spans="68:68" ht="15" hidden="1" customHeight="1">
      <c r="BP3480" s="236">
        <f ca="1"/>
        <v>2.4041666666666699</v>
      </c>
    </row>
    <row r="3481" spans="68:68" ht="15" hidden="1" customHeight="1">
      <c r="BP3481" s="236">
        <f ca="1"/>
        <v>2.40486111111111</v>
      </c>
    </row>
    <row r="3482" spans="68:68" ht="15" hidden="1" customHeight="1">
      <c r="BP3482" s="236">
        <f ca="1"/>
        <v>2.4055555555555599</v>
      </c>
    </row>
    <row r="3483" spans="68:68" ht="15" hidden="1" customHeight="1">
      <c r="BP3483" s="236">
        <f ca="1"/>
        <v>2.40625</v>
      </c>
    </row>
    <row r="3484" spans="68:68" ht="15" hidden="1" customHeight="1">
      <c r="BP3484" s="236">
        <f ca="1"/>
        <v>2.4069444444444401</v>
      </c>
    </row>
    <row r="3485" spans="68:68" ht="15" hidden="1" customHeight="1">
      <c r="BP3485" s="236">
        <f ca="1"/>
        <v>2.40763888888889</v>
      </c>
    </row>
    <row r="3486" spans="68:68" ht="15" hidden="1" customHeight="1">
      <c r="BP3486" s="236">
        <f ca="1"/>
        <v>2.4083333333333301</v>
      </c>
    </row>
    <row r="3487" spans="68:68" ht="15" hidden="1" customHeight="1">
      <c r="BP3487" s="236">
        <f ca="1"/>
        <v>2.40902777777778</v>
      </c>
    </row>
    <row r="3488" spans="68:68" ht="15" hidden="1" customHeight="1">
      <c r="BP3488" s="236">
        <f ca="1"/>
        <v>2.4097222222222201</v>
      </c>
    </row>
    <row r="3489" spans="68:68" ht="15" hidden="1" customHeight="1">
      <c r="BP3489" s="236">
        <f ca="1"/>
        <v>2.41041666666667</v>
      </c>
    </row>
    <row r="3490" spans="68:68" ht="15" hidden="1" customHeight="1">
      <c r="BP3490" s="236">
        <f ca="1"/>
        <v>2.4111111111111101</v>
      </c>
    </row>
    <row r="3491" spans="68:68" ht="15" hidden="1" customHeight="1">
      <c r="BP3491" s="236">
        <f ca="1"/>
        <v>2.41180555555556</v>
      </c>
    </row>
    <row r="3492" spans="68:68" ht="15" hidden="1" customHeight="1">
      <c r="BP3492" s="236">
        <f ca="1"/>
        <v>2.4125000000000001</v>
      </c>
    </row>
    <row r="3493" spans="68:68" ht="15" hidden="1" customHeight="1">
      <c r="BP3493" s="236">
        <f ca="1"/>
        <v>2.4131944444444402</v>
      </c>
    </row>
    <row r="3494" spans="68:68" ht="15" hidden="1" customHeight="1">
      <c r="BP3494" s="236">
        <f ca="1"/>
        <v>2.4138888888888901</v>
      </c>
    </row>
    <row r="3495" spans="68:68" ht="15" hidden="1" customHeight="1">
      <c r="BP3495" s="236">
        <f ca="1"/>
        <v>2.4145833333333302</v>
      </c>
    </row>
    <row r="3496" spans="68:68" ht="15" hidden="1" customHeight="1">
      <c r="BP3496" s="236">
        <f ca="1"/>
        <v>2.4152777777777801</v>
      </c>
    </row>
    <row r="3497" spans="68:68" ht="15" hidden="1" customHeight="1">
      <c r="BP3497" s="236">
        <f ca="1"/>
        <v>2.4159722222222202</v>
      </c>
    </row>
    <row r="3498" spans="68:68" ht="15" hidden="1" customHeight="1">
      <c r="BP3498" s="236">
        <f ca="1"/>
        <v>2.4166666666666701</v>
      </c>
    </row>
    <row r="3499" spans="68:68" ht="15" hidden="1" customHeight="1">
      <c r="BP3499" s="236">
        <f ca="1"/>
        <v>2.4173611111111102</v>
      </c>
    </row>
    <row r="3500" spans="68:68" ht="15" hidden="1" customHeight="1">
      <c r="BP3500" s="236">
        <f ca="1"/>
        <v>2.4180555555555601</v>
      </c>
    </row>
    <row r="3501" spans="68:68" ht="15" hidden="1" customHeight="1">
      <c r="BP3501" s="236">
        <f ca="1"/>
        <v>2.4187500000000002</v>
      </c>
    </row>
    <row r="3502" spans="68:68" ht="15" hidden="1" customHeight="1">
      <c r="BP3502" s="236">
        <f ca="1"/>
        <v>2.4194444444444398</v>
      </c>
    </row>
    <row r="3503" spans="68:68" ht="15" hidden="1" customHeight="1">
      <c r="BP3503" s="236">
        <f ca="1"/>
        <v>2.4201388888888902</v>
      </c>
    </row>
    <row r="3504" spans="68:68" ht="15" hidden="1" customHeight="1">
      <c r="BP3504" s="236">
        <f ca="1"/>
        <v>2.4208333333333298</v>
      </c>
    </row>
    <row r="3505" spans="68:68" ht="15" hidden="1" customHeight="1">
      <c r="BP3505" s="236">
        <f ca="1"/>
        <v>2.4215277777777802</v>
      </c>
    </row>
    <row r="3506" spans="68:68" ht="15" hidden="1" customHeight="1">
      <c r="BP3506" s="236">
        <f ca="1"/>
        <v>2.4222222222222198</v>
      </c>
    </row>
    <row r="3507" spans="68:68" ht="15" hidden="1" customHeight="1">
      <c r="BP3507" s="236">
        <f ca="1"/>
        <v>2.4229166666666702</v>
      </c>
    </row>
    <row r="3508" spans="68:68" ht="15" hidden="1" customHeight="1">
      <c r="BP3508" s="236">
        <f ca="1"/>
        <v>2.4236111111111098</v>
      </c>
    </row>
    <row r="3509" spans="68:68" ht="15" hidden="1" customHeight="1">
      <c r="BP3509" s="236">
        <f ca="1"/>
        <v>2.4243055555555602</v>
      </c>
    </row>
    <row r="3510" spans="68:68" ht="15" hidden="1" customHeight="1">
      <c r="BP3510" s="236">
        <f ca="1"/>
        <v>2.4249999999999998</v>
      </c>
    </row>
    <row r="3511" spans="68:68" ht="15" hidden="1" customHeight="1">
      <c r="BP3511" s="236">
        <f ca="1"/>
        <v>2.4256944444444399</v>
      </c>
    </row>
    <row r="3512" spans="68:68" ht="15" hidden="1" customHeight="1">
      <c r="BP3512" s="236">
        <f ca="1"/>
        <v>2.4263888888888898</v>
      </c>
    </row>
    <row r="3513" spans="68:68" ht="15" hidden="1" customHeight="1">
      <c r="BP3513" s="236">
        <f ca="1"/>
        <v>2.4270833333333299</v>
      </c>
    </row>
    <row r="3514" spans="68:68" ht="15" hidden="1" customHeight="1">
      <c r="BP3514" s="236">
        <f ca="1"/>
        <v>2.4277777777777798</v>
      </c>
    </row>
    <row r="3515" spans="68:68" ht="15" hidden="1" customHeight="1">
      <c r="BP3515" s="236">
        <f ca="1"/>
        <v>2.4284722222222199</v>
      </c>
    </row>
    <row r="3516" spans="68:68" ht="15" hidden="1" customHeight="1">
      <c r="BP3516" s="236">
        <f ca="1"/>
        <v>2.4291666666666698</v>
      </c>
    </row>
    <row r="3517" spans="68:68" ht="15" hidden="1" customHeight="1">
      <c r="BP3517" s="236">
        <f ca="1"/>
        <v>2.4298611111111099</v>
      </c>
    </row>
    <row r="3518" spans="68:68" ht="15" hidden="1" customHeight="1">
      <c r="BP3518" s="236">
        <f ca="1"/>
        <v>2.4305555555555598</v>
      </c>
    </row>
    <row r="3519" spans="68:68" ht="15" hidden="1" customHeight="1">
      <c r="BP3519" s="236">
        <f ca="1"/>
        <v>2.4312499999999999</v>
      </c>
    </row>
    <row r="3520" spans="68:68" ht="15" hidden="1" customHeight="1">
      <c r="BP3520" s="236">
        <f ca="1"/>
        <v>2.43194444444444</v>
      </c>
    </row>
    <row r="3521" spans="68:68" ht="15" hidden="1" customHeight="1">
      <c r="BP3521" s="236">
        <f ca="1"/>
        <v>2.4326388888888899</v>
      </c>
    </row>
    <row r="3522" spans="68:68" ht="15" hidden="1" customHeight="1">
      <c r="BP3522" s="236">
        <f ca="1"/>
        <v>2.43333333333333</v>
      </c>
    </row>
    <row r="3523" spans="68:68" ht="15" hidden="1" customHeight="1">
      <c r="BP3523" s="236">
        <f ca="1"/>
        <v>2.4340277777777799</v>
      </c>
    </row>
    <row r="3524" spans="68:68" ht="15" hidden="1" customHeight="1">
      <c r="BP3524" s="236">
        <f ca="1"/>
        <v>2.43472222222222</v>
      </c>
    </row>
    <row r="3525" spans="68:68" ht="15" hidden="1" customHeight="1">
      <c r="BP3525" s="236">
        <f ca="1"/>
        <v>2.4354166666666699</v>
      </c>
    </row>
    <row r="3526" spans="68:68" ht="15" hidden="1" customHeight="1">
      <c r="BP3526" s="236">
        <f ca="1"/>
        <v>2.43611111111111</v>
      </c>
    </row>
    <row r="3527" spans="68:68" ht="15" hidden="1" customHeight="1">
      <c r="BP3527" s="236">
        <f ca="1"/>
        <v>2.4368055555555599</v>
      </c>
    </row>
    <row r="3528" spans="68:68" ht="15" hidden="1" customHeight="1">
      <c r="BP3528" s="236">
        <f ca="1"/>
        <v>2.4375</v>
      </c>
    </row>
    <row r="3529" spans="68:68" ht="15" hidden="1" customHeight="1">
      <c r="BP3529" s="236">
        <f ca="1"/>
        <v>2.4381944444444401</v>
      </c>
    </row>
    <row r="3530" spans="68:68" ht="15" hidden="1" customHeight="1">
      <c r="BP3530" s="236">
        <f ca="1"/>
        <v>2.43888888888889</v>
      </c>
    </row>
    <row r="3531" spans="68:68" ht="15" hidden="1" customHeight="1">
      <c r="BP3531" s="236">
        <f ca="1"/>
        <v>2.4395833333333301</v>
      </c>
    </row>
    <row r="3532" spans="68:68" ht="15" hidden="1" customHeight="1">
      <c r="BP3532" s="236">
        <f ca="1"/>
        <v>2.44027777777778</v>
      </c>
    </row>
    <row r="3533" spans="68:68" ht="15" hidden="1" customHeight="1">
      <c r="BP3533" s="236">
        <f ca="1"/>
        <v>2.4409722222222201</v>
      </c>
    </row>
    <row r="3534" spans="68:68" ht="15" hidden="1" customHeight="1">
      <c r="BP3534" s="236">
        <f ca="1"/>
        <v>2.44166666666667</v>
      </c>
    </row>
    <row r="3535" spans="68:68" ht="15" hidden="1" customHeight="1">
      <c r="BP3535" s="236">
        <f ca="1"/>
        <v>2.4423611111111101</v>
      </c>
    </row>
    <row r="3536" spans="68:68" ht="15" hidden="1" customHeight="1">
      <c r="BP3536" s="236">
        <f ca="1"/>
        <v>2.44305555555556</v>
      </c>
    </row>
    <row r="3537" spans="68:68" ht="15" hidden="1" customHeight="1">
      <c r="BP3537" s="236">
        <f ca="1"/>
        <v>2.4437500000000001</v>
      </c>
    </row>
    <row r="3538" spans="68:68" ht="15" hidden="1" customHeight="1">
      <c r="BP3538" s="236">
        <f ca="1"/>
        <v>2.4444444444444402</v>
      </c>
    </row>
    <row r="3539" spans="68:68" ht="15" hidden="1" customHeight="1">
      <c r="BP3539" s="236">
        <f ca="1"/>
        <v>2.4451388888888901</v>
      </c>
    </row>
    <row r="3540" spans="68:68" ht="15" hidden="1" customHeight="1">
      <c r="BP3540" s="236">
        <f ca="1"/>
        <v>2.4458333333333302</v>
      </c>
    </row>
    <row r="3541" spans="68:68" ht="15" hidden="1" customHeight="1">
      <c r="BP3541" s="236">
        <f ca="1"/>
        <v>2.4465277777777801</v>
      </c>
    </row>
    <row r="3542" spans="68:68" ht="15" hidden="1" customHeight="1">
      <c r="BP3542" s="236">
        <f ca="1"/>
        <v>2.4472222222222202</v>
      </c>
    </row>
    <row r="3543" spans="68:68" ht="15" hidden="1" customHeight="1">
      <c r="BP3543" s="236">
        <f ca="1"/>
        <v>2.4479166666666701</v>
      </c>
    </row>
    <row r="3544" spans="68:68" ht="15" hidden="1" customHeight="1">
      <c r="BP3544" s="236">
        <f ca="1"/>
        <v>2.4486111111111102</v>
      </c>
    </row>
    <row r="3545" spans="68:68" ht="15" hidden="1" customHeight="1">
      <c r="BP3545" s="236">
        <f ca="1"/>
        <v>2.4493055555555601</v>
      </c>
    </row>
    <row r="3546" spans="68:68" ht="15" hidden="1" customHeight="1">
      <c r="BP3546" s="236">
        <f ca="1"/>
        <v>2.4500000000000002</v>
      </c>
    </row>
    <row r="3547" spans="68:68" ht="15" hidden="1" customHeight="1">
      <c r="BP3547" s="236">
        <f ca="1"/>
        <v>2.4506944444444398</v>
      </c>
    </row>
    <row r="3548" spans="68:68" ht="15" hidden="1" customHeight="1">
      <c r="BP3548" s="236">
        <f ca="1"/>
        <v>2.4513888888888902</v>
      </c>
    </row>
    <row r="3549" spans="68:68" ht="15" hidden="1" customHeight="1">
      <c r="BP3549" s="236">
        <f ca="1"/>
        <v>2.4520833333333298</v>
      </c>
    </row>
    <row r="3550" spans="68:68" ht="15" hidden="1" customHeight="1">
      <c r="BP3550" s="236">
        <f ca="1"/>
        <v>2.4527777777777802</v>
      </c>
    </row>
    <row r="3551" spans="68:68" ht="15" hidden="1" customHeight="1">
      <c r="BP3551" s="236">
        <f ca="1"/>
        <v>2.4534722222222198</v>
      </c>
    </row>
    <row r="3552" spans="68:68" ht="15" hidden="1" customHeight="1">
      <c r="BP3552" s="236">
        <f ca="1"/>
        <v>2.4541666666666702</v>
      </c>
    </row>
    <row r="3553" spans="68:68" ht="15" hidden="1" customHeight="1">
      <c r="BP3553" s="236">
        <f ca="1"/>
        <v>2.4548611111111098</v>
      </c>
    </row>
    <row r="3554" spans="68:68" ht="15" hidden="1" customHeight="1">
      <c r="BP3554" s="236">
        <f ca="1"/>
        <v>2.4555555555555602</v>
      </c>
    </row>
    <row r="3555" spans="68:68" ht="15" hidden="1" customHeight="1">
      <c r="BP3555" s="236">
        <f ca="1"/>
        <v>2.4562499999999998</v>
      </c>
    </row>
    <row r="3556" spans="68:68" ht="15" hidden="1" customHeight="1">
      <c r="BP3556" s="236">
        <f ca="1"/>
        <v>2.4569444444444399</v>
      </c>
    </row>
    <row r="3557" spans="68:68" ht="15" hidden="1" customHeight="1">
      <c r="BP3557" s="236">
        <f ca="1"/>
        <v>2.4576388888888898</v>
      </c>
    </row>
    <row r="3558" spans="68:68" ht="15" hidden="1" customHeight="1">
      <c r="BP3558" s="236">
        <f ca="1"/>
        <v>2.4583333333333299</v>
      </c>
    </row>
    <row r="3559" spans="68:68" ht="15" hidden="1" customHeight="1">
      <c r="BP3559" s="236">
        <f ca="1"/>
        <v>2.4590277777777798</v>
      </c>
    </row>
    <row r="3560" spans="68:68" ht="15" hidden="1" customHeight="1">
      <c r="BP3560" s="236">
        <f ca="1"/>
        <v>2.4597222222222199</v>
      </c>
    </row>
    <row r="3561" spans="68:68" ht="15" hidden="1" customHeight="1">
      <c r="BP3561" s="236">
        <f ca="1"/>
        <v>2.4604166666666698</v>
      </c>
    </row>
    <row r="3562" spans="68:68" ht="15" hidden="1" customHeight="1">
      <c r="BP3562" s="236">
        <f ca="1"/>
        <v>2.4611111111111099</v>
      </c>
    </row>
    <row r="3563" spans="68:68" ht="15" hidden="1" customHeight="1">
      <c r="BP3563" s="236">
        <f ca="1"/>
        <v>2.4618055555555598</v>
      </c>
    </row>
    <row r="3564" spans="68:68" ht="15" hidden="1" customHeight="1">
      <c r="BP3564" s="236">
        <f ca="1"/>
        <v>2.4624999999999999</v>
      </c>
    </row>
    <row r="3565" spans="68:68" ht="15" hidden="1" customHeight="1">
      <c r="BP3565" s="236">
        <f ca="1"/>
        <v>2.46319444444444</v>
      </c>
    </row>
    <row r="3566" spans="68:68" ht="15" hidden="1" customHeight="1">
      <c r="BP3566" s="236">
        <f ca="1"/>
        <v>2.4638888888888899</v>
      </c>
    </row>
    <row r="3567" spans="68:68" ht="15" hidden="1" customHeight="1">
      <c r="BP3567" s="236">
        <f ca="1"/>
        <v>2.46458333333333</v>
      </c>
    </row>
    <row r="3568" spans="68:68" ht="15" hidden="1" customHeight="1">
      <c r="BP3568" s="236">
        <f ca="1"/>
        <v>2.4652777777777799</v>
      </c>
    </row>
    <row r="3569" spans="68:68" ht="15" hidden="1" customHeight="1">
      <c r="BP3569" s="236">
        <f ca="1"/>
        <v>2.46597222222222</v>
      </c>
    </row>
    <row r="3570" spans="68:68" ht="15" hidden="1" customHeight="1">
      <c r="BP3570" s="236">
        <f ca="1"/>
        <v>2.4666666666666699</v>
      </c>
    </row>
    <row r="3571" spans="68:68" ht="15" hidden="1" customHeight="1">
      <c r="BP3571" s="236">
        <f ca="1"/>
        <v>2.46736111111111</v>
      </c>
    </row>
    <row r="3572" spans="68:68" ht="15" hidden="1" customHeight="1">
      <c r="BP3572" s="236">
        <f ca="1"/>
        <v>2.4680555555555599</v>
      </c>
    </row>
    <row r="3573" spans="68:68" ht="15" hidden="1" customHeight="1">
      <c r="BP3573" s="236">
        <f ca="1"/>
        <v>2.46875</v>
      </c>
    </row>
    <row r="3574" spans="68:68" ht="15" hidden="1" customHeight="1">
      <c r="BP3574" s="236">
        <f ca="1"/>
        <v>2.4694444444444401</v>
      </c>
    </row>
    <row r="3575" spans="68:68" ht="15" hidden="1" customHeight="1">
      <c r="BP3575" s="236">
        <f ca="1"/>
        <v>2.47013888888889</v>
      </c>
    </row>
    <row r="3576" spans="68:68" ht="15" hidden="1" customHeight="1">
      <c r="BP3576" s="236">
        <f ca="1"/>
        <v>2.4708333333333301</v>
      </c>
    </row>
    <row r="3577" spans="68:68" ht="15" hidden="1" customHeight="1">
      <c r="BP3577" s="236">
        <f ca="1"/>
        <v>2.47152777777778</v>
      </c>
    </row>
    <row r="3578" spans="68:68" ht="15" hidden="1" customHeight="1">
      <c r="BP3578" s="236">
        <f ca="1"/>
        <v>2.4722222222222201</v>
      </c>
    </row>
    <row r="3579" spans="68:68" ht="15" hidden="1" customHeight="1">
      <c r="BP3579" s="236">
        <f ca="1"/>
        <v>2.47291666666667</v>
      </c>
    </row>
    <row r="3580" spans="68:68" ht="15" hidden="1" customHeight="1">
      <c r="BP3580" s="236">
        <f ca="1"/>
        <v>2.4736111111111101</v>
      </c>
    </row>
    <row r="3581" spans="68:68" ht="15" hidden="1" customHeight="1">
      <c r="BP3581" s="236">
        <f ca="1"/>
        <v>2.47430555555556</v>
      </c>
    </row>
    <row r="3582" spans="68:68" ht="15" hidden="1" customHeight="1">
      <c r="BP3582" s="236">
        <f ca="1"/>
        <v>2.4750000000000001</v>
      </c>
    </row>
    <row r="3583" spans="68:68" ht="15" hidden="1" customHeight="1">
      <c r="BP3583" s="236">
        <f ca="1"/>
        <v>2.4756944444444402</v>
      </c>
    </row>
    <row r="3584" spans="68:68" ht="15" hidden="1" customHeight="1">
      <c r="BP3584" s="236">
        <f ca="1"/>
        <v>2.4763888888888901</v>
      </c>
    </row>
    <row r="3585" spans="68:68" ht="15" hidden="1" customHeight="1">
      <c r="BP3585" s="236">
        <f ca="1"/>
        <v>2.4770833333333302</v>
      </c>
    </row>
    <row r="3586" spans="68:68" ht="15" hidden="1" customHeight="1">
      <c r="BP3586" s="236">
        <f ca="1"/>
        <v>2.4777777777777801</v>
      </c>
    </row>
    <row r="3587" spans="68:68" ht="15" hidden="1" customHeight="1">
      <c r="BP3587" s="236">
        <f ca="1"/>
        <v>2.4784722222222202</v>
      </c>
    </row>
    <row r="3588" spans="68:68" ht="15" hidden="1" customHeight="1">
      <c r="BP3588" s="236">
        <f ca="1"/>
        <v>2.4791666666666701</v>
      </c>
    </row>
    <row r="3589" spans="68:68" ht="15" hidden="1" customHeight="1">
      <c r="BP3589" s="236">
        <f ca="1"/>
        <v>2.4798611111111102</v>
      </c>
    </row>
    <row r="3590" spans="68:68" ht="15" hidden="1" customHeight="1">
      <c r="BP3590" s="236">
        <f ca="1"/>
        <v>2.4805555555555601</v>
      </c>
    </row>
    <row r="3591" spans="68:68" ht="15" hidden="1" customHeight="1">
      <c r="BP3591" s="236">
        <f ca="1"/>
        <v>2.4812500000000002</v>
      </c>
    </row>
    <row r="3592" spans="68:68" ht="15" hidden="1" customHeight="1">
      <c r="BP3592" s="236">
        <f ca="1"/>
        <v>2.4819444444444398</v>
      </c>
    </row>
    <row r="3593" spans="68:68" ht="15" hidden="1" customHeight="1">
      <c r="BP3593" s="236">
        <f ca="1"/>
        <v>2.4826388888888902</v>
      </c>
    </row>
    <row r="3594" spans="68:68" ht="15" hidden="1" customHeight="1">
      <c r="BP3594" s="236">
        <f ca="1"/>
        <v>2.4833333333333298</v>
      </c>
    </row>
    <row r="3595" spans="68:68" ht="15" hidden="1" customHeight="1">
      <c r="BP3595" s="236">
        <f ca="1"/>
        <v>2.4840277777777802</v>
      </c>
    </row>
    <row r="3596" spans="68:68" ht="15" hidden="1" customHeight="1">
      <c r="BP3596" s="236">
        <f ca="1"/>
        <v>2.4847222222222198</v>
      </c>
    </row>
    <row r="3597" spans="68:68" ht="15" hidden="1" customHeight="1">
      <c r="BP3597" s="236">
        <f ca="1"/>
        <v>2.4854166666666702</v>
      </c>
    </row>
    <row r="3598" spans="68:68" ht="15" hidden="1" customHeight="1">
      <c r="BP3598" s="236">
        <f ca="1"/>
        <v>2.4861111111111098</v>
      </c>
    </row>
    <row r="3599" spans="68:68" ht="15" hidden="1" customHeight="1">
      <c r="BP3599" s="236">
        <f ca="1"/>
        <v>2.4868055555555602</v>
      </c>
    </row>
    <row r="3600" spans="68:68" ht="15" hidden="1" customHeight="1">
      <c r="BP3600" s="236">
        <f ca="1"/>
        <v>2.4874999999999998</v>
      </c>
    </row>
    <row r="3601" spans="68:68" ht="15" hidden="1" customHeight="1">
      <c r="BP3601" s="236">
        <f ca="1"/>
        <v>2.4881944444444399</v>
      </c>
    </row>
    <row r="3602" spans="68:68" ht="15" hidden="1" customHeight="1">
      <c r="BP3602" s="236">
        <f ca="1"/>
        <v>2.4888888888888898</v>
      </c>
    </row>
    <row r="3603" spans="68:68" ht="15" hidden="1" customHeight="1">
      <c r="BP3603" s="236">
        <f ca="1"/>
        <v>2.4895833333333299</v>
      </c>
    </row>
    <row r="3604" spans="68:68" ht="15" hidden="1" customHeight="1">
      <c r="BP3604" s="236">
        <f ca="1"/>
        <v>2.4902777777777798</v>
      </c>
    </row>
    <row r="3605" spans="68:68" ht="15" hidden="1" customHeight="1">
      <c r="BP3605" s="236">
        <f ca="1"/>
        <v>2.4909722222222199</v>
      </c>
    </row>
    <row r="3606" spans="68:68" ht="15" hidden="1" customHeight="1">
      <c r="BP3606" s="236">
        <f ca="1"/>
        <v>2.4916666666666698</v>
      </c>
    </row>
    <row r="3607" spans="68:68" ht="15" hidden="1" customHeight="1">
      <c r="BP3607" s="236">
        <f ca="1"/>
        <v>2.4923611111111099</v>
      </c>
    </row>
    <row r="3608" spans="68:68" ht="15" hidden="1" customHeight="1">
      <c r="BP3608" s="236">
        <f ca="1"/>
        <v>2.4930555555555598</v>
      </c>
    </row>
    <row r="3609" spans="68:68" ht="15" hidden="1" customHeight="1">
      <c r="BP3609" s="236">
        <f ca="1"/>
        <v>2.4937499999999999</v>
      </c>
    </row>
    <row r="3610" spans="68:68" ht="15" hidden="1" customHeight="1">
      <c r="BP3610" s="236">
        <f ca="1"/>
        <v>2.49444444444444</v>
      </c>
    </row>
    <row r="3611" spans="68:68" ht="15" hidden="1" customHeight="1">
      <c r="BP3611" s="236">
        <f ca="1"/>
        <v>2.4951388888888899</v>
      </c>
    </row>
    <row r="3612" spans="68:68" ht="15" hidden="1" customHeight="1">
      <c r="BP3612" s="236">
        <f ca="1"/>
        <v>2.49583333333333</v>
      </c>
    </row>
    <row r="3613" spans="68:68" ht="15" hidden="1" customHeight="1">
      <c r="BP3613" s="236">
        <f ca="1"/>
        <v>2.4965277777777799</v>
      </c>
    </row>
    <row r="3614" spans="68:68" ht="15" hidden="1" customHeight="1">
      <c r="BP3614" s="236">
        <f ca="1"/>
        <v>2.49722222222222</v>
      </c>
    </row>
    <row r="3615" spans="68:68" ht="15" hidden="1" customHeight="1">
      <c r="BP3615" s="236">
        <f ca="1"/>
        <v>2.4979166666666699</v>
      </c>
    </row>
    <row r="3616" spans="68:68" ht="15" hidden="1" customHeight="1">
      <c r="BP3616" s="236">
        <f ca="1"/>
        <v>2.49861111111111</v>
      </c>
    </row>
    <row r="3617" spans="68:68" ht="15" hidden="1" customHeight="1">
      <c r="BP3617" s="236">
        <f ca="1"/>
        <v>2.4993055555555599</v>
      </c>
    </row>
    <row r="3618" spans="68:68" ht="15" hidden="1" customHeight="1">
      <c r="BP3618" s="236">
        <f ca="1"/>
        <v>2.5</v>
      </c>
    </row>
    <row r="3619" spans="68:68" ht="15" hidden="1" customHeight="1">
      <c r="BP3619" s="236">
        <f ca="1"/>
        <v>2.5006944444444401</v>
      </c>
    </row>
    <row r="3620" spans="68:68" ht="15" hidden="1" customHeight="1">
      <c r="BP3620" s="236">
        <f ca="1"/>
        <v>2.50138888888889</v>
      </c>
    </row>
    <row r="3621" spans="68:68" ht="15" hidden="1" customHeight="1">
      <c r="BP3621" s="236">
        <f ca="1"/>
        <v>2.5020833333333301</v>
      </c>
    </row>
    <row r="3622" spans="68:68" ht="15" hidden="1" customHeight="1">
      <c r="BP3622" s="236">
        <f ca="1"/>
        <v>2.50277777777778</v>
      </c>
    </row>
    <row r="3623" spans="68:68" ht="15" hidden="1" customHeight="1">
      <c r="BP3623" s="236">
        <f ca="1"/>
        <v>2.5034722222222201</v>
      </c>
    </row>
    <row r="3624" spans="68:68" ht="15" hidden="1" customHeight="1">
      <c r="BP3624" s="236">
        <f ca="1"/>
        <v>2.50416666666667</v>
      </c>
    </row>
    <row r="3625" spans="68:68" ht="15" hidden="1" customHeight="1">
      <c r="BP3625" s="236">
        <f ca="1"/>
        <v>2.5048611111111101</v>
      </c>
    </row>
    <row r="3626" spans="68:68" ht="15" hidden="1" customHeight="1">
      <c r="BP3626" s="236">
        <f ca="1"/>
        <v>2.50555555555556</v>
      </c>
    </row>
    <row r="3627" spans="68:68" ht="15" hidden="1" customHeight="1">
      <c r="BP3627" s="236">
        <f ca="1"/>
        <v>2.5062500000000001</v>
      </c>
    </row>
    <row r="3628" spans="68:68" ht="15" hidden="1" customHeight="1">
      <c r="BP3628" s="236">
        <f ca="1"/>
        <v>2.5069444444444402</v>
      </c>
    </row>
    <row r="3629" spans="68:68" ht="15" hidden="1" customHeight="1">
      <c r="BP3629" s="236">
        <f ca="1"/>
        <v>2.5076388888888901</v>
      </c>
    </row>
    <row r="3630" spans="68:68" ht="15" hidden="1" customHeight="1">
      <c r="BP3630" s="236">
        <f ca="1"/>
        <v>2.5083333333333302</v>
      </c>
    </row>
    <row r="3631" spans="68:68" ht="15" hidden="1" customHeight="1">
      <c r="BP3631" s="236">
        <f ca="1"/>
        <v>2.5090277777777801</v>
      </c>
    </row>
    <row r="3632" spans="68:68" ht="15" hidden="1" customHeight="1">
      <c r="BP3632" s="236">
        <f ca="1"/>
        <v>2.5097222222222202</v>
      </c>
    </row>
    <row r="3633" spans="68:68" ht="15" hidden="1" customHeight="1">
      <c r="BP3633" s="236">
        <f ca="1"/>
        <v>2.5104166666666701</v>
      </c>
    </row>
    <row r="3634" spans="68:68" ht="15" hidden="1" customHeight="1">
      <c r="BP3634" s="236">
        <f ca="1"/>
        <v>2.5111111111111102</v>
      </c>
    </row>
    <row r="3635" spans="68:68" ht="15" hidden="1" customHeight="1">
      <c r="BP3635" s="236">
        <f ca="1"/>
        <v>2.5118055555555601</v>
      </c>
    </row>
    <row r="3636" spans="68:68" ht="15" hidden="1" customHeight="1">
      <c r="BP3636" s="236">
        <f ca="1"/>
        <v>2.5125000000000002</v>
      </c>
    </row>
    <row r="3637" spans="68:68" ht="15" hidden="1" customHeight="1">
      <c r="BP3637" s="236">
        <f ca="1"/>
        <v>2.5131944444444398</v>
      </c>
    </row>
    <row r="3638" spans="68:68" ht="15" hidden="1" customHeight="1">
      <c r="BP3638" s="236">
        <f ca="1"/>
        <v>2.5138888888888902</v>
      </c>
    </row>
    <row r="3639" spans="68:68" ht="15" hidden="1" customHeight="1">
      <c r="BP3639" s="236">
        <f ca="1"/>
        <v>2.5145833333333298</v>
      </c>
    </row>
    <row r="3640" spans="68:68" ht="15" hidden="1" customHeight="1">
      <c r="BP3640" s="236">
        <f ca="1"/>
        <v>2.5152777777777802</v>
      </c>
    </row>
    <row r="3641" spans="68:68" ht="15" hidden="1" customHeight="1">
      <c r="BP3641" s="236">
        <f ca="1"/>
        <v>2.5159722222222198</v>
      </c>
    </row>
    <row r="3642" spans="68:68" ht="15" hidden="1" customHeight="1">
      <c r="BP3642" s="236">
        <f ca="1"/>
        <v>2.5166666666666702</v>
      </c>
    </row>
    <row r="3643" spans="68:68" ht="15" hidden="1" customHeight="1">
      <c r="BP3643" s="236">
        <f ca="1"/>
        <v>2.5173611111111098</v>
      </c>
    </row>
    <row r="3644" spans="68:68" ht="15" hidden="1" customHeight="1">
      <c r="BP3644" s="236">
        <f ca="1"/>
        <v>2.5180555555555602</v>
      </c>
    </row>
    <row r="3645" spans="68:68" ht="15" hidden="1" customHeight="1">
      <c r="BP3645" s="236">
        <f ca="1"/>
        <v>2.5187499999999998</v>
      </c>
    </row>
    <row r="3646" spans="68:68" ht="15" hidden="1" customHeight="1">
      <c r="BP3646" s="236">
        <f ca="1"/>
        <v>2.5194444444444399</v>
      </c>
    </row>
    <row r="3647" spans="68:68" ht="15" hidden="1" customHeight="1">
      <c r="BP3647" s="236">
        <f ca="1"/>
        <v>2.5201388888888898</v>
      </c>
    </row>
    <row r="3648" spans="68:68" ht="15" hidden="1" customHeight="1">
      <c r="BP3648" s="236">
        <f ca="1"/>
        <v>2.5208333333333299</v>
      </c>
    </row>
    <row r="3649" spans="68:68" ht="15" hidden="1" customHeight="1">
      <c r="BP3649" s="236">
        <f ca="1"/>
        <v>2.5215277777777798</v>
      </c>
    </row>
    <row r="3650" spans="68:68" ht="15" hidden="1" customHeight="1">
      <c r="BP3650" s="236">
        <f ca="1"/>
        <v>2.5222222222222199</v>
      </c>
    </row>
    <row r="3651" spans="68:68" ht="15" hidden="1" customHeight="1">
      <c r="BP3651" s="236">
        <f ca="1"/>
        <v>2.5229166666666698</v>
      </c>
    </row>
    <row r="3652" spans="68:68" ht="15" hidden="1" customHeight="1">
      <c r="BP3652" s="236">
        <f ca="1"/>
        <v>2.5236111111111099</v>
      </c>
    </row>
    <row r="3653" spans="68:68" ht="15" hidden="1" customHeight="1">
      <c r="BP3653" s="236">
        <f ca="1"/>
        <v>2.5243055555555598</v>
      </c>
    </row>
    <row r="3654" spans="68:68" ht="15" hidden="1" customHeight="1">
      <c r="BP3654" s="236">
        <f ca="1"/>
        <v>2.5249999999999999</v>
      </c>
    </row>
    <row r="3655" spans="68:68" ht="15" hidden="1" customHeight="1">
      <c r="BP3655" s="236">
        <f ca="1"/>
        <v>2.52569444444444</v>
      </c>
    </row>
    <row r="3656" spans="68:68" ht="15" hidden="1" customHeight="1">
      <c r="BP3656" s="236">
        <f ca="1"/>
        <v>2.5263888888888899</v>
      </c>
    </row>
    <row r="3657" spans="68:68" ht="15" hidden="1" customHeight="1">
      <c r="BP3657" s="236">
        <f ca="1"/>
        <v>2.52708333333333</v>
      </c>
    </row>
    <row r="3658" spans="68:68" ht="15" hidden="1" customHeight="1">
      <c r="BP3658" s="236">
        <f ca="1"/>
        <v>2.5277777777777799</v>
      </c>
    </row>
    <row r="3659" spans="68:68" ht="15" hidden="1" customHeight="1">
      <c r="BP3659" s="236">
        <f ca="1"/>
        <v>2.52847222222222</v>
      </c>
    </row>
    <row r="3660" spans="68:68" ht="15" hidden="1" customHeight="1">
      <c r="BP3660" s="236">
        <f ca="1"/>
        <v>2.5291666666666699</v>
      </c>
    </row>
    <row r="3661" spans="68:68" ht="15" hidden="1" customHeight="1">
      <c r="BP3661" s="236">
        <f ca="1"/>
        <v>2.52986111111111</v>
      </c>
    </row>
    <row r="3662" spans="68:68" ht="15" hidden="1" customHeight="1">
      <c r="BP3662" s="236">
        <f ca="1"/>
        <v>2.5305555555555599</v>
      </c>
    </row>
    <row r="3663" spans="68:68" ht="15" hidden="1" customHeight="1">
      <c r="BP3663" s="236">
        <f ca="1"/>
        <v>2.53125</v>
      </c>
    </row>
    <row r="3664" spans="68:68" ht="15" hidden="1" customHeight="1">
      <c r="BP3664" s="236">
        <f ca="1"/>
        <v>2.5319444444444401</v>
      </c>
    </row>
    <row r="3665" spans="68:68" ht="15" hidden="1" customHeight="1">
      <c r="BP3665" s="236">
        <f ca="1"/>
        <v>2.53263888888889</v>
      </c>
    </row>
    <row r="3666" spans="68:68" ht="15" hidden="1" customHeight="1">
      <c r="BP3666" s="236">
        <f ca="1"/>
        <v>2.5333333333333301</v>
      </c>
    </row>
    <row r="3667" spans="68:68" ht="15" hidden="1" customHeight="1">
      <c r="BP3667" s="236">
        <f ca="1"/>
        <v>2.53402777777778</v>
      </c>
    </row>
    <row r="3668" spans="68:68" ht="15" hidden="1" customHeight="1">
      <c r="BP3668" s="236">
        <f ca="1"/>
        <v>2.5347222222222201</v>
      </c>
    </row>
    <row r="3669" spans="68:68" ht="15" hidden="1" customHeight="1">
      <c r="BP3669" s="236">
        <f ca="1"/>
        <v>2.53541666666667</v>
      </c>
    </row>
    <row r="3670" spans="68:68" ht="15" hidden="1" customHeight="1">
      <c r="BP3670" s="236">
        <f ca="1"/>
        <v>2.5361111111111101</v>
      </c>
    </row>
    <row r="3671" spans="68:68" ht="15" hidden="1" customHeight="1">
      <c r="BP3671" s="236">
        <f ca="1"/>
        <v>2.53680555555556</v>
      </c>
    </row>
    <row r="3672" spans="68:68" ht="15" hidden="1" customHeight="1">
      <c r="BP3672" s="236">
        <f ca="1"/>
        <v>2.5375000000000001</v>
      </c>
    </row>
    <row r="3673" spans="68:68" ht="15" hidden="1" customHeight="1">
      <c r="BP3673" s="236">
        <f ca="1"/>
        <v>2.5381944444444402</v>
      </c>
    </row>
    <row r="3674" spans="68:68" ht="15" hidden="1" customHeight="1">
      <c r="BP3674" s="236">
        <f ca="1"/>
        <v>2.5388888888888901</v>
      </c>
    </row>
    <row r="3675" spans="68:68" ht="15" hidden="1" customHeight="1">
      <c r="BP3675" s="236">
        <f ca="1"/>
        <v>2.5395833333333302</v>
      </c>
    </row>
    <row r="3676" spans="68:68" ht="15" hidden="1" customHeight="1">
      <c r="BP3676" s="236">
        <f ca="1"/>
        <v>2.5402777777777801</v>
      </c>
    </row>
    <row r="3677" spans="68:68" ht="15" hidden="1" customHeight="1">
      <c r="BP3677" s="236">
        <f ca="1"/>
        <v>2.5409722222222202</v>
      </c>
    </row>
    <row r="3678" spans="68:68" ht="15" hidden="1" customHeight="1">
      <c r="BP3678" s="236">
        <f ca="1"/>
        <v>2.5416666666666701</v>
      </c>
    </row>
    <row r="3679" spans="68:68" ht="15" hidden="1" customHeight="1">
      <c r="BP3679" s="236">
        <f ca="1"/>
        <v>2.5423611111111102</v>
      </c>
    </row>
    <row r="3680" spans="68:68" ht="15" hidden="1" customHeight="1">
      <c r="BP3680" s="236">
        <f ca="1"/>
        <v>2.5430555555555601</v>
      </c>
    </row>
    <row r="3681" spans="68:68" ht="15" hidden="1" customHeight="1">
      <c r="BP3681" s="236">
        <f ca="1"/>
        <v>2.5437500000000002</v>
      </c>
    </row>
    <row r="3682" spans="68:68" ht="15" hidden="1" customHeight="1">
      <c r="BP3682" s="236">
        <f ca="1"/>
        <v>2.5444444444444398</v>
      </c>
    </row>
    <row r="3683" spans="68:68" ht="15" hidden="1" customHeight="1">
      <c r="BP3683" s="236">
        <f ca="1"/>
        <v>2.5451388888888902</v>
      </c>
    </row>
    <row r="3684" spans="68:68" ht="15" hidden="1" customHeight="1">
      <c r="BP3684" s="236">
        <f ca="1"/>
        <v>2.5458333333333298</v>
      </c>
    </row>
    <row r="3685" spans="68:68" ht="15" hidden="1" customHeight="1">
      <c r="BP3685" s="236">
        <f ca="1"/>
        <v>2.5465277777777802</v>
      </c>
    </row>
    <row r="3686" spans="68:68" ht="15" hidden="1" customHeight="1">
      <c r="BP3686" s="236">
        <f ca="1"/>
        <v>2.5472222222222198</v>
      </c>
    </row>
    <row r="3687" spans="68:68" ht="15" hidden="1" customHeight="1">
      <c r="BP3687" s="236">
        <f ca="1"/>
        <v>2.5479166666666702</v>
      </c>
    </row>
    <row r="3688" spans="68:68" ht="15" hidden="1" customHeight="1">
      <c r="BP3688" s="236">
        <f ca="1"/>
        <v>2.5486111111111098</v>
      </c>
    </row>
    <row r="3689" spans="68:68" ht="15" hidden="1" customHeight="1">
      <c r="BP3689" s="236">
        <f ca="1"/>
        <v>2.5493055555555602</v>
      </c>
    </row>
    <row r="3690" spans="68:68" ht="15" hidden="1" customHeight="1">
      <c r="BP3690" s="236">
        <f ca="1"/>
        <v>2.5499999999999998</v>
      </c>
    </row>
    <row r="3691" spans="68:68" ht="15" hidden="1" customHeight="1">
      <c r="BP3691" s="236">
        <f ca="1"/>
        <v>2.5506944444444399</v>
      </c>
    </row>
    <row r="3692" spans="68:68" ht="15" hidden="1" customHeight="1">
      <c r="BP3692" s="236">
        <f ca="1"/>
        <v>2.5513888888888898</v>
      </c>
    </row>
    <row r="3693" spans="68:68" ht="15" hidden="1" customHeight="1">
      <c r="BP3693" s="236">
        <f ca="1"/>
        <v>2.5520833333333299</v>
      </c>
    </row>
    <row r="3694" spans="68:68" ht="15" hidden="1" customHeight="1">
      <c r="BP3694" s="236">
        <f ca="1"/>
        <v>2.5527777777777798</v>
      </c>
    </row>
    <row r="3695" spans="68:68" ht="15" hidden="1" customHeight="1">
      <c r="BP3695" s="236">
        <f ca="1"/>
        <v>2.5534722222222199</v>
      </c>
    </row>
    <row r="3696" spans="68:68" ht="15" hidden="1" customHeight="1">
      <c r="BP3696" s="236">
        <f ca="1"/>
        <v>2.5541666666666698</v>
      </c>
    </row>
    <row r="3697" spans="68:68" ht="15" hidden="1" customHeight="1">
      <c r="BP3697" s="236">
        <f ca="1"/>
        <v>2.5548611111111099</v>
      </c>
    </row>
    <row r="3698" spans="68:68" ht="15" hidden="1" customHeight="1">
      <c r="BP3698" s="236">
        <f ca="1"/>
        <v>2.5555555555555598</v>
      </c>
    </row>
    <row r="3699" spans="68:68" ht="15" hidden="1" customHeight="1">
      <c r="BP3699" s="236">
        <f ca="1"/>
        <v>2.5562499999999999</v>
      </c>
    </row>
    <row r="3700" spans="68:68" ht="15" hidden="1" customHeight="1">
      <c r="BP3700" s="236">
        <f ca="1"/>
        <v>2.55694444444444</v>
      </c>
    </row>
    <row r="3701" spans="68:68" ht="15" hidden="1" customHeight="1">
      <c r="BP3701" s="236">
        <f ca="1"/>
        <v>2.5576388888888899</v>
      </c>
    </row>
    <row r="3702" spans="68:68" ht="15" hidden="1" customHeight="1">
      <c r="BP3702" s="236">
        <f ca="1"/>
        <v>2.55833333333333</v>
      </c>
    </row>
    <row r="3703" spans="68:68" ht="15" hidden="1" customHeight="1">
      <c r="BP3703" s="236">
        <f ca="1"/>
        <v>2.5590277777777799</v>
      </c>
    </row>
    <row r="3704" spans="68:68" ht="15" hidden="1" customHeight="1">
      <c r="BP3704" s="236">
        <f ca="1"/>
        <v>2.55972222222222</v>
      </c>
    </row>
    <row r="3705" spans="68:68" ht="15" hidden="1" customHeight="1">
      <c r="BP3705" s="236">
        <f ca="1"/>
        <v>2.5604166666666699</v>
      </c>
    </row>
    <row r="3706" spans="68:68" ht="15" hidden="1" customHeight="1">
      <c r="BP3706" s="236">
        <f ca="1"/>
        <v>2.56111111111111</v>
      </c>
    </row>
    <row r="3707" spans="68:68" ht="15" hidden="1" customHeight="1">
      <c r="BP3707" s="236">
        <f ca="1"/>
        <v>2.5618055555555599</v>
      </c>
    </row>
    <row r="3708" spans="68:68" ht="15" hidden="1" customHeight="1">
      <c r="BP3708" s="236">
        <f ca="1"/>
        <v>2.5625</v>
      </c>
    </row>
    <row r="3709" spans="68:68" ht="15" hidden="1" customHeight="1">
      <c r="BP3709" s="236">
        <f ca="1"/>
        <v>2.5631944444444401</v>
      </c>
    </row>
    <row r="3710" spans="68:68" ht="15" hidden="1" customHeight="1">
      <c r="BP3710" s="236">
        <f ca="1"/>
        <v>2.56388888888889</v>
      </c>
    </row>
    <row r="3711" spans="68:68" ht="15" hidden="1" customHeight="1">
      <c r="BP3711" s="236">
        <f ca="1"/>
        <v>2.5645833333333301</v>
      </c>
    </row>
    <row r="3712" spans="68:68" ht="15" hidden="1" customHeight="1">
      <c r="BP3712" s="236">
        <f ca="1"/>
        <v>2.56527777777778</v>
      </c>
    </row>
    <row r="3713" spans="68:68" ht="15" hidden="1" customHeight="1">
      <c r="BP3713" s="236">
        <f ca="1"/>
        <v>2.5659722222222201</v>
      </c>
    </row>
    <row r="3714" spans="68:68" ht="15" hidden="1" customHeight="1">
      <c r="BP3714" s="236">
        <f ca="1"/>
        <v>2.56666666666667</v>
      </c>
    </row>
    <row r="3715" spans="68:68" ht="15" hidden="1" customHeight="1">
      <c r="BP3715" s="236">
        <f ca="1"/>
        <v>2.5673611111111101</v>
      </c>
    </row>
    <row r="3716" spans="68:68" ht="15" hidden="1" customHeight="1">
      <c r="BP3716" s="236">
        <f ca="1"/>
        <v>2.56805555555556</v>
      </c>
    </row>
    <row r="3717" spans="68:68" ht="15" hidden="1" customHeight="1">
      <c r="BP3717" s="236">
        <f ca="1"/>
        <v>2.5687500000000001</v>
      </c>
    </row>
    <row r="3718" spans="68:68" ht="15" hidden="1" customHeight="1">
      <c r="BP3718" s="236">
        <f ca="1"/>
        <v>2.5694444444444402</v>
      </c>
    </row>
    <row r="3719" spans="68:68" ht="15" hidden="1" customHeight="1">
      <c r="BP3719" s="236">
        <f ca="1"/>
        <v>2.5701388888888901</v>
      </c>
    </row>
    <row r="3720" spans="68:68" ht="15" hidden="1" customHeight="1">
      <c r="BP3720" s="236">
        <f ca="1"/>
        <v>2.5708333333333302</v>
      </c>
    </row>
    <row r="3721" spans="68:68" ht="15" hidden="1" customHeight="1">
      <c r="BP3721" s="236">
        <f ca="1"/>
        <v>2.5715277777777801</v>
      </c>
    </row>
    <row r="3722" spans="68:68" ht="15" hidden="1" customHeight="1">
      <c r="BP3722" s="236">
        <f ca="1"/>
        <v>2.5722222222222202</v>
      </c>
    </row>
    <row r="3723" spans="68:68" ht="15" hidden="1" customHeight="1">
      <c r="BP3723" s="236">
        <f ca="1"/>
        <v>2.5729166666666701</v>
      </c>
    </row>
    <row r="3724" spans="68:68" ht="15" hidden="1" customHeight="1">
      <c r="BP3724" s="236">
        <f ca="1"/>
        <v>2.5736111111111102</v>
      </c>
    </row>
    <row r="3725" spans="68:68" ht="15" hidden="1" customHeight="1">
      <c r="BP3725" s="236">
        <f ca="1"/>
        <v>2.5743055555555601</v>
      </c>
    </row>
    <row r="3726" spans="68:68" ht="15" hidden="1" customHeight="1">
      <c r="BP3726" s="236">
        <f ca="1"/>
        <v>2.5750000000000002</v>
      </c>
    </row>
    <row r="3727" spans="68:68" ht="15" hidden="1" customHeight="1">
      <c r="BP3727" s="236">
        <f ca="1"/>
        <v>2.5756944444444398</v>
      </c>
    </row>
    <row r="3728" spans="68:68" ht="15" hidden="1" customHeight="1">
      <c r="BP3728" s="236">
        <f ca="1"/>
        <v>2.5763888888888902</v>
      </c>
    </row>
    <row r="3729" spans="68:68" ht="15" hidden="1" customHeight="1">
      <c r="BP3729" s="236">
        <f ca="1"/>
        <v>2.5770833333333298</v>
      </c>
    </row>
    <row r="3730" spans="68:68" ht="15" hidden="1" customHeight="1">
      <c r="BP3730" s="236">
        <f ca="1"/>
        <v>2.5777777777777802</v>
      </c>
    </row>
    <row r="3731" spans="68:68" ht="15" hidden="1" customHeight="1">
      <c r="BP3731" s="236">
        <f ca="1"/>
        <v>2.5784722222222198</v>
      </c>
    </row>
    <row r="3732" spans="68:68" ht="15" hidden="1" customHeight="1">
      <c r="BP3732" s="236">
        <f ca="1"/>
        <v>2.5791666666666702</v>
      </c>
    </row>
    <row r="3733" spans="68:68" ht="15" hidden="1" customHeight="1">
      <c r="BP3733" s="236">
        <f ca="1"/>
        <v>2.5798611111111098</v>
      </c>
    </row>
    <row r="3734" spans="68:68" ht="15" hidden="1" customHeight="1">
      <c r="BP3734" s="236">
        <f ca="1"/>
        <v>2.5805555555555602</v>
      </c>
    </row>
    <row r="3735" spans="68:68" ht="15" hidden="1" customHeight="1">
      <c r="BP3735" s="236">
        <f ca="1"/>
        <v>2.5812499999999998</v>
      </c>
    </row>
    <row r="3736" spans="68:68" ht="15" hidden="1" customHeight="1">
      <c r="BP3736" s="236">
        <f ca="1"/>
        <v>2.5819444444444399</v>
      </c>
    </row>
    <row r="3737" spans="68:68" ht="15" hidden="1" customHeight="1">
      <c r="BP3737" s="236">
        <f ca="1"/>
        <v>2.5826388888888898</v>
      </c>
    </row>
    <row r="3738" spans="68:68" ht="15" hidden="1" customHeight="1">
      <c r="BP3738" s="236">
        <f ca="1"/>
        <v>2.5833333333333299</v>
      </c>
    </row>
    <row r="3739" spans="68:68" ht="15" hidden="1" customHeight="1">
      <c r="BP3739" s="236">
        <f ca="1"/>
        <v>2.5840277777777798</v>
      </c>
    </row>
    <row r="3740" spans="68:68" ht="15" hidden="1" customHeight="1">
      <c r="BP3740" s="236">
        <f ca="1"/>
        <v>2.5847222222222199</v>
      </c>
    </row>
    <row r="3741" spans="68:68" ht="15" hidden="1" customHeight="1">
      <c r="BP3741" s="236">
        <f ca="1"/>
        <v>2.5854166666666698</v>
      </c>
    </row>
    <row r="3742" spans="68:68" ht="15" hidden="1" customHeight="1">
      <c r="BP3742" s="236">
        <f ca="1"/>
        <v>2.5861111111111099</v>
      </c>
    </row>
    <row r="3743" spans="68:68" ht="15" hidden="1" customHeight="1">
      <c r="BP3743" s="236">
        <f ca="1"/>
        <v>2.5868055555555598</v>
      </c>
    </row>
    <row r="3744" spans="68:68" ht="15" hidden="1" customHeight="1">
      <c r="BP3744" s="236">
        <f ca="1"/>
        <v>2.5874999999999999</v>
      </c>
    </row>
    <row r="3745" spans="68:68" ht="15" hidden="1" customHeight="1">
      <c r="BP3745" s="236">
        <f ca="1"/>
        <v>2.58819444444444</v>
      </c>
    </row>
    <row r="3746" spans="68:68" ht="15" hidden="1" customHeight="1">
      <c r="BP3746" s="236">
        <f ca="1"/>
        <v>2.5888888888888899</v>
      </c>
    </row>
    <row r="3747" spans="68:68" ht="15" hidden="1" customHeight="1">
      <c r="BP3747" s="236">
        <f ca="1"/>
        <v>2.58958333333333</v>
      </c>
    </row>
    <row r="3748" spans="68:68" ht="15" hidden="1" customHeight="1">
      <c r="BP3748" s="236">
        <f ca="1"/>
        <v>2.5902777777777799</v>
      </c>
    </row>
    <row r="3749" spans="68:68" ht="15" hidden="1" customHeight="1">
      <c r="BP3749" s="236">
        <f ca="1"/>
        <v>2.59097222222222</v>
      </c>
    </row>
    <row r="3750" spans="68:68" ht="15" hidden="1" customHeight="1">
      <c r="BP3750" s="236">
        <f ca="1"/>
        <v>2.5916666666666699</v>
      </c>
    </row>
    <row r="3751" spans="68:68" ht="15" hidden="1" customHeight="1">
      <c r="BP3751" s="236">
        <f ca="1"/>
        <v>2.59236111111111</v>
      </c>
    </row>
    <row r="3752" spans="68:68" ht="15" hidden="1" customHeight="1">
      <c r="BP3752" s="236">
        <f ca="1"/>
        <v>2.5930555555555599</v>
      </c>
    </row>
    <row r="3753" spans="68:68" ht="15" hidden="1" customHeight="1">
      <c r="BP3753" s="236">
        <f ca="1"/>
        <v>2.59375</v>
      </c>
    </row>
    <row r="3754" spans="68:68" ht="15" hidden="1" customHeight="1">
      <c r="BP3754" s="236">
        <f ca="1"/>
        <v>2.5944444444444401</v>
      </c>
    </row>
    <row r="3755" spans="68:68" ht="15" hidden="1" customHeight="1">
      <c r="BP3755" s="236">
        <f ca="1"/>
        <v>2.59513888888889</v>
      </c>
    </row>
    <row r="3756" spans="68:68" ht="15" hidden="1" customHeight="1">
      <c r="BP3756" s="236">
        <f ca="1"/>
        <v>2.5958333333333301</v>
      </c>
    </row>
    <row r="3757" spans="68:68" ht="15" hidden="1" customHeight="1">
      <c r="BP3757" s="236">
        <f ca="1"/>
        <v>2.59652777777778</v>
      </c>
    </row>
    <row r="3758" spans="68:68" ht="15" hidden="1" customHeight="1">
      <c r="BP3758" s="236">
        <f ca="1"/>
        <v>2.5972222222222201</v>
      </c>
    </row>
    <row r="3759" spans="68:68" ht="15" hidden="1" customHeight="1">
      <c r="BP3759" s="236">
        <f ca="1"/>
        <v>2.59791666666667</v>
      </c>
    </row>
    <row r="3760" spans="68:68" ht="15" hidden="1" customHeight="1">
      <c r="BP3760" s="236">
        <f ca="1"/>
        <v>2.5986111111111101</v>
      </c>
    </row>
    <row r="3761" spans="68:68" ht="15" hidden="1" customHeight="1">
      <c r="BP3761" s="236">
        <f ca="1"/>
        <v>2.59930555555556</v>
      </c>
    </row>
    <row r="3762" spans="68:68" ht="15" hidden="1" customHeight="1">
      <c r="BP3762" s="236">
        <f ca="1"/>
        <v>2.6</v>
      </c>
    </row>
    <row r="3763" spans="68:68" ht="15" hidden="1" customHeight="1">
      <c r="BP3763" s="236">
        <f ca="1"/>
        <v>2.6006944444444402</v>
      </c>
    </row>
    <row r="3764" spans="68:68" ht="15" hidden="1" customHeight="1">
      <c r="BP3764" s="236">
        <f ca="1"/>
        <v>2.6013888888888901</v>
      </c>
    </row>
    <row r="3765" spans="68:68" ht="15" hidden="1" customHeight="1">
      <c r="BP3765" s="236">
        <f ca="1"/>
        <v>2.6020833333333302</v>
      </c>
    </row>
    <row r="3766" spans="68:68" ht="15" hidden="1" customHeight="1">
      <c r="BP3766" s="236">
        <f ca="1"/>
        <v>2.6027777777777801</v>
      </c>
    </row>
    <row r="3767" spans="68:68" ht="15" hidden="1" customHeight="1">
      <c r="BP3767" s="236">
        <f ca="1"/>
        <v>2.6034722222222202</v>
      </c>
    </row>
    <row r="3768" spans="68:68" ht="15" hidden="1" customHeight="1">
      <c r="BP3768" s="236">
        <f ca="1"/>
        <v>2.6041666666666701</v>
      </c>
    </row>
    <row r="3769" spans="68:68" ht="15" hidden="1" customHeight="1">
      <c r="BP3769" s="236">
        <f ca="1"/>
        <v>2.6048611111111102</v>
      </c>
    </row>
    <row r="3770" spans="68:68" ht="15" hidden="1" customHeight="1">
      <c r="BP3770" s="236">
        <f ca="1"/>
        <v>2.6055555555555601</v>
      </c>
    </row>
    <row r="3771" spans="68:68" ht="15" hidden="1" customHeight="1">
      <c r="BP3771" s="236">
        <f ca="1"/>
        <v>2.6062500000000002</v>
      </c>
    </row>
    <row r="3772" spans="68:68" ht="15" hidden="1" customHeight="1">
      <c r="BP3772" s="236">
        <f ca="1"/>
        <v>2.6069444444444398</v>
      </c>
    </row>
    <row r="3773" spans="68:68" ht="15" hidden="1" customHeight="1">
      <c r="BP3773" s="236">
        <f ca="1"/>
        <v>2.6076388888888902</v>
      </c>
    </row>
    <row r="3774" spans="68:68" ht="15" hidden="1" customHeight="1">
      <c r="BP3774" s="236">
        <f ca="1"/>
        <v>2.6083333333333298</v>
      </c>
    </row>
    <row r="3775" spans="68:68" ht="15" hidden="1" customHeight="1">
      <c r="BP3775" s="236">
        <f ca="1"/>
        <v>2.6090277777777802</v>
      </c>
    </row>
    <row r="3776" spans="68:68" ht="15" hidden="1" customHeight="1">
      <c r="BP3776" s="236">
        <f ca="1"/>
        <v>2.6097222222222198</v>
      </c>
    </row>
    <row r="3777" spans="68:68" ht="15" hidden="1" customHeight="1">
      <c r="BP3777" s="236">
        <f ca="1"/>
        <v>2.6104166666666702</v>
      </c>
    </row>
    <row r="3778" spans="68:68" ht="15" hidden="1" customHeight="1">
      <c r="BP3778" s="236">
        <f ca="1"/>
        <v>2.6111111111111098</v>
      </c>
    </row>
    <row r="3779" spans="68:68" ht="15" hidden="1" customHeight="1">
      <c r="BP3779" s="236">
        <f ca="1"/>
        <v>2.6118055555555602</v>
      </c>
    </row>
    <row r="3780" spans="68:68" ht="15" hidden="1" customHeight="1">
      <c r="BP3780" s="236">
        <f ca="1"/>
        <v>2.6124999999999998</v>
      </c>
    </row>
    <row r="3781" spans="68:68" ht="15" hidden="1" customHeight="1">
      <c r="BP3781" s="236">
        <f ca="1"/>
        <v>2.6131944444444399</v>
      </c>
    </row>
    <row r="3782" spans="68:68" ht="15" hidden="1" customHeight="1">
      <c r="BP3782" s="236">
        <f ca="1"/>
        <v>2.6138888888888898</v>
      </c>
    </row>
    <row r="3783" spans="68:68" ht="15" hidden="1" customHeight="1">
      <c r="BP3783" s="236">
        <f ca="1"/>
        <v>2.6145833333333299</v>
      </c>
    </row>
    <row r="3784" spans="68:68" ht="15" hidden="1" customHeight="1">
      <c r="BP3784" s="236">
        <f ca="1"/>
        <v>2.6152777777777798</v>
      </c>
    </row>
    <row r="3785" spans="68:68" ht="15" hidden="1" customHeight="1">
      <c r="BP3785" s="236">
        <f ca="1"/>
        <v>2.6159722222222199</v>
      </c>
    </row>
    <row r="3786" spans="68:68" ht="15" hidden="1" customHeight="1">
      <c r="BP3786" s="236">
        <f ca="1"/>
        <v>2.6166666666666698</v>
      </c>
    </row>
    <row r="3787" spans="68:68" ht="15" hidden="1" customHeight="1">
      <c r="BP3787" s="236">
        <f ca="1"/>
        <v>2.6173611111111099</v>
      </c>
    </row>
    <row r="3788" spans="68:68" ht="15" hidden="1" customHeight="1">
      <c r="BP3788" s="236">
        <f ca="1"/>
        <v>2.6180555555555598</v>
      </c>
    </row>
    <row r="3789" spans="68:68" ht="15" hidden="1" customHeight="1">
      <c r="BP3789" s="236">
        <f ca="1"/>
        <v>2.6187499999999999</v>
      </c>
    </row>
    <row r="3790" spans="68:68" ht="15" hidden="1" customHeight="1">
      <c r="BP3790" s="236">
        <f ca="1"/>
        <v>2.61944444444444</v>
      </c>
    </row>
    <row r="3791" spans="68:68" ht="15" hidden="1" customHeight="1">
      <c r="BP3791" s="236">
        <f ca="1"/>
        <v>2.6201388888888899</v>
      </c>
    </row>
    <row r="3792" spans="68:68" ht="15" hidden="1" customHeight="1">
      <c r="BP3792" s="236">
        <f ca="1"/>
        <v>2.62083333333333</v>
      </c>
    </row>
    <row r="3793" spans="68:68" ht="15" hidden="1" customHeight="1">
      <c r="BP3793" s="236">
        <f ca="1"/>
        <v>2.6215277777777799</v>
      </c>
    </row>
    <row r="3794" spans="68:68" ht="15" hidden="1" customHeight="1">
      <c r="BP3794" s="236">
        <f ca="1"/>
        <v>2.62222222222222</v>
      </c>
    </row>
    <row r="3795" spans="68:68" ht="15" hidden="1" customHeight="1">
      <c r="BP3795" s="236">
        <f ca="1"/>
        <v>2.6229166666666699</v>
      </c>
    </row>
    <row r="3796" spans="68:68" ht="15" hidden="1" customHeight="1">
      <c r="BP3796" s="236">
        <f ca="1"/>
        <v>2.62361111111111</v>
      </c>
    </row>
    <row r="3797" spans="68:68" ht="15" hidden="1" customHeight="1">
      <c r="BP3797" s="236">
        <f ca="1"/>
        <v>2.6243055555555599</v>
      </c>
    </row>
    <row r="3798" spans="68:68" ht="15" hidden="1" customHeight="1">
      <c r="BP3798" s="236">
        <f ca="1"/>
        <v>2.625</v>
      </c>
    </row>
    <row r="3799" spans="68:68" ht="15" hidden="1" customHeight="1">
      <c r="BP3799" s="236">
        <f ca="1"/>
        <v>2.6256944444444401</v>
      </c>
    </row>
    <row r="3800" spans="68:68" ht="15" hidden="1" customHeight="1">
      <c r="BP3800" s="236">
        <f ca="1"/>
        <v>2.62638888888889</v>
      </c>
    </row>
    <row r="3801" spans="68:68" ht="15" hidden="1" customHeight="1">
      <c r="BP3801" s="236">
        <f ca="1"/>
        <v>2.6270833333333301</v>
      </c>
    </row>
    <row r="3802" spans="68:68" ht="15" hidden="1" customHeight="1">
      <c r="BP3802" s="236">
        <f ca="1"/>
        <v>2.62777777777778</v>
      </c>
    </row>
    <row r="3803" spans="68:68" ht="15" hidden="1" customHeight="1">
      <c r="BP3803" s="236">
        <f ca="1"/>
        <v>2.6284722222222201</v>
      </c>
    </row>
    <row r="3804" spans="68:68" ht="15" hidden="1" customHeight="1">
      <c r="BP3804" s="236">
        <f ca="1"/>
        <v>2.62916666666667</v>
      </c>
    </row>
    <row r="3805" spans="68:68" ht="15" hidden="1" customHeight="1">
      <c r="BP3805" s="236">
        <f ca="1"/>
        <v>2.6298611111111101</v>
      </c>
    </row>
    <row r="3806" spans="68:68" ht="15" hidden="1" customHeight="1">
      <c r="BP3806" s="236">
        <f ca="1"/>
        <v>2.63055555555556</v>
      </c>
    </row>
    <row r="3807" spans="68:68" ht="15" hidden="1" customHeight="1">
      <c r="BP3807" s="236">
        <f ca="1"/>
        <v>2.6312500000000001</v>
      </c>
    </row>
    <row r="3808" spans="68:68" ht="15" hidden="1" customHeight="1">
      <c r="BP3808" s="236">
        <f ca="1"/>
        <v>2.6319444444444402</v>
      </c>
    </row>
    <row r="3809" spans="68:68" ht="15" hidden="1" customHeight="1">
      <c r="BP3809" s="236">
        <f ca="1"/>
        <v>2.6326388888888901</v>
      </c>
    </row>
    <row r="3810" spans="68:68" ht="15" hidden="1" customHeight="1">
      <c r="BP3810" s="236">
        <f ca="1"/>
        <v>2.6333333333333302</v>
      </c>
    </row>
    <row r="3811" spans="68:68" ht="15" hidden="1" customHeight="1">
      <c r="BP3811" s="236">
        <f ca="1"/>
        <v>2.6340277777777801</v>
      </c>
    </row>
    <row r="3812" spans="68:68" ht="15" hidden="1" customHeight="1">
      <c r="BP3812" s="236">
        <f ca="1"/>
        <v>2.6347222222222202</v>
      </c>
    </row>
    <row r="3813" spans="68:68" ht="15" hidden="1" customHeight="1">
      <c r="BP3813" s="236">
        <f ca="1"/>
        <v>2.6354166666666701</v>
      </c>
    </row>
    <row r="3814" spans="68:68" ht="15" hidden="1" customHeight="1">
      <c r="BP3814" s="236">
        <f ca="1"/>
        <v>2.6361111111111102</v>
      </c>
    </row>
    <row r="3815" spans="68:68" ht="15" hidden="1" customHeight="1">
      <c r="BP3815" s="236">
        <f ca="1"/>
        <v>2.6368055555555601</v>
      </c>
    </row>
    <row r="3816" spans="68:68" ht="15" hidden="1" customHeight="1">
      <c r="BP3816" s="236">
        <f ca="1"/>
        <v>2.6375000000000002</v>
      </c>
    </row>
    <row r="3817" spans="68:68" ht="15" hidden="1" customHeight="1">
      <c r="BP3817" s="236">
        <f ca="1"/>
        <v>2.6381944444444398</v>
      </c>
    </row>
    <row r="3818" spans="68:68" ht="15" hidden="1" customHeight="1">
      <c r="BP3818" s="236">
        <f ca="1"/>
        <v>2.6388888888888902</v>
      </c>
    </row>
    <row r="3819" spans="68:68" ht="15" hidden="1" customHeight="1">
      <c r="BP3819" s="236">
        <f ca="1"/>
        <v>2.6395833333333298</v>
      </c>
    </row>
    <row r="3820" spans="68:68" ht="15" hidden="1" customHeight="1">
      <c r="BP3820" s="236">
        <f ca="1"/>
        <v>2.6402777777777802</v>
      </c>
    </row>
    <row r="3821" spans="68:68" ht="15" hidden="1" customHeight="1">
      <c r="BP3821" s="236">
        <f ca="1"/>
        <v>2.6409722222222198</v>
      </c>
    </row>
    <row r="3822" spans="68:68" ht="15" hidden="1" customHeight="1">
      <c r="BP3822" s="236">
        <f ca="1"/>
        <v>2.6416666666666702</v>
      </c>
    </row>
    <row r="3823" spans="68:68" ht="15" hidden="1" customHeight="1">
      <c r="BP3823" s="236">
        <f ca="1"/>
        <v>2.6423611111111098</v>
      </c>
    </row>
    <row r="3824" spans="68:68" ht="15" hidden="1" customHeight="1">
      <c r="BP3824" s="236">
        <f ca="1"/>
        <v>2.6430555555555602</v>
      </c>
    </row>
    <row r="3825" spans="68:68" ht="15" hidden="1" customHeight="1">
      <c r="BP3825" s="236">
        <f ca="1"/>
        <v>2.6437499999999998</v>
      </c>
    </row>
    <row r="3826" spans="68:68" ht="15" hidden="1" customHeight="1">
      <c r="BP3826" s="236">
        <f ca="1"/>
        <v>2.6444444444444399</v>
      </c>
    </row>
    <row r="3827" spans="68:68" ht="15" hidden="1" customHeight="1">
      <c r="BP3827" s="236">
        <f ca="1"/>
        <v>2.6451388888888898</v>
      </c>
    </row>
    <row r="3828" spans="68:68" ht="15" hidden="1" customHeight="1">
      <c r="BP3828" s="236">
        <f ca="1"/>
        <v>2.6458333333333299</v>
      </c>
    </row>
    <row r="3829" spans="68:68" ht="15" hidden="1" customHeight="1">
      <c r="BP3829" s="236">
        <f ca="1"/>
        <v>2.6465277777777798</v>
      </c>
    </row>
    <row r="3830" spans="68:68" ht="15" hidden="1" customHeight="1">
      <c r="BP3830" s="236">
        <f ca="1"/>
        <v>2.6472222222222199</v>
      </c>
    </row>
    <row r="3831" spans="68:68" ht="15" hidden="1" customHeight="1">
      <c r="BP3831" s="236">
        <f ca="1"/>
        <v>2.6479166666666698</v>
      </c>
    </row>
    <row r="3832" spans="68:68" ht="15" hidden="1" customHeight="1">
      <c r="BP3832" s="236">
        <f ca="1"/>
        <v>2.6486111111111099</v>
      </c>
    </row>
    <row r="3833" spans="68:68" ht="15" hidden="1" customHeight="1">
      <c r="BP3833" s="236">
        <f ca="1"/>
        <v>2.6493055555555598</v>
      </c>
    </row>
    <row r="3834" spans="68:68" ht="15" hidden="1" customHeight="1">
      <c r="BP3834" s="236">
        <f ca="1"/>
        <v>2.65</v>
      </c>
    </row>
    <row r="3835" spans="68:68" ht="15" hidden="1" customHeight="1">
      <c r="BP3835" s="236">
        <f ca="1"/>
        <v>2.65069444444444</v>
      </c>
    </row>
    <row r="3836" spans="68:68" ht="15" hidden="1" customHeight="1">
      <c r="BP3836" s="236">
        <f ca="1"/>
        <v>2.6513888888888899</v>
      </c>
    </row>
    <row r="3837" spans="68:68" ht="15" hidden="1" customHeight="1">
      <c r="BP3837" s="236">
        <f ca="1"/>
        <v>2.65208333333333</v>
      </c>
    </row>
    <row r="3838" spans="68:68" ht="15" hidden="1" customHeight="1">
      <c r="BP3838" s="236">
        <f ca="1"/>
        <v>2.6527777777777799</v>
      </c>
    </row>
    <row r="3839" spans="68:68" ht="15" hidden="1" customHeight="1">
      <c r="BP3839" s="236">
        <f ca="1"/>
        <v>2.65347222222222</v>
      </c>
    </row>
    <row r="3840" spans="68:68" ht="15" hidden="1" customHeight="1">
      <c r="BP3840" s="236">
        <f ca="1"/>
        <v>2.6541666666666699</v>
      </c>
    </row>
    <row r="3841" spans="68:68" ht="15" hidden="1" customHeight="1">
      <c r="BP3841" s="236">
        <f ca="1"/>
        <v>2.65486111111111</v>
      </c>
    </row>
    <row r="3842" spans="68:68" ht="15" hidden="1" customHeight="1">
      <c r="BP3842" s="236">
        <f ca="1"/>
        <v>2.6555555555555599</v>
      </c>
    </row>
    <row r="3843" spans="68:68" ht="15" hidden="1" customHeight="1">
      <c r="BP3843" s="236">
        <f ca="1"/>
        <v>2.65625</v>
      </c>
    </row>
    <row r="3844" spans="68:68" ht="15" hidden="1" customHeight="1">
      <c r="BP3844" s="236">
        <f ca="1"/>
        <v>2.6569444444444401</v>
      </c>
    </row>
    <row r="3845" spans="68:68" ht="15" hidden="1" customHeight="1">
      <c r="BP3845" s="236">
        <f ca="1"/>
        <v>2.65763888888889</v>
      </c>
    </row>
    <row r="3846" spans="68:68" ht="15" hidden="1" customHeight="1">
      <c r="BP3846" s="236">
        <f ca="1"/>
        <v>2.6583333333333301</v>
      </c>
    </row>
    <row r="3847" spans="68:68" ht="15" hidden="1" customHeight="1">
      <c r="BP3847" s="236">
        <f ca="1"/>
        <v>2.65902777777778</v>
      </c>
    </row>
    <row r="3848" spans="68:68" ht="15" hidden="1" customHeight="1">
      <c r="BP3848" s="236">
        <f ca="1"/>
        <v>2.6597222222222201</v>
      </c>
    </row>
    <row r="3849" spans="68:68" ht="15" hidden="1" customHeight="1">
      <c r="BP3849" s="236">
        <f ca="1"/>
        <v>2.66041666666667</v>
      </c>
    </row>
    <row r="3850" spans="68:68" ht="15" hidden="1" customHeight="1">
      <c r="BP3850" s="236">
        <f ca="1"/>
        <v>2.6611111111111101</v>
      </c>
    </row>
    <row r="3851" spans="68:68" ht="15" hidden="1" customHeight="1">
      <c r="BP3851" s="236">
        <f ca="1"/>
        <v>2.66180555555556</v>
      </c>
    </row>
    <row r="3852" spans="68:68" ht="15" hidden="1" customHeight="1">
      <c r="BP3852" s="236">
        <f ca="1"/>
        <v>2.6625000000000001</v>
      </c>
    </row>
    <row r="3853" spans="68:68" ht="15" hidden="1" customHeight="1">
      <c r="BP3853" s="236">
        <f ca="1"/>
        <v>2.6631944444444402</v>
      </c>
    </row>
    <row r="3854" spans="68:68" ht="15" hidden="1" customHeight="1">
      <c r="BP3854" s="236">
        <f ca="1"/>
        <v>2.6638888888888901</v>
      </c>
    </row>
    <row r="3855" spans="68:68" ht="15" hidden="1" customHeight="1">
      <c r="BP3855" s="236">
        <f ca="1"/>
        <v>2.6645833333333302</v>
      </c>
    </row>
    <row r="3856" spans="68:68" ht="15" hidden="1" customHeight="1">
      <c r="BP3856" s="236">
        <f ca="1"/>
        <v>2.6652777777777801</v>
      </c>
    </row>
    <row r="3857" spans="68:68" ht="15" hidden="1" customHeight="1">
      <c r="BP3857" s="236">
        <f ca="1"/>
        <v>2.6659722222222202</v>
      </c>
    </row>
    <row r="3858" spans="68:68" ht="15" hidden="1" customHeight="1">
      <c r="BP3858" s="236">
        <f ca="1"/>
        <v>2.6666666666666701</v>
      </c>
    </row>
    <row r="3859" spans="68:68" ht="15" hidden="1" customHeight="1">
      <c r="BP3859" s="236">
        <f ca="1"/>
        <v>2.6673611111111102</v>
      </c>
    </row>
    <row r="3860" spans="68:68" ht="15" hidden="1" customHeight="1">
      <c r="BP3860" s="236">
        <f ca="1"/>
        <v>2.6680555555555601</v>
      </c>
    </row>
    <row r="3861" spans="68:68" ht="15" hidden="1" customHeight="1">
      <c r="BP3861" s="236">
        <f ca="1"/>
        <v>2.6687500000000002</v>
      </c>
    </row>
    <row r="3862" spans="68:68" ht="15" hidden="1" customHeight="1">
      <c r="BP3862" s="236">
        <f ca="1"/>
        <v>2.6694444444444398</v>
      </c>
    </row>
    <row r="3863" spans="68:68" ht="15" hidden="1" customHeight="1">
      <c r="BP3863" s="236">
        <f ca="1"/>
        <v>2.6701388888888902</v>
      </c>
    </row>
    <row r="3864" spans="68:68" ht="15" hidden="1" customHeight="1">
      <c r="BP3864" s="236">
        <f ca="1"/>
        <v>2.6708333333333298</v>
      </c>
    </row>
    <row r="3865" spans="68:68" ht="15" hidden="1" customHeight="1">
      <c r="BP3865" s="236">
        <f ca="1"/>
        <v>2.6715277777777802</v>
      </c>
    </row>
    <row r="3866" spans="68:68" ht="15" hidden="1" customHeight="1">
      <c r="BP3866" s="236">
        <f ca="1"/>
        <v>2.6722222222222198</v>
      </c>
    </row>
    <row r="3867" spans="68:68" ht="15" hidden="1" customHeight="1">
      <c r="BP3867" s="236">
        <f ca="1"/>
        <v>2.6729166666666702</v>
      </c>
    </row>
    <row r="3868" spans="68:68" ht="15" hidden="1" customHeight="1">
      <c r="BP3868" s="236">
        <f ca="1"/>
        <v>2.6736111111111098</v>
      </c>
    </row>
    <row r="3869" spans="68:68" ht="15" hidden="1" customHeight="1">
      <c r="BP3869" s="236">
        <f ca="1"/>
        <v>2.6743055555555602</v>
      </c>
    </row>
    <row r="3870" spans="68:68" ht="15" hidden="1" customHeight="1">
      <c r="BP3870" s="236">
        <f ca="1"/>
        <v>2.6749999999999998</v>
      </c>
    </row>
    <row r="3871" spans="68:68" ht="15" hidden="1" customHeight="1">
      <c r="BP3871" s="236">
        <f ca="1"/>
        <v>2.6756944444444399</v>
      </c>
    </row>
    <row r="3872" spans="68:68" ht="15" hidden="1" customHeight="1">
      <c r="BP3872" s="236">
        <f ca="1"/>
        <v>2.6763888888888898</v>
      </c>
    </row>
    <row r="3873" spans="68:68" ht="15" hidden="1" customHeight="1">
      <c r="BP3873" s="236">
        <f ca="1"/>
        <v>2.6770833333333299</v>
      </c>
    </row>
    <row r="3874" spans="68:68" ht="15" hidden="1" customHeight="1">
      <c r="BP3874" s="236">
        <f ca="1"/>
        <v>2.6777777777777798</v>
      </c>
    </row>
    <row r="3875" spans="68:68" ht="15" hidden="1" customHeight="1">
      <c r="BP3875" s="236">
        <f ca="1"/>
        <v>2.6784722222222199</v>
      </c>
    </row>
    <row r="3876" spans="68:68" ht="15" hidden="1" customHeight="1">
      <c r="BP3876" s="236">
        <f ca="1"/>
        <v>2.6791666666666698</v>
      </c>
    </row>
    <row r="3877" spans="68:68" ht="15" hidden="1" customHeight="1">
      <c r="BP3877" s="236">
        <f ca="1"/>
        <v>2.6798611111111099</v>
      </c>
    </row>
    <row r="3878" spans="68:68" ht="15" hidden="1" customHeight="1">
      <c r="BP3878" s="236">
        <f ca="1"/>
        <v>2.6805555555555598</v>
      </c>
    </row>
    <row r="3879" spans="68:68" ht="15" hidden="1" customHeight="1">
      <c r="BP3879" s="236">
        <f ca="1"/>
        <v>2.6812499999999999</v>
      </c>
    </row>
    <row r="3880" spans="68:68" ht="15" hidden="1" customHeight="1">
      <c r="BP3880" s="236">
        <f ca="1"/>
        <v>2.68194444444444</v>
      </c>
    </row>
    <row r="3881" spans="68:68" ht="15" hidden="1" customHeight="1">
      <c r="BP3881" s="236">
        <f ca="1"/>
        <v>2.6826388888888899</v>
      </c>
    </row>
    <row r="3882" spans="68:68" ht="15" hidden="1" customHeight="1">
      <c r="BP3882" s="236">
        <f ca="1"/>
        <v>2.68333333333333</v>
      </c>
    </row>
    <row r="3883" spans="68:68" ht="15" hidden="1" customHeight="1">
      <c r="BP3883" s="236">
        <f ca="1"/>
        <v>2.6840277777777799</v>
      </c>
    </row>
    <row r="3884" spans="68:68" ht="15" hidden="1" customHeight="1">
      <c r="BP3884" s="236">
        <f ca="1"/>
        <v>2.68472222222222</v>
      </c>
    </row>
    <row r="3885" spans="68:68" ht="15" hidden="1" customHeight="1">
      <c r="BP3885" s="236">
        <f ca="1"/>
        <v>2.6854166666666699</v>
      </c>
    </row>
    <row r="3886" spans="68:68" ht="15" hidden="1" customHeight="1">
      <c r="BP3886" s="236">
        <f ca="1"/>
        <v>2.68611111111111</v>
      </c>
    </row>
    <row r="3887" spans="68:68" ht="15" hidden="1" customHeight="1">
      <c r="BP3887" s="236">
        <f ca="1"/>
        <v>2.6868055555555599</v>
      </c>
    </row>
    <row r="3888" spans="68:68" ht="15" hidden="1" customHeight="1">
      <c r="BP3888" s="236">
        <f ca="1"/>
        <v>2.6875</v>
      </c>
    </row>
    <row r="3889" spans="68:68" ht="15" hidden="1" customHeight="1">
      <c r="BP3889" s="236">
        <f ca="1"/>
        <v>2.6881944444444401</v>
      </c>
    </row>
    <row r="3890" spans="68:68" ht="15" hidden="1" customHeight="1">
      <c r="BP3890" s="236">
        <f ca="1"/>
        <v>2.68888888888889</v>
      </c>
    </row>
    <row r="3891" spans="68:68" ht="15" hidden="1" customHeight="1">
      <c r="BP3891" s="236">
        <f ca="1"/>
        <v>2.6895833333333301</v>
      </c>
    </row>
    <row r="3892" spans="68:68" ht="15" hidden="1" customHeight="1">
      <c r="BP3892" s="236">
        <f ca="1"/>
        <v>2.69027777777778</v>
      </c>
    </row>
    <row r="3893" spans="68:68" ht="15" hidden="1" customHeight="1">
      <c r="BP3893" s="236">
        <f ca="1"/>
        <v>2.6909722222222201</v>
      </c>
    </row>
    <row r="3894" spans="68:68" ht="15" hidden="1" customHeight="1">
      <c r="BP3894" s="236">
        <f ca="1"/>
        <v>2.69166666666667</v>
      </c>
    </row>
    <row r="3895" spans="68:68" ht="15" hidden="1" customHeight="1">
      <c r="BP3895" s="236">
        <f ca="1"/>
        <v>2.6923611111111101</v>
      </c>
    </row>
    <row r="3896" spans="68:68" ht="15" hidden="1" customHeight="1">
      <c r="BP3896" s="236">
        <f ca="1"/>
        <v>2.69305555555556</v>
      </c>
    </row>
    <row r="3897" spans="68:68" ht="15" hidden="1" customHeight="1">
      <c r="BP3897" s="236">
        <f ca="1"/>
        <v>2.6937500000000001</v>
      </c>
    </row>
    <row r="3898" spans="68:68" ht="15" hidden="1" customHeight="1">
      <c r="BP3898" s="236">
        <f ca="1"/>
        <v>2.6944444444444402</v>
      </c>
    </row>
    <row r="3899" spans="68:68" ht="15" hidden="1" customHeight="1">
      <c r="BP3899" s="236">
        <f ca="1"/>
        <v>2.6951388888888901</v>
      </c>
    </row>
    <row r="3900" spans="68:68" ht="15" hidden="1" customHeight="1">
      <c r="BP3900" s="236">
        <f ca="1"/>
        <v>2.6958333333333302</v>
      </c>
    </row>
    <row r="3901" spans="68:68" ht="15" hidden="1" customHeight="1">
      <c r="BP3901" s="236">
        <f ca="1"/>
        <v>2.6965277777777801</v>
      </c>
    </row>
    <row r="3902" spans="68:68" ht="15" hidden="1" customHeight="1">
      <c r="BP3902" s="236">
        <f ca="1"/>
        <v>2.6972222222222202</v>
      </c>
    </row>
    <row r="3903" spans="68:68" ht="15" hidden="1" customHeight="1">
      <c r="BP3903" s="236">
        <f ca="1"/>
        <v>2.6979166666666701</v>
      </c>
    </row>
    <row r="3904" spans="68:68" ht="15" hidden="1" customHeight="1">
      <c r="BP3904" s="236">
        <f ca="1"/>
        <v>2.6986111111111102</v>
      </c>
    </row>
    <row r="3905" spans="68:68" ht="15" hidden="1" customHeight="1">
      <c r="BP3905" s="236">
        <f ca="1"/>
        <v>2.6993055555555601</v>
      </c>
    </row>
    <row r="3906" spans="68:68" ht="15" hidden="1" customHeight="1">
      <c r="BP3906" s="236">
        <f ca="1"/>
        <v>2.7</v>
      </c>
    </row>
    <row r="3907" spans="68:68" ht="15" hidden="1" customHeight="1">
      <c r="BP3907" s="236">
        <f ca="1"/>
        <v>2.7006944444444398</v>
      </c>
    </row>
    <row r="3908" spans="68:68" ht="15" hidden="1" customHeight="1">
      <c r="BP3908" s="236">
        <f ca="1"/>
        <v>2.7013888888888902</v>
      </c>
    </row>
    <row r="3909" spans="68:68" ht="15" hidden="1" customHeight="1">
      <c r="BP3909" s="236">
        <f ca="1"/>
        <v>2.7020833333333298</v>
      </c>
    </row>
    <row r="3910" spans="68:68" ht="15" hidden="1" customHeight="1">
      <c r="BP3910" s="236">
        <f ca="1"/>
        <v>2.7027777777777802</v>
      </c>
    </row>
    <row r="3911" spans="68:68" ht="15" hidden="1" customHeight="1">
      <c r="BP3911" s="236">
        <f ca="1"/>
        <v>2.7034722222222198</v>
      </c>
    </row>
    <row r="3912" spans="68:68" ht="15" hidden="1" customHeight="1">
      <c r="BP3912" s="236">
        <f ca="1"/>
        <v>2.7041666666666702</v>
      </c>
    </row>
    <row r="3913" spans="68:68" ht="15" hidden="1" customHeight="1">
      <c r="BP3913" s="236">
        <f ca="1"/>
        <v>2.7048611111111098</v>
      </c>
    </row>
    <row r="3914" spans="68:68" ht="15" hidden="1" customHeight="1">
      <c r="BP3914" s="236">
        <f ca="1"/>
        <v>2.7055555555555602</v>
      </c>
    </row>
    <row r="3915" spans="68:68" ht="15" hidden="1" customHeight="1">
      <c r="BP3915" s="236">
        <f ca="1"/>
        <v>2.7062499999999998</v>
      </c>
    </row>
    <row r="3916" spans="68:68" ht="15" hidden="1" customHeight="1">
      <c r="BP3916" s="236">
        <f ca="1"/>
        <v>2.7069444444444399</v>
      </c>
    </row>
    <row r="3917" spans="68:68" ht="15" hidden="1" customHeight="1">
      <c r="BP3917" s="236">
        <f ca="1"/>
        <v>2.7076388888888898</v>
      </c>
    </row>
    <row r="3918" spans="68:68" ht="15" hidden="1" customHeight="1">
      <c r="BP3918" s="236">
        <f ca="1"/>
        <v>2.7083333333333299</v>
      </c>
    </row>
    <row r="3919" spans="68:68" ht="15" hidden="1" customHeight="1">
      <c r="BP3919" s="236">
        <f ca="1"/>
        <v>2.7090277777777798</v>
      </c>
    </row>
    <row r="3920" spans="68:68" ht="15" hidden="1" customHeight="1">
      <c r="BP3920" s="236">
        <f ca="1"/>
        <v>2.7097222222222199</v>
      </c>
    </row>
    <row r="3921" spans="68:68" ht="15" hidden="1" customHeight="1">
      <c r="BP3921" s="236">
        <f ca="1"/>
        <v>2.7104166666666698</v>
      </c>
    </row>
    <row r="3922" spans="68:68" ht="15" hidden="1" customHeight="1">
      <c r="BP3922" s="236">
        <f ca="1"/>
        <v>2.7111111111111099</v>
      </c>
    </row>
    <row r="3923" spans="68:68" ht="15" hidden="1" customHeight="1">
      <c r="BP3923" s="236">
        <f ca="1"/>
        <v>2.7118055555555598</v>
      </c>
    </row>
    <row r="3924" spans="68:68" ht="15" hidden="1" customHeight="1">
      <c r="BP3924" s="236">
        <f ca="1"/>
        <v>2.7124999999999999</v>
      </c>
    </row>
    <row r="3925" spans="68:68" ht="15" hidden="1" customHeight="1">
      <c r="BP3925" s="236">
        <f ca="1"/>
        <v>2.71319444444444</v>
      </c>
    </row>
    <row r="3926" spans="68:68" ht="15" hidden="1" customHeight="1">
      <c r="BP3926" s="236">
        <f ca="1"/>
        <v>2.7138888888888899</v>
      </c>
    </row>
    <row r="3927" spans="68:68" ht="15" hidden="1" customHeight="1">
      <c r="BP3927" s="236">
        <f ca="1"/>
        <v>2.71458333333333</v>
      </c>
    </row>
    <row r="3928" spans="68:68" ht="15" hidden="1" customHeight="1">
      <c r="BP3928" s="236">
        <f ca="1"/>
        <v>2.7152777777777799</v>
      </c>
    </row>
    <row r="3929" spans="68:68" ht="15" hidden="1" customHeight="1">
      <c r="BP3929" s="236">
        <f ca="1"/>
        <v>2.71597222222222</v>
      </c>
    </row>
    <row r="3930" spans="68:68" ht="15" hidden="1" customHeight="1">
      <c r="BP3930" s="236">
        <f ca="1"/>
        <v>2.7166666666666699</v>
      </c>
    </row>
    <row r="3931" spans="68:68" ht="15" hidden="1" customHeight="1">
      <c r="BP3931" s="236">
        <f ca="1"/>
        <v>2.71736111111111</v>
      </c>
    </row>
    <row r="3932" spans="68:68" ht="15" hidden="1" customHeight="1">
      <c r="BP3932" s="236">
        <f ca="1"/>
        <v>2.7180555555555599</v>
      </c>
    </row>
    <row r="3933" spans="68:68" ht="15" hidden="1" customHeight="1">
      <c r="BP3933" s="236">
        <f ca="1"/>
        <v>2.71875</v>
      </c>
    </row>
    <row r="3934" spans="68:68" ht="15" hidden="1" customHeight="1">
      <c r="BP3934" s="236">
        <f ca="1"/>
        <v>2.7194444444444401</v>
      </c>
    </row>
    <row r="3935" spans="68:68" ht="15" hidden="1" customHeight="1">
      <c r="BP3935" s="236">
        <f ca="1"/>
        <v>2.72013888888889</v>
      </c>
    </row>
    <row r="3936" spans="68:68" ht="15" hidden="1" customHeight="1">
      <c r="BP3936" s="236">
        <f ca="1"/>
        <v>2.7208333333333301</v>
      </c>
    </row>
    <row r="3937" spans="68:68" ht="15" hidden="1" customHeight="1">
      <c r="BP3937" s="236">
        <f ca="1"/>
        <v>2.72152777777778</v>
      </c>
    </row>
    <row r="3938" spans="68:68" ht="15" hidden="1" customHeight="1">
      <c r="BP3938" s="236">
        <f ca="1"/>
        <v>2.7222222222222201</v>
      </c>
    </row>
    <row r="3939" spans="68:68" ht="15" hidden="1" customHeight="1">
      <c r="BP3939" s="236">
        <f ca="1"/>
        <v>2.72291666666667</v>
      </c>
    </row>
    <row r="3940" spans="68:68" ht="15" hidden="1" customHeight="1">
      <c r="BP3940" s="236">
        <f ca="1"/>
        <v>2.7236111111111101</v>
      </c>
    </row>
    <row r="3941" spans="68:68" ht="15" hidden="1" customHeight="1">
      <c r="BP3941" s="236">
        <f ca="1"/>
        <v>2.72430555555556</v>
      </c>
    </row>
    <row r="3942" spans="68:68" ht="15" hidden="1" customHeight="1">
      <c r="BP3942" s="236">
        <f ca="1"/>
        <v>2.7250000000000001</v>
      </c>
    </row>
    <row r="3943" spans="68:68" ht="15" hidden="1" customHeight="1">
      <c r="BP3943" s="236">
        <f ca="1"/>
        <v>2.7256944444444402</v>
      </c>
    </row>
    <row r="3944" spans="68:68" ht="15" hidden="1" customHeight="1">
      <c r="BP3944" s="236">
        <f ca="1"/>
        <v>2.7263888888888901</v>
      </c>
    </row>
    <row r="3945" spans="68:68" ht="15" hidden="1" customHeight="1">
      <c r="BP3945" s="236">
        <f ca="1"/>
        <v>2.7270833333333302</v>
      </c>
    </row>
    <row r="3946" spans="68:68" ht="15" hidden="1" customHeight="1">
      <c r="BP3946" s="236">
        <f ca="1"/>
        <v>2.7277777777777801</v>
      </c>
    </row>
    <row r="3947" spans="68:68" ht="15" hidden="1" customHeight="1">
      <c r="BP3947" s="236">
        <f ca="1"/>
        <v>2.7284722222222202</v>
      </c>
    </row>
    <row r="3948" spans="68:68" ht="15" hidden="1" customHeight="1">
      <c r="BP3948" s="236">
        <f ca="1"/>
        <v>2.7291666666666701</v>
      </c>
    </row>
    <row r="3949" spans="68:68" ht="15" hidden="1" customHeight="1">
      <c r="BP3949" s="236">
        <f ca="1"/>
        <v>2.7298611111111102</v>
      </c>
    </row>
    <row r="3950" spans="68:68" ht="15" hidden="1" customHeight="1">
      <c r="BP3950" s="236">
        <f ca="1"/>
        <v>2.7305555555555601</v>
      </c>
    </row>
    <row r="3951" spans="68:68" ht="15" hidden="1" customHeight="1">
      <c r="BP3951" s="236">
        <f ca="1"/>
        <v>2.7312500000000002</v>
      </c>
    </row>
    <row r="3952" spans="68:68" ht="15" hidden="1" customHeight="1">
      <c r="BP3952" s="236">
        <f ca="1"/>
        <v>2.7319444444444398</v>
      </c>
    </row>
    <row r="3953" spans="68:68" ht="15" hidden="1" customHeight="1">
      <c r="BP3953" s="236">
        <f ca="1"/>
        <v>2.7326388888888902</v>
      </c>
    </row>
    <row r="3954" spans="68:68" ht="15" hidden="1" customHeight="1">
      <c r="BP3954" s="236">
        <f ca="1"/>
        <v>2.7333333333333298</v>
      </c>
    </row>
    <row r="3955" spans="68:68" ht="15" hidden="1" customHeight="1">
      <c r="BP3955" s="236">
        <f ca="1"/>
        <v>2.7340277777777802</v>
      </c>
    </row>
    <row r="3956" spans="68:68" ht="15" hidden="1" customHeight="1">
      <c r="BP3956" s="236">
        <f ca="1"/>
        <v>2.7347222222222198</v>
      </c>
    </row>
    <row r="3957" spans="68:68" ht="15" hidden="1" customHeight="1">
      <c r="BP3957" s="236">
        <f ca="1"/>
        <v>2.7354166666666702</v>
      </c>
    </row>
    <row r="3958" spans="68:68" ht="15" hidden="1" customHeight="1">
      <c r="BP3958" s="236">
        <f ca="1"/>
        <v>2.7361111111111098</v>
      </c>
    </row>
    <row r="3959" spans="68:68" ht="15" hidden="1" customHeight="1">
      <c r="BP3959" s="236">
        <f ca="1"/>
        <v>2.7368055555555602</v>
      </c>
    </row>
    <row r="3960" spans="68:68" ht="15" hidden="1" customHeight="1">
      <c r="BP3960" s="236">
        <f ca="1"/>
        <v>2.7374999999999998</v>
      </c>
    </row>
    <row r="3961" spans="68:68" ht="15" hidden="1" customHeight="1">
      <c r="BP3961" s="236">
        <f ca="1"/>
        <v>2.7381944444444399</v>
      </c>
    </row>
    <row r="3962" spans="68:68" ht="15" hidden="1" customHeight="1">
      <c r="BP3962" s="236">
        <f ca="1"/>
        <v>2.7388888888888898</v>
      </c>
    </row>
    <row r="3963" spans="68:68" ht="15" hidden="1" customHeight="1">
      <c r="BP3963" s="236">
        <f ca="1"/>
        <v>2.7395833333333299</v>
      </c>
    </row>
    <row r="3964" spans="68:68" ht="15" hidden="1" customHeight="1">
      <c r="BP3964" s="236">
        <f ca="1"/>
        <v>2.7402777777777798</v>
      </c>
    </row>
    <row r="3965" spans="68:68" ht="15" hidden="1" customHeight="1">
      <c r="BP3965" s="236">
        <f ca="1"/>
        <v>2.7409722222222199</v>
      </c>
    </row>
    <row r="3966" spans="68:68" ht="15" hidden="1" customHeight="1">
      <c r="BP3966" s="236">
        <f ca="1"/>
        <v>2.7416666666666698</v>
      </c>
    </row>
    <row r="3967" spans="68:68" ht="15" hidden="1" customHeight="1">
      <c r="BP3967" s="236">
        <f ca="1"/>
        <v>2.7423611111111099</v>
      </c>
    </row>
    <row r="3968" spans="68:68" ht="15" hidden="1" customHeight="1">
      <c r="BP3968" s="236">
        <f ca="1"/>
        <v>2.7430555555555598</v>
      </c>
    </row>
    <row r="3969" spans="68:68" ht="15" hidden="1" customHeight="1">
      <c r="BP3969" s="236">
        <f ca="1"/>
        <v>2.7437499999999999</v>
      </c>
    </row>
    <row r="3970" spans="68:68" ht="15" hidden="1" customHeight="1">
      <c r="BP3970" s="236">
        <f ca="1"/>
        <v>2.74444444444444</v>
      </c>
    </row>
    <row r="3971" spans="68:68" ht="15" hidden="1" customHeight="1">
      <c r="BP3971" s="236">
        <f ca="1"/>
        <v>2.7451388888888899</v>
      </c>
    </row>
    <row r="3972" spans="68:68" ht="15" hidden="1" customHeight="1">
      <c r="BP3972" s="236">
        <f ca="1"/>
        <v>2.74583333333333</v>
      </c>
    </row>
    <row r="3973" spans="68:68" ht="15" hidden="1" customHeight="1">
      <c r="BP3973" s="236">
        <f ca="1"/>
        <v>2.7465277777777799</v>
      </c>
    </row>
    <row r="3974" spans="68:68" ht="15" hidden="1" customHeight="1">
      <c r="BP3974" s="236">
        <f ca="1"/>
        <v>2.74722222222222</v>
      </c>
    </row>
    <row r="3975" spans="68:68" ht="15" hidden="1" customHeight="1">
      <c r="BP3975" s="236">
        <f ca="1"/>
        <v>2.7479166666666699</v>
      </c>
    </row>
    <row r="3976" spans="68:68" ht="15" hidden="1" customHeight="1">
      <c r="BP3976" s="236">
        <f ca="1"/>
        <v>2.74861111111111</v>
      </c>
    </row>
    <row r="3977" spans="68:68" ht="15" hidden="1" customHeight="1">
      <c r="BP3977" s="236">
        <f ca="1"/>
        <v>2.7493055555555599</v>
      </c>
    </row>
    <row r="3978" spans="68:68" ht="15" hidden="1" customHeight="1">
      <c r="BP3978" s="236">
        <f ca="1"/>
        <v>2.75</v>
      </c>
    </row>
    <row r="3979" spans="68:68" ht="15" hidden="1" customHeight="1">
      <c r="BP3979" s="236">
        <f ca="1"/>
        <v>2.7506944444444401</v>
      </c>
    </row>
    <row r="3980" spans="68:68" ht="15" hidden="1" customHeight="1">
      <c r="BP3980" s="236">
        <f ca="1"/>
        <v>2.75138888888889</v>
      </c>
    </row>
    <row r="3981" spans="68:68" ht="15" hidden="1" customHeight="1">
      <c r="BP3981" s="236">
        <f ca="1"/>
        <v>2.7520833333333301</v>
      </c>
    </row>
    <row r="3982" spans="68:68" ht="15" hidden="1" customHeight="1">
      <c r="BP3982" s="236">
        <f ca="1"/>
        <v>2.75277777777778</v>
      </c>
    </row>
    <row r="3983" spans="68:68" ht="15" hidden="1" customHeight="1">
      <c r="BP3983" s="236">
        <f ca="1"/>
        <v>2.7534722222222201</v>
      </c>
    </row>
    <row r="3984" spans="68:68" ht="15" hidden="1" customHeight="1">
      <c r="BP3984" s="236">
        <f ca="1"/>
        <v>2.75416666666667</v>
      </c>
    </row>
    <row r="3985" spans="68:68" ht="15" hidden="1" customHeight="1">
      <c r="BP3985" s="236">
        <f ca="1"/>
        <v>2.7548611111111101</v>
      </c>
    </row>
    <row r="3986" spans="68:68" ht="15" hidden="1" customHeight="1">
      <c r="BP3986" s="236">
        <f ca="1"/>
        <v>2.75555555555556</v>
      </c>
    </row>
    <row r="3987" spans="68:68" ht="15" hidden="1" customHeight="1">
      <c r="BP3987" s="236">
        <f ca="1"/>
        <v>2.7562500000000001</v>
      </c>
    </row>
    <row r="3988" spans="68:68" ht="15" hidden="1" customHeight="1">
      <c r="BP3988" s="236">
        <f ca="1"/>
        <v>2.7569444444444402</v>
      </c>
    </row>
    <row r="3989" spans="68:68" ht="15" hidden="1" customHeight="1">
      <c r="BP3989" s="236">
        <f ca="1"/>
        <v>2.7576388888888901</v>
      </c>
    </row>
    <row r="3990" spans="68:68" ht="15" hidden="1" customHeight="1">
      <c r="BP3990" s="236">
        <f ca="1"/>
        <v>2.7583333333333302</v>
      </c>
    </row>
    <row r="3991" spans="68:68" ht="15" hidden="1" customHeight="1">
      <c r="BP3991" s="236">
        <f ca="1"/>
        <v>2.7590277777777801</v>
      </c>
    </row>
    <row r="3992" spans="68:68" ht="15" hidden="1" customHeight="1">
      <c r="BP3992" s="236">
        <f ca="1"/>
        <v>2.7597222222222202</v>
      </c>
    </row>
    <row r="3993" spans="68:68" ht="15" hidden="1" customHeight="1">
      <c r="BP3993" s="236">
        <f ca="1"/>
        <v>2.7604166666666701</v>
      </c>
    </row>
    <row r="3994" spans="68:68" ht="15" hidden="1" customHeight="1">
      <c r="BP3994" s="236">
        <f ca="1"/>
        <v>2.7611111111111102</v>
      </c>
    </row>
    <row r="3995" spans="68:68" ht="15" hidden="1" customHeight="1">
      <c r="BP3995" s="236">
        <f ca="1"/>
        <v>2.7618055555555601</v>
      </c>
    </row>
    <row r="3996" spans="68:68" ht="15" hidden="1" customHeight="1">
      <c r="BP3996" s="236">
        <f ca="1"/>
        <v>2.7625000000000002</v>
      </c>
    </row>
    <row r="3997" spans="68:68" ht="15" hidden="1" customHeight="1">
      <c r="BP3997" s="236">
        <f ca="1"/>
        <v>2.7631944444444398</v>
      </c>
    </row>
    <row r="3998" spans="68:68" ht="15" hidden="1" customHeight="1">
      <c r="BP3998" s="236">
        <f ca="1"/>
        <v>2.7638888888888902</v>
      </c>
    </row>
    <row r="3999" spans="68:68" ht="15" hidden="1" customHeight="1">
      <c r="BP3999" s="236">
        <f ca="1"/>
        <v>2.7645833333333298</v>
      </c>
    </row>
    <row r="4000" spans="68:68" ht="15" hidden="1" customHeight="1">
      <c r="BP4000" s="236">
        <f ca="1"/>
        <v>2.7652777777777802</v>
      </c>
    </row>
    <row r="4001" spans="68:68" ht="15" hidden="1" customHeight="1">
      <c r="BP4001" s="236">
        <f ca="1"/>
        <v>2.7659722222222198</v>
      </c>
    </row>
    <row r="4002" spans="68:68" ht="15" hidden="1" customHeight="1">
      <c r="BP4002" s="236">
        <f ca="1"/>
        <v>2.7666666666666702</v>
      </c>
    </row>
    <row r="4003" spans="68:68" ht="15" hidden="1" customHeight="1">
      <c r="BP4003" s="236">
        <f ca="1"/>
        <v>2.7673611111111098</v>
      </c>
    </row>
    <row r="4004" spans="68:68" ht="15" hidden="1" customHeight="1">
      <c r="BP4004" s="236">
        <f ca="1"/>
        <v>2.7680555555555602</v>
      </c>
    </row>
    <row r="4005" spans="68:68" ht="15" hidden="1" customHeight="1">
      <c r="BP4005" s="236">
        <f ca="1"/>
        <v>2.7687499999999998</v>
      </c>
    </row>
    <row r="4006" spans="68:68" ht="15" hidden="1" customHeight="1">
      <c r="BP4006" s="236">
        <f ca="1"/>
        <v>2.7694444444444399</v>
      </c>
    </row>
    <row r="4007" spans="68:68" ht="15" hidden="1" customHeight="1">
      <c r="BP4007" s="236">
        <f ca="1"/>
        <v>2.7701388888888898</v>
      </c>
    </row>
    <row r="4008" spans="68:68" ht="15" hidden="1" customHeight="1">
      <c r="BP4008" s="236">
        <f ca="1"/>
        <v>2.7708333333333299</v>
      </c>
    </row>
    <row r="4009" spans="68:68" ht="15" hidden="1" customHeight="1">
      <c r="BP4009" s="236">
        <f ca="1"/>
        <v>2.7715277777777798</v>
      </c>
    </row>
    <row r="4010" spans="68:68" ht="15" hidden="1" customHeight="1">
      <c r="BP4010" s="236">
        <f ca="1"/>
        <v>2.7722222222222199</v>
      </c>
    </row>
    <row r="4011" spans="68:68" ht="15" hidden="1" customHeight="1">
      <c r="BP4011" s="236">
        <f ca="1"/>
        <v>2.7729166666666698</v>
      </c>
    </row>
    <row r="4012" spans="68:68" ht="15" hidden="1" customHeight="1">
      <c r="BP4012" s="236">
        <f ca="1"/>
        <v>2.7736111111111099</v>
      </c>
    </row>
    <row r="4013" spans="68:68" ht="15" hidden="1" customHeight="1">
      <c r="BP4013" s="236">
        <f ca="1"/>
        <v>2.7743055555555598</v>
      </c>
    </row>
    <row r="4014" spans="68:68" ht="15" hidden="1" customHeight="1">
      <c r="BP4014" s="236">
        <f ca="1"/>
        <v>2.7749999999999999</v>
      </c>
    </row>
    <row r="4015" spans="68:68" ht="15" hidden="1" customHeight="1">
      <c r="BP4015" s="236">
        <f ca="1"/>
        <v>2.77569444444444</v>
      </c>
    </row>
    <row r="4016" spans="68:68" ht="15" hidden="1" customHeight="1">
      <c r="BP4016" s="236">
        <f ca="1"/>
        <v>2.7763888888888899</v>
      </c>
    </row>
    <row r="4017" spans="68:68" ht="15" hidden="1" customHeight="1">
      <c r="BP4017" s="236">
        <f ca="1"/>
        <v>2.77708333333333</v>
      </c>
    </row>
    <row r="4018" spans="68:68" ht="15" hidden="1" customHeight="1">
      <c r="BP4018" s="236">
        <f ca="1"/>
        <v>2.7777777777777799</v>
      </c>
    </row>
    <row r="4019" spans="68:68" ht="15" hidden="1" customHeight="1">
      <c r="BP4019" s="236">
        <f ca="1"/>
        <v>2.77847222222222</v>
      </c>
    </row>
    <row r="4020" spans="68:68" ht="15" hidden="1" customHeight="1">
      <c r="BP4020" s="236">
        <f ca="1"/>
        <v>2.7791666666666699</v>
      </c>
    </row>
    <row r="4021" spans="68:68" ht="15" hidden="1" customHeight="1">
      <c r="BP4021" s="236">
        <f ca="1"/>
        <v>2.77986111111111</v>
      </c>
    </row>
    <row r="4022" spans="68:68" ht="15" hidden="1" customHeight="1">
      <c r="BP4022" s="236">
        <f ca="1"/>
        <v>2.7805555555555599</v>
      </c>
    </row>
    <row r="4023" spans="68:68" ht="15" hidden="1" customHeight="1">
      <c r="BP4023" s="236">
        <f ca="1"/>
        <v>2.78125</v>
      </c>
    </row>
    <row r="4024" spans="68:68" ht="15" hidden="1" customHeight="1">
      <c r="BP4024" s="236">
        <f ca="1"/>
        <v>2.7819444444444401</v>
      </c>
    </row>
    <row r="4025" spans="68:68" ht="15" hidden="1" customHeight="1">
      <c r="BP4025" s="236">
        <f ca="1"/>
        <v>2.78263888888889</v>
      </c>
    </row>
    <row r="4026" spans="68:68" ht="15" hidden="1" customHeight="1">
      <c r="BP4026" s="236">
        <f ca="1"/>
        <v>2.7833333333333301</v>
      </c>
    </row>
    <row r="4027" spans="68:68" ht="15" hidden="1" customHeight="1">
      <c r="BP4027" s="236">
        <f ca="1"/>
        <v>2.78402777777778</v>
      </c>
    </row>
    <row r="4028" spans="68:68" ht="15" hidden="1" customHeight="1">
      <c r="BP4028" s="236">
        <f ca="1"/>
        <v>2.7847222222222201</v>
      </c>
    </row>
    <row r="4029" spans="68:68" ht="15" hidden="1" customHeight="1">
      <c r="BP4029" s="236">
        <f ca="1"/>
        <v>2.78541666666667</v>
      </c>
    </row>
    <row r="4030" spans="68:68" ht="15" hidden="1" customHeight="1">
      <c r="BP4030" s="236">
        <f ca="1"/>
        <v>2.7861111111111101</v>
      </c>
    </row>
    <row r="4031" spans="68:68" ht="15" hidden="1" customHeight="1">
      <c r="BP4031" s="236">
        <f ca="1"/>
        <v>2.78680555555556</v>
      </c>
    </row>
    <row r="4032" spans="68:68" ht="15" hidden="1" customHeight="1">
      <c r="BP4032" s="236">
        <f ca="1"/>
        <v>2.7875000000000001</v>
      </c>
    </row>
    <row r="4033" spans="68:68" ht="15" hidden="1" customHeight="1">
      <c r="BP4033" s="236">
        <f ca="1"/>
        <v>2.7881944444444402</v>
      </c>
    </row>
    <row r="4034" spans="68:68" ht="15" hidden="1" customHeight="1">
      <c r="BP4034" s="236">
        <f ca="1"/>
        <v>2.7888888888888901</v>
      </c>
    </row>
    <row r="4035" spans="68:68" ht="15" hidden="1" customHeight="1">
      <c r="BP4035" s="236">
        <f ca="1"/>
        <v>2.7895833333333302</v>
      </c>
    </row>
    <row r="4036" spans="68:68" ht="15" hidden="1" customHeight="1">
      <c r="BP4036" s="236">
        <f ca="1"/>
        <v>2.7902777777777801</v>
      </c>
    </row>
    <row r="4037" spans="68:68" ht="15" hidden="1" customHeight="1">
      <c r="BP4037" s="236">
        <f ca="1"/>
        <v>2.7909722222222202</v>
      </c>
    </row>
    <row r="4038" spans="68:68" ht="15" hidden="1" customHeight="1">
      <c r="BP4038" s="236">
        <f ca="1"/>
        <v>2.7916666666666701</v>
      </c>
    </row>
    <row r="4039" spans="68:68" ht="15" hidden="1" customHeight="1">
      <c r="BP4039" s="236">
        <f ca="1"/>
        <v>2.7923611111111102</v>
      </c>
    </row>
    <row r="4040" spans="68:68" ht="15" hidden="1" customHeight="1">
      <c r="BP4040" s="236">
        <f ca="1"/>
        <v>2.7930555555555601</v>
      </c>
    </row>
    <row r="4041" spans="68:68" ht="15" hidden="1" customHeight="1">
      <c r="BP4041" s="236">
        <f ca="1"/>
        <v>2.7937500000000002</v>
      </c>
    </row>
    <row r="4042" spans="68:68" ht="15" hidden="1" customHeight="1">
      <c r="BP4042" s="236">
        <f ca="1"/>
        <v>2.7944444444444398</v>
      </c>
    </row>
    <row r="4043" spans="68:68" ht="15" hidden="1" customHeight="1">
      <c r="BP4043" s="236">
        <f ca="1"/>
        <v>2.7951388888888902</v>
      </c>
    </row>
    <row r="4044" spans="68:68" ht="15" hidden="1" customHeight="1">
      <c r="BP4044" s="236">
        <f ca="1"/>
        <v>2.7958333333333298</v>
      </c>
    </row>
    <row r="4045" spans="68:68" ht="15" hidden="1" customHeight="1">
      <c r="BP4045" s="236">
        <f ca="1"/>
        <v>2.7965277777777802</v>
      </c>
    </row>
    <row r="4046" spans="68:68" ht="15" hidden="1" customHeight="1">
      <c r="BP4046" s="236">
        <f ca="1"/>
        <v>2.7972222222222198</v>
      </c>
    </row>
    <row r="4047" spans="68:68" ht="15" hidden="1" customHeight="1">
      <c r="BP4047" s="236">
        <f ca="1"/>
        <v>2.7979166666666702</v>
      </c>
    </row>
    <row r="4048" spans="68:68" ht="15" hidden="1" customHeight="1">
      <c r="BP4048" s="236">
        <f ca="1"/>
        <v>2.7986111111111098</v>
      </c>
    </row>
    <row r="4049" spans="68:68" ht="15" hidden="1" customHeight="1">
      <c r="BP4049" s="236">
        <f ca="1"/>
        <v>2.7993055555555602</v>
      </c>
    </row>
    <row r="4050" spans="68:68" ht="15" hidden="1" customHeight="1">
      <c r="BP4050" s="236">
        <f ca="1"/>
        <v>2.8</v>
      </c>
    </row>
    <row r="4051" spans="68:68" ht="15" hidden="1" customHeight="1">
      <c r="BP4051" s="236">
        <f ca="1"/>
        <v>2.8006944444444399</v>
      </c>
    </row>
    <row r="4052" spans="68:68" ht="15" hidden="1" customHeight="1">
      <c r="BP4052" s="236">
        <f ca="1"/>
        <v>2.8013888888888898</v>
      </c>
    </row>
    <row r="4053" spans="68:68" ht="15" hidden="1" customHeight="1">
      <c r="BP4053" s="236">
        <f ca="1"/>
        <v>2.8020833333333299</v>
      </c>
    </row>
    <row r="4054" spans="68:68" ht="15" hidden="1" customHeight="1">
      <c r="BP4054" s="236">
        <f ca="1"/>
        <v>2.8027777777777798</v>
      </c>
    </row>
    <row r="4055" spans="68:68" ht="15" hidden="1" customHeight="1">
      <c r="BP4055" s="236">
        <f ca="1"/>
        <v>2.8034722222222199</v>
      </c>
    </row>
    <row r="4056" spans="68:68" ht="15" hidden="1" customHeight="1">
      <c r="BP4056" s="236">
        <f ca="1"/>
        <v>2.8041666666666698</v>
      </c>
    </row>
    <row r="4057" spans="68:68" ht="15" hidden="1" customHeight="1">
      <c r="BP4057" s="236">
        <f ca="1"/>
        <v>2.8048611111111099</v>
      </c>
    </row>
    <row r="4058" spans="68:68" ht="15" hidden="1" customHeight="1">
      <c r="BP4058" s="236">
        <f ca="1"/>
        <v>2.8055555555555598</v>
      </c>
    </row>
    <row r="4059" spans="68:68" ht="15" hidden="1" customHeight="1">
      <c r="BP4059" s="236">
        <f ca="1"/>
        <v>2.8062499999999999</v>
      </c>
    </row>
    <row r="4060" spans="68:68" ht="15" hidden="1" customHeight="1">
      <c r="BP4060" s="236">
        <f ca="1"/>
        <v>2.80694444444444</v>
      </c>
    </row>
    <row r="4061" spans="68:68" ht="15" hidden="1" customHeight="1">
      <c r="BP4061" s="236">
        <f ca="1"/>
        <v>2.8076388888888899</v>
      </c>
    </row>
    <row r="4062" spans="68:68" ht="15" hidden="1" customHeight="1">
      <c r="BP4062" s="236">
        <f ca="1"/>
        <v>2.80833333333333</v>
      </c>
    </row>
    <row r="4063" spans="68:68" ht="15" hidden="1" customHeight="1">
      <c r="BP4063" s="236">
        <f ca="1"/>
        <v>2.8090277777777799</v>
      </c>
    </row>
    <row r="4064" spans="68:68" ht="15" hidden="1" customHeight="1">
      <c r="BP4064" s="236">
        <f ca="1"/>
        <v>2.80972222222222</v>
      </c>
    </row>
    <row r="4065" spans="68:68" ht="15" hidden="1" customHeight="1">
      <c r="BP4065" s="236">
        <f ca="1"/>
        <v>2.8104166666666699</v>
      </c>
    </row>
    <row r="4066" spans="68:68" ht="15" hidden="1" customHeight="1">
      <c r="BP4066" s="236">
        <f ca="1"/>
        <v>2.81111111111111</v>
      </c>
    </row>
    <row r="4067" spans="68:68" ht="15" hidden="1" customHeight="1">
      <c r="BP4067" s="236">
        <f ca="1"/>
        <v>2.8118055555555599</v>
      </c>
    </row>
    <row r="4068" spans="68:68" ht="15" hidden="1" customHeight="1">
      <c r="BP4068" s="236">
        <f ca="1"/>
        <v>2.8125</v>
      </c>
    </row>
    <row r="4069" spans="68:68" ht="15" hidden="1" customHeight="1">
      <c r="BP4069" s="236">
        <f ca="1"/>
        <v>2.8131944444444401</v>
      </c>
    </row>
    <row r="4070" spans="68:68" ht="15" hidden="1" customHeight="1">
      <c r="BP4070" s="236">
        <f ca="1"/>
        <v>2.81388888888889</v>
      </c>
    </row>
    <row r="4071" spans="68:68" ht="15" hidden="1" customHeight="1">
      <c r="BP4071" s="236">
        <f ca="1"/>
        <v>2.8145833333333301</v>
      </c>
    </row>
    <row r="4072" spans="68:68" ht="15" hidden="1" customHeight="1">
      <c r="BP4072" s="236">
        <f ca="1"/>
        <v>2.81527777777778</v>
      </c>
    </row>
    <row r="4073" spans="68:68" ht="15" hidden="1" customHeight="1">
      <c r="BP4073" s="236">
        <f ca="1"/>
        <v>2.8159722222222201</v>
      </c>
    </row>
    <row r="4074" spans="68:68" ht="15" hidden="1" customHeight="1">
      <c r="BP4074" s="236">
        <f ca="1"/>
        <v>2.81666666666667</v>
      </c>
    </row>
    <row r="4075" spans="68:68" ht="15" hidden="1" customHeight="1">
      <c r="BP4075" s="236">
        <f ca="1"/>
        <v>2.8173611111111101</v>
      </c>
    </row>
    <row r="4076" spans="68:68" ht="15" hidden="1" customHeight="1">
      <c r="BP4076" s="236">
        <f ca="1"/>
        <v>2.81805555555556</v>
      </c>
    </row>
    <row r="4077" spans="68:68" ht="15" hidden="1" customHeight="1">
      <c r="BP4077" s="236">
        <f ca="1"/>
        <v>2.8187500000000001</v>
      </c>
    </row>
    <row r="4078" spans="68:68" ht="15" hidden="1" customHeight="1">
      <c r="BP4078" s="236">
        <f ca="1"/>
        <v>2.8194444444444402</v>
      </c>
    </row>
    <row r="4079" spans="68:68" ht="15" hidden="1" customHeight="1">
      <c r="BP4079" s="236">
        <f ca="1"/>
        <v>2.8201388888888901</v>
      </c>
    </row>
    <row r="4080" spans="68:68" ht="15" hidden="1" customHeight="1">
      <c r="BP4080" s="236">
        <f ca="1"/>
        <v>2.8208333333333302</v>
      </c>
    </row>
    <row r="4081" spans="68:68" ht="15" hidden="1" customHeight="1">
      <c r="BP4081" s="236">
        <f ca="1"/>
        <v>2.8215277777777801</v>
      </c>
    </row>
    <row r="4082" spans="68:68" ht="15" hidden="1" customHeight="1">
      <c r="BP4082" s="236">
        <f ca="1"/>
        <v>2.8222222222222202</v>
      </c>
    </row>
    <row r="4083" spans="68:68" ht="15" hidden="1" customHeight="1">
      <c r="BP4083" s="236">
        <f ca="1"/>
        <v>2.8229166666666701</v>
      </c>
    </row>
    <row r="4084" spans="68:68" ht="15" hidden="1" customHeight="1">
      <c r="BP4084" s="236">
        <f ca="1"/>
        <v>2.8236111111111102</v>
      </c>
    </row>
    <row r="4085" spans="68:68" ht="15" hidden="1" customHeight="1">
      <c r="BP4085" s="236">
        <f ca="1"/>
        <v>2.8243055555555601</v>
      </c>
    </row>
    <row r="4086" spans="68:68" ht="15" hidden="1" customHeight="1">
      <c r="BP4086" s="236">
        <f ca="1"/>
        <v>2.8250000000000002</v>
      </c>
    </row>
    <row r="4087" spans="68:68" ht="15" hidden="1" customHeight="1">
      <c r="BP4087" s="236">
        <f ca="1"/>
        <v>2.8256944444444398</v>
      </c>
    </row>
    <row r="4088" spans="68:68" ht="15" hidden="1" customHeight="1">
      <c r="BP4088" s="236">
        <f ca="1"/>
        <v>2.8263888888888902</v>
      </c>
    </row>
    <row r="4089" spans="68:68" ht="15" hidden="1" customHeight="1">
      <c r="BP4089" s="236">
        <f ca="1"/>
        <v>2.8270833333333298</v>
      </c>
    </row>
    <row r="4090" spans="68:68" ht="15" hidden="1" customHeight="1">
      <c r="BP4090" s="236">
        <f ca="1"/>
        <v>2.8277777777777802</v>
      </c>
    </row>
    <row r="4091" spans="68:68" ht="15" hidden="1" customHeight="1">
      <c r="BP4091" s="236">
        <f ca="1"/>
        <v>2.8284722222222198</v>
      </c>
    </row>
    <row r="4092" spans="68:68" ht="15" hidden="1" customHeight="1">
      <c r="BP4092" s="236">
        <f ca="1"/>
        <v>2.8291666666666702</v>
      </c>
    </row>
    <row r="4093" spans="68:68" ht="15" hidden="1" customHeight="1">
      <c r="BP4093" s="236">
        <f ca="1"/>
        <v>2.8298611111111098</v>
      </c>
    </row>
    <row r="4094" spans="68:68" ht="15" hidden="1" customHeight="1">
      <c r="BP4094" s="236">
        <f ca="1"/>
        <v>2.8305555555555602</v>
      </c>
    </row>
    <row r="4095" spans="68:68" ht="15" hidden="1" customHeight="1">
      <c r="BP4095" s="236">
        <f ca="1"/>
        <v>2.8312499999999998</v>
      </c>
    </row>
    <row r="4096" spans="68:68" ht="15" hidden="1" customHeight="1">
      <c r="BP4096" s="236">
        <f ca="1"/>
        <v>2.8319444444444399</v>
      </c>
    </row>
    <row r="4097" spans="68:68" ht="15" hidden="1" customHeight="1">
      <c r="BP4097" s="236">
        <f ca="1"/>
        <v>2.8326388888888898</v>
      </c>
    </row>
    <row r="4098" spans="68:68" ht="15" hidden="1" customHeight="1">
      <c r="BP4098" s="236">
        <f ca="1"/>
        <v>2.8333333333333299</v>
      </c>
    </row>
    <row r="4099" spans="68:68" ht="15" hidden="1" customHeight="1">
      <c r="BP4099" s="236">
        <f ca="1"/>
        <v>2.8340277777777798</v>
      </c>
    </row>
    <row r="4100" spans="68:68" ht="15" hidden="1" customHeight="1">
      <c r="BP4100" s="236">
        <f ca="1"/>
        <v>2.8347222222222199</v>
      </c>
    </row>
    <row r="4101" spans="68:68" ht="15" hidden="1" customHeight="1">
      <c r="BP4101" s="236">
        <f ca="1"/>
        <v>2.8354166666666698</v>
      </c>
    </row>
    <row r="4102" spans="68:68" ht="15" hidden="1" customHeight="1">
      <c r="BP4102" s="236">
        <f ca="1"/>
        <v>2.8361111111111099</v>
      </c>
    </row>
    <row r="4103" spans="68:68" ht="15" hidden="1" customHeight="1">
      <c r="BP4103" s="236">
        <f ca="1"/>
        <v>2.8368055555555598</v>
      </c>
    </row>
    <row r="4104" spans="68:68" ht="15" hidden="1" customHeight="1">
      <c r="BP4104" s="236">
        <f ca="1"/>
        <v>2.8374999999999999</v>
      </c>
    </row>
    <row r="4105" spans="68:68" ht="15" hidden="1" customHeight="1">
      <c r="BP4105" s="236">
        <f ca="1"/>
        <v>2.83819444444444</v>
      </c>
    </row>
    <row r="4106" spans="68:68" ht="15" hidden="1" customHeight="1">
      <c r="BP4106" s="236">
        <f ca="1"/>
        <v>2.8388888888888899</v>
      </c>
    </row>
    <row r="4107" spans="68:68" ht="15" hidden="1" customHeight="1">
      <c r="BP4107" s="236">
        <f ca="1"/>
        <v>2.83958333333333</v>
      </c>
    </row>
    <row r="4108" spans="68:68" ht="15" hidden="1" customHeight="1">
      <c r="BP4108" s="236">
        <f ca="1"/>
        <v>2.8402777777777799</v>
      </c>
    </row>
    <row r="4109" spans="68:68" ht="15" hidden="1" customHeight="1">
      <c r="BP4109" s="236">
        <f ca="1"/>
        <v>2.84097222222222</v>
      </c>
    </row>
    <row r="4110" spans="68:68" ht="15" hidden="1" customHeight="1">
      <c r="BP4110" s="236">
        <f ca="1"/>
        <v>2.8416666666666699</v>
      </c>
    </row>
    <row r="4111" spans="68:68" ht="15" hidden="1" customHeight="1">
      <c r="BP4111" s="236">
        <f ca="1"/>
        <v>2.84236111111111</v>
      </c>
    </row>
    <row r="4112" spans="68:68" ht="15" hidden="1" customHeight="1">
      <c r="BP4112" s="236">
        <f ca="1"/>
        <v>2.8430555555555599</v>
      </c>
    </row>
    <row r="4113" spans="68:68" ht="15" hidden="1" customHeight="1">
      <c r="BP4113" s="236">
        <f ca="1"/>
        <v>2.84375</v>
      </c>
    </row>
    <row r="4114" spans="68:68" ht="15" hidden="1" customHeight="1">
      <c r="BP4114" s="236">
        <f ca="1"/>
        <v>2.8444444444444401</v>
      </c>
    </row>
    <row r="4115" spans="68:68" ht="15" hidden="1" customHeight="1">
      <c r="BP4115" s="236">
        <f ca="1"/>
        <v>2.84513888888889</v>
      </c>
    </row>
    <row r="4116" spans="68:68" ht="15" hidden="1" customHeight="1">
      <c r="BP4116" s="236">
        <f ca="1"/>
        <v>2.8458333333333301</v>
      </c>
    </row>
    <row r="4117" spans="68:68" ht="15" hidden="1" customHeight="1">
      <c r="BP4117" s="236">
        <f ca="1"/>
        <v>2.84652777777778</v>
      </c>
    </row>
    <row r="4118" spans="68:68" ht="15" hidden="1" customHeight="1">
      <c r="BP4118" s="236">
        <f ca="1"/>
        <v>2.8472222222222201</v>
      </c>
    </row>
    <row r="4119" spans="68:68" ht="15" hidden="1" customHeight="1">
      <c r="BP4119" s="236">
        <f ca="1"/>
        <v>2.84791666666667</v>
      </c>
    </row>
    <row r="4120" spans="68:68" ht="15" hidden="1" customHeight="1">
      <c r="BP4120" s="236">
        <f ca="1"/>
        <v>2.8486111111111101</v>
      </c>
    </row>
    <row r="4121" spans="68:68" ht="15" hidden="1" customHeight="1">
      <c r="BP4121" s="236">
        <f ca="1"/>
        <v>2.84930555555556</v>
      </c>
    </row>
    <row r="4122" spans="68:68" ht="15" hidden="1" customHeight="1">
      <c r="BP4122" s="236">
        <f ca="1"/>
        <v>2.85</v>
      </c>
    </row>
    <row r="4123" spans="68:68" ht="15" hidden="1" customHeight="1">
      <c r="BP4123" s="236">
        <f ca="1"/>
        <v>2.8506944444444402</v>
      </c>
    </row>
    <row r="4124" spans="68:68" ht="15" hidden="1" customHeight="1">
      <c r="BP4124" s="236">
        <f ca="1"/>
        <v>2.8513888888888901</v>
      </c>
    </row>
    <row r="4125" spans="68:68" ht="15" hidden="1" customHeight="1">
      <c r="BP4125" s="236">
        <f ca="1"/>
        <v>2.8520833333333302</v>
      </c>
    </row>
    <row r="4126" spans="68:68" ht="15" hidden="1" customHeight="1">
      <c r="BP4126" s="236">
        <f ca="1"/>
        <v>2.8527777777777801</v>
      </c>
    </row>
    <row r="4127" spans="68:68" ht="15" hidden="1" customHeight="1">
      <c r="BP4127" s="236">
        <f ca="1"/>
        <v>2.8534722222222202</v>
      </c>
    </row>
    <row r="4128" spans="68:68" ht="15" hidden="1" customHeight="1">
      <c r="BP4128" s="236">
        <f ca="1"/>
        <v>2.8541666666666701</v>
      </c>
    </row>
    <row r="4129" spans="68:68" ht="15" hidden="1" customHeight="1">
      <c r="BP4129" s="236">
        <f ca="1"/>
        <v>2.8548611111111102</v>
      </c>
    </row>
    <row r="4130" spans="68:68" ht="15" hidden="1" customHeight="1">
      <c r="BP4130" s="236">
        <f ca="1"/>
        <v>2.8555555555555601</v>
      </c>
    </row>
    <row r="4131" spans="68:68" ht="15" hidden="1" customHeight="1">
      <c r="BP4131" s="236">
        <f ca="1"/>
        <v>2.8562500000000002</v>
      </c>
    </row>
    <row r="4132" spans="68:68" ht="15" hidden="1" customHeight="1">
      <c r="BP4132" s="236">
        <f ca="1"/>
        <v>2.8569444444444398</v>
      </c>
    </row>
    <row r="4133" spans="68:68" ht="15" hidden="1" customHeight="1">
      <c r="BP4133" s="236">
        <f ca="1"/>
        <v>2.8576388888888902</v>
      </c>
    </row>
    <row r="4134" spans="68:68" ht="15" hidden="1" customHeight="1">
      <c r="BP4134" s="236">
        <f ca="1"/>
        <v>2.8583333333333298</v>
      </c>
    </row>
    <row r="4135" spans="68:68" ht="15" hidden="1" customHeight="1">
      <c r="BP4135" s="236">
        <f ca="1"/>
        <v>2.8590277777777802</v>
      </c>
    </row>
    <row r="4136" spans="68:68" ht="15" hidden="1" customHeight="1">
      <c r="BP4136" s="236">
        <f ca="1"/>
        <v>2.8597222222222198</v>
      </c>
    </row>
    <row r="4137" spans="68:68" ht="15" hidden="1" customHeight="1">
      <c r="BP4137" s="236">
        <f ca="1"/>
        <v>2.8604166666666702</v>
      </c>
    </row>
    <row r="4138" spans="68:68" ht="15" hidden="1" customHeight="1">
      <c r="BP4138" s="236">
        <f ca="1"/>
        <v>2.8611111111111098</v>
      </c>
    </row>
    <row r="4139" spans="68:68" ht="15" hidden="1" customHeight="1">
      <c r="BP4139" s="236">
        <f ca="1"/>
        <v>2.8618055555555602</v>
      </c>
    </row>
    <row r="4140" spans="68:68" ht="15" hidden="1" customHeight="1">
      <c r="BP4140" s="236">
        <f ca="1"/>
        <v>2.8624999999999998</v>
      </c>
    </row>
    <row r="4141" spans="68:68" ht="15" hidden="1" customHeight="1">
      <c r="BP4141" s="236">
        <f ca="1"/>
        <v>2.8631944444444399</v>
      </c>
    </row>
    <row r="4142" spans="68:68" ht="15" hidden="1" customHeight="1">
      <c r="BP4142" s="236">
        <f ca="1"/>
        <v>2.8638888888888898</v>
      </c>
    </row>
    <row r="4143" spans="68:68" ht="15" hidden="1" customHeight="1">
      <c r="BP4143" s="236">
        <f ca="1"/>
        <v>2.8645833333333299</v>
      </c>
    </row>
    <row r="4144" spans="68:68" ht="15" hidden="1" customHeight="1">
      <c r="BP4144" s="236">
        <f ca="1"/>
        <v>2.8652777777777798</v>
      </c>
    </row>
    <row r="4145" spans="68:68" ht="15" hidden="1" customHeight="1">
      <c r="BP4145" s="236">
        <f ca="1"/>
        <v>2.8659722222222199</v>
      </c>
    </row>
    <row r="4146" spans="68:68" ht="15" hidden="1" customHeight="1">
      <c r="BP4146" s="236">
        <f ca="1"/>
        <v>2.8666666666666698</v>
      </c>
    </row>
    <row r="4147" spans="68:68" ht="15" hidden="1" customHeight="1">
      <c r="BP4147" s="236">
        <f ca="1"/>
        <v>2.8673611111111099</v>
      </c>
    </row>
    <row r="4148" spans="68:68" ht="15" hidden="1" customHeight="1">
      <c r="BP4148" s="236">
        <f ca="1"/>
        <v>2.8680555555555598</v>
      </c>
    </row>
    <row r="4149" spans="68:68" ht="15" hidden="1" customHeight="1">
      <c r="BP4149" s="236">
        <f ca="1"/>
        <v>2.8687499999999999</v>
      </c>
    </row>
    <row r="4150" spans="68:68" ht="15" hidden="1" customHeight="1">
      <c r="BP4150" s="236">
        <f ca="1"/>
        <v>2.86944444444444</v>
      </c>
    </row>
    <row r="4151" spans="68:68" ht="15" hidden="1" customHeight="1">
      <c r="BP4151" s="236">
        <f ca="1"/>
        <v>2.8701388888888899</v>
      </c>
    </row>
    <row r="4152" spans="68:68" ht="15" hidden="1" customHeight="1">
      <c r="BP4152" s="236">
        <f ca="1"/>
        <v>2.87083333333333</v>
      </c>
    </row>
    <row r="4153" spans="68:68" ht="15" hidden="1" customHeight="1">
      <c r="BP4153" s="236">
        <f ca="1"/>
        <v>2.8715277777777799</v>
      </c>
    </row>
    <row r="4154" spans="68:68" ht="15" hidden="1" customHeight="1">
      <c r="BP4154" s="236">
        <f ca="1"/>
        <v>2.87222222222222</v>
      </c>
    </row>
    <row r="4155" spans="68:68" ht="15" hidden="1" customHeight="1">
      <c r="BP4155" s="236">
        <f ca="1"/>
        <v>2.8729166666666699</v>
      </c>
    </row>
    <row r="4156" spans="68:68" ht="15" hidden="1" customHeight="1">
      <c r="BP4156" s="236">
        <f ca="1"/>
        <v>2.87361111111111</v>
      </c>
    </row>
    <row r="4157" spans="68:68" ht="15" hidden="1" customHeight="1">
      <c r="BP4157" s="236">
        <f ca="1"/>
        <v>2.8743055555555599</v>
      </c>
    </row>
    <row r="4158" spans="68:68" ht="15" hidden="1" customHeight="1">
      <c r="BP4158" s="236">
        <f ca="1"/>
        <v>2.875</v>
      </c>
    </row>
    <row r="4159" spans="68:68" ht="15" hidden="1" customHeight="1">
      <c r="BP4159" s="236">
        <f ca="1"/>
        <v>2.8756944444444401</v>
      </c>
    </row>
    <row r="4160" spans="68:68" ht="15" hidden="1" customHeight="1">
      <c r="BP4160" s="236">
        <f ca="1"/>
        <v>2.87638888888889</v>
      </c>
    </row>
    <row r="4161" spans="68:68" ht="15" hidden="1" customHeight="1">
      <c r="BP4161" s="236">
        <f ca="1"/>
        <v>2.8770833333333301</v>
      </c>
    </row>
    <row r="4162" spans="68:68" ht="15" hidden="1" customHeight="1">
      <c r="BP4162" s="236">
        <f ca="1"/>
        <v>2.87777777777778</v>
      </c>
    </row>
    <row r="4163" spans="68:68" ht="15" hidden="1" customHeight="1">
      <c r="BP4163" s="236">
        <f ca="1"/>
        <v>2.8784722222222201</v>
      </c>
    </row>
    <row r="4164" spans="68:68" ht="15" hidden="1" customHeight="1">
      <c r="BP4164" s="236">
        <f ca="1"/>
        <v>2.87916666666667</v>
      </c>
    </row>
    <row r="4165" spans="68:68" ht="15" hidden="1" customHeight="1">
      <c r="BP4165" s="236">
        <f ca="1"/>
        <v>2.8798611111111101</v>
      </c>
    </row>
    <row r="4166" spans="68:68" ht="15" hidden="1" customHeight="1">
      <c r="BP4166" s="236">
        <f ca="1"/>
        <v>2.88055555555556</v>
      </c>
    </row>
    <row r="4167" spans="68:68" ht="15" hidden="1" customHeight="1">
      <c r="BP4167" s="236">
        <f ca="1"/>
        <v>2.8812500000000001</v>
      </c>
    </row>
    <row r="4168" spans="68:68" ht="15" hidden="1" customHeight="1">
      <c r="BP4168" s="236">
        <f ca="1"/>
        <v>2.8819444444444402</v>
      </c>
    </row>
    <row r="4169" spans="68:68" ht="15" hidden="1" customHeight="1">
      <c r="BP4169" s="236">
        <f ca="1"/>
        <v>2.8826388888888901</v>
      </c>
    </row>
    <row r="4170" spans="68:68" ht="15" hidden="1" customHeight="1">
      <c r="BP4170" s="236">
        <f ca="1"/>
        <v>2.8833333333333302</v>
      </c>
    </row>
    <row r="4171" spans="68:68" ht="15" hidden="1" customHeight="1">
      <c r="BP4171" s="236">
        <f ca="1"/>
        <v>2.8840277777777801</v>
      </c>
    </row>
    <row r="4172" spans="68:68" ht="15" hidden="1" customHeight="1">
      <c r="BP4172" s="236">
        <f ca="1"/>
        <v>2.8847222222222202</v>
      </c>
    </row>
    <row r="4173" spans="68:68" ht="15" hidden="1" customHeight="1">
      <c r="BP4173" s="236">
        <f ca="1"/>
        <v>2.8854166666666701</v>
      </c>
    </row>
    <row r="4174" spans="68:68" ht="15" hidden="1" customHeight="1">
      <c r="BP4174" s="236">
        <f ca="1"/>
        <v>2.8861111111111102</v>
      </c>
    </row>
    <row r="4175" spans="68:68" ht="15" hidden="1" customHeight="1">
      <c r="BP4175" s="236">
        <f ca="1"/>
        <v>2.8868055555555601</v>
      </c>
    </row>
    <row r="4176" spans="68:68" ht="15" hidden="1" customHeight="1">
      <c r="BP4176" s="236">
        <f ca="1"/>
        <v>2.8875000000000002</v>
      </c>
    </row>
    <row r="4177" spans="68:68" ht="15" hidden="1" customHeight="1">
      <c r="BP4177" s="236">
        <f ca="1"/>
        <v>2.8881944444444398</v>
      </c>
    </row>
    <row r="4178" spans="68:68" ht="15" hidden="1" customHeight="1">
      <c r="BP4178" s="236">
        <f ca="1"/>
        <v>2.8888888888888902</v>
      </c>
    </row>
    <row r="4179" spans="68:68" ht="15" hidden="1" customHeight="1">
      <c r="BP4179" s="236">
        <f ca="1"/>
        <v>2.8895833333333298</v>
      </c>
    </row>
    <row r="4180" spans="68:68" ht="15" hidden="1" customHeight="1">
      <c r="BP4180" s="236">
        <f ca="1"/>
        <v>2.8902777777777802</v>
      </c>
    </row>
    <row r="4181" spans="68:68" ht="15" hidden="1" customHeight="1">
      <c r="BP4181" s="236">
        <f ca="1"/>
        <v>2.8909722222222198</v>
      </c>
    </row>
    <row r="4182" spans="68:68" ht="15" hidden="1" customHeight="1">
      <c r="BP4182" s="236">
        <f ca="1"/>
        <v>2.8916666666666702</v>
      </c>
    </row>
    <row r="4183" spans="68:68" ht="15" hidden="1" customHeight="1">
      <c r="BP4183" s="236">
        <f ca="1"/>
        <v>2.8923611111111098</v>
      </c>
    </row>
    <row r="4184" spans="68:68" ht="15" hidden="1" customHeight="1">
      <c r="BP4184" s="236">
        <f ca="1"/>
        <v>2.8930555555555602</v>
      </c>
    </row>
    <row r="4185" spans="68:68" ht="15" hidden="1" customHeight="1">
      <c r="BP4185" s="236">
        <f ca="1"/>
        <v>2.8937499999999998</v>
      </c>
    </row>
    <row r="4186" spans="68:68" ht="15" hidden="1" customHeight="1">
      <c r="BP4186" s="236">
        <f ca="1"/>
        <v>2.8944444444444399</v>
      </c>
    </row>
    <row r="4187" spans="68:68" ht="15" hidden="1" customHeight="1">
      <c r="BP4187" s="236">
        <f ca="1"/>
        <v>2.8951388888888898</v>
      </c>
    </row>
    <row r="4188" spans="68:68" ht="15" hidden="1" customHeight="1">
      <c r="BP4188" s="236">
        <f ca="1"/>
        <v>2.8958333333333299</v>
      </c>
    </row>
    <row r="4189" spans="68:68" ht="15" hidden="1" customHeight="1">
      <c r="BP4189" s="236">
        <f ca="1"/>
        <v>2.8965277777777798</v>
      </c>
    </row>
    <row r="4190" spans="68:68" ht="15" hidden="1" customHeight="1">
      <c r="BP4190" s="236">
        <f ca="1"/>
        <v>2.8972222222222199</v>
      </c>
    </row>
    <row r="4191" spans="68:68" ht="15" hidden="1" customHeight="1">
      <c r="BP4191" s="236">
        <f ca="1"/>
        <v>2.8979166666666698</v>
      </c>
    </row>
    <row r="4192" spans="68:68" ht="15" hidden="1" customHeight="1">
      <c r="BP4192" s="236">
        <f ca="1"/>
        <v>2.8986111111111099</v>
      </c>
    </row>
    <row r="4193" spans="68:68" ht="15" hidden="1" customHeight="1">
      <c r="BP4193" s="236">
        <f ca="1"/>
        <v>2.8993055555555598</v>
      </c>
    </row>
    <row r="4194" spans="68:68" ht="15" hidden="1" customHeight="1">
      <c r="BP4194" s="236">
        <f ca="1"/>
        <v>2.9</v>
      </c>
    </row>
    <row r="4195" spans="68:68" ht="15" hidden="1" customHeight="1">
      <c r="BP4195" s="236">
        <f ca="1"/>
        <v>2.90069444444444</v>
      </c>
    </row>
    <row r="4196" spans="68:68" ht="15" hidden="1" customHeight="1">
      <c r="BP4196" s="236">
        <f ca="1"/>
        <v>2.9013888888888899</v>
      </c>
    </row>
    <row r="4197" spans="68:68" ht="15" hidden="1" customHeight="1">
      <c r="BP4197" s="236">
        <f ca="1"/>
        <v>2.90208333333333</v>
      </c>
    </row>
    <row r="4198" spans="68:68" ht="15" hidden="1" customHeight="1">
      <c r="BP4198" s="236">
        <f ca="1"/>
        <v>2.9027777777777799</v>
      </c>
    </row>
    <row r="4199" spans="68:68" ht="15" hidden="1" customHeight="1">
      <c r="BP4199" s="236">
        <f ca="1"/>
        <v>2.90347222222222</v>
      </c>
    </row>
    <row r="4200" spans="68:68" ht="15" hidden="1" customHeight="1">
      <c r="BP4200" s="236">
        <f ca="1"/>
        <v>2.9041666666666699</v>
      </c>
    </row>
    <row r="4201" spans="68:68" ht="15" hidden="1" customHeight="1">
      <c r="BP4201" s="236">
        <f ca="1"/>
        <v>2.90486111111111</v>
      </c>
    </row>
    <row r="4202" spans="68:68" ht="15" hidden="1" customHeight="1">
      <c r="BP4202" s="236">
        <f ca="1"/>
        <v>2.9055555555555599</v>
      </c>
    </row>
    <row r="4203" spans="68:68" ht="15" hidden="1" customHeight="1">
      <c r="BP4203" s="236">
        <f ca="1"/>
        <v>2.90625</v>
      </c>
    </row>
    <row r="4204" spans="68:68" ht="15" hidden="1" customHeight="1">
      <c r="BP4204" s="236">
        <f ca="1"/>
        <v>2.9069444444444401</v>
      </c>
    </row>
    <row r="4205" spans="68:68" ht="15" hidden="1" customHeight="1">
      <c r="BP4205" s="236">
        <f ca="1"/>
        <v>2.90763888888889</v>
      </c>
    </row>
    <row r="4206" spans="68:68" ht="15" hidden="1" customHeight="1">
      <c r="BP4206" s="236">
        <f ca="1"/>
        <v>2.9083333333333301</v>
      </c>
    </row>
    <row r="4207" spans="68:68" ht="15" hidden="1" customHeight="1">
      <c r="BP4207" s="236">
        <f ca="1"/>
        <v>2.90902777777778</v>
      </c>
    </row>
    <row r="4208" spans="68:68" ht="15" hidden="1" customHeight="1">
      <c r="BP4208" s="236">
        <f ca="1"/>
        <v>2.9097222222222201</v>
      </c>
    </row>
    <row r="4209" spans="68:68" ht="15" hidden="1" customHeight="1">
      <c r="BP4209" s="236">
        <f ca="1"/>
        <v>2.91041666666667</v>
      </c>
    </row>
    <row r="4210" spans="68:68" ht="15" hidden="1" customHeight="1">
      <c r="BP4210" s="236">
        <f ca="1"/>
        <v>2.9111111111111101</v>
      </c>
    </row>
    <row r="4211" spans="68:68" ht="15" hidden="1" customHeight="1">
      <c r="BP4211" s="236">
        <f ca="1"/>
        <v>2.91180555555556</v>
      </c>
    </row>
    <row r="4212" spans="68:68" ht="15" hidden="1" customHeight="1">
      <c r="BP4212" s="236">
        <f ca="1"/>
        <v>2.9125000000000001</v>
      </c>
    </row>
    <row r="4213" spans="68:68" ht="15" hidden="1" customHeight="1">
      <c r="BP4213" s="236">
        <f ca="1"/>
        <v>2.9131944444444402</v>
      </c>
    </row>
    <row r="4214" spans="68:68" ht="15" hidden="1" customHeight="1">
      <c r="BP4214" s="236">
        <f ca="1"/>
        <v>2.9138888888888901</v>
      </c>
    </row>
    <row r="4215" spans="68:68" ht="15" hidden="1" customHeight="1">
      <c r="BP4215" s="236">
        <f ca="1"/>
        <v>2.9145833333333302</v>
      </c>
    </row>
    <row r="4216" spans="68:68" ht="15" hidden="1" customHeight="1">
      <c r="BP4216" s="236">
        <f ca="1"/>
        <v>2.9152777777777801</v>
      </c>
    </row>
    <row r="4217" spans="68:68" ht="15" hidden="1" customHeight="1">
      <c r="BP4217" s="236">
        <f ca="1"/>
        <v>2.9159722222222202</v>
      </c>
    </row>
    <row r="4218" spans="68:68" ht="15" hidden="1" customHeight="1">
      <c r="BP4218" s="236">
        <f ca="1"/>
        <v>2.9166666666666701</v>
      </c>
    </row>
    <row r="4219" spans="68:68" ht="15" hidden="1" customHeight="1">
      <c r="BP4219" s="236">
        <f ca="1"/>
        <v>2.9173611111111102</v>
      </c>
    </row>
    <row r="4220" spans="68:68" ht="15" hidden="1" customHeight="1">
      <c r="BP4220" s="236">
        <f ca="1"/>
        <v>2.9180555555555601</v>
      </c>
    </row>
    <row r="4221" spans="68:68" ht="15" hidden="1" customHeight="1">
      <c r="BP4221" s="236">
        <f ca="1"/>
        <v>2.9187500000000002</v>
      </c>
    </row>
    <row r="4222" spans="68:68" ht="15" hidden="1" customHeight="1">
      <c r="BP4222" s="236">
        <f ca="1"/>
        <v>2.9194444444444398</v>
      </c>
    </row>
    <row r="4223" spans="68:68" ht="15" hidden="1" customHeight="1">
      <c r="BP4223" s="236">
        <f ca="1"/>
        <v>2.9201388888888902</v>
      </c>
    </row>
    <row r="4224" spans="68:68" ht="15" hidden="1" customHeight="1">
      <c r="BP4224" s="236">
        <f ca="1"/>
        <v>2.9208333333333298</v>
      </c>
    </row>
    <row r="4225" spans="68:68" ht="15" hidden="1" customHeight="1">
      <c r="BP4225" s="236">
        <f ca="1"/>
        <v>2.9215277777777802</v>
      </c>
    </row>
    <row r="4226" spans="68:68" ht="15" hidden="1" customHeight="1">
      <c r="BP4226" s="236">
        <f ca="1"/>
        <v>2.9222222222222198</v>
      </c>
    </row>
    <row r="4227" spans="68:68" ht="15" hidden="1" customHeight="1">
      <c r="BP4227" s="236">
        <f ca="1"/>
        <v>2.9229166666666702</v>
      </c>
    </row>
    <row r="4228" spans="68:68" ht="15" hidden="1" customHeight="1">
      <c r="BP4228" s="236">
        <f ca="1"/>
        <v>2.9236111111111098</v>
      </c>
    </row>
    <row r="4229" spans="68:68" ht="15" hidden="1" customHeight="1">
      <c r="BP4229" s="236">
        <f ca="1"/>
        <v>2.9243055555555602</v>
      </c>
    </row>
    <row r="4230" spans="68:68" ht="15" hidden="1" customHeight="1">
      <c r="BP4230" s="236">
        <f ca="1"/>
        <v>2.9249999999999998</v>
      </c>
    </row>
    <row r="4231" spans="68:68" ht="15" hidden="1" customHeight="1">
      <c r="BP4231" s="236">
        <f ca="1"/>
        <v>2.9256944444444399</v>
      </c>
    </row>
    <row r="4232" spans="68:68" ht="15" hidden="1" customHeight="1">
      <c r="BP4232" s="236">
        <f ca="1"/>
        <v>2.9263888888888898</v>
      </c>
    </row>
    <row r="4233" spans="68:68" ht="15" hidden="1" customHeight="1">
      <c r="BP4233" s="236">
        <f ca="1"/>
        <v>2.9270833333333299</v>
      </c>
    </row>
    <row r="4234" spans="68:68" ht="15" hidden="1" customHeight="1">
      <c r="BP4234" s="236">
        <f ca="1"/>
        <v>2.9277777777777798</v>
      </c>
    </row>
    <row r="4235" spans="68:68" ht="15" hidden="1" customHeight="1">
      <c r="BP4235" s="236">
        <f ca="1"/>
        <v>2.9284722222222199</v>
      </c>
    </row>
    <row r="4236" spans="68:68" ht="15" hidden="1" customHeight="1">
      <c r="BP4236" s="236">
        <f ca="1"/>
        <v>2.9291666666666698</v>
      </c>
    </row>
    <row r="4237" spans="68:68" ht="15" hidden="1" customHeight="1">
      <c r="BP4237" s="236">
        <f ca="1"/>
        <v>2.9298611111111099</v>
      </c>
    </row>
    <row r="4238" spans="68:68" ht="15" hidden="1" customHeight="1">
      <c r="BP4238" s="236">
        <f ca="1"/>
        <v>2.9305555555555598</v>
      </c>
    </row>
    <row r="4239" spans="68:68" ht="15" hidden="1" customHeight="1">
      <c r="BP4239" s="236">
        <f ca="1"/>
        <v>2.9312499999999999</v>
      </c>
    </row>
    <row r="4240" spans="68:68" ht="15" hidden="1" customHeight="1">
      <c r="BP4240" s="236">
        <f ca="1"/>
        <v>2.93194444444444</v>
      </c>
    </row>
    <row r="4241" spans="68:68" ht="15" hidden="1" customHeight="1">
      <c r="BP4241" s="236">
        <f ca="1"/>
        <v>2.9326388888888899</v>
      </c>
    </row>
    <row r="4242" spans="68:68" ht="15" hidden="1" customHeight="1">
      <c r="BP4242" s="236">
        <f ca="1"/>
        <v>2.93333333333333</v>
      </c>
    </row>
    <row r="4243" spans="68:68" ht="15" hidden="1" customHeight="1">
      <c r="BP4243" s="236">
        <f ca="1"/>
        <v>2.9340277777777799</v>
      </c>
    </row>
    <row r="4244" spans="68:68" ht="15" hidden="1" customHeight="1">
      <c r="BP4244" s="236">
        <f ca="1"/>
        <v>2.93472222222222</v>
      </c>
    </row>
    <row r="4245" spans="68:68" ht="15" hidden="1" customHeight="1">
      <c r="BP4245" s="236">
        <f ca="1"/>
        <v>2.9354166666666699</v>
      </c>
    </row>
    <row r="4246" spans="68:68" ht="15" hidden="1" customHeight="1">
      <c r="BP4246" s="236">
        <f ca="1"/>
        <v>2.93611111111111</v>
      </c>
    </row>
    <row r="4247" spans="68:68" ht="15" hidden="1" customHeight="1">
      <c r="BP4247" s="236">
        <f ca="1"/>
        <v>2.9368055555555599</v>
      </c>
    </row>
    <row r="4248" spans="68:68" ht="15" hidden="1" customHeight="1">
      <c r="BP4248" s="236">
        <f ca="1"/>
        <v>2.9375</v>
      </c>
    </row>
    <row r="4249" spans="68:68" ht="15" hidden="1" customHeight="1">
      <c r="BP4249" s="236">
        <f ca="1"/>
        <v>2.9381944444444401</v>
      </c>
    </row>
    <row r="4250" spans="68:68" ht="15" hidden="1" customHeight="1">
      <c r="BP4250" s="236">
        <f ca="1"/>
        <v>2.93888888888889</v>
      </c>
    </row>
    <row r="4251" spans="68:68" ht="15" hidden="1" customHeight="1">
      <c r="BP4251" s="236">
        <f ca="1"/>
        <v>2.9395833333333301</v>
      </c>
    </row>
    <row r="4252" spans="68:68" ht="15" hidden="1" customHeight="1">
      <c r="BP4252" s="236">
        <f ca="1"/>
        <v>2.94027777777778</v>
      </c>
    </row>
    <row r="4253" spans="68:68" ht="15" hidden="1" customHeight="1">
      <c r="BP4253" s="236">
        <f ca="1"/>
        <v>2.9409722222222201</v>
      </c>
    </row>
    <row r="4254" spans="68:68" ht="15" hidden="1" customHeight="1">
      <c r="BP4254" s="236">
        <f ca="1"/>
        <v>2.94166666666667</v>
      </c>
    </row>
    <row r="4255" spans="68:68" ht="15" hidden="1" customHeight="1">
      <c r="BP4255" s="236">
        <f ca="1"/>
        <v>2.9423611111111101</v>
      </c>
    </row>
    <row r="4256" spans="68:68" ht="15" hidden="1" customHeight="1">
      <c r="BP4256" s="236">
        <f ca="1"/>
        <v>2.94305555555556</v>
      </c>
    </row>
    <row r="4257" spans="68:68" ht="15" hidden="1" customHeight="1">
      <c r="BP4257" s="236">
        <f ca="1"/>
        <v>2.9437500000000001</v>
      </c>
    </row>
    <row r="4258" spans="68:68" ht="15" hidden="1" customHeight="1">
      <c r="BP4258" s="236">
        <f ca="1"/>
        <v>2.9444444444444402</v>
      </c>
    </row>
    <row r="4259" spans="68:68" ht="15" hidden="1" customHeight="1">
      <c r="BP4259" s="236">
        <f ca="1"/>
        <v>2.9451388888888901</v>
      </c>
    </row>
    <row r="4260" spans="68:68" ht="15" hidden="1" customHeight="1">
      <c r="BP4260" s="236">
        <f ca="1"/>
        <v>2.9458333333333302</v>
      </c>
    </row>
    <row r="4261" spans="68:68" ht="15" hidden="1" customHeight="1">
      <c r="BP4261" s="236">
        <f ca="1"/>
        <v>2.9465277777777801</v>
      </c>
    </row>
    <row r="4262" spans="68:68" ht="15" hidden="1" customHeight="1">
      <c r="BP4262" s="236">
        <f ca="1"/>
        <v>2.9472222222222202</v>
      </c>
    </row>
    <row r="4263" spans="68:68" ht="15" hidden="1" customHeight="1">
      <c r="BP4263" s="236">
        <f ca="1"/>
        <v>2.9479166666666701</v>
      </c>
    </row>
    <row r="4264" spans="68:68" ht="15" hidden="1" customHeight="1">
      <c r="BP4264" s="236">
        <f ca="1"/>
        <v>2.9486111111111102</v>
      </c>
    </row>
    <row r="4265" spans="68:68" ht="15" hidden="1" customHeight="1">
      <c r="BP4265" s="236">
        <f ca="1"/>
        <v>2.9493055555555601</v>
      </c>
    </row>
    <row r="4266" spans="68:68" ht="15" hidden="1" customHeight="1">
      <c r="BP4266" s="236">
        <f ca="1"/>
        <v>2.95</v>
      </c>
    </row>
    <row r="4267" spans="68:68" ht="15" hidden="1" customHeight="1">
      <c r="BP4267" s="236">
        <f ca="1"/>
        <v>2.9506944444444398</v>
      </c>
    </row>
    <row r="4268" spans="68:68" ht="15" hidden="1" customHeight="1">
      <c r="BP4268" s="236">
        <f ca="1"/>
        <v>2.9513888888888902</v>
      </c>
    </row>
    <row r="4269" spans="68:68" ht="15" hidden="1" customHeight="1">
      <c r="BP4269" s="236">
        <f ca="1"/>
        <v>2.9520833333333298</v>
      </c>
    </row>
    <row r="4270" spans="68:68" ht="15" hidden="1" customHeight="1">
      <c r="BP4270" s="236">
        <f ca="1"/>
        <v>2.9527777777777802</v>
      </c>
    </row>
    <row r="4271" spans="68:68" ht="15" hidden="1" customHeight="1">
      <c r="BP4271" s="236">
        <f ca="1"/>
        <v>2.9534722222222198</v>
      </c>
    </row>
    <row r="4272" spans="68:68" ht="15" hidden="1" customHeight="1">
      <c r="BP4272" s="236">
        <f ca="1"/>
        <v>2.9541666666666702</v>
      </c>
    </row>
    <row r="4273" spans="68:68" ht="15" hidden="1" customHeight="1">
      <c r="BP4273" s="236">
        <f ca="1"/>
        <v>2.9548611111111098</v>
      </c>
    </row>
    <row r="4274" spans="68:68" ht="15" hidden="1" customHeight="1">
      <c r="BP4274" s="236">
        <f ca="1"/>
        <v>2.9555555555555602</v>
      </c>
    </row>
    <row r="4275" spans="68:68" ht="15" hidden="1" customHeight="1">
      <c r="BP4275" s="236">
        <f ca="1"/>
        <v>2.9562499999999998</v>
      </c>
    </row>
    <row r="4276" spans="68:68" ht="15" hidden="1" customHeight="1">
      <c r="BP4276" s="236">
        <f ca="1"/>
        <v>2.9569444444444399</v>
      </c>
    </row>
    <row r="4277" spans="68:68" ht="15" hidden="1" customHeight="1">
      <c r="BP4277" s="236">
        <f ca="1"/>
        <v>2.9576388888888898</v>
      </c>
    </row>
    <row r="4278" spans="68:68" ht="15" hidden="1" customHeight="1">
      <c r="BP4278" s="236">
        <f ca="1"/>
        <v>2.9583333333333299</v>
      </c>
    </row>
    <row r="4279" spans="68:68" ht="15" hidden="1" customHeight="1">
      <c r="BP4279" s="236">
        <f ca="1"/>
        <v>2.9590277777777798</v>
      </c>
    </row>
    <row r="4280" spans="68:68" ht="15" hidden="1" customHeight="1">
      <c r="BP4280" s="236">
        <f ca="1"/>
        <v>2.9597222222222199</v>
      </c>
    </row>
    <row r="4281" spans="68:68" ht="15" hidden="1" customHeight="1">
      <c r="BP4281" s="236">
        <f ca="1"/>
        <v>2.9604166666666698</v>
      </c>
    </row>
    <row r="4282" spans="68:68" ht="15" hidden="1" customHeight="1">
      <c r="BP4282" s="236">
        <f ca="1"/>
        <v>2.9611111111111099</v>
      </c>
    </row>
    <row r="4283" spans="68:68" ht="15" hidden="1" customHeight="1">
      <c r="BP4283" s="236">
        <f ca="1"/>
        <v>2.9618055555555598</v>
      </c>
    </row>
    <row r="4284" spans="68:68" ht="15" hidden="1" customHeight="1">
      <c r="BP4284" s="236">
        <f ca="1"/>
        <v>2.9624999999999999</v>
      </c>
    </row>
    <row r="4285" spans="68:68" ht="15" hidden="1" customHeight="1">
      <c r="BP4285" s="236">
        <f ca="1"/>
        <v>2.96319444444444</v>
      </c>
    </row>
    <row r="4286" spans="68:68" ht="15" hidden="1" customHeight="1">
      <c r="BP4286" s="236">
        <f ca="1"/>
        <v>2.9638888888888899</v>
      </c>
    </row>
    <row r="4287" spans="68:68" ht="15" hidden="1" customHeight="1">
      <c r="BP4287" s="236">
        <f ca="1"/>
        <v>2.96458333333333</v>
      </c>
    </row>
    <row r="4288" spans="68:68" ht="15" hidden="1" customHeight="1">
      <c r="BP4288" s="236">
        <f ca="1"/>
        <v>2.9652777777777799</v>
      </c>
    </row>
    <row r="4289" spans="68:68" ht="15" hidden="1" customHeight="1">
      <c r="BP4289" s="236">
        <f ca="1"/>
        <v>2.96597222222222</v>
      </c>
    </row>
    <row r="4290" spans="68:68" ht="15" hidden="1" customHeight="1">
      <c r="BP4290" s="236">
        <f ca="1"/>
        <v>2.9666666666666699</v>
      </c>
    </row>
    <row r="4291" spans="68:68" ht="15" hidden="1" customHeight="1">
      <c r="BP4291" s="236">
        <f ca="1"/>
        <v>2.96736111111111</v>
      </c>
    </row>
    <row r="4292" spans="68:68" ht="15" hidden="1" customHeight="1">
      <c r="BP4292" s="236">
        <f ca="1"/>
        <v>2.9680555555555599</v>
      </c>
    </row>
    <row r="4293" spans="68:68" ht="15" hidden="1" customHeight="1">
      <c r="BP4293" s="236">
        <f ca="1"/>
        <v>2.96875</v>
      </c>
    </row>
    <row r="4294" spans="68:68" ht="15" hidden="1" customHeight="1">
      <c r="BP4294" s="236">
        <f ca="1"/>
        <v>2.9694444444444401</v>
      </c>
    </row>
    <row r="4295" spans="68:68" ht="15" hidden="1" customHeight="1">
      <c r="BP4295" s="236">
        <f ca="1"/>
        <v>2.97013888888889</v>
      </c>
    </row>
    <row r="4296" spans="68:68" ht="15" hidden="1" customHeight="1">
      <c r="BP4296" s="236">
        <f ca="1"/>
        <v>2.9708333333333301</v>
      </c>
    </row>
    <row r="4297" spans="68:68" ht="15" hidden="1" customHeight="1">
      <c r="BP4297" s="236">
        <f ca="1"/>
        <v>2.97152777777778</v>
      </c>
    </row>
    <row r="4298" spans="68:68" ht="15" hidden="1" customHeight="1">
      <c r="BP4298" s="236">
        <f ca="1"/>
        <v>2.9722222222222201</v>
      </c>
    </row>
    <row r="4299" spans="68:68" ht="15" hidden="1" customHeight="1">
      <c r="BP4299" s="236">
        <f ca="1"/>
        <v>2.97291666666667</v>
      </c>
    </row>
    <row r="4300" spans="68:68" ht="15" hidden="1" customHeight="1">
      <c r="BP4300" s="236">
        <f ca="1"/>
        <v>2.9736111111111101</v>
      </c>
    </row>
    <row r="4301" spans="68:68" ht="15" hidden="1" customHeight="1">
      <c r="BP4301" s="236">
        <f ca="1"/>
        <v>2.97430555555556</v>
      </c>
    </row>
    <row r="4302" spans="68:68" ht="15" hidden="1" customHeight="1">
      <c r="BP4302" s="236">
        <f ca="1"/>
        <v>2.9750000000000001</v>
      </c>
    </row>
    <row r="4303" spans="68:68" ht="15" hidden="1" customHeight="1">
      <c r="BP4303" s="236">
        <f ca="1"/>
        <v>2.9756944444444402</v>
      </c>
    </row>
    <row r="4304" spans="68:68" ht="15" hidden="1" customHeight="1">
      <c r="BP4304" s="236">
        <f ca="1"/>
        <v>2.9763888888888901</v>
      </c>
    </row>
    <row r="4305" spans="68:68" ht="15" hidden="1" customHeight="1">
      <c r="BP4305" s="236">
        <f ca="1"/>
        <v>2.9770833333333302</v>
      </c>
    </row>
    <row r="4306" spans="68:68" ht="15" hidden="1" customHeight="1">
      <c r="BP4306" s="236">
        <f ca="1"/>
        <v>2.9777777777777801</v>
      </c>
    </row>
    <row r="4307" spans="68:68" ht="15" hidden="1" customHeight="1">
      <c r="BP4307" s="236">
        <f ca="1"/>
        <v>2.9784722222222202</v>
      </c>
    </row>
    <row r="4308" spans="68:68" ht="15" hidden="1" customHeight="1">
      <c r="BP4308" s="236">
        <f ca="1"/>
        <v>2.9791666666666701</v>
      </c>
    </row>
    <row r="4309" spans="68:68" ht="15" hidden="1" customHeight="1">
      <c r="BP4309" s="236">
        <f ca="1"/>
        <v>2.9798611111111102</v>
      </c>
    </row>
    <row r="4310" spans="68:68" ht="15" hidden="1" customHeight="1">
      <c r="BP4310" s="236">
        <f ca="1"/>
        <v>2.9805555555555601</v>
      </c>
    </row>
    <row r="4311" spans="68:68" ht="15" hidden="1" customHeight="1">
      <c r="BP4311" s="236">
        <f ca="1"/>
        <v>2.9812500000000002</v>
      </c>
    </row>
    <row r="4312" spans="68:68" ht="15" hidden="1" customHeight="1">
      <c r="BP4312" s="236">
        <f ca="1"/>
        <v>2.9819444444444398</v>
      </c>
    </row>
    <row r="4313" spans="68:68" ht="15" hidden="1" customHeight="1">
      <c r="BP4313" s="236">
        <f ca="1"/>
        <v>2.9826388888888902</v>
      </c>
    </row>
    <row r="4314" spans="68:68" ht="15" hidden="1" customHeight="1">
      <c r="BP4314" s="236">
        <f ca="1"/>
        <v>2.9833333333333298</v>
      </c>
    </row>
    <row r="4315" spans="68:68" ht="15" hidden="1" customHeight="1">
      <c r="BP4315" s="236">
        <f ca="1"/>
        <v>2.9840277777777802</v>
      </c>
    </row>
    <row r="4316" spans="68:68" ht="15" hidden="1" customHeight="1">
      <c r="BP4316" s="236">
        <f ca="1"/>
        <v>2.9847222222222198</v>
      </c>
    </row>
    <row r="4317" spans="68:68" ht="15" hidden="1" customHeight="1">
      <c r="BP4317" s="236">
        <f ca="1"/>
        <v>2.9854166666666702</v>
      </c>
    </row>
    <row r="4318" spans="68:68" ht="15" hidden="1" customHeight="1">
      <c r="BP4318" s="236">
        <f ca="1"/>
        <v>2.9861111111111098</v>
      </c>
    </row>
    <row r="4319" spans="68:68" ht="15" hidden="1" customHeight="1">
      <c r="BP4319" s="236">
        <f ca="1"/>
        <v>2.9868055555555602</v>
      </c>
    </row>
    <row r="4320" spans="68:68" ht="15" hidden="1" customHeight="1">
      <c r="BP4320" s="236">
        <f ca="1"/>
        <v>2.9874999999999998</v>
      </c>
    </row>
    <row r="4321" spans="68:68" ht="15" hidden="1" customHeight="1">
      <c r="BP4321" s="236">
        <f ca="1"/>
        <v>2.9881944444444399</v>
      </c>
    </row>
    <row r="4322" spans="68:68" ht="15" hidden="1" customHeight="1">
      <c r="BP4322" s="236">
        <f ca="1"/>
        <v>2.9888888888888898</v>
      </c>
    </row>
    <row r="4323" spans="68:68" ht="15" hidden="1" customHeight="1">
      <c r="BP4323" s="236">
        <f ca="1"/>
        <v>2.9895833333333299</v>
      </c>
    </row>
    <row r="4324" spans="68:68" ht="15" hidden="1" customHeight="1">
      <c r="BP4324" s="236">
        <f ca="1"/>
        <v>2.9902777777777798</v>
      </c>
    </row>
    <row r="4325" spans="68:68" ht="15" hidden="1" customHeight="1">
      <c r="BP4325" s="236">
        <f ca="1"/>
        <v>2.9909722222222199</v>
      </c>
    </row>
    <row r="4326" spans="68:68" ht="15" hidden="1" customHeight="1">
      <c r="BP4326" s="236">
        <f ca="1"/>
        <v>2.9916666666666698</v>
      </c>
    </row>
    <row r="4327" spans="68:68" ht="15" hidden="1" customHeight="1">
      <c r="BP4327" s="236">
        <f ca="1"/>
        <v>2.9923611111111099</v>
      </c>
    </row>
    <row r="4328" spans="68:68" ht="15" hidden="1" customHeight="1">
      <c r="BP4328" s="236">
        <f ca="1"/>
        <v>2.9930555555555598</v>
      </c>
    </row>
    <row r="4329" spans="68:68" ht="15" hidden="1" customHeight="1">
      <c r="BP4329" s="236">
        <f ca="1"/>
        <v>2.9937499999999999</v>
      </c>
    </row>
    <row r="4330" spans="68:68" ht="15" hidden="1" customHeight="1">
      <c r="BP4330" s="236">
        <f ca="1"/>
        <v>2.99444444444444</v>
      </c>
    </row>
    <row r="4331" spans="68:68" ht="15" hidden="1" customHeight="1">
      <c r="BP4331" s="236">
        <f ca="1"/>
        <v>2.9951388888888899</v>
      </c>
    </row>
    <row r="4332" spans="68:68" ht="15" hidden="1" customHeight="1">
      <c r="BP4332" s="236">
        <f ca="1"/>
        <v>2.99583333333333</v>
      </c>
    </row>
    <row r="4333" spans="68:68" ht="15" hidden="1" customHeight="1">
      <c r="BP4333" s="236">
        <f ca="1"/>
        <v>2.9965277777777799</v>
      </c>
    </row>
    <row r="4334" spans="68:68" ht="15" hidden="1" customHeight="1">
      <c r="BP4334" s="236">
        <f ca="1"/>
        <v>2.99722222222222</v>
      </c>
    </row>
    <row r="4335" spans="68:68" ht="15" hidden="1" customHeight="1">
      <c r="BP4335" s="236">
        <f ca="1"/>
        <v>2.9979166666666699</v>
      </c>
    </row>
    <row r="4336" spans="68:68" ht="15" hidden="1" customHeight="1">
      <c r="BP4336" s="236">
        <f ca="1"/>
        <v>2.99861111111111</v>
      </c>
    </row>
    <row r="4337" spans="68:68" ht="15" hidden="1" customHeight="1">
      <c r="BP4337" s="236">
        <f ca="1"/>
        <v>2.9993055555555599</v>
      </c>
    </row>
    <row r="4338" spans="68:68" ht="15" hidden="1" customHeight="1">
      <c r="BP4338" s="236">
        <f ca="1"/>
        <v>3</v>
      </c>
    </row>
    <row r="4339" spans="68:68" ht="15" hidden="1" customHeight="1">
      <c r="BP4339" s="236">
        <f ca="1"/>
        <v>3.0006944444444401</v>
      </c>
    </row>
    <row r="4340" spans="68:68" ht="15" hidden="1" customHeight="1">
      <c r="BP4340" s="236">
        <f ca="1"/>
        <v>3.00138888888889</v>
      </c>
    </row>
    <row r="4341" spans="68:68" ht="15" hidden="1" customHeight="1">
      <c r="BP4341" s="236">
        <f ca="1"/>
        <v>3.0020833333333301</v>
      </c>
    </row>
    <row r="4342" spans="68:68" ht="15" hidden="1" customHeight="1">
      <c r="BP4342" s="236">
        <f ca="1"/>
        <v>3.00277777777778</v>
      </c>
    </row>
    <row r="4343" spans="68:68" ht="15" hidden="1" customHeight="1">
      <c r="BP4343" s="236">
        <f ca="1"/>
        <v>3.0034722222222201</v>
      </c>
    </row>
    <row r="4344" spans="68:68" ht="15" hidden="1" customHeight="1">
      <c r="BP4344" s="236">
        <f ca="1"/>
        <v>3.00416666666667</v>
      </c>
    </row>
    <row r="4345" spans="68:68" ht="15" hidden="1" customHeight="1">
      <c r="BP4345" s="236">
        <f ca="1"/>
        <v>3.0048611111111101</v>
      </c>
    </row>
    <row r="4346" spans="68:68" ht="15" hidden="1" customHeight="1">
      <c r="BP4346" s="236">
        <f ca="1"/>
        <v>3.00555555555556</v>
      </c>
    </row>
    <row r="4347" spans="68:68" ht="15" hidden="1" customHeight="1">
      <c r="BP4347" s="236">
        <f ca="1"/>
        <v>3.0062500000000001</v>
      </c>
    </row>
    <row r="4348" spans="68:68" ht="15" hidden="1" customHeight="1">
      <c r="BP4348" s="236">
        <f ca="1"/>
        <v>3.0069444444444402</v>
      </c>
    </row>
    <row r="4349" spans="68:68" ht="15" hidden="1" customHeight="1">
      <c r="BP4349" s="236">
        <f ca="1"/>
        <v>3.0076388888888901</v>
      </c>
    </row>
    <row r="4350" spans="68:68" ht="15" hidden="1" customHeight="1">
      <c r="BP4350" s="236">
        <f ca="1"/>
        <v>3.0083333333333302</v>
      </c>
    </row>
    <row r="4351" spans="68:68" ht="15" hidden="1" customHeight="1">
      <c r="BP4351" s="236">
        <f ca="1"/>
        <v>3.0090277777777801</v>
      </c>
    </row>
    <row r="4352" spans="68:68" ht="15" hidden="1" customHeight="1">
      <c r="BP4352" s="236">
        <f ca="1"/>
        <v>3.0097222222222202</v>
      </c>
    </row>
    <row r="4353" spans="68:68" ht="15" hidden="1" customHeight="1">
      <c r="BP4353" s="236">
        <f ca="1"/>
        <v>3.0104166666666701</v>
      </c>
    </row>
    <row r="4354" spans="68:68" ht="15" hidden="1" customHeight="1">
      <c r="BP4354" s="236">
        <f ca="1"/>
        <v>3.0111111111111102</v>
      </c>
    </row>
    <row r="4355" spans="68:68" ht="15" hidden="1" customHeight="1">
      <c r="BP4355" s="236">
        <f ca="1"/>
        <v>3.0118055555555601</v>
      </c>
    </row>
    <row r="4356" spans="68:68" ht="15" hidden="1" customHeight="1">
      <c r="BP4356" s="236">
        <f ca="1"/>
        <v>3.0125000000000002</v>
      </c>
    </row>
    <row r="4357" spans="68:68" ht="15" hidden="1" customHeight="1">
      <c r="BP4357" s="236">
        <f ca="1"/>
        <v>3.0131944444444398</v>
      </c>
    </row>
    <row r="4358" spans="68:68" ht="15" hidden="1" customHeight="1">
      <c r="BP4358" s="236">
        <f ca="1"/>
        <v>3.0138888888888902</v>
      </c>
    </row>
    <row r="4359" spans="68:68" ht="15" hidden="1" customHeight="1">
      <c r="BP4359" s="236">
        <f ca="1"/>
        <v>3.0145833333333298</v>
      </c>
    </row>
    <row r="4360" spans="68:68" ht="15" hidden="1" customHeight="1">
      <c r="BP4360" s="236">
        <f ca="1"/>
        <v>3.0152777777777802</v>
      </c>
    </row>
    <row r="4361" spans="68:68" ht="15" hidden="1" customHeight="1">
      <c r="BP4361" s="236">
        <f ca="1"/>
        <v>3.0159722222222198</v>
      </c>
    </row>
    <row r="4362" spans="68:68" ht="15" hidden="1" customHeight="1">
      <c r="BP4362" s="236">
        <f ca="1"/>
        <v>3.0166666666666702</v>
      </c>
    </row>
    <row r="4363" spans="68:68" ht="15" hidden="1" customHeight="1">
      <c r="BP4363" s="236">
        <f ca="1"/>
        <v>3.0173611111111098</v>
      </c>
    </row>
    <row r="4364" spans="68:68" ht="15" hidden="1" customHeight="1">
      <c r="BP4364" s="236">
        <f ca="1"/>
        <v>3.0180555555555602</v>
      </c>
    </row>
    <row r="4365" spans="68:68" ht="15" hidden="1" customHeight="1">
      <c r="BP4365" s="236">
        <f ca="1"/>
        <v>3.0187499999999998</v>
      </c>
    </row>
    <row r="4366" spans="68:68" ht="15" hidden="1" customHeight="1">
      <c r="BP4366" s="236">
        <f ca="1"/>
        <v>3.0194444444444399</v>
      </c>
    </row>
    <row r="4367" spans="68:68" ht="15" hidden="1" customHeight="1">
      <c r="BP4367" s="236">
        <f ca="1"/>
        <v>3.0201388888888898</v>
      </c>
    </row>
    <row r="4368" spans="68:68" ht="15" hidden="1" customHeight="1">
      <c r="BP4368" s="236">
        <f ca="1"/>
        <v>3.0208333333333299</v>
      </c>
    </row>
    <row r="4369" spans="68:68" ht="15" hidden="1" customHeight="1">
      <c r="BP4369" s="236">
        <f ca="1"/>
        <v>3.0215277777777798</v>
      </c>
    </row>
    <row r="4370" spans="68:68" ht="15" hidden="1" customHeight="1">
      <c r="BP4370" s="236">
        <f ca="1"/>
        <v>3.0222222222222199</v>
      </c>
    </row>
    <row r="4371" spans="68:68" ht="15" hidden="1" customHeight="1">
      <c r="BP4371" s="236">
        <f ca="1"/>
        <v>3.0229166666666698</v>
      </c>
    </row>
    <row r="4372" spans="68:68" ht="15" hidden="1" customHeight="1">
      <c r="BP4372" s="236">
        <f ca="1"/>
        <v>3.0236111111111099</v>
      </c>
    </row>
    <row r="4373" spans="68:68" ht="15" hidden="1" customHeight="1">
      <c r="BP4373" s="236">
        <f ca="1"/>
        <v>3.0243055555555598</v>
      </c>
    </row>
    <row r="4374" spans="68:68" ht="15" hidden="1" customHeight="1">
      <c r="BP4374" s="236">
        <f ca="1"/>
        <v>3.0249999999999999</v>
      </c>
    </row>
    <row r="4375" spans="68:68" ht="15" hidden="1" customHeight="1">
      <c r="BP4375" s="236">
        <f ca="1"/>
        <v>3.02569444444444</v>
      </c>
    </row>
    <row r="4376" spans="68:68" ht="15" hidden="1" customHeight="1">
      <c r="BP4376" s="236">
        <f ca="1"/>
        <v>3.0263888888888899</v>
      </c>
    </row>
    <row r="4377" spans="68:68" ht="15" hidden="1" customHeight="1">
      <c r="BP4377" s="236">
        <f ca="1"/>
        <v>3.02708333333333</v>
      </c>
    </row>
    <row r="4378" spans="68:68" ht="15" hidden="1" customHeight="1">
      <c r="BP4378" s="236">
        <f ca="1"/>
        <v>3.0277777777777799</v>
      </c>
    </row>
    <row r="4379" spans="68:68" ht="15" hidden="1" customHeight="1">
      <c r="BP4379" s="236">
        <f ca="1"/>
        <v>3.02847222222222</v>
      </c>
    </row>
    <row r="4380" spans="68:68" ht="15" hidden="1" customHeight="1">
      <c r="BP4380" s="236">
        <f ca="1"/>
        <v>3.0291666666666699</v>
      </c>
    </row>
    <row r="4381" spans="68:68" ht="15" hidden="1" customHeight="1">
      <c r="BP4381" s="236">
        <f ca="1"/>
        <v>3.02986111111111</v>
      </c>
    </row>
    <row r="4382" spans="68:68" ht="15" hidden="1" customHeight="1">
      <c r="BP4382" s="236">
        <f ca="1"/>
        <v>3.0305555555555599</v>
      </c>
    </row>
    <row r="4383" spans="68:68" ht="15" hidden="1" customHeight="1">
      <c r="BP4383" s="236">
        <f ca="1"/>
        <v>3.03125</v>
      </c>
    </row>
    <row r="4384" spans="68:68" ht="15" hidden="1" customHeight="1">
      <c r="BP4384" s="236">
        <f ca="1"/>
        <v>3.0319444444444401</v>
      </c>
    </row>
    <row r="4385" spans="68:68" ht="15" hidden="1" customHeight="1">
      <c r="BP4385" s="236">
        <f ca="1"/>
        <v>3.03263888888889</v>
      </c>
    </row>
    <row r="4386" spans="68:68" ht="15" hidden="1" customHeight="1">
      <c r="BP4386" s="236">
        <f ca="1"/>
        <v>3.0333333333333301</v>
      </c>
    </row>
    <row r="4387" spans="68:68" ht="15" hidden="1" customHeight="1">
      <c r="BP4387" s="236">
        <f ca="1"/>
        <v>3.03402777777778</v>
      </c>
    </row>
    <row r="4388" spans="68:68" ht="15" hidden="1" customHeight="1">
      <c r="BP4388" s="236">
        <f ca="1"/>
        <v>3.0347222222222201</v>
      </c>
    </row>
    <row r="4389" spans="68:68" ht="15" hidden="1" customHeight="1">
      <c r="BP4389" s="236">
        <f ca="1"/>
        <v>3.03541666666667</v>
      </c>
    </row>
    <row r="4390" spans="68:68" ht="15" hidden="1" customHeight="1">
      <c r="BP4390" s="236">
        <f ca="1"/>
        <v>3.0361111111111101</v>
      </c>
    </row>
    <row r="4391" spans="68:68" ht="15" hidden="1" customHeight="1">
      <c r="BP4391" s="236">
        <f ca="1"/>
        <v>3.03680555555556</v>
      </c>
    </row>
    <row r="4392" spans="68:68" ht="15" hidden="1" customHeight="1">
      <c r="BP4392" s="236">
        <f ca="1"/>
        <v>3.0375000000000001</v>
      </c>
    </row>
    <row r="4393" spans="68:68" ht="15" hidden="1" customHeight="1">
      <c r="BP4393" s="236">
        <f ca="1"/>
        <v>3.0381944444444402</v>
      </c>
    </row>
    <row r="4394" spans="68:68" ht="15" hidden="1" customHeight="1">
      <c r="BP4394" s="236">
        <f ca="1"/>
        <v>3.0388888888888901</v>
      </c>
    </row>
    <row r="4395" spans="68:68" ht="15" hidden="1" customHeight="1">
      <c r="BP4395" s="236">
        <f ca="1"/>
        <v>3.0395833333333302</v>
      </c>
    </row>
    <row r="4396" spans="68:68" ht="15" hidden="1" customHeight="1">
      <c r="BP4396" s="236">
        <f ca="1"/>
        <v>3.0402777777777801</v>
      </c>
    </row>
    <row r="4397" spans="68:68" ht="15" hidden="1" customHeight="1">
      <c r="BP4397" s="236">
        <f ca="1"/>
        <v>3.0409722222222202</v>
      </c>
    </row>
    <row r="4398" spans="68:68" ht="15" hidden="1" customHeight="1">
      <c r="BP4398" s="236">
        <f ca="1"/>
        <v>3.0416666666666701</v>
      </c>
    </row>
    <row r="4399" spans="68:68" ht="15" hidden="1" customHeight="1">
      <c r="BP4399" s="236">
        <f ca="1"/>
        <v>3.0423611111111102</v>
      </c>
    </row>
    <row r="4400" spans="68:68" ht="15" hidden="1" customHeight="1">
      <c r="BP4400" s="236">
        <f ca="1"/>
        <v>3.0430555555555601</v>
      </c>
    </row>
    <row r="4401" spans="68:68" ht="15" hidden="1" customHeight="1">
      <c r="BP4401" s="236">
        <f ca="1"/>
        <v>3.0437500000000002</v>
      </c>
    </row>
    <row r="4402" spans="68:68" ht="15" hidden="1" customHeight="1">
      <c r="BP4402" s="236">
        <f ca="1"/>
        <v>3.0444444444444398</v>
      </c>
    </row>
    <row r="4403" spans="68:68" ht="15" hidden="1" customHeight="1">
      <c r="BP4403" s="236">
        <f ca="1"/>
        <v>3.0451388888888902</v>
      </c>
    </row>
    <row r="4404" spans="68:68" ht="15" hidden="1" customHeight="1">
      <c r="BP4404" s="236">
        <f ca="1"/>
        <v>3.0458333333333298</v>
      </c>
    </row>
    <row r="4405" spans="68:68" ht="15" hidden="1" customHeight="1">
      <c r="BP4405" s="236">
        <f ca="1"/>
        <v>3.0465277777777802</v>
      </c>
    </row>
    <row r="4406" spans="68:68" ht="15" hidden="1" customHeight="1">
      <c r="BP4406" s="236">
        <f ca="1"/>
        <v>3.0472222222222198</v>
      </c>
    </row>
    <row r="4407" spans="68:68" ht="15" hidden="1" customHeight="1">
      <c r="BP4407" s="236">
        <f ca="1"/>
        <v>3.0479166666666702</v>
      </c>
    </row>
    <row r="4408" spans="68:68" ht="15" hidden="1" customHeight="1">
      <c r="BP4408" s="236">
        <f ca="1"/>
        <v>3.0486111111111098</v>
      </c>
    </row>
    <row r="4409" spans="68:68" ht="15" hidden="1" customHeight="1">
      <c r="BP4409" s="236">
        <f ca="1"/>
        <v>3.0493055555555602</v>
      </c>
    </row>
    <row r="4410" spans="68:68" ht="15" hidden="1" customHeight="1">
      <c r="BP4410" s="236">
        <f ca="1"/>
        <v>3.05</v>
      </c>
    </row>
    <row r="4411" spans="68:68" ht="15" hidden="1" customHeight="1">
      <c r="BP4411" s="236">
        <f ca="1"/>
        <v>3.0506944444444399</v>
      </c>
    </row>
    <row r="4412" spans="68:68" ht="15" hidden="1" customHeight="1">
      <c r="BP4412" s="236">
        <f ca="1"/>
        <v>3.0513888888888898</v>
      </c>
    </row>
    <row r="4413" spans="68:68" ht="15" hidden="1" customHeight="1">
      <c r="BP4413" s="236">
        <f ca="1"/>
        <v>3.0520833333333299</v>
      </c>
    </row>
    <row r="4414" spans="68:68" ht="15" hidden="1" customHeight="1">
      <c r="BP4414" s="236">
        <f ca="1"/>
        <v>3.0527777777777798</v>
      </c>
    </row>
    <row r="4415" spans="68:68" ht="15" hidden="1" customHeight="1">
      <c r="BP4415" s="236">
        <f ca="1"/>
        <v>3.0534722222222199</v>
      </c>
    </row>
    <row r="4416" spans="68:68" ht="15" hidden="1" customHeight="1">
      <c r="BP4416" s="236">
        <f ca="1"/>
        <v>3.0541666666666698</v>
      </c>
    </row>
    <row r="4417" spans="68:68" ht="15" hidden="1" customHeight="1">
      <c r="BP4417" s="236">
        <f ca="1"/>
        <v>3.0548611111111099</v>
      </c>
    </row>
    <row r="4418" spans="68:68" ht="15" hidden="1" customHeight="1">
      <c r="BP4418" s="236">
        <f ca="1"/>
        <v>3.0555555555555598</v>
      </c>
    </row>
    <row r="4419" spans="68:68" ht="15" hidden="1" customHeight="1">
      <c r="BP4419" s="236">
        <f ca="1"/>
        <v>3.0562499999999999</v>
      </c>
    </row>
    <row r="4420" spans="68:68" ht="15" hidden="1" customHeight="1">
      <c r="BP4420" s="236">
        <f ca="1"/>
        <v>3.05694444444444</v>
      </c>
    </row>
    <row r="4421" spans="68:68" ht="15" hidden="1" customHeight="1">
      <c r="BP4421" s="236">
        <f ca="1"/>
        <v>3.0576388888888899</v>
      </c>
    </row>
    <row r="4422" spans="68:68" ht="15" hidden="1" customHeight="1">
      <c r="BP4422" s="236">
        <f ca="1"/>
        <v>3.05833333333333</v>
      </c>
    </row>
    <row r="4423" spans="68:68" ht="15" hidden="1" customHeight="1">
      <c r="BP4423" s="236">
        <f ca="1"/>
        <v>3.0590277777777799</v>
      </c>
    </row>
    <row r="4424" spans="68:68" ht="15" hidden="1" customHeight="1">
      <c r="BP4424" s="236">
        <f ca="1"/>
        <v>3.05972222222222</v>
      </c>
    </row>
    <row r="4425" spans="68:68" ht="15" hidden="1" customHeight="1">
      <c r="BP4425" s="236">
        <f ca="1"/>
        <v>3.0604166666666699</v>
      </c>
    </row>
    <row r="4426" spans="68:68" ht="15" hidden="1" customHeight="1">
      <c r="BP4426" s="236">
        <f ca="1"/>
        <v>3.06111111111111</v>
      </c>
    </row>
    <row r="4427" spans="68:68" ht="15" hidden="1" customHeight="1">
      <c r="BP4427" s="236">
        <f ca="1"/>
        <v>3.0618055555555599</v>
      </c>
    </row>
    <row r="4428" spans="68:68" ht="15" hidden="1" customHeight="1">
      <c r="BP4428" s="236">
        <f ca="1"/>
        <v>3.0625</v>
      </c>
    </row>
    <row r="4429" spans="68:68" ht="15" hidden="1" customHeight="1">
      <c r="BP4429" s="236">
        <f ca="1"/>
        <v>3.0631944444444401</v>
      </c>
    </row>
    <row r="4430" spans="68:68" ht="15" hidden="1" customHeight="1">
      <c r="BP4430" s="236">
        <f ca="1"/>
        <v>3.06388888888889</v>
      </c>
    </row>
    <row r="4431" spans="68:68" ht="15" hidden="1" customHeight="1">
      <c r="BP4431" s="236">
        <f ca="1"/>
        <v>3.0645833333333301</v>
      </c>
    </row>
    <row r="4432" spans="68:68" ht="15" hidden="1" customHeight="1">
      <c r="BP4432" s="236">
        <f ca="1"/>
        <v>3.06527777777778</v>
      </c>
    </row>
    <row r="4433" spans="68:68" ht="15" hidden="1" customHeight="1">
      <c r="BP4433" s="236">
        <f ca="1"/>
        <v>3.0659722222222201</v>
      </c>
    </row>
    <row r="4434" spans="68:68" ht="15" hidden="1" customHeight="1">
      <c r="BP4434" s="236">
        <f ca="1"/>
        <v>3.06666666666667</v>
      </c>
    </row>
    <row r="4435" spans="68:68" ht="15" hidden="1" customHeight="1">
      <c r="BP4435" s="236">
        <f ca="1"/>
        <v>3.0673611111111101</v>
      </c>
    </row>
    <row r="4436" spans="68:68" ht="15" hidden="1" customHeight="1">
      <c r="BP4436" s="236">
        <f ca="1"/>
        <v>3.06805555555556</v>
      </c>
    </row>
    <row r="4437" spans="68:68" ht="15" hidden="1" customHeight="1">
      <c r="BP4437" s="236">
        <f ca="1"/>
        <v>3.0687500000000001</v>
      </c>
    </row>
    <row r="4438" spans="68:68" ht="15" hidden="1" customHeight="1">
      <c r="BP4438" s="236">
        <f ca="1"/>
        <v>3.0694444444444402</v>
      </c>
    </row>
    <row r="4439" spans="68:68" ht="15" hidden="1" customHeight="1">
      <c r="BP4439" s="236">
        <f ca="1"/>
        <v>3.0701388888888901</v>
      </c>
    </row>
    <row r="4440" spans="68:68" ht="15" hidden="1" customHeight="1">
      <c r="BP4440" s="236">
        <f ca="1"/>
        <v>3.0708333333333302</v>
      </c>
    </row>
    <row r="4441" spans="68:68" ht="15" hidden="1" customHeight="1">
      <c r="BP4441" s="236">
        <f ca="1"/>
        <v>3.0715277777777801</v>
      </c>
    </row>
    <row r="4442" spans="68:68" ht="15" hidden="1" customHeight="1">
      <c r="BP4442" s="236">
        <f ca="1"/>
        <v>3.0722222222222202</v>
      </c>
    </row>
    <row r="4443" spans="68:68" ht="15" hidden="1" customHeight="1">
      <c r="BP4443" s="236">
        <f ca="1"/>
        <v>3.0729166666666701</v>
      </c>
    </row>
    <row r="4444" spans="68:68" ht="15" hidden="1" customHeight="1">
      <c r="BP4444" s="236">
        <f ca="1"/>
        <v>3.0736111111111102</v>
      </c>
    </row>
    <row r="4445" spans="68:68" ht="15" hidden="1" customHeight="1">
      <c r="BP4445" s="236">
        <f ca="1"/>
        <v>3.0743055555555601</v>
      </c>
    </row>
    <row r="4446" spans="68:68" ht="15" hidden="1" customHeight="1">
      <c r="BP4446" s="236">
        <f ca="1"/>
        <v>3.0750000000000002</v>
      </c>
    </row>
    <row r="4447" spans="68:68" ht="15" hidden="1" customHeight="1">
      <c r="BP4447" s="236">
        <f ca="1"/>
        <v>3.0756944444444398</v>
      </c>
    </row>
    <row r="4448" spans="68:68" ht="15" hidden="1" customHeight="1">
      <c r="BP4448" s="236">
        <f ca="1"/>
        <v>3.0763888888888902</v>
      </c>
    </row>
    <row r="4449" spans="68:68" ht="15" hidden="1" customHeight="1">
      <c r="BP4449" s="236">
        <f ca="1"/>
        <v>3.0770833333333298</v>
      </c>
    </row>
    <row r="4450" spans="68:68" ht="15" hidden="1" customHeight="1">
      <c r="BP4450" s="236">
        <f ca="1"/>
        <v>3.0777777777777802</v>
      </c>
    </row>
    <row r="4451" spans="68:68" ht="15" hidden="1" customHeight="1">
      <c r="BP4451" s="236">
        <f ca="1"/>
        <v>3.0784722222222198</v>
      </c>
    </row>
    <row r="4452" spans="68:68" ht="15" hidden="1" customHeight="1">
      <c r="BP4452" s="236">
        <f ca="1"/>
        <v>3.0791666666666702</v>
      </c>
    </row>
    <row r="4453" spans="68:68" ht="15" hidden="1" customHeight="1">
      <c r="BP4453" s="236">
        <f ca="1"/>
        <v>3.0798611111111098</v>
      </c>
    </row>
    <row r="4454" spans="68:68" ht="15" hidden="1" customHeight="1">
      <c r="BP4454" s="236">
        <f ca="1"/>
        <v>3.0805555555555602</v>
      </c>
    </row>
    <row r="4455" spans="68:68" ht="15" hidden="1" customHeight="1">
      <c r="BP4455" s="236">
        <f ca="1"/>
        <v>3.0812499999999998</v>
      </c>
    </row>
    <row r="4456" spans="68:68" ht="15" hidden="1" customHeight="1">
      <c r="BP4456" s="236">
        <f ca="1"/>
        <v>3.0819444444444399</v>
      </c>
    </row>
    <row r="4457" spans="68:68" ht="15" hidden="1" customHeight="1">
      <c r="BP4457" s="236">
        <f ca="1"/>
        <v>3.0826388888888898</v>
      </c>
    </row>
    <row r="4458" spans="68:68" ht="15" hidden="1" customHeight="1">
      <c r="BP4458" s="236">
        <f ca="1"/>
        <v>3.0833333333333299</v>
      </c>
    </row>
    <row r="4459" spans="68:68" ht="15" hidden="1" customHeight="1">
      <c r="BP4459" s="236">
        <f ca="1"/>
        <v>3.0840277777777798</v>
      </c>
    </row>
    <row r="4460" spans="68:68" ht="15" hidden="1" customHeight="1">
      <c r="BP4460" s="236">
        <f ca="1"/>
        <v>3.0847222222222199</v>
      </c>
    </row>
    <row r="4461" spans="68:68" ht="15" hidden="1" customHeight="1">
      <c r="BP4461" s="236">
        <f ca="1"/>
        <v>3.0854166666666698</v>
      </c>
    </row>
    <row r="4462" spans="68:68" ht="15" hidden="1" customHeight="1">
      <c r="BP4462" s="236">
        <f ca="1"/>
        <v>3.0861111111111099</v>
      </c>
    </row>
    <row r="4463" spans="68:68" ht="15" hidden="1" customHeight="1">
      <c r="BP4463" s="236">
        <f ca="1"/>
        <v>3.0868055555555598</v>
      </c>
    </row>
    <row r="4464" spans="68:68" ht="15" hidden="1" customHeight="1">
      <c r="BP4464" s="236">
        <f ca="1"/>
        <v>3.0874999999999999</v>
      </c>
    </row>
    <row r="4465" spans="68:68" ht="15" hidden="1" customHeight="1">
      <c r="BP4465" s="236">
        <f ca="1"/>
        <v>3.08819444444444</v>
      </c>
    </row>
    <row r="4466" spans="68:68" ht="15" hidden="1" customHeight="1">
      <c r="BP4466" s="236">
        <f ca="1"/>
        <v>3.0888888888888899</v>
      </c>
    </row>
    <row r="4467" spans="68:68" ht="15" hidden="1" customHeight="1">
      <c r="BP4467" s="236">
        <f ca="1"/>
        <v>3.08958333333333</v>
      </c>
    </row>
    <row r="4468" spans="68:68" ht="15" hidden="1" customHeight="1">
      <c r="BP4468" s="236">
        <f ca="1"/>
        <v>3.0902777777777799</v>
      </c>
    </row>
    <row r="4469" spans="68:68" ht="15" hidden="1" customHeight="1">
      <c r="BP4469" s="236">
        <f ca="1"/>
        <v>3.09097222222222</v>
      </c>
    </row>
    <row r="4470" spans="68:68" ht="15" hidden="1" customHeight="1">
      <c r="BP4470" s="236">
        <f ca="1"/>
        <v>3.0916666666666699</v>
      </c>
    </row>
    <row r="4471" spans="68:68" ht="15" hidden="1" customHeight="1">
      <c r="BP4471" s="236">
        <f ca="1"/>
        <v>3.09236111111111</v>
      </c>
    </row>
    <row r="4472" spans="68:68" ht="15" hidden="1" customHeight="1">
      <c r="BP4472" s="236">
        <f ca="1"/>
        <v>3.0930555555555599</v>
      </c>
    </row>
    <row r="4473" spans="68:68" ht="15" hidden="1" customHeight="1">
      <c r="BP4473" s="236">
        <f ca="1"/>
        <v>3.09375</v>
      </c>
    </row>
    <row r="4474" spans="68:68" ht="15" hidden="1" customHeight="1">
      <c r="BP4474" s="236">
        <f ca="1"/>
        <v>3.0944444444444401</v>
      </c>
    </row>
    <row r="4475" spans="68:68" ht="15" hidden="1" customHeight="1">
      <c r="BP4475" s="236">
        <f ca="1"/>
        <v>3.09513888888889</v>
      </c>
    </row>
    <row r="4476" spans="68:68" ht="15" hidden="1" customHeight="1">
      <c r="BP4476" s="236">
        <f ca="1"/>
        <v>3.0958333333333301</v>
      </c>
    </row>
    <row r="4477" spans="68:68" ht="15" hidden="1" customHeight="1">
      <c r="BP4477" s="236">
        <f ca="1"/>
        <v>3.09652777777778</v>
      </c>
    </row>
    <row r="4478" spans="68:68" ht="15" hidden="1" customHeight="1">
      <c r="BP4478" s="236">
        <f ca="1"/>
        <v>3.0972222222222201</v>
      </c>
    </row>
    <row r="4479" spans="68:68" ht="15" hidden="1" customHeight="1">
      <c r="BP4479" s="236">
        <f ca="1"/>
        <v>3.09791666666667</v>
      </c>
    </row>
    <row r="4480" spans="68:68" ht="15" hidden="1" customHeight="1">
      <c r="BP4480" s="236">
        <f ca="1"/>
        <v>3.0986111111111101</v>
      </c>
    </row>
    <row r="4481" spans="68:68" ht="15" hidden="1" customHeight="1">
      <c r="BP4481" s="236">
        <f ca="1"/>
        <v>3.09930555555556</v>
      </c>
    </row>
    <row r="4482" spans="68:68" ht="15" hidden="1" customHeight="1">
      <c r="BP4482" s="236">
        <f ca="1"/>
        <v>3.1</v>
      </c>
    </row>
    <row r="4483" spans="68:68" ht="15" hidden="1" customHeight="1">
      <c r="BP4483" s="236">
        <f ca="1"/>
        <v>3.1006944444444402</v>
      </c>
    </row>
    <row r="4484" spans="68:68" ht="15" hidden="1" customHeight="1">
      <c r="BP4484" s="236">
        <f ca="1"/>
        <v>3.1013888888888901</v>
      </c>
    </row>
    <row r="4485" spans="68:68" ht="15" hidden="1" customHeight="1">
      <c r="BP4485" s="236">
        <f ca="1"/>
        <v>3.1020833333333302</v>
      </c>
    </row>
    <row r="4486" spans="68:68" ht="15" hidden="1" customHeight="1">
      <c r="BP4486" s="236">
        <f ca="1"/>
        <v>3.1027777777777801</v>
      </c>
    </row>
    <row r="4487" spans="68:68" ht="15" hidden="1" customHeight="1">
      <c r="BP4487" s="236">
        <f ca="1"/>
        <v>3.1034722222222202</v>
      </c>
    </row>
    <row r="4488" spans="68:68" ht="15" hidden="1" customHeight="1">
      <c r="BP4488" s="236">
        <f ca="1"/>
        <v>3.1041666666666701</v>
      </c>
    </row>
    <row r="4489" spans="68:68" ht="15" hidden="1" customHeight="1">
      <c r="BP4489" s="236">
        <f ca="1"/>
        <v>3.1048611111111102</v>
      </c>
    </row>
    <row r="4490" spans="68:68" ht="15" hidden="1" customHeight="1">
      <c r="BP4490" s="236">
        <f ca="1"/>
        <v>3.1055555555555601</v>
      </c>
    </row>
    <row r="4491" spans="68:68" ht="15" hidden="1" customHeight="1">
      <c r="BP4491" s="236">
        <f ca="1"/>
        <v>3.1062500000000002</v>
      </c>
    </row>
    <row r="4492" spans="68:68" ht="15" hidden="1" customHeight="1">
      <c r="BP4492" s="236">
        <f ca="1"/>
        <v>3.1069444444444398</v>
      </c>
    </row>
    <row r="4493" spans="68:68" ht="15" hidden="1" customHeight="1">
      <c r="BP4493" s="236">
        <f ca="1"/>
        <v>3.1076388888888902</v>
      </c>
    </row>
    <row r="4494" spans="68:68" ht="15" hidden="1" customHeight="1">
      <c r="BP4494" s="236">
        <f ca="1"/>
        <v>3.1083333333333298</v>
      </c>
    </row>
    <row r="4495" spans="68:68" ht="15" hidden="1" customHeight="1">
      <c r="BP4495" s="236">
        <f ca="1"/>
        <v>3.1090277777777802</v>
      </c>
    </row>
    <row r="4496" spans="68:68" ht="15" hidden="1" customHeight="1">
      <c r="BP4496" s="236">
        <f ca="1"/>
        <v>3.1097222222222198</v>
      </c>
    </row>
    <row r="4497" spans="68:68" ht="15" hidden="1" customHeight="1">
      <c r="BP4497" s="236">
        <f ca="1"/>
        <v>3.1104166666666702</v>
      </c>
    </row>
    <row r="4498" spans="68:68" ht="15" hidden="1" customHeight="1">
      <c r="BP4498" s="236">
        <f ca="1"/>
        <v>3.1111111111111098</v>
      </c>
    </row>
    <row r="4499" spans="68:68" ht="15" hidden="1" customHeight="1">
      <c r="BP4499" s="236">
        <f ca="1"/>
        <v>3.1118055555555602</v>
      </c>
    </row>
    <row r="4500" spans="68:68" ht="15" hidden="1" customHeight="1">
      <c r="BP4500" s="236">
        <f ca="1"/>
        <v>3.1124999999999998</v>
      </c>
    </row>
    <row r="4501" spans="68:68" ht="15" hidden="1" customHeight="1">
      <c r="BP4501" s="236">
        <f ca="1"/>
        <v>3.1131944444444399</v>
      </c>
    </row>
    <row r="4502" spans="68:68" ht="15" hidden="1" customHeight="1">
      <c r="BP4502" s="236">
        <f ca="1"/>
        <v>3.1138888888888898</v>
      </c>
    </row>
    <row r="4503" spans="68:68" ht="15" hidden="1" customHeight="1">
      <c r="BP4503" s="236">
        <f ca="1"/>
        <v>3.1145833333333299</v>
      </c>
    </row>
    <row r="4504" spans="68:68" ht="15" hidden="1" customHeight="1">
      <c r="BP4504" s="236">
        <f ca="1"/>
        <v>3.1152777777777798</v>
      </c>
    </row>
    <row r="4505" spans="68:68" ht="15" hidden="1" customHeight="1">
      <c r="BP4505" s="236">
        <f ca="1"/>
        <v>3.1159722222222199</v>
      </c>
    </row>
    <row r="4506" spans="68:68" ht="15" hidden="1" customHeight="1">
      <c r="BP4506" s="236">
        <f ca="1"/>
        <v>3.1166666666666698</v>
      </c>
    </row>
    <row r="4507" spans="68:68" ht="15" hidden="1" customHeight="1">
      <c r="BP4507" s="236">
        <f ca="1"/>
        <v>3.1173611111111099</v>
      </c>
    </row>
    <row r="4508" spans="68:68" ht="15" hidden="1" customHeight="1">
      <c r="BP4508" s="236">
        <f ca="1"/>
        <v>3.1180555555555598</v>
      </c>
    </row>
    <row r="4509" spans="68:68" ht="15" hidden="1" customHeight="1">
      <c r="BP4509" s="236">
        <f ca="1"/>
        <v>3.1187499999999999</v>
      </c>
    </row>
    <row r="4510" spans="68:68" ht="15" hidden="1" customHeight="1">
      <c r="BP4510" s="236">
        <f ca="1"/>
        <v>3.11944444444444</v>
      </c>
    </row>
    <row r="4511" spans="68:68" ht="15" hidden="1" customHeight="1">
      <c r="BP4511" s="236">
        <f ca="1"/>
        <v>3.1201388888888899</v>
      </c>
    </row>
    <row r="4512" spans="68:68" ht="15" hidden="1" customHeight="1">
      <c r="BP4512" s="236">
        <f ca="1"/>
        <v>3.12083333333333</v>
      </c>
    </row>
    <row r="4513" spans="68:68" ht="15" hidden="1" customHeight="1">
      <c r="BP4513" s="236">
        <f ca="1"/>
        <v>3.1215277777777799</v>
      </c>
    </row>
    <row r="4514" spans="68:68" ht="15" hidden="1" customHeight="1">
      <c r="BP4514" s="236">
        <f ca="1"/>
        <v>3.12222222222222</v>
      </c>
    </row>
    <row r="4515" spans="68:68" ht="15" hidden="1" customHeight="1">
      <c r="BP4515" s="236">
        <f ca="1"/>
        <v>3.1229166666666699</v>
      </c>
    </row>
    <row r="4516" spans="68:68" ht="15" hidden="1" customHeight="1">
      <c r="BP4516" s="236">
        <f ca="1"/>
        <v>3.12361111111111</v>
      </c>
    </row>
    <row r="4517" spans="68:68" ht="15" hidden="1" customHeight="1">
      <c r="BP4517" s="236">
        <f ca="1"/>
        <v>3.1243055555555599</v>
      </c>
    </row>
    <row r="4518" spans="68:68" ht="15" hidden="1" customHeight="1">
      <c r="BP4518" s="236">
        <f ca="1"/>
        <v>3.125</v>
      </c>
    </row>
    <row r="4519" spans="68:68" ht="15" hidden="1" customHeight="1">
      <c r="BP4519" s="236">
        <f ca="1"/>
        <v>3.1256944444444401</v>
      </c>
    </row>
    <row r="4520" spans="68:68" ht="15" hidden="1" customHeight="1">
      <c r="BP4520" s="236">
        <f ca="1"/>
        <v>3.12638888888889</v>
      </c>
    </row>
    <row r="4521" spans="68:68" ht="15" hidden="1" customHeight="1">
      <c r="BP4521" s="236">
        <f ca="1"/>
        <v>3.1270833333333301</v>
      </c>
    </row>
    <row r="4522" spans="68:68" ht="15" hidden="1" customHeight="1">
      <c r="BP4522" s="236">
        <f ca="1"/>
        <v>3.12777777777778</v>
      </c>
    </row>
    <row r="4523" spans="68:68" ht="15" hidden="1" customHeight="1">
      <c r="BP4523" s="236">
        <f ca="1"/>
        <v>3.1284722222222201</v>
      </c>
    </row>
    <row r="4524" spans="68:68" ht="15" hidden="1" customHeight="1">
      <c r="BP4524" s="236">
        <f ca="1"/>
        <v>3.12916666666667</v>
      </c>
    </row>
    <row r="4525" spans="68:68" ht="15" hidden="1" customHeight="1">
      <c r="BP4525" s="236">
        <f ca="1"/>
        <v>3.1298611111111101</v>
      </c>
    </row>
    <row r="4526" spans="68:68" ht="15" hidden="1" customHeight="1">
      <c r="BP4526" s="236">
        <f ca="1"/>
        <v>3.13055555555556</v>
      </c>
    </row>
    <row r="4527" spans="68:68" ht="15" hidden="1" customHeight="1">
      <c r="BP4527" s="236">
        <f ca="1"/>
        <v>3.1312500000000001</v>
      </c>
    </row>
    <row r="4528" spans="68:68" ht="15" hidden="1" customHeight="1">
      <c r="BP4528" s="236">
        <f ca="1"/>
        <v>3.1319444444444402</v>
      </c>
    </row>
    <row r="4529" spans="68:68" ht="15" hidden="1" customHeight="1">
      <c r="BP4529" s="236">
        <f ca="1"/>
        <v>3.1326388888888901</v>
      </c>
    </row>
    <row r="4530" spans="68:68" ht="15" hidden="1" customHeight="1">
      <c r="BP4530" s="236">
        <f ca="1"/>
        <v>3.1333333333333302</v>
      </c>
    </row>
    <row r="4531" spans="68:68" ht="15" hidden="1" customHeight="1">
      <c r="BP4531" s="236">
        <f ca="1"/>
        <v>3.1340277777777801</v>
      </c>
    </row>
    <row r="4532" spans="68:68" ht="15" hidden="1" customHeight="1">
      <c r="BP4532" s="236">
        <f ca="1"/>
        <v>3.1347222222222202</v>
      </c>
    </row>
    <row r="4533" spans="68:68" ht="15" hidden="1" customHeight="1">
      <c r="BP4533" s="236">
        <f ca="1"/>
        <v>3.1354166666666701</v>
      </c>
    </row>
    <row r="4534" spans="68:68" ht="15" hidden="1" customHeight="1">
      <c r="BP4534" s="236">
        <f ca="1"/>
        <v>3.1361111111111102</v>
      </c>
    </row>
    <row r="4535" spans="68:68" ht="15" hidden="1" customHeight="1">
      <c r="BP4535" s="236">
        <f ca="1"/>
        <v>3.1368055555555601</v>
      </c>
    </row>
    <row r="4536" spans="68:68" ht="15" hidden="1" customHeight="1">
      <c r="BP4536" s="236">
        <f ca="1"/>
        <v>3.1375000000000002</v>
      </c>
    </row>
    <row r="4537" spans="68:68" ht="15" hidden="1" customHeight="1">
      <c r="BP4537" s="236">
        <f ca="1"/>
        <v>3.1381944444444398</v>
      </c>
    </row>
    <row r="4538" spans="68:68" ht="15" hidden="1" customHeight="1">
      <c r="BP4538" s="236">
        <f ca="1"/>
        <v>3.1388888888888902</v>
      </c>
    </row>
    <row r="4539" spans="68:68" ht="15" hidden="1" customHeight="1">
      <c r="BP4539" s="236">
        <f ca="1"/>
        <v>3.1395833333333298</v>
      </c>
    </row>
    <row r="4540" spans="68:68" ht="15" hidden="1" customHeight="1">
      <c r="BP4540" s="236">
        <f ca="1"/>
        <v>3.1402777777777802</v>
      </c>
    </row>
    <row r="4541" spans="68:68" ht="15" hidden="1" customHeight="1">
      <c r="BP4541" s="236">
        <f ca="1"/>
        <v>3.1409722222222198</v>
      </c>
    </row>
    <row r="4542" spans="68:68" ht="15" hidden="1" customHeight="1">
      <c r="BP4542" s="236">
        <f ca="1"/>
        <v>3.1416666666666702</v>
      </c>
    </row>
    <row r="4543" spans="68:68" ht="15" hidden="1" customHeight="1">
      <c r="BP4543" s="236">
        <f ca="1"/>
        <v>3.1423611111111098</v>
      </c>
    </row>
    <row r="4544" spans="68:68" ht="15" hidden="1" customHeight="1">
      <c r="BP4544" s="236">
        <f ca="1"/>
        <v>3.1430555555555602</v>
      </c>
    </row>
    <row r="4545" spans="68:68" ht="15" hidden="1" customHeight="1">
      <c r="BP4545" s="236">
        <f ca="1"/>
        <v>3.1437499999999998</v>
      </c>
    </row>
    <row r="4546" spans="68:68" ht="15" hidden="1" customHeight="1">
      <c r="BP4546" s="236">
        <f ca="1"/>
        <v>3.1444444444444399</v>
      </c>
    </row>
    <row r="4547" spans="68:68" ht="15" hidden="1" customHeight="1">
      <c r="BP4547" s="236">
        <f ca="1"/>
        <v>3.1451388888888898</v>
      </c>
    </row>
    <row r="4548" spans="68:68" ht="15" hidden="1" customHeight="1">
      <c r="BP4548" s="236">
        <f ca="1"/>
        <v>3.1458333333333299</v>
      </c>
    </row>
    <row r="4549" spans="68:68" ht="15" hidden="1" customHeight="1">
      <c r="BP4549" s="236">
        <f ca="1"/>
        <v>3.1465277777777798</v>
      </c>
    </row>
    <row r="4550" spans="68:68" ht="15" hidden="1" customHeight="1">
      <c r="BP4550" s="236">
        <f ca="1"/>
        <v>3.1472222222222199</v>
      </c>
    </row>
    <row r="4551" spans="68:68" ht="15" hidden="1" customHeight="1">
      <c r="BP4551" s="236">
        <f ca="1"/>
        <v>3.1479166666666698</v>
      </c>
    </row>
    <row r="4552" spans="68:68" ht="15" hidden="1" customHeight="1">
      <c r="BP4552" s="236">
        <f ca="1"/>
        <v>3.1486111111111099</v>
      </c>
    </row>
    <row r="4553" spans="68:68" ht="15" hidden="1" customHeight="1">
      <c r="BP4553" s="236">
        <f ca="1"/>
        <v>3.1493055555555598</v>
      </c>
    </row>
    <row r="4554" spans="68:68" ht="15" hidden="1" customHeight="1">
      <c r="BP4554" s="236">
        <f ca="1"/>
        <v>3.15</v>
      </c>
    </row>
    <row r="4555" spans="68:68" ht="15" hidden="1" customHeight="1">
      <c r="BP4555" s="236">
        <f ca="1"/>
        <v>3.15069444444444</v>
      </c>
    </row>
    <row r="4556" spans="68:68" ht="15" hidden="1" customHeight="1">
      <c r="BP4556" s="236">
        <f ca="1"/>
        <v>3.1513888888888899</v>
      </c>
    </row>
    <row r="4557" spans="68:68" ht="15" hidden="1" customHeight="1">
      <c r="BP4557" s="236">
        <f ca="1"/>
        <v>3.15208333333333</v>
      </c>
    </row>
    <row r="4558" spans="68:68" ht="15" hidden="1" customHeight="1">
      <c r="BP4558" s="236">
        <f ca="1"/>
        <v>3.1527777777777799</v>
      </c>
    </row>
    <row r="4559" spans="68:68" ht="15" hidden="1" customHeight="1">
      <c r="BP4559" s="236">
        <f ca="1"/>
        <v>3.15347222222222</v>
      </c>
    </row>
    <row r="4560" spans="68:68" ht="15" hidden="1" customHeight="1">
      <c r="BP4560" s="236">
        <f ca="1"/>
        <v>3.1541666666666699</v>
      </c>
    </row>
    <row r="4561" spans="68:68" ht="15" hidden="1" customHeight="1">
      <c r="BP4561" s="236">
        <f ca="1"/>
        <v>3.15486111111111</v>
      </c>
    </row>
    <row r="4562" spans="68:68" ht="15" hidden="1" customHeight="1">
      <c r="BP4562" s="236">
        <f ca="1"/>
        <v>3.1555555555555599</v>
      </c>
    </row>
    <row r="4563" spans="68:68" ht="15" hidden="1" customHeight="1">
      <c r="BP4563" s="236">
        <f ca="1"/>
        <v>3.15625</v>
      </c>
    </row>
    <row r="4564" spans="68:68" ht="15" hidden="1" customHeight="1">
      <c r="BP4564" s="236">
        <f ca="1"/>
        <v>3.1569444444444401</v>
      </c>
    </row>
    <row r="4565" spans="68:68" ht="15" hidden="1" customHeight="1">
      <c r="BP4565" s="236">
        <f ca="1"/>
        <v>3.15763888888889</v>
      </c>
    </row>
    <row r="4566" spans="68:68" ht="15" hidden="1" customHeight="1">
      <c r="BP4566" s="236">
        <f ca="1"/>
        <v>3.1583333333333301</v>
      </c>
    </row>
    <row r="4567" spans="68:68" ht="15" hidden="1" customHeight="1">
      <c r="BP4567" s="236">
        <f ca="1"/>
        <v>3.15902777777778</v>
      </c>
    </row>
    <row r="4568" spans="68:68" ht="15" hidden="1" customHeight="1">
      <c r="BP4568" s="236">
        <f ca="1"/>
        <v>3.1597222222222201</v>
      </c>
    </row>
    <row r="4569" spans="68:68" ht="15" hidden="1" customHeight="1">
      <c r="BP4569" s="236">
        <f ca="1"/>
        <v>3.16041666666667</v>
      </c>
    </row>
    <row r="4570" spans="68:68" ht="15" hidden="1" customHeight="1">
      <c r="BP4570" s="236">
        <f ca="1"/>
        <v>3.1611111111111101</v>
      </c>
    </row>
    <row r="4571" spans="68:68" ht="15" hidden="1" customHeight="1">
      <c r="BP4571" s="236">
        <f ca="1"/>
        <v>3.16180555555556</v>
      </c>
    </row>
    <row r="4572" spans="68:68" ht="15" hidden="1" customHeight="1">
      <c r="BP4572" s="236">
        <f ca="1"/>
        <v>3.1625000000000001</v>
      </c>
    </row>
    <row r="4573" spans="68:68" ht="15" hidden="1" customHeight="1">
      <c r="BP4573" s="236">
        <f ca="1"/>
        <v>3.1631944444444402</v>
      </c>
    </row>
    <row r="4574" spans="68:68" ht="15" hidden="1" customHeight="1">
      <c r="BP4574" s="236">
        <f ca="1"/>
        <v>3.1638888888888901</v>
      </c>
    </row>
    <row r="4575" spans="68:68" ht="15" hidden="1" customHeight="1">
      <c r="BP4575" s="236">
        <f ca="1"/>
        <v>3.1645833333333302</v>
      </c>
    </row>
    <row r="4576" spans="68:68" ht="15" hidden="1" customHeight="1">
      <c r="BP4576" s="236">
        <f ca="1"/>
        <v>3.1652777777777801</v>
      </c>
    </row>
    <row r="4577" spans="68:68" ht="15" hidden="1" customHeight="1">
      <c r="BP4577" s="236">
        <f ca="1"/>
        <v>3.1659722222222202</v>
      </c>
    </row>
    <row r="4578" spans="68:68" ht="15" hidden="1" customHeight="1">
      <c r="BP4578" s="236">
        <f ca="1"/>
        <v>3.1666666666666701</v>
      </c>
    </row>
    <row r="4579" spans="68:68" ht="15" hidden="1" customHeight="1">
      <c r="BP4579" s="236">
        <f ca="1"/>
        <v>3.1673611111111102</v>
      </c>
    </row>
    <row r="4580" spans="68:68" ht="15" hidden="1" customHeight="1">
      <c r="BP4580" s="236">
        <f ca="1"/>
        <v>3.1680555555555601</v>
      </c>
    </row>
    <row r="4581" spans="68:68" ht="15" hidden="1" customHeight="1">
      <c r="BP4581" s="236">
        <f ca="1"/>
        <v>3.1687500000000002</v>
      </c>
    </row>
    <row r="4582" spans="68:68" ht="15" hidden="1" customHeight="1">
      <c r="BP4582" s="236">
        <f ca="1"/>
        <v>3.1694444444444398</v>
      </c>
    </row>
    <row r="4583" spans="68:68" ht="15" hidden="1" customHeight="1">
      <c r="BP4583" s="236">
        <f ca="1"/>
        <v>3.1701388888888902</v>
      </c>
    </row>
    <row r="4584" spans="68:68" ht="15" hidden="1" customHeight="1">
      <c r="BP4584" s="236">
        <f ca="1"/>
        <v>3.1708333333333298</v>
      </c>
    </row>
    <row r="4585" spans="68:68" ht="15" hidden="1" customHeight="1">
      <c r="BP4585" s="236">
        <f ca="1"/>
        <v>3.1715277777777802</v>
      </c>
    </row>
    <row r="4586" spans="68:68" ht="15" hidden="1" customHeight="1">
      <c r="BP4586" s="236">
        <f ca="1"/>
        <v>3.1722222222222198</v>
      </c>
    </row>
    <row r="4587" spans="68:68" ht="15" hidden="1" customHeight="1">
      <c r="BP4587" s="236">
        <f ca="1"/>
        <v>3.1729166666666702</v>
      </c>
    </row>
    <row r="4588" spans="68:68" ht="15" hidden="1" customHeight="1">
      <c r="BP4588" s="236">
        <f ca="1"/>
        <v>3.1736111111111098</v>
      </c>
    </row>
    <row r="4589" spans="68:68" ht="15" hidden="1" customHeight="1">
      <c r="BP4589" s="236">
        <f ca="1"/>
        <v>3.1743055555555602</v>
      </c>
    </row>
    <row r="4590" spans="68:68" ht="15" hidden="1" customHeight="1">
      <c r="BP4590" s="236">
        <f ca="1"/>
        <v>3.1749999999999998</v>
      </c>
    </row>
    <row r="4591" spans="68:68" ht="15" hidden="1" customHeight="1">
      <c r="BP4591" s="236">
        <f ca="1"/>
        <v>3.1756944444444399</v>
      </c>
    </row>
    <row r="4592" spans="68:68" ht="15" hidden="1" customHeight="1">
      <c r="BP4592" s="236">
        <f ca="1"/>
        <v>3.1763888888888898</v>
      </c>
    </row>
    <row r="4593" spans="68:68" ht="15" hidden="1" customHeight="1">
      <c r="BP4593" s="236">
        <f ca="1"/>
        <v>3.1770833333333299</v>
      </c>
    </row>
    <row r="4594" spans="68:68" ht="15" hidden="1" customHeight="1">
      <c r="BP4594" s="236">
        <f ca="1"/>
        <v>3.1777777777777798</v>
      </c>
    </row>
    <row r="4595" spans="68:68" ht="15" hidden="1" customHeight="1">
      <c r="BP4595" s="236">
        <f ca="1"/>
        <v>3.1784722222222199</v>
      </c>
    </row>
    <row r="4596" spans="68:68" ht="15" hidden="1" customHeight="1">
      <c r="BP4596" s="236">
        <f ca="1"/>
        <v>3.1791666666666698</v>
      </c>
    </row>
    <row r="4597" spans="68:68" ht="15" hidden="1" customHeight="1">
      <c r="BP4597" s="236">
        <f ca="1"/>
        <v>3.1798611111111099</v>
      </c>
    </row>
    <row r="4598" spans="68:68" ht="15" hidden="1" customHeight="1">
      <c r="BP4598" s="236">
        <f ca="1"/>
        <v>3.1805555555555598</v>
      </c>
    </row>
    <row r="4599" spans="68:68" ht="15" hidden="1" customHeight="1">
      <c r="BP4599" s="236">
        <f ca="1"/>
        <v>3.1812499999999999</v>
      </c>
    </row>
    <row r="4600" spans="68:68" ht="15" hidden="1" customHeight="1">
      <c r="BP4600" s="236">
        <f ca="1"/>
        <v>3.18194444444444</v>
      </c>
    </row>
    <row r="4601" spans="68:68" ht="15" hidden="1" customHeight="1">
      <c r="BP4601" s="236">
        <f ca="1"/>
        <v>3.1826388888888899</v>
      </c>
    </row>
    <row r="4602" spans="68:68" ht="15" hidden="1" customHeight="1">
      <c r="BP4602" s="236">
        <f ca="1"/>
        <v>3.18333333333333</v>
      </c>
    </row>
    <row r="4603" spans="68:68" ht="15" hidden="1" customHeight="1">
      <c r="BP4603" s="236">
        <f ca="1"/>
        <v>3.1840277777777799</v>
      </c>
    </row>
    <row r="4604" spans="68:68" ht="15" hidden="1" customHeight="1">
      <c r="BP4604" s="236">
        <f ca="1"/>
        <v>3.18472222222222</v>
      </c>
    </row>
    <row r="4605" spans="68:68" ht="15" hidden="1" customHeight="1">
      <c r="BP4605" s="236">
        <f ca="1"/>
        <v>3.1854166666666699</v>
      </c>
    </row>
    <row r="4606" spans="68:68" ht="15" hidden="1" customHeight="1">
      <c r="BP4606" s="236">
        <f ca="1"/>
        <v>3.18611111111111</v>
      </c>
    </row>
    <row r="4607" spans="68:68" ht="15" hidden="1" customHeight="1">
      <c r="BP4607" s="236">
        <f ca="1"/>
        <v>3.1868055555555599</v>
      </c>
    </row>
    <row r="4608" spans="68:68" ht="15" hidden="1" customHeight="1">
      <c r="BP4608" s="236">
        <f ca="1"/>
        <v>3.1875</v>
      </c>
    </row>
    <row r="4609" spans="68:68" ht="15" hidden="1" customHeight="1">
      <c r="BP4609" s="236">
        <f ca="1"/>
        <v>3.1881944444444401</v>
      </c>
    </row>
    <row r="4610" spans="68:68" ht="15" hidden="1" customHeight="1">
      <c r="BP4610" s="236">
        <f ca="1"/>
        <v>3.18888888888889</v>
      </c>
    </row>
    <row r="4611" spans="68:68" ht="15" hidden="1" customHeight="1">
      <c r="BP4611" s="236">
        <f ca="1"/>
        <v>3.1895833333333301</v>
      </c>
    </row>
    <row r="4612" spans="68:68" ht="15" hidden="1" customHeight="1">
      <c r="BP4612" s="236">
        <f ca="1"/>
        <v>3.19027777777778</v>
      </c>
    </row>
    <row r="4613" spans="68:68" ht="15" hidden="1" customHeight="1">
      <c r="BP4613" s="236">
        <f ca="1"/>
        <v>3.1909722222222201</v>
      </c>
    </row>
    <row r="4614" spans="68:68" ht="15" hidden="1" customHeight="1">
      <c r="BP4614" s="236">
        <f ca="1"/>
        <v>3.19166666666667</v>
      </c>
    </row>
    <row r="4615" spans="68:68" ht="15" hidden="1" customHeight="1">
      <c r="BP4615" s="236">
        <f ca="1"/>
        <v>3.1923611111111101</v>
      </c>
    </row>
    <row r="4616" spans="68:68" ht="15" hidden="1" customHeight="1">
      <c r="BP4616" s="236">
        <f ca="1"/>
        <v>3.19305555555556</v>
      </c>
    </row>
    <row r="4617" spans="68:68" ht="15" hidden="1" customHeight="1">
      <c r="BP4617" s="236">
        <f ca="1"/>
        <v>3.1937500000000001</v>
      </c>
    </row>
    <row r="4618" spans="68:68" ht="15" hidden="1" customHeight="1">
      <c r="BP4618" s="236">
        <f ca="1"/>
        <v>3.1944444444444402</v>
      </c>
    </row>
    <row r="4619" spans="68:68" ht="15" hidden="1" customHeight="1">
      <c r="BP4619" s="236">
        <f ca="1"/>
        <v>3.1951388888888901</v>
      </c>
    </row>
    <row r="4620" spans="68:68" ht="15" hidden="1" customHeight="1">
      <c r="BP4620" s="236">
        <f ca="1"/>
        <v>3.1958333333333302</v>
      </c>
    </row>
    <row r="4621" spans="68:68" ht="15" hidden="1" customHeight="1">
      <c r="BP4621" s="236">
        <f ca="1"/>
        <v>3.1965277777777801</v>
      </c>
    </row>
    <row r="4622" spans="68:68" ht="15" hidden="1" customHeight="1">
      <c r="BP4622" s="236">
        <f ca="1"/>
        <v>3.1972222222222202</v>
      </c>
    </row>
    <row r="4623" spans="68:68" ht="15" hidden="1" customHeight="1">
      <c r="BP4623" s="236">
        <f ca="1"/>
        <v>3.1979166666666701</v>
      </c>
    </row>
    <row r="4624" spans="68:68" ht="15" hidden="1" customHeight="1">
      <c r="BP4624" s="236">
        <f ca="1"/>
        <v>3.1986111111111102</v>
      </c>
    </row>
    <row r="4625" spans="68:68" ht="15" hidden="1" customHeight="1">
      <c r="BP4625" s="236">
        <f ca="1"/>
        <v>3.1993055555555601</v>
      </c>
    </row>
    <row r="4626" spans="68:68" ht="15" hidden="1" customHeight="1">
      <c r="BP4626" s="236">
        <f ca="1"/>
        <v>3.2</v>
      </c>
    </row>
    <row r="4627" spans="68:68" ht="15" hidden="1" customHeight="1">
      <c r="BP4627" s="236">
        <f ca="1"/>
        <v>3.2006944444444398</v>
      </c>
    </row>
    <row r="4628" spans="68:68" ht="15" hidden="1" customHeight="1">
      <c r="BP4628" s="236">
        <f ca="1"/>
        <v>3.2013888888888902</v>
      </c>
    </row>
    <row r="4629" spans="68:68" ht="15" hidden="1" customHeight="1">
      <c r="BP4629" s="236">
        <f ca="1"/>
        <v>3.2020833333333298</v>
      </c>
    </row>
    <row r="4630" spans="68:68" ht="15" hidden="1" customHeight="1">
      <c r="BP4630" s="236">
        <f ca="1"/>
        <v>3.2027777777777802</v>
      </c>
    </row>
    <row r="4631" spans="68:68" ht="15" hidden="1" customHeight="1">
      <c r="BP4631" s="236">
        <f ca="1"/>
        <v>3.2034722222222198</v>
      </c>
    </row>
    <row r="4632" spans="68:68" ht="15" hidden="1" customHeight="1">
      <c r="BP4632" s="236">
        <f ca="1"/>
        <v>3.2041666666666702</v>
      </c>
    </row>
    <row r="4633" spans="68:68" ht="15" hidden="1" customHeight="1">
      <c r="BP4633" s="236">
        <f ca="1"/>
        <v>3.2048611111111098</v>
      </c>
    </row>
    <row r="4634" spans="68:68" ht="15" hidden="1" customHeight="1">
      <c r="BP4634" s="236">
        <f ca="1"/>
        <v>3.2055555555555602</v>
      </c>
    </row>
    <row r="4635" spans="68:68" ht="15" hidden="1" customHeight="1">
      <c r="BP4635" s="236">
        <f ca="1"/>
        <v>3.2062499999999998</v>
      </c>
    </row>
    <row r="4636" spans="68:68" ht="15" hidden="1" customHeight="1">
      <c r="BP4636" s="236">
        <f ca="1"/>
        <v>3.2069444444444399</v>
      </c>
    </row>
    <row r="4637" spans="68:68" ht="15" hidden="1" customHeight="1">
      <c r="BP4637" s="236">
        <f ca="1"/>
        <v>3.2076388888888898</v>
      </c>
    </row>
    <row r="4638" spans="68:68" ht="15" hidden="1" customHeight="1">
      <c r="BP4638" s="236">
        <f ca="1"/>
        <v>3.2083333333333299</v>
      </c>
    </row>
    <row r="4639" spans="68:68" ht="15" hidden="1" customHeight="1">
      <c r="BP4639" s="236">
        <f ca="1"/>
        <v>3.2090277777777798</v>
      </c>
    </row>
    <row r="4640" spans="68:68" ht="15" hidden="1" customHeight="1">
      <c r="BP4640" s="236">
        <f ca="1"/>
        <v>3.2097222222222199</v>
      </c>
    </row>
    <row r="4641" spans="68:68" ht="15" hidden="1" customHeight="1">
      <c r="BP4641" s="236">
        <f ca="1"/>
        <v>3.2104166666666698</v>
      </c>
    </row>
    <row r="4642" spans="68:68" ht="15" hidden="1" customHeight="1">
      <c r="BP4642" s="236">
        <f ca="1"/>
        <v>3.2111111111111099</v>
      </c>
    </row>
    <row r="4643" spans="68:68" ht="15" hidden="1" customHeight="1">
      <c r="BP4643" s="236">
        <f ca="1"/>
        <v>3.2118055555555598</v>
      </c>
    </row>
    <row r="4644" spans="68:68" ht="15" hidden="1" customHeight="1">
      <c r="BP4644" s="236">
        <f ca="1"/>
        <v>3.2124999999999999</v>
      </c>
    </row>
    <row r="4645" spans="68:68" ht="15" hidden="1" customHeight="1">
      <c r="BP4645" s="236">
        <f ca="1"/>
        <v>3.21319444444444</v>
      </c>
    </row>
    <row r="4646" spans="68:68" ht="15" hidden="1" customHeight="1">
      <c r="BP4646" s="236">
        <f ca="1"/>
        <v>3.2138888888888899</v>
      </c>
    </row>
    <row r="4647" spans="68:68" ht="15" hidden="1" customHeight="1">
      <c r="BP4647" s="236">
        <f ca="1"/>
        <v>3.21458333333333</v>
      </c>
    </row>
    <row r="4648" spans="68:68" ht="15" hidden="1" customHeight="1">
      <c r="BP4648" s="236">
        <f ca="1"/>
        <v>3.2152777777777799</v>
      </c>
    </row>
    <row r="4649" spans="68:68" ht="15" hidden="1" customHeight="1">
      <c r="BP4649" s="236">
        <f ca="1"/>
        <v>3.21597222222222</v>
      </c>
    </row>
    <row r="4650" spans="68:68" ht="15" hidden="1" customHeight="1">
      <c r="BP4650" s="236">
        <f ca="1"/>
        <v>3.2166666666666699</v>
      </c>
    </row>
    <row r="4651" spans="68:68" ht="15" hidden="1" customHeight="1">
      <c r="BP4651" s="236">
        <f ca="1"/>
        <v>3.21736111111111</v>
      </c>
    </row>
    <row r="4652" spans="68:68" ht="15" hidden="1" customHeight="1">
      <c r="BP4652" s="236">
        <f ca="1"/>
        <v>3.2180555555555599</v>
      </c>
    </row>
    <row r="4653" spans="68:68" ht="15" hidden="1" customHeight="1">
      <c r="BP4653" s="236">
        <f ca="1"/>
        <v>3.21875</v>
      </c>
    </row>
    <row r="4654" spans="68:68" ht="15" hidden="1" customHeight="1">
      <c r="BP4654" s="236">
        <f ca="1"/>
        <v>3.2194444444444401</v>
      </c>
    </row>
    <row r="4655" spans="68:68" ht="15" hidden="1" customHeight="1">
      <c r="BP4655" s="236">
        <f ca="1"/>
        <v>3.22013888888889</v>
      </c>
    </row>
    <row r="4656" spans="68:68" ht="15" hidden="1" customHeight="1">
      <c r="BP4656" s="236">
        <f ca="1"/>
        <v>3.2208333333333301</v>
      </c>
    </row>
    <row r="4657" spans="68:68" ht="15" hidden="1" customHeight="1">
      <c r="BP4657" s="236">
        <f ca="1"/>
        <v>3.22152777777778</v>
      </c>
    </row>
    <row r="4658" spans="68:68" ht="15" hidden="1" customHeight="1">
      <c r="BP4658" s="236">
        <f ca="1"/>
        <v>3.2222222222222201</v>
      </c>
    </row>
    <row r="4659" spans="68:68" ht="15" hidden="1" customHeight="1">
      <c r="BP4659" s="236">
        <f ca="1"/>
        <v>3.22291666666667</v>
      </c>
    </row>
    <row r="4660" spans="68:68" ht="15" hidden="1" customHeight="1">
      <c r="BP4660" s="236">
        <f ca="1"/>
        <v>3.2236111111111101</v>
      </c>
    </row>
    <row r="4661" spans="68:68" ht="15" hidden="1" customHeight="1">
      <c r="BP4661" s="236">
        <f ca="1"/>
        <v>3.22430555555556</v>
      </c>
    </row>
    <row r="4662" spans="68:68" ht="15" hidden="1" customHeight="1">
      <c r="BP4662" s="236">
        <f ca="1"/>
        <v>3.2250000000000001</v>
      </c>
    </row>
    <row r="4663" spans="68:68" ht="15" hidden="1" customHeight="1">
      <c r="BP4663" s="236">
        <f ca="1"/>
        <v>3.2256944444444402</v>
      </c>
    </row>
    <row r="4664" spans="68:68" ht="15" hidden="1" customHeight="1">
      <c r="BP4664" s="236">
        <f ca="1"/>
        <v>3.2263888888888901</v>
      </c>
    </row>
    <row r="4665" spans="68:68" ht="15" hidden="1" customHeight="1">
      <c r="BP4665" s="236">
        <f ca="1"/>
        <v>3.2270833333333302</v>
      </c>
    </row>
    <row r="4666" spans="68:68" ht="15" hidden="1" customHeight="1">
      <c r="BP4666" s="236">
        <f ca="1"/>
        <v>3.2277777777777801</v>
      </c>
    </row>
    <row r="4667" spans="68:68" ht="15" hidden="1" customHeight="1">
      <c r="BP4667" s="236">
        <f ca="1"/>
        <v>3.2284722222222202</v>
      </c>
    </row>
    <row r="4668" spans="68:68" ht="15" hidden="1" customHeight="1">
      <c r="BP4668" s="236">
        <f ca="1"/>
        <v>3.2291666666666701</v>
      </c>
    </row>
    <row r="4669" spans="68:68" ht="15" hidden="1" customHeight="1">
      <c r="BP4669" s="236">
        <f ca="1"/>
        <v>3.2298611111111102</v>
      </c>
    </row>
    <row r="4670" spans="68:68" ht="15" hidden="1" customHeight="1">
      <c r="BP4670" s="236">
        <f ca="1"/>
        <v>3.2305555555555601</v>
      </c>
    </row>
    <row r="4671" spans="68:68" ht="15" hidden="1" customHeight="1">
      <c r="BP4671" s="236">
        <f ca="1"/>
        <v>3.2312500000000002</v>
      </c>
    </row>
    <row r="4672" spans="68:68" ht="15" hidden="1" customHeight="1">
      <c r="BP4672" s="236">
        <f ca="1"/>
        <v>3.2319444444444398</v>
      </c>
    </row>
    <row r="4673" spans="68:68" ht="15" hidden="1" customHeight="1">
      <c r="BP4673" s="236">
        <f ca="1"/>
        <v>3.2326388888888902</v>
      </c>
    </row>
    <row r="4674" spans="68:68" ht="15" hidden="1" customHeight="1">
      <c r="BP4674" s="236">
        <f ca="1"/>
        <v>3.2333333333333298</v>
      </c>
    </row>
    <row r="4675" spans="68:68" ht="15" hidden="1" customHeight="1">
      <c r="BP4675" s="236">
        <f ca="1"/>
        <v>3.2340277777777802</v>
      </c>
    </row>
    <row r="4676" spans="68:68" ht="15" hidden="1" customHeight="1">
      <c r="BP4676" s="236">
        <f ca="1"/>
        <v>3.2347222222222198</v>
      </c>
    </row>
    <row r="4677" spans="68:68" ht="15" hidden="1" customHeight="1">
      <c r="BP4677" s="236">
        <f ca="1"/>
        <v>3.2354166666666702</v>
      </c>
    </row>
    <row r="4678" spans="68:68" ht="15" hidden="1" customHeight="1">
      <c r="BP4678" s="236">
        <f ca="1"/>
        <v>3.2361111111111098</v>
      </c>
    </row>
    <row r="4679" spans="68:68" ht="15" hidden="1" customHeight="1">
      <c r="BP4679" s="236">
        <f ca="1"/>
        <v>3.2368055555555602</v>
      </c>
    </row>
    <row r="4680" spans="68:68" ht="15" hidden="1" customHeight="1">
      <c r="BP4680" s="236">
        <f ca="1"/>
        <v>3.2374999999999998</v>
      </c>
    </row>
    <row r="4681" spans="68:68" ht="15" hidden="1" customHeight="1">
      <c r="BP4681" s="236">
        <f ca="1"/>
        <v>3.2381944444444399</v>
      </c>
    </row>
    <row r="4682" spans="68:68" ht="15" hidden="1" customHeight="1">
      <c r="BP4682" s="236">
        <f ca="1"/>
        <v>3.2388888888888898</v>
      </c>
    </row>
    <row r="4683" spans="68:68" ht="15" hidden="1" customHeight="1">
      <c r="BP4683" s="236">
        <f ca="1"/>
        <v>3.2395833333333299</v>
      </c>
    </row>
    <row r="4684" spans="68:68" ht="15" hidden="1" customHeight="1">
      <c r="BP4684" s="236">
        <f ca="1"/>
        <v>3.2402777777777798</v>
      </c>
    </row>
    <row r="4685" spans="68:68" ht="15" hidden="1" customHeight="1">
      <c r="BP4685" s="236">
        <f ca="1"/>
        <v>3.2409722222222199</v>
      </c>
    </row>
    <row r="4686" spans="68:68" ht="15" hidden="1" customHeight="1">
      <c r="BP4686" s="236">
        <f ca="1"/>
        <v>3.2416666666666698</v>
      </c>
    </row>
    <row r="4687" spans="68:68" ht="15" hidden="1" customHeight="1">
      <c r="BP4687" s="236">
        <f ca="1"/>
        <v>3.2423611111111099</v>
      </c>
    </row>
    <row r="4688" spans="68:68" ht="15" hidden="1" customHeight="1">
      <c r="BP4688" s="236">
        <f ca="1"/>
        <v>3.2430555555555598</v>
      </c>
    </row>
    <row r="4689" spans="68:68" ht="15" hidden="1" customHeight="1">
      <c r="BP4689" s="236">
        <f ca="1"/>
        <v>3.2437499999999999</v>
      </c>
    </row>
    <row r="4690" spans="68:68" ht="15" hidden="1" customHeight="1">
      <c r="BP4690" s="236">
        <f ca="1"/>
        <v>3.24444444444444</v>
      </c>
    </row>
    <row r="4691" spans="68:68" ht="15" hidden="1" customHeight="1">
      <c r="BP4691" s="236">
        <f ca="1"/>
        <v>3.2451388888888899</v>
      </c>
    </row>
    <row r="4692" spans="68:68" ht="15" hidden="1" customHeight="1">
      <c r="BP4692" s="236">
        <f ca="1"/>
        <v>3.24583333333333</v>
      </c>
    </row>
    <row r="4693" spans="68:68" ht="15" hidden="1" customHeight="1">
      <c r="BP4693" s="236">
        <f ca="1"/>
        <v>3.2465277777777799</v>
      </c>
    </row>
    <row r="4694" spans="68:68" ht="15" hidden="1" customHeight="1">
      <c r="BP4694" s="236">
        <f ca="1"/>
        <v>3.24722222222222</v>
      </c>
    </row>
    <row r="4695" spans="68:68" ht="15" hidden="1" customHeight="1">
      <c r="BP4695" s="236">
        <f ca="1"/>
        <v>3.2479166666666699</v>
      </c>
    </row>
    <row r="4696" spans="68:68" ht="15" hidden="1" customHeight="1">
      <c r="BP4696" s="236">
        <f ca="1"/>
        <v>3.24861111111111</v>
      </c>
    </row>
    <row r="4697" spans="68:68" ht="15" hidden="1" customHeight="1">
      <c r="BP4697" s="236">
        <f ca="1"/>
        <v>3.2493055555555599</v>
      </c>
    </row>
    <row r="4698" spans="68:68" ht="15" hidden="1" customHeight="1">
      <c r="BP4698" s="236">
        <f ca="1"/>
        <v>3.25</v>
      </c>
    </row>
    <row r="4699" spans="68:68" ht="15" hidden="1" customHeight="1">
      <c r="BP4699" s="236">
        <f ca="1"/>
        <v>3.2506944444444401</v>
      </c>
    </row>
    <row r="4700" spans="68:68" ht="15" hidden="1" customHeight="1">
      <c r="BP4700" s="236">
        <f ca="1"/>
        <v>3.25138888888889</v>
      </c>
    </row>
    <row r="4701" spans="68:68" ht="15" hidden="1" customHeight="1">
      <c r="BP4701" s="236">
        <f ca="1"/>
        <v>3.2520833333333301</v>
      </c>
    </row>
    <row r="4702" spans="68:68" ht="15" hidden="1" customHeight="1">
      <c r="BP4702" s="236">
        <f ca="1"/>
        <v>3.25277777777778</v>
      </c>
    </row>
    <row r="4703" spans="68:68" ht="15" hidden="1" customHeight="1">
      <c r="BP4703" s="236">
        <f ca="1"/>
        <v>3.2534722222222201</v>
      </c>
    </row>
    <row r="4704" spans="68:68" ht="15" hidden="1" customHeight="1">
      <c r="BP4704" s="236">
        <f ca="1"/>
        <v>3.25416666666667</v>
      </c>
    </row>
    <row r="4705" spans="68:68" ht="15" hidden="1" customHeight="1">
      <c r="BP4705" s="236">
        <f ca="1"/>
        <v>3.2548611111111101</v>
      </c>
    </row>
    <row r="4706" spans="68:68" ht="15" hidden="1" customHeight="1">
      <c r="BP4706" s="236">
        <f ca="1"/>
        <v>3.25555555555556</v>
      </c>
    </row>
    <row r="4707" spans="68:68" ht="15" hidden="1" customHeight="1">
      <c r="BP4707" s="236">
        <f ca="1"/>
        <v>3.2562500000000001</v>
      </c>
    </row>
    <row r="4708" spans="68:68" ht="15" hidden="1" customHeight="1">
      <c r="BP4708" s="236">
        <f ca="1"/>
        <v>3.2569444444444402</v>
      </c>
    </row>
    <row r="4709" spans="68:68" ht="15" hidden="1" customHeight="1">
      <c r="BP4709" s="236">
        <f ca="1"/>
        <v>3.2576388888888901</v>
      </c>
    </row>
    <row r="4710" spans="68:68" ht="15" hidden="1" customHeight="1">
      <c r="BP4710" s="236">
        <f ca="1"/>
        <v>3.2583333333333302</v>
      </c>
    </row>
    <row r="4711" spans="68:68" ht="15" hidden="1" customHeight="1">
      <c r="BP4711" s="236">
        <f ca="1"/>
        <v>3.2590277777777801</v>
      </c>
    </row>
    <row r="4712" spans="68:68" ht="15" hidden="1" customHeight="1">
      <c r="BP4712" s="236">
        <f ca="1"/>
        <v>3.2597222222222202</v>
      </c>
    </row>
    <row r="4713" spans="68:68" ht="15" hidden="1" customHeight="1">
      <c r="BP4713" s="236">
        <f ca="1"/>
        <v>3.2604166666666701</v>
      </c>
    </row>
    <row r="4714" spans="68:68" ht="15" hidden="1" customHeight="1">
      <c r="BP4714" s="236">
        <f ca="1"/>
        <v>3.2611111111111102</v>
      </c>
    </row>
    <row r="4715" spans="68:68" ht="15" hidden="1" customHeight="1">
      <c r="BP4715" s="236">
        <f ca="1"/>
        <v>3.2618055555555601</v>
      </c>
    </row>
    <row r="4716" spans="68:68" ht="15" hidden="1" customHeight="1">
      <c r="BP4716" s="236">
        <f ca="1"/>
        <v>3.2625000000000002</v>
      </c>
    </row>
    <row r="4717" spans="68:68" ht="15" hidden="1" customHeight="1">
      <c r="BP4717" s="236">
        <f ca="1"/>
        <v>3.2631944444444398</v>
      </c>
    </row>
    <row r="4718" spans="68:68" ht="15" hidden="1" customHeight="1">
      <c r="BP4718" s="236">
        <f ca="1"/>
        <v>3.2638888888888902</v>
      </c>
    </row>
    <row r="4719" spans="68:68" ht="15" hidden="1" customHeight="1">
      <c r="BP4719" s="236">
        <f ca="1"/>
        <v>3.2645833333333298</v>
      </c>
    </row>
    <row r="4720" spans="68:68" ht="15" hidden="1" customHeight="1">
      <c r="BP4720" s="236">
        <f ca="1"/>
        <v>3.2652777777777802</v>
      </c>
    </row>
    <row r="4721" spans="68:68" ht="15" hidden="1" customHeight="1">
      <c r="BP4721" s="236">
        <f ca="1"/>
        <v>3.2659722222222198</v>
      </c>
    </row>
    <row r="4722" spans="68:68" ht="15" hidden="1" customHeight="1">
      <c r="BP4722" s="236">
        <f ca="1"/>
        <v>3.2666666666666702</v>
      </c>
    </row>
    <row r="4723" spans="68:68" ht="15" hidden="1" customHeight="1">
      <c r="BP4723" s="236">
        <f ca="1"/>
        <v>3.2673611111111098</v>
      </c>
    </row>
    <row r="4724" spans="68:68" ht="15" hidden="1" customHeight="1">
      <c r="BP4724" s="236">
        <f ca="1"/>
        <v>3.2680555555555602</v>
      </c>
    </row>
    <row r="4725" spans="68:68" ht="15" hidden="1" customHeight="1">
      <c r="BP4725" s="236">
        <f ca="1"/>
        <v>3.2687499999999998</v>
      </c>
    </row>
    <row r="4726" spans="68:68" ht="15" hidden="1" customHeight="1">
      <c r="BP4726" s="236">
        <f ca="1"/>
        <v>3.2694444444444399</v>
      </c>
    </row>
    <row r="4727" spans="68:68" ht="15" hidden="1" customHeight="1">
      <c r="BP4727" s="236">
        <f ca="1"/>
        <v>3.2701388888888898</v>
      </c>
    </row>
    <row r="4728" spans="68:68" ht="15" hidden="1" customHeight="1">
      <c r="BP4728" s="236">
        <f ca="1"/>
        <v>3.2708333333333299</v>
      </c>
    </row>
    <row r="4729" spans="68:68" ht="15" hidden="1" customHeight="1">
      <c r="BP4729" s="236">
        <f ca="1"/>
        <v>3.2715277777777798</v>
      </c>
    </row>
    <row r="4730" spans="68:68" ht="15" hidden="1" customHeight="1">
      <c r="BP4730" s="236">
        <f ca="1"/>
        <v>3.2722222222222199</v>
      </c>
    </row>
    <row r="4731" spans="68:68" ht="15" hidden="1" customHeight="1">
      <c r="BP4731" s="236">
        <f ca="1"/>
        <v>3.2729166666666698</v>
      </c>
    </row>
    <row r="4732" spans="68:68" ht="15" hidden="1" customHeight="1">
      <c r="BP4732" s="236">
        <f ca="1"/>
        <v>3.2736111111111099</v>
      </c>
    </row>
    <row r="4733" spans="68:68" ht="15" hidden="1" customHeight="1">
      <c r="BP4733" s="236">
        <f ca="1"/>
        <v>3.2743055555555598</v>
      </c>
    </row>
    <row r="4734" spans="68:68" ht="15" hidden="1" customHeight="1">
      <c r="BP4734" s="236">
        <f ca="1"/>
        <v>3.2749999999999999</v>
      </c>
    </row>
    <row r="4735" spans="68:68" ht="15" hidden="1" customHeight="1">
      <c r="BP4735" s="236">
        <f ca="1"/>
        <v>3.27569444444444</v>
      </c>
    </row>
    <row r="4736" spans="68:68" ht="15" hidden="1" customHeight="1">
      <c r="BP4736" s="236">
        <f ca="1"/>
        <v>3.2763888888888899</v>
      </c>
    </row>
    <row r="4737" spans="68:68" ht="15" hidden="1" customHeight="1">
      <c r="BP4737" s="236">
        <f ca="1"/>
        <v>3.27708333333333</v>
      </c>
    </row>
    <row r="4738" spans="68:68" ht="15" hidden="1" customHeight="1">
      <c r="BP4738" s="236">
        <f ca="1"/>
        <v>3.2777777777777799</v>
      </c>
    </row>
    <row r="4739" spans="68:68" ht="15" hidden="1" customHeight="1">
      <c r="BP4739" s="236">
        <f ca="1"/>
        <v>3.27847222222222</v>
      </c>
    </row>
    <row r="4740" spans="68:68" ht="15" hidden="1" customHeight="1">
      <c r="BP4740" s="236">
        <f ca="1"/>
        <v>3.2791666666666699</v>
      </c>
    </row>
    <row r="4741" spans="68:68" ht="15" hidden="1" customHeight="1">
      <c r="BP4741" s="236">
        <f ca="1"/>
        <v>3.27986111111111</v>
      </c>
    </row>
    <row r="4742" spans="68:68" ht="15" hidden="1" customHeight="1">
      <c r="BP4742" s="236">
        <f ca="1"/>
        <v>3.2805555555555599</v>
      </c>
    </row>
    <row r="4743" spans="68:68" ht="15" hidden="1" customHeight="1">
      <c r="BP4743" s="236">
        <f ca="1"/>
        <v>3.28125</v>
      </c>
    </row>
    <row r="4744" spans="68:68" ht="15" hidden="1" customHeight="1">
      <c r="BP4744" s="236">
        <f ca="1"/>
        <v>3.2819444444444401</v>
      </c>
    </row>
    <row r="4745" spans="68:68" ht="15" hidden="1" customHeight="1">
      <c r="BP4745" s="236">
        <f ca="1"/>
        <v>3.28263888888889</v>
      </c>
    </row>
    <row r="4746" spans="68:68" ht="15" hidden="1" customHeight="1">
      <c r="BP4746" s="236">
        <f ca="1"/>
        <v>3.2833333333333301</v>
      </c>
    </row>
    <row r="4747" spans="68:68" ht="15" hidden="1" customHeight="1">
      <c r="BP4747" s="236">
        <f ca="1"/>
        <v>3.28402777777778</v>
      </c>
    </row>
    <row r="4748" spans="68:68" ht="15" hidden="1" customHeight="1">
      <c r="BP4748" s="236">
        <f ca="1"/>
        <v>3.2847222222222201</v>
      </c>
    </row>
    <row r="4749" spans="68:68" ht="15" hidden="1" customHeight="1">
      <c r="BP4749" s="236">
        <f ca="1"/>
        <v>3.28541666666667</v>
      </c>
    </row>
    <row r="4750" spans="68:68" ht="15" hidden="1" customHeight="1">
      <c r="BP4750" s="236">
        <f ca="1"/>
        <v>3.2861111111111101</v>
      </c>
    </row>
    <row r="4751" spans="68:68" ht="15" hidden="1" customHeight="1">
      <c r="BP4751" s="236">
        <f ca="1"/>
        <v>3.28680555555556</v>
      </c>
    </row>
    <row r="4752" spans="68:68" ht="15" hidden="1" customHeight="1">
      <c r="BP4752" s="236">
        <f ca="1"/>
        <v>3.2875000000000001</v>
      </c>
    </row>
    <row r="4753" spans="68:68" ht="15" hidden="1" customHeight="1">
      <c r="BP4753" s="236">
        <f ca="1"/>
        <v>3.2881944444444402</v>
      </c>
    </row>
    <row r="4754" spans="68:68" ht="15" hidden="1" customHeight="1">
      <c r="BP4754" s="236">
        <f ca="1"/>
        <v>3.2888888888888901</v>
      </c>
    </row>
    <row r="4755" spans="68:68" ht="15" hidden="1" customHeight="1">
      <c r="BP4755" s="236">
        <f ca="1"/>
        <v>3.2895833333333302</v>
      </c>
    </row>
    <row r="4756" spans="68:68" ht="15" hidden="1" customHeight="1">
      <c r="BP4756" s="236">
        <f ca="1"/>
        <v>3.2902777777777801</v>
      </c>
    </row>
    <row r="4757" spans="68:68" ht="15" hidden="1" customHeight="1">
      <c r="BP4757" s="236">
        <f ca="1"/>
        <v>3.2909722222222202</v>
      </c>
    </row>
    <row r="4758" spans="68:68" ht="15" hidden="1" customHeight="1">
      <c r="BP4758" s="236">
        <f ca="1"/>
        <v>3.2916666666666701</v>
      </c>
    </row>
    <row r="4759" spans="68:68" ht="15" hidden="1" customHeight="1">
      <c r="BP4759" s="236">
        <f ca="1"/>
        <v>3.2923611111111102</v>
      </c>
    </row>
    <row r="4760" spans="68:68" ht="15" hidden="1" customHeight="1">
      <c r="BP4760" s="236">
        <f ca="1"/>
        <v>3.2930555555555601</v>
      </c>
    </row>
    <row r="4761" spans="68:68" ht="15" hidden="1" customHeight="1">
      <c r="BP4761" s="236">
        <f ca="1"/>
        <v>3.2937500000000002</v>
      </c>
    </row>
    <row r="4762" spans="68:68" ht="15" hidden="1" customHeight="1">
      <c r="BP4762" s="236">
        <f ca="1"/>
        <v>3.2944444444444398</v>
      </c>
    </row>
    <row r="4763" spans="68:68" ht="15" hidden="1" customHeight="1">
      <c r="BP4763" s="236">
        <f ca="1"/>
        <v>3.2951388888888902</v>
      </c>
    </row>
    <row r="4764" spans="68:68" ht="15" hidden="1" customHeight="1">
      <c r="BP4764" s="236">
        <f ca="1"/>
        <v>3.2958333333333298</v>
      </c>
    </row>
    <row r="4765" spans="68:68" ht="15" hidden="1" customHeight="1">
      <c r="BP4765" s="236">
        <f ca="1"/>
        <v>3.2965277777777802</v>
      </c>
    </row>
    <row r="4766" spans="68:68" ht="15" hidden="1" customHeight="1">
      <c r="BP4766" s="236">
        <f ca="1"/>
        <v>3.2972222222222198</v>
      </c>
    </row>
    <row r="4767" spans="68:68" ht="15" hidden="1" customHeight="1">
      <c r="BP4767" s="236">
        <f ca="1"/>
        <v>3.2979166666666702</v>
      </c>
    </row>
    <row r="4768" spans="68:68" ht="15" hidden="1" customHeight="1">
      <c r="BP4768" s="236">
        <f ca="1"/>
        <v>3.2986111111111098</v>
      </c>
    </row>
    <row r="4769" spans="68:68" ht="15" hidden="1" customHeight="1">
      <c r="BP4769" s="236">
        <f ca="1"/>
        <v>3.2993055555555602</v>
      </c>
    </row>
    <row r="4770" spans="68:68" ht="15" hidden="1" customHeight="1">
      <c r="BP4770" s="236">
        <f ca="1"/>
        <v>3.3</v>
      </c>
    </row>
    <row r="4771" spans="68:68" ht="15" hidden="1" customHeight="1">
      <c r="BP4771" s="236">
        <f ca="1"/>
        <v>3.3006944444444399</v>
      </c>
    </row>
    <row r="4772" spans="68:68" ht="15" hidden="1" customHeight="1">
      <c r="BP4772" s="236">
        <f ca="1"/>
        <v>3.3013888888888898</v>
      </c>
    </row>
    <row r="4773" spans="68:68" ht="15" hidden="1" customHeight="1">
      <c r="BP4773" s="236">
        <f ca="1"/>
        <v>3.3020833333333299</v>
      </c>
    </row>
    <row r="4774" spans="68:68" ht="15" hidden="1" customHeight="1">
      <c r="BP4774" s="236">
        <f ca="1"/>
        <v>3.3027777777777798</v>
      </c>
    </row>
    <row r="4775" spans="68:68" ht="15" hidden="1" customHeight="1">
      <c r="BP4775" s="236">
        <f ca="1"/>
        <v>3.3034722222222199</v>
      </c>
    </row>
    <row r="4776" spans="68:68" ht="15" hidden="1" customHeight="1">
      <c r="BP4776" s="236">
        <f ca="1"/>
        <v>3.3041666666666698</v>
      </c>
    </row>
    <row r="4777" spans="68:68" ht="15" hidden="1" customHeight="1">
      <c r="BP4777" s="236">
        <f ca="1"/>
        <v>3.3048611111111099</v>
      </c>
    </row>
    <row r="4778" spans="68:68" ht="15" hidden="1" customHeight="1">
      <c r="BP4778" s="236">
        <f ca="1"/>
        <v>3.3055555555555598</v>
      </c>
    </row>
    <row r="4779" spans="68:68" ht="15" hidden="1" customHeight="1">
      <c r="BP4779" s="236">
        <f ca="1"/>
        <v>3.3062499999999999</v>
      </c>
    </row>
    <row r="4780" spans="68:68" ht="15" hidden="1" customHeight="1">
      <c r="BP4780" s="236">
        <f ca="1"/>
        <v>3.30694444444444</v>
      </c>
    </row>
    <row r="4781" spans="68:68" ht="15" hidden="1" customHeight="1">
      <c r="BP4781" s="236">
        <f ca="1"/>
        <v>3.3076388888888899</v>
      </c>
    </row>
    <row r="4782" spans="68:68" ht="15" hidden="1" customHeight="1">
      <c r="BP4782" s="236">
        <f ca="1"/>
        <v>3.30833333333333</v>
      </c>
    </row>
    <row r="4783" spans="68:68" ht="15" hidden="1" customHeight="1">
      <c r="BP4783" s="236">
        <f ca="1"/>
        <v>3.3090277777777799</v>
      </c>
    </row>
    <row r="4784" spans="68:68" ht="15" hidden="1" customHeight="1">
      <c r="BP4784" s="236">
        <f ca="1"/>
        <v>3.30972222222222</v>
      </c>
    </row>
    <row r="4785" spans="68:68" ht="15" hidden="1" customHeight="1">
      <c r="BP4785" s="236">
        <f ca="1"/>
        <v>3.3104166666666699</v>
      </c>
    </row>
    <row r="4786" spans="68:68" ht="15" hidden="1" customHeight="1">
      <c r="BP4786" s="236">
        <f ca="1"/>
        <v>3.31111111111111</v>
      </c>
    </row>
    <row r="4787" spans="68:68" ht="15" hidden="1" customHeight="1">
      <c r="BP4787" s="236">
        <f ca="1"/>
        <v>3.3118055555555599</v>
      </c>
    </row>
    <row r="4788" spans="68:68" ht="15" hidden="1" customHeight="1">
      <c r="BP4788" s="236">
        <f ca="1"/>
        <v>3.3125</v>
      </c>
    </row>
    <row r="4789" spans="68:68" ht="15" hidden="1" customHeight="1">
      <c r="BP4789" s="236">
        <f ca="1"/>
        <v>3.3131944444444401</v>
      </c>
    </row>
    <row r="4790" spans="68:68" ht="15" hidden="1" customHeight="1">
      <c r="BP4790" s="236">
        <f ca="1"/>
        <v>3.31388888888889</v>
      </c>
    </row>
    <row r="4791" spans="68:68" ht="15" hidden="1" customHeight="1">
      <c r="BP4791" s="236">
        <f ca="1"/>
        <v>3.3145833333333301</v>
      </c>
    </row>
    <row r="4792" spans="68:68" ht="15" hidden="1" customHeight="1">
      <c r="BP4792" s="236">
        <f ca="1"/>
        <v>3.31527777777778</v>
      </c>
    </row>
    <row r="4793" spans="68:68" ht="15" hidden="1" customHeight="1">
      <c r="BP4793" s="236">
        <f ca="1"/>
        <v>3.3159722222222201</v>
      </c>
    </row>
    <row r="4794" spans="68:68" ht="15" hidden="1" customHeight="1">
      <c r="BP4794" s="236">
        <f ca="1"/>
        <v>3.31666666666667</v>
      </c>
    </row>
    <row r="4795" spans="68:68" ht="15" hidden="1" customHeight="1">
      <c r="BP4795" s="236">
        <f ca="1"/>
        <v>3.3173611111111101</v>
      </c>
    </row>
    <row r="4796" spans="68:68" ht="15" hidden="1" customHeight="1">
      <c r="BP4796" s="236">
        <f ca="1"/>
        <v>3.31805555555556</v>
      </c>
    </row>
    <row r="4797" spans="68:68" ht="15" hidden="1" customHeight="1">
      <c r="BP4797" s="236">
        <f ca="1"/>
        <v>3.3187500000000001</v>
      </c>
    </row>
    <row r="4798" spans="68:68" ht="15" hidden="1" customHeight="1">
      <c r="BP4798" s="236">
        <f ca="1"/>
        <v>3.3194444444444402</v>
      </c>
    </row>
    <row r="4799" spans="68:68" ht="15" hidden="1" customHeight="1">
      <c r="BP4799" s="236">
        <f ca="1"/>
        <v>3.3201388888888901</v>
      </c>
    </row>
    <row r="4800" spans="68:68" ht="15" hidden="1" customHeight="1">
      <c r="BP4800" s="236">
        <f ca="1"/>
        <v>3.3208333333333302</v>
      </c>
    </row>
    <row r="4801" spans="68:68" ht="15" hidden="1" customHeight="1">
      <c r="BP4801" s="236">
        <f ca="1"/>
        <v>3.3215277777777801</v>
      </c>
    </row>
    <row r="4802" spans="68:68" ht="15" hidden="1" customHeight="1">
      <c r="BP4802" s="236">
        <f ca="1"/>
        <v>3.3222222222222202</v>
      </c>
    </row>
    <row r="4803" spans="68:68" ht="15" hidden="1" customHeight="1">
      <c r="BP4803" s="236">
        <f ca="1"/>
        <v>3.3229166666666701</v>
      </c>
    </row>
    <row r="4804" spans="68:68" ht="15" hidden="1" customHeight="1">
      <c r="BP4804" s="236">
        <f ca="1"/>
        <v>3.3236111111111102</v>
      </c>
    </row>
    <row r="4805" spans="68:68" ht="15" hidden="1" customHeight="1">
      <c r="BP4805" s="236">
        <f ca="1"/>
        <v>3.3243055555555601</v>
      </c>
    </row>
    <row r="4806" spans="68:68" ht="15" hidden="1" customHeight="1">
      <c r="BP4806" s="236">
        <f ca="1"/>
        <v>3.3250000000000002</v>
      </c>
    </row>
    <row r="4807" spans="68:68" ht="15" hidden="1" customHeight="1">
      <c r="BP4807" s="236">
        <f ca="1"/>
        <v>3.3256944444444398</v>
      </c>
    </row>
    <row r="4808" spans="68:68" ht="15" hidden="1" customHeight="1">
      <c r="BP4808" s="236">
        <f ca="1"/>
        <v>3.3263888888888902</v>
      </c>
    </row>
    <row r="4809" spans="68:68" ht="15" hidden="1" customHeight="1">
      <c r="BP4809" s="236">
        <f ca="1"/>
        <v>3.3270833333333298</v>
      </c>
    </row>
    <row r="4810" spans="68:68" ht="15" hidden="1" customHeight="1">
      <c r="BP4810" s="236">
        <f ca="1"/>
        <v>3.3277777777777802</v>
      </c>
    </row>
    <row r="4811" spans="68:68" ht="15" hidden="1" customHeight="1">
      <c r="BP4811" s="236">
        <f ca="1"/>
        <v>3.3284722222222198</v>
      </c>
    </row>
    <row r="4812" spans="68:68" ht="15" hidden="1" customHeight="1">
      <c r="BP4812" s="236">
        <f ca="1"/>
        <v>3.3291666666666702</v>
      </c>
    </row>
    <row r="4813" spans="68:68" ht="15" hidden="1" customHeight="1">
      <c r="BP4813" s="236">
        <f ca="1"/>
        <v>3.3298611111111098</v>
      </c>
    </row>
    <row r="4814" spans="68:68" ht="15" hidden="1" customHeight="1">
      <c r="BP4814" s="236">
        <f ca="1"/>
        <v>3.3305555555555602</v>
      </c>
    </row>
    <row r="4815" spans="68:68" ht="15" hidden="1" customHeight="1">
      <c r="BP4815" s="236">
        <f ca="1"/>
        <v>3.3312499999999998</v>
      </c>
    </row>
    <row r="4816" spans="68:68" ht="15" hidden="1" customHeight="1">
      <c r="BP4816" s="236">
        <f ca="1"/>
        <v>3.3319444444444399</v>
      </c>
    </row>
    <row r="4817" spans="68:68" ht="15" hidden="1" customHeight="1">
      <c r="BP4817" s="236">
        <f ca="1"/>
        <v>3.3326388888888898</v>
      </c>
    </row>
    <row r="4818" spans="68:68" ht="15" hidden="1" customHeight="1">
      <c r="BP4818" s="236">
        <f ca="1"/>
        <v>3.3333333333333299</v>
      </c>
    </row>
    <row r="4819" spans="68:68" ht="15" hidden="1" customHeight="1">
      <c r="BP4819" s="236">
        <f ca="1"/>
        <v>3.3340277777777798</v>
      </c>
    </row>
    <row r="4820" spans="68:68" ht="15" hidden="1" customHeight="1">
      <c r="BP4820" s="236">
        <f ca="1"/>
        <v>3.3347222222222199</v>
      </c>
    </row>
    <row r="4821" spans="68:68" ht="15" hidden="1" customHeight="1">
      <c r="BP4821" s="236">
        <f ca="1"/>
        <v>3.3354166666666698</v>
      </c>
    </row>
    <row r="4822" spans="68:68" ht="15" hidden="1" customHeight="1">
      <c r="BP4822" s="236">
        <f ca="1"/>
        <v>3.3361111111111099</v>
      </c>
    </row>
    <row r="4823" spans="68:68" ht="15" hidden="1" customHeight="1">
      <c r="BP4823" s="236">
        <f ca="1"/>
        <v>3.3368055555555598</v>
      </c>
    </row>
    <row r="4824" spans="68:68" ht="15" hidden="1" customHeight="1">
      <c r="BP4824" s="236">
        <f ca="1"/>
        <v>3.3374999999999999</v>
      </c>
    </row>
    <row r="4825" spans="68:68" ht="15" hidden="1" customHeight="1">
      <c r="BP4825" s="236">
        <f ca="1"/>
        <v>3.33819444444444</v>
      </c>
    </row>
    <row r="4826" spans="68:68" ht="15" hidden="1" customHeight="1">
      <c r="BP4826" s="236">
        <f ca="1"/>
        <v>3.3388888888888899</v>
      </c>
    </row>
    <row r="4827" spans="68:68" ht="15" hidden="1" customHeight="1">
      <c r="BP4827" s="236">
        <f ca="1"/>
        <v>3.33958333333333</v>
      </c>
    </row>
    <row r="4828" spans="68:68" ht="15" hidden="1" customHeight="1">
      <c r="BP4828" s="236">
        <f ca="1"/>
        <v>3.3402777777777799</v>
      </c>
    </row>
    <row r="4829" spans="68:68" ht="15" hidden="1" customHeight="1">
      <c r="BP4829" s="236">
        <f ca="1"/>
        <v>3.34097222222222</v>
      </c>
    </row>
    <row r="4830" spans="68:68" ht="15" hidden="1" customHeight="1">
      <c r="BP4830" s="236">
        <f ca="1"/>
        <v>3.3416666666666699</v>
      </c>
    </row>
    <row r="4831" spans="68:68" ht="15" hidden="1" customHeight="1">
      <c r="BP4831" s="236">
        <f ca="1"/>
        <v>3.34236111111111</v>
      </c>
    </row>
    <row r="4832" spans="68:68" ht="15" hidden="1" customHeight="1">
      <c r="BP4832" s="236">
        <f ca="1"/>
        <v>3.3430555555555599</v>
      </c>
    </row>
    <row r="4833" spans="68:68" ht="15" hidden="1" customHeight="1">
      <c r="BP4833" s="236">
        <f ca="1"/>
        <v>3.34375</v>
      </c>
    </row>
    <row r="4834" spans="68:68" ht="15" hidden="1" customHeight="1">
      <c r="BP4834" s="236">
        <f ca="1"/>
        <v>3.3444444444444401</v>
      </c>
    </row>
    <row r="4835" spans="68:68" ht="15" hidden="1" customHeight="1">
      <c r="BP4835" s="236">
        <f ca="1"/>
        <v>3.34513888888889</v>
      </c>
    </row>
    <row r="4836" spans="68:68" ht="15" hidden="1" customHeight="1">
      <c r="BP4836" s="236">
        <f ca="1"/>
        <v>3.3458333333333301</v>
      </c>
    </row>
    <row r="4837" spans="68:68" ht="15" hidden="1" customHeight="1">
      <c r="BP4837" s="236">
        <f ca="1"/>
        <v>3.34652777777778</v>
      </c>
    </row>
    <row r="4838" spans="68:68" ht="15" hidden="1" customHeight="1">
      <c r="BP4838" s="236">
        <f ca="1"/>
        <v>3.3472222222222201</v>
      </c>
    </row>
    <row r="4839" spans="68:68" ht="15" hidden="1" customHeight="1">
      <c r="BP4839" s="236">
        <f ca="1"/>
        <v>3.34791666666667</v>
      </c>
    </row>
    <row r="4840" spans="68:68" ht="15" hidden="1" customHeight="1">
      <c r="BP4840" s="236">
        <f ca="1"/>
        <v>3.3486111111111101</v>
      </c>
    </row>
    <row r="4841" spans="68:68" ht="15" hidden="1" customHeight="1">
      <c r="BP4841" s="236">
        <f ca="1"/>
        <v>3.34930555555556</v>
      </c>
    </row>
    <row r="4842" spans="68:68" ht="15" hidden="1" customHeight="1">
      <c r="BP4842" s="236">
        <f ca="1"/>
        <v>3.35</v>
      </c>
    </row>
    <row r="4843" spans="68:68" ht="15" hidden="1" customHeight="1">
      <c r="BP4843" s="236">
        <f ca="1"/>
        <v>3.3506944444444402</v>
      </c>
    </row>
    <row r="4844" spans="68:68" ht="15" hidden="1" customHeight="1">
      <c r="BP4844" s="236">
        <f ca="1"/>
        <v>3.3513888888888901</v>
      </c>
    </row>
    <row r="4845" spans="68:68" ht="15" hidden="1" customHeight="1">
      <c r="BP4845" s="236">
        <f ca="1"/>
        <v>3.3520833333333302</v>
      </c>
    </row>
    <row r="4846" spans="68:68" ht="15" hidden="1" customHeight="1">
      <c r="BP4846" s="236">
        <f ca="1"/>
        <v>3.3527777777777801</v>
      </c>
    </row>
    <row r="4847" spans="68:68" ht="15" hidden="1" customHeight="1">
      <c r="BP4847" s="236">
        <f ca="1"/>
        <v>3.3534722222222202</v>
      </c>
    </row>
    <row r="4848" spans="68:68" ht="15" hidden="1" customHeight="1">
      <c r="BP4848" s="236">
        <f ca="1"/>
        <v>3.3541666666666701</v>
      </c>
    </row>
    <row r="4849" spans="68:68" ht="15" hidden="1" customHeight="1">
      <c r="BP4849" s="236">
        <f ca="1"/>
        <v>3.3548611111111102</v>
      </c>
    </row>
    <row r="4850" spans="68:68" ht="15" hidden="1" customHeight="1">
      <c r="BP4850" s="236">
        <f ca="1"/>
        <v>3.3555555555555601</v>
      </c>
    </row>
    <row r="4851" spans="68:68" ht="15" hidden="1" customHeight="1">
      <c r="BP4851" s="236">
        <f ca="1"/>
        <v>3.3562500000000002</v>
      </c>
    </row>
    <row r="4852" spans="68:68" ht="15" hidden="1" customHeight="1">
      <c r="BP4852" s="236">
        <f ca="1"/>
        <v>3.3569444444444398</v>
      </c>
    </row>
    <row r="4853" spans="68:68" ht="15" hidden="1" customHeight="1">
      <c r="BP4853" s="236">
        <f ca="1"/>
        <v>3.3576388888888902</v>
      </c>
    </row>
    <row r="4854" spans="68:68" ht="15" hidden="1" customHeight="1">
      <c r="BP4854" s="236">
        <f ca="1"/>
        <v>3.3583333333333298</v>
      </c>
    </row>
    <row r="4855" spans="68:68" ht="15" hidden="1" customHeight="1">
      <c r="BP4855" s="236">
        <f ca="1"/>
        <v>3.3590277777777802</v>
      </c>
    </row>
    <row r="4856" spans="68:68" ht="15" hidden="1" customHeight="1">
      <c r="BP4856" s="236">
        <f ca="1"/>
        <v>3.3597222222222198</v>
      </c>
    </row>
    <row r="4857" spans="68:68" ht="15" hidden="1" customHeight="1">
      <c r="BP4857" s="236">
        <f ca="1"/>
        <v>3.3604166666666702</v>
      </c>
    </row>
    <row r="4858" spans="68:68" ht="15" hidden="1" customHeight="1">
      <c r="BP4858" s="236">
        <f ca="1"/>
        <v>3.3611111111111098</v>
      </c>
    </row>
    <row r="4859" spans="68:68" ht="15" hidden="1" customHeight="1">
      <c r="BP4859" s="236">
        <f ca="1"/>
        <v>3.3618055555555602</v>
      </c>
    </row>
    <row r="4860" spans="68:68" ht="15" hidden="1" customHeight="1">
      <c r="BP4860" s="236">
        <f ca="1"/>
        <v>3.3624999999999998</v>
      </c>
    </row>
    <row r="4861" spans="68:68" ht="15" hidden="1" customHeight="1">
      <c r="BP4861" s="236">
        <f ca="1"/>
        <v>3.3631944444444399</v>
      </c>
    </row>
    <row r="4862" spans="68:68" ht="15" hidden="1" customHeight="1">
      <c r="BP4862" s="236">
        <f ca="1"/>
        <v>3.3638888888888898</v>
      </c>
    </row>
    <row r="4863" spans="68:68" ht="15" hidden="1" customHeight="1">
      <c r="BP4863" s="236">
        <f ca="1"/>
        <v>3.3645833333333299</v>
      </c>
    </row>
    <row r="4864" spans="68:68" ht="15" hidden="1" customHeight="1">
      <c r="BP4864" s="236">
        <f ca="1"/>
        <v>3.3652777777777798</v>
      </c>
    </row>
    <row r="4865" spans="68:68" ht="15" hidden="1" customHeight="1">
      <c r="BP4865" s="236">
        <f ca="1"/>
        <v>3.3659722222222199</v>
      </c>
    </row>
    <row r="4866" spans="68:68" ht="15" hidden="1" customHeight="1">
      <c r="BP4866" s="236">
        <f ca="1"/>
        <v>3.3666666666666698</v>
      </c>
    </row>
    <row r="4867" spans="68:68" ht="15" hidden="1" customHeight="1">
      <c r="BP4867" s="236">
        <f ca="1"/>
        <v>3.3673611111111099</v>
      </c>
    </row>
    <row r="4868" spans="68:68" ht="15" hidden="1" customHeight="1">
      <c r="BP4868" s="236">
        <f ca="1"/>
        <v>3.3680555555555598</v>
      </c>
    </row>
    <row r="4869" spans="68:68" ht="15" hidden="1" customHeight="1">
      <c r="BP4869" s="236">
        <f ca="1"/>
        <v>3.3687499999999999</v>
      </c>
    </row>
    <row r="4870" spans="68:68" ht="15" hidden="1" customHeight="1">
      <c r="BP4870" s="236">
        <f ca="1"/>
        <v>3.36944444444444</v>
      </c>
    </row>
    <row r="4871" spans="68:68" ht="15" hidden="1" customHeight="1">
      <c r="BP4871" s="236">
        <f ca="1"/>
        <v>3.3701388888888899</v>
      </c>
    </row>
    <row r="4872" spans="68:68" ht="15" hidden="1" customHeight="1">
      <c r="BP4872" s="236">
        <f ca="1"/>
        <v>3.37083333333333</v>
      </c>
    </row>
    <row r="4873" spans="68:68" ht="15" hidden="1" customHeight="1">
      <c r="BP4873" s="236">
        <f ca="1"/>
        <v>3.3715277777777799</v>
      </c>
    </row>
    <row r="4874" spans="68:68" ht="15" hidden="1" customHeight="1">
      <c r="BP4874" s="236">
        <f ca="1"/>
        <v>3.37222222222222</v>
      </c>
    </row>
    <row r="4875" spans="68:68" ht="15" hidden="1" customHeight="1">
      <c r="BP4875" s="236">
        <f ca="1"/>
        <v>3.3729166666666699</v>
      </c>
    </row>
    <row r="4876" spans="68:68" ht="15" hidden="1" customHeight="1">
      <c r="BP4876" s="236">
        <f ca="1"/>
        <v>3.37361111111111</v>
      </c>
    </row>
    <row r="4877" spans="68:68" ht="15" hidden="1" customHeight="1">
      <c r="BP4877" s="236">
        <f ca="1"/>
        <v>3.3743055555555599</v>
      </c>
    </row>
    <row r="4878" spans="68:68" ht="15" hidden="1" customHeight="1">
      <c r="BP4878" s="236">
        <f ca="1"/>
        <v>3.375</v>
      </c>
    </row>
    <row r="4879" spans="68:68" ht="15" hidden="1" customHeight="1">
      <c r="BP4879" s="236">
        <f ca="1"/>
        <v>3.3756944444444401</v>
      </c>
    </row>
    <row r="4880" spans="68:68" ht="15" hidden="1" customHeight="1">
      <c r="BP4880" s="236">
        <f ca="1"/>
        <v>3.37638888888889</v>
      </c>
    </row>
    <row r="4881" spans="68:68" ht="15" hidden="1" customHeight="1">
      <c r="BP4881" s="236">
        <f ca="1"/>
        <v>3.3770833333333301</v>
      </c>
    </row>
    <row r="4882" spans="68:68" ht="15" hidden="1" customHeight="1">
      <c r="BP4882" s="236">
        <f ca="1"/>
        <v>3.37777777777778</v>
      </c>
    </row>
    <row r="4883" spans="68:68" ht="15" hidden="1" customHeight="1">
      <c r="BP4883" s="236">
        <f ca="1"/>
        <v>3.3784722222222201</v>
      </c>
    </row>
    <row r="4884" spans="68:68" ht="15" hidden="1" customHeight="1">
      <c r="BP4884" s="236">
        <f ca="1"/>
        <v>3.37916666666667</v>
      </c>
    </row>
    <row r="4885" spans="68:68" ht="15" hidden="1" customHeight="1">
      <c r="BP4885" s="236">
        <f ca="1"/>
        <v>3.3798611111111101</v>
      </c>
    </row>
    <row r="4886" spans="68:68" ht="15" hidden="1" customHeight="1">
      <c r="BP4886" s="236">
        <f ca="1"/>
        <v>3.38055555555556</v>
      </c>
    </row>
    <row r="4887" spans="68:68" ht="15" hidden="1" customHeight="1">
      <c r="BP4887" s="236">
        <f ca="1"/>
        <v>3.3812500000000001</v>
      </c>
    </row>
    <row r="4888" spans="68:68" ht="15" hidden="1" customHeight="1">
      <c r="BP4888" s="236">
        <f ca="1"/>
        <v>3.3819444444444402</v>
      </c>
    </row>
    <row r="4889" spans="68:68" ht="15" hidden="1" customHeight="1">
      <c r="BP4889" s="236">
        <f ca="1"/>
        <v>3.3826388888888901</v>
      </c>
    </row>
    <row r="4890" spans="68:68" ht="15" hidden="1" customHeight="1">
      <c r="BP4890" s="236">
        <f ca="1"/>
        <v>3.3833333333333302</v>
      </c>
    </row>
    <row r="4891" spans="68:68" ht="15" hidden="1" customHeight="1">
      <c r="BP4891" s="236">
        <f ca="1"/>
        <v>3.3840277777777801</v>
      </c>
    </row>
    <row r="4892" spans="68:68" ht="15" hidden="1" customHeight="1">
      <c r="BP4892" s="236">
        <f ca="1"/>
        <v>3.3847222222222202</v>
      </c>
    </row>
    <row r="4893" spans="68:68" ht="15" hidden="1" customHeight="1">
      <c r="BP4893" s="236">
        <f ca="1"/>
        <v>3.3854166666666701</v>
      </c>
    </row>
    <row r="4894" spans="68:68" ht="15" hidden="1" customHeight="1">
      <c r="BP4894" s="236">
        <f ca="1"/>
        <v>3.3861111111111102</v>
      </c>
    </row>
    <row r="4895" spans="68:68" ht="15" hidden="1" customHeight="1">
      <c r="BP4895" s="236">
        <f ca="1"/>
        <v>3.3868055555555601</v>
      </c>
    </row>
    <row r="4896" spans="68:68" ht="15" hidden="1" customHeight="1">
      <c r="BP4896" s="236">
        <f ca="1"/>
        <v>3.3875000000000002</v>
      </c>
    </row>
    <row r="4897" spans="68:68" ht="15" hidden="1" customHeight="1">
      <c r="BP4897" s="236">
        <f ca="1"/>
        <v>3.3881944444444398</v>
      </c>
    </row>
    <row r="4898" spans="68:68" ht="15" hidden="1" customHeight="1">
      <c r="BP4898" s="236">
        <f ca="1"/>
        <v>3.3888888888888902</v>
      </c>
    </row>
    <row r="4899" spans="68:68" ht="15" hidden="1" customHeight="1">
      <c r="BP4899" s="236">
        <f ca="1"/>
        <v>3.3895833333333298</v>
      </c>
    </row>
    <row r="4900" spans="68:68" ht="15" hidden="1" customHeight="1">
      <c r="BP4900" s="236">
        <f ca="1"/>
        <v>3.3902777777777802</v>
      </c>
    </row>
    <row r="4901" spans="68:68" ht="15" hidden="1" customHeight="1">
      <c r="BP4901" s="236">
        <f ca="1"/>
        <v>3.3909722222222198</v>
      </c>
    </row>
    <row r="4902" spans="68:68" ht="15" hidden="1" customHeight="1">
      <c r="BP4902" s="236">
        <f ca="1"/>
        <v>3.3916666666666702</v>
      </c>
    </row>
    <row r="4903" spans="68:68" ht="15" hidden="1" customHeight="1">
      <c r="BP4903" s="236">
        <f ca="1"/>
        <v>3.3923611111111098</v>
      </c>
    </row>
    <row r="4904" spans="68:68" ht="15" hidden="1" customHeight="1">
      <c r="BP4904" s="236">
        <f ca="1"/>
        <v>3.3930555555555602</v>
      </c>
    </row>
    <row r="4905" spans="68:68" ht="15" hidden="1" customHeight="1">
      <c r="BP4905" s="236">
        <f ca="1"/>
        <v>3.3937499999999998</v>
      </c>
    </row>
    <row r="4906" spans="68:68" ht="15" hidden="1" customHeight="1">
      <c r="BP4906" s="236">
        <f ca="1"/>
        <v>3.3944444444444399</v>
      </c>
    </row>
    <row r="4907" spans="68:68" ht="15" hidden="1" customHeight="1">
      <c r="BP4907" s="236">
        <f ca="1"/>
        <v>3.3951388888888898</v>
      </c>
    </row>
    <row r="4908" spans="68:68" ht="15" hidden="1" customHeight="1">
      <c r="BP4908" s="236">
        <f ca="1"/>
        <v>3.3958333333333299</v>
      </c>
    </row>
    <row r="4909" spans="68:68" ht="15" hidden="1" customHeight="1">
      <c r="BP4909" s="236">
        <f ca="1"/>
        <v>3.3965277777777798</v>
      </c>
    </row>
    <row r="4910" spans="68:68" ht="15" hidden="1" customHeight="1">
      <c r="BP4910" s="236">
        <f ca="1"/>
        <v>3.3972222222222199</v>
      </c>
    </row>
    <row r="4911" spans="68:68" ht="15" hidden="1" customHeight="1">
      <c r="BP4911" s="236">
        <f ca="1"/>
        <v>3.3979166666666698</v>
      </c>
    </row>
    <row r="4912" spans="68:68" ht="15" hidden="1" customHeight="1">
      <c r="BP4912" s="236">
        <f ca="1"/>
        <v>3.3986111111111099</v>
      </c>
    </row>
    <row r="4913" spans="68:68" ht="15" hidden="1" customHeight="1">
      <c r="BP4913" s="236">
        <f ca="1"/>
        <v>3.3993055555555598</v>
      </c>
    </row>
    <row r="4914" spans="68:68" ht="15" hidden="1" customHeight="1">
      <c r="BP4914" s="236">
        <f ca="1"/>
        <v>3.4</v>
      </c>
    </row>
    <row r="4915" spans="68:68" ht="15" hidden="1" customHeight="1">
      <c r="BP4915" s="236">
        <f ca="1"/>
        <v>3.40069444444444</v>
      </c>
    </row>
    <row r="4916" spans="68:68" ht="15" hidden="1" customHeight="1">
      <c r="BP4916" s="236">
        <f ca="1"/>
        <v>3.4013888888888899</v>
      </c>
    </row>
    <row r="4917" spans="68:68" ht="15" hidden="1" customHeight="1">
      <c r="BP4917" s="236">
        <f ca="1"/>
        <v>3.40208333333333</v>
      </c>
    </row>
    <row r="4918" spans="68:68" ht="15" hidden="1" customHeight="1">
      <c r="BP4918" s="236">
        <f ca="1"/>
        <v>3.4027777777777799</v>
      </c>
    </row>
    <row r="4919" spans="68:68" ht="15" hidden="1" customHeight="1">
      <c r="BP4919" s="236">
        <f ca="1"/>
        <v>3.40347222222222</v>
      </c>
    </row>
    <row r="4920" spans="68:68" ht="15" hidden="1" customHeight="1">
      <c r="BP4920" s="236">
        <f ca="1"/>
        <v>3.4041666666666699</v>
      </c>
    </row>
    <row r="4921" spans="68:68" ht="15" hidden="1" customHeight="1">
      <c r="BP4921" s="236">
        <f ca="1"/>
        <v>3.40486111111111</v>
      </c>
    </row>
    <row r="4922" spans="68:68" ht="15" hidden="1" customHeight="1">
      <c r="BP4922" s="236">
        <f ca="1"/>
        <v>3.4055555555555599</v>
      </c>
    </row>
    <row r="4923" spans="68:68" ht="15" hidden="1" customHeight="1">
      <c r="BP4923" s="236">
        <f ca="1"/>
        <v>3.40625</v>
      </c>
    </row>
    <row r="4924" spans="68:68" ht="15" hidden="1" customHeight="1">
      <c r="BP4924" s="236">
        <f ca="1"/>
        <v>3.4069444444444401</v>
      </c>
    </row>
    <row r="4925" spans="68:68" ht="15" hidden="1" customHeight="1">
      <c r="BP4925" s="236">
        <f ca="1"/>
        <v>3.40763888888889</v>
      </c>
    </row>
    <row r="4926" spans="68:68" ht="15" hidden="1" customHeight="1">
      <c r="BP4926" s="236">
        <f ca="1"/>
        <v>3.4083333333333301</v>
      </c>
    </row>
    <row r="4927" spans="68:68" ht="15" hidden="1" customHeight="1">
      <c r="BP4927" s="236">
        <f ca="1"/>
        <v>3.40902777777778</v>
      </c>
    </row>
    <row r="4928" spans="68:68" ht="15" hidden="1" customHeight="1">
      <c r="BP4928" s="236">
        <f ca="1"/>
        <v>3.4097222222222201</v>
      </c>
    </row>
    <row r="4929" spans="68:68" ht="15" hidden="1" customHeight="1">
      <c r="BP4929" s="236">
        <f ca="1"/>
        <v>3.41041666666667</v>
      </c>
    </row>
    <row r="4930" spans="68:68" ht="15" hidden="1" customHeight="1">
      <c r="BP4930" s="236">
        <f ca="1"/>
        <v>3.4111111111111101</v>
      </c>
    </row>
    <row r="4931" spans="68:68" ht="15" hidden="1" customHeight="1">
      <c r="BP4931" s="236">
        <f ca="1"/>
        <v>3.41180555555556</v>
      </c>
    </row>
    <row r="4932" spans="68:68" ht="15" hidden="1" customHeight="1">
      <c r="BP4932" s="236">
        <f ca="1"/>
        <v>3.4125000000000001</v>
      </c>
    </row>
    <row r="4933" spans="68:68" ht="15" hidden="1" customHeight="1">
      <c r="BP4933" s="236">
        <f ca="1"/>
        <v>3.4131944444444402</v>
      </c>
    </row>
    <row r="4934" spans="68:68" ht="15" hidden="1" customHeight="1">
      <c r="BP4934" s="236">
        <f ca="1"/>
        <v>3.4138888888888901</v>
      </c>
    </row>
    <row r="4935" spans="68:68" ht="15" hidden="1" customHeight="1">
      <c r="BP4935" s="236">
        <f ca="1"/>
        <v>3.4145833333333302</v>
      </c>
    </row>
    <row r="4936" spans="68:68" ht="15" hidden="1" customHeight="1">
      <c r="BP4936" s="236">
        <f ca="1"/>
        <v>3.4152777777777801</v>
      </c>
    </row>
    <row r="4937" spans="68:68" ht="15" hidden="1" customHeight="1">
      <c r="BP4937" s="236">
        <f ca="1"/>
        <v>3.4159722222222202</v>
      </c>
    </row>
    <row r="4938" spans="68:68" ht="15" hidden="1" customHeight="1">
      <c r="BP4938" s="236">
        <f ca="1"/>
        <v>3.4166666666666701</v>
      </c>
    </row>
    <row r="4939" spans="68:68" ht="15" hidden="1" customHeight="1">
      <c r="BP4939" s="236">
        <f ca="1"/>
        <v>3.4173611111111102</v>
      </c>
    </row>
    <row r="4940" spans="68:68" ht="15" hidden="1" customHeight="1">
      <c r="BP4940" s="236">
        <f ca="1"/>
        <v>3.4180555555555601</v>
      </c>
    </row>
    <row r="4941" spans="68:68" ht="15" hidden="1" customHeight="1">
      <c r="BP4941" s="236">
        <f ca="1"/>
        <v>3.4187500000000002</v>
      </c>
    </row>
    <row r="4942" spans="68:68" ht="15" hidden="1" customHeight="1">
      <c r="BP4942" s="236">
        <f ca="1"/>
        <v>3.4194444444444398</v>
      </c>
    </row>
    <row r="4943" spans="68:68" ht="15" hidden="1" customHeight="1">
      <c r="BP4943" s="236">
        <f ca="1"/>
        <v>3.4201388888888902</v>
      </c>
    </row>
    <row r="4944" spans="68:68" ht="15" hidden="1" customHeight="1">
      <c r="BP4944" s="236">
        <f ca="1"/>
        <v>3.4208333333333298</v>
      </c>
    </row>
    <row r="4945" spans="68:68" ht="15" hidden="1" customHeight="1">
      <c r="BP4945" s="236">
        <f ca="1"/>
        <v>3.4215277777777802</v>
      </c>
    </row>
    <row r="4946" spans="68:68" ht="15" hidden="1" customHeight="1">
      <c r="BP4946" s="236">
        <f ca="1"/>
        <v>3.4222222222222198</v>
      </c>
    </row>
    <row r="4947" spans="68:68" ht="15" hidden="1" customHeight="1">
      <c r="BP4947" s="236">
        <f ca="1"/>
        <v>3.4229166666666702</v>
      </c>
    </row>
    <row r="4948" spans="68:68" ht="15" hidden="1" customHeight="1">
      <c r="BP4948" s="236">
        <f ca="1"/>
        <v>3.4236111111111098</v>
      </c>
    </row>
    <row r="4949" spans="68:68" ht="15" hidden="1" customHeight="1">
      <c r="BP4949" s="236">
        <f ca="1"/>
        <v>3.4243055555555602</v>
      </c>
    </row>
    <row r="4950" spans="68:68" ht="15" hidden="1" customHeight="1">
      <c r="BP4950" s="236">
        <f ca="1"/>
        <v>3.4249999999999998</v>
      </c>
    </row>
    <row r="4951" spans="68:68" ht="15" hidden="1" customHeight="1">
      <c r="BP4951" s="236">
        <f ca="1"/>
        <v>3.4256944444444399</v>
      </c>
    </row>
    <row r="4952" spans="68:68" ht="15" hidden="1" customHeight="1">
      <c r="BP4952" s="236">
        <f ca="1"/>
        <v>3.4263888888888898</v>
      </c>
    </row>
    <row r="4953" spans="68:68" ht="15" hidden="1" customHeight="1">
      <c r="BP4953" s="236">
        <f ca="1"/>
        <v>3.4270833333333299</v>
      </c>
    </row>
    <row r="4954" spans="68:68" ht="15" hidden="1" customHeight="1">
      <c r="BP4954" s="236">
        <f ca="1"/>
        <v>3.4277777777777798</v>
      </c>
    </row>
    <row r="4955" spans="68:68" ht="15" hidden="1" customHeight="1">
      <c r="BP4955" s="236">
        <f ca="1"/>
        <v>3.4284722222222199</v>
      </c>
    </row>
    <row r="4956" spans="68:68" ht="15" hidden="1" customHeight="1">
      <c r="BP4956" s="236">
        <f ca="1"/>
        <v>3.4291666666666698</v>
      </c>
    </row>
    <row r="4957" spans="68:68" ht="15" hidden="1" customHeight="1">
      <c r="BP4957" s="236">
        <f ca="1"/>
        <v>3.4298611111111099</v>
      </c>
    </row>
    <row r="4958" spans="68:68" ht="15" hidden="1" customHeight="1">
      <c r="BP4958" s="236">
        <f ca="1"/>
        <v>3.4305555555555598</v>
      </c>
    </row>
    <row r="4959" spans="68:68" ht="15" hidden="1" customHeight="1">
      <c r="BP4959" s="236">
        <f ca="1"/>
        <v>3.4312499999999999</v>
      </c>
    </row>
    <row r="4960" spans="68:68" ht="15" hidden="1" customHeight="1">
      <c r="BP4960" s="236">
        <f ca="1"/>
        <v>3.43194444444444</v>
      </c>
    </row>
    <row r="4961" spans="68:68" ht="15" hidden="1" customHeight="1">
      <c r="BP4961" s="236">
        <f ca="1"/>
        <v>3.4326388888888899</v>
      </c>
    </row>
    <row r="4962" spans="68:68" ht="15" hidden="1" customHeight="1">
      <c r="BP4962" s="236">
        <f ca="1"/>
        <v>3.43333333333333</v>
      </c>
    </row>
    <row r="4963" spans="68:68" ht="15" hidden="1" customHeight="1">
      <c r="BP4963" s="236">
        <f ca="1"/>
        <v>3.4340277777777799</v>
      </c>
    </row>
    <row r="4964" spans="68:68" ht="15" hidden="1" customHeight="1">
      <c r="BP4964" s="236">
        <f ca="1"/>
        <v>3.43472222222222</v>
      </c>
    </row>
    <row r="4965" spans="68:68" ht="15" hidden="1" customHeight="1">
      <c r="BP4965" s="236">
        <f ca="1"/>
        <v>3.4354166666666699</v>
      </c>
    </row>
    <row r="4966" spans="68:68" ht="15" hidden="1" customHeight="1">
      <c r="BP4966" s="236">
        <f ca="1"/>
        <v>3.43611111111111</v>
      </c>
    </row>
    <row r="4967" spans="68:68" ht="15" hidden="1" customHeight="1">
      <c r="BP4967" s="236">
        <f ca="1"/>
        <v>3.4368055555555599</v>
      </c>
    </row>
    <row r="4968" spans="68:68" ht="15" hidden="1" customHeight="1">
      <c r="BP4968" s="236">
        <f ca="1"/>
        <v>3.4375</v>
      </c>
    </row>
    <row r="4969" spans="68:68" ht="15" hidden="1" customHeight="1">
      <c r="BP4969" s="236">
        <f ca="1"/>
        <v>3.4381944444444401</v>
      </c>
    </row>
    <row r="4970" spans="68:68" ht="15" hidden="1" customHeight="1">
      <c r="BP4970" s="236">
        <f ca="1"/>
        <v>3.43888888888889</v>
      </c>
    </row>
    <row r="4971" spans="68:68" ht="15" hidden="1" customHeight="1">
      <c r="BP4971" s="236">
        <f ca="1"/>
        <v>3.4395833333333301</v>
      </c>
    </row>
    <row r="4972" spans="68:68" ht="15" hidden="1" customHeight="1">
      <c r="BP4972" s="236">
        <f ca="1"/>
        <v>3.44027777777778</v>
      </c>
    </row>
    <row r="4973" spans="68:68" ht="15" hidden="1" customHeight="1">
      <c r="BP4973" s="236">
        <f ca="1"/>
        <v>3.4409722222222201</v>
      </c>
    </row>
    <row r="4974" spans="68:68" ht="15" hidden="1" customHeight="1">
      <c r="BP4974" s="236">
        <f ca="1"/>
        <v>3.44166666666667</v>
      </c>
    </row>
    <row r="4975" spans="68:68" ht="15" hidden="1" customHeight="1">
      <c r="BP4975" s="236">
        <f ca="1"/>
        <v>3.4423611111111101</v>
      </c>
    </row>
    <row r="4976" spans="68:68" ht="15" hidden="1" customHeight="1">
      <c r="BP4976" s="236">
        <f ca="1"/>
        <v>3.44305555555556</v>
      </c>
    </row>
    <row r="4977" spans="68:68" ht="15" hidden="1" customHeight="1">
      <c r="BP4977" s="236">
        <f ca="1"/>
        <v>3.4437500000000001</v>
      </c>
    </row>
    <row r="4978" spans="68:68" ht="15" hidden="1" customHeight="1">
      <c r="BP4978" s="236">
        <f ca="1"/>
        <v>3.4444444444444402</v>
      </c>
    </row>
    <row r="4979" spans="68:68" ht="15" hidden="1" customHeight="1">
      <c r="BP4979" s="236">
        <f ca="1"/>
        <v>3.4451388888888901</v>
      </c>
    </row>
    <row r="4980" spans="68:68" ht="15" hidden="1" customHeight="1">
      <c r="BP4980" s="236">
        <f ca="1"/>
        <v>3.4458333333333302</v>
      </c>
    </row>
    <row r="4981" spans="68:68" ht="15" hidden="1" customHeight="1">
      <c r="BP4981" s="236">
        <f ca="1"/>
        <v>3.4465277777777801</v>
      </c>
    </row>
    <row r="4982" spans="68:68" ht="15" hidden="1" customHeight="1">
      <c r="BP4982" s="236">
        <f ca="1"/>
        <v>3.4472222222222202</v>
      </c>
    </row>
    <row r="4983" spans="68:68" ht="15" hidden="1" customHeight="1">
      <c r="BP4983" s="236">
        <f ca="1"/>
        <v>3.4479166666666701</v>
      </c>
    </row>
    <row r="4984" spans="68:68" ht="15" hidden="1" customHeight="1">
      <c r="BP4984" s="236">
        <f ca="1"/>
        <v>3.4486111111111102</v>
      </c>
    </row>
    <row r="4985" spans="68:68" ht="15" hidden="1" customHeight="1">
      <c r="BP4985" s="236">
        <f ca="1"/>
        <v>3.4493055555555601</v>
      </c>
    </row>
    <row r="4986" spans="68:68" ht="15" hidden="1" customHeight="1">
      <c r="BP4986" s="236">
        <f ca="1"/>
        <v>3.45</v>
      </c>
    </row>
    <row r="4987" spans="68:68" ht="15" hidden="1" customHeight="1">
      <c r="BP4987" s="236">
        <f ca="1"/>
        <v>3.4506944444444398</v>
      </c>
    </row>
    <row r="4988" spans="68:68" ht="15" hidden="1" customHeight="1">
      <c r="BP4988" s="236">
        <f ca="1"/>
        <v>3.4513888888888902</v>
      </c>
    </row>
    <row r="4989" spans="68:68" ht="15" hidden="1" customHeight="1">
      <c r="BP4989" s="236">
        <f ca="1"/>
        <v>3.4520833333333298</v>
      </c>
    </row>
    <row r="4990" spans="68:68" ht="15" hidden="1" customHeight="1">
      <c r="BP4990" s="236">
        <f ca="1"/>
        <v>3.4527777777777802</v>
      </c>
    </row>
    <row r="4991" spans="68:68" ht="15" hidden="1" customHeight="1">
      <c r="BP4991" s="236">
        <f ca="1"/>
        <v>3.4534722222222198</v>
      </c>
    </row>
    <row r="4992" spans="68:68" ht="15" hidden="1" customHeight="1">
      <c r="BP4992" s="236">
        <f ca="1"/>
        <v>3.4541666666666702</v>
      </c>
    </row>
    <row r="4993" spans="68:68" ht="15" hidden="1" customHeight="1">
      <c r="BP4993" s="236">
        <f ca="1"/>
        <v>3.4548611111111098</v>
      </c>
    </row>
    <row r="4994" spans="68:68" ht="15" hidden="1" customHeight="1">
      <c r="BP4994" s="236">
        <f ca="1"/>
        <v>3.4555555555555602</v>
      </c>
    </row>
    <row r="4995" spans="68:68" ht="15" hidden="1" customHeight="1">
      <c r="BP4995" s="236">
        <f ca="1"/>
        <v>3.4562499999999998</v>
      </c>
    </row>
    <row r="4996" spans="68:68" ht="15" hidden="1" customHeight="1">
      <c r="BP4996" s="236">
        <f ca="1"/>
        <v>3.4569444444444399</v>
      </c>
    </row>
    <row r="4997" spans="68:68" ht="15" hidden="1" customHeight="1">
      <c r="BP4997" s="236">
        <f ca="1"/>
        <v>3.4576388888888898</v>
      </c>
    </row>
    <row r="4998" spans="68:68" ht="15" hidden="1" customHeight="1">
      <c r="BP4998" s="236">
        <f ca="1"/>
        <v>3.4583333333333299</v>
      </c>
    </row>
    <row r="4999" spans="68:68" ht="15" hidden="1" customHeight="1">
      <c r="BP4999" s="236">
        <f ca="1"/>
        <v>3.4590277777777798</v>
      </c>
    </row>
    <row r="5000" spans="68:68" ht="15" hidden="1" customHeight="1">
      <c r="BP5000" s="236">
        <f ca="1"/>
        <v>3.4597222222222199</v>
      </c>
    </row>
    <row r="5001" spans="68:68" ht="15" hidden="1" customHeight="1">
      <c r="BP5001" s="236">
        <f ca="1"/>
        <v>3.4604166666666698</v>
      </c>
    </row>
    <row r="5002" spans="68:68" ht="15" hidden="1" customHeight="1">
      <c r="BP5002" s="236">
        <f ca="1"/>
        <v>3.4611111111111099</v>
      </c>
    </row>
    <row r="5003" spans="68:68" ht="15" hidden="1" customHeight="1">
      <c r="BP5003" s="236">
        <f ca="1"/>
        <v>3.4618055555555598</v>
      </c>
    </row>
    <row r="5004" spans="68:68" ht="15" hidden="1" customHeight="1">
      <c r="BP5004" s="236">
        <f ca="1"/>
        <v>3.4624999999999999</v>
      </c>
    </row>
    <row r="5005" spans="68:68" ht="15" hidden="1" customHeight="1">
      <c r="BP5005" s="236">
        <f ca="1"/>
        <v>3.46319444444444</v>
      </c>
    </row>
    <row r="5006" spans="68:68" ht="15" hidden="1" customHeight="1">
      <c r="BP5006" s="236">
        <f ca="1"/>
        <v>3.4638888888888899</v>
      </c>
    </row>
    <row r="5007" spans="68:68" ht="15" hidden="1" customHeight="1">
      <c r="BP5007" s="236">
        <f ca="1"/>
        <v>3.46458333333333</v>
      </c>
    </row>
    <row r="5008" spans="68:68" ht="15" hidden="1" customHeight="1">
      <c r="BP5008" s="236">
        <f ca="1"/>
        <v>3.4652777777777799</v>
      </c>
    </row>
    <row r="5009" spans="68:68" ht="15" hidden="1" customHeight="1">
      <c r="BP5009" s="236">
        <f ca="1"/>
        <v>3.46597222222222</v>
      </c>
    </row>
    <row r="5010" spans="68:68" ht="15" hidden="1" customHeight="1">
      <c r="BP5010" s="236">
        <f ca="1"/>
        <v>3.4666666666666699</v>
      </c>
    </row>
    <row r="5011" spans="68:68" ht="15" hidden="1" customHeight="1">
      <c r="BP5011" s="236">
        <f ca="1"/>
        <v>3.46736111111111</v>
      </c>
    </row>
    <row r="5012" spans="68:68" ht="15" hidden="1" customHeight="1">
      <c r="BP5012" s="236">
        <f ca="1"/>
        <v>3.4680555555555599</v>
      </c>
    </row>
    <row r="5013" spans="68:68" ht="15" hidden="1" customHeight="1">
      <c r="BP5013" s="236">
        <f ca="1"/>
        <v>3.46875</v>
      </c>
    </row>
    <row r="5014" spans="68:68" ht="15" hidden="1" customHeight="1">
      <c r="BP5014" s="236">
        <f ca="1"/>
        <v>3.4694444444444401</v>
      </c>
    </row>
    <row r="5015" spans="68:68" ht="15" hidden="1" customHeight="1">
      <c r="BP5015" s="236">
        <f ca="1"/>
        <v>3.47013888888889</v>
      </c>
    </row>
    <row r="5016" spans="68:68" ht="15" hidden="1" customHeight="1">
      <c r="BP5016" s="236">
        <f ca="1"/>
        <v>3.4708333333333301</v>
      </c>
    </row>
    <row r="5017" spans="68:68" ht="15" hidden="1" customHeight="1">
      <c r="BP5017" s="236">
        <f ca="1"/>
        <v>3.47152777777778</v>
      </c>
    </row>
    <row r="5018" spans="68:68" ht="15" hidden="1" customHeight="1">
      <c r="BP5018" s="236">
        <f ca="1"/>
        <v>3.4722222222222201</v>
      </c>
    </row>
    <row r="5019" spans="68:68" ht="15" hidden="1" customHeight="1">
      <c r="BP5019" s="236">
        <f ca="1"/>
        <v>3.47291666666667</v>
      </c>
    </row>
    <row r="5020" spans="68:68" ht="15" hidden="1" customHeight="1">
      <c r="BP5020" s="236">
        <f ca="1"/>
        <v>3.4736111111111101</v>
      </c>
    </row>
    <row r="5021" spans="68:68" ht="15" hidden="1" customHeight="1">
      <c r="BP5021" s="236">
        <f ca="1"/>
        <v>3.47430555555556</v>
      </c>
    </row>
    <row r="5022" spans="68:68" ht="15" hidden="1" customHeight="1">
      <c r="BP5022" s="236">
        <f ca="1"/>
        <v>3.4750000000000001</v>
      </c>
    </row>
    <row r="5023" spans="68:68" ht="15" hidden="1" customHeight="1">
      <c r="BP5023" s="236">
        <f ca="1"/>
        <v>3.4756944444444402</v>
      </c>
    </row>
    <row r="5024" spans="68:68" ht="15" hidden="1" customHeight="1">
      <c r="BP5024" s="236">
        <f ca="1"/>
        <v>3.4763888888888901</v>
      </c>
    </row>
    <row r="5025" spans="68:68" ht="15" hidden="1" customHeight="1">
      <c r="BP5025" s="236">
        <f ca="1"/>
        <v>3.4770833333333302</v>
      </c>
    </row>
    <row r="5026" spans="68:68" ht="15" hidden="1" customHeight="1">
      <c r="BP5026" s="236">
        <f ca="1"/>
        <v>3.4777777777777801</v>
      </c>
    </row>
    <row r="5027" spans="68:68" ht="15" hidden="1" customHeight="1">
      <c r="BP5027" s="236">
        <f ca="1"/>
        <v>3.4784722222222202</v>
      </c>
    </row>
    <row r="5028" spans="68:68" ht="15" hidden="1" customHeight="1">
      <c r="BP5028" s="236">
        <f ca="1"/>
        <v>3.4791666666666701</v>
      </c>
    </row>
    <row r="5029" spans="68:68" ht="15" hidden="1" customHeight="1">
      <c r="BP5029" s="236">
        <f ca="1"/>
        <v>3.4798611111111102</v>
      </c>
    </row>
    <row r="5030" spans="68:68" ht="15" hidden="1" customHeight="1">
      <c r="BP5030" s="236">
        <f ca="1"/>
        <v>3.4805555555555601</v>
      </c>
    </row>
    <row r="5031" spans="68:68" ht="15" hidden="1" customHeight="1">
      <c r="BP5031" s="236">
        <f ca="1"/>
        <v>3.4812500000000002</v>
      </c>
    </row>
    <row r="5032" spans="68:68" ht="15" hidden="1" customHeight="1">
      <c r="BP5032" s="236">
        <f ca="1"/>
        <v>3.4819444444444398</v>
      </c>
    </row>
    <row r="5033" spans="68:68" ht="15" hidden="1" customHeight="1">
      <c r="BP5033" s="236">
        <f ca="1"/>
        <v>3.4826388888888902</v>
      </c>
    </row>
    <row r="5034" spans="68:68" ht="15" hidden="1" customHeight="1">
      <c r="BP5034" s="236">
        <f ca="1"/>
        <v>3.4833333333333298</v>
      </c>
    </row>
    <row r="5035" spans="68:68" ht="15" hidden="1" customHeight="1">
      <c r="BP5035" s="236">
        <f ca="1"/>
        <v>3.4840277777777802</v>
      </c>
    </row>
    <row r="5036" spans="68:68" ht="15" hidden="1" customHeight="1">
      <c r="BP5036" s="236">
        <f ca="1"/>
        <v>3.4847222222222198</v>
      </c>
    </row>
    <row r="5037" spans="68:68" ht="15" hidden="1" customHeight="1">
      <c r="BP5037" s="236">
        <f ca="1"/>
        <v>3.4854166666666702</v>
      </c>
    </row>
    <row r="5038" spans="68:68" ht="15" hidden="1" customHeight="1">
      <c r="BP5038" s="236">
        <f ca="1"/>
        <v>3.4861111111111098</v>
      </c>
    </row>
    <row r="5039" spans="68:68" ht="15" hidden="1" customHeight="1">
      <c r="BP5039" s="236">
        <f ca="1"/>
        <v>3.4868055555555602</v>
      </c>
    </row>
    <row r="5040" spans="68:68" ht="15" hidden="1" customHeight="1">
      <c r="BP5040" s="236">
        <f ca="1"/>
        <v>3.4874999999999998</v>
      </c>
    </row>
    <row r="5041" spans="68:68" ht="15" hidden="1" customHeight="1">
      <c r="BP5041" s="236">
        <f ca="1"/>
        <v>3.4881944444444399</v>
      </c>
    </row>
    <row r="5042" spans="68:68" ht="15" hidden="1" customHeight="1">
      <c r="BP5042" s="236">
        <f ca="1"/>
        <v>3.4888888888888898</v>
      </c>
    </row>
    <row r="5043" spans="68:68" ht="15" hidden="1" customHeight="1">
      <c r="BP5043" s="236">
        <f ca="1"/>
        <v>3.4895833333333299</v>
      </c>
    </row>
    <row r="5044" spans="68:68" ht="15" hidden="1" customHeight="1">
      <c r="BP5044" s="236">
        <f ca="1"/>
        <v>3.4902777777777798</v>
      </c>
    </row>
    <row r="5045" spans="68:68" ht="15" hidden="1" customHeight="1">
      <c r="BP5045" s="236">
        <f ca="1"/>
        <v>3.4909722222222199</v>
      </c>
    </row>
    <row r="5046" spans="68:68" ht="15" hidden="1" customHeight="1">
      <c r="BP5046" s="236">
        <f ca="1"/>
        <v>3.4916666666666698</v>
      </c>
    </row>
    <row r="5047" spans="68:68" ht="15" hidden="1" customHeight="1">
      <c r="BP5047" s="236">
        <f ca="1"/>
        <v>3.4923611111111099</v>
      </c>
    </row>
    <row r="5048" spans="68:68" ht="15" hidden="1" customHeight="1">
      <c r="BP5048" s="236">
        <f ca="1"/>
        <v>3.4930555555555598</v>
      </c>
    </row>
    <row r="5049" spans="68:68" ht="15" hidden="1" customHeight="1">
      <c r="BP5049" s="236">
        <f ca="1"/>
        <v>3.4937499999999999</v>
      </c>
    </row>
    <row r="5050" spans="68:68" ht="15" hidden="1" customHeight="1">
      <c r="BP5050" s="236">
        <f ca="1"/>
        <v>3.49444444444444</v>
      </c>
    </row>
    <row r="5051" spans="68:68" ht="15" hidden="1" customHeight="1">
      <c r="BP5051" s="236">
        <f ca="1"/>
        <v>3.4951388888888899</v>
      </c>
    </row>
    <row r="5052" spans="68:68" ht="15" hidden="1" customHeight="1">
      <c r="BP5052" s="236">
        <f ca="1"/>
        <v>3.49583333333333</v>
      </c>
    </row>
    <row r="5053" spans="68:68" ht="15" hidden="1" customHeight="1">
      <c r="BP5053" s="236">
        <f ca="1"/>
        <v>3.4965277777777799</v>
      </c>
    </row>
    <row r="5054" spans="68:68" ht="15" hidden="1" customHeight="1">
      <c r="BP5054" s="236">
        <f ca="1"/>
        <v>3.49722222222222</v>
      </c>
    </row>
    <row r="5055" spans="68:68" ht="15" hidden="1" customHeight="1">
      <c r="BP5055" s="236">
        <f ca="1"/>
        <v>3.4979166666666699</v>
      </c>
    </row>
    <row r="5056" spans="68:68" ht="15" hidden="1" customHeight="1">
      <c r="BP5056" s="236">
        <f ca="1"/>
        <v>3.49861111111111</v>
      </c>
    </row>
    <row r="5057" spans="68:68" ht="15" hidden="1" customHeight="1">
      <c r="BP5057" s="236">
        <f ca="1"/>
        <v>3.4993055555555599</v>
      </c>
    </row>
    <row r="5058" spans="68:68" ht="15" hidden="1" customHeight="1">
      <c r="BP5058" s="236">
        <f ca="1"/>
        <v>3.5</v>
      </c>
    </row>
    <row r="5059" spans="68:68" ht="15" hidden="1" customHeight="1">
      <c r="BP5059" s="236">
        <f ca="1"/>
        <v>3.5006944444444401</v>
      </c>
    </row>
    <row r="5060" spans="68:68" ht="15" hidden="1" customHeight="1">
      <c r="BP5060" s="236">
        <f ca="1"/>
        <v>3.50138888888889</v>
      </c>
    </row>
    <row r="5061" spans="68:68" ht="15" hidden="1" customHeight="1">
      <c r="BP5061" s="236">
        <f ca="1"/>
        <v>3.5020833333333301</v>
      </c>
    </row>
    <row r="5062" spans="68:68" ht="15" hidden="1" customHeight="1">
      <c r="BP5062" s="236">
        <f ca="1"/>
        <v>3.50277777777778</v>
      </c>
    </row>
    <row r="5063" spans="68:68" ht="15" hidden="1" customHeight="1">
      <c r="BP5063" s="236">
        <f ca="1"/>
        <v>3.5034722222222201</v>
      </c>
    </row>
    <row r="5064" spans="68:68" ht="15" hidden="1" customHeight="1">
      <c r="BP5064" s="236">
        <f ca="1"/>
        <v>3.50416666666667</v>
      </c>
    </row>
    <row r="5065" spans="68:68" ht="15" hidden="1" customHeight="1">
      <c r="BP5065" s="236">
        <f ca="1"/>
        <v>3.5048611111111101</v>
      </c>
    </row>
    <row r="5066" spans="68:68" ht="15" hidden="1" customHeight="1">
      <c r="BP5066" s="236">
        <f ca="1"/>
        <v>3.50555555555556</v>
      </c>
    </row>
    <row r="5067" spans="68:68" ht="15" hidden="1" customHeight="1">
      <c r="BP5067" s="236">
        <f ca="1"/>
        <v>3.5062500000000001</v>
      </c>
    </row>
    <row r="5068" spans="68:68" ht="15" hidden="1" customHeight="1">
      <c r="BP5068" s="236">
        <f ca="1"/>
        <v>3.5069444444444402</v>
      </c>
    </row>
    <row r="5069" spans="68:68" ht="15" hidden="1" customHeight="1">
      <c r="BP5069" s="236">
        <f ca="1"/>
        <v>3.5076388888888901</v>
      </c>
    </row>
    <row r="5070" spans="68:68" ht="15" hidden="1" customHeight="1">
      <c r="BP5070" s="236">
        <f ca="1"/>
        <v>3.5083333333333302</v>
      </c>
    </row>
    <row r="5071" spans="68:68" ht="15" hidden="1" customHeight="1">
      <c r="BP5071" s="236">
        <f ca="1"/>
        <v>3.5090277777777801</v>
      </c>
    </row>
    <row r="5072" spans="68:68" ht="15" hidden="1" customHeight="1">
      <c r="BP5072" s="236">
        <f ca="1"/>
        <v>3.5097222222222202</v>
      </c>
    </row>
    <row r="5073" spans="68:68" ht="15" hidden="1" customHeight="1">
      <c r="BP5073" s="236">
        <f ca="1"/>
        <v>3.5104166666666701</v>
      </c>
    </row>
    <row r="5074" spans="68:68" ht="15" hidden="1" customHeight="1">
      <c r="BP5074" s="236">
        <f ca="1"/>
        <v>3.5111111111111102</v>
      </c>
    </row>
    <row r="5075" spans="68:68" ht="15" hidden="1" customHeight="1">
      <c r="BP5075" s="236">
        <f ca="1"/>
        <v>3.5118055555555601</v>
      </c>
    </row>
    <row r="5076" spans="68:68" ht="15" hidden="1" customHeight="1">
      <c r="BP5076" s="236">
        <f ca="1"/>
        <v>3.5125000000000002</v>
      </c>
    </row>
    <row r="5077" spans="68:68" ht="15" hidden="1" customHeight="1">
      <c r="BP5077" s="236">
        <f ca="1"/>
        <v>3.5131944444444398</v>
      </c>
    </row>
    <row r="5078" spans="68:68" ht="15" hidden="1" customHeight="1">
      <c r="BP5078" s="236">
        <f ca="1"/>
        <v>3.5138888888888902</v>
      </c>
    </row>
    <row r="5079" spans="68:68" ht="15" hidden="1" customHeight="1">
      <c r="BP5079" s="236">
        <f ca="1"/>
        <v>3.5145833333333298</v>
      </c>
    </row>
    <row r="5080" spans="68:68" ht="15" hidden="1" customHeight="1">
      <c r="BP5080" s="236">
        <f ca="1"/>
        <v>3.5152777777777802</v>
      </c>
    </row>
    <row r="5081" spans="68:68" ht="15" hidden="1" customHeight="1">
      <c r="BP5081" s="236">
        <f ca="1"/>
        <v>3.5159722222222198</v>
      </c>
    </row>
    <row r="5082" spans="68:68" ht="15" hidden="1" customHeight="1">
      <c r="BP5082" s="236">
        <f ca="1"/>
        <v>3.5166666666666702</v>
      </c>
    </row>
    <row r="5083" spans="68:68" ht="15" hidden="1" customHeight="1">
      <c r="BP5083" s="236">
        <f ca="1"/>
        <v>3.5173611111111098</v>
      </c>
    </row>
    <row r="5084" spans="68:68" ht="15" hidden="1" customHeight="1">
      <c r="BP5084" s="236">
        <f ca="1"/>
        <v>3.5180555555555602</v>
      </c>
    </row>
    <row r="5085" spans="68:68" ht="15" hidden="1" customHeight="1">
      <c r="BP5085" s="236">
        <f ca="1"/>
        <v>3.5187499999999998</v>
      </c>
    </row>
    <row r="5086" spans="68:68" ht="15" hidden="1" customHeight="1">
      <c r="BP5086" s="236">
        <f ca="1"/>
        <v>3.5194444444444399</v>
      </c>
    </row>
    <row r="5087" spans="68:68" ht="15" hidden="1" customHeight="1">
      <c r="BP5087" s="236">
        <f ca="1"/>
        <v>3.5201388888888898</v>
      </c>
    </row>
    <row r="5088" spans="68:68" ht="15" hidden="1" customHeight="1">
      <c r="BP5088" s="236">
        <f ca="1"/>
        <v>3.5208333333333299</v>
      </c>
    </row>
    <row r="5089" spans="68:68" ht="15" hidden="1" customHeight="1">
      <c r="BP5089" s="236">
        <f ca="1"/>
        <v>3.5215277777777798</v>
      </c>
    </row>
    <row r="5090" spans="68:68" ht="15" hidden="1" customHeight="1">
      <c r="BP5090" s="236">
        <f ca="1"/>
        <v>3.5222222222222199</v>
      </c>
    </row>
    <row r="5091" spans="68:68" ht="15" hidden="1" customHeight="1">
      <c r="BP5091" s="236">
        <f ca="1"/>
        <v>3.5229166666666698</v>
      </c>
    </row>
    <row r="5092" spans="68:68" ht="15" hidden="1" customHeight="1">
      <c r="BP5092" s="236">
        <f ca="1"/>
        <v>3.5236111111111099</v>
      </c>
    </row>
    <row r="5093" spans="68:68" ht="15" hidden="1" customHeight="1">
      <c r="BP5093" s="236">
        <f ca="1"/>
        <v>3.5243055555555598</v>
      </c>
    </row>
    <row r="5094" spans="68:68" ht="15" hidden="1" customHeight="1">
      <c r="BP5094" s="236">
        <f ca="1"/>
        <v>3.5249999999999999</v>
      </c>
    </row>
    <row r="5095" spans="68:68" ht="15" hidden="1" customHeight="1">
      <c r="BP5095" s="236">
        <f ca="1"/>
        <v>3.52569444444444</v>
      </c>
    </row>
    <row r="5096" spans="68:68" ht="15" hidden="1" customHeight="1">
      <c r="BP5096" s="236">
        <f ca="1"/>
        <v>3.5263888888888899</v>
      </c>
    </row>
    <row r="5097" spans="68:68" ht="15" hidden="1" customHeight="1">
      <c r="BP5097" s="236">
        <f ca="1"/>
        <v>3.52708333333333</v>
      </c>
    </row>
    <row r="5098" spans="68:68" ht="15" hidden="1" customHeight="1">
      <c r="BP5098" s="236">
        <f ca="1"/>
        <v>3.5277777777777799</v>
      </c>
    </row>
    <row r="5099" spans="68:68" ht="15" hidden="1" customHeight="1">
      <c r="BP5099" s="236">
        <f ca="1"/>
        <v>3.52847222222222</v>
      </c>
    </row>
    <row r="5100" spans="68:68" ht="15" hidden="1" customHeight="1">
      <c r="BP5100" s="236">
        <f ca="1"/>
        <v>3.5291666666666699</v>
      </c>
    </row>
    <row r="5101" spans="68:68" ht="15" hidden="1" customHeight="1">
      <c r="BP5101" s="236">
        <f ca="1"/>
        <v>3.52986111111111</v>
      </c>
    </row>
    <row r="5102" spans="68:68" ht="15" hidden="1" customHeight="1">
      <c r="BP5102" s="236">
        <f ca="1"/>
        <v>3.5305555555555599</v>
      </c>
    </row>
    <row r="5103" spans="68:68" ht="15" hidden="1" customHeight="1">
      <c r="BP5103" s="236">
        <f ca="1"/>
        <v>3.53125</v>
      </c>
    </row>
    <row r="5104" spans="68:68" ht="15" hidden="1" customHeight="1">
      <c r="BP5104" s="236">
        <f ca="1"/>
        <v>3.5319444444444401</v>
      </c>
    </row>
    <row r="5105" spans="68:68" ht="15" hidden="1" customHeight="1">
      <c r="BP5105" s="236">
        <f ca="1"/>
        <v>3.53263888888889</v>
      </c>
    </row>
    <row r="5106" spans="68:68" ht="15" hidden="1" customHeight="1">
      <c r="BP5106" s="236">
        <f ca="1"/>
        <v>3.5333333333333301</v>
      </c>
    </row>
    <row r="5107" spans="68:68" ht="15" hidden="1" customHeight="1">
      <c r="BP5107" s="236">
        <f ca="1"/>
        <v>3.53402777777778</v>
      </c>
    </row>
    <row r="5108" spans="68:68" ht="15" hidden="1" customHeight="1">
      <c r="BP5108" s="236">
        <f ca="1"/>
        <v>3.5347222222222201</v>
      </c>
    </row>
    <row r="5109" spans="68:68" ht="15" hidden="1" customHeight="1">
      <c r="BP5109" s="236">
        <f ca="1"/>
        <v>3.53541666666667</v>
      </c>
    </row>
    <row r="5110" spans="68:68" ht="15" hidden="1" customHeight="1">
      <c r="BP5110" s="236">
        <f ca="1"/>
        <v>3.5361111111111101</v>
      </c>
    </row>
    <row r="5111" spans="68:68" ht="15" hidden="1" customHeight="1">
      <c r="BP5111" s="236">
        <f ca="1"/>
        <v>3.53680555555556</v>
      </c>
    </row>
    <row r="5112" spans="68:68" ht="15" hidden="1" customHeight="1">
      <c r="BP5112" s="236">
        <f ca="1"/>
        <v>3.5375000000000001</v>
      </c>
    </row>
    <row r="5113" spans="68:68" ht="15" hidden="1" customHeight="1">
      <c r="BP5113" s="236">
        <f ca="1"/>
        <v>3.5381944444444402</v>
      </c>
    </row>
    <row r="5114" spans="68:68" ht="15" hidden="1" customHeight="1">
      <c r="BP5114" s="236">
        <f ca="1"/>
        <v>3.5388888888888901</v>
      </c>
    </row>
    <row r="5115" spans="68:68" ht="15" hidden="1" customHeight="1">
      <c r="BP5115" s="236">
        <f ca="1"/>
        <v>3.5395833333333302</v>
      </c>
    </row>
    <row r="5116" spans="68:68" ht="15" hidden="1" customHeight="1">
      <c r="BP5116" s="236">
        <f ca="1"/>
        <v>3.5402777777777801</v>
      </c>
    </row>
    <row r="5117" spans="68:68" ht="15" hidden="1" customHeight="1">
      <c r="BP5117" s="236">
        <f ca="1"/>
        <v>3.5409722222222202</v>
      </c>
    </row>
    <row r="5118" spans="68:68" ht="15" hidden="1" customHeight="1">
      <c r="BP5118" s="236">
        <f ca="1"/>
        <v>3.5416666666666701</v>
      </c>
    </row>
    <row r="5119" spans="68:68" ht="15" hidden="1" customHeight="1">
      <c r="BP5119" s="236">
        <f ca="1"/>
        <v>3.5423611111111102</v>
      </c>
    </row>
    <row r="5120" spans="68:68" ht="15" hidden="1" customHeight="1">
      <c r="BP5120" s="236">
        <f ca="1"/>
        <v>3.5430555555555601</v>
      </c>
    </row>
    <row r="5121" spans="68:68" ht="15" hidden="1" customHeight="1">
      <c r="BP5121" s="236">
        <f ca="1"/>
        <v>3.5437500000000002</v>
      </c>
    </row>
    <row r="5122" spans="68:68" ht="15" hidden="1" customHeight="1">
      <c r="BP5122" s="236">
        <f ca="1"/>
        <v>3.5444444444444398</v>
      </c>
    </row>
    <row r="5123" spans="68:68" ht="15" hidden="1" customHeight="1">
      <c r="BP5123" s="236">
        <f ca="1"/>
        <v>3.5451388888888902</v>
      </c>
    </row>
    <row r="5124" spans="68:68" ht="15" hidden="1" customHeight="1">
      <c r="BP5124" s="236">
        <f ca="1"/>
        <v>3.5458333333333298</v>
      </c>
    </row>
    <row r="5125" spans="68:68" ht="15" hidden="1" customHeight="1">
      <c r="BP5125" s="236">
        <f ca="1"/>
        <v>3.5465277777777802</v>
      </c>
    </row>
    <row r="5126" spans="68:68" ht="15" hidden="1" customHeight="1">
      <c r="BP5126" s="236">
        <f ca="1"/>
        <v>3.5472222222222198</v>
      </c>
    </row>
    <row r="5127" spans="68:68" ht="15" hidden="1" customHeight="1">
      <c r="BP5127" s="236">
        <f ca="1"/>
        <v>3.5479166666666702</v>
      </c>
    </row>
    <row r="5128" spans="68:68" ht="15" hidden="1" customHeight="1">
      <c r="BP5128" s="236">
        <f ca="1"/>
        <v>3.5486111111111098</v>
      </c>
    </row>
    <row r="5129" spans="68:68" ht="15" hidden="1" customHeight="1">
      <c r="BP5129" s="236">
        <f ca="1"/>
        <v>3.5493055555555602</v>
      </c>
    </row>
    <row r="5130" spans="68:68" ht="15" hidden="1" customHeight="1">
      <c r="BP5130" s="236">
        <f ca="1"/>
        <v>3.55</v>
      </c>
    </row>
    <row r="5131" spans="68:68" ht="15" hidden="1" customHeight="1">
      <c r="BP5131" s="236">
        <f ca="1"/>
        <v>3.5506944444444399</v>
      </c>
    </row>
    <row r="5132" spans="68:68" ht="15" hidden="1" customHeight="1">
      <c r="BP5132" s="236">
        <f ca="1"/>
        <v>3.5513888888888898</v>
      </c>
    </row>
    <row r="5133" spans="68:68" ht="15" hidden="1" customHeight="1">
      <c r="BP5133" s="236">
        <f ca="1"/>
        <v>3.5520833333333299</v>
      </c>
    </row>
    <row r="5134" spans="68:68" ht="15" hidden="1" customHeight="1">
      <c r="BP5134" s="236">
        <f ca="1"/>
        <v>3.5527777777777798</v>
      </c>
    </row>
    <row r="5135" spans="68:68" ht="15" hidden="1" customHeight="1">
      <c r="BP5135" s="236">
        <f ca="1"/>
        <v>3.5534722222222199</v>
      </c>
    </row>
    <row r="5136" spans="68:68" ht="15" hidden="1" customHeight="1">
      <c r="BP5136" s="236">
        <f ca="1"/>
        <v>3.5541666666666698</v>
      </c>
    </row>
    <row r="5137" spans="68:68" ht="15" hidden="1" customHeight="1">
      <c r="BP5137" s="236">
        <f ca="1"/>
        <v>3.5548611111111099</v>
      </c>
    </row>
    <row r="5138" spans="68:68" ht="15" hidden="1" customHeight="1">
      <c r="BP5138" s="236">
        <f ca="1"/>
        <v>3.5555555555555598</v>
      </c>
    </row>
    <row r="5139" spans="68:68" ht="15" hidden="1" customHeight="1">
      <c r="BP5139" s="236">
        <f ca="1"/>
        <v>3.5562499999999999</v>
      </c>
    </row>
    <row r="5140" spans="68:68" ht="15" hidden="1" customHeight="1">
      <c r="BP5140" s="236">
        <f ca="1"/>
        <v>3.55694444444444</v>
      </c>
    </row>
    <row r="5141" spans="68:68" ht="15" hidden="1" customHeight="1">
      <c r="BP5141" s="236">
        <f ca="1"/>
        <v>3.5576388888888899</v>
      </c>
    </row>
    <row r="5142" spans="68:68" ht="15" hidden="1" customHeight="1">
      <c r="BP5142" s="236">
        <f ca="1"/>
        <v>3.55833333333333</v>
      </c>
    </row>
    <row r="5143" spans="68:68" ht="15" hidden="1" customHeight="1">
      <c r="BP5143" s="236">
        <f ca="1"/>
        <v>3.5590277777777799</v>
      </c>
    </row>
    <row r="5144" spans="68:68" ht="15" hidden="1" customHeight="1">
      <c r="BP5144" s="236">
        <f ca="1"/>
        <v>3.55972222222222</v>
      </c>
    </row>
    <row r="5145" spans="68:68" ht="15" hidden="1" customHeight="1">
      <c r="BP5145" s="236">
        <f ca="1"/>
        <v>3.5604166666666699</v>
      </c>
    </row>
    <row r="5146" spans="68:68" ht="15" hidden="1" customHeight="1">
      <c r="BP5146" s="236">
        <f ca="1"/>
        <v>3.56111111111111</v>
      </c>
    </row>
    <row r="5147" spans="68:68" ht="15" hidden="1" customHeight="1">
      <c r="BP5147" s="236">
        <f ca="1"/>
        <v>3.5618055555555599</v>
      </c>
    </row>
    <row r="5148" spans="68:68" ht="15" hidden="1" customHeight="1">
      <c r="BP5148" s="236">
        <f ca="1"/>
        <v>3.5625</v>
      </c>
    </row>
    <row r="5149" spans="68:68" ht="15" hidden="1" customHeight="1">
      <c r="BP5149" s="236">
        <f ca="1"/>
        <v>3.5631944444444401</v>
      </c>
    </row>
    <row r="5150" spans="68:68" ht="15" hidden="1" customHeight="1">
      <c r="BP5150" s="236">
        <f ca="1"/>
        <v>3.56388888888889</v>
      </c>
    </row>
    <row r="5151" spans="68:68" ht="15" hidden="1" customHeight="1">
      <c r="BP5151" s="236">
        <f ca="1"/>
        <v>3.5645833333333301</v>
      </c>
    </row>
    <row r="5152" spans="68:68" ht="15" hidden="1" customHeight="1">
      <c r="BP5152" s="236">
        <f ca="1"/>
        <v>3.56527777777778</v>
      </c>
    </row>
    <row r="5153" spans="68:68" ht="15" hidden="1" customHeight="1">
      <c r="BP5153" s="236">
        <f ca="1"/>
        <v>3.5659722222222201</v>
      </c>
    </row>
    <row r="5154" spans="68:68" ht="15" hidden="1" customHeight="1">
      <c r="BP5154" s="236">
        <f ca="1"/>
        <v>3.56666666666667</v>
      </c>
    </row>
    <row r="5155" spans="68:68" ht="15" hidden="1" customHeight="1">
      <c r="BP5155" s="236">
        <f ca="1"/>
        <v>3.5673611111111101</v>
      </c>
    </row>
    <row r="5156" spans="68:68" ht="15" hidden="1" customHeight="1">
      <c r="BP5156" s="236">
        <f ca="1"/>
        <v>3.56805555555556</v>
      </c>
    </row>
    <row r="5157" spans="68:68" ht="15" hidden="1" customHeight="1">
      <c r="BP5157" s="236">
        <f ca="1"/>
        <v>3.5687500000000001</v>
      </c>
    </row>
    <row r="5158" spans="68:68" ht="15" hidden="1" customHeight="1">
      <c r="BP5158" s="236">
        <f ca="1"/>
        <v>3.5694444444444402</v>
      </c>
    </row>
    <row r="5159" spans="68:68" ht="15" hidden="1" customHeight="1">
      <c r="BP5159" s="236">
        <f ca="1"/>
        <v>3.5701388888888901</v>
      </c>
    </row>
    <row r="5160" spans="68:68" ht="15" hidden="1" customHeight="1">
      <c r="BP5160" s="236">
        <f ca="1"/>
        <v>3.5708333333333302</v>
      </c>
    </row>
    <row r="5161" spans="68:68" ht="15" hidden="1" customHeight="1">
      <c r="BP5161" s="236">
        <f ca="1"/>
        <v>3.5715277777777801</v>
      </c>
    </row>
    <row r="5162" spans="68:68" ht="15" hidden="1" customHeight="1">
      <c r="BP5162" s="236">
        <f ca="1"/>
        <v>3.5722222222222202</v>
      </c>
    </row>
    <row r="5163" spans="68:68" ht="15" hidden="1" customHeight="1">
      <c r="BP5163" s="236">
        <f ca="1"/>
        <v>3.5729166666666701</v>
      </c>
    </row>
    <row r="5164" spans="68:68" ht="15" hidden="1" customHeight="1">
      <c r="BP5164" s="236">
        <f ca="1"/>
        <v>3.5736111111111102</v>
      </c>
    </row>
    <row r="5165" spans="68:68" ht="15" hidden="1" customHeight="1">
      <c r="BP5165" s="236">
        <f ca="1"/>
        <v>3.5743055555555601</v>
      </c>
    </row>
    <row r="5166" spans="68:68" ht="15" hidden="1" customHeight="1">
      <c r="BP5166" s="236">
        <f ca="1"/>
        <v>3.5750000000000002</v>
      </c>
    </row>
    <row r="5167" spans="68:68" ht="15" hidden="1" customHeight="1">
      <c r="BP5167" s="236">
        <f ca="1"/>
        <v>3.5756944444444398</v>
      </c>
    </row>
    <row r="5168" spans="68:68" ht="15" hidden="1" customHeight="1">
      <c r="BP5168" s="236">
        <f ca="1"/>
        <v>3.5763888888888902</v>
      </c>
    </row>
    <row r="5169" spans="68:68" ht="15" hidden="1" customHeight="1">
      <c r="BP5169" s="236">
        <f ca="1"/>
        <v>3.5770833333333298</v>
      </c>
    </row>
    <row r="5170" spans="68:68" ht="15" hidden="1" customHeight="1">
      <c r="BP5170" s="236">
        <f ca="1"/>
        <v>3.5777777777777802</v>
      </c>
    </row>
    <row r="5171" spans="68:68" ht="15" hidden="1" customHeight="1">
      <c r="BP5171" s="236">
        <f ca="1"/>
        <v>3.5784722222222198</v>
      </c>
    </row>
    <row r="5172" spans="68:68" ht="15" hidden="1" customHeight="1">
      <c r="BP5172" s="236">
        <f ca="1"/>
        <v>3.5791666666666702</v>
      </c>
    </row>
    <row r="5173" spans="68:68" ht="15" hidden="1" customHeight="1">
      <c r="BP5173" s="236">
        <f ca="1"/>
        <v>3.5798611111111098</v>
      </c>
    </row>
    <row r="5174" spans="68:68" ht="15" hidden="1" customHeight="1">
      <c r="BP5174" s="236">
        <f ca="1"/>
        <v>3.5805555555555602</v>
      </c>
    </row>
    <row r="5175" spans="68:68" ht="15" hidden="1" customHeight="1">
      <c r="BP5175" s="236">
        <f ca="1"/>
        <v>3.5812499999999998</v>
      </c>
    </row>
    <row r="5176" spans="68:68" ht="15" hidden="1" customHeight="1">
      <c r="BP5176" s="236">
        <f ca="1"/>
        <v>3.5819444444444399</v>
      </c>
    </row>
    <row r="5177" spans="68:68" ht="15" hidden="1" customHeight="1">
      <c r="BP5177" s="236">
        <f ca="1"/>
        <v>3.5826388888888898</v>
      </c>
    </row>
    <row r="5178" spans="68:68" ht="15" hidden="1" customHeight="1">
      <c r="BP5178" s="236">
        <f ca="1"/>
        <v>3.5833333333333299</v>
      </c>
    </row>
    <row r="5179" spans="68:68" ht="15" hidden="1" customHeight="1">
      <c r="BP5179" s="236">
        <f ca="1"/>
        <v>3.5840277777777798</v>
      </c>
    </row>
    <row r="5180" spans="68:68" ht="15" hidden="1" customHeight="1">
      <c r="BP5180" s="236">
        <f ca="1"/>
        <v>3.5847222222222199</v>
      </c>
    </row>
    <row r="5181" spans="68:68" ht="15" hidden="1" customHeight="1">
      <c r="BP5181" s="236">
        <f ca="1"/>
        <v>3.5854166666666698</v>
      </c>
    </row>
    <row r="5182" spans="68:68" ht="15" hidden="1" customHeight="1">
      <c r="BP5182" s="236">
        <f ca="1"/>
        <v>3.5861111111111099</v>
      </c>
    </row>
    <row r="5183" spans="68:68" ht="15" hidden="1" customHeight="1">
      <c r="BP5183" s="236">
        <f ca="1"/>
        <v>3.5868055555555598</v>
      </c>
    </row>
    <row r="5184" spans="68:68" ht="15" hidden="1" customHeight="1">
      <c r="BP5184" s="236">
        <f ca="1"/>
        <v>3.5874999999999999</v>
      </c>
    </row>
    <row r="5185" spans="68:68" ht="15" hidden="1" customHeight="1">
      <c r="BP5185" s="236">
        <f ca="1"/>
        <v>3.58819444444444</v>
      </c>
    </row>
    <row r="5186" spans="68:68" ht="15" hidden="1" customHeight="1">
      <c r="BP5186" s="236">
        <f ca="1"/>
        <v>3.5888888888888899</v>
      </c>
    </row>
    <row r="5187" spans="68:68" ht="15" hidden="1" customHeight="1">
      <c r="BP5187" s="236">
        <f ca="1"/>
        <v>3.58958333333333</v>
      </c>
    </row>
    <row r="5188" spans="68:68" ht="15" hidden="1" customHeight="1">
      <c r="BP5188" s="236">
        <f ca="1"/>
        <v>3.5902777777777799</v>
      </c>
    </row>
    <row r="5189" spans="68:68" ht="15" hidden="1" customHeight="1">
      <c r="BP5189" s="236">
        <f ca="1"/>
        <v>3.59097222222222</v>
      </c>
    </row>
    <row r="5190" spans="68:68" ht="15" hidden="1" customHeight="1">
      <c r="BP5190" s="236">
        <f ca="1"/>
        <v>3.5916666666666699</v>
      </c>
    </row>
    <row r="5191" spans="68:68" ht="15" hidden="1" customHeight="1">
      <c r="BP5191" s="236">
        <f ca="1"/>
        <v>3.59236111111111</v>
      </c>
    </row>
    <row r="5192" spans="68:68" ht="15" hidden="1" customHeight="1">
      <c r="BP5192" s="236">
        <f ca="1"/>
        <v>3.5930555555555599</v>
      </c>
    </row>
    <row r="5193" spans="68:68" ht="15" hidden="1" customHeight="1">
      <c r="BP5193" s="236">
        <f ca="1"/>
        <v>3.59375</v>
      </c>
    </row>
    <row r="5194" spans="68:68" ht="15" hidden="1" customHeight="1">
      <c r="BP5194" s="236">
        <f ca="1"/>
        <v>3.5944444444444401</v>
      </c>
    </row>
    <row r="5195" spans="68:68" ht="15" hidden="1" customHeight="1">
      <c r="BP5195" s="236">
        <f ca="1"/>
        <v>3.59513888888889</v>
      </c>
    </row>
    <row r="5196" spans="68:68" ht="15" hidden="1" customHeight="1">
      <c r="BP5196" s="236">
        <f ca="1"/>
        <v>3.5958333333333301</v>
      </c>
    </row>
    <row r="5197" spans="68:68" ht="15" hidden="1" customHeight="1">
      <c r="BP5197" s="236">
        <f ca="1"/>
        <v>3.59652777777778</v>
      </c>
    </row>
    <row r="5198" spans="68:68" ht="15" hidden="1" customHeight="1">
      <c r="BP5198" s="236">
        <f ca="1"/>
        <v>3.5972222222222201</v>
      </c>
    </row>
    <row r="5199" spans="68:68" ht="15" hidden="1" customHeight="1">
      <c r="BP5199" s="236">
        <f ca="1"/>
        <v>3.59791666666667</v>
      </c>
    </row>
    <row r="5200" spans="68:68" ht="15" hidden="1" customHeight="1">
      <c r="BP5200" s="236">
        <f ca="1"/>
        <v>3.5986111111111101</v>
      </c>
    </row>
    <row r="5201" spans="68:68" ht="15" hidden="1" customHeight="1">
      <c r="BP5201" s="236">
        <f ca="1"/>
        <v>3.59930555555556</v>
      </c>
    </row>
    <row r="5202" spans="68:68" ht="15" hidden="1" customHeight="1">
      <c r="BP5202" s="236">
        <f ca="1"/>
        <v>3.6</v>
      </c>
    </row>
    <row r="5203" spans="68:68" ht="15" hidden="1" customHeight="1">
      <c r="BP5203" s="236">
        <f ca="1"/>
        <v>3.6006944444444402</v>
      </c>
    </row>
    <row r="5204" spans="68:68" ht="15" hidden="1" customHeight="1">
      <c r="BP5204" s="236">
        <f ca="1"/>
        <v>3.6013888888888901</v>
      </c>
    </row>
    <row r="5205" spans="68:68" ht="15" hidden="1" customHeight="1">
      <c r="BP5205" s="236">
        <f ca="1"/>
        <v>3.6020833333333302</v>
      </c>
    </row>
    <row r="5206" spans="68:68" ht="15" hidden="1" customHeight="1">
      <c r="BP5206" s="236">
        <f ca="1"/>
        <v>3.6027777777777801</v>
      </c>
    </row>
    <row r="5207" spans="68:68" ht="15" hidden="1" customHeight="1">
      <c r="BP5207" s="236">
        <f ca="1"/>
        <v>3.6034722222222202</v>
      </c>
    </row>
    <row r="5208" spans="68:68" ht="15" hidden="1" customHeight="1">
      <c r="BP5208" s="236">
        <f ca="1"/>
        <v>3.6041666666666701</v>
      </c>
    </row>
    <row r="5209" spans="68:68" ht="15" hidden="1" customHeight="1">
      <c r="BP5209" s="236">
        <f ca="1"/>
        <v>3.6048611111111102</v>
      </c>
    </row>
    <row r="5210" spans="68:68" ht="15" hidden="1" customHeight="1">
      <c r="BP5210" s="236">
        <f ca="1"/>
        <v>3.6055555555555601</v>
      </c>
    </row>
    <row r="5211" spans="68:68" ht="15" hidden="1" customHeight="1">
      <c r="BP5211" s="236">
        <f ca="1"/>
        <v>3.6062500000000002</v>
      </c>
    </row>
    <row r="5212" spans="68:68" ht="15" hidden="1" customHeight="1">
      <c r="BP5212" s="236">
        <f ca="1"/>
        <v>3.6069444444444398</v>
      </c>
    </row>
    <row r="5213" spans="68:68" ht="15" hidden="1" customHeight="1">
      <c r="BP5213" s="236">
        <f ca="1"/>
        <v>3.6076388888888902</v>
      </c>
    </row>
    <row r="5214" spans="68:68" ht="15" hidden="1" customHeight="1">
      <c r="BP5214" s="236">
        <f ca="1"/>
        <v>3.6083333333333298</v>
      </c>
    </row>
    <row r="5215" spans="68:68" ht="15" hidden="1" customHeight="1">
      <c r="BP5215" s="236">
        <f ca="1"/>
        <v>3.6090277777777802</v>
      </c>
    </row>
    <row r="5216" spans="68:68" ht="15" hidden="1" customHeight="1">
      <c r="BP5216" s="236">
        <f ca="1"/>
        <v>3.6097222222222198</v>
      </c>
    </row>
    <row r="5217" spans="68:68" ht="15" hidden="1" customHeight="1">
      <c r="BP5217" s="236">
        <f ca="1"/>
        <v>3.6104166666666702</v>
      </c>
    </row>
    <row r="5218" spans="68:68" ht="15" hidden="1" customHeight="1">
      <c r="BP5218" s="236">
        <f ca="1"/>
        <v>3.6111111111111098</v>
      </c>
    </row>
    <row r="5219" spans="68:68" ht="15" hidden="1" customHeight="1">
      <c r="BP5219" s="236">
        <f ca="1"/>
        <v>3.6118055555555602</v>
      </c>
    </row>
    <row r="5220" spans="68:68" ht="15" hidden="1" customHeight="1">
      <c r="BP5220" s="236">
        <f ca="1"/>
        <v>3.6124999999999998</v>
      </c>
    </row>
    <row r="5221" spans="68:68" ht="15" hidden="1" customHeight="1">
      <c r="BP5221" s="236">
        <f ca="1"/>
        <v>3.6131944444444399</v>
      </c>
    </row>
    <row r="5222" spans="68:68" ht="15" hidden="1" customHeight="1">
      <c r="BP5222" s="236">
        <f ca="1"/>
        <v>3.6138888888888898</v>
      </c>
    </row>
    <row r="5223" spans="68:68" ht="15" hidden="1" customHeight="1">
      <c r="BP5223" s="236">
        <f ca="1"/>
        <v>3.6145833333333299</v>
      </c>
    </row>
    <row r="5224" spans="68:68" ht="15" hidden="1" customHeight="1">
      <c r="BP5224" s="236">
        <f ca="1"/>
        <v>3.6152777777777798</v>
      </c>
    </row>
    <row r="5225" spans="68:68" ht="15" hidden="1" customHeight="1">
      <c r="BP5225" s="236">
        <f ca="1"/>
        <v>3.6159722222222199</v>
      </c>
    </row>
    <row r="5226" spans="68:68" ht="15" hidden="1" customHeight="1">
      <c r="BP5226" s="236">
        <f ca="1"/>
        <v>3.6166666666666698</v>
      </c>
    </row>
    <row r="5227" spans="68:68" ht="15" hidden="1" customHeight="1">
      <c r="BP5227" s="236">
        <f ca="1"/>
        <v>3.6173611111111099</v>
      </c>
    </row>
    <row r="5228" spans="68:68" ht="15" hidden="1" customHeight="1">
      <c r="BP5228" s="236">
        <f ca="1"/>
        <v>3.6180555555555598</v>
      </c>
    </row>
    <row r="5229" spans="68:68" ht="15" hidden="1" customHeight="1">
      <c r="BP5229" s="236">
        <f ca="1"/>
        <v>3.6187499999999999</v>
      </c>
    </row>
    <row r="5230" spans="68:68" ht="15" hidden="1" customHeight="1">
      <c r="BP5230" s="236">
        <f ca="1"/>
        <v>3.61944444444444</v>
      </c>
    </row>
    <row r="5231" spans="68:68" ht="15" hidden="1" customHeight="1">
      <c r="BP5231" s="236">
        <f ca="1"/>
        <v>3.6201388888888899</v>
      </c>
    </row>
    <row r="5232" spans="68:68" ht="15" hidden="1" customHeight="1">
      <c r="BP5232" s="236">
        <f ca="1"/>
        <v>3.62083333333333</v>
      </c>
    </row>
    <row r="5233" spans="68:68" ht="15" hidden="1" customHeight="1">
      <c r="BP5233" s="236">
        <f ca="1"/>
        <v>3.6215277777777799</v>
      </c>
    </row>
    <row r="5234" spans="68:68" ht="15" hidden="1" customHeight="1">
      <c r="BP5234" s="236">
        <f ca="1"/>
        <v>3.62222222222222</v>
      </c>
    </row>
    <row r="5235" spans="68:68" ht="15" hidden="1" customHeight="1">
      <c r="BP5235" s="236">
        <f ca="1"/>
        <v>3.6229166666666699</v>
      </c>
    </row>
    <row r="5236" spans="68:68" ht="15" hidden="1" customHeight="1">
      <c r="BP5236" s="236">
        <f ca="1"/>
        <v>3.62361111111111</v>
      </c>
    </row>
    <row r="5237" spans="68:68" ht="15" hidden="1" customHeight="1">
      <c r="BP5237" s="236">
        <f ca="1"/>
        <v>3.6243055555555599</v>
      </c>
    </row>
    <row r="5238" spans="68:68" ht="15" hidden="1" customHeight="1">
      <c r="BP5238" s="236">
        <f ca="1"/>
        <v>3.625</v>
      </c>
    </row>
    <row r="5239" spans="68:68" ht="15" hidden="1" customHeight="1">
      <c r="BP5239" s="236">
        <f ca="1"/>
        <v>3.6256944444444401</v>
      </c>
    </row>
    <row r="5240" spans="68:68" ht="15" hidden="1" customHeight="1">
      <c r="BP5240" s="236">
        <f ca="1"/>
        <v>3.62638888888889</v>
      </c>
    </row>
    <row r="5241" spans="68:68" ht="15" hidden="1" customHeight="1">
      <c r="BP5241" s="236">
        <f ca="1"/>
        <v>3.6270833333333301</v>
      </c>
    </row>
    <row r="5242" spans="68:68" ht="15" hidden="1" customHeight="1">
      <c r="BP5242" s="236">
        <f ca="1"/>
        <v>3.62777777777778</v>
      </c>
    </row>
    <row r="5243" spans="68:68" ht="15" hidden="1" customHeight="1">
      <c r="BP5243" s="236">
        <f ca="1"/>
        <v>3.6284722222222201</v>
      </c>
    </row>
    <row r="5244" spans="68:68" ht="15" hidden="1" customHeight="1">
      <c r="BP5244" s="236">
        <f ca="1"/>
        <v>3.62916666666667</v>
      </c>
    </row>
    <row r="5245" spans="68:68" ht="15" hidden="1" customHeight="1">
      <c r="BP5245" s="236">
        <f ca="1"/>
        <v>3.6298611111111101</v>
      </c>
    </row>
    <row r="5246" spans="68:68" ht="15" hidden="1" customHeight="1">
      <c r="BP5246" s="236">
        <f ca="1"/>
        <v>3.63055555555556</v>
      </c>
    </row>
    <row r="5247" spans="68:68" ht="15" hidden="1" customHeight="1">
      <c r="BP5247" s="236">
        <f ca="1"/>
        <v>3.6312500000000001</v>
      </c>
    </row>
    <row r="5248" spans="68:68" ht="15" hidden="1" customHeight="1">
      <c r="BP5248" s="236">
        <f ca="1"/>
        <v>3.6319444444444402</v>
      </c>
    </row>
    <row r="5249" spans="68:68" ht="15" hidden="1" customHeight="1">
      <c r="BP5249" s="236">
        <f ca="1"/>
        <v>3.6326388888888901</v>
      </c>
    </row>
    <row r="5250" spans="68:68" ht="15" hidden="1" customHeight="1">
      <c r="BP5250" s="236">
        <f ca="1"/>
        <v>3.6333333333333302</v>
      </c>
    </row>
    <row r="5251" spans="68:68" ht="15" hidden="1" customHeight="1">
      <c r="BP5251" s="236">
        <f ca="1"/>
        <v>3.6340277777777801</v>
      </c>
    </row>
    <row r="5252" spans="68:68" ht="15" hidden="1" customHeight="1">
      <c r="BP5252" s="236">
        <f ca="1"/>
        <v>3.6347222222222202</v>
      </c>
    </row>
    <row r="5253" spans="68:68" ht="15" hidden="1" customHeight="1">
      <c r="BP5253" s="236">
        <f ca="1"/>
        <v>3.6354166666666701</v>
      </c>
    </row>
    <row r="5254" spans="68:68" ht="15" hidden="1" customHeight="1">
      <c r="BP5254" s="236">
        <f ca="1"/>
        <v>3.6361111111111102</v>
      </c>
    </row>
    <row r="5255" spans="68:68" ht="15" hidden="1" customHeight="1">
      <c r="BP5255" s="236">
        <f ca="1"/>
        <v>3.6368055555555601</v>
      </c>
    </row>
    <row r="5256" spans="68:68" ht="15" hidden="1" customHeight="1">
      <c r="BP5256" s="236">
        <f ca="1"/>
        <v>3.6375000000000002</v>
      </c>
    </row>
    <row r="5257" spans="68:68" ht="15" hidden="1" customHeight="1">
      <c r="BP5257" s="236">
        <f ca="1"/>
        <v>3.6381944444444398</v>
      </c>
    </row>
    <row r="5258" spans="68:68" ht="15" hidden="1" customHeight="1">
      <c r="BP5258" s="236">
        <f ca="1"/>
        <v>3.6388888888888902</v>
      </c>
    </row>
    <row r="5259" spans="68:68" ht="15" hidden="1" customHeight="1">
      <c r="BP5259" s="236">
        <f ca="1"/>
        <v>3.6395833333333298</v>
      </c>
    </row>
    <row r="5260" spans="68:68" ht="15" hidden="1" customHeight="1">
      <c r="BP5260" s="236">
        <f ca="1"/>
        <v>3.6402777777777802</v>
      </c>
    </row>
    <row r="5261" spans="68:68" ht="15" hidden="1" customHeight="1">
      <c r="BP5261" s="236">
        <f ca="1"/>
        <v>3.6409722222222198</v>
      </c>
    </row>
    <row r="5262" spans="68:68" ht="15" hidden="1" customHeight="1">
      <c r="BP5262" s="236">
        <f ca="1"/>
        <v>3.6416666666666702</v>
      </c>
    </row>
    <row r="5263" spans="68:68" ht="15" hidden="1" customHeight="1">
      <c r="BP5263" s="236">
        <f ca="1"/>
        <v>3.6423611111111098</v>
      </c>
    </row>
    <row r="5264" spans="68:68" ht="15" hidden="1" customHeight="1">
      <c r="BP5264" s="236">
        <f ca="1"/>
        <v>3.6430555555555602</v>
      </c>
    </row>
    <row r="5265" spans="68:68" ht="15" hidden="1" customHeight="1">
      <c r="BP5265" s="236">
        <f ca="1"/>
        <v>3.6437499999999998</v>
      </c>
    </row>
    <row r="5266" spans="68:68" ht="15" hidden="1" customHeight="1">
      <c r="BP5266" s="236">
        <f ca="1"/>
        <v>3.6444444444444399</v>
      </c>
    </row>
    <row r="5267" spans="68:68" ht="15" hidden="1" customHeight="1">
      <c r="BP5267" s="236">
        <f ca="1"/>
        <v>3.6451388888888898</v>
      </c>
    </row>
    <row r="5268" spans="68:68" ht="15" hidden="1" customHeight="1">
      <c r="BP5268" s="236">
        <f ca="1"/>
        <v>3.6458333333333299</v>
      </c>
    </row>
    <row r="5269" spans="68:68" ht="15" hidden="1" customHeight="1">
      <c r="BP5269" s="236">
        <f ca="1"/>
        <v>3.6465277777777798</v>
      </c>
    </row>
    <row r="5270" spans="68:68" ht="15" hidden="1" customHeight="1">
      <c r="BP5270" s="236">
        <f ca="1"/>
        <v>3.6472222222222199</v>
      </c>
    </row>
    <row r="5271" spans="68:68" ht="15" hidden="1" customHeight="1">
      <c r="BP5271" s="236">
        <f ca="1"/>
        <v>3.6479166666666698</v>
      </c>
    </row>
    <row r="5272" spans="68:68" ht="15" hidden="1" customHeight="1">
      <c r="BP5272" s="236">
        <f ca="1"/>
        <v>3.6486111111111099</v>
      </c>
    </row>
    <row r="5273" spans="68:68" ht="15" hidden="1" customHeight="1">
      <c r="BP5273" s="236">
        <f ca="1"/>
        <v>3.6493055555555598</v>
      </c>
    </row>
    <row r="5274" spans="68:68" ht="15" hidden="1" customHeight="1">
      <c r="BP5274" s="236">
        <f ca="1"/>
        <v>3.65</v>
      </c>
    </row>
    <row r="5275" spans="68:68" ht="15" hidden="1" customHeight="1">
      <c r="BP5275" s="236">
        <f ca="1"/>
        <v>3.65069444444444</v>
      </c>
    </row>
    <row r="5276" spans="68:68" ht="15" hidden="1" customHeight="1">
      <c r="BP5276" s="236">
        <f ca="1"/>
        <v>3.6513888888888899</v>
      </c>
    </row>
    <row r="5277" spans="68:68" ht="15" hidden="1" customHeight="1">
      <c r="BP5277" s="236">
        <f ca="1"/>
        <v>3.65208333333333</v>
      </c>
    </row>
    <row r="5278" spans="68:68" ht="15" hidden="1" customHeight="1">
      <c r="BP5278" s="236">
        <f ca="1"/>
        <v>3.6527777777777799</v>
      </c>
    </row>
    <row r="5279" spans="68:68" ht="15" hidden="1" customHeight="1">
      <c r="BP5279" s="236">
        <f ca="1"/>
        <v>3.65347222222222</v>
      </c>
    </row>
    <row r="5280" spans="68:68" ht="15" hidden="1" customHeight="1">
      <c r="BP5280" s="236">
        <f ca="1"/>
        <v>3.6541666666666699</v>
      </c>
    </row>
    <row r="5281" spans="68:68" ht="15" hidden="1" customHeight="1">
      <c r="BP5281" s="236">
        <f ca="1"/>
        <v>3.65486111111111</v>
      </c>
    </row>
    <row r="5282" spans="68:68" ht="15" hidden="1" customHeight="1">
      <c r="BP5282" s="236">
        <f ca="1"/>
        <v>3.6555555555555599</v>
      </c>
    </row>
    <row r="5283" spans="68:68" ht="15" hidden="1" customHeight="1">
      <c r="BP5283" s="236">
        <f ca="1"/>
        <v>3.65625</v>
      </c>
    </row>
    <row r="5284" spans="68:68" ht="15" hidden="1" customHeight="1">
      <c r="BP5284" s="236">
        <f ca="1"/>
        <v>3.6569444444444401</v>
      </c>
    </row>
    <row r="5285" spans="68:68" ht="15" hidden="1" customHeight="1">
      <c r="BP5285" s="236">
        <f ca="1"/>
        <v>3.65763888888889</v>
      </c>
    </row>
    <row r="5286" spans="68:68" ht="15" hidden="1" customHeight="1">
      <c r="BP5286" s="236">
        <f ca="1"/>
        <v>3.6583333333333301</v>
      </c>
    </row>
    <row r="5287" spans="68:68" ht="15" hidden="1" customHeight="1">
      <c r="BP5287" s="236">
        <f ca="1"/>
        <v>3.65902777777778</v>
      </c>
    </row>
    <row r="5288" spans="68:68" ht="15" hidden="1" customHeight="1">
      <c r="BP5288" s="236">
        <f ca="1"/>
        <v>3.6597222222222201</v>
      </c>
    </row>
    <row r="5289" spans="68:68" ht="15" hidden="1" customHeight="1">
      <c r="BP5289" s="236">
        <f ca="1"/>
        <v>3.66041666666667</v>
      </c>
    </row>
    <row r="5290" spans="68:68" ht="15" hidden="1" customHeight="1">
      <c r="BP5290" s="236">
        <f ca="1"/>
        <v>3.6611111111111101</v>
      </c>
    </row>
    <row r="5291" spans="68:68" ht="15" hidden="1" customHeight="1">
      <c r="BP5291" s="236">
        <f ca="1"/>
        <v>3.66180555555556</v>
      </c>
    </row>
    <row r="5292" spans="68:68" ht="15" hidden="1" customHeight="1">
      <c r="BP5292" s="236">
        <f ca="1"/>
        <v>3.6625000000000001</v>
      </c>
    </row>
    <row r="5293" spans="68:68" ht="15" hidden="1" customHeight="1">
      <c r="BP5293" s="236">
        <f ca="1"/>
        <v>3.6631944444444402</v>
      </c>
    </row>
    <row r="5294" spans="68:68" ht="15" hidden="1" customHeight="1">
      <c r="BP5294" s="236">
        <f ca="1"/>
        <v>3.6638888888888901</v>
      </c>
    </row>
    <row r="5295" spans="68:68" ht="15" hidden="1" customHeight="1">
      <c r="BP5295" s="236">
        <f ca="1"/>
        <v>3.6645833333333302</v>
      </c>
    </row>
    <row r="5296" spans="68:68" ht="15" hidden="1" customHeight="1">
      <c r="BP5296" s="236">
        <f ca="1"/>
        <v>3.6652777777777801</v>
      </c>
    </row>
    <row r="5297" spans="68:68" ht="15" hidden="1" customHeight="1">
      <c r="BP5297" s="236">
        <f ca="1"/>
        <v>3.6659722222222202</v>
      </c>
    </row>
    <row r="5298" spans="68:68" ht="15" hidden="1" customHeight="1">
      <c r="BP5298" s="236">
        <f ca="1"/>
        <v>3.6666666666666701</v>
      </c>
    </row>
    <row r="5299" spans="68:68" ht="15" hidden="1" customHeight="1">
      <c r="BP5299" s="236">
        <f ca="1"/>
        <v>3.6673611111111102</v>
      </c>
    </row>
    <row r="5300" spans="68:68" ht="15" hidden="1" customHeight="1">
      <c r="BP5300" s="236">
        <f ca="1"/>
        <v>3.6680555555555601</v>
      </c>
    </row>
    <row r="5301" spans="68:68" ht="15" hidden="1" customHeight="1">
      <c r="BP5301" s="236">
        <f ca="1"/>
        <v>3.6687500000000002</v>
      </c>
    </row>
    <row r="5302" spans="68:68" ht="15" hidden="1" customHeight="1">
      <c r="BP5302" s="236">
        <f ca="1"/>
        <v>3.6694444444444398</v>
      </c>
    </row>
    <row r="5303" spans="68:68" ht="15" hidden="1" customHeight="1">
      <c r="BP5303" s="236">
        <f ca="1"/>
        <v>3.6701388888888902</v>
      </c>
    </row>
    <row r="5304" spans="68:68" ht="15" hidden="1" customHeight="1">
      <c r="BP5304" s="236">
        <f ca="1"/>
        <v>3.6708333333333298</v>
      </c>
    </row>
    <row r="5305" spans="68:68" ht="15" hidden="1" customHeight="1">
      <c r="BP5305" s="236">
        <f ca="1"/>
        <v>3.6715277777777802</v>
      </c>
    </row>
    <row r="5306" spans="68:68" ht="15" hidden="1" customHeight="1">
      <c r="BP5306" s="236">
        <f ca="1"/>
        <v>3.6722222222222198</v>
      </c>
    </row>
    <row r="5307" spans="68:68" ht="15" hidden="1" customHeight="1">
      <c r="BP5307" s="236">
        <f ca="1"/>
        <v>3.6729166666666702</v>
      </c>
    </row>
    <row r="5308" spans="68:68" ht="15" hidden="1" customHeight="1">
      <c r="BP5308" s="236">
        <f ca="1"/>
        <v>3.6736111111111098</v>
      </c>
    </row>
    <row r="5309" spans="68:68" ht="15" hidden="1" customHeight="1">
      <c r="BP5309" s="236">
        <f ca="1"/>
        <v>3.6743055555555602</v>
      </c>
    </row>
    <row r="5310" spans="68:68" ht="15" hidden="1" customHeight="1">
      <c r="BP5310" s="236">
        <f ca="1"/>
        <v>3.6749999999999998</v>
      </c>
    </row>
    <row r="5311" spans="68:68" ht="15" hidden="1" customHeight="1">
      <c r="BP5311" s="236">
        <f ca="1"/>
        <v>3.6756944444444399</v>
      </c>
    </row>
    <row r="5312" spans="68:68" ht="15" hidden="1" customHeight="1">
      <c r="BP5312" s="236">
        <f ca="1"/>
        <v>3.6763888888888898</v>
      </c>
    </row>
    <row r="5313" spans="68:68" ht="15" hidden="1" customHeight="1">
      <c r="BP5313" s="236">
        <f ca="1"/>
        <v>3.6770833333333299</v>
      </c>
    </row>
    <row r="5314" spans="68:68" ht="15" hidden="1" customHeight="1">
      <c r="BP5314" s="236">
        <f ca="1"/>
        <v>3.6777777777777798</v>
      </c>
    </row>
    <row r="5315" spans="68:68" ht="15" hidden="1" customHeight="1">
      <c r="BP5315" s="236">
        <f ca="1"/>
        <v>3.6784722222222199</v>
      </c>
    </row>
    <row r="5316" spans="68:68" ht="15" hidden="1" customHeight="1">
      <c r="BP5316" s="236">
        <f ca="1"/>
        <v>3.6791666666666698</v>
      </c>
    </row>
    <row r="5317" spans="68:68" ht="15" hidden="1" customHeight="1">
      <c r="BP5317" s="236">
        <f ca="1"/>
        <v>3.6798611111111099</v>
      </c>
    </row>
    <row r="5318" spans="68:68" ht="15" hidden="1" customHeight="1">
      <c r="BP5318" s="236">
        <f ca="1"/>
        <v>3.6805555555555598</v>
      </c>
    </row>
    <row r="5319" spans="68:68" ht="15" hidden="1" customHeight="1">
      <c r="BP5319" s="236">
        <f ca="1"/>
        <v>3.6812499999999999</v>
      </c>
    </row>
    <row r="5320" spans="68:68" ht="15" hidden="1" customHeight="1">
      <c r="BP5320" s="236">
        <f ca="1"/>
        <v>3.68194444444444</v>
      </c>
    </row>
    <row r="5321" spans="68:68" ht="15" hidden="1" customHeight="1">
      <c r="BP5321" s="236">
        <f ca="1"/>
        <v>3.6826388888888899</v>
      </c>
    </row>
    <row r="5322" spans="68:68" ht="15" hidden="1" customHeight="1">
      <c r="BP5322" s="236">
        <f ca="1"/>
        <v>3.68333333333333</v>
      </c>
    </row>
    <row r="5323" spans="68:68" ht="15" hidden="1" customHeight="1">
      <c r="BP5323" s="236">
        <f ca="1"/>
        <v>3.6840277777777799</v>
      </c>
    </row>
    <row r="5324" spans="68:68" ht="15" hidden="1" customHeight="1">
      <c r="BP5324" s="236">
        <f ca="1"/>
        <v>3.68472222222222</v>
      </c>
    </row>
    <row r="5325" spans="68:68" ht="15" hidden="1" customHeight="1">
      <c r="BP5325" s="236">
        <f ca="1"/>
        <v>3.6854166666666699</v>
      </c>
    </row>
    <row r="5326" spans="68:68" ht="15" hidden="1" customHeight="1">
      <c r="BP5326" s="236">
        <f ca="1"/>
        <v>3.68611111111111</v>
      </c>
    </row>
    <row r="5327" spans="68:68" ht="15" hidden="1" customHeight="1">
      <c r="BP5327" s="236">
        <f ca="1"/>
        <v>3.6868055555555599</v>
      </c>
    </row>
    <row r="5328" spans="68:68" ht="15" hidden="1" customHeight="1">
      <c r="BP5328" s="236">
        <f ca="1"/>
        <v>3.6875</v>
      </c>
    </row>
    <row r="5329" spans="68:68" ht="15" hidden="1" customHeight="1">
      <c r="BP5329" s="236">
        <f ca="1"/>
        <v>3.6881944444444401</v>
      </c>
    </row>
    <row r="5330" spans="68:68" ht="15" hidden="1" customHeight="1">
      <c r="BP5330" s="236">
        <f ca="1"/>
        <v>3.68888888888889</v>
      </c>
    </row>
    <row r="5331" spans="68:68" ht="15" hidden="1" customHeight="1">
      <c r="BP5331" s="236">
        <f ca="1"/>
        <v>3.6895833333333301</v>
      </c>
    </row>
    <row r="5332" spans="68:68" ht="15" hidden="1" customHeight="1">
      <c r="BP5332" s="236">
        <f ca="1"/>
        <v>3.69027777777778</v>
      </c>
    </row>
    <row r="5333" spans="68:68" ht="15" hidden="1" customHeight="1">
      <c r="BP5333" s="236">
        <f ca="1"/>
        <v>3.6909722222222201</v>
      </c>
    </row>
    <row r="5334" spans="68:68" ht="15" hidden="1" customHeight="1">
      <c r="BP5334" s="236">
        <f ca="1"/>
        <v>3.69166666666667</v>
      </c>
    </row>
    <row r="5335" spans="68:68" ht="15" hidden="1" customHeight="1">
      <c r="BP5335" s="236">
        <f ca="1"/>
        <v>3.6923611111111101</v>
      </c>
    </row>
    <row r="5336" spans="68:68" ht="15" hidden="1" customHeight="1">
      <c r="BP5336" s="236">
        <f ca="1"/>
        <v>3.69305555555556</v>
      </c>
    </row>
    <row r="5337" spans="68:68" ht="15" hidden="1" customHeight="1">
      <c r="BP5337" s="236">
        <f ca="1"/>
        <v>3.6937500000000001</v>
      </c>
    </row>
    <row r="5338" spans="68:68" ht="15" hidden="1" customHeight="1">
      <c r="BP5338" s="236">
        <f ca="1"/>
        <v>3.6944444444444402</v>
      </c>
    </row>
    <row r="5339" spans="68:68" ht="15" hidden="1" customHeight="1">
      <c r="BP5339" s="236">
        <f ca="1"/>
        <v>3.6951388888888901</v>
      </c>
    </row>
    <row r="5340" spans="68:68" ht="15" hidden="1" customHeight="1">
      <c r="BP5340" s="236">
        <f ca="1"/>
        <v>3.6958333333333302</v>
      </c>
    </row>
    <row r="5341" spans="68:68" ht="15" hidden="1" customHeight="1">
      <c r="BP5341" s="236">
        <f ca="1"/>
        <v>3.6965277777777801</v>
      </c>
    </row>
    <row r="5342" spans="68:68" ht="15" hidden="1" customHeight="1">
      <c r="BP5342" s="236">
        <f ca="1"/>
        <v>3.6972222222222202</v>
      </c>
    </row>
    <row r="5343" spans="68:68" ht="15" hidden="1" customHeight="1">
      <c r="BP5343" s="236">
        <f ca="1"/>
        <v>3.6979166666666701</v>
      </c>
    </row>
    <row r="5344" spans="68:68" ht="15" hidden="1" customHeight="1">
      <c r="BP5344" s="236">
        <f ca="1"/>
        <v>3.6986111111111102</v>
      </c>
    </row>
    <row r="5345" spans="68:68" ht="15" hidden="1" customHeight="1">
      <c r="BP5345" s="236">
        <f ca="1"/>
        <v>3.6993055555555601</v>
      </c>
    </row>
    <row r="5346" spans="68:68" ht="15" hidden="1" customHeight="1">
      <c r="BP5346" s="236">
        <f ca="1"/>
        <v>3.7</v>
      </c>
    </row>
    <row r="5347" spans="68:68" ht="15" hidden="1" customHeight="1">
      <c r="BP5347" s="236">
        <f ca="1"/>
        <v>3.7006944444444398</v>
      </c>
    </row>
    <row r="5348" spans="68:68" ht="15" hidden="1" customHeight="1">
      <c r="BP5348" s="236">
        <f ca="1"/>
        <v>3.7013888888888902</v>
      </c>
    </row>
    <row r="5349" spans="68:68" ht="15" hidden="1" customHeight="1">
      <c r="BP5349" s="236">
        <f ca="1"/>
        <v>3.7020833333333298</v>
      </c>
    </row>
    <row r="5350" spans="68:68" ht="15" hidden="1" customHeight="1">
      <c r="BP5350" s="236">
        <f ca="1"/>
        <v>3.7027777777777802</v>
      </c>
    </row>
    <row r="5351" spans="68:68" ht="15" hidden="1" customHeight="1">
      <c r="BP5351" s="236">
        <f ca="1"/>
        <v>3.7034722222222198</v>
      </c>
    </row>
    <row r="5352" spans="68:68" ht="15" hidden="1" customHeight="1">
      <c r="BP5352" s="236">
        <f ca="1"/>
        <v>3.7041666666666702</v>
      </c>
    </row>
    <row r="5353" spans="68:68" ht="15" hidden="1" customHeight="1">
      <c r="BP5353" s="236">
        <f ca="1"/>
        <v>3.7048611111111098</v>
      </c>
    </row>
    <row r="5354" spans="68:68" ht="15" hidden="1" customHeight="1">
      <c r="BP5354" s="236">
        <f ca="1"/>
        <v>3.7055555555555602</v>
      </c>
    </row>
    <row r="5355" spans="68:68" ht="15" hidden="1" customHeight="1">
      <c r="BP5355" s="236">
        <f ca="1"/>
        <v>3.7062499999999998</v>
      </c>
    </row>
    <row r="5356" spans="68:68" ht="15" hidden="1" customHeight="1">
      <c r="BP5356" s="236">
        <f ca="1"/>
        <v>3.7069444444444399</v>
      </c>
    </row>
    <row r="5357" spans="68:68" ht="15" hidden="1" customHeight="1">
      <c r="BP5357" s="236">
        <f ca="1"/>
        <v>3.7076388888888898</v>
      </c>
    </row>
    <row r="5358" spans="68:68" ht="15" hidden="1" customHeight="1">
      <c r="BP5358" s="236">
        <f ca="1"/>
        <v>3.7083333333333299</v>
      </c>
    </row>
    <row r="5359" spans="68:68" ht="15" hidden="1" customHeight="1">
      <c r="BP5359" s="236">
        <f ca="1"/>
        <v>3.7090277777777798</v>
      </c>
    </row>
    <row r="5360" spans="68:68" ht="15" hidden="1" customHeight="1">
      <c r="BP5360" s="236">
        <f ca="1"/>
        <v>3.7097222222222199</v>
      </c>
    </row>
    <row r="5361" spans="68:68" ht="15" hidden="1" customHeight="1">
      <c r="BP5361" s="236">
        <f ca="1"/>
        <v>3.7104166666666698</v>
      </c>
    </row>
    <row r="5362" spans="68:68" ht="15" hidden="1" customHeight="1">
      <c r="BP5362" s="236">
        <f ca="1"/>
        <v>3.7111111111111099</v>
      </c>
    </row>
    <row r="5363" spans="68:68" ht="15" hidden="1" customHeight="1">
      <c r="BP5363" s="236">
        <f ca="1"/>
        <v>3.7118055555555598</v>
      </c>
    </row>
    <row r="5364" spans="68:68" ht="15" hidden="1" customHeight="1">
      <c r="BP5364" s="236">
        <f ca="1"/>
        <v>3.7124999999999999</v>
      </c>
    </row>
    <row r="5365" spans="68:68" ht="15" hidden="1" customHeight="1">
      <c r="BP5365" s="236">
        <f ca="1"/>
        <v>3.71319444444444</v>
      </c>
    </row>
    <row r="5366" spans="68:68" ht="15" hidden="1" customHeight="1">
      <c r="BP5366" s="236">
        <f ca="1"/>
        <v>3.7138888888888899</v>
      </c>
    </row>
    <row r="5367" spans="68:68" ht="15" hidden="1" customHeight="1">
      <c r="BP5367" s="236">
        <f ca="1"/>
        <v>3.71458333333333</v>
      </c>
    </row>
    <row r="5368" spans="68:68" ht="15" hidden="1" customHeight="1">
      <c r="BP5368" s="236">
        <f ca="1"/>
        <v>3.7152777777777799</v>
      </c>
    </row>
    <row r="5369" spans="68:68" ht="15" hidden="1" customHeight="1">
      <c r="BP5369" s="236">
        <f ca="1"/>
        <v>3.71597222222222</v>
      </c>
    </row>
    <row r="5370" spans="68:68" ht="15" hidden="1" customHeight="1">
      <c r="BP5370" s="236">
        <f ca="1"/>
        <v>3.7166666666666699</v>
      </c>
    </row>
    <row r="5371" spans="68:68" ht="15" hidden="1" customHeight="1">
      <c r="BP5371" s="236">
        <f ca="1"/>
        <v>3.71736111111111</v>
      </c>
    </row>
    <row r="5372" spans="68:68" ht="15" hidden="1" customHeight="1">
      <c r="BP5372" s="236">
        <f ca="1"/>
        <v>3.7180555555555599</v>
      </c>
    </row>
    <row r="5373" spans="68:68" ht="15" hidden="1" customHeight="1">
      <c r="BP5373" s="236">
        <f ca="1"/>
        <v>3.71875</v>
      </c>
    </row>
    <row r="5374" spans="68:68" ht="15" hidden="1" customHeight="1">
      <c r="BP5374" s="236">
        <f ca="1"/>
        <v>3.7194444444444401</v>
      </c>
    </row>
    <row r="5375" spans="68:68" ht="15" hidden="1" customHeight="1">
      <c r="BP5375" s="236">
        <f ca="1"/>
        <v>3.72013888888889</v>
      </c>
    </row>
    <row r="5376" spans="68:68" ht="15" hidden="1" customHeight="1">
      <c r="BP5376" s="236">
        <f ca="1"/>
        <v>3.7208333333333301</v>
      </c>
    </row>
    <row r="5377" spans="68:68" ht="15" hidden="1" customHeight="1">
      <c r="BP5377" s="236">
        <f ca="1"/>
        <v>3.72152777777778</v>
      </c>
    </row>
    <row r="5378" spans="68:68" ht="15" hidden="1" customHeight="1">
      <c r="BP5378" s="236">
        <f ca="1"/>
        <v>3.7222222222222201</v>
      </c>
    </row>
    <row r="5379" spans="68:68" ht="15" hidden="1" customHeight="1">
      <c r="BP5379" s="236">
        <f ca="1"/>
        <v>3.72291666666667</v>
      </c>
    </row>
    <row r="5380" spans="68:68" ht="15" hidden="1" customHeight="1">
      <c r="BP5380" s="236">
        <f ca="1"/>
        <v>3.7236111111111101</v>
      </c>
    </row>
    <row r="5381" spans="68:68" ht="15" hidden="1" customHeight="1">
      <c r="BP5381" s="236">
        <f ca="1"/>
        <v>3.72430555555556</v>
      </c>
    </row>
    <row r="5382" spans="68:68" ht="15" hidden="1" customHeight="1">
      <c r="BP5382" s="236">
        <f ca="1"/>
        <v>3.7250000000000001</v>
      </c>
    </row>
    <row r="5383" spans="68:68" ht="15" hidden="1" customHeight="1">
      <c r="BP5383" s="236">
        <f ca="1"/>
        <v>3.7256944444444402</v>
      </c>
    </row>
    <row r="5384" spans="68:68" ht="15" hidden="1" customHeight="1">
      <c r="BP5384" s="236">
        <f ca="1"/>
        <v>3.7263888888888901</v>
      </c>
    </row>
    <row r="5385" spans="68:68" ht="15" hidden="1" customHeight="1">
      <c r="BP5385" s="236">
        <f ca="1"/>
        <v>3.7270833333333302</v>
      </c>
    </row>
    <row r="5386" spans="68:68" ht="15" hidden="1" customHeight="1">
      <c r="BP5386" s="236">
        <f ca="1"/>
        <v>3.7277777777777801</v>
      </c>
    </row>
    <row r="5387" spans="68:68" ht="15" hidden="1" customHeight="1">
      <c r="BP5387" s="236">
        <f ca="1"/>
        <v>3.7284722222222202</v>
      </c>
    </row>
    <row r="5388" spans="68:68" ht="15" hidden="1" customHeight="1">
      <c r="BP5388" s="236">
        <f ca="1"/>
        <v>3.7291666666666701</v>
      </c>
    </row>
    <row r="5389" spans="68:68" ht="15" hidden="1" customHeight="1">
      <c r="BP5389" s="236">
        <f ca="1"/>
        <v>3.7298611111111102</v>
      </c>
    </row>
    <row r="5390" spans="68:68" ht="15" hidden="1" customHeight="1">
      <c r="BP5390" s="236">
        <f ca="1"/>
        <v>3.7305555555555601</v>
      </c>
    </row>
    <row r="5391" spans="68:68" ht="15" hidden="1" customHeight="1">
      <c r="BP5391" s="236">
        <f ca="1"/>
        <v>3.7312500000000002</v>
      </c>
    </row>
    <row r="5392" spans="68:68" ht="15" hidden="1" customHeight="1">
      <c r="BP5392" s="236">
        <f ca="1"/>
        <v>3.7319444444444398</v>
      </c>
    </row>
    <row r="5393" spans="68:68" ht="15" hidden="1" customHeight="1">
      <c r="BP5393" s="236">
        <f ca="1"/>
        <v>3.7326388888888902</v>
      </c>
    </row>
    <row r="5394" spans="68:68" ht="15" hidden="1" customHeight="1">
      <c r="BP5394" s="236">
        <f ca="1"/>
        <v>3.7333333333333298</v>
      </c>
    </row>
    <row r="5395" spans="68:68" ht="15" hidden="1" customHeight="1">
      <c r="BP5395" s="236">
        <f ca="1"/>
        <v>3.7340277777777802</v>
      </c>
    </row>
    <row r="5396" spans="68:68" ht="15" hidden="1" customHeight="1">
      <c r="BP5396" s="236">
        <f ca="1"/>
        <v>3.7347222222222198</v>
      </c>
    </row>
    <row r="5397" spans="68:68" ht="15" hidden="1" customHeight="1">
      <c r="BP5397" s="236">
        <f ca="1"/>
        <v>3.7354166666666702</v>
      </c>
    </row>
    <row r="5398" spans="68:68" ht="15" hidden="1" customHeight="1">
      <c r="BP5398" s="236">
        <f ca="1"/>
        <v>3.7361111111111098</v>
      </c>
    </row>
    <row r="5399" spans="68:68" ht="15" hidden="1" customHeight="1">
      <c r="BP5399" s="236">
        <f ca="1"/>
        <v>3.7368055555555602</v>
      </c>
    </row>
    <row r="5400" spans="68:68" ht="15" hidden="1" customHeight="1">
      <c r="BP5400" s="236">
        <f ca="1"/>
        <v>3.7374999999999998</v>
      </c>
    </row>
    <row r="5401" spans="68:68" ht="15" hidden="1" customHeight="1">
      <c r="BP5401" s="236">
        <f ca="1"/>
        <v>3.7381944444444399</v>
      </c>
    </row>
    <row r="5402" spans="68:68" ht="15" hidden="1" customHeight="1">
      <c r="BP5402" s="236">
        <f ca="1"/>
        <v>3.7388888888888898</v>
      </c>
    </row>
    <row r="5403" spans="68:68" ht="15" hidden="1" customHeight="1">
      <c r="BP5403" s="236">
        <f ca="1"/>
        <v>3.7395833333333299</v>
      </c>
    </row>
    <row r="5404" spans="68:68" ht="15" hidden="1" customHeight="1">
      <c r="BP5404" s="236">
        <f ca="1"/>
        <v>3.7402777777777798</v>
      </c>
    </row>
    <row r="5405" spans="68:68" ht="15" hidden="1" customHeight="1">
      <c r="BP5405" s="236">
        <f ca="1"/>
        <v>3.7409722222222199</v>
      </c>
    </row>
    <row r="5406" spans="68:68" ht="15" hidden="1" customHeight="1">
      <c r="BP5406" s="236">
        <f ca="1"/>
        <v>3.7416666666666698</v>
      </c>
    </row>
    <row r="5407" spans="68:68" ht="15" hidden="1" customHeight="1">
      <c r="BP5407" s="236">
        <f ca="1"/>
        <v>3.7423611111111099</v>
      </c>
    </row>
    <row r="5408" spans="68:68" ht="15" hidden="1" customHeight="1">
      <c r="BP5408" s="236">
        <f ca="1"/>
        <v>3.7430555555555598</v>
      </c>
    </row>
    <row r="5409" spans="68:68" ht="15" hidden="1" customHeight="1">
      <c r="BP5409" s="236">
        <f ca="1"/>
        <v>3.7437499999999999</v>
      </c>
    </row>
    <row r="5410" spans="68:68" ht="15" hidden="1" customHeight="1">
      <c r="BP5410" s="236">
        <f ca="1"/>
        <v>3.74444444444444</v>
      </c>
    </row>
    <row r="5411" spans="68:68" ht="15" hidden="1" customHeight="1">
      <c r="BP5411" s="236">
        <f ca="1"/>
        <v>3.7451388888888899</v>
      </c>
    </row>
    <row r="5412" spans="68:68" ht="15" hidden="1" customHeight="1">
      <c r="BP5412" s="236">
        <f ca="1"/>
        <v>3.74583333333333</v>
      </c>
    </row>
    <row r="5413" spans="68:68" ht="15" hidden="1" customHeight="1">
      <c r="BP5413" s="236">
        <f ca="1"/>
        <v>3.7465277777777799</v>
      </c>
    </row>
    <row r="5414" spans="68:68" ht="15" hidden="1" customHeight="1">
      <c r="BP5414" s="236">
        <f ca="1"/>
        <v>3.74722222222222</v>
      </c>
    </row>
    <row r="5415" spans="68:68" ht="15" hidden="1" customHeight="1">
      <c r="BP5415" s="236">
        <f ca="1"/>
        <v>3.7479166666666699</v>
      </c>
    </row>
    <row r="5416" spans="68:68" ht="15" hidden="1" customHeight="1">
      <c r="BP5416" s="236">
        <f ca="1"/>
        <v>3.74861111111111</v>
      </c>
    </row>
    <row r="5417" spans="68:68" ht="15" hidden="1" customHeight="1">
      <c r="BP5417" s="236">
        <f ca="1"/>
        <v>3.7493055555555599</v>
      </c>
    </row>
    <row r="5418" spans="68:68" ht="15" hidden="1" customHeight="1">
      <c r="BP5418" s="236">
        <f ca="1"/>
        <v>3.75</v>
      </c>
    </row>
    <row r="5419" spans="68:68" ht="15" hidden="1" customHeight="1">
      <c r="BP5419" s="236">
        <f ca="1"/>
        <v>3.7506944444444401</v>
      </c>
    </row>
    <row r="5420" spans="68:68" ht="15" hidden="1" customHeight="1">
      <c r="BP5420" s="236">
        <f ca="1"/>
        <v>3.75138888888889</v>
      </c>
    </row>
    <row r="5421" spans="68:68" ht="15" hidden="1" customHeight="1">
      <c r="BP5421" s="236">
        <f ca="1"/>
        <v>3.7520833333333301</v>
      </c>
    </row>
    <row r="5422" spans="68:68" ht="15" hidden="1" customHeight="1">
      <c r="BP5422" s="236">
        <f ca="1"/>
        <v>3.75277777777778</v>
      </c>
    </row>
    <row r="5423" spans="68:68" ht="15" hidden="1" customHeight="1">
      <c r="BP5423" s="236">
        <f ca="1"/>
        <v>3.7534722222222201</v>
      </c>
    </row>
    <row r="5424" spans="68:68" ht="15" hidden="1" customHeight="1">
      <c r="BP5424" s="236">
        <f ca="1"/>
        <v>3.75416666666667</v>
      </c>
    </row>
    <row r="5425" spans="68:68" ht="15" hidden="1" customHeight="1">
      <c r="BP5425" s="236">
        <f ca="1"/>
        <v>3.7548611111111101</v>
      </c>
    </row>
    <row r="5426" spans="68:68" ht="15" hidden="1" customHeight="1">
      <c r="BP5426" s="236">
        <f ca="1"/>
        <v>3.75555555555556</v>
      </c>
    </row>
    <row r="5427" spans="68:68" ht="15" hidden="1" customHeight="1">
      <c r="BP5427" s="236">
        <f ca="1"/>
        <v>3.7562500000000001</v>
      </c>
    </row>
    <row r="5428" spans="68:68" ht="15" hidden="1" customHeight="1">
      <c r="BP5428" s="236">
        <f ca="1"/>
        <v>3.7569444444444402</v>
      </c>
    </row>
    <row r="5429" spans="68:68" ht="15" hidden="1" customHeight="1">
      <c r="BP5429" s="236">
        <f ca="1"/>
        <v>3.7576388888888901</v>
      </c>
    </row>
    <row r="5430" spans="68:68" ht="15" hidden="1" customHeight="1">
      <c r="BP5430" s="236">
        <f ca="1"/>
        <v>3.7583333333333302</v>
      </c>
    </row>
    <row r="5431" spans="68:68" ht="15" hidden="1" customHeight="1">
      <c r="BP5431" s="236">
        <f ca="1"/>
        <v>3.7590277777777801</v>
      </c>
    </row>
    <row r="5432" spans="68:68" ht="15" hidden="1" customHeight="1">
      <c r="BP5432" s="236">
        <f ca="1"/>
        <v>3.7597222222222202</v>
      </c>
    </row>
    <row r="5433" spans="68:68" ht="15" hidden="1" customHeight="1">
      <c r="BP5433" s="236">
        <f ca="1"/>
        <v>3.7604166666666701</v>
      </c>
    </row>
    <row r="5434" spans="68:68" ht="15" hidden="1" customHeight="1">
      <c r="BP5434" s="236">
        <f ca="1"/>
        <v>3.7611111111111102</v>
      </c>
    </row>
    <row r="5435" spans="68:68" ht="15" hidden="1" customHeight="1">
      <c r="BP5435" s="236">
        <f ca="1"/>
        <v>3.7618055555555601</v>
      </c>
    </row>
    <row r="5436" spans="68:68" ht="15" hidden="1" customHeight="1">
      <c r="BP5436" s="236">
        <f ca="1"/>
        <v>3.7625000000000002</v>
      </c>
    </row>
    <row r="5437" spans="68:68" ht="15" hidden="1" customHeight="1">
      <c r="BP5437" s="236">
        <f ca="1"/>
        <v>3.7631944444444398</v>
      </c>
    </row>
    <row r="5438" spans="68:68" ht="15" hidden="1" customHeight="1">
      <c r="BP5438" s="236">
        <f ca="1"/>
        <v>3.7638888888888902</v>
      </c>
    </row>
    <row r="5439" spans="68:68" ht="15" hidden="1" customHeight="1">
      <c r="BP5439" s="236">
        <f ca="1"/>
        <v>3.7645833333333298</v>
      </c>
    </row>
    <row r="5440" spans="68:68" ht="15" hidden="1" customHeight="1">
      <c r="BP5440" s="236">
        <f ca="1"/>
        <v>3.7652777777777802</v>
      </c>
    </row>
    <row r="5441" spans="68:68" ht="15" hidden="1" customHeight="1">
      <c r="BP5441" s="236">
        <f ca="1"/>
        <v>3.7659722222222198</v>
      </c>
    </row>
    <row r="5442" spans="68:68" ht="15" hidden="1" customHeight="1">
      <c r="BP5442" s="236">
        <f ca="1"/>
        <v>3.7666666666666702</v>
      </c>
    </row>
    <row r="5443" spans="68:68" ht="15" hidden="1" customHeight="1">
      <c r="BP5443" s="236">
        <f ca="1"/>
        <v>3.7673611111111098</v>
      </c>
    </row>
    <row r="5444" spans="68:68" ht="15" hidden="1" customHeight="1">
      <c r="BP5444" s="236">
        <f ca="1"/>
        <v>3.7680555555555602</v>
      </c>
    </row>
    <row r="5445" spans="68:68" ht="15" hidden="1" customHeight="1">
      <c r="BP5445" s="236">
        <f ca="1"/>
        <v>3.7687499999999998</v>
      </c>
    </row>
    <row r="5446" spans="68:68" ht="15" hidden="1" customHeight="1">
      <c r="BP5446" s="236">
        <f ca="1"/>
        <v>3.7694444444444399</v>
      </c>
    </row>
    <row r="5447" spans="68:68" ht="15" hidden="1" customHeight="1">
      <c r="BP5447" s="236">
        <f ca="1"/>
        <v>3.7701388888888898</v>
      </c>
    </row>
    <row r="5448" spans="68:68" ht="15" hidden="1" customHeight="1">
      <c r="BP5448" s="236">
        <f ca="1"/>
        <v>3.7708333333333299</v>
      </c>
    </row>
    <row r="5449" spans="68:68" ht="15" hidden="1" customHeight="1">
      <c r="BP5449" s="236">
        <f ca="1"/>
        <v>3.7715277777777798</v>
      </c>
    </row>
    <row r="5450" spans="68:68" ht="15" hidden="1" customHeight="1">
      <c r="BP5450" s="236">
        <f ca="1"/>
        <v>3.7722222222222199</v>
      </c>
    </row>
    <row r="5451" spans="68:68" ht="15" hidden="1" customHeight="1">
      <c r="BP5451" s="236">
        <f ca="1"/>
        <v>3.7729166666666698</v>
      </c>
    </row>
    <row r="5452" spans="68:68" ht="15" hidden="1" customHeight="1">
      <c r="BP5452" s="236">
        <f ca="1"/>
        <v>3.7736111111111099</v>
      </c>
    </row>
    <row r="5453" spans="68:68" ht="15" hidden="1" customHeight="1">
      <c r="BP5453" s="236">
        <f ca="1"/>
        <v>3.7743055555555598</v>
      </c>
    </row>
    <row r="5454" spans="68:68" ht="15" hidden="1" customHeight="1">
      <c r="BP5454" s="236">
        <f ca="1"/>
        <v>3.7749999999999999</v>
      </c>
    </row>
    <row r="5455" spans="68:68" ht="15" hidden="1" customHeight="1">
      <c r="BP5455" s="236">
        <f ca="1"/>
        <v>3.77569444444444</v>
      </c>
    </row>
    <row r="5456" spans="68:68" ht="15" hidden="1" customHeight="1">
      <c r="BP5456" s="236">
        <f ca="1"/>
        <v>3.7763888888888899</v>
      </c>
    </row>
    <row r="5457" spans="68:68" ht="15" hidden="1" customHeight="1">
      <c r="BP5457" s="236">
        <f ca="1"/>
        <v>3.77708333333333</v>
      </c>
    </row>
    <row r="5458" spans="68:68" ht="15" hidden="1" customHeight="1">
      <c r="BP5458" s="236">
        <f ca="1"/>
        <v>3.7777777777777799</v>
      </c>
    </row>
    <row r="5459" spans="68:68" ht="15" hidden="1" customHeight="1">
      <c r="BP5459" s="236">
        <f ca="1"/>
        <v>3.77847222222222</v>
      </c>
    </row>
    <row r="5460" spans="68:68" ht="15" hidden="1" customHeight="1">
      <c r="BP5460" s="236">
        <f ca="1"/>
        <v>3.7791666666666699</v>
      </c>
    </row>
    <row r="5461" spans="68:68" ht="15" hidden="1" customHeight="1">
      <c r="BP5461" s="236">
        <f ca="1"/>
        <v>3.77986111111111</v>
      </c>
    </row>
    <row r="5462" spans="68:68" ht="15" hidden="1" customHeight="1">
      <c r="BP5462" s="236">
        <f ca="1"/>
        <v>3.7805555555555599</v>
      </c>
    </row>
    <row r="5463" spans="68:68" ht="15" hidden="1" customHeight="1">
      <c r="BP5463" s="236">
        <f ca="1"/>
        <v>3.78125</v>
      </c>
    </row>
    <row r="5464" spans="68:68" ht="15" hidden="1" customHeight="1">
      <c r="BP5464" s="236">
        <f ca="1"/>
        <v>3.7819444444444401</v>
      </c>
    </row>
    <row r="5465" spans="68:68" ht="15" hidden="1" customHeight="1">
      <c r="BP5465" s="236">
        <f ca="1"/>
        <v>3.78263888888889</v>
      </c>
    </row>
    <row r="5466" spans="68:68" ht="15" hidden="1" customHeight="1">
      <c r="BP5466" s="236">
        <f ca="1"/>
        <v>3.7833333333333301</v>
      </c>
    </row>
    <row r="5467" spans="68:68" ht="15" hidden="1" customHeight="1">
      <c r="BP5467" s="236">
        <f ca="1"/>
        <v>3.78402777777778</v>
      </c>
    </row>
    <row r="5468" spans="68:68" ht="15" hidden="1" customHeight="1">
      <c r="BP5468" s="236">
        <f ca="1"/>
        <v>3.7847222222222201</v>
      </c>
    </row>
    <row r="5469" spans="68:68" ht="15" hidden="1" customHeight="1">
      <c r="BP5469" s="236">
        <f ca="1"/>
        <v>3.78541666666667</v>
      </c>
    </row>
    <row r="5470" spans="68:68" ht="15" hidden="1" customHeight="1">
      <c r="BP5470" s="236">
        <f ca="1"/>
        <v>3.7861111111111101</v>
      </c>
    </row>
    <row r="5471" spans="68:68" ht="15" hidden="1" customHeight="1">
      <c r="BP5471" s="236">
        <f ca="1"/>
        <v>3.78680555555556</v>
      </c>
    </row>
    <row r="5472" spans="68:68" ht="15" hidden="1" customHeight="1">
      <c r="BP5472" s="236">
        <f ca="1"/>
        <v>3.7875000000000001</v>
      </c>
    </row>
    <row r="5473" spans="68:68" ht="15" hidden="1" customHeight="1">
      <c r="BP5473" s="236">
        <f ca="1"/>
        <v>3.7881944444444402</v>
      </c>
    </row>
    <row r="5474" spans="68:68" ht="15" hidden="1" customHeight="1">
      <c r="BP5474" s="236">
        <f ca="1"/>
        <v>3.7888888888888901</v>
      </c>
    </row>
    <row r="5475" spans="68:68" ht="15" hidden="1" customHeight="1">
      <c r="BP5475" s="236">
        <f ca="1"/>
        <v>3.7895833333333302</v>
      </c>
    </row>
    <row r="5476" spans="68:68" ht="15" hidden="1" customHeight="1">
      <c r="BP5476" s="236">
        <f ca="1"/>
        <v>3.7902777777777801</v>
      </c>
    </row>
    <row r="5477" spans="68:68" ht="15" hidden="1" customHeight="1">
      <c r="BP5477" s="236">
        <f ca="1"/>
        <v>3.7909722222222202</v>
      </c>
    </row>
    <row r="5478" spans="68:68" ht="15" hidden="1" customHeight="1">
      <c r="BP5478" s="236">
        <f ca="1"/>
        <v>3.7916666666666701</v>
      </c>
    </row>
    <row r="5479" spans="68:68" ht="15" hidden="1" customHeight="1">
      <c r="BP5479" s="236">
        <f ca="1"/>
        <v>3.7923611111111102</v>
      </c>
    </row>
    <row r="5480" spans="68:68" ht="15" hidden="1" customHeight="1">
      <c r="BP5480" s="236">
        <f ca="1"/>
        <v>3.7930555555555601</v>
      </c>
    </row>
    <row r="5481" spans="68:68" ht="15" hidden="1" customHeight="1">
      <c r="BP5481" s="236">
        <f ca="1"/>
        <v>3.7937500000000002</v>
      </c>
    </row>
    <row r="5482" spans="68:68" ht="15" hidden="1" customHeight="1">
      <c r="BP5482" s="236">
        <f ca="1"/>
        <v>3.7944444444444398</v>
      </c>
    </row>
    <row r="5483" spans="68:68" ht="15" hidden="1" customHeight="1">
      <c r="BP5483" s="236">
        <f ca="1"/>
        <v>3.7951388888888902</v>
      </c>
    </row>
    <row r="5484" spans="68:68" ht="15" hidden="1" customHeight="1">
      <c r="BP5484" s="236">
        <f ca="1"/>
        <v>3.7958333333333298</v>
      </c>
    </row>
    <row r="5485" spans="68:68" ht="15" hidden="1" customHeight="1">
      <c r="BP5485" s="236">
        <f ca="1"/>
        <v>3.7965277777777802</v>
      </c>
    </row>
    <row r="5486" spans="68:68" ht="15" hidden="1" customHeight="1">
      <c r="BP5486" s="236">
        <f ca="1"/>
        <v>3.7972222222222198</v>
      </c>
    </row>
    <row r="5487" spans="68:68" ht="15" hidden="1" customHeight="1">
      <c r="BP5487" s="236">
        <f ca="1"/>
        <v>3.7979166666666702</v>
      </c>
    </row>
    <row r="5488" spans="68:68" ht="15" hidden="1" customHeight="1">
      <c r="BP5488" s="236">
        <f ca="1"/>
        <v>3.7986111111111098</v>
      </c>
    </row>
    <row r="5489" spans="68:68" ht="15" hidden="1" customHeight="1">
      <c r="BP5489" s="236">
        <f ca="1"/>
        <v>3.7993055555555602</v>
      </c>
    </row>
    <row r="5490" spans="68:68" ht="15" hidden="1" customHeight="1">
      <c r="BP5490" s="236">
        <f ca="1"/>
        <v>3.8</v>
      </c>
    </row>
    <row r="5491" spans="68:68" ht="15" hidden="1" customHeight="1">
      <c r="BP5491" s="236">
        <f ca="1"/>
        <v>3.8006944444444399</v>
      </c>
    </row>
    <row r="5492" spans="68:68" ht="15" hidden="1" customHeight="1">
      <c r="BP5492" s="236">
        <f ca="1"/>
        <v>3.8013888888888898</v>
      </c>
    </row>
    <row r="5493" spans="68:68" ht="15" hidden="1" customHeight="1">
      <c r="BP5493" s="236">
        <f ca="1"/>
        <v>3.8020833333333299</v>
      </c>
    </row>
    <row r="5494" spans="68:68" ht="15" hidden="1" customHeight="1">
      <c r="BP5494" s="236">
        <f ca="1"/>
        <v>3.8027777777777798</v>
      </c>
    </row>
    <row r="5495" spans="68:68" ht="15" hidden="1" customHeight="1">
      <c r="BP5495" s="236">
        <f ca="1"/>
        <v>3.8034722222222199</v>
      </c>
    </row>
    <row r="5496" spans="68:68" ht="15" hidden="1" customHeight="1">
      <c r="BP5496" s="236">
        <f ca="1"/>
        <v>3.8041666666666698</v>
      </c>
    </row>
    <row r="5497" spans="68:68" ht="15" hidden="1" customHeight="1">
      <c r="BP5497" s="236">
        <f ca="1"/>
        <v>3.8048611111111099</v>
      </c>
    </row>
    <row r="5498" spans="68:68" ht="15" hidden="1" customHeight="1">
      <c r="BP5498" s="236">
        <f ca="1"/>
        <v>3.8055555555555598</v>
      </c>
    </row>
    <row r="5499" spans="68:68" ht="15" hidden="1" customHeight="1">
      <c r="BP5499" s="236">
        <f ca="1"/>
        <v>3.8062499999999999</v>
      </c>
    </row>
    <row r="5500" spans="68:68" ht="15" hidden="1" customHeight="1">
      <c r="BP5500" s="236">
        <f ca="1"/>
        <v>3.80694444444444</v>
      </c>
    </row>
    <row r="5501" spans="68:68" ht="15" hidden="1" customHeight="1">
      <c r="BP5501" s="236">
        <f ca="1"/>
        <v>3.8076388888888899</v>
      </c>
    </row>
    <row r="5502" spans="68:68" ht="15" hidden="1" customHeight="1">
      <c r="BP5502" s="236">
        <f ca="1"/>
        <v>3.80833333333333</v>
      </c>
    </row>
    <row r="5503" spans="68:68" ht="15" hidden="1" customHeight="1">
      <c r="BP5503" s="236">
        <f ca="1"/>
        <v>3.8090277777777799</v>
      </c>
    </row>
    <row r="5504" spans="68:68" ht="15" hidden="1" customHeight="1">
      <c r="BP5504" s="236">
        <f ca="1"/>
        <v>3.80972222222222</v>
      </c>
    </row>
    <row r="5505" spans="68:68" ht="15" hidden="1" customHeight="1">
      <c r="BP5505" s="236">
        <f ca="1"/>
        <v>3.8104166666666699</v>
      </c>
    </row>
    <row r="5506" spans="68:68" ht="15" hidden="1" customHeight="1">
      <c r="BP5506" s="236">
        <f ca="1"/>
        <v>3.81111111111111</v>
      </c>
    </row>
    <row r="5507" spans="68:68" ht="15" hidden="1" customHeight="1">
      <c r="BP5507" s="236">
        <f ca="1"/>
        <v>3.8118055555555599</v>
      </c>
    </row>
    <row r="5508" spans="68:68" ht="15" hidden="1" customHeight="1">
      <c r="BP5508" s="236">
        <f ca="1"/>
        <v>3.8125</v>
      </c>
    </row>
    <row r="5509" spans="68:68" ht="15" hidden="1" customHeight="1">
      <c r="BP5509" s="236">
        <f ca="1"/>
        <v>3.8131944444444401</v>
      </c>
    </row>
    <row r="5510" spans="68:68" ht="15" hidden="1" customHeight="1">
      <c r="BP5510" s="236">
        <f ca="1"/>
        <v>3.81388888888889</v>
      </c>
    </row>
    <row r="5511" spans="68:68" ht="15" hidden="1" customHeight="1">
      <c r="BP5511" s="236">
        <f ca="1"/>
        <v>3.8145833333333301</v>
      </c>
    </row>
    <row r="5512" spans="68:68" ht="15" hidden="1" customHeight="1">
      <c r="BP5512" s="236">
        <f ca="1"/>
        <v>3.81527777777778</v>
      </c>
    </row>
    <row r="5513" spans="68:68" ht="15" hidden="1" customHeight="1">
      <c r="BP5513" s="236">
        <f ca="1"/>
        <v>3.8159722222222201</v>
      </c>
    </row>
    <row r="5514" spans="68:68" ht="15" hidden="1" customHeight="1">
      <c r="BP5514" s="236">
        <f ca="1"/>
        <v>3.81666666666667</v>
      </c>
    </row>
    <row r="5515" spans="68:68" ht="15" hidden="1" customHeight="1">
      <c r="BP5515" s="236">
        <f ca="1"/>
        <v>3.8173611111111101</v>
      </c>
    </row>
    <row r="5516" spans="68:68" ht="15" hidden="1" customHeight="1">
      <c r="BP5516" s="236">
        <f ca="1"/>
        <v>3.81805555555556</v>
      </c>
    </row>
    <row r="5517" spans="68:68" ht="15" hidden="1" customHeight="1">
      <c r="BP5517" s="236">
        <f ca="1"/>
        <v>3.8187500000000001</v>
      </c>
    </row>
    <row r="5518" spans="68:68" ht="15" hidden="1" customHeight="1">
      <c r="BP5518" s="236">
        <f ca="1"/>
        <v>3.8194444444444402</v>
      </c>
    </row>
    <row r="5519" spans="68:68" ht="15" hidden="1" customHeight="1">
      <c r="BP5519" s="236">
        <f ca="1"/>
        <v>3.8201388888888901</v>
      </c>
    </row>
    <row r="5520" spans="68:68" ht="15" hidden="1" customHeight="1">
      <c r="BP5520" s="236">
        <f ca="1"/>
        <v>3.8208333333333302</v>
      </c>
    </row>
    <row r="5521" spans="68:68" ht="15" hidden="1" customHeight="1">
      <c r="BP5521" s="236">
        <f ca="1"/>
        <v>3.8215277777777801</v>
      </c>
    </row>
    <row r="5522" spans="68:68" ht="15" hidden="1" customHeight="1">
      <c r="BP5522" s="236">
        <f ca="1"/>
        <v>3.8222222222222202</v>
      </c>
    </row>
    <row r="5523" spans="68:68" ht="15" hidden="1" customHeight="1">
      <c r="BP5523" s="236">
        <f ca="1"/>
        <v>3.8229166666666701</v>
      </c>
    </row>
    <row r="5524" spans="68:68" ht="15" hidden="1" customHeight="1">
      <c r="BP5524" s="236">
        <f ca="1"/>
        <v>3.8236111111111102</v>
      </c>
    </row>
    <row r="5525" spans="68:68" ht="15" hidden="1" customHeight="1">
      <c r="BP5525" s="236">
        <f ca="1"/>
        <v>3.8243055555555601</v>
      </c>
    </row>
    <row r="5526" spans="68:68" ht="15" hidden="1" customHeight="1">
      <c r="BP5526" s="236">
        <f ca="1"/>
        <v>3.8250000000000002</v>
      </c>
    </row>
    <row r="5527" spans="68:68" ht="15" hidden="1" customHeight="1">
      <c r="BP5527" s="236">
        <f ca="1"/>
        <v>3.8256944444444398</v>
      </c>
    </row>
    <row r="5528" spans="68:68" ht="15" hidden="1" customHeight="1">
      <c r="BP5528" s="236">
        <f ca="1"/>
        <v>3.8263888888888902</v>
      </c>
    </row>
    <row r="5529" spans="68:68" ht="15" hidden="1" customHeight="1">
      <c r="BP5529" s="236">
        <f ca="1"/>
        <v>3.8270833333333298</v>
      </c>
    </row>
    <row r="5530" spans="68:68" ht="15" hidden="1" customHeight="1">
      <c r="BP5530" s="236">
        <f ca="1"/>
        <v>3.8277777777777802</v>
      </c>
    </row>
    <row r="5531" spans="68:68" ht="15" hidden="1" customHeight="1">
      <c r="BP5531" s="236">
        <f ca="1"/>
        <v>3.8284722222222198</v>
      </c>
    </row>
    <row r="5532" spans="68:68" ht="15" hidden="1" customHeight="1">
      <c r="BP5532" s="236">
        <f ca="1"/>
        <v>3.8291666666666702</v>
      </c>
    </row>
    <row r="5533" spans="68:68" ht="15" hidden="1" customHeight="1">
      <c r="BP5533" s="236">
        <f ca="1"/>
        <v>3.8298611111111098</v>
      </c>
    </row>
    <row r="5534" spans="68:68" ht="15" hidden="1" customHeight="1">
      <c r="BP5534" s="236">
        <f ca="1"/>
        <v>3.8305555555555602</v>
      </c>
    </row>
    <row r="5535" spans="68:68" ht="15" hidden="1" customHeight="1">
      <c r="BP5535" s="236">
        <f ca="1"/>
        <v>3.8312499999999998</v>
      </c>
    </row>
    <row r="5536" spans="68:68" ht="15" hidden="1" customHeight="1">
      <c r="BP5536" s="236">
        <f ca="1"/>
        <v>3.8319444444444399</v>
      </c>
    </row>
    <row r="5537" spans="68:68" ht="15" hidden="1" customHeight="1">
      <c r="BP5537" s="236">
        <f ca="1"/>
        <v>3.8326388888888898</v>
      </c>
    </row>
    <row r="5538" spans="68:68" ht="15" hidden="1" customHeight="1">
      <c r="BP5538" s="236">
        <f ca="1"/>
        <v>3.8333333333333299</v>
      </c>
    </row>
    <row r="5539" spans="68:68" ht="15" hidden="1" customHeight="1">
      <c r="BP5539" s="236">
        <f ca="1"/>
        <v>3.8340277777777798</v>
      </c>
    </row>
    <row r="5540" spans="68:68" ht="15" hidden="1" customHeight="1">
      <c r="BP5540" s="236">
        <f ca="1"/>
        <v>3.8347222222222199</v>
      </c>
    </row>
    <row r="5541" spans="68:68" ht="15" hidden="1" customHeight="1">
      <c r="BP5541" s="236">
        <f ca="1"/>
        <v>3.8354166666666698</v>
      </c>
    </row>
    <row r="5542" spans="68:68" ht="15" hidden="1" customHeight="1">
      <c r="BP5542" s="236">
        <f ca="1"/>
        <v>3.8361111111111099</v>
      </c>
    </row>
    <row r="5543" spans="68:68" ht="15" hidden="1" customHeight="1">
      <c r="BP5543" s="236">
        <f ca="1"/>
        <v>3.8368055555555598</v>
      </c>
    </row>
    <row r="5544" spans="68:68" ht="15" hidden="1" customHeight="1">
      <c r="BP5544" s="236">
        <f ca="1"/>
        <v>3.8374999999999999</v>
      </c>
    </row>
    <row r="5545" spans="68:68" ht="15" hidden="1" customHeight="1">
      <c r="BP5545" s="236">
        <f ca="1"/>
        <v>3.83819444444444</v>
      </c>
    </row>
    <row r="5546" spans="68:68" ht="15" hidden="1" customHeight="1">
      <c r="BP5546" s="236">
        <f ca="1"/>
        <v>3.8388888888888899</v>
      </c>
    </row>
    <row r="5547" spans="68:68" ht="15" hidden="1" customHeight="1">
      <c r="BP5547" s="236">
        <f ca="1"/>
        <v>3.83958333333333</v>
      </c>
    </row>
    <row r="5548" spans="68:68" ht="15" hidden="1" customHeight="1">
      <c r="BP5548" s="236">
        <f ca="1"/>
        <v>3.8402777777777799</v>
      </c>
    </row>
    <row r="5549" spans="68:68" ht="15" hidden="1" customHeight="1">
      <c r="BP5549" s="236">
        <f ca="1"/>
        <v>3.84097222222222</v>
      </c>
    </row>
    <row r="5550" spans="68:68" ht="15" hidden="1" customHeight="1">
      <c r="BP5550" s="236">
        <f ca="1"/>
        <v>3.8416666666666699</v>
      </c>
    </row>
    <row r="5551" spans="68:68" ht="15" hidden="1" customHeight="1">
      <c r="BP5551" s="236">
        <f ca="1"/>
        <v>3.84236111111111</v>
      </c>
    </row>
    <row r="5552" spans="68:68" ht="15" hidden="1" customHeight="1">
      <c r="BP5552" s="236">
        <f ca="1"/>
        <v>3.8430555555555599</v>
      </c>
    </row>
    <row r="5553" spans="68:68" ht="15" hidden="1" customHeight="1">
      <c r="BP5553" s="236">
        <f ca="1"/>
        <v>3.84375</v>
      </c>
    </row>
    <row r="5554" spans="68:68" ht="15" hidden="1" customHeight="1">
      <c r="BP5554" s="236">
        <f ca="1"/>
        <v>3.8444444444444401</v>
      </c>
    </row>
    <row r="5555" spans="68:68" ht="15" hidden="1" customHeight="1">
      <c r="BP5555" s="236">
        <f ca="1"/>
        <v>3.84513888888889</v>
      </c>
    </row>
    <row r="5556" spans="68:68" ht="15" hidden="1" customHeight="1">
      <c r="BP5556" s="236">
        <f ca="1"/>
        <v>3.8458333333333301</v>
      </c>
    </row>
    <row r="5557" spans="68:68" ht="15" hidden="1" customHeight="1">
      <c r="BP5557" s="236">
        <f ca="1"/>
        <v>3.84652777777778</v>
      </c>
    </row>
    <row r="5558" spans="68:68" ht="15" hidden="1" customHeight="1">
      <c r="BP5558" s="236">
        <f ca="1"/>
        <v>3.8472222222222201</v>
      </c>
    </row>
    <row r="5559" spans="68:68" ht="15" hidden="1" customHeight="1">
      <c r="BP5559" s="236">
        <f ca="1"/>
        <v>3.84791666666667</v>
      </c>
    </row>
    <row r="5560" spans="68:68" ht="15" hidden="1" customHeight="1">
      <c r="BP5560" s="236">
        <f ca="1"/>
        <v>3.8486111111111101</v>
      </c>
    </row>
    <row r="5561" spans="68:68" ht="15" hidden="1" customHeight="1">
      <c r="BP5561" s="236">
        <f ca="1"/>
        <v>3.84930555555556</v>
      </c>
    </row>
    <row r="5562" spans="68:68" ht="15" hidden="1" customHeight="1">
      <c r="BP5562" s="236">
        <f ca="1"/>
        <v>3.85</v>
      </c>
    </row>
    <row r="5563" spans="68:68" ht="15" hidden="1" customHeight="1">
      <c r="BP5563" s="236">
        <f ca="1"/>
        <v>3.8506944444444402</v>
      </c>
    </row>
    <row r="5564" spans="68:68" ht="15" hidden="1" customHeight="1">
      <c r="BP5564" s="236">
        <f ca="1"/>
        <v>3.8513888888888901</v>
      </c>
    </row>
    <row r="5565" spans="68:68" ht="15" hidden="1" customHeight="1">
      <c r="BP5565" s="236">
        <f ca="1"/>
        <v>3.8520833333333302</v>
      </c>
    </row>
    <row r="5566" spans="68:68" ht="15" hidden="1" customHeight="1">
      <c r="BP5566" s="236">
        <f ca="1"/>
        <v>3.8527777777777801</v>
      </c>
    </row>
    <row r="5567" spans="68:68" ht="15" hidden="1" customHeight="1">
      <c r="BP5567" s="236">
        <f ca="1"/>
        <v>3.8534722222222202</v>
      </c>
    </row>
    <row r="5568" spans="68:68" ht="15" hidden="1" customHeight="1">
      <c r="BP5568" s="236">
        <f ca="1"/>
        <v>3.8541666666666701</v>
      </c>
    </row>
    <row r="5569" spans="68:68" ht="15" hidden="1" customHeight="1">
      <c r="BP5569" s="236">
        <f ca="1"/>
        <v>3.8548611111111102</v>
      </c>
    </row>
    <row r="5570" spans="68:68" ht="15" hidden="1" customHeight="1">
      <c r="BP5570" s="236">
        <f ca="1"/>
        <v>3.8555555555555601</v>
      </c>
    </row>
    <row r="5571" spans="68:68" ht="15" hidden="1" customHeight="1">
      <c r="BP5571" s="236">
        <f ca="1"/>
        <v>3.8562500000000002</v>
      </c>
    </row>
    <row r="5572" spans="68:68" ht="15" hidden="1" customHeight="1">
      <c r="BP5572" s="236">
        <f ca="1"/>
        <v>3.8569444444444398</v>
      </c>
    </row>
    <row r="5573" spans="68:68" ht="15" hidden="1" customHeight="1">
      <c r="BP5573" s="236">
        <f ca="1"/>
        <v>3.8576388888888902</v>
      </c>
    </row>
    <row r="5574" spans="68:68" ht="15" hidden="1" customHeight="1">
      <c r="BP5574" s="236">
        <f ca="1"/>
        <v>3.8583333333333298</v>
      </c>
    </row>
    <row r="5575" spans="68:68" ht="15" hidden="1" customHeight="1">
      <c r="BP5575" s="236">
        <f ca="1"/>
        <v>3.8590277777777802</v>
      </c>
    </row>
    <row r="5576" spans="68:68" ht="15" hidden="1" customHeight="1">
      <c r="BP5576" s="236">
        <f ca="1"/>
        <v>3.8597222222222198</v>
      </c>
    </row>
    <row r="5577" spans="68:68" ht="15" hidden="1" customHeight="1">
      <c r="BP5577" s="236">
        <f ca="1"/>
        <v>3.8604166666666702</v>
      </c>
    </row>
    <row r="5578" spans="68:68" ht="15" hidden="1" customHeight="1">
      <c r="BP5578" s="236">
        <f ca="1"/>
        <v>3.8611111111111098</v>
      </c>
    </row>
    <row r="5579" spans="68:68" ht="15" hidden="1" customHeight="1">
      <c r="BP5579" s="236">
        <f ca="1"/>
        <v>3.8618055555555602</v>
      </c>
    </row>
    <row r="5580" spans="68:68" ht="15" hidden="1" customHeight="1">
      <c r="BP5580" s="236">
        <f ca="1"/>
        <v>3.8624999999999998</v>
      </c>
    </row>
    <row r="5581" spans="68:68" ht="15" hidden="1" customHeight="1">
      <c r="BP5581" s="236">
        <f ca="1"/>
        <v>3.8631944444444399</v>
      </c>
    </row>
    <row r="5582" spans="68:68" ht="15" hidden="1" customHeight="1">
      <c r="BP5582" s="236">
        <f ca="1"/>
        <v>3.8638888888888898</v>
      </c>
    </row>
    <row r="5583" spans="68:68" ht="15" hidden="1" customHeight="1">
      <c r="BP5583" s="236">
        <f ca="1"/>
        <v>3.8645833333333299</v>
      </c>
    </row>
    <row r="5584" spans="68:68" ht="15" hidden="1" customHeight="1">
      <c r="BP5584" s="236">
        <f ca="1"/>
        <v>3.8652777777777798</v>
      </c>
    </row>
    <row r="5585" spans="68:68" ht="15" hidden="1" customHeight="1">
      <c r="BP5585" s="236">
        <f ca="1"/>
        <v>3.8659722222222199</v>
      </c>
    </row>
    <row r="5586" spans="68:68" ht="15" hidden="1" customHeight="1">
      <c r="BP5586" s="236">
        <f ca="1"/>
        <v>3.8666666666666698</v>
      </c>
    </row>
    <row r="5587" spans="68:68" ht="15" hidden="1" customHeight="1">
      <c r="BP5587" s="236">
        <f ca="1"/>
        <v>3.8673611111111099</v>
      </c>
    </row>
    <row r="5588" spans="68:68" ht="15" hidden="1" customHeight="1">
      <c r="BP5588" s="236">
        <f ca="1"/>
        <v>3.8680555555555598</v>
      </c>
    </row>
    <row r="5589" spans="68:68" ht="15" hidden="1" customHeight="1">
      <c r="BP5589" s="236">
        <f ca="1"/>
        <v>3.8687499999999999</v>
      </c>
    </row>
    <row r="5590" spans="68:68" ht="15" hidden="1" customHeight="1">
      <c r="BP5590" s="236">
        <f ca="1"/>
        <v>3.86944444444444</v>
      </c>
    </row>
    <row r="5591" spans="68:68" ht="15" hidden="1" customHeight="1">
      <c r="BP5591" s="236">
        <f ca="1"/>
        <v>3.8701388888888899</v>
      </c>
    </row>
    <row r="5592" spans="68:68" ht="15" hidden="1" customHeight="1">
      <c r="BP5592" s="236">
        <f ca="1"/>
        <v>3.87083333333333</v>
      </c>
    </row>
    <row r="5593" spans="68:68" ht="15" hidden="1" customHeight="1">
      <c r="BP5593" s="236">
        <f ca="1"/>
        <v>3.8715277777777799</v>
      </c>
    </row>
    <row r="5594" spans="68:68" ht="15" hidden="1" customHeight="1">
      <c r="BP5594" s="236">
        <f ca="1"/>
        <v>3.87222222222222</v>
      </c>
    </row>
    <row r="5595" spans="68:68" ht="15" hidden="1" customHeight="1">
      <c r="BP5595" s="236">
        <f ca="1"/>
        <v>3.8729166666666699</v>
      </c>
    </row>
    <row r="5596" spans="68:68" ht="15" hidden="1" customHeight="1">
      <c r="BP5596" s="236">
        <f ca="1"/>
        <v>3.87361111111111</v>
      </c>
    </row>
    <row r="5597" spans="68:68" ht="15" hidden="1" customHeight="1">
      <c r="BP5597" s="236">
        <f ca="1"/>
        <v>3.8743055555555599</v>
      </c>
    </row>
    <row r="5598" spans="68:68" ht="15" hidden="1" customHeight="1">
      <c r="BP5598" s="236">
        <f ca="1"/>
        <v>3.875</v>
      </c>
    </row>
    <row r="5599" spans="68:68" ht="15" hidden="1" customHeight="1">
      <c r="BP5599" s="236">
        <f ca="1"/>
        <v>3.8756944444444401</v>
      </c>
    </row>
    <row r="5600" spans="68:68" ht="15" hidden="1" customHeight="1">
      <c r="BP5600" s="236">
        <f ca="1"/>
        <v>3.87638888888889</v>
      </c>
    </row>
    <row r="5601" spans="68:68" ht="15" hidden="1" customHeight="1">
      <c r="BP5601" s="236">
        <f ca="1"/>
        <v>3.8770833333333301</v>
      </c>
    </row>
    <row r="5602" spans="68:68" ht="15" hidden="1" customHeight="1">
      <c r="BP5602" s="236">
        <f ca="1"/>
        <v>3.87777777777778</v>
      </c>
    </row>
    <row r="5603" spans="68:68" ht="15" hidden="1" customHeight="1">
      <c r="BP5603" s="236">
        <f ca="1"/>
        <v>3.8784722222222201</v>
      </c>
    </row>
    <row r="5604" spans="68:68" ht="15" hidden="1" customHeight="1">
      <c r="BP5604" s="236">
        <f ca="1"/>
        <v>3.87916666666667</v>
      </c>
    </row>
    <row r="5605" spans="68:68" ht="15" hidden="1" customHeight="1">
      <c r="BP5605" s="236">
        <f ca="1"/>
        <v>3.8798611111111101</v>
      </c>
    </row>
    <row r="5606" spans="68:68" ht="15" hidden="1" customHeight="1">
      <c r="BP5606" s="236">
        <f ca="1"/>
        <v>3.88055555555556</v>
      </c>
    </row>
    <row r="5607" spans="68:68" ht="15" hidden="1" customHeight="1">
      <c r="BP5607" s="236">
        <f ca="1"/>
        <v>3.8812500000000001</v>
      </c>
    </row>
    <row r="5608" spans="68:68" ht="15" hidden="1" customHeight="1">
      <c r="BP5608" s="236">
        <f ca="1"/>
        <v>3.8819444444444402</v>
      </c>
    </row>
    <row r="5609" spans="68:68" ht="15" hidden="1" customHeight="1">
      <c r="BP5609" s="236">
        <f ca="1"/>
        <v>3.8826388888888901</v>
      </c>
    </row>
    <row r="5610" spans="68:68" ht="15" hidden="1" customHeight="1">
      <c r="BP5610" s="236">
        <f ca="1"/>
        <v>3.8833333333333302</v>
      </c>
    </row>
    <row r="5611" spans="68:68" ht="15" hidden="1" customHeight="1">
      <c r="BP5611" s="236">
        <f ca="1"/>
        <v>3.8840277777777801</v>
      </c>
    </row>
    <row r="5612" spans="68:68" ht="15" hidden="1" customHeight="1">
      <c r="BP5612" s="236">
        <f ca="1"/>
        <v>3.8847222222222202</v>
      </c>
    </row>
    <row r="5613" spans="68:68" ht="15" hidden="1" customHeight="1">
      <c r="BP5613" s="236">
        <f ca="1"/>
        <v>3.8854166666666701</v>
      </c>
    </row>
    <row r="5614" spans="68:68" ht="15" hidden="1" customHeight="1">
      <c r="BP5614" s="236">
        <f ca="1"/>
        <v>3.8861111111111102</v>
      </c>
    </row>
    <row r="5615" spans="68:68" ht="15" hidden="1" customHeight="1">
      <c r="BP5615" s="236">
        <f ca="1"/>
        <v>3.8868055555555601</v>
      </c>
    </row>
    <row r="5616" spans="68:68" ht="15" hidden="1" customHeight="1">
      <c r="BP5616" s="236">
        <f ca="1"/>
        <v>3.8875000000000002</v>
      </c>
    </row>
    <row r="5617" spans="68:68" ht="15" hidden="1" customHeight="1">
      <c r="BP5617" s="236">
        <f ca="1"/>
        <v>3.8881944444444398</v>
      </c>
    </row>
    <row r="5618" spans="68:68" ht="15" hidden="1" customHeight="1">
      <c r="BP5618" s="236">
        <f ca="1"/>
        <v>3.8888888888888902</v>
      </c>
    </row>
    <row r="5619" spans="68:68" ht="15" hidden="1" customHeight="1">
      <c r="BP5619" s="236">
        <f ca="1"/>
        <v>3.8895833333333298</v>
      </c>
    </row>
    <row r="5620" spans="68:68" ht="15" hidden="1" customHeight="1">
      <c r="BP5620" s="236">
        <f ca="1"/>
        <v>3.8902777777777802</v>
      </c>
    </row>
    <row r="5621" spans="68:68" ht="15" hidden="1" customHeight="1">
      <c r="BP5621" s="236">
        <f ca="1"/>
        <v>3.8909722222222198</v>
      </c>
    </row>
    <row r="5622" spans="68:68" ht="15" hidden="1" customHeight="1">
      <c r="BP5622" s="236">
        <f ca="1"/>
        <v>3.8916666666666702</v>
      </c>
    </row>
    <row r="5623" spans="68:68" ht="15" hidden="1" customHeight="1">
      <c r="BP5623" s="236">
        <f ca="1"/>
        <v>3.8923611111111098</v>
      </c>
    </row>
    <row r="5624" spans="68:68" ht="15" hidden="1" customHeight="1">
      <c r="BP5624" s="236">
        <f ca="1"/>
        <v>3.8930555555555602</v>
      </c>
    </row>
    <row r="5625" spans="68:68" ht="15" hidden="1" customHeight="1">
      <c r="BP5625" s="236">
        <f ca="1"/>
        <v>3.8937499999999998</v>
      </c>
    </row>
    <row r="5626" spans="68:68" ht="15" hidden="1" customHeight="1">
      <c r="BP5626" s="236">
        <f ca="1"/>
        <v>3.8944444444444399</v>
      </c>
    </row>
    <row r="5627" spans="68:68" ht="15" hidden="1" customHeight="1">
      <c r="BP5627" s="236">
        <f ca="1"/>
        <v>3.8951388888888898</v>
      </c>
    </row>
    <row r="5628" spans="68:68" ht="15" hidden="1" customHeight="1">
      <c r="BP5628" s="236">
        <f ca="1"/>
        <v>3.8958333333333299</v>
      </c>
    </row>
    <row r="5629" spans="68:68" ht="15" hidden="1" customHeight="1">
      <c r="BP5629" s="236">
        <f ca="1"/>
        <v>3.8965277777777798</v>
      </c>
    </row>
    <row r="5630" spans="68:68" ht="15" hidden="1" customHeight="1">
      <c r="BP5630" s="236">
        <f ca="1"/>
        <v>3.8972222222222199</v>
      </c>
    </row>
    <row r="5631" spans="68:68" ht="15" hidden="1" customHeight="1">
      <c r="BP5631" s="236">
        <f ca="1"/>
        <v>3.8979166666666698</v>
      </c>
    </row>
    <row r="5632" spans="68:68" ht="15" hidden="1" customHeight="1">
      <c r="BP5632" s="236">
        <f ca="1"/>
        <v>3.8986111111111099</v>
      </c>
    </row>
    <row r="5633" spans="68:68" ht="15" hidden="1" customHeight="1">
      <c r="BP5633" s="236">
        <f ca="1"/>
        <v>3.8993055555555598</v>
      </c>
    </row>
    <row r="5634" spans="68:68" ht="15" hidden="1" customHeight="1">
      <c r="BP5634" s="236">
        <f ca="1"/>
        <v>3.9</v>
      </c>
    </row>
    <row r="5635" spans="68:68" ht="15" hidden="1" customHeight="1">
      <c r="BP5635" s="236">
        <f ca="1"/>
        <v>3.90069444444444</v>
      </c>
    </row>
    <row r="5636" spans="68:68" ht="15" hidden="1" customHeight="1">
      <c r="BP5636" s="236">
        <f ca="1"/>
        <v>3.9013888888888899</v>
      </c>
    </row>
    <row r="5637" spans="68:68" ht="15" hidden="1" customHeight="1">
      <c r="BP5637" s="236">
        <f ca="1"/>
        <v>3.90208333333333</v>
      </c>
    </row>
    <row r="5638" spans="68:68" ht="15" hidden="1" customHeight="1">
      <c r="BP5638" s="236">
        <f ca="1"/>
        <v>3.9027777777777799</v>
      </c>
    </row>
    <row r="5639" spans="68:68" ht="15" hidden="1" customHeight="1">
      <c r="BP5639" s="236">
        <f ca="1"/>
        <v>3.90347222222222</v>
      </c>
    </row>
    <row r="5640" spans="68:68" ht="15" hidden="1" customHeight="1">
      <c r="BP5640" s="236">
        <f ca="1"/>
        <v>3.9041666666666699</v>
      </c>
    </row>
    <row r="5641" spans="68:68" ht="15" hidden="1" customHeight="1">
      <c r="BP5641" s="236">
        <f ca="1"/>
        <v>3.90486111111111</v>
      </c>
    </row>
    <row r="5642" spans="68:68" ht="15" hidden="1" customHeight="1">
      <c r="BP5642" s="236">
        <f ca="1"/>
        <v>3.9055555555555599</v>
      </c>
    </row>
    <row r="5643" spans="68:68" ht="15" hidden="1" customHeight="1">
      <c r="BP5643" s="236">
        <f ca="1"/>
        <v>3.90625</v>
      </c>
    </row>
    <row r="5644" spans="68:68" ht="15" hidden="1" customHeight="1">
      <c r="BP5644" s="236">
        <f ca="1"/>
        <v>3.9069444444444401</v>
      </c>
    </row>
    <row r="5645" spans="68:68" ht="15" hidden="1" customHeight="1">
      <c r="BP5645" s="236">
        <f ca="1"/>
        <v>3.90763888888889</v>
      </c>
    </row>
    <row r="5646" spans="68:68" ht="15" hidden="1" customHeight="1">
      <c r="BP5646" s="236">
        <f ca="1"/>
        <v>3.9083333333333301</v>
      </c>
    </row>
    <row r="5647" spans="68:68" ht="15" hidden="1" customHeight="1">
      <c r="BP5647" s="236">
        <f ca="1"/>
        <v>3.90902777777778</v>
      </c>
    </row>
    <row r="5648" spans="68:68" ht="15" hidden="1" customHeight="1">
      <c r="BP5648" s="236">
        <f ca="1"/>
        <v>3.9097222222222201</v>
      </c>
    </row>
    <row r="5649" spans="68:68" ht="15" hidden="1" customHeight="1">
      <c r="BP5649" s="236">
        <f ca="1"/>
        <v>3.91041666666667</v>
      </c>
    </row>
    <row r="5650" spans="68:68" ht="15" hidden="1" customHeight="1">
      <c r="BP5650" s="236">
        <f ca="1"/>
        <v>3.9111111111111101</v>
      </c>
    </row>
    <row r="5651" spans="68:68" ht="15" hidden="1" customHeight="1">
      <c r="BP5651" s="236">
        <f ca="1"/>
        <v>3.91180555555556</v>
      </c>
    </row>
    <row r="5652" spans="68:68" ht="15" hidden="1" customHeight="1">
      <c r="BP5652" s="236">
        <f ca="1"/>
        <v>3.9125000000000001</v>
      </c>
    </row>
    <row r="5653" spans="68:68" ht="15" hidden="1" customHeight="1">
      <c r="BP5653" s="236">
        <f ca="1"/>
        <v>3.9131944444444402</v>
      </c>
    </row>
    <row r="5654" spans="68:68" ht="15" hidden="1" customHeight="1">
      <c r="BP5654" s="236">
        <f ca="1"/>
        <v>3.9138888888888901</v>
      </c>
    </row>
    <row r="5655" spans="68:68" ht="15" hidden="1" customHeight="1">
      <c r="BP5655" s="236">
        <f ca="1"/>
        <v>3.9145833333333302</v>
      </c>
    </row>
    <row r="5656" spans="68:68" ht="15" hidden="1" customHeight="1">
      <c r="BP5656" s="236">
        <f ca="1"/>
        <v>3.9152777777777801</v>
      </c>
    </row>
    <row r="5657" spans="68:68" ht="15" hidden="1" customHeight="1">
      <c r="BP5657" s="236">
        <f ca="1"/>
        <v>3.9159722222222202</v>
      </c>
    </row>
    <row r="5658" spans="68:68" ht="15" hidden="1" customHeight="1">
      <c r="BP5658" s="236">
        <f ca="1"/>
        <v>3.9166666666666701</v>
      </c>
    </row>
    <row r="5659" spans="68:68" ht="15" hidden="1" customHeight="1">
      <c r="BP5659" s="236">
        <f ca="1"/>
        <v>3.9173611111111102</v>
      </c>
    </row>
    <row r="5660" spans="68:68" ht="15" hidden="1" customHeight="1">
      <c r="BP5660" s="236">
        <f ca="1"/>
        <v>3.9180555555555601</v>
      </c>
    </row>
    <row r="5661" spans="68:68" ht="15" hidden="1" customHeight="1">
      <c r="BP5661" s="236">
        <f ca="1"/>
        <v>3.9187500000000002</v>
      </c>
    </row>
    <row r="5662" spans="68:68" ht="15" hidden="1" customHeight="1">
      <c r="BP5662" s="236">
        <f ca="1"/>
        <v>3.9194444444444398</v>
      </c>
    </row>
    <row r="5663" spans="68:68" ht="15" hidden="1" customHeight="1">
      <c r="BP5663" s="236">
        <f ca="1"/>
        <v>3.9201388888888902</v>
      </c>
    </row>
    <row r="5664" spans="68:68" ht="15" hidden="1" customHeight="1">
      <c r="BP5664" s="236">
        <f ca="1"/>
        <v>3.9208333333333298</v>
      </c>
    </row>
    <row r="5665" spans="68:68" ht="15" hidden="1" customHeight="1">
      <c r="BP5665" s="236">
        <f ca="1"/>
        <v>3.9215277777777802</v>
      </c>
    </row>
    <row r="5666" spans="68:68" ht="15" hidden="1" customHeight="1">
      <c r="BP5666" s="236">
        <f ca="1"/>
        <v>3.9222222222222198</v>
      </c>
    </row>
    <row r="5667" spans="68:68" ht="15" hidden="1" customHeight="1">
      <c r="BP5667" s="236">
        <f ca="1"/>
        <v>3.9229166666666702</v>
      </c>
    </row>
    <row r="5668" spans="68:68" ht="15" hidden="1" customHeight="1">
      <c r="BP5668" s="236">
        <f ca="1"/>
        <v>3.9236111111111098</v>
      </c>
    </row>
    <row r="5669" spans="68:68" ht="15" hidden="1" customHeight="1">
      <c r="BP5669" s="236">
        <f ca="1"/>
        <v>3.9243055555555602</v>
      </c>
    </row>
    <row r="5670" spans="68:68" ht="15" hidden="1" customHeight="1">
      <c r="BP5670" s="236">
        <f ca="1"/>
        <v>3.9249999999999998</v>
      </c>
    </row>
    <row r="5671" spans="68:68" ht="15" hidden="1" customHeight="1">
      <c r="BP5671" s="236">
        <f ca="1"/>
        <v>3.9256944444444399</v>
      </c>
    </row>
    <row r="5672" spans="68:68" ht="15" hidden="1" customHeight="1">
      <c r="BP5672" s="236">
        <f ca="1"/>
        <v>3.9263888888888898</v>
      </c>
    </row>
    <row r="5673" spans="68:68" ht="15" hidden="1" customHeight="1">
      <c r="BP5673" s="236">
        <f ca="1"/>
        <v>3.9270833333333299</v>
      </c>
    </row>
    <row r="5674" spans="68:68" ht="15" hidden="1" customHeight="1">
      <c r="BP5674" s="236">
        <f ca="1"/>
        <v>3.9277777777777798</v>
      </c>
    </row>
    <row r="5675" spans="68:68" ht="15" hidden="1" customHeight="1">
      <c r="BP5675" s="236">
        <f ca="1"/>
        <v>3.9284722222222199</v>
      </c>
    </row>
    <row r="5676" spans="68:68" ht="15" hidden="1" customHeight="1">
      <c r="BP5676" s="236">
        <f ca="1"/>
        <v>3.9291666666666698</v>
      </c>
    </row>
    <row r="5677" spans="68:68" ht="15" hidden="1" customHeight="1">
      <c r="BP5677" s="236">
        <f ca="1"/>
        <v>3.9298611111111099</v>
      </c>
    </row>
    <row r="5678" spans="68:68" ht="15" hidden="1" customHeight="1">
      <c r="BP5678" s="236">
        <f ca="1"/>
        <v>3.9305555555555598</v>
      </c>
    </row>
    <row r="5679" spans="68:68" ht="15" hidden="1" customHeight="1">
      <c r="BP5679" s="236">
        <f ca="1"/>
        <v>3.9312499999999999</v>
      </c>
    </row>
    <row r="5680" spans="68:68" ht="15" hidden="1" customHeight="1">
      <c r="BP5680" s="236">
        <f ca="1"/>
        <v>3.93194444444444</v>
      </c>
    </row>
    <row r="5681" spans="68:68" ht="15" hidden="1" customHeight="1">
      <c r="BP5681" s="236">
        <f ca="1"/>
        <v>3.9326388888888899</v>
      </c>
    </row>
    <row r="5682" spans="68:68" ht="15" hidden="1" customHeight="1">
      <c r="BP5682" s="236">
        <f ca="1"/>
        <v>3.93333333333333</v>
      </c>
    </row>
    <row r="5683" spans="68:68" ht="15" hidden="1" customHeight="1">
      <c r="BP5683" s="236">
        <f ca="1"/>
        <v>3.9340277777777799</v>
      </c>
    </row>
    <row r="5684" spans="68:68" ht="15" hidden="1" customHeight="1">
      <c r="BP5684" s="236">
        <f ca="1"/>
        <v>3.93472222222222</v>
      </c>
    </row>
    <row r="5685" spans="68:68" ht="15" hidden="1" customHeight="1">
      <c r="BP5685" s="236">
        <f ca="1"/>
        <v>3.9354166666666699</v>
      </c>
    </row>
    <row r="5686" spans="68:68" ht="15" hidden="1" customHeight="1">
      <c r="BP5686" s="236">
        <f ca="1"/>
        <v>3.93611111111111</v>
      </c>
    </row>
    <row r="5687" spans="68:68" ht="15" hidden="1" customHeight="1">
      <c r="BP5687" s="236">
        <f ca="1"/>
        <v>3.9368055555555599</v>
      </c>
    </row>
    <row r="5688" spans="68:68" ht="15" hidden="1" customHeight="1">
      <c r="BP5688" s="236">
        <f ca="1"/>
        <v>3.9375</v>
      </c>
    </row>
    <row r="5689" spans="68:68" ht="15" hidden="1" customHeight="1">
      <c r="BP5689" s="236">
        <f ca="1"/>
        <v>3.9381944444444401</v>
      </c>
    </row>
    <row r="5690" spans="68:68" ht="15" hidden="1" customHeight="1">
      <c r="BP5690" s="236">
        <f ca="1"/>
        <v>3.93888888888889</v>
      </c>
    </row>
    <row r="5691" spans="68:68" ht="15" hidden="1" customHeight="1">
      <c r="BP5691" s="236">
        <f ca="1"/>
        <v>3.9395833333333301</v>
      </c>
    </row>
    <row r="5692" spans="68:68" ht="15" hidden="1" customHeight="1">
      <c r="BP5692" s="236">
        <f ca="1"/>
        <v>3.94027777777778</v>
      </c>
    </row>
    <row r="5693" spans="68:68" ht="15" hidden="1" customHeight="1">
      <c r="BP5693" s="236">
        <f ca="1"/>
        <v>3.9409722222222201</v>
      </c>
    </row>
    <row r="5694" spans="68:68" ht="15" hidden="1" customHeight="1">
      <c r="BP5694" s="236">
        <f ca="1"/>
        <v>3.94166666666667</v>
      </c>
    </row>
    <row r="5695" spans="68:68" ht="15" hidden="1" customHeight="1">
      <c r="BP5695" s="236">
        <f ca="1"/>
        <v>3.9423611111111101</v>
      </c>
    </row>
    <row r="5696" spans="68:68" ht="15" hidden="1" customHeight="1">
      <c r="BP5696" s="236">
        <f ca="1"/>
        <v>3.94305555555556</v>
      </c>
    </row>
    <row r="5697" spans="68:68" ht="15" hidden="1" customHeight="1">
      <c r="BP5697" s="236">
        <f ca="1"/>
        <v>3.9437500000000001</v>
      </c>
    </row>
    <row r="5698" spans="68:68" ht="15" hidden="1" customHeight="1">
      <c r="BP5698" s="236">
        <f ca="1"/>
        <v>3.9444444444444402</v>
      </c>
    </row>
    <row r="5699" spans="68:68" ht="15" hidden="1" customHeight="1">
      <c r="BP5699" s="236">
        <f ca="1"/>
        <v>3.9451388888888901</v>
      </c>
    </row>
    <row r="5700" spans="68:68" ht="15" hidden="1" customHeight="1">
      <c r="BP5700" s="236">
        <f ca="1"/>
        <v>3.9458333333333302</v>
      </c>
    </row>
    <row r="5701" spans="68:68" ht="15" hidden="1" customHeight="1">
      <c r="BP5701" s="236">
        <f ca="1"/>
        <v>3.9465277777777801</v>
      </c>
    </row>
    <row r="5702" spans="68:68" ht="15" hidden="1" customHeight="1">
      <c r="BP5702" s="236">
        <f ca="1"/>
        <v>3.9472222222222202</v>
      </c>
    </row>
    <row r="5703" spans="68:68" ht="15" hidden="1" customHeight="1">
      <c r="BP5703" s="236">
        <f ca="1"/>
        <v>3.9479166666666701</v>
      </c>
    </row>
    <row r="5704" spans="68:68" ht="15" hidden="1" customHeight="1">
      <c r="BP5704" s="236">
        <f ca="1"/>
        <v>3.9486111111111102</v>
      </c>
    </row>
    <row r="5705" spans="68:68" ht="15" hidden="1" customHeight="1">
      <c r="BP5705" s="236">
        <f ca="1"/>
        <v>3.9493055555555601</v>
      </c>
    </row>
    <row r="5706" spans="68:68" ht="15" hidden="1" customHeight="1">
      <c r="BP5706" s="236">
        <f ca="1"/>
        <v>3.95</v>
      </c>
    </row>
    <row r="5707" spans="68:68" ht="15" hidden="1" customHeight="1">
      <c r="BP5707" s="236">
        <f ca="1"/>
        <v>3.9506944444444398</v>
      </c>
    </row>
    <row r="5708" spans="68:68" ht="15" hidden="1" customHeight="1">
      <c r="BP5708" s="236">
        <f ca="1"/>
        <v>3.9513888888888902</v>
      </c>
    </row>
    <row r="5709" spans="68:68" ht="15" hidden="1" customHeight="1">
      <c r="BP5709" s="236">
        <f ca="1"/>
        <v>3.9520833333333298</v>
      </c>
    </row>
    <row r="5710" spans="68:68" ht="15" hidden="1" customHeight="1">
      <c r="BP5710" s="236">
        <f ca="1"/>
        <v>3.9527777777777802</v>
      </c>
    </row>
    <row r="5711" spans="68:68" ht="15" hidden="1" customHeight="1">
      <c r="BP5711" s="236">
        <f ca="1"/>
        <v>3.9534722222222198</v>
      </c>
    </row>
    <row r="5712" spans="68:68" ht="15" hidden="1" customHeight="1">
      <c r="BP5712" s="236">
        <f ca="1"/>
        <v>3.9541666666666702</v>
      </c>
    </row>
    <row r="5713" spans="68:68" ht="15" hidden="1" customHeight="1">
      <c r="BP5713" s="236">
        <f ca="1"/>
        <v>3.9548611111111098</v>
      </c>
    </row>
    <row r="5714" spans="68:68" ht="15" hidden="1" customHeight="1">
      <c r="BP5714" s="236">
        <f ca="1"/>
        <v>3.9555555555555602</v>
      </c>
    </row>
    <row r="5715" spans="68:68" ht="15" hidden="1" customHeight="1">
      <c r="BP5715" s="236">
        <f ca="1"/>
        <v>3.9562499999999998</v>
      </c>
    </row>
    <row r="5716" spans="68:68" ht="15" hidden="1" customHeight="1">
      <c r="BP5716" s="236">
        <f ca="1"/>
        <v>3.9569444444444399</v>
      </c>
    </row>
    <row r="5717" spans="68:68" ht="15" hidden="1" customHeight="1">
      <c r="BP5717" s="236">
        <f ca="1"/>
        <v>3.9576388888888898</v>
      </c>
    </row>
    <row r="5718" spans="68:68" ht="15" hidden="1" customHeight="1">
      <c r="BP5718" s="236">
        <f ca="1"/>
        <v>3.9583333333333299</v>
      </c>
    </row>
    <row r="5719" spans="68:68" ht="15" hidden="1" customHeight="1">
      <c r="BP5719" s="236">
        <f ca="1"/>
        <v>3.9590277777777798</v>
      </c>
    </row>
    <row r="5720" spans="68:68" ht="15" hidden="1" customHeight="1">
      <c r="BP5720" s="236">
        <f ca="1"/>
        <v>3.9597222222222199</v>
      </c>
    </row>
    <row r="5721" spans="68:68" ht="15" hidden="1" customHeight="1">
      <c r="BP5721" s="236">
        <f ca="1"/>
        <v>3.9604166666666698</v>
      </c>
    </row>
    <row r="5722" spans="68:68" ht="15" hidden="1" customHeight="1">
      <c r="BP5722" s="236">
        <f ca="1"/>
        <v>3.9611111111111099</v>
      </c>
    </row>
    <row r="5723" spans="68:68" ht="15" hidden="1" customHeight="1">
      <c r="BP5723" s="236">
        <f ca="1"/>
        <v>3.9618055555555598</v>
      </c>
    </row>
    <row r="5724" spans="68:68" ht="15" hidden="1" customHeight="1">
      <c r="BP5724" s="236">
        <f ca="1"/>
        <v>3.9624999999999999</v>
      </c>
    </row>
    <row r="5725" spans="68:68" ht="15" hidden="1" customHeight="1">
      <c r="BP5725" s="236">
        <f ca="1"/>
        <v>3.96319444444444</v>
      </c>
    </row>
    <row r="5726" spans="68:68" ht="15" hidden="1" customHeight="1">
      <c r="BP5726" s="236">
        <f ca="1"/>
        <v>3.9638888888888899</v>
      </c>
    </row>
    <row r="5727" spans="68:68" ht="15" hidden="1" customHeight="1">
      <c r="BP5727" s="236">
        <f ca="1"/>
        <v>3.96458333333333</v>
      </c>
    </row>
    <row r="5728" spans="68:68" ht="15" hidden="1" customHeight="1">
      <c r="BP5728" s="236">
        <f ca="1"/>
        <v>3.9652777777777799</v>
      </c>
    </row>
    <row r="5729" spans="68:68" ht="15" hidden="1" customHeight="1">
      <c r="BP5729" s="236">
        <f ca="1"/>
        <v>3.96597222222222</v>
      </c>
    </row>
    <row r="5730" spans="68:68" ht="15" hidden="1" customHeight="1">
      <c r="BP5730" s="236">
        <f ca="1"/>
        <v>3.9666666666666699</v>
      </c>
    </row>
    <row r="5731" spans="68:68" ht="15" hidden="1" customHeight="1">
      <c r="BP5731" s="236">
        <f ca="1"/>
        <v>3.96736111111111</v>
      </c>
    </row>
    <row r="5732" spans="68:68" ht="15" hidden="1" customHeight="1">
      <c r="BP5732" s="236">
        <f ca="1"/>
        <v>3.9680555555555599</v>
      </c>
    </row>
    <row r="5733" spans="68:68" ht="15" hidden="1" customHeight="1">
      <c r="BP5733" s="236">
        <f ca="1"/>
        <v>3.96875</v>
      </c>
    </row>
    <row r="5734" spans="68:68" ht="15" hidden="1" customHeight="1">
      <c r="BP5734" s="236">
        <f ca="1"/>
        <v>3.9694444444444401</v>
      </c>
    </row>
    <row r="5735" spans="68:68" ht="15" hidden="1" customHeight="1">
      <c r="BP5735" s="236">
        <f ca="1"/>
        <v>3.97013888888889</v>
      </c>
    </row>
    <row r="5736" spans="68:68" ht="15" hidden="1" customHeight="1">
      <c r="BP5736" s="236">
        <f ca="1"/>
        <v>3.9708333333333301</v>
      </c>
    </row>
    <row r="5737" spans="68:68" ht="15" hidden="1" customHeight="1">
      <c r="BP5737" s="236">
        <f ca="1"/>
        <v>3.97152777777778</v>
      </c>
    </row>
    <row r="5738" spans="68:68" ht="15" hidden="1" customHeight="1">
      <c r="BP5738" s="236">
        <f ca="1"/>
        <v>3.9722222222222201</v>
      </c>
    </row>
    <row r="5739" spans="68:68" ht="15" hidden="1" customHeight="1">
      <c r="BP5739" s="236">
        <f ca="1"/>
        <v>3.97291666666667</v>
      </c>
    </row>
    <row r="5740" spans="68:68" ht="15" hidden="1" customHeight="1">
      <c r="BP5740" s="236">
        <f ca="1"/>
        <v>3.9736111111111101</v>
      </c>
    </row>
    <row r="5741" spans="68:68" ht="15" hidden="1" customHeight="1">
      <c r="BP5741" s="236">
        <f ca="1"/>
        <v>3.97430555555556</v>
      </c>
    </row>
    <row r="5742" spans="68:68" ht="15" hidden="1" customHeight="1">
      <c r="BP5742" s="236">
        <f ca="1"/>
        <v>3.9750000000000001</v>
      </c>
    </row>
    <row r="5743" spans="68:68" ht="15" hidden="1" customHeight="1">
      <c r="BP5743" s="236">
        <f ca="1"/>
        <v>3.9756944444444402</v>
      </c>
    </row>
    <row r="5744" spans="68:68" ht="15" hidden="1" customHeight="1">
      <c r="BP5744" s="236">
        <f ca="1"/>
        <v>3.9763888888888901</v>
      </c>
    </row>
    <row r="5745" spans="68:68" ht="15" hidden="1" customHeight="1">
      <c r="BP5745" s="236">
        <f ca="1"/>
        <v>3.9770833333333302</v>
      </c>
    </row>
    <row r="5746" spans="68:68" ht="15" hidden="1" customHeight="1">
      <c r="BP5746" s="236">
        <f ca="1"/>
        <v>3.9777777777777801</v>
      </c>
    </row>
    <row r="5747" spans="68:68" ht="15" hidden="1" customHeight="1">
      <c r="BP5747" s="236">
        <f ca="1"/>
        <v>3.9784722222222202</v>
      </c>
    </row>
    <row r="5748" spans="68:68" ht="15" hidden="1" customHeight="1">
      <c r="BP5748" s="236">
        <f ca="1"/>
        <v>3.9791666666666701</v>
      </c>
    </row>
    <row r="5749" spans="68:68" ht="15" hidden="1" customHeight="1">
      <c r="BP5749" s="236">
        <f ca="1"/>
        <v>3.9798611111111102</v>
      </c>
    </row>
    <row r="5750" spans="68:68" ht="15" hidden="1" customHeight="1">
      <c r="BP5750" s="236">
        <f ca="1"/>
        <v>3.9805555555555601</v>
      </c>
    </row>
    <row r="5751" spans="68:68" ht="15" hidden="1" customHeight="1">
      <c r="BP5751" s="236">
        <f ca="1"/>
        <v>3.9812500000000002</v>
      </c>
    </row>
    <row r="5752" spans="68:68" ht="15" hidden="1" customHeight="1">
      <c r="BP5752" s="236">
        <f ca="1"/>
        <v>3.9819444444444398</v>
      </c>
    </row>
    <row r="5753" spans="68:68" ht="15" hidden="1" customHeight="1">
      <c r="BP5753" s="236">
        <f ca="1"/>
        <v>3.9826388888888902</v>
      </c>
    </row>
    <row r="5754" spans="68:68" ht="15" hidden="1" customHeight="1">
      <c r="BP5754" s="236">
        <f ca="1"/>
        <v>3.9833333333333298</v>
      </c>
    </row>
    <row r="5755" spans="68:68" ht="15" hidden="1" customHeight="1">
      <c r="BP5755" s="236">
        <f ca="1"/>
        <v>3.9840277777777802</v>
      </c>
    </row>
    <row r="5756" spans="68:68" ht="15" hidden="1" customHeight="1">
      <c r="BP5756" s="236">
        <f ca="1"/>
        <v>3.9847222222222198</v>
      </c>
    </row>
    <row r="5757" spans="68:68" ht="15" hidden="1" customHeight="1">
      <c r="BP5757" s="236">
        <f ca="1"/>
        <v>3.9854166666666702</v>
      </c>
    </row>
    <row r="5758" spans="68:68" ht="15" hidden="1" customHeight="1">
      <c r="BP5758" s="236">
        <f ca="1"/>
        <v>3.9861111111111098</v>
      </c>
    </row>
    <row r="5759" spans="68:68" ht="15" hidden="1" customHeight="1">
      <c r="BP5759" s="236">
        <f ca="1"/>
        <v>3.9868055555555602</v>
      </c>
    </row>
    <row r="5760" spans="68:68" ht="15" hidden="1" customHeight="1">
      <c r="BP5760" s="236">
        <f ca="1"/>
        <v>3.9874999999999998</v>
      </c>
    </row>
    <row r="5761" spans="68:68" ht="15" hidden="1" customHeight="1">
      <c r="BP5761" s="236">
        <f ca="1"/>
        <v>3.9881944444444399</v>
      </c>
    </row>
    <row r="5762" spans="68:68" ht="15" hidden="1" customHeight="1">
      <c r="BP5762" s="236">
        <f ca="1"/>
        <v>3.9888888888888898</v>
      </c>
    </row>
    <row r="5763" spans="68:68" ht="15" hidden="1" customHeight="1">
      <c r="BP5763" s="236">
        <f ca="1"/>
        <v>3.9895833333333299</v>
      </c>
    </row>
    <row r="5764" spans="68:68" ht="15" hidden="1" customHeight="1">
      <c r="BP5764" s="236">
        <f ca="1"/>
        <v>3.9902777777777798</v>
      </c>
    </row>
    <row r="5765" spans="68:68" ht="15" hidden="1" customHeight="1">
      <c r="BP5765" s="236">
        <f ca="1"/>
        <v>3.9909722222222199</v>
      </c>
    </row>
    <row r="5766" spans="68:68" ht="15" hidden="1" customHeight="1">
      <c r="BP5766" s="236">
        <f ca="1"/>
        <v>3.9916666666666698</v>
      </c>
    </row>
    <row r="5767" spans="68:68" ht="15" hidden="1" customHeight="1">
      <c r="BP5767" s="236">
        <f ca="1"/>
        <v>3.9923611111111099</v>
      </c>
    </row>
    <row r="5768" spans="68:68" ht="15" hidden="1" customHeight="1">
      <c r="BP5768" s="236">
        <f ca="1"/>
        <v>3.9930555555555598</v>
      </c>
    </row>
    <row r="5769" spans="68:68" ht="15" hidden="1" customHeight="1">
      <c r="BP5769" s="236">
        <f ca="1"/>
        <v>3.9937499999999999</v>
      </c>
    </row>
    <row r="5770" spans="68:68" ht="15" hidden="1" customHeight="1">
      <c r="BP5770" s="236">
        <f ca="1"/>
        <v>3.99444444444444</v>
      </c>
    </row>
    <row r="5771" spans="68:68" ht="15" hidden="1" customHeight="1">
      <c r="BP5771" s="236">
        <f ca="1"/>
        <v>3.9951388888888899</v>
      </c>
    </row>
    <row r="5772" spans="68:68" ht="15" hidden="1" customHeight="1">
      <c r="BP5772" s="236">
        <f ca="1"/>
        <v>3.99583333333333</v>
      </c>
    </row>
    <row r="5773" spans="68:68" ht="15" hidden="1" customHeight="1">
      <c r="BP5773" s="236">
        <f ca="1"/>
        <v>3.9965277777777799</v>
      </c>
    </row>
    <row r="5774" spans="68:68" ht="15" hidden="1" customHeight="1">
      <c r="BP5774" s="236">
        <f ca="1"/>
        <v>3.99722222222222</v>
      </c>
    </row>
    <row r="5775" spans="68:68" ht="15" hidden="1" customHeight="1">
      <c r="BP5775" s="236">
        <f ca="1"/>
        <v>3.9979166666666699</v>
      </c>
    </row>
    <row r="5776" spans="68:68" ht="15" hidden="1" customHeight="1">
      <c r="BP5776" s="236">
        <f ca="1"/>
        <v>3.99861111111111</v>
      </c>
    </row>
    <row r="5777" spans="68:68" ht="15" hidden="1" customHeight="1">
      <c r="BP5777" s="236">
        <f ca="1"/>
        <v>3.9993055555555599</v>
      </c>
    </row>
    <row r="5778" spans="68:68" ht="15" hidden="1" customHeight="1">
      <c r="BP5778" s="236">
        <f ca="1"/>
        <v>4</v>
      </c>
    </row>
    <row r="5779" spans="68:68" ht="15" hidden="1" customHeight="1">
      <c r="BP5779" s="236">
        <f ca="1"/>
        <v>4.0006944444444397</v>
      </c>
    </row>
    <row r="5780" spans="68:68" ht="15" hidden="1" customHeight="1">
      <c r="BP5780" s="236">
        <f ca="1"/>
        <v>4.00138888888889</v>
      </c>
    </row>
    <row r="5781" spans="68:68" ht="15" hidden="1" customHeight="1">
      <c r="BP5781" s="236">
        <f ca="1"/>
        <v>4.0020833333333297</v>
      </c>
    </row>
    <row r="5782" spans="68:68" ht="15" hidden="1" customHeight="1">
      <c r="BP5782" s="236">
        <f ca="1"/>
        <v>4.00277777777778</v>
      </c>
    </row>
    <row r="5783" spans="68:68" ht="15" hidden="1" customHeight="1">
      <c r="BP5783" s="236">
        <f ca="1"/>
        <v>4.0034722222222197</v>
      </c>
    </row>
    <row r="5784" spans="68:68" ht="15" hidden="1" customHeight="1">
      <c r="BP5784" s="236">
        <f ca="1"/>
        <v>4.00416666666667</v>
      </c>
    </row>
    <row r="5785" spans="68:68" ht="15" hidden="1" customHeight="1">
      <c r="BP5785" s="236">
        <f ca="1"/>
        <v>4.0048611111111097</v>
      </c>
    </row>
    <row r="5786" spans="68:68" ht="15" hidden="1" customHeight="1">
      <c r="BP5786" s="236">
        <f ca="1"/>
        <v>4.00555555555556</v>
      </c>
    </row>
    <row r="5787" spans="68:68" ht="15" hidden="1" customHeight="1">
      <c r="BP5787" s="236">
        <f ca="1"/>
        <v>4.0062499999999996</v>
      </c>
    </row>
    <row r="5788" spans="68:68" ht="15" hidden="1" customHeight="1">
      <c r="BP5788" s="236">
        <f ca="1"/>
        <v>4.0069444444444402</v>
      </c>
    </row>
    <row r="5789" spans="68:68" ht="15" hidden="1" customHeight="1">
      <c r="BP5789" s="236">
        <f ca="1"/>
        <v>4.0076388888888896</v>
      </c>
    </row>
    <row r="5790" spans="68:68" ht="15" hidden="1" customHeight="1">
      <c r="BP5790" s="236">
        <f ca="1"/>
        <v>4.0083333333333302</v>
      </c>
    </row>
    <row r="5791" spans="68:68" ht="15" hidden="1" customHeight="1">
      <c r="BP5791" s="236">
        <f ca="1"/>
        <v>4.0090277777777796</v>
      </c>
    </row>
    <row r="5792" spans="68:68" ht="15" hidden="1" customHeight="1">
      <c r="BP5792" s="236">
        <f ca="1"/>
        <v>4.0097222222222202</v>
      </c>
    </row>
    <row r="5793" spans="68:68" ht="15" hidden="1" customHeight="1">
      <c r="BP5793" s="236">
        <f ca="1"/>
        <v>4.0104166666666696</v>
      </c>
    </row>
    <row r="5794" spans="68:68" ht="15" hidden="1" customHeight="1">
      <c r="BP5794" s="236">
        <f ca="1"/>
        <v>4.0111111111111102</v>
      </c>
    </row>
    <row r="5795" spans="68:68" ht="15" hidden="1" customHeight="1">
      <c r="BP5795" s="236">
        <f ca="1"/>
        <v>4.0118055555555596</v>
      </c>
    </row>
    <row r="5796" spans="68:68" ht="15" hidden="1" customHeight="1">
      <c r="BP5796" s="236">
        <f ca="1"/>
        <v>4.0125000000000002</v>
      </c>
    </row>
    <row r="5797" spans="68:68" ht="15" hidden="1" customHeight="1">
      <c r="BP5797" s="236">
        <f ca="1"/>
        <v>4.0131944444444398</v>
      </c>
    </row>
    <row r="5798" spans="68:68" ht="15" hidden="1" customHeight="1">
      <c r="BP5798" s="236">
        <f ca="1"/>
        <v>4.0138888888888902</v>
      </c>
    </row>
    <row r="5799" spans="68:68" ht="15" hidden="1" customHeight="1">
      <c r="BP5799" s="236">
        <f ca="1"/>
        <v>4.0145833333333298</v>
      </c>
    </row>
    <row r="5800" spans="68:68" ht="15" hidden="1" customHeight="1">
      <c r="BP5800" s="236">
        <f ca="1"/>
        <v>4.0152777777777802</v>
      </c>
    </row>
    <row r="5801" spans="68:68" ht="15" hidden="1" customHeight="1">
      <c r="BP5801" s="236">
        <f ca="1"/>
        <v>4.0159722222222198</v>
      </c>
    </row>
    <row r="5802" spans="68:68" ht="15" hidden="1" customHeight="1">
      <c r="BP5802" s="236">
        <f ca="1"/>
        <v>4.0166666666666702</v>
      </c>
    </row>
    <row r="5803" spans="68:68" ht="15" hidden="1" customHeight="1">
      <c r="BP5803" s="236">
        <f ca="1"/>
        <v>4.0173611111111098</v>
      </c>
    </row>
    <row r="5804" spans="68:68" ht="15" hidden="1" customHeight="1">
      <c r="BP5804" s="236">
        <f ca="1"/>
        <v>4.0180555555555602</v>
      </c>
    </row>
    <row r="5805" spans="68:68" ht="15" hidden="1" customHeight="1">
      <c r="BP5805" s="236">
        <f ca="1"/>
        <v>4.0187499999999998</v>
      </c>
    </row>
    <row r="5806" spans="68:68" ht="15" hidden="1" customHeight="1">
      <c r="BP5806" s="236">
        <f ca="1"/>
        <v>4.0194444444444404</v>
      </c>
    </row>
    <row r="5807" spans="68:68" ht="15" hidden="1" customHeight="1">
      <c r="BP5807" s="236">
        <f ca="1"/>
        <v>4.0201388888888898</v>
      </c>
    </row>
    <row r="5808" spans="68:68" ht="15" hidden="1" customHeight="1">
      <c r="BP5808" s="236">
        <f ca="1"/>
        <v>4.0208333333333304</v>
      </c>
    </row>
    <row r="5809" spans="68:68" ht="15" hidden="1" customHeight="1">
      <c r="BP5809" s="236">
        <f ca="1"/>
        <v>4.0215277777777798</v>
      </c>
    </row>
    <row r="5810" spans="68:68" ht="15" hidden="1" customHeight="1">
      <c r="BP5810" s="236">
        <f ca="1"/>
        <v>4.0222222222222204</v>
      </c>
    </row>
    <row r="5811" spans="68:68" ht="15" hidden="1" customHeight="1">
      <c r="BP5811" s="236">
        <f ca="1"/>
        <v>4.0229166666666698</v>
      </c>
    </row>
    <row r="5812" spans="68:68" ht="15" hidden="1" customHeight="1">
      <c r="BP5812" s="236">
        <f ca="1"/>
        <v>4.0236111111111104</v>
      </c>
    </row>
    <row r="5813" spans="68:68" ht="15" hidden="1" customHeight="1">
      <c r="BP5813" s="236">
        <f ca="1"/>
        <v>4.0243055555555598</v>
      </c>
    </row>
    <row r="5814" spans="68:68" ht="15" hidden="1" customHeight="1">
      <c r="BP5814" s="236">
        <f ca="1"/>
        <v>4.0250000000000004</v>
      </c>
    </row>
    <row r="5815" spans="68:68" ht="15" hidden="1" customHeight="1">
      <c r="BP5815" s="236">
        <f ca="1"/>
        <v>4.02569444444444</v>
      </c>
    </row>
    <row r="5816" spans="68:68" ht="15" hidden="1" customHeight="1">
      <c r="BP5816" s="236">
        <f ca="1"/>
        <v>4.0263888888888903</v>
      </c>
    </row>
    <row r="5817" spans="68:68" ht="15" hidden="1" customHeight="1">
      <c r="BP5817" s="236">
        <f ca="1"/>
        <v>4.02708333333333</v>
      </c>
    </row>
    <row r="5818" spans="68:68" ht="15" hidden="1" customHeight="1">
      <c r="BP5818" s="236">
        <f ca="1"/>
        <v>4.0277777777777803</v>
      </c>
    </row>
    <row r="5819" spans="68:68" ht="15" hidden="1" customHeight="1">
      <c r="BP5819" s="236">
        <f ca="1"/>
        <v>4.02847222222222</v>
      </c>
    </row>
    <row r="5820" spans="68:68" ht="15" hidden="1" customHeight="1">
      <c r="BP5820" s="236">
        <f ca="1"/>
        <v>4.0291666666666703</v>
      </c>
    </row>
    <row r="5821" spans="68:68" ht="15" hidden="1" customHeight="1">
      <c r="BP5821" s="236">
        <f ca="1"/>
        <v>4.02986111111111</v>
      </c>
    </row>
    <row r="5822" spans="68:68" ht="15" hidden="1" customHeight="1">
      <c r="BP5822" s="236">
        <f ca="1"/>
        <v>4.0305555555555603</v>
      </c>
    </row>
    <row r="5823" spans="68:68" ht="15" hidden="1" customHeight="1">
      <c r="BP5823" s="236">
        <f ca="1"/>
        <v>4.03125</v>
      </c>
    </row>
    <row r="5824" spans="68:68" ht="15" hidden="1" customHeight="1">
      <c r="BP5824" s="236">
        <f ca="1"/>
        <v>4.0319444444444397</v>
      </c>
    </row>
    <row r="5825" spans="68:68" ht="15" hidden="1" customHeight="1">
      <c r="BP5825" s="236">
        <f ca="1"/>
        <v>4.03263888888889</v>
      </c>
    </row>
    <row r="5826" spans="68:68" ht="15" hidden="1" customHeight="1">
      <c r="BP5826" s="236">
        <f ca="1"/>
        <v>4.0333333333333297</v>
      </c>
    </row>
    <row r="5827" spans="68:68" ht="15" hidden="1" customHeight="1">
      <c r="BP5827" s="236">
        <f ca="1"/>
        <v>4.03402777777778</v>
      </c>
    </row>
    <row r="5828" spans="68:68" ht="15" hidden="1" customHeight="1">
      <c r="BP5828" s="236">
        <f ca="1"/>
        <v>4.0347222222222197</v>
      </c>
    </row>
    <row r="5829" spans="68:68" ht="15" hidden="1" customHeight="1">
      <c r="BP5829" s="236">
        <f ca="1"/>
        <v>4.03541666666667</v>
      </c>
    </row>
    <row r="5830" spans="68:68" ht="15" hidden="1" customHeight="1">
      <c r="BP5830" s="236">
        <f ca="1"/>
        <v>4.0361111111111097</v>
      </c>
    </row>
    <row r="5831" spans="68:68" ht="15" hidden="1" customHeight="1">
      <c r="BP5831" s="236">
        <f ca="1"/>
        <v>4.03680555555556</v>
      </c>
    </row>
    <row r="5832" spans="68:68" ht="15" hidden="1" customHeight="1">
      <c r="BP5832" s="236">
        <f ca="1"/>
        <v>4.0374999999999996</v>
      </c>
    </row>
    <row r="5833" spans="68:68" ht="15" hidden="1" customHeight="1">
      <c r="BP5833" s="236">
        <f ca="1"/>
        <v>4.0381944444444402</v>
      </c>
    </row>
    <row r="5834" spans="68:68" ht="15" hidden="1" customHeight="1">
      <c r="BP5834" s="236">
        <f ca="1"/>
        <v>4.0388888888888896</v>
      </c>
    </row>
    <row r="5835" spans="68:68" ht="15" hidden="1" customHeight="1">
      <c r="BP5835" s="236">
        <f ca="1"/>
        <v>4.0395833333333302</v>
      </c>
    </row>
    <row r="5836" spans="68:68" ht="15" hidden="1" customHeight="1">
      <c r="BP5836" s="236">
        <f ca="1"/>
        <v>4.0402777777777796</v>
      </c>
    </row>
    <row r="5837" spans="68:68" ht="15" hidden="1" customHeight="1">
      <c r="BP5837" s="236">
        <f ca="1"/>
        <v>4.0409722222222202</v>
      </c>
    </row>
    <row r="5838" spans="68:68" ht="15" hidden="1" customHeight="1">
      <c r="BP5838" s="236">
        <f ca="1"/>
        <v>4.0416666666666696</v>
      </c>
    </row>
    <row r="5839" spans="68:68" ht="15" hidden="1" customHeight="1">
      <c r="BP5839" s="236">
        <f ca="1"/>
        <v>4.0423611111111102</v>
      </c>
    </row>
    <row r="5840" spans="68:68" ht="15" hidden="1" customHeight="1">
      <c r="BP5840" s="236">
        <f ca="1"/>
        <v>4.0430555555555596</v>
      </c>
    </row>
    <row r="5841" spans="68:68" ht="15" hidden="1" customHeight="1">
      <c r="BP5841" s="236">
        <f ca="1"/>
        <v>4.0437500000000002</v>
      </c>
    </row>
    <row r="5842" spans="68:68" ht="15" hidden="1" customHeight="1">
      <c r="BP5842" s="236">
        <f ca="1"/>
        <v>4.0444444444444398</v>
      </c>
    </row>
    <row r="5843" spans="68:68" ht="15" hidden="1" customHeight="1">
      <c r="BP5843" s="236">
        <f ca="1"/>
        <v>4.0451388888888902</v>
      </c>
    </row>
    <row r="5844" spans="68:68" ht="15" hidden="1" customHeight="1">
      <c r="BP5844" s="236">
        <f ca="1"/>
        <v>4.0458333333333298</v>
      </c>
    </row>
    <row r="5845" spans="68:68" ht="15" hidden="1" customHeight="1">
      <c r="BP5845" s="236">
        <f ca="1"/>
        <v>4.0465277777777802</v>
      </c>
    </row>
    <row r="5846" spans="68:68" ht="15" hidden="1" customHeight="1">
      <c r="BP5846" s="236">
        <f ca="1"/>
        <v>4.0472222222222198</v>
      </c>
    </row>
    <row r="5847" spans="68:68" ht="15" hidden="1" customHeight="1">
      <c r="BP5847" s="236">
        <f ca="1"/>
        <v>4.0479166666666702</v>
      </c>
    </row>
    <row r="5848" spans="68:68" ht="15" hidden="1" customHeight="1">
      <c r="BP5848" s="236">
        <f ca="1"/>
        <v>4.0486111111111098</v>
      </c>
    </row>
    <row r="5849" spans="68:68" ht="15" hidden="1" customHeight="1">
      <c r="BP5849" s="236">
        <f ca="1"/>
        <v>4.0493055555555602</v>
      </c>
    </row>
    <row r="5850" spans="68:68" ht="15" hidden="1" customHeight="1">
      <c r="BP5850" s="236">
        <f ca="1"/>
        <v>4.05</v>
      </c>
    </row>
    <row r="5851" spans="68:68" ht="15" hidden="1" customHeight="1">
      <c r="BP5851" s="236">
        <f ca="1"/>
        <v>4.0506944444444404</v>
      </c>
    </row>
    <row r="5852" spans="68:68" ht="15" hidden="1" customHeight="1">
      <c r="BP5852" s="236">
        <f ca="1"/>
        <v>4.0513888888888898</v>
      </c>
    </row>
    <row r="5853" spans="68:68" ht="15" hidden="1" customHeight="1">
      <c r="BP5853" s="236">
        <f ca="1"/>
        <v>4.0520833333333304</v>
      </c>
    </row>
    <row r="5854" spans="68:68" ht="15" hidden="1" customHeight="1">
      <c r="BP5854" s="236">
        <f ca="1"/>
        <v>4.0527777777777798</v>
      </c>
    </row>
    <row r="5855" spans="68:68" ht="15" hidden="1" customHeight="1">
      <c r="BP5855" s="236">
        <f ca="1"/>
        <v>4.0534722222222204</v>
      </c>
    </row>
    <row r="5856" spans="68:68" ht="15" hidden="1" customHeight="1">
      <c r="BP5856" s="236">
        <f ca="1"/>
        <v>4.0541666666666698</v>
      </c>
    </row>
    <row r="5857" spans="68:68" ht="15" hidden="1" customHeight="1">
      <c r="BP5857" s="236">
        <f ca="1"/>
        <v>4.0548611111111104</v>
      </c>
    </row>
    <row r="5858" spans="68:68" ht="15" hidden="1" customHeight="1">
      <c r="BP5858" s="236">
        <f ca="1"/>
        <v>4.0555555555555598</v>
      </c>
    </row>
    <row r="5859" spans="68:68" ht="15" hidden="1" customHeight="1">
      <c r="BP5859" s="236">
        <f ca="1"/>
        <v>4.0562500000000004</v>
      </c>
    </row>
    <row r="5860" spans="68:68" ht="15" hidden="1" customHeight="1">
      <c r="BP5860" s="236">
        <f ca="1"/>
        <v>4.05694444444444</v>
      </c>
    </row>
    <row r="5861" spans="68:68" ht="15" hidden="1" customHeight="1">
      <c r="BP5861" s="236">
        <f ca="1"/>
        <v>4.0576388888888903</v>
      </c>
    </row>
    <row r="5862" spans="68:68" ht="15" hidden="1" customHeight="1">
      <c r="BP5862" s="236">
        <f ca="1"/>
        <v>4.05833333333333</v>
      </c>
    </row>
    <row r="5863" spans="68:68" ht="15" hidden="1" customHeight="1">
      <c r="BP5863" s="236">
        <f ca="1"/>
        <v>4.0590277777777803</v>
      </c>
    </row>
    <row r="5864" spans="68:68" ht="15" hidden="1" customHeight="1">
      <c r="BP5864" s="236">
        <f ca="1"/>
        <v>4.05972222222222</v>
      </c>
    </row>
    <row r="5865" spans="68:68" ht="15" hidden="1" customHeight="1">
      <c r="BP5865" s="236">
        <f ca="1"/>
        <v>4.0604166666666703</v>
      </c>
    </row>
    <row r="5866" spans="68:68" ht="15" hidden="1" customHeight="1">
      <c r="BP5866" s="236">
        <f ca="1"/>
        <v>4.06111111111111</v>
      </c>
    </row>
    <row r="5867" spans="68:68" ht="15" hidden="1" customHeight="1">
      <c r="BP5867" s="236">
        <f ca="1"/>
        <v>4.0618055555555603</v>
      </c>
    </row>
    <row r="5868" spans="68:68" ht="15" hidden="1" customHeight="1">
      <c r="BP5868" s="236">
        <f ca="1"/>
        <v>4.0625</v>
      </c>
    </row>
    <row r="5869" spans="68:68" ht="15" hidden="1" customHeight="1">
      <c r="BP5869" s="236">
        <f ca="1"/>
        <v>4.0631944444444397</v>
      </c>
    </row>
    <row r="5870" spans="68:68" ht="15" hidden="1" customHeight="1">
      <c r="BP5870" s="236">
        <f ca="1"/>
        <v>4.06388888888889</v>
      </c>
    </row>
    <row r="5871" spans="68:68" ht="15" hidden="1" customHeight="1">
      <c r="BP5871" s="236">
        <f ca="1"/>
        <v>4.0645833333333297</v>
      </c>
    </row>
    <row r="5872" spans="68:68" ht="15" hidden="1" customHeight="1">
      <c r="BP5872" s="236">
        <f ca="1"/>
        <v>4.06527777777778</v>
      </c>
    </row>
    <row r="5873" spans="68:68" ht="15" hidden="1" customHeight="1">
      <c r="BP5873" s="236">
        <f ca="1"/>
        <v>4.0659722222222197</v>
      </c>
    </row>
    <row r="5874" spans="68:68" ht="15" hidden="1" customHeight="1">
      <c r="BP5874" s="236">
        <f ca="1"/>
        <v>4.06666666666667</v>
      </c>
    </row>
    <row r="5875" spans="68:68" ht="15" hidden="1" customHeight="1">
      <c r="BP5875" s="236">
        <f ca="1"/>
        <v>4.0673611111111097</v>
      </c>
    </row>
    <row r="5876" spans="68:68" ht="15" hidden="1" customHeight="1">
      <c r="BP5876" s="236">
        <f ca="1"/>
        <v>4.06805555555556</v>
      </c>
    </row>
    <row r="5877" spans="68:68" ht="15" hidden="1" customHeight="1">
      <c r="BP5877" s="236">
        <f ca="1"/>
        <v>4.0687499999999996</v>
      </c>
    </row>
    <row r="5878" spans="68:68" ht="15" hidden="1" customHeight="1">
      <c r="BP5878" s="236">
        <f ca="1"/>
        <v>4.0694444444444402</v>
      </c>
    </row>
    <row r="5879" spans="68:68" ht="15" hidden="1" customHeight="1">
      <c r="BP5879" s="236">
        <f ca="1"/>
        <v>4.0701388888888896</v>
      </c>
    </row>
    <row r="5880" spans="68:68" ht="15" hidden="1" customHeight="1">
      <c r="BP5880" s="236">
        <f ca="1"/>
        <v>4.0708333333333302</v>
      </c>
    </row>
    <row r="5881" spans="68:68" ht="15" hidden="1" customHeight="1">
      <c r="BP5881" s="236">
        <f ca="1"/>
        <v>4.0715277777777796</v>
      </c>
    </row>
    <row r="5882" spans="68:68" ht="15" hidden="1" customHeight="1">
      <c r="BP5882" s="236">
        <f ca="1"/>
        <v>4.0722222222222202</v>
      </c>
    </row>
    <row r="5883" spans="68:68" ht="15" hidden="1" customHeight="1">
      <c r="BP5883" s="236">
        <f ca="1"/>
        <v>4.0729166666666696</v>
      </c>
    </row>
    <row r="5884" spans="68:68" ht="15" hidden="1" customHeight="1">
      <c r="BP5884" s="236">
        <f ca="1"/>
        <v>4.0736111111111102</v>
      </c>
    </row>
    <row r="5885" spans="68:68" ht="15" hidden="1" customHeight="1">
      <c r="BP5885" s="236">
        <f ca="1"/>
        <v>4.0743055555555596</v>
      </c>
    </row>
    <row r="5886" spans="68:68" ht="15" hidden="1" customHeight="1">
      <c r="BP5886" s="236">
        <f ca="1"/>
        <v>4.0750000000000002</v>
      </c>
    </row>
    <row r="5887" spans="68:68" ht="15" hidden="1" customHeight="1">
      <c r="BP5887" s="236">
        <f ca="1"/>
        <v>4.0756944444444398</v>
      </c>
    </row>
    <row r="5888" spans="68:68" ht="15" hidden="1" customHeight="1">
      <c r="BP5888" s="236">
        <f ca="1"/>
        <v>4.0763888888888902</v>
      </c>
    </row>
    <row r="5889" spans="68:68" ht="15" hidden="1" customHeight="1">
      <c r="BP5889" s="236">
        <f ca="1"/>
        <v>4.0770833333333298</v>
      </c>
    </row>
    <row r="5890" spans="68:68" ht="15" hidden="1" customHeight="1">
      <c r="BP5890" s="236">
        <f ca="1"/>
        <v>4.0777777777777802</v>
      </c>
    </row>
    <row r="5891" spans="68:68" ht="15" hidden="1" customHeight="1">
      <c r="BP5891" s="236">
        <f ca="1"/>
        <v>4.0784722222222198</v>
      </c>
    </row>
    <row r="5892" spans="68:68" ht="15" hidden="1" customHeight="1">
      <c r="BP5892" s="236">
        <f ca="1"/>
        <v>4.0791666666666702</v>
      </c>
    </row>
    <row r="5893" spans="68:68" ht="15" hidden="1" customHeight="1">
      <c r="BP5893" s="236">
        <f ca="1"/>
        <v>4.0798611111111098</v>
      </c>
    </row>
    <row r="5894" spans="68:68" ht="15" hidden="1" customHeight="1">
      <c r="BP5894" s="236">
        <f ca="1"/>
        <v>4.0805555555555602</v>
      </c>
    </row>
    <row r="5895" spans="68:68" ht="15" hidden="1" customHeight="1">
      <c r="BP5895" s="236">
        <f ca="1"/>
        <v>4.0812499999999998</v>
      </c>
    </row>
    <row r="5896" spans="68:68" ht="15" hidden="1" customHeight="1">
      <c r="BP5896" s="236">
        <f ca="1"/>
        <v>4.0819444444444404</v>
      </c>
    </row>
    <row r="5897" spans="68:68" ht="15" hidden="1" customHeight="1">
      <c r="BP5897" s="236">
        <f ca="1"/>
        <v>4.0826388888888898</v>
      </c>
    </row>
    <row r="5898" spans="68:68" ht="15" hidden="1" customHeight="1">
      <c r="BP5898" s="236">
        <f ca="1"/>
        <v>4.0833333333333304</v>
      </c>
    </row>
    <row r="5899" spans="68:68" ht="15" hidden="1" customHeight="1">
      <c r="BP5899" s="236">
        <f ca="1"/>
        <v>4.0840277777777798</v>
      </c>
    </row>
    <row r="5900" spans="68:68" ht="15" hidden="1" customHeight="1">
      <c r="BP5900" s="236">
        <f ca="1"/>
        <v>4.0847222222222204</v>
      </c>
    </row>
    <row r="5901" spans="68:68" ht="15" hidden="1" customHeight="1">
      <c r="BP5901" s="236">
        <f ca="1"/>
        <v>4.0854166666666698</v>
      </c>
    </row>
    <row r="5902" spans="68:68" ht="15" hidden="1" customHeight="1">
      <c r="BP5902" s="236">
        <f ca="1"/>
        <v>4.0861111111111104</v>
      </c>
    </row>
    <row r="5903" spans="68:68" ht="15" hidden="1" customHeight="1">
      <c r="BP5903" s="236">
        <f ca="1"/>
        <v>4.0868055555555598</v>
      </c>
    </row>
    <row r="5904" spans="68:68" ht="15" hidden="1" customHeight="1">
      <c r="BP5904" s="236">
        <f ca="1"/>
        <v>4.0875000000000004</v>
      </c>
    </row>
    <row r="5905" spans="68:68" ht="15" hidden="1" customHeight="1">
      <c r="BP5905" s="236">
        <f ca="1"/>
        <v>4.08819444444444</v>
      </c>
    </row>
    <row r="5906" spans="68:68" ht="15" hidden="1" customHeight="1">
      <c r="BP5906" s="236">
        <f ca="1"/>
        <v>4.0888888888888903</v>
      </c>
    </row>
    <row r="5907" spans="68:68" ht="15" hidden="1" customHeight="1">
      <c r="BP5907" s="236">
        <f ca="1"/>
        <v>4.08958333333333</v>
      </c>
    </row>
    <row r="5908" spans="68:68" ht="15" hidden="1" customHeight="1">
      <c r="BP5908" s="236">
        <f ca="1"/>
        <v>4.0902777777777803</v>
      </c>
    </row>
    <row r="5909" spans="68:68" ht="15" hidden="1" customHeight="1">
      <c r="BP5909" s="236">
        <f ca="1"/>
        <v>4.09097222222222</v>
      </c>
    </row>
    <row r="5910" spans="68:68" ht="15" hidden="1" customHeight="1">
      <c r="BP5910" s="236">
        <f ca="1"/>
        <v>4.0916666666666703</v>
      </c>
    </row>
    <row r="5911" spans="68:68" ht="15" hidden="1" customHeight="1">
      <c r="BP5911" s="236">
        <f ca="1"/>
        <v>4.09236111111111</v>
      </c>
    </row>
    <row r="5912" spans="68:68" ht="15" hidden="1" customHeight="1">
      <c r="BP5912" s="236">
        <f ca="1"/>
        <v>4.0930555555555603</v>
      </c>
    </row>
    <row r="5913" spans="68:68" ht="15" hidden="1" customHeight="1">
      <c r="BP5913" s="236">
        <f ca="1"/>
        <v>4.09375</v>
      </c>
    </row>
    <row r="5914" spans="68:68" ht="15" hidden="1" customHeight="1">
      <c r="BP5914" s="236">
        <f ca="1"/>
        <v>4.0944444444444397</v>
      </c>
    </row>
    <row r="5915" spans="68:68" ht="15" hidden="1" customHeight="1">
      <c r="BP5915" s="236">
        <f ca="1"/>
        <v>4.09513888888889</v>
      </c>
    </row>
    <row r="5916" spans="68:68" ht="15" hidden="1" customHeight="1">
      <c r="BP5916" s="236">
        <f ca="1"/>
        <v>4.0958333333333297</v>
      </c>
    </row>
    <row r="5917" spans="68:68" ht="15" hidden="1" customHeight="1">
      <c r="BP5917" s="236">
        <f ca="1"/>
        <v>4.09652777777778</v>
      </c>
    </row>
    <row r="5918" spans="68:68" ht="15" hidden="1" customHeight="1">
      <c r="BP5918" s="236">
        <f ca="1"/>
        <v>4.0972222222222197</v>
      </c>
    </row>
    <row r="5919" spans="68:68" ht="15" hidden="1" customHeight="1">
      <c r="BP5919" s="236">
        <f ca="1"/>
        <v>4.09791666666667</v>
      </c>
    </row>
    <row r="5920" spans="68:68" ht="15" hidden="1" customHeight="1">
      <c r="BP5920" s="236">
        <f ca="1"/>
        <v>4.0986111111111097</v>
      </c>
    </row>
    <row r="5921" spans="68:68" ht="15" hidden="1" customHeight="1">
      <c r="BP5921" s="236">
        <f ca="1"/>
        <v>4.09930555555556</v>
      </c>
    </row>
    <row r="5922" spans="68:68" ht="15" hidden="1" customHeight="1">
      <c r="BP5922" s="236">
        <f ca="1"/>
        <v>4.0999999999999996</v>
      </c>
    </row>
    <row r="5923" spans="68:68" ht="15" hidden="1" customHeight="1">
      <c r="BP5923" s="236">
        <f ca="1"/>
        <v>4.1006944444444402</v>
      </c>
    </row>
    <row r="5924" spans="68:68" ht="15" hidden="1" customHeight="1">
      <c r="BP5924" s="236">
        <f ca="1"/>
        <v>4.1013888888888896</v>
      </c>
    </row>
    <row r="5925" spans="68:68" ht="15" hidden="1" customHeight="1">
      <c r="BP5925" s="236">
        <f ca="1"/>
        <v>4.1020833333333302</v>
      </c>
    </row>
    <row r="5926" spans="68:68" ht="15" hidden="1" customHeight="1">
      <c r="BP5926" s="236">
        <f ca="1"/>
        <v>4.1027777777777796</v>
      </c>
    </row>
    <row r="5927" spans="68:68" ht="15" hidden="1" customHeight="1">
      <c r="BP5927" s="236">
        <f ca="1"/>
        <v>4.1034722222222202</v>
      </c>
    </row>
    <row r="5928" spans="68:68" ht="15" hidden="1" customHeight="1">
      <c r="BP5928" s="236">
        <f ca="1"/>
        <v>4.1041666666666696</v>
      </c>
    </row>
    <row r="5929" spans="68:68" ht="15" hidden="1" customHeight="1">
      <c r="BP5929" s="236">
        <f ca="1"/>
        <v>4.1048611111111102</v>
      </c>
    </row>
    <row r="5930" spans="68:68" ht="15" hidden="1" customHeight="1">
      <c r="BP5930" s="236">
        <f ca="1"/>
        <v>4.1055555555555596</v>
      </c>
    </row>
    <row r="5931" spans="68:68" ht="15" hidden="1" customHeight="1">
      <c r="BP5931" s="236">
        <f ca="1"/>
        <v>4.1062500000000002</v>
      </c>
    </row>
    <row r="5932" spans="68:68" ht="15" hidden="1" customHeight="1">
      <c r="BP5932" s="236">
        <f ca="1"/>
        <v>4.1069444444444398</v>
      </c>
    </row>
    <row r="5933" spans="68:68" ht="15" hidden="1" customHeight="1">
      <c r="BP5933" s="236">
        <f ca="1"/>
        <v>4.1076388888888902</v>
      </c>
    </row>
    <row r="5934" spans="68:68" ht="15" hidden="1" customHeight="1">
      <c r="BP5934" s="236">
        <f ca="1"/>
        <v>4.1083333333333298</v>
      </c>
    </row>
    <row r="5935" spans="68:68" ht="15" hidden="1" customHeight="1">
      <c r="BP5935" s="236">
        <f ca="1"/>
        <v>4.1090277777777802</v>
      </c>
    </row>
    <row r="5936" spans="68:68" ht="15" hidden="1" customHeight="1">
      <c r="BP5936" s="236">
        <f ca="1"/>
        <v>4.1097222222222198</v>
      </c>
    </row>
    <row r="5937" spans="68:68" ht="15" hidden="1" customHeight="1">
      <c r="BP5937" s="236">
        <f ca="1"/>
        <v>4.1104166666666702</v>
      </c>
    </row>
    <row r="5938" spans="68:68" ht="15" hidden="1" customHeight="1">
      <c r="BP5938" s="236">
        <f ca="1"/>
        <v>4.1111111111111098</v>
      </c>
    </row>
    <row r="5939" spans="68:68" ht="15" hidden="1" customHeight="1">
      <c r="BP5939" s="236">
        <f ca="1"/>
        <v>4.1118055555555602</v>
      </c>
    </row>
    <row r="5940" spans="68:68" ht="15" hidden="1" customHeight="1">
      <c r="BP5940" s="236">
        <f ca="1"/>
        <v>4.1124999999999998</v>
      </c>
    </row>
    <row r="5941" spans="68:68" ht="15" hidden="1" customHeight="1">
      <c r="BP5941" s="236">
        <f ca="1"/>
        <v>4.1131944444444404</v>
      </c>
    </row>
    <row r="5942" spans="68:68" ht="15" hidden="1" customHeight="1">
      <c r="BP5942" s="236">
        <f ca="1"/>
        <v>4.1138888888888898</v>
      </c>
    </row>
    <row r="5943" spans="68:68" ht="15" hidden="1" customHeight="1">
      <c r="BP5943" s="236">
        <f ca="1"/>
        <v>4.1145833333333304</v>
      </c>
    </row>
    <row r="5944" spans="68:68" ht="15" hidden="1" customHeight="1">
      <c r="BP5944" s="236">
        <f ca="1"/>
        <v>4.1152777777777798</v>
      </c>
    </row>
    <row r="5945" spans="68:68" ht="15" hidden="1" customHeight="1">
      <c r="BP5945" s="236">
        <f ca="1"/>
        <v>4.1159722222222204</v>
      </c>
    </row>
    <row r="5946" spans="68:68" ht="15" hidden="1" customHeight="1">
      <c r="BP5946" s="236">
        <f ca="1"/>
        <v>4.1166666666666698</v>
      </c>
    </row>
    <row r="5947" spans="68:68" ht="15" hidden="1" customHeight="1">
      <c r="BP5947" s="236">
        <f ca="1"/>
        <v>4.1173611111111104</v>
      </c>
    </row>
    <row r="5948" spans="68:68" ht="15" hidden="1" customHeight="1">
      <c r="BP5948" s="236">
        <f ca="1"/>
        <v>4.1180555555555598</v>
      </c>
    </row>
    <row r="5949" spans="68:68" ht="15" hidden="1" customHeight="1">
      <c r="BP5949" s="236">
        <f ca="1"/>
        <v>4.1187500000000004</v>
      </c>
    </row>
    <row r="5950" spans="68:68" ht="15" hidden="1" customHeight="1">
      <c r="BP5950" s="236">
        <f ca="1"/>
        <v>4.11944444444444</v>
      </c>
    </row>
    <row r="5951" spans="68:68" ht="15" hidden="1" customHeight="1">
      <c r="BP5951" s="236">
        <f ca="1"/>
        <v>4.1201388888888903</v>
      </c>
    </row>
    <row r="5952" spans="68:68" ht="15" hidden="1" customHeight="1">
      <c r="BP5952" s="236">
        <f ca="1"/>
        <v>4.12083333333333</v>
      </c>
    </row>
    <row r="5953" spans="68:68" ht="15" hidden="1" customHeight="1">
      <c r="BP5953" s="236">
        <f ca="1"/>
        <v>4.1215277777777803</v>
      </c>
    </row>
    <row r="5954" spans="68:68" ht="15" hidden="1" customHeight="1">
      <c r="BP5954" s="236">
        <f ca="1"/>
        <v>4.12222222222222</v>
      </c>
    </row>
    <row r="5955" spans="68:68" ht="15" hidden="1" customHeight="1">
      <c r="BP5955" s="236">
        <f ca="1"/>
        <v>4.1229166666666703</v>
      </c>
    </row>
    <row r="5956" spans="68:68" ht="15" hidden="1" customHeight="1">
      <c r="BP5956" s="236">
        <f ca="1"/>
        <v>4.12361111111111</v>
      </c>
    </row>
    <row r="5957" spans="68:68" ht="15" hidden="1" customHeight="1">
      <c r="BP5957" s="236">
        <f ca="1"/>
        <v>4.1243055555555603</v>
      </c>
    </row>
    <row r="5958" spans="68:68" ht="15" hidden="1" customHeight="1">
      <c r="BP5958" s="236">
        <f ca="1"/>
        <v>4.125</v>
      </c>
    </row>
    <row r="5959" spans="68:68" ht="15" hidden="1" customHeight="1">
      <c r="BP5959" s="236">
        <f ca="1"/>
        <v>4.1256944444444397</v>
      </c>
    </row>
    <row r="5960" spans="68:68" ht="15" hidden="1" customHeight="1">
      <c r="BP5960" s="236">
        <f ca="1"/>
        <v>4.12638888888889</v>
      </c>
    </row>
    <row r="5961" spans="68:68" ht="15" hidden="1" customHeight="1">
      <c r="BP5961" s="236">
        <f ca="1"/>
        <v>4.1270833333333297</v>
      </c>
    </row>
    <row r="5962" spans="68:68" ht="15" hidden="1" customHeight="1">
      <c r="BP5962" s="236">
        <f ca="1"/>
        <v>4.12777777777778</v>
      </c>
    </row>
    <row r="5963" spans="68:68" ht="15" hidden="1" customHeight="1">
      <c r="BP5963" s="236">
        <f ca="1"/>
        <v>4.1284722222222197</v>
      </c>
    </row>
    <row r="5964" spans="68:68" ht="15" hidden="1" customHeight="1">
      <c r="BP5964" s="236">
        <f ca="1"/>
        <v>4.12916666666667</v>
      </c>
    </row>
    <row r="5965" spans="68:68" ht="15" hidden="1" customHeight="1">
      <c r="BP5965" s="236">
        <f ca="1"/>
        <v>4.1298611111111097</v>
      </c>
    </row>
    <row r="5966" spans="68:68" ht="15" hidden="1" customHeight="1">
      <c r="BP5966" s="236">
        <f ca="1"/>
        <v>4.13055555555556</v>
      </c>
    </row>
    <row r="5967" spans="68:68" ht="15" hidden="1" customHeight="1">
      <c r="BP5967" s="236">
        <f ca="1"/>
        <v>4.1312499999999996</v>
      </c>
    </row>
    <row r="5968" spans="68:68" ht="15" hidden="1" customHeight="1">
      <c r="BP5968" s="236">
        <f ca="1"/>
        <v>4.1319444444444402</v>
      </c>
    </row>
    <row r="5969" spans="68:68" ht="15" hidden="1" customHeight="1">
      <c r="BP5969" s="236">
        <f ca="1"/>
        <v>4.1326388888888896</v>
      </c>
    </row>
    <row r="5970" spans="68:68" ht="15" hidden="1" customHeight="1">
      <c r="BP5970" s="236">
        <f ca="1"/>
        <v>4.1333333333333302</v>
      </c>
    </row>
    <row r="5971" spans="68:68" ht="15" hidden="1" customHeight="1">
      <c r="BP5971" s="236">
        <f ca="1"/>
        <v>4.1340277777777796</v>
      </c>
    </row>
    <row r="5972" spans="68:68" ht="15" hidden="1" customHeight="1">
      <c r="BP5972" s="236">
        <f ca="1"/>
        <v>4.1347222222222202</v>
      </c>
    </row>
    <row r="5973" spans="68:68" ht="15" hidden="1" customHeight="1">
      <c r="BP5973" s="236">
        <f ca="1"/>
        <v>4.1354166666666696</v>
      </c>
    </row>
    <row r="5974" spans="68:68" ht="15" hidden="1" customHeight="1">
      <c r="BP5974" s="236">
        <f ca="1"/>
        <v>4.1361111111111102</v>
      </c>
    </row>
    <row r="5975" spans="68:68" ht="15" hidden="1" customHeight="1">
      <c r="BP5975" s="236">
        <f ca="1"/>
        <v>4.1368055555555596</v>
      </c>
    </row>
    <row r="5976" spans="68:68" ht="15" hidden="1" customHeight="1">
      <c r="BP5976" s="236">
        <f ca="1"/>
        <v>4.1375000000000002</v>
      </c>
    </row>
    <row r="5977" spans="68:68" ht="15" hidden="1" customHeight="1">
      <c r="BP5977" s="236">
        <f ca="1"/>
        <v>4.1381944444444398</v>
      </c>
    </row>
    <row r="5978" spans="68:68" ht="15" hidden="1" customHeight="1">
      <c r="BP5978" s="236">
        <f ca="1"/>
        <v>4.1388888888888902</v>
      </c>
    </row>
    <row r="5979" spans="68:68" ht="15" hidden="1" customHeight="1">
      <c r="BP5979" s="236">
        <f ca="1"/>
        <v>4.1395833333333298</v>
      </c>
    </row>
    <row r="5980" spans="68:68" ht="15" hidden="1" customHeight="1">
      <c r="BP5980" s="236">
        <f ca="1"/>
        <v>4.1402777777777802</v>
      </c>
    </row>
    <row r="5981" spans="68:68" ht="15" hidden="1" customHeight="1">
      <c r="BP5981" s="236">
        <f ca="1"/>
        <v>4.1409722222222198</v>
      </c>
    </row>
    <row r="5982" spans="68:68" ht="15" hidden="1" customHeight="1">
      <c r="BP5982" s="236">
        <f ca="1"/>
        <v>4.1416666666666702</v>
      </c>
    </row>
    <row r="5983" spans="68:68" ht="15" hidden="1" customHeight="1">
      <c r="BP5983" s="236">
        <f ca="1"/>
        <v>4.1423611111111098</v>
      </c>
    </row>
    <row r="5984" spans="68:68" ht="15" hidden="1" customHeight="1">
      <c r="BP5984" s="236">
        <f ca="1"/>
        <v>4.1430555555555602</v>
      </c>
    </row>
    <row r="5985" spans="68:68" ht="15" hidden="1" customHeight="1">
      <c r="BP5985" s="236">
        <f ca="1"/>
        <v>4.1437499999999998</v>
      </c>
    </row>
    <row r="5986" spans="68:68" ht="15" hidden="1" customHeight="1">
      <c r="BP5986" s="236">
        <f ca="1"/>
        <v>4.1444444444444404</v>
      </c>
    </row>
    <row r="5987" spans="68:68" ht="15" hidden="1" customHeight="1">
      <c r="BP5987" s="236">
        <f ca="1"/>
        <v>4.1451388888888898</v>
      </c>
    </row>
    <row r="5988" spans="68:68" ht="15" hidden="1" customHeight="1">
      <c r="BP5988" s="236">
        <f ca="1"/>
        <v>4.1458333333333401</v>
      </c>
    </row>
    <row r="5989" spans="68:68" ht="15" hidden="1" customHeight="1">
      <c r="BP5989" s="236">
        <f ca="1"/>
        <v>4.1465277777777896</v>
      </c>
    </row>
    <row r="5990" spans="68:68" ht="15" hidden="1" customHeight="1">
      <c r="BP5990" s="236">
        <f ca="1"/>
        <v>4.1472222222222399</v>
      </c>
    </row>
    <row r="5991" spans="68:68" ht="15" hidden="1" customHeight="1">
      <c r="BP5991" s="236">
        <f ca="1"/>
        <v>4.1479166666666902</v>
      </c>
    </row>
    <row r="5992" spans="68:68" ht="15" hidden="1" customHeight="1">
      <c r="BP5992" s="236">
        <f ca="1"/>
        <v>4.1486111111111397</v>
      </c>
    </row>
    <row r="5993" spans="68:68" ht="15" hidden="1" customHeight="1">
      <c r="BP5993" s="236">
        <f ca="1"/>
        <v>4.14930555555559</v>
      </c>
    </row>
    <row r="5994" spans="68:68" ht="15" hidden="1" customHeight="1">
      <c r="BP5994" s="236">
        <f ca="1"/>
        <v>4.1500000000000403</v>
      </c>
    </row>
    <row r="5995" spans="68:68" ht="15" hidden="1" customHeight="1">
      <c r="BP5995" s="236">
        <f ca="1"/>
        <v>4.1506944444444898</v>
      </c>
    </row>
    <row r="5996" spans="68:68" ht="15" hidden="1" customHeight="1">
      <c r="BP5996" s="236">
        <f ca="1"/>
        <v>4.1513888888889303</v>
      </c>
    </row>
    <row r="5997" spans="68:68" ht="15" hidden="1" customHeight="1">
      <c r="BP5997" s="236">
        <f ca="1"/>
        <v>4.1520833333333798</v>
      </c>
    </row>
    <row r="5998" spans="68:68" ht="15" hidden="1" customHeight="1">
      <c r="BP5998" s="236">
        <f ca="1"/>
        <v>4.1527777777778301</v>
      </c>
    </row>
    <row r="5999" spans="68:68" ht="15" hidden="1" customHeight="1">
      <c r="BP5999" s="236">
        <f ca="1"/>
        <v>4.1534722222222804</v>
      </c>
    </row>
    <row r="6000" spans="68:68" ht="15" hidden="1" customHeight="1">
      <c r="BP6000" s="236">
        <f ca="1"/>
        <v>4.1541666666667298</v>
      </c>
    </row>
    <row r="6001" spans="68:68" ht="15" hidden="1" customHeight="1">
      <c r="BP6001" s="236">
        <f ca="1"/>
        <v>4.1548611111111802</v>
      </c>
    </row>
    <row r="6002" spans="68:68" ht="15" hidden="1" customHeight="1">
      <c r="BP6002" s="236">
        <f ca="1"/>
        <v>4.1555555555556296</v>
      </c>
    </row>
    <row r="6003" spans="68:68" ht="15" hidden="1" customHeight="1">
      <c r="BP6003" s="236">
        <f ca="1"/>
        <v>4.1562500000000799</v>
      </c>
    </row>
    <row r="6004" spans="68:68" ht="15" hidden="1" customHeight="1">
      <c r="BP6004" s="236">
        <f ca="1"/>
        <v>4.1569444444445303</v>
      </c>
    </row>
    <row r="6005" spans="68:68" ht="15" hidden="1" customHeight="1">
      <c r="BP6005" s="236">
        <f ca="1"/>
        <v>4.1576388888889797</v>
      </c>
    </row>
    <row r="6006" spans="68:68" ht="15" hidden="1" customHeight="1">
      <c r="BP6006" s="236">
        <f ca="1"/>
        <v>4.15833333333343</v>
      </c>
    </row>
    <row r="6007" spans="68:68" ht="15" hidden="1" customHeight="1">
      <c r="BP6007" s="236">
        <f ca="1"/>
        <v>4.1590277777778804</v>
      </c>
    </row>
    <row r="6008" spans="68:68" ht="15" hidden="1" customHeight="1">
      <c r="BP6008" s="236">
        <f ca="1"/>
        <v>4.1597222222223298</v>
      </c>
    </row>
    <row r="6009" spans="68:68" ht="15" hidden="1" customHeight="1">
      <c r="BP6009" s="236">
        <f ca="1"/>
        <v>4.1604166666667801</v>
      </c>
    </row>
    <row r="6010" spans="68:68" ht="15" hidden="1" customHeight="1">
      <c r="BP6010" s="236">
        <f ca="1"/>
        <v>4.1611111111112304</v>
      </c>
    </row>
    <row r="6011" spans="68:68" ht="15" hidden="1" customHeight="1">
      <c r="BP6011" s="236">
        <f ca="1"/>
        <v>4.1618055555556799</v>
      </c>
    </row>
    <row r="6012" spans="68:68" ht="15" hidden="1" customHeight="1">
      <c r="BP6012" s="236">
        <f ca="1"/>
        <v>4.1625000000001302</v>
      </c>
    </row>
    <row r="6013" spans="68:68" ht="15" hidden="1" customHeight="1">
      <c r="BP6013" s="236">
        <f ca="1"/>
        <v>4.1631944444445796</v>
      </c>
    </row>
    <row r="6014" spans="68:68" ht="15" hidden="1" customHeight="1">
      <c r="BP6014" s="236">
        <f ca="1"/>
        <v>4.1638888888890202</v>
      </c>
    </row>
    <row r="6015" spans="68:68" ht="15" hidden="1" customHeight="1">
      <c r="BP6015" s="236">
        <f ca="1"/>
        <v>4.1645833333334696</v>
      </c>
    </row>
    <row r="6016" spans="68:68" ht="15" hidden="1" customHeight="1">
      <c r="BP6016" s="236">
        <f ca="1"/>
        <v>4.16527777777792</v>
      </c>
    </row>
    <row r="6017" spans="68:68" ht="15" hidden="1" customHeight="1">
      <c r="BP6017" s="236">
        <f ca="1"/>
        <v>4.1659722222223703</v>
      </c>
    </row>
    <row r="6018" spans="68:68" ht="15" hidden="1" customHeight="1">
      <c r="BP6018" s="236">
        <f ca="1"/>
        <v>4.1666666666641996</v>
      </c>
    </row>
  </sheetData>
  <sheetProtection sheet="1" objects="1" scenarios="1"/>
  <sortState xmlns:xlrd2="http://schemas.microsoft.com/office/spreadsheetml/2017/richdata2" ref="DL7:DM173">
    <sortCondition ref="DL7:DL173"/>
  </sortState>
  <dataConsolidate/>
  <mergeCells count="351">
    <mergeCell ref="B66:C68"/>
    <mergeCell ref="AE57:AG58"/>
    <mergeCell ref="O7:O8"/>
    <mergeCell ref="P7:Q8"/>
    <mergeCell ref="M10:Q11"/>
    <mergeCell ref="F66:F67"/>
    <mergeCell ref="J66:J67"/>
    <mergeCell ref="D66:D67"/>
    <mergeCell ref="D68:D69"/>
    <mergeCell ref="B69:C69"/>
    <mergeCell ref="J64:J65"/>
    <mergeCell ref="B62:Q63"/>
    <mergeCell ref="I48:M48"/>
    <mergeCell ref="N48:N49"/>
    <mergeCell ref="N64:N65"/>
    <mergeCell ref="O48:O49"/>
    <mergeCell ref="G64:I64"/>
    <mergeCell ref="K64:M64"/>
    <mergeCell ref="F64:F65"/>
    <mergeCell ref="B49:C49"/>
    <mergeCell ref="D64:E65"/>
    <mergeCell ref="B64:C65"/>
    <mergeCell ref="O64:Q65"/>
    <mergeCell ref="B47:C48"/>
    <mergeCell ref="O80:O81"/>
    <mergeCell ref="B81:C81"/>
    <mergeCell ref="D78:D79"/>
    <mergeCell ref="D80:D81"/>
    <mergeCell ref="G76:I76"/>
    <mergeCell ref="J76:J77"/>
    <mergeCell ref="K76:M76"/>
    <mergeCell ref="N76:N77"/>
    <mergeCell ref="O76:Q77"/>
    <mergeCell ref="B76:C77"/>
    <mergeCell ref="D76:E77"/>
    <mergeCell ref="J78:J79"/>
    <mergeCell ref="F76:F77"/>
    <mergeCell ref="O78:O79"/>
    <mergeCell ref="F78:F79"/>
    <mergeCell ref="B78:C80"/>
    <mergeCell ref="C2:E2"/>
    <mergeCell ref="C3:E3"/>
    <mergeCell ref="G3:H3"/>
    <mergeCell ref="L3:N3"/>
    <mergeCell ref="L6:N6"/>
    <mergeCell ref="S3:U3"/>
    <mergeCell ref="G5:H5"/>
    <mergeCell ref="P6:Q6"/>
    <mergeCell ref="C4:E4"/>
    <mergeCell ref="P4:Q4"/>
    <mergeCell ref="P5:Q5"/>
    <mergeCell ref="L4:N4"/>
    <mergeCell ref="G6:H6"/>
    <mergeCell ref="L2:Q2"/>
    <mergeCell ref="P3:Q3"/>
    <mergeCell ref="L5:N5"/>
    <mergeCell ref="G2:J2"/>
    <mergeCell ref="D12:D14"/>
    <mergeCell ref="D48:H48"/>
    <mergeCell ref="H43:I44"/>
    <mergeCell ref="S63:T63"/>
    <mergeCell ref="G7:H7"/>
    <mergeCell ref="E7:E8"/>
    <mergeCell ref="N12:N14"/>
    <mergeCell ref="B9:E9"/>
    <mergeCell ref="B59:C60"/>
    <mergeCell ref="B50:C58"/>
    <mergeCell ref="B13:B14"/>
    <mergeCell ref="F12:F14"/>
    <mergeCell ref="C6:D8"/>
    <mergeCell ref="B6:B8"/>
    <mergeCell ref="B10:B12"/>
    <mergeCell ref="L7:N8"/>
    <mergeCell ref="L12:L14"/>
    <mergeCell ref="K12:K14"/>
    <mergeCell ref="G12:G14"/>
    <mergeCell ref="H12:I13"/>
    <mergeCell ref="C10:G11"/>
    <mergeCell ref="C12:C14"/>
    <mergeCell ref="E12:E14"/>
    <mergeCell ref="H10:L11"/>
    <mergeCell ref="DL2:DM2"/>
    <mergeCell ref="AI2:AK2"/>
    <mergeCell ref="AI3:AK3"/>
    <mergeCell ref="CS2:CY2"/>
    <mergeCell ref="CS3:CS12"/>
    <mergeCell ref="CT3:CT12"/>
    <mergeCell ref="DL4:DM4"/>
    <mergeCell ref="DD3:DD12"/>
    <mergeCell ref="DE3:DE12"/>
    <mergeCell ref="DF3:DF12"/>
    <mergeCell ref="DG3:DG12"/>
    <mergeCell ref="DH3:DH12"/>
    <mergeCell ref="DI3:DI12"/>
    <mergeCell ref="DJ3:DJ12"/>
    <mergeCell ref="CU3:CU12"/>
    <mergeCell ref="CV3:CV12"/>
    <mergeCell ref="CW3:CW12"/>
    <mergeCell ref="BR11:CI12"/>
    <mergeCell ref="AU12:AU14"/>
    <mergeCell ref="AT12:AT14"/>
    <mergeCell ref="AS12:AS14"/>
    <mergeCell ref="AV12:AV14"/>
    <mergeCell ref="R10:AL11"/>
    <mergeCell ref="S5:U5"/>
    <mergeCell ref="L9:AE9"/>
    <mergeCell ref="BB43:BI43"/>
    <mergeCell ref="AD13:AD14"/>
    <mergeCell ref="AG13:AG14"/>
    <mergeCell ref="X13:X14"/>
    <mergeCell ref="AE13:AF13"/>
    <mergeCell ref="AM12:AM14"/>
    <mergeCell ref="U12:W12"/>
    <mergeCell ref="BC13:BC14"/>
    <mergeCell ref="R13:R14"/>
    <mergeCell ref="S13:T13"/>
    <mergeCell ref="AW12:AW14"/>
    <mergeCell ref="Q12:Q14"/>
    <mergeCell ref="M43:N43"/>
    <mergeCell ref="R43:R44"/>
    <mergeCell ref="AG12:AI12"/>
    <mergeCell ref="R12:T12"/>
    <mergeCell ref="O12:P13"/>
    <mergeCell ref="M12:M14"/>
    <mergeCell ref="V13:W13"/>
    <mergeCell ref="AA13:AA14"/>
    <mergeCell ref="AG3:AH3"/>
    <mergeCell ref="S2:X2"/>
    <mergeCell ref="S4:U4"/>
    <mergeCell ref="W5:X5"/>
    <mergeCell ref="Z2:AB2"/>
    <mergeCell ref="S6:U6"/>
    <mergeCell ref="W4:X4"/>
    <mergeCell ref="W6:X6"/>
    <mergeCell ref="Z4:AB4"/>
    <mergeCell ref="W3:X3"/>
    <mergeCell ref="Z5:AB5"/>
    <mergeCell ref="Z3:AB3"/>
    <mergeCell ref="V7:V8"/>
    <mergeCell ref="Z8:AB8"/>
    <mergeCell ref="W7:X8"/>
    <mergeCell ref="Z7:AB7"/>
    <mergeCell ref="DA2:DJ2"/>
    <mergeCell ref="DA3:DA12"/>
    <mergeCell ref="DB3:DB12"/>
    <mergeCell ref="DC3:DC12"/>
    <mergeCell ref="AN12:AN14"/>
    <mergeCell ref="AR12:AR14"/>
    <mergeCell ref="CK2:CQ2"/>
    <mergeCell ref="CN3:CN12"/>
    <mergeCell ref="CO3:CO12"/>
    <mergeCell ref="CP3:CP12"/>
    <mergeCell ref="CQ3:CQ12"/>
    <mergeCell ref="CH13:CI13"/>
    <mergeCell ref="BV13:BW13"/>
    <mergeCell ref="BX13:BY13"/>
    <mergeCell ref="BI13:BI14"/>
    <mergeCell ref="AY12:AY14"/>
    <mergeCell ref="AZ12:AZ14"/>
    <mergeCell ref="AM5:AQ6"/>
    <mergeCell ref="AM7:AQ8"/>
    <mergeCell ref="AG2:AH2"/>
    <mergeCell ref="CK3:CK12"/>
    <mergeCell ref="CL3:CL12"/>
    <mergeCell ref="CM3:CM12"/>
    <mergeCell ref="BZ13:CA13"/>
    <mergeCell ref="CX3:CX12"/>
    <mergeCell ref="CY3:CY12"/>
    <mergeCell ref="S52:T52"/>
    <mergeCell ref="S47:W47"/>
    <mergeCell ref="AD12:AF12"/>
    <mergeCell ref="U13:U14"/>
    <mergeCell ref="AI43:AI44"/>
    <mergeCell ref="AH13:AI13"/>
    <mergeCell ref="AB13:AC13"/>
    <mergeCell ref="AM44:AN44"/>
    <mergeCell ref="AM43:AN43"/>
    <mergeCell ref="AI49:AJ49"/>
    <mergeCell ref="AJ51:AJ52"/>
    <mergeCell ref="AI51:AI52"/>
    <mergeCell ref="AI48:AU48"/>
    <mergeCell ref="Z48:AA48"/>
    <mergeCell ref="AU44:AV44"/>
    <mergeCell ref="AL13:AL14"/>
    <mergeCell ref="AB48:AC48"/>
    <mergeCell ref="S7:U8"/>
    <mergeCell ref="Y47:AG47"/>
    <mergeCell ref="BP11:BP13"/>
    <mergeCell ref="AX12:AX14"/>
    <mergeCell ref="AO12:AP13"/>
    <mergeCell ref="AQ12:AQ14"/>
    <mergeCell ref="CB13:CC13"/>
    <mergeCell ref="CD13:CE13"/>
    <mergeCell ref="CF13:CG13"/>
    <mergeCell ref="BR13:BS13"/>
    <mergeCell ref="BE13:BF13"/>
    <mergeCell ref="BG13:BH13"/>
    <mergeCell ref="BK11:BN12"/>
    <mergeCell ref="BK13:BK14"/>
    <mergeCell ref="BL13:BL14"/>
    <mergeCell ref="BM13:BM14"/>
    <mergeCell ref="BN13:BN14"/>
    <mergeCell ref="BB10:BI12"/>
    <mergeCell ref="BB13:BB14"/>
    <mergeCell ref="BD13:BD14"/>
    <mergeCell ref="BT13:BU13"/>
    <mergeCell ref="AM10:AQ11"/>
    <mergeCell ref="AR10:AZ11"/>
    <mergeCell ref="S79:U79"/>
    <mergeCell ref="S80:U80"/>
    <mergeCell ref="S81:U81"/>
    <mergeCell ref="O68:O69"/>
    <mergeCell ref="O66:O67"/>
    <mergeCell ref="S54:T54"/>
    <mergeCell ref="S55:T55"/>
    <mergeCell ref="S64:U64"/>
    <mergeCell ref="V81:AE81"/>
    <mergeCell ref="V80:AE80"/>
    <mergeCell ref="V79:AE79"/>
    <mergeCell ref="S56:T56"/>
    <mergeCell ref="Y57:AC58"/>
    <mergeCell ref="Y59:AC60"/>
    <mergeCell ref="Y61:AC62"/>
    <mergeCell ref="S58:T58"/>
    <mergeCell ref="S59:T59"/>
    <mergeCell ref="S60:T60"/>
    <mergeCell ref="S61:T61"/>
    <mergeCell ref="S62:T62"/>
    <mergeCell ref="W48:W64"/>
    <mergeCell ref="S57:T57"/>
    <mergeCell ref="S50:T50"/>
    <mergeCell ref="S53:T53"/>
    <mergeCell ref="AI55:AI56"/>
    <mergeCell ref="AI57:AI58"/>
    <mergeCell ref="AI59:AI60"/>
    <mergeCell ref="AI61:AI62"/>
    <mergeCell ref="Y73:AC74"/>
    <mergeCell ref="AR56:AS56"/>
    <mergeCell ref="AR57:AS57"/>
    <mergeCell ref="AR58:AS58"/>
    <mergeCell ref="AR59:AS59"/>
    <mergeCell ref="AR60:AS60"/>
    <mergeCell ref="AR61:AS61"/>
    <mergeCell ref="AR62:AS62"/>
    <mergeCell ref="AK55:AN56"/>
    <mergeCell ref="AK57:AN58"/>
    <mergeCell ref="AK59:AN60"/>
    <mergeCell ref="AK61:AN62"/>
    <mergeCell ref="Y63:AC64"/>
    <mergeCell ref="Y65:AC66"/>
    <mergeCell ref="Y67:AC68"/>
    <mergeCell ref="Y69:AC70"/>
    <mergeCell ref="Y71:Z72"/>
    <mergeCell ref="AA71:AA72"/>
    <mergeCell ref="AB71:AC72"/>
    <mergeCell ref="AR55:AS55"/>
    <mergeCell ref="AT49:AU50"/>
    <mergeCell ref="AR50:AS50"/>
    <mergeCell ref="AK51:AN52"/>
    <mergeCell ref="AT51:AU52"/>
    <mergeCell ref="AK53:AN54"/>
    <mergeCell ref="AT53:AU54"/>
    <mergeCell ref="AR51:AS51"/>
    <mergeCell ref="AR54:AS54"/>
    <mergeCell ref="AK49:AN50"/>
    <mergeCell ref="AP49:AP50"/>
    <mergeCell ref="AR49:AS49"/>
    <mergeCell ref="AR52:AS52"/>
    <mergeCell ref="AR66:AS66"/>
    <mergeCell ref="AR67:AS67"/>
    <mergeCell ref="AJ55:AJ56"/>
    <mergeCell ref="AJ57:AJ58"/>
    <mergeCell ref="AJ59:AJ60"/>
    <mergeCell ref="AJ61:AJ62"/>
    <mergeCell ref="AR63:AS63"/>
    <mergeCell ref="AK63:AN64"/>
    <mergeCell ref="AJ65:AJ66"/>
    <mergeCell ref="AJ67:AJ68"/>
    <mergeCell ref="AJ63:AJ64"/>
    <mergeCell ref="B82:Q84"/>
    <mergeCell ref="D47:O47"/>
    <mergeCell ref="P47:Q48"/>
    <mergeCell ref="AT73:AU74"/>
    <mergeCell ref="AI75:AI76"/>
    <mergeCell ref="AJ75:AJ76"/>
    <mergeCell ref="AK75:AN76"/>
    <mergeCell ref="AR75:AS75"/>
    <mergeCell ref="AT75:AU76"/>
    <mergeCell ref="AR76:AS76"/>
    <mergeCell ref="AT63:AU64"/>
    <mergeCell ref="AK65:AN66"/>
    <mergeCell ref="AT65:AU66"/>
    <mergeCell ref="AK67:AN68"/>
    <mergeCell ref="AT67:AU68"/>
    <mergeCell ref="AK69:AN70"/>
    <mergeCell ref="AT69:AU70"/>
    <mergeCell ref="AK71:AN72"/>
    <mergeCell ref="AT71:AU72"/>
    <mergeCell ref="AI73:AI74"/>
    <mergeCell ref="AR74:AS74"/>
    <mergeCell ref="AJ73:AJ74"/>
    <mergeCell ref="AR73:AS73"/>
    <mergeCell ref="AR68:AS68"/>
    <mergeCell ref="S65:W75"/>
    <mergeCell ref="AI77:AU81"/>
    <mergeCell ref="B43:G44"/>
    <mergeCell ref="B74:Q75"/>
    <mergeCell ref="B70:Q72"/>
    <mergeCell ref="AR69:AS69"/>
    <mergeCell ref="AT57:AU58"/>
    <mergeCell ref="AT59:AU60"/>
    <mergeCell ref="AT61:AU62"/>
    <mergeCell ref="AK73:AN74"/>
    <mergeCell ref="AI71:AI72"/>
    <mergeCell ref="AI63:AI64"/>
    <mergeCell ref="AR70:AS70"/>
    <mergeCell ref="AR71:AS71"/>
    <mergeCell ref="AJ69:AJ70"/>
    <mergeCell ref="AJ71:AJ72"/>
    <mergeCell ref="AI65:AI66"/>
    <mergeCell ref="AI67:AI68"/>
    <mergeCell ref="AI69:AI70"/>
    <mergeCell ref="AR72:AS72"/>
    <mergeCell ref="AR53:AS53"/>
    <mergeCell ref="AT55:AU56"/>
    <mergeCell ref="AR64:AS64"/>
    <mergeCell ref="AR65:AS65"/>
    <mergeCell ref="G8:H8"/>
    <mergeCell ref="F7:F8"/>
    <mergeCell ref="G9:J9"/>
    <mergeCell ref="C5:D5"/>
    <mergeCell ref="Y55:AF55"/>
    <mergeCell ref="Z6:AB6"/>
    <mergeCell ref="AY44:AZ44"/>
    <mergeCell ref="G4:H4"/>
    <mergeCell ref="AJ53:AJ54"/>
    <mergeCell ref="AI53:AI54"/>
    <mergeCell ref="J12:J14"/>
    <mergeCell ref="S49:T49"/>
    <mergeCell ref="S48:T48"/>
    <mergeCell ref="AM45:AN45"/>
    <mergeCell ref="Y13:Z13"/>
    <mergeCell ref="X12:Z12"/>
    <mergeCell ref="AA12:AC12"/>
    <mergeCell ref="S51:T51"/>
    <mergeCell ref="M45:N45"/>
    <mergeCell ref="AK13:AK14"/>
    <mergeCell ref="AJ12:AL12"/>
    <mergeCell ref="AJ13:AJ14"/>
    <mergeCell ref="U43:AH44"/>
    <mergeCell ref="M44:N44"/>
  </mergeCells>
  <phoneticPr fontId="10" type="noConversion"/>
  <conditionalFormatting sqref="B15:B42 BB15:BB42">
    <cfRule type="expression" dxfId="427" priority="905">
      <formula>NOT(ISNA(MATCH("Inc",$BC15:$BI15,FALSE)))</formula>
    </cfRule>
  </conditionalFormatting>
  <conditionalFormatting sqref="B15:B42">
    <cfRule type="expression" dxfId="426" priority="908">
      <formula>NOT(ISNA(MATCH("Err",$BC15:$BI15,FALSE)))</formula>
    </cfRule>
  </conditionalFormatting>
  <conditionalFormatting sqref="B49:C49">
    <cfRule type="expression" dxfId="425" priority="136">
      <formula>OR(ISBLANK($B$49),NOT(ISNUMBER($B$49)))</formula>
    </cfRule>
  </conditionalFormatting>
  <conditionalFormatting sqref="C6">
    <cfRule type="expression" dxfId="424" priority="286">
      <formula>NOT(ISNUMBER(C6))</formula>
    </cfRule>
    <cfRule type="expression" dxfId="423" priority="208">
      <formula>AND(NOT(ISBLANK(C6)),NOT(ISNUMBER(C6)))</formula>
    </cfRule>
  </conditionalFormatting>
  <conditionalFormatting sqref="C15:C42">
    <cfRule type="expression" dxfId="422" priority="1495" stopIfTrue="1">
      <formula>ISNA(VLOOKUP(C15,DutyTypes,1,FALSE))</formula>
    </cfRule>
    <cfRule type="expression" dxfId="421" priority="1494" stopIfTrue="1">
      <formula>ISBLANK(C15)</formula>
    </cfRule>
    <cfRule type="expression" dxfId="420" priority="1493" stopIfTrue="1">
      <formula>AND(NOT(ISERROR(SEARCH("FLY",$C15))),$BG15="Inc")</formula>
    </cfRule>
    <cfRule type="expression" dxfId="419" priority="1496">
      <formula>AND(C15="LV-U/P",RP_CMS="Yes")</formula>
    </cfRule>
  </conditionalFormatting>
  <conditionalFormatting sqref="C2:D3">
    <cfRule type="expression" dxfId="418" priority="244">
      <formula>ISBLANK(C2)</formula>
    </cfRule>
  </conditionalFormatting>
  <conditionalFormatting sqref="D15:D40 D42">
    <cfRule type="expression" dxfId="417" priority="11">
      <formula>IF(ISBLANK(D15),FALSE,IF(ISNUMBER($AW15),TRUE,IF(OFFSET(D15,COUNTIF(D15:D$42,D15)-1,COLUMN($AW19)-COLUMN(D15))&gt;0,TRUE,FALSE)))</formula>
    </cfRule>
  </conditionalFormatting>
  <conditionalFormatting sqref="D15:D42">
    <cfRule type="expression" dxfId="416" priority="9" stopIfTrue="1">
      <formula>AND(NOT(ISBLANK(D15)),ISNA(VLOOKUP(D15,TripRIGListNums,1,FALSE)))</formula>
    </cfRule>
  </conditionalFormatting>
  <conditionalFormatting sqref="D41">
    <cfRule type="expression" dxfId="415" priority="1509">
      <formula>IF(ISBLANK(D41),FALSE,IF(ISNUMBER($AW41),TRUE,IF(OFFSET(D41,COUNTIF(D41:D$42,D41)-1,COLUMN($AY44)-COLUMN(D41))&gt;0,TRUE,FALSE)))</formula>
    </cfRule>
  </conditionalFormatting>
  <conditionalFormatting sqref="D64">
    <cfRule type="expression" dxfId="414" priority="710">
      <formula>NOT(ISNUMBER(RP_Roll_In_CrewBaseUTC))</formula>
    </cfRule>
  </conditionalFormatting>
  <conditionalFormatting sqref="D76">
    <cfRule type="expression" dxfId="413" priority="143">
      <formula>NOT(ISNUMBER(RP_Roll_Out_CrewBaseUTC))</formula>
    </cfRule>
  </conditionalFormatting>
  <conditionalFormatting sqref="E15:F42 AJ15:AK42">
    <cfRule type="expression" dxfId="412" priority="257">
      <formula>AND(ISNUMBER(E15),E15&gt;0,ISNUMBER(F15),F15&gt;0)</formula>
    </cfRule>
  </conditionalFormatting>
  <conditionalFormatting sqref="E50:F60">
    <cfRule type="expression" dxfId="411" priority="900">
      <formula>AND(NOT(ISBLANK($D50)),NOT(ISNUMBER(E50)))</formula>
    </cfRule>
  </conditionalFormatting>
  <conditionalFormatting sqref="F66 J66">
    <cfRule type="expression" dxfId="410" priority="166">
      <formula>AND(ISBLANK(F66),ISNUMBER($D$64))</formula>
    </cfRule>
  </conditionalFormatting>
  <conditionalFormatting sqref="F69 F81">
    <cfRule type="expression" dxfId="409" priority="145">
      <formula>AND(NOT(ISBLANK(F66)),OR(NOT(ISNUMBER(F69)),F69&lt;0,F69&gt;1))</formula>
    </cfRule>
  </conditionalFormatting>
  <conditionalFormatting sqref="F78 J78">
    <cfRule type="expression" dxfId="408" priority="112">
      <formula>AND(ISBLANK(F78),ISNUMBER($D$76))</formula>
    </cfRule>
  </conditionalFormatting>
  <conditionalFormatting sqref="G4 D12 AW12">
    <cfRule type="expression" dxfId="407" priority="4">
      <formula>RP_TripDutyRIG="No"</formula>
    </cfRule>
  </conditionalFormatting>
  <conditionalFormatting sqref="G66:G69 K66:K69 G78:G81 K78:K81">
    <cfRule type="expression" dxfId="406" priority="767">
      <formula>AND(NOT(ISBLANK($F$66)),OR(ISBLANK(G66),NOT(ISNUMBER(G66)),G66&lt;0,G66&gt;1))</formula>
    </cfRule>
  </conditionalFormatting>
  <conditionalFormatting sqref="H15">
    <cfRule type="expression" dxfId="405" priority="1178">
      <formula>AND(NOT(ISBLANK($R15)),$R15=RP_Roll_In_Sector,H15=RP_Roll_In_Plan_Duty)</formula>
    </cfRule>
  </conditionalFormatting>
  <conditionalFormatting sqref="H15:H42">
    <cfRule type="expression" dxfId="404" priority="1484">
      <formula>AND(ISNUMBER($H15),NOT(ISNUMBER($I15)),RP_FlyDutyRIG="Yes",ISNUMBER($AV15),$AV15&gt;0,$AV15=$AX15)</formula>
    </cfRule>
    <cfRule type="expression" dxfId="403" priority="1498">
      <formula>AND(ISNUMBER(H15),ISNUMBER(I15))</formula>
    </cfRule>
    <cfRule type="expression" dxfId="402" priority="1497">
      <formula>AND(ISNUMBER(H15),ISNUMBER(I15))</formula>
    </cfRule>
    <cfRule type="expression" dxfId="401" priority="1482">
      <formula>AND(NOT(ISNUMBER(H15)),NOT(ISNUMBER(I15)),OR(AND(ISNUMBER($AU15),$AU15&gt;0),VLOOKUP(C15,DutyTypeDetails,MATCH("Duty RIG",DutyTypeDetails_Top,FALSE),FALSE)="Yes"))</formula>
    </cfRule>
  </conditionalFormatting>
  <conditionalFormatting sqref="H42">
    <cfRule type="expression" dxfId="400" priority="1179">
      <formula>AND(NOT(ISBLANK($R42)),$R42=RP_Roll_Out_Sector,H42=RP_Roll_Out_Plan_Duty)</formula>
    </cfRule>
  </conditionalFormatting>
  <conditionalFormatting sqref="H15:I42 G67:I67 K67:N67 Q67 G69:I69 K69:N69 Q69 G79:I79 K79:N79 Q79 G81:I81 K81:N81 Q81">
    <cfRule type="expression" dxfId="399" priority="76">
      <formula>RP_FlyDutyRIG="No"</formula>
    </cfRule>
  </conditionalFormatting>
  <conditionalFormatting sqref="H15:I42">
    <cfRule type="expression" dxfId="398" priority="470" stopIfTrue="1">
      <formula>AND(RP_FlyDutyRIG="No",OR(NOT(ISBLANK(H15)),H15&lt;&gt;0))</formula>
    </cfRule>
    <cfRule type="expression" dxfId="397" priority="1481">
      <formula>AND(ISNUMBER(H15),$BG15&lt;&gt;"Inc",AND($AT15=0,$AL15=0))</formula>
    </cfRule>
    <cfRule type="expression" dxfId="396" priority="1483">
      <formula>AND(ISNUMBER(H15),RP_FlyDutyRIG="Yes",ISNUMBER($AV15),$AV15&gt;0,AND(OR($AU15=0,NOT(ISNUMBER($AU15))),OR($AT15=0,NOT(ISNUMBER($AT15)))))</formula>
    </cfRule>
  </conditionalFormatting>
  <conditionalFormatting sqref="I4 D15:D42 AW15:AW43">
    <cfRule type="expression" dxfId="395" priority="6" stopIfTrue="1">
      <formula>AND(D4&lt;&gt;0,ISNUMBER(D4),RP_TripDutyRIG="No")</formula>
    </cfRule>
    <cfRule type="expression" dxfId="394" priority="3">
      <formula>RP_TripDutyRIG="No"</formula>
    </cfRule>
  </conditionalFormatting>
  <conditionalFormatting sqref="I15">
    <cfRule type="expression" dxfId="393" priority="1180">
      <formula>AND(NOT(ISBLANK($R15)),$R15=RP_Roll_In_Sector,I15=RP_Roll_In_Actual_Duty)</formula>
    </cfRule>
  </conditionalFormatting>
  <conditionalFormatting sqref="I15:I42">
    <cfRule type="expression" dxfId="392" priority="1488">
      <formula>AND(ISNUMBER(I15),I15&gt;0,ISNUMBER(J15),J15&gt;0)</formula>
    </cfRule>
    <cfRule type="expression" dxfId="391" priority="1487">
      <formula>AND(ISNUMBER(I15),I15&gt;0,NOT(ISBLANK(J15)))</formula>
    </cfRule>
    <cfRule type="expression" dxfId="390" priority="1480">
      <formula>AND(ISNUMBER($I15),RP_FlyDutyRIG="Yes",ISNUMBER($AV15),$AV15&gt;0,$AV15=$AX15)</formula>
    </cfRule>
    <cfRule type="expression" dxfId="389" priority="1486">
      <formula>AND(RP_FlyDutyRIG="Yes",NOT(ISNUMBER(I15)),OR(AND(ISNUMBER(AU15),AU15&gt;0),VLOOKUP(C15,DutyTypeDetails,MATCH("Duty RIG",DutyTypeDetails_Top,FALSE),FALSE)="Yes"))</formula>
    </cfRule>
  </conditionalFormatting>
  <conditionalFormatting sqref="I42">
    <cfRule type="expression" dxfId="388" priority="1181">
      <formula>AND(NOT(ISBLANK($R42)),$R42=RP_Roll_Out_Sector,I42=RP_Roll_Out_Actual_Duty)</formula>
    </cfRule>
  </conditionalFormatting>
  <conditionalFormatting sqref="J15:J42">
    <cfRule type="expression" dxfId="387" priority="119">
      <formula>$J15="Off SBY-D"</formula>
    </cfRule>
    <cfRule type="expression" dxfId="386" priority="120" stopIfTrue="1">
      <formula>AND(NOT(ISBLANK(J15)),ISNA(VLOOKUP(J15,DutyCalloutList,1,FALSE)))</formula>
    </cfRule>
  </conditionalFormatting>
  <conditionalFormatting sqref="J69 J81">
    <cfRule type="expression" dxfId="385" priority="723">
      <formula>AND(NOT(ISBLANK(J66)),OR(NOT(ISNUMBER(J69)),J69&lt;0,J69&gt;1))</formula>
    </cfRule>
  </conditionalFormatting>
  <conditionalFormatting sqref="J81">
    <cfRule type="expression" dxfId="384" priority="146">
      <formula>AND(ISNUMBER(#REF!),OR(ISBLANK(J81),NOT(ISNUMBER(J81)),J81&lt;0,J81&gt;1))</formula>
    </cfRule>
  </conditionalFormatting>
  <conditionalFormatting sqref="J50:K60">
    <cfRule type="expression" dxfId="383" priority="901">
      <formula>AND(NOT(ISBLANK($I50)),NOT(ISNUMBER(J50)))</formula>
    </cfRule>
  </conditionalFormatting>
  <conditionalFormatting sqref="K15:K42">
    <cfRule type="expression" dxfId="382" priority="937">
      <formula>AND(NOT(ISBLANK(K15)),NOT(ISBLANK(L15)))</formula>
    </cfRule>
    <cfRule type="expression" dxfId="381" priority="936">
      <formula>AND(NOT(ISBLANK(K15)),RP_CMS="Yes")</formula>
    </cfRule>
  </conditionalFormatting>
  <conditionalFormatting sqref="M15:N42">
    <cfRule type="expression" dxfId="380" priority="15">
      <formula>AND(VLOOKUP($C15,DutyTypeDetails,MATCH("No Event",DutyTypeDetails_Top,0),FALSE)="Yes",NOT(ISBLANK(M15)))</formula>
    </cfRule>
    <cfRule type="expression" dxfId="379" priority="952">
      <formula>OR($M15="Yes",$J15="Off SBY-D")</formula>
    </cfRule>
  </conditionalFormatting>
  <conditionalFormatting sqref="N15">
    <cfRule type="expression" dxfId="378" priority="1115">
      <formula>AND(NOT(ISBLANK($N15)),$N15=RP_Roll_In_Sector,O15=RP_Roll_In_Sked_Block)</formula>
    </cfRule>
  </conditionalFormatting>
  <conditionalFormatting sqref="N15:N42 C15:C42">
    <cfRule type="expression" dxfId="377" priority="993" stopIfTrue="1">
      <formula>AND(ISBLANK($N15),OR($M15="Yes",NOT(ISERROR(SEARCH("TVL",$C15)))))</formula>
    </cfRule>
  </conditionalFormatting>
  <conditionalFormatting sqref="N15:N42">
    <cfRule type="expression" dxfId="376" priority="1114">
      <formula>AND(ISBLANK(N15),OR(ISNUMBER(O15),ISNUMBER(O15)))</formula>
    </cfRule>
  </conditionalFormatting>
  <conditionalFormatting sqref="N42">
    <cfRule type="expression" dxfId="375" priority="970">
      <formula>AND(NOT(ISBLANK($N42)),$N42=RP_Roll_Out_Sector)</formula>
    </cfRule>
  </conditionalFormatting>
  <conditionalFormatting sqref="O15">
    <cfRule type="expression" dxfId="374" priority="1479">
      <formula>AND(NOT(ISBLANK($N15)),$N15=RP_Roll_In_Sector,O15=RP_Roll_In_Sked_Block)</formula>
    </cfRule>
  </conditionalFormatting>
  <conditionalFormatting sqref="O15:O42 AO15:AO42">
    <cfRule type="expression" dxfId="373" priority="103">
      <formula>AND(ISBLANK(O15),NOT(ISBLANK(N15)))</formula>
    </cfRule>
    <cfRule type="expression" dxfId="372" priority="94">
      <formula>$C15="TVL-OAL"</formula>
    </cfRule>
    <cfRule type="expression" dxfId="371" priority="87">
      <formula>AND($C15&lt;&gt;"TVL-OAL",ISNUMBER(O15),ISNUMBER(P15),O15&gt;=P15)</formula>
    </cfRule>
  </conditionalFormatting>
  <conditionalFormatting sqref="O42">
    <cfRule type="expression" dxfId="370" priority="1119">
      <formula>AND(NOT(ISBLANK($N42)),$N42=RP_Roll_Out_Sector,$O42=RP_Roll_Out_Sked_Block)</formula>
    </cfRule>
  </conditionalFormatting>
  <conditionalFormatting sqref="O3:P5 E6">
    <cfRule type="expression" dxfId="369" priority="283">
      <formula>RP_ProtCreditHrs="Yes"</formula>
    </cfRule>
  </conditionalFormatting>
  <conditionalFormatting sqref="O15:P42 AA50:AA54 AC50:AC54 J50:K60 E50:F60 AP51:AQ76 H15:I42 AH15:AI42 AO15:AP42 S15:T42 V15:W42 Y15:Z42 AB15:AC42 AE15:AF42 AG50:AG54 V49:V63">
    <cfRule type="expression" dxfId="368" priority="1019">
      <formula>AND(NOT(ISBLANK(E15)),NOT(ISNUMBER(E15)))</formula>
    </cfRule>
  </conditionalFormatting>
  <conditionalFormatting sqref="O15:P42">
    <cfRule type="expression" dxfId="367" priority="117">
      <formula>AND(VLOOKUP($C15,DutyTypeDetails,MATCH("No Event",DutyTypeDetails_Top,0),FALSE)="Yes",NOT(ISBLANK(O15)))</formula>
    </cfRule>
  </conditionalFormatting>
  <conditionalFormatting sqref="O3:Q5">
    <cfRule type="expression" dxfId="366" priority="111">
      <formula>OR(RP_ProtCreditHrs="No",AND(ISNUMBER(RPSum_RPCredit),ISNUMBER(RP_RosteredWithRemovals),RPSUM_CreditAboveMCG&gt;=RP_RosteredWithRemovals))</formula>
    </cfRule>
  </conditionalFormatting>
  <conditionalFormatting sqref="O6:Q6">
    <cfRule type="expression" dxfId="365" priority="167">
      <formula>AND(RP_ProtCreditHrs="Yes",AND(ISNUMBER(RPSum_RPCredit),ISNUMBER(RP_RosteredWithRemovals),RPSUM_CreditAboveMCG&lt;RP_RosteredWithRemovals))</formula>
    </cfRule>
    <cfRule type="expression" dxfId="364" priority="184">
      <formula>RP_ProtCreditHrs="No"</formula>
    </cfRule>
  </conditionalFormatting>
  <conditionalFormatting sqref="O15:Q42">
    <cfRule type="expression" dxfId="363" priority="1004">
      <formula>OR($M15="Yes",$J15="Off SBY-D")</formula>
    </cfRule>
  </conditionalFormatting>
  <conditionalFormatting sqref="O50:Q60">
    <cfRule type="expression" dxfId="362" priority="128">
      <formula>AND(ISNUMBER(O50),HOUR(O50)&gt;7)</formula>
    </cfRule>
  </conditionalFormatting>
  <conditionalFormatting sqref="P7">
    <cfRule type="expression" dxfId="361" priority="215">
      <formula>$P$7="Errors"</formula>
    </cfRule>
  </conditionalFormatting>
  <conditionalFormatting sqref="P15">
    <cfRule type="expression" dxfId="360" priority="978">
      <formula>AND(NOT(ISBLANK($N15)),$N15=RP_Roll_In_Sector,P15=RP_Roll_In_Act_Block)</formula>
    </cfRule>
  </conditionalFormatting>
  <conditionalFormatting sqref="P15:P42 AP15:AP42">
    <cfRule type="expression" dxfId="359" priority="92">
      <formula>AND($C15&lt;&gt;"TVL-OAL",ISNUMBER(O15),ISNUMBER(P15),P15&gt;O15)</formula>
    </cfRule>
    <cfRule type="expression" dxfId="358" priority="114">
      <formula>AND($C15="TVL-OAL",ISNUMBER(P15))</formula>
    </cfRule>
  </conditionalFormatting>
  <conditionalFormatting sqref="P15:P42">
    <cfRule type="expression" dxfId="357" priority="985" stopIfTrue="1">
      <formula>AND(NOT(ISBLANK(N15)),NOT(ISNUMBER(P15)))</formula>
    </cfRule>
  </conditionalFormatting>
  <conditionalFormatting sqref="P42">
    <cfRule type="expression" dxfId="356" priority="983">
      <formula>AND(NOT(ISBLANK($N42)),$N42=RP_Roll_Out_Sector,P42=RP_Roll_Out_Act_Block)</formula>
    </cfRule>
  </conditionalFormatting>
  <conditionalFormatting sqref="R15">
    <cfRule type="expression" dxfId="355" priority="1183">
      <formula>AND(NOT(ISBLANK($R15)),$R15=RP_Roll_In_Sector)</formula>
    </cfRule>
  </conditionalFormatting>
  <conditionalFormatting sqref="R15:R42 J15:J42">
    <cfRule type="expression" dxfId="354" priority="1418">
      <formula>AND($J15="Canc &lt;2hrs",OR(NOT(ISBLANK($N15)),NOT(ISBLANK($R15)),NOT(ISBLANK($U15)),NOT(ISBLANK($X15)),NOT(ISBLANK($AA15)),NOT(ISBLANK($AD15)),NOT(ISBLANK($AG15)),$AL15&lt;&gt;0,NOT(ISBLANK($AN15))))</formula>
    </cfRule>
  </conditionalFormatting>
  <conditionalFormatting sqref="R15:R42">
    <cfRule type="expression" dxfId="353" priority="1184">
      <formula>AND(OR($C15="FLY",ISNUMBER(S15),ISNUMBER(T15)),ISBLANK($R15))</formula>
    </cfRule>
  </conditionalFormatting>
  <conditionalFormatting sqref="R42">
    <cfRule type="expression" dxfId="352" priority="1185">
      <formula>AND(NOT(ISBLANK($R42)),$R42=RP_Roll_Out_Sector)</formula>
    </cfRule>
  </conditionalFormatting>
  <conditionalFormatting sqref="R15:AC42">
    <cfRule type="expression" dxfId="351" priority="1146">
      <formula>AND(OR(NOT(ISBLANK(R15)),ISNUMBER(R15)),NOT(ISERROR(SEARCH("TVL",$C15))))</formula>
    </cfRule>
  </conditionalFormatting>
  <conditionalFormatting sqref="R15:AI42">
    <cfRule type="expression" dxfId="350" priority="1135">
      <formula>AND(VLOOKUP($C15,DutyTypeDetails,MATCH("No Event",DutyTypeDetails_Top,0),FALSE)="Yes",NOT(ISBLANK(R15)))</formula>
    </cfRule>
  </conditionalFormatting>
  <conditionalFormatting sqref="S15">
    <cfRule type="expression" dxfId="349" priority="1182">
      <formula>AND(NOT(ISBLANK($R15)),$R15=RP_Roll_In_Sector,S15=RP_Roll_In_Sked_Block)</formula>
    </cfRule>
  </conditionalFormatting>
  <conditionalFormatting sqref="S15:S42 V15:V42 Y15:Y42 AB15:AB42 AE15:AE42">
    <cfRule type="expression" dxfId="348" priority="91" stopIfTrue="1">
      <formula>AND(NOT(ISBLANK(R15)),NOT(ISNUMBER(S15)))</formula>
    </cfRule>
  </conditionalFormatting>
  <conditionalFormatting sqref="S42">
    <cfRule type="expression" dxfId="347" priority="1187">
      <formula>AND(NOT(ISBLANK($R42)),$R42=RP_Roll_Out_Sector,S42=RP_Roll_Out_Sked_Block)</formula>
    </cfRule>
  </conditionalFormatting>
  <conditionalFormatting sqref="S15:T41 O15:P42 V15:W42 Y15:Z42 AB15:AC42 AE15:AF42 AH15:AI42 AO15:AP42 O50:Q60 Q66 Q68 Q78 Q80">
    <cfRule type="expression" dxfId="346" priority="1">
      <formula>AND(ISNUMBER(O15),O15&gt;MaxBlockCheck)</formula>
    </cfRule>
  </conditionalFormatting>
  <conditionalFormatting sqref="S49:T63">
    <cfRule type="expression" dxfId="345" priority="98">
      <formula>AND(NOT(ISBLANK(S49)),ISNA(VLOOKUP(S49,RP_Dates,1,FALSE)))</formula>
    </cfRule>
  </conditionalFormatting>
  <conditionalFormatting sqref="T15">
    <cfRule type="expression" dxfId="344" priority="1188">
      <formula>AND(NOT(ISBLANK($R15)),$R15=RP_Roll_In_Sector,T15=RP_Roll_In_Act_Block)</formula>
    </cfRule>
  </conditionalFormatting>
  <conditionalFormatting sqref="T15:T42 W15:W42 Z15:Z42 AC15:AC42 AF15:AF42 AI15:AI42">
    <cfRule type="expression" dxfId="343" priority="89">
      <formula>AND(ISNUMBER(S15),ISNUMBER(T15),T15&gt;S15)</formula>
    </cfRule>
  </conditionalFormatting>
  <conditionalFormatting sqref="T42">
    <cfRule type="expression" dxfId="342" priority="1189">
      <formula>AND(NOT(ISBLANK($R42)),$R42=RP_Roll_Out_Sector,T42=RP_Roll_Out_Act_Block)</formula>
    </cfRule>
  </conditionalFormatting>
  <conditionalFormatting sqref="Y50:Y54">
    <cfRule type="expression" dxfId="341" priority="17">
      <formula>AND(NOT(ISBLANK(Y50)),COUNTIF(TripRIGListNums,"#1")&gt;1)</formula>
    </cfRule>
  </conditionalFormatting>
  <conditionalFormatting sqref="Y57">
    <cfRule type="expression" dxfId="340" priority="74">
      <formula>NOT(ISNA(MATCH("Err",BC47:BI47,FALSE)))</formula>
    </cfRule>
    <cfRule type="expression" dxfId="339" priority="75">
      <formula>NOT(ISNA(MATCH("Inc",BC47:BI47,FALSE)))</formula>
    </cfRule>
  </conditionalFormatting>
  <conditionalFormatting sqref="Y59">
    <cfRule type="expression" dxfId="338" priority="70">
      <formula>AND(NOT(ISBLANK(Y59)),NOT(ISBLANK(Z59)))</formula>
    </cfRule>
  </conditionalFormatting>
  <conditionalFormatting sqref="Y61">
    <cfRule type="expression" dxfId="337" priority="73">
      <formula>AND(NOT(ISBLANK(Y61)),NOT(ISBLANK(Z61)))</formula>
    </cfRule>
  </conditionalFormatting>
  <conditionalFormatting sqref="Y63 Y65">
    <cfRule type="expression" dxfId="336" priority="72">
      <formula>AND(NOT(ISBLANK(Y63)),NOT(ISBLANK(Z63)))</formula>
    </cfRule>
  </conditionalFormatting>
  <conditionalFormatting sqref="Y73">
    <cfRule type="expression" dxfId="335" priority="71">
      <formula>AND(NOT(ISBLANK(Y73)),NOT(ISBLANK(Z73)))</formula>
    </cfRule>
  </conditionalFormatting>
  <conditionalFormatting sqref="Z50:AC54 AE50:AE54">
    <cfRule type="expression" dxfId="334" priority="903">
      <formula>AND(ISBLANK(Z50),NOT(ISBLANK($Y50)))</formula>
    </cfRule>
  </conditionalFormatting>
  <conditionalFormatting sqref="Z50:AC54">
    <cfRule type="expression" dxfId="333" priority="870">
      <formula>AND(ISNUMBER($Z$50),ISNUMBER($AA$50),ISNUMBER($AB$50),ISNUMBER($AC$50),($AB$50+$AC$50)-($Z$50+$AA$50)&lt;=0)</formula>
    </cfRule>
  </conditionalFormatting>
  <conditionalFormatting sqref="AA50:AA54 AC50:AC54">
    <cfRule type="expression" dxfId="332" priority="16">
      <formula>AA50&gt;1</formula>
    </cfRule>
  </conditionalFormatting>
  <conditionalFormatting sqref="AC3:AE5 AC7:AE8">
    <cfRule type="expression" dxfId="331" priority="546">
      <formula>AC3="Yes"</formula>
    </cfRule>
    <cfRule type="expression" dxfId="330" priority="545">
      <formula>AC3="No"</formula>
    </cfRule>
  </conditionalFormatting>
  <conditionalFormatting sqref="AC6:AE6">
    <cfRule type="expression" dxfId="329" priority="13">
      <formula>AC6="No"</formula>
    </cfRule>
    <cfRule type="expression" dxfId="328" priority="14">
      <formula>AC6="Yes"</formula>
    </cfRule>
  </conditionalFormatting>
  <conditionalFormatting sqref="AD15:AD42 AG15:AG42 N15:N42 R15:R42 U15:U42 X15:X42 AA15:AA42 AN15:AN42">
    <cfRule type="expression" dxfId="327" priority="93">
      <formula>AND(N15&lt;&gt;"",ISNA(VLOOKUP(N15,RP_Trips_Sectors,1,FALSE)))</formula>
    </cfRule>
  </conditionalFormatting>
  <conditionalFormatting sqref="AD15:AD42 AG15:AG42 U15:U42 X15:X42 AA15:AA42 AN15:AN42">
    <cfRule type="expression" dxfId="326" priority="234">
      <formula>AND(ISBLANK(U15),OR(ISNUMBER(V15),ISNUMBER(W15)))</formula>
    </cfRule>
  </conditionalFormatting>
  <conditionalFormatting sqref="AD15:AI42">
    <cfRule type="expression" dxfId="325" priority="82">
      <formula>AND(OR(NOT(ISBLANK(AD15)),ISNUMBER(AD15)),NOT(ISERROR(SEARCH("TVL",$C15))))</formula>
    </cfRule>
  </conditionalFormatting>
  <conditionalFormatting sqref="AE3:AE8">
    <cfRule type="expression" dxfId="324" priority="210">
      <formula>NOT(AC3=AE3)</formula>
    </cfRule>
  </conditionalFormatting>
  <conditionalFormatting sqref="AE15:AE42 AH15:AH42 S15:S42 V15:V42 Y15:Y42 AB15:AB42">
    <cfRule type="expression" dxfId="323" priority="90">
      <formula>AND(ISNUMBER(S15),ISNUMBER(T15),S15&gt;=T15)</formula>
    </cfRule>
  </conditionalFormatting>
  <conditionalFormatting sqref="AF15:AF42 AI15:AI42 T15:T42 W15:W42 Z15:Z42 AC15:AC42">
    <cfRule type="expression" dxfId="322" priority="85" stopIfTrue="1">
      <formula>AND(NOT(ISBLANK(R15)),NOT(ISNUMBER(T15)))</formula>
    </cfRule>
  </conditionalFormatting>
  <conditionalFormatting sqref="AG50:AG54">
    <cfRule type="expression" dxfId="321" priority="10">
      <formula>AND(ISNUMBER(AF50),ISNUMBER(AG50),AF50&lt;AG50)</formula>
    </cfRule>
  </conditionalFormatting>
  <conditionalFormatting sqref="AH15:AH42">
    <cfRule type="expression" dxfId="320" priority="293">
      <formula>AND(NOT(ISBLANK(AG15)),NOT(ISNUMBER(AH15)))</formula>
    </cfRule>
  </conditionalFormatting>
  <conditionalFormatting sqref="AI51:AJ76">
    <cfRule type="expression" dxfId="319" priority="27">
      <formula>ISNUMBER(AI51)</formula>
    </cfRule>
  </conditionalFormatting>
  <conditionalFormatting sqref="AK15:AK42">
    <cfRule type="expression" dxfId="318" priority="683">
      <formula>AND($C15="FLT",NOT(ISNUMBER($H15)))</formula>
    </cfRule>
    <cfRule type="expression" dxfId="317" priority="682">
      <formula>AND($C$15="FLT",ISNUMBER(H15),NOT(ISNUMBER(I15)))</formula>
    </cfRule>
  </conditionalFormatting>
  <conditionalFormatting sqref="AM15:AP42">
    <cfRule type="expression" dxfId="316" priority="1382">
      <formula>AND(VLOOKUP($C15,DutyTypeDetails,MATCH("No Event",DutyTypeDetails_Top,0),FALSE)="Yes",NOT(ISBLANK(AM15)))</formula>
    </cfRule>
  </conditionalFormatting>
  <conditionalFormatting sqref="AM15:AQ42">
    <cfRule type="expression" dxfId="315" priority="1417">
      <formula>OR($AM15="Yes",$J15="Off SBY-D")</formula>
    </cfRule>
  </conditionalFormatting>
  <conditionalFormatting sqref="AP15:AP42">
    <cfRule type="expression" dxfId="314" priority="148" stopIfTrue="1">
      <formula>AND(NOT(ISBLANK(AN15)),NOT(ISNUMBER(AP15)))</formula>
    </cfRule>
  </conditionalFormatting>
  <conditionalFormatting sqref="AP51:AR51 AP53:AR53 AP55:AR55 AP57:AR57 AP59:AR59 AP61:AR61 AP63:AR63 AP65:AR65 AP67:AR67 AP69:AR69 AP71:AR71 AP73:AR73 AP75:AR75">
    <cfRule type="expression" dxfId="313" priority="886">
      <formula>AND(ISNUMBER($AI51),ISNUMBER($AJ51),NOT(ISNUMBER(AP51)))</formula>
    </cfRule>
  </conditionalFormatting>
  <conditionalFormatting sqref="AP52:AR52 AP54:AR54 AP56:AR56 AP58:AR58 AP60:AR60 AP62:AR62 AP64:AR64 AP66:AR66 AP68:AR68 AP70:AR70 AP72:AR72 AP74:AR74 AP76:AR76">
    <cfRule type="expression" dxfId="312" priority="899">
      <formula>AND(ISNUMBER($AI51),ISNUMBER($AJ51),NOT(ISNUMBER(AP52)))</formula>
    </cfRule>
  </conditionalFormatting>
  <conditionalFormatting sqref="AR15">
    <cfRule type="expression" dxfId="311" priority="105">
      <formula>AND(ISNUMBER(RP_RollInCredit))</formula>
    </cfRule>
  </conditionalFormatting>
  <conditionalFormatting sqref="AR15:AR42">
    <cfRule type="expression" dxfId="310" priority="909" stopIfTrue="1">
      <formula>NOT(ISERR(SEARCH("Err",_xlfn.TEXTJOIN("",TRUE,$BC15:$BI15))))</formula>
    </cfRule>
    <cfRule type="expression" dxfId="309" priority="911">
      <formula>NOT(ISNA(MATCH("Inc",$BC15:$BI15,FALSE)))</formula>
    </cfRule>
    <cfRule type="expression" dxfId="308" priority="910">
      <formula>NOT(ISNA(MATCH("Err",$BC15:$BI15,FALSE)))</formula>
    </cfRule>
  </conditionalFormatting>
  <conditionalFormatting sqref="AR42">
    <cfRule type="expression" dxfId="307" priority="106">
      <formula>AND(ISNUMBER(RP_RollOutCredit))</formula>
    </cfRule>
  </conditionalFormatting>
  <conditionalFormatting sqref="AS43:AY43 S15:S42 V15:V42 Y15:Y42 AB15:AB42 AE15:AE42 AH15:AH42 O15:P45 AO15:AP45 S44 AJ44:AK44">
    <cfRule type="expression" dxfId="306" priority="86">
      <formula>ISNUMBER(O15)</formula>
    </cfRule>
  </conditionalFormatting>
  <conditionalFormatting sqref="AT15:AT43">
    <cfRule type="expression" dxfId="305" priority="239">
      <formula>RP_PaidPax="No"</formula>
    </cfRule>
  </conditionalFormatting>
  <conditionalFormatting sqref="AT51:AU76">
    <cfRule type="expression" dxfId="304" priority="24">
      <formula>AT51&lt;0</formula>
    </cfRule>
  </conditionalFormatting>
  <conditionalFormatting sqref="AU44">
    <cfRule type="expression" dxfId="303" priority="228">
      <formula>ISNUMBER(AU44)</formula>
    </cfRule>
  </conditionalFormatting>
  <conditionalFormatting sqref="AV15:AV42">
    <cfRule type="expression" dxfId="302" priority="1489">
      <formula>AND(RP_FlyDutyRIG="Yes",ISNUMBER($AV15),$AV15&gt;0,$AV15=$AX15)</formula>
    </cfRule>
    <cfRule type="expression" dxfId="301" priority="1490">
      <formula>AV15&gt;SUM(AT15:AU15)</formula>
    </cfRule>
    <cfRule type="expression" dxfId="300" priority="7">
      <formula>OR(AND(ISNUMBER($AV15),$AV15&gt;0),AND(ISNUMBER($AW15),$AW15&gt;0))</formula>
    </cfRule>
  </conditionalFormatting>
  <conditionalFormatting sqref="AX44">
    <cfRule type="expression" dxfId="299" priority="12">
      <formula>ISNUMBER(AX44)</formula>
    </cfRule>
  </conditionalFormatting>
  <conditionalFormatting sqref="AZ15:AZ42">
    <cfRule type="expression" dxfId="298" priority="921">
      <formula>AND(ISNUMBER(AZ15),AZ15&gt;0,ISNUMBER(#REF!),#REF!&gt;0)</formula>
    </cfRule>
  </conditionalFormatting>
  <conditionalFormatting sqref="BB15:BB42 B15:B42">
    <cfRule type="expression" dxfId="297" priority="904" stopIfTrue="1">
      <formula>NOT(ISERR(SEARCH("Err",_xlfn.TEXTJOIN("",TRUE,$BC15:$BI15))))</formula>
    </cfRule>
  </conditionalFormatting>
  <conditionalFormatting sqref="BB15:BB42">
    <cfRule type="expression" dxfId="296" priority="803">
      <formula>NOT(ISNA(MATCH("Inc",DF15:DK15,FALSE)))</formula>
    </cfRule>
    <cfRule type="expression" dxfId="295" priority="802">
      <formula>NOT(ISNA(MATCH("Err",DF15:DK15,FALSE)))</formula>
    </cfRule>
    <cfRule type="expression" dxfId="294" priority="801" stopIfTrue="1">
      <formula>NOT(ISERR(SEARCH("Err",_xlfn.TEXTJOIN("",TRUE,DF15:DK15))))</formula>
    </cfRule>
  </conditionalFormatting>
  <conditionalFormatting sqref="BC15:BI42 BB43">
    <cfRule type="expression" dxfId="293" priority="292">
      <formula>BB15="Ok"</formula>
    </cfRule>
    <cfRule type="expression" dxfId="292" priority="291">
      <formula>(BB15="Err")</formula>
    </cfRule>
    <cfRule type="expression" dxfId="291" priority="280">
      <formula>BB15="Inc"</formula>
    </cfRule>
  </conditionalFormatting>
  <conditionalFormatting sqref="BR44:BT44">
    <cfRule type="expression" dxfId="290" priority="1502">
      <formula>NOT(ISNA(MATCH("Inc",$BC44:$BI44,FALSE)))</formula>
    </cfRule>
    <cfRule type="expression" dxfId="289" priority="1503" stopIfTrue="1">
      <formula>NOT(ISERR(SEARCH("Err",_xlfn.TEXTJOIN("",TRUE,DV44:EA44))))</formula>
    </cfRule>
    <cfRule type="expression" dxfId="288" priority="1504">
      <formula>NOT(ISNA(MATCH("Err",DV44:EA44,FALSE)))</formula>
    </cfRule>
    <cfRule type="expression" dxfId="287" priority="1505">
      <formula>NOT(ISNA(MATCH("Inc",DV44:EA44,FALSE)))</formula>
    </cfRule>
    <cfRule type="expression" dxfId="286" priority="1501" stopIfTrue="1">
      <formula>NOT(ISERR(SEARCH("Err",_xlfn.TEXTJOIN("",TRUE,$BC44:$BI44))))</formula>
    </cfRule>
  </conditionalFormatting>
  <dataValidations count="59">
    <dataValidation type="list" allowBlank="1" showInputMessage="1" showErrorMessage="1" errorTitle="Role" error="You must choose a Role from the list provided. This determines MCG, Houry Rate, etc." sqref="C3:D3" xr:uid="{EE974133-C9ED-4B7B-8142-0DEC2D11FA4D}">
      <formula1>EBAVAR_Data_Left</formula1>
    </dataValidation>
    <dataValidation type="list" allowBlank="1" showInputMessage="1" showErrorMessage="1" errorTitle="Duty Error" error="You must select from the list (or leave blank until you enter data)." sqref="C15:C42" xr:uid="{1D735DAA-BC43-4705-B141-5A4162DB44F1}">
      <formula1>DutyTypes</formula1>
    </dataValidation>
    <dataValidation type="list" allowBlank="1" showInputMessage="1" showErrorMessage="1" sqref="C2:E2" xr:uid="{A87FA274-6F4F-4833-999B-9632BB396F40}">
      <formula1>RPList_Left</formula1>
    </dataValidation>
    <dataValidation type="list" allowBlank="1" showInputMessage="1" sqref="N50:N60 I50:I60 D50:D60 F66 F78 J78 J66" xr:uid="{E3B59A4B-6E50-4BDB-85C7-AB978367A767}">
      <formula1>Airports_IATA</formula1>
    </dataValidation>
    <dataValidation type="list" allowBlank="1" showInputMessage="1" sqref="K50:K60 F50:F60" xr:uid="{D3A8CD78-A9AD-4A69-9015-5C2910B987AE}">
      <formula1>UTC_1</formula1>
    </dataValidation>
    <dataValidation type="list" errorStyle="warning" allowBlank="1" showErrorMessage="1" errorTitle="Station UTC Offset" error="You must select/enter one of the UTC Offsets from the list." sqref="E50:E60 J50:J60 D76:E77 D64:E65 J81 F81 F69 J69" xr:uid="{939D45A4-0F66-4A0B-9C7B-45B93A6E1436}">
      <formula1>UTC</formula1>
    </dataValidation>
    <dataValidation type="list" allowBlank="1" showInputMessage="1" showErrorMessage="1" sqref="M15:M42 AM15:AM42" xr:uid="{EA8A73B8-2DB6-425C-8B28-5EB61D734F52}">
      <formula1>SpcYes</formula1>
    </dataValidation>
    <dataValidation type="list" errorStyle="warning" allowBlank="1" showErrorMessage="1" errorTitle="Crew Home Base UTC Offset" error="You must select/enter one of the UTC Offsets from the list." sqref="B49:C49" xr:uid="{2E7D0964-B123-4C83-83C3-9974616C9D08}">
      <formula1>UTC</formula1>
    </dataValidation>
    <dataValidation type="list" allowBlank="1" showInputMessage="1" sqref="S15:T42 O15:P42" xr:uid="{BFFBF7F7-E9E1-43A1-B167-7CCAF6088D41}">
      <formula1>IF(ISNUMBER(BR15),BR15,INDIRECT(BR15))</formula1>
    </dataValidation>
    <dataValidation type="list" allowBlank="1" showInputMessage="1" sqref="V15:W42" xr:uid="{BD882A4D-BE03-4BAB-B8E7-7A881356225C}">
      <formula1>IF(ISNUMBER(BX15),BX15,INDIRECT(BX15))</formula1>
    </dataValidation>
    <dataValidation type="list" allowBlank="1" showInputMessage="1" sqref="Y15:Z42" xr:uid="{63C486AF-682A-4968-91D5-7C92C7FAD59D}">
      <formula1>IF(ISNUMBER(BZ15),BZ15,INDIRECT(BZ15))</formula1>
    </dataValidation>
    <dataValidation type="list" allowBlank="1" showInputMessage="1" sqref="AB15:AC42" xr:uid="{AA1246C1-E0DD-4E15-A432-56A35201210F}">
      <formula1>IF(ISNUMBER(CB15),CB15,INDIRECT(CB15))</formula1>
    </dataValidation>
    <dataValidation type="list" allowBlank="1" showInputMessage="1" sqref="AE15:AF42" xr:uid="{F341D75B-8827-4519-9723-87AD1B72D065}">
      <formula1>IF(ISNUMBER(CD15),CD15,INDIRECT(CD15))</formula1>
    </dataValidation>
    <dataValidation type="list" allowBlank="1" showInputMessage="1" sqref="AH15:AI42" xr:uid="{E879F2D0-ACC8-482A-A7F9-A2D82142B7F1}">
      <formula1>IF(ISNUMBER(CF15),CF15,INDIRECT(CF15))</formula1>
    </dataValidation>
    <dataValidation type="list" allowBlank="1" showInputMessage="1" sqref="AO15:AP42" xr:uid="{FC843EFA-4D08-4081-8F14-D985034335BD}">
      <formula1>IF(ISNUMBER(CH15),CH15,INDIRECT(CH15))</formula1>
    </dataValidation>
    <dataValidation type="list" allowBlank="1" showInputMessage="1" sqref="K67" xr:uid="{228ADAA1-60CB-471C-8609-2576B0F2CE51}">
      <formula1>RP_Roll_In_Sked_Duty_Off_Local_List</formula1>
    </dataValidation>
    <dataValidation type="list" allowBlank="1" showInputMessage="1" showErrorMessage="1" sqref="G68" xr:uid="{A5B36485-EE18-4722-A491-584D31D0B9E8}">
      <formula1>RP_Roll_In_Actual_Block_Out_Local_List</formula1>
    </dataValidation>
    <dataValidation type="list" allowBlank="1" showInputMessage="1" showErrorMessage="1" errorTitle="Duty Callout / Cancelled Callout" error="You must choose an option from the list." sqref="J15:J42" xr:uid="{6AB033A9-C98B-4497-8F8A-16B8CB213EBC}">
      <formula1>DutyCalloutList</formula1>
    </dataValidation>
    <dataValidation type="list" allowBlank="1" showInputMessage="1" sqref="K66" xr:uid="{1D7C09D2-30D9-4BFC-884E-8C30D71B7B50}">
      <formula1>RP_Roll_In_Sked_Block_In_Local_List</formula1>
    </dataValidation>
    <dataValidation type="list" allowBlank="1" showInputMessage="1" showErrorMessage="1" sqref="G66 G78" xr:uid="{9B6D64FF-F0F1-4702-98BF-7100F5D81AC3}">
      <formula1>Local_5</formula1>
    </dataValidation>
    <dataValidation type="list" allowBlank="1" showInputMessage="1" sqref="G67" xr:uid="{33993EB1-5291-4A6A-A0FA-1C202A31C994}">
      <formula1>RP_Roll_In_Sked_Duty_On_Local_List</formula1>
    </dataValidation>
    <dataValidation type="list" allowBlank="1" showInputMessage="1" sqref="K68" xr:uid="{B8F0EB08-F59C-480D-82AA-0BEBD5E707D6}">
      <formula1>RP_Roll_In_Actual_Block_In_Local_List</formula1>
    </dataValidation>
    <dataValidation type="list" allowBlank="1" showInputMessage="1" sqref="G69" xr:uid="{4E50A267-B99B-40EA-9EEA-94F0EDBBDF51}">
      <formula1>RP_Roll_In_Actual_Duty_On_Local_List</formula1>
    </dataValidation>
    <dataValidation type="list" allowBlank="1" showInputMessage="1" sqref="K69" xr:uid="{F978D987-C59E-45D2-9960-737AEA5EF4E2}">
      <formula1>RP_Roll_In_Actual_Duty_Off_Local_List</formula1>
    </dataValidation>
    <dataValidation type="list" allowBlank="1" showInputMessage="1" sqref="G79" xr:uid="{BDAC8707-E46D-4BFD-9368-5B350BD1F700}">
      <formula1>RP_Roll_Out_Sked_Duty_On_Local_List</formula1>
    </dataValidation>
    <dataValidation type="list" allowBlank="1" showInputMessage="1" showErrorMessage="1" sqref="G80" xr:uid="{74A78575-8B64-477A-B321-4312BBBDBF4C}">
      <formula1>RP_Roll_Out_Actual_Block_Out_Local_List</formula1>
    </dataValidation>
    <dataValidation type="list" allowBlank="1" showInputMessage="1" sqref="G81" xr:uid="{5D94EA24-855B-4729-BDE8-3EB43F0CF93F}">
      <formula1>RP_Roll_Out_Actual_Duty_On_Local_List</formula1>
    </dataValidation>
    <dataValidation type="list" allowBlank="1" showInputMessage="1" sqref="K78" xr:uid="{179923B9-9F47-404D-9ACD-81905293F574}">
      <formula1>RP_Roll_Out_Sked_Block_In_Local_List</formula1>
    </dataValidation>
    <dataValidation type="list" allowBlank="1" showInputMessage="1" sqref="K79" xr:uid="{2C792E16-EEDC-4640-86BE-2F2B6AFF937D}">
      <formula1>RP_Roll_Out_Sked_Duty_Off_Local_List</formula1>
    </dataValidation>
    <dataValidation type="list" allowBlank="1" showInputMessage="1" sqref="K80" xr:uid="{F8B6783E-FC50-453C-9C06-8DA82F173946}">
      <formula1>RP_Roll_Out_Actual_Block_In_Local_List</formula1>
    </dataValidation>
    <dataValidation type="list" allowBlank="1" showInputMessage="1" sqref="K81" xr:uid="{B8ECB69A-F6E5-47A5-9EDF-292805484D9B}">
      <formula1>RP_Roll_Out_Actual_Duty_Off_Local_List</formula1>
    </dataValidation>
    <dataValidation type="list" allowBlank="1" showInputMessage="1" sqref="C6 E6" xr:uid="{530F55E2-C1EB-45A0-813C-39EA7BF67564}">
      <formula1>RP_PubCRHrs</formula1>
    </dataValidation>
    <dataValidation type="list" allowBlank="1" showInputMessage="1" sqref="V49" xr:uid="{A3040D58-5E8A-4875-AAD6-B4B242FF7FFF}">
      <formula1>RP_LostCR01_List</formula1>
    </dataValidation>
    <dataValidation type="list" allowBlank="1" showInputMessage="1" sqref="V50" xr:uid="{8AD1FA5B-168E-409A-BD75-5FEDAC811A11}">
      <formula1>RP_LostCR02_List</formula1>
    </dataValidation>
    <dataValidation type="list" allowBlank="1" showInputMessage="1" sqref="V51" xr:uid="{54AAA90B-9238-4A33-9C47-336BDBC73FBB}">
      <formula1>RP_LostCR03_List</formula1>
    </dataValidation>
    <dataValidation type="list" allowBlank="1" showInputMessage="1" sqref="V52" xr:uid="{4AB813C9-045C-4D2F-B6F7-BC65B6920792}">
      <formula1>RP_LostCR04_List</formula1>
    </dataValidation>
    <dataValidation type="list" allowBlank="1" showInputMessage="1" sqref="V53" xr:uid="{D8093C26-C46A-444C-84B7-900ABC82B51C}">
      <formula1>RP_LostCR05_List</formula1>
    </dataValidation>
    <dataValidation type="list" allowBlank="1" showInputMessage="1" sqref="V54" xr:uid="{D04CB143-9C51-4584-99A1-B4FE9A68232B}">
      <formula1>RP_LostCR06_List</formula1>
    </dataValidation>
    <dataValidation type="list" allowBlank="1" showInputMessage="1" sqref="V63" xr:uid="{77381725-275E-4FE0-84CB-B54ECCFF6ADD}">
      <formula1>RP_LostCR10_List</formula1>
    </dataValidation>
    <dataValidation type="list" allowBlank="1" showInputMessage="1" sqref="V57:V62" xr:uid="{F46A964B-C0A6-4FE6-9D74-0F2E64EABC0F}">
      <formula1>RP_LostCR09_List</formula1>
    </dataValidation>
    <dataValidation type="list" allowBlank="1" showInputMessage="1" sqref="V56" xr:uid="{701937C0-5506-4001-9D4A-BC02319DB137}">
      <formula1>RP_LostCR08_List</formula1>
    </dataValidation>
    <dataValidation type="list" allowBlank="1" showInputMessage="1" sqref="V55" xr:uid="{F5C758B1-D3CD-4184-AD22-D2FAEDA5911F}">
      <formula1>RP_LostCR07_List</formula1>
    </dataValidation>
    <dataValidation type="list" allowBlank="1" showInputMessage="1" sqref="H15:I19 H21:I42" xr:uid="{9E4F62EC-4655-4C04-88C5-AACC6492B2E5}">
      <formula1>IF(ISNUMBER(BT15),BT15,INDIRECT(BT15))</formula1>
    </dataValidation>
    <dataValidation type="list" allowBlank="1" showInputMessage="1" sqref="H20" xr:uid="{85F22BAA-8C18-4D9E-9D4F-A82E9A5449C0}">
      <formula1>IF(ISNUMBER(BU20),BU20,INDIRECT(BU20))</formula1>
    </dataValidation>
    <dataValidation type="list" allowBlank="1" showInputMessage="1" sqref="AN15:AN42 R15:R42 U15:U42 X15:X42 AA15:AA42 AD15:AD42 AG15:AG42 N15:N42" xr:uid="{C7FC4A40-26CE-475E-8D89-6B226B9ECF0D}">
      <formula1>RP_Trips_Sectors</formula1>
    </dataValidation>
    <dataValidation type="list" allowBlank="1" showInputMessage="1" showErrorMessage="1" sqref="S49:T63" xr:uid="{68633F11-CE06-41A3-985D-EFC3B666E82A}">
      <formula1>RP_Dates</formula1>
    </dataValidation>
    <dataValidation type="list" allowBlank="1" showInputMessage="1" showErrorMessage="1" sqref="AI51:AI76" xr:uid="{659E9C7E-F5C4-49C0-9242-778BBD2CE337}">
      <formula1>Change_Dates</formula1>
    </dataValidation>
    <dataValidation type="list" allowBlank="1" showInputMessage="1" showErrorMessage="1" sqref="AJ51:AJ76" xr:uid="{9102CC86-4E75-4CB9-99BD-024142D59E4F}">
      <formula1>Change_RPDates</formula1>
    </dataValidation>
    <dataValidation type="list" allowBlank="1" showInputMessage="1" sqref="AP51:AP76" xr:uid="{E226F90D-BE62-4E7E-8CCA-CDCB10855F6C}">
      <formula1>RPSum_RPCredit</formula1>
    </dataValidation>
    <dataValidation type="list" allowBlank="1" showInputMessage="1" sqref="AQ51:AQ76" xr:uid="{FC0A5900-1955-4CEC-AA90-01D994DFCBE8}">
      <formula1>RP_Pay</formula1>
    </dataValidation>
    <dataValidation type="list" allowBlank="1" showInputMessage="1" showErrorMessage="1" sqref="Y50:Y54" xr:uid="{3BB47B2B-AD1B-40D2-B5FB-CA4DE9FDBB03}">
      <formula1>"#1,#2,#3,#4,#5,#6"</formula1>
    </dataValidation>
    <dataValidation type="list" allowBlank="1" showInputMessage="1" showErrorMessage="1" sqref="Z50:Z54 AB50:AB54" xr:uid="{3426DE50-4689-4531-A250-8371F3255D6C}">
      <formula1>TAFB_Dates</formula1>
    </dataValidation>
    <dataValidation type="list" allowBlank="1" showInputMessage="1" showErrorMessage="1" sqref="AA50:AA54" xr:uid="{C31D729C-851B-4938-BEDF-CED4245385E8}">
      <formula1>UTC_5</formula1>
    </dataValidation>
    <dataValidation type="list" allowBlank="1" showInputMessage="1" showErrorMessage="1" sqref="AC50:AC54" xr:uid="{A6A681D3-240B-482B-863D-B867ACEBC641}">
      <formula1>UTC_1</formula1>
    </dataValidation>
    <dataValidation type="list" allowBlank="1" showInputMessage="1" showErrorMessage="1" sqref="AE50:AE54" xr:uid="{F9B87928-679F-41FC-B1B0-4CEE38559CC4}">
      <formula1>Trip_Rig</formula1>
    </dataValidation>
    <dataValidation type="list" allowBlank="1" showInputMessage="1" showErrorMessage="1" errorTitle="Duty Error" error="You must select from the list (or leave blank until you enter data)." sqref="D15:D42" xr:uid="{1FF29493-2388-4B33-9B30-7DC7FF639B31}">
      <formula1>TripRIGListNums</formula1>
    </dataValidation>
    <dataValidation type="list" allowBlank="1" showInputMessage="1" showErrorMessage="1" errorTitle="Cancelled Accomodation" error="Click Yes (or No or leave it blank) if a Cancelled Accomodation payment is owed." sqref="K15:L42" xr:uid="{F974A3C9-923F-414C-9FD2-CF11FDD9F59F}">
      <formula1>SpcYes</formula1>
    </dataValidation>
    <dataValidation type="list" allowBlank="1" showInputMessage="1" sqref="AR51:AR76" xr:uid="{B9292025-63B1-460E-B19C-90011E46D2BE}">
      <formula1>$W$7</formula1>
    </dataValidation>
    <dataValidation type="list" allowBlank="1" showInputMessage="1" showErrorMessage="1" sqref="AD3:AD8" xr:uid="{6783809A-8387-418E-BEB0-82E995860929}">
      <formula1>SpcYesNo</formula1>
    </dataValidation>
  </dataValidations>
  <printOptions horizontalCentered="1" verticalCentered="1"/>
  <pageMargins left="0.23622047244094491" right="0.23622047244094491" top="0.74803149606299213" bottom="0.74803149606299213" header="0.31496062992125984" footer="0.31496062992125984"/>
  <pageSetup paperSize="9" scale="30" orientation="landscape" horizontalDpi="1200" verticalDpi="12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5A92A-8E4C-47F3-B341-ED60F1975F33}">
  <sheetPr>
    <pageSetUpPr fitToPage="1"/>
  </sheetPr>
  <dimension ref="A1:DN6018"/>
  <sheetViews>
    <sheetView showGridLines="0" showRowColHeaders="0" zoomScaleNormal="100" workbookViewId="0">
      <selection activeCell="C2" sqref="C2:E2"/>
    </sheetView>
  </sheetViews>
  <sheetFormatPr defaultColWidth="0" defaultRowHeight="0" customHeight="1" zeroHeight="1"/>
  <cols>
    <col min="1" max="1" width="0.796875" customWidth="1"/>
    <col min="2" max="2" width="15.59765625" customWidth="1"/>
    <col min="3" max="4" width="9.53125" customWidth="1"/>
    <col min="5" max="9" width="8.59765625" customWidth="1"/>
    <col min="10" max="10" width="11.59765625" customWidth="1"/>
    <col min="11" max="13" width="8.59765625" customWidth="1"/>
    <col min="14" max="14" width="13.59765625" customWidth="1"/>
    <col min="15" max="17" width="8.59765625" customWidth="1"/>
    <col min="18" max="18" width="13.59765625" customWidth="1"/>
    <col min="19" max="20" width="8.59765625" customWidth="1"/>
    <col min="21" max="21" width="13.59765625" customWidth="1"/>
    <col min="22" max="23" width="8.59765625" customWidth="1"/>
    <col min="24" max="24" width="13.59765625" customWidth="1"/>
    <col min="25" max="26" width="8.59765625" customWidth="1"/>
    <col min="27" max="27" width="13.59765625" customWidth="1"/>
    <col min="28" max="29" width="8.59765625" customWidth="1"/>
    <col min="30" max="30" width="13.59765625" customWidth="1"/>
    <col min="31" max="32" width="8.59765625" customWidth="1"/>
    <col min="33" max="33" width="13.59765625" customWidth="1"/>
    <col min="34" max="39" width="8.59765625" customWidth="1"/>
    <col min="40" max="40" width="13.59765625" customWidth="1"/>
    <col min="41" max="42" width="8.59765625" customWidth="1"/>
    <col min="43" max="43" width="10.59765625" customWidth="1"/>
    <col min="44" max="44" width="14.59765625" customWidth="1"/>
    <col min="45" max="50" width="8.59765625" customWidth="1"/>
    <col min="51" max="51" width="9.59765625" customWidth="1"/>
    <col min="52" max="52" width="8.59765625" customWidth="1"/>
    <col min="53" max="53" width="1.59765625" customWidth="1"/>
    <col min="54" max="54" width="13.59765625" customWidth="1"/>
    <col min="55" max="60" width="6.59765625" customWidth="1"/>
    <col min="61" max="61" width="8.59765625" customWidth="1"/>
    <col min="62" max="62" width="1.59765625" customWidth="1"/>
    <col min="63" max="66" width="9" hidden="1" customWidth="1"/>
    <col min="67" max="67" width="1.59765625" hidden="1" customWidth="1"/>
    <col min="68" max="68" width="14.53125" hidden="1" customWidth="1"/>
    <col min="69" max="69" width="1.59765625" hidden="1" customWidth="1"/>
    <col min="70" max="71" width="9" hidden="1" customWidth="1"/>
    <col min="72" max="72" width="12.1328125" hidden="1" customWidth="1"/>
    <col min="73" max="87" width="9" hidden="1" customWidth="1"/>
    <col min="88" max="88" width="1.59765625" hidden="1" customWidth="1"/>
    <col min="89" max="95" width="9" hidden="1" customWidth="1"/>
    <col min="96" max="96" width="1.59765625" hidden="1" customWidth="1"/>
    <col min="97" max="103" width="9" hidden="1" customWidth="1"/>
    <col min="104" max="104" width="1.59765625" hidden="1" customWidth="1"/>
    <col min="105" max="114" width="9" hidden="1" customWidth="1"/>
    <col min="115" max="115" width="1.59765625" hidden="1" customWidth="1"/>
    <col min="116" max="116" width="9" hidden="1" customWidth="1"/>
    <col min="117" max="118" width="11.59765625" hidden="1" customWidth="1"/>
    <col min="119" max="16384" width="9" hidden="1"/>
  </cols>
  <sheetData>
    <row r="1" spans="1:117" ht="5.0999999999999996" customHeight="1" thickBot="1">
      <c r="A1" s="12"/>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row>
    <row r="2" spans="1:117" ht="15" customHeight="1" thickTop="1" thickBot="1">
      <c r="A2" s="12"/>
      <c r="B2" s="203" t="s">
        <v>200</v>
      </c>
      <c r="C2" s="607" t="s">
        <v>789</v>
      </c>
      <c r="D2" s="608"/>
      <c r="E2" s="609"/>
      <c r="F2" s="20"/>
      <c r="G2" s="628" t="s">
        <v>171</v>
      </c>
      <c r="H2" s="629"/>
      <c r="I2" s="629"/>
      <c r="J2" s="630"/>
      <c r="K2" s="20"/>
      <c r="L2" s="501" t="s">
        <v>546</v>
      </c>
      <c r="M2" s="576"/>
      <c r="N2" s="576"/>
      <c r="O2" s="576"/>
      <c r="P2" s="576"/>
      <c r="Q2" s="577"/>
      <c r="R2" s="20"/>
      <c r="S2" s="534" t="s">
        <v>406</v>
      </c>
      <c r="T2" s="535"/>
      <c r="U2" s="535"/>
      <c r="V2" s="535"/>
      <c r="W2" s="535"/>
      <c r="X2" s="536"/>
      <c r="Y2" s="20"/>
      <c r="Z2" s="539" t="s">
        <v>436</v>
      </c>
      <c r="AA2" s="540"/>
      <c r="AB2" s="540"/>
      <c r="AC2" s="125" t="s">
        <v>276</v>
      </c>
      <c r="AD2" s="125" t="s">
        <v>417</v>
      </c>
      <c r="AE2" s="126" t="s">
        <v>275</v>
      </c>
      <c r="AF2" s="20"/>
      <c r="AG2" s="530" t="s">
        <v>437</v>
      </c>
      <c r="AH2" s="531"/>
      <c r="AI2" s="571"/>
      <c r="AJ2" s="571"/>
      <c r="AK2" s="572"/>
      <c r="AL2" s="20"/>
      <c r="AM2" s="20"/>
      <c r="AN2" s="20"/>
      <c r="AO2" s="20"/>
      <c r="AP2" s="20"/>
      <c r="AQ2" s="20"/>
      <c r="AR2" s="20"/>
      <c r="AS2" s="20"/>
      <c r="AT2" s="20"/>
      <c r="AU2" s="20"/>
      <c r="AV2" s="20"/>
      <c r="AW2" s="12"/>
      <c r="AX2" s="12"/>
      <c r="AY2" s="12"/>
      <c r="AZ2" s="12"/>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K2" s="521" t="s">
        <v>534</v>
      </c>
      <c r="CL2" s="521"/>
      <c r="CM2" s="521"/>
      <c r="CN2" s="521"/>
      <c r="CO2" s="521"/>
      <c r="CP2" s="521"/>
      <c r="CQ2" s="521"/>
      <c r="CS2" s="521" t="s">
        <v>535</v>
      </c>
      <c r="CT2" s="521"/>
      <c r="CU2" s="521"/>
      <c r="CV2" s="521"/>
      <c r="CW2" s="521"/>
      <c r="CX2" s="521"/>
      <c r="CY2" s="521"/>
      <c r="DA2" s="521" t="s">
        <v>561</v>
      </c>
      <c r="DB2" s="521"/>
      <c r="DC2" s="521"/>
      <c r="DD2" s="521"/>
      <c r="DE2" s="521"/>
      <c r="DF2" s="521"/>
      <c r="DG2" s="521"/>
      <c r="DH2" s="521"/>
      <c r="DI2" s="521"/>
      <c r="DJ2" s="521"/>
      <c r="DL2" s="366" t="s">
        <v>643</v>
      </c>
      <c r="DM2" s="366"/>
    </row>
    <row r="3" spans="1:117" ht="15" customHeight="1" thickBot="1">
      <c r="A3" s="12"/>
      <c r="B3" s="84" t="s">
        <v>133</v>
      </c>
      <c r="C3" s="610"/>
      <c r="D3" s="611"/>
      <c r="E3" s="612"/>
      <c r="F3" s="20"/>
      <c r="G3" s="613" t="s">
        <v>172</v>
      </c>
      <c r="H3" s="614"/>
      <c r="I3" s="86">
        <f>_xlfn.IFNA(RP_Ttl_FLY_Credit,0)</f>
        <v>0</v>
      </c>
      <c r="J3" s="342">
        <f>IF(ISNUMBER(I3),I3*24,"")</f>
        <v>0</v>
      </c>
      <c r="K3" s="20"/>
      <c r="L3" s="615" t="s">
        <v>175</v>
      </c>
      <c r="M3" s="616"/>
      <c r="N3" s="616"/>
      <c r="O3" s="206" t="str">
        <f>IF(AND(ISNUMBER(RP_Original_CreditHours),RP_Original_CreditHours&gt;0),MAX(0,RP_Original_CreditHours-RP_MCG),"N/A")</f>
        <v>N/A</v>
      </c>
      <c r="P3" s="626">
        <f>((IF(RP_Original_CreditHours&gt;RP_MCG,RP_Original_CreditHours,RP_MCG)-RP_MCG)*24)*RP_HourlyRate</f>
        <v>0</v>
      </c>
      <c r="Q3" s="627"/>
      <c r="R3" s="20"/>
      <c r="S3" s="613" t="s">
        <v>142</v>
      </c>
      <c r="T3" s="614"/>
      <c r="U3" s="614"/>
      <c r="V3" s="97" cm="1">
        <f t="array" ref="V3">RP_TTL_Hard_Credit</f>
        <v>0</v>
      </c>
      <c r="W3" s="545">
        <f>IF(ISNUMBER(V3),RP_TTL_Hard_Credit*24*RP_HourlyRate,"N/A")</f>
        <v>0</v>
      </c>
      <c r="X3" s="546"/>
      <c r="Y3" s="20"/>
      <c r="Z3" s="547" t="s">
        <v>505</v>
      </c>
      <c r="AA3" s="548"/>
      <c r="AB3" s="548"/>
      <c r="AC3" s="100" t="str">
        <f t="shared" ref="AC3:AC6" si="0">IF(ISBLANK(AD3),AE3,AD3)</f>
        <v>Yes</v>
      </c>
      <c r="AD3" s="101"/>
      <c r="AE3" s="102" t="str">
        <f>_xlfn.IFNA(VLOOKUP(RPName,RPList,MATCH("SBY Soft CR",RPList_Top,0),FALSE),"")</f>
        <v>Yes</v>
      </c>
      <c r="AF3" s="20"/>
      <c r="AG3" s="532" t="s">
        <v>438</v>
      </c>
      <c r="AH3" s="533"/>
      <c r="AI3" s="573"/>
      <c r="AJ3" s="573"/>
      <c r="AK3" s="574"/>
      <c r="AL3" s="20"/>
      <c r="AM3" s="20"/>
      <c r="AN3" s="20"/>
      <c r="AO3" s="20"/>
      <c r="AP3" s="20"/>
      <c r="AQ3" s="20"/>
      <c r="AR3" s="20"/>
      <c r="AS3" s="20"/>
      <c r="AT3" s="20"/>
      <c r="AU3" s="20"/>
      <c r="AV3" s="20"/>
      <c r="AW3" s="12"/>
      <c r="AX3" s="12"/>
      <c r="AY3" s="12"/>
      <c r="AZ3" s="12"/>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K3" s="493" t="s">
        <v>527</v>
      </c>
      <c r="CL3" s="493" t="s">
        <v>528</v>
      </c>
      <c r="CM3" s="493" t="s">
        <v>529</v>
      </c>
      <c r="CN3" s="493" t="s">
        <v>523</v>
      </c>
      <c r="CO3" s="493" t="s">
        <v>524</v>
      </c>
      <c r="CP3" s="493" t="s">
        <v>525</v>
      </c>
      <c r="CQ3" s="493" t="s">
        <v>526</v>
      </c>
      <c r="CS3" s="493" t="s">
        <v>536</v>
      </c>
      <c r="CT3" s="493" t="s">
        <v>537</v>
      </c>
      <c r="CU3" s="493" t="s">
        <v>538</v>
      </c>
      <c r="CV3" s="493" t="s">
        <v>539</v>
      </c>
      <c r="CW3" s="493" t="s">
        <v>540</v>
      </c>
      <c r="CX3" s="493" t="s">
        <v>541</v>
      </c>
      <c r="CY3" s="493" t="s">
        <v>542</v>
      </c>
      <c r="DA3" s="493" t="s">
        <v>552</v>
      </c>
      <c r="DB3" s="493" t="s">
        <v>553</v>
      </c>
      <c r="DC3" s="493" t="s">
        <v>554</v>
      </c>
      <c r="DD3" s="493" t="s">
        <v>555</v>
      </c>
      <c r="DE3" s="493" t="s">
        <v>556</v>
      </c>
      <c r="DF3" s="493" t="s">
        <v>557</v>
      </c>
      <c r="DG3" s="493" t="s">
        <v>558</v>
      </c>
      <c r="DH3" s="493" t="s">
        <v>559</v>
      </c>
      <c r="DI3" s="493" t="s">
        <v>560</v>
      </c>
      <c r="DJ3" s="493" t="s">
        <v>562</v>
      </c>
      <c r="DL3" s="263" t="s">
        <v>676</v>
      </c>
      <c r="DM3" s="263" t="s">
        <v>677</v>
      </c>
    </row>
    <row r="4" spans="1:117" ht="15" customHeight="1">
      <c r="A4" s="12"/>
      <c r="B4" s="85" t="s">
        <v>251</v>
      </c>
      <c r="C4" s="621" t="str">
        <f>_xlfn.IFNA(TEXT(VLOOKUP(RPName,RPList,MATCH("Start Date",RPList_Top,FALSE),FALSE),"dd.Mmm") &amp; " - "&amp;TEXT(VLOOKUP(RPName,RPList,MATCH("End Date",RPList_Top,FALSE),FALSE),"dd.Mmm")&amp; " " &amp;TEXT(VLOOKUP(RPName,RPList,3,FALSE),"yyyy"),"")</f>
        <v>30.Sep - 27.Oct 2024</v>
      </c>
      <c r="D4" s="622"/>
      <c r="E4" s="623"/>
      <c r="F4" s="20"/>
      <c r="G4" s="362" t="s">
        <v>827</v>
      </c>
      <c r="H4" s="363"/>
      <c r="I4" s="87">
        <f ca="1">RP_Ttl_TripRIG</f>
        <v>0</v>
      </c>
      <c r="J4" s="343">
        <f t="shared" ref="J4:J8" ca="1" si="1">IF(ISNUMBER(I4),I4*24,"")</f>
        <v>0</v>
      </c>
      <c r="K4" s="20"/>
      <c r="L4" s="615" t="s">
        <v>407</v>
      </c>
      <c r="M4" s="616"/>
      <c r="N4" s="616"/>
      <c r="O4" s="205">
        <f>IF(AND(OR(ISNUMBER(RP_RemovalHours),RP_RemovalHours=""),RP_RemovalHours&gt;=0),RP_RemovalHours,"N/A")</f>
        <v>0</v>
      </c>
      <c r="P4" s="624">
        <f>-MIN((RP_RemovalHours*24)*RP_HourlyRate,RP_OriginalPay)</f>
        <v>0</v>
      </c>
      <c r="Q4" s="625"/>
      <c r="R4" s="20"/>
      <c r="S4" s="362" t="s">
        <v>213</v>
      </c>
      <c r="T4" s="363"/>
      <c r="U4" s="363"/>
      <c r="V4" s="98" t="s">
        <v>206</v>
      </c>
      <c r="W4" s="537">
        <f>RP_CancAccom</f>
        <v>0</v>
      </c>
      <c r="X4" s="538"/>
      <c r="Y4" s="20"/>
      <c r="Z4" s="359" t="s">
        <v>504</v>
      </c>
      <c r="AA4" s="360"/>
      <c r="AB4" s="360"/>
      <c r="AC4" s="100" t="str">
        <f t="shared" si="0"/>
        <v>Yes</v>
      </c>
      <c r="AD4" s="101"/>
      <c r="AE4" s="102" t="str">
        <f>_xlfn.IFNA(VLOOKUP(RPName,RPList,MATCH("Min SBY Callout",RPList_Top,0),FALSE),"")</f>
        <v>Yes</v>
      </c>
      <c r="AF4" s="134"/>
      <c r="AG4" s="20"/>
      <c r="AH4" s="20"/>
      <c r="AI4" s="20"/>
      <c r="AJ4" s="20"/>
      <c r="AK4" s="20"/>
      <c r="AL4" s="20"/>
      <c r="AM4" s="20"/>
      <c r="AN4" s="20"/>
      <c r="AO4" s="20"/>
      <c r="AP4" s="20"/>
      <c r="AQ4" s="20"/>
      <c r="AR4" s="20"/>
      <c r="AS4" s="20"/>
      <c r="AT4" s="20"/>
      <c r="AU4" s="20"/>
      <c r="AV4" s="20"/>
      <c r="AW4" s="12"/>
      <c r="AX4" s="12"/>
      <c r="AY4" s="12"/>
      <c r="AZ4" s="12"/>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K4" s="493"/>
      <c r="CL4" s="493"/>
      <c r="CM4" s="493"/>
      <c r="CN4" s="493"/>
      <c r="CO4" s="493"/>
      <c r="CP4" s="493"/>
      <c r="CQ4" s="493"/>
      <c r="CS4" s="493"/>
      <c r="CT4" s="493"/>
      <c r="CU4" s="493"/>
      <c r="CV4" s="493"/>
      <c r="CW4" s="493"/>
      <c r="CX4" s="493"/>
      <c r="CY4" s="493"/>
      <c r="DA4" s="493"/>
      <c r="DB4" s="493"/>
      <c r="DC4" s="493"/>
      <c r="DD4" s="493"/>
      <c r="DE4" s="493"/>
      <c r="DF4" s="493"/>
      <c r="DG4" s="493"/>
      <c r="DH4" s="493"/>
      <c r="DI4" s="493"/>
      <c r="DJ4" s="493"/>
      <c r="DL4" s="575" t="s">
        <v>653</v>
      </c>
      <c r="DM4" s="575"/>
    </row>
    <row r="5" spans="1:117" ht="15" customHeight="1">
      <c r="A5" s="12"/>
      <c r="B5" s="85" t="s">
        <v>767</v>
      </c>
      <c r="C5" s="356">
        <f>IF(OR(ISBLANK(RP_Role),ISBLANK(RPName)),0,VLOOKUP(RP_Role,EBAVAR_Data,2,FALSE))</f>
        <v>0</v>
      </c>
      <c r="D5" s="357"/>
      <c r="E5" s="70">
        <f>IF(OR(ISBLANK(RP_Role)),0,_xlfn.IFNA(INDEX(EBAVAR_Data,MATCH(RP_Role,EBAVAR_Data_Left,FALSE),MATCH(VLOOKUP(RPName,RPList,MATCH("Pay Period",RPList_Top,FALSE),FALSE),EBAVar_Top,FALSE)),0))</f>
        <v>0</v>
      </c>
      <c r="F5" s="12"/>
      <c r="G5" s="362" t="s">
        <v>484</v>
      </c>
      <c r="H5" s="363"/>
      <c r="I5" s="87">
        <f>_xlfn.IFNA(RP_TTL_TVL_Credit,0)</f>
        <v>0</v>
      </c>
      <c r="J5" s="344">
        <f t="shared" si="1"/>
        <v>0</v>
      </c>
      <c r="K5" s="20"/>
      <c r="L5" s="615" t="s">
        <v>408</v>
      </c>
      <c r="M5" s="616"/>
      <c r="N5" s="616"/>
      <c r="O5" s="207" t="str">
        <f>IF(AND(ISNUMBER(RP_RosteredPreRemovals),ISNUMBER(O4)),MAX(0,RP_RosteredPreRemovals-O4),"N/A")</f>
        <v>N/A</v>
      </c>
      <c r="P5" s="624">
        <f>IF(AND(ISNUMBER(RP_RosteredWithRemovals),ISNUMBER(RP_OriginalPay),ISNUMBER(P4)),RP_OriginalPay+P4,0)</f>
        <v>0</v>
      </c>
      <c r="Q5" s="625"/>
      <c r="R5" s="20"/>
      <c r="S5" s="362" t="s">
        <v>775</v>
      </c>
      <c r="T5" s="363"/>
      <c r="U5" s="363"/>
      <c r="V5" s="98" t="s">
        <v>206</v>
      </c>
      <c r="W5" s="537">
        <f>RP_AdHocInstruct</f>
        <v>0</v>
      </c>
      <c r="X5" s="538"/>
      <c r="Y5" s="20"/>
      <c r="Z5" s="359" t="s">
        <v>217</v>
      </c>
      <c r="AA5" s="360"/>
      <c r="AB5" s="360"/>
      <c r="AC5" s="100" t="str">
        <f t="shared" si="0"/>
        <v>Yes</v>
      </c>
      <c r="AD5" s="101"/>
      <c r="AE5" s="102" t="str">
        <f>_xlfn.IFNA(VLOOKUP(RPName,RPList,MATCH("FDP RIG",RPList_Top,0),FALSE),"")</f>
        <v>Yes</v>
      </c>
      <c r="AF5" s="12"/>
      <c r="AG5" s="12"/>
      <c r="AH5" s="12"/>
      <c r="AI5" s="12"/>
      <c r="AJ5" s="20"/>
      <c r="AK5" s="12"/>
      <c r="AL5" s="20"/>
      <c r="AM5" s="527" t="str">
        <f>"Issue #"&amp;VersionNum &amp; " : "&amp;TEXT(VersionDate,"dd.Mmm.yy")</f>
        <v>Issue #43 : 21.Sep.24</v>
      </c>
      <c r="AN5" s="527"/>
      <c r="AO5" s="527"/>
      <c r="AP5" s="527"/>
      <c r="AQ5" s="527"/>
      <c r="AR5" s="20"/>
      <c r="AS5" s="20"/>
      <c r="AT5" s="20"/>
      <c r="AU5" s="20"/>
      <c r="AV5" s="20"/>
      <c r="AW5" s="20"/>
      <c r="AX5" s="20"/>
      <c r="AY5" s="20"/>
      <c r="AZ5" s="20"/>
      <c r="BA5" s="12"/>
      <c r="BB5" s="12"/>
      <c r="BC5" s="12"/>
      <c r="BD5" s="12"/>
      <c r="BE5" s="12"/>
      <c r="BF5" s="12"/>
      <c r="BG5" s="12"/>
      <c r="BH5" s="12"/>
      <c r="BI5" s="12"/>
      <c r="BJ5" s="12"/>
      <c r="BK5" s="1"/>
      <c r="BL5" s="1"/>
      <c r="BM5" s="1"/>
      <c r="BN5" s="1"/>
      <c r="BO5" s="1"/>
      <c r="BP5" s="1"/>
      <c r="BQ5" s="1"/>
      <c r="BR5" s="1"/>
      <c r="BS5" s="1"/>
      <c r="BT5" s="1"/>
      <c r="BU5" s="1"/>
      <c r="BV5" s="1"/>
      <c r="BW5" s="1"/>
      <c r="BX5" s="1"/>
      <c r="BY5" s="1"/>
      <c r="BZ5" s="1"/>
      <c r="CA5" s="1"/>
      <c r="CB5" s="1"/>
      <c r="CC5" s="1"/>
      <c r="CD5" s="1"/>
      <c r="CE5" s="1"/>
      <c r="CF5" s="1"/>
      <c r="CG5" s="1"/>
      <c r="CH5" s="1"/>
      <c r="CI5" s="1"/>
      <c r="CK5" s="493"/>
      <c r="CL5" s="493"/>
      <c r="CM5" s="493"/>
      <c r="CN5" s="493"/>
      <c r="CO5" s="493"/>
      <c r="CP5" s="493"/>
      <c r="CQ5" s="493"/>
      <c r="CS5" s="493"/>
      <c r="CT5" s="493"/>
      <c r="CU5" s="493"/>
      <c r="CV5" s="493"/>
      <c r="CW5" s="493"/>
      <c r="CX5" s="493"/>
      <c r="CY5" s="493"/>
      <c r="DA5" s="493"/>
      <c r="DB5" s="493"/>
      <c r="DC5" s="493"/>
      <c r="DD5" s="493"/>
      <c r="DE5" s="493"/>
      <c r="DF5" s="493"/>
      <c r="DG5" s="493"/>
      <c r="DH5" s="493"/>
      <c r="DI5" s="493"/>
      <c r="DJ5" s="493"/>
      <c r="DL5" s="5" t="s">
        <v>398</v>
      </c>
      <c r="DM5" s="6" t="s">
        <v>564</v>
      </c>
    </row>
    <row r="6" spans="1:117" ht="15" customHeight="1">
      <c r="A6" s="12"/>
      <c r="B6" s="600" t="s">
        <v>248</v>
      </c>
      <c r="C6" s="597"/>
      <c r="D6" s="597"/>
      <c r="E6" s="237">
        <f>MAX(0,RP_Original_CreditHours-RP_MCG)</f>
        <v>0</v>
      </c>
      <c r="F6" s="347"/>
      <c r="G6" s="362" t="s">
        <v>173</v>
      </c>
      <c r="H6" s="363"/>
      <c r="I6" s="87">
        <f>_xlfn.IFNA(RP_TTL_Other_Credit,0)</f>
        <v>0</v>
      </c>
      <c r="J6" s="344">
        <f t="shared" si="1"/>
        <v>0</v>
      </c>
      <c r="K6" s="20"/>
      <c r="L6" s="617" t="s">
        <v>547</v>
      </c>
      <c r="M6" s="618"/>
      <c r="N6" s="618"/>
      <c r="O6" s="83" t="str">
        <f>IF(ErrCheck="Err","N/A",MAX(0,RPSum_RPCredit-RP_MCG))</f>
        <v>N/A</v>
      </c>
      <c r="P6" s="619">
        <f ca="1">((IF(RPSum_RPCredit&gt;RP_MCG,RPSum_RPCredit,RP_MCG)-RP_MCG)*24)*RP_HourlyRate</f>
        <v>0</v>
      </c>
      <c r="Q6" s="620"/>
      <c r="R6" s="20"/>
      <c r="S6" s="541"/>
      <c r="T6" s="542"/>
      <c r="U6" s="542"/>
      <c r="V6" s="99"/>
      <c r="W6" s="543"/>
      <c r="X6" s="544"/>
      <c r="Y6" s="20"/>
      <c r="Z6" s="359" t="s">
        <v>804</v>
      </c>
      <c r="AA6" s="360"/>
      <c r="AB6" s="360"/>
      <c r="AC6" s="100" t="str">
        <f t="shared" si="0"/>
        <v>Yes</v>
      </c>
      <c r="AD6" s="101"/>
      <c r="AE6" s="102" t="str">
        <f>_xlfn.IFNA(VLOOKUP(RPName,RPList,MATCH("TRIP RIG",RPList_Top,0),FALSE),"")</f>
        <v>Yes</v>
      </c>
      <c r="AF6" s="20"/>
      <c r="AG6" s="20"/>
      <c r="AH6" s="20"/>
      <c r="AI6" s="20"/>
      <c r="AJ6" s="20"/>
      <c r="AK6" s="12"/>
      <c r="AL6" s="12"/>
      <c r="AM6" s="527"/>
      <c r="AN6" s="527"/>
      <c r="AO6" s="527"/>
      <c r="AP6" s="527"/>
      <c r="AQ6" s="527"/>
      <c r="AR6" s="20"/>
      <c r="AS6" s="20"/>
      <c r="AT6" s="20"/>
      <c r="AU6" s="20"/>
      <c r="AV6" s="20"/>
      <c r="AW6" s="20"/>
      <c r="AX6" s="20"/>
      <c r="AY6" s="20"/>
      <c r="AZ6" s="20"/>
      <c r="BA6" s="12"/>
      <c r="BB6" s="12"/>
      <c r="BC6" s="12"/>
      <c r="BD6" s="12"/>
      <c r="BE6" s="12"/>
      <c r="BF6" s="12"/>
      <c r="BG6" s="12"/>
      <c r="BH6" s="12"/>
      <c r="BI6" s="12"/>
      <c r="BJ6" s="12"/>
      <c r="BK6" s="1"/>
      <c r="BL6" s="1"/>
      <c r="BM6" s="1"/>
      <c r="BN6" s="1"/>
      <c r="BO6" s="1"/>
      <c r="BP6" s="1"/>
      <c r="BQ6" s="1"/>
      <c r="BR6" s="1"/>
      <c r="BS6" s="1"/>
      <c r="BT6" s="1"/>
      <c r="BU6" s="1"/>
      <c r="BV6" s="1"/>
      <c r="BW6" s="1"/>
      <c r="BX6" s="1"/>
      <c r="BY6" s="1"/>
      <c r="BZ6" s="1"/>
      <c r="CA6" s="1"/>
      <c r="CB6" s="1"/>
      <c r="CC6" s="1"/>
      <c r="CD6" s="1"/>
      <c r="CE6" s="1"/>
      <c r="CF6" s="1"/>
      <c r="CG6" s="1"/>
      <c r="CH6" s="1"/>
      <c r="CI6" s="1"/>
      <c r="CK6" s="493"/>
      <c r="CL6" s="493"/>
      <c r="CM6" s="493"/>
      <c r="CN6" s="493"/>
      <c r="CO6" s="493"/>
      <c r="CP6" s="493"/>
      <c r="CQ6" s="493"/>
      <c r="CS6" s="493"/>
      <c r="CT6" s="493"/>
      <c r="CU6" s="493"/>
      <c r="CV6" s="493"/>
      <c r="CW6" s="493"/>
      <c r="CX6" s="493"/>
      <c r="CY6" s="493"/>
      <c r="DA6" s="493"/>
      <c r="DB6" s="493"/>
      <c r="DC6" s="493"/>
      <c r="DD6" s="493"/>
      <c r="DE6" s="493"/>
      <c r="DF6" s="493"/>
      <c r="DG6" s="493"/>
      <c r="DH6" s="493"/>
      <c r="DI6" s="493"/>
      <c r="DJ6" s="493"/>
      <c r="DL6" s="2"/>
      <c r="DM6" s="250"/>
    </row>
    <row r="7" spans="1:117" ht="15" customHeight="1" thickBot="1">
      <c r="A7" s="12"/>
      <c r="B7" s="470"/>
      <c r="C7" s="598"/>
      <c r="D7" s="598"/>
      <c r="E7" s="586" t="s">
        <v>671</v>
      </c>
      <c r="F7" s="354"/>
      <c r="G7" s="362" t="s">
        <v>219</v>
      </c>
      <c r="H7" s="363"/>
      <c r="I7" s="341">
        <f>veeLrnCredit</f>
        <v>3.125E-2</v>
      </c>
      <c r="J7" s="345">
        <f t="shared" si="1"/>
        <v>0.75</v>
      </c>
      <c r="K7" s="20"/>
      <c r="L7" s="578" t="s">
        <v>434</v>
      </c>
      <c r="M7" s="419"/>
      <c r="N7" s="419"/>
      <c r="O7" s="639" t="str">
        <f>IF(ErrCheck="Err","N/A",IF(RP_ProtCreditHrs="Yes",MAX(0,MAX(RP_RosteredWithRemovals,RPSum_RPCredit-RP_MCG)),MAX(0,RPSum_RPCredit-RP_MCG)))</f>
        <v>N/A</v>
      </c>
      <c r="P7" s="640" t="str">
        <f>IF(ErrCheck = "Err","Errors",IF(RP_ProtCreditHrs="Yes",MAX(RP_OriginalPayWithRemovals,RP_FlownPay),RP_FlownPay))</f>
        <v>Errors</v>
      </c>
      <c r="Q7" s="641"/>
      <c r="R7" s="20"/>
      <c r="S7" s="511" t="s">
        <v>435</v>
      </c>
      <c r="T7" s="512"/>
      <c r="U7" s="512"/>
      <c r="V7" s="513">
        <f>SUM(V3:V5)</f>
        <v>0</v>
      </c>
      <c r="W7" s="517">
        <f>SUM(W3:X5)</f>
        <v>0</v>
      </c>
      <c r="X7" s="518"/>
      <c r="Y7" s="20"/>
      <c r="Z7" s="359" t="s">
        <v>209</v>
      </c>
      <c r="AA7" s="360"/>
      <c r="AB7" s="360"/>
      <c r="AC7" s="100" t="str">
        <f>IF(ISBLANK(AD7),AE7,AD7)</f>
        <v>Yes</v>
      </c>
      <c r="AD7" s="101"/>
      <c r="AE7" s="102" t="str">
        <f>_xlfn.IFNA(VLOOKUP(RPName,RPList,MATCH("Paid Pax",RPList_Top,0),FALSE),"")</f>
        <v>Yes</v>
      </c>
      <c r="AF7" s="20"/>
      <c r="AG7" s="20"/>
      <c r="AH7" s="20"/>
      <c r="AI7" s="20"/>
      <c r="AJ7" s="20"/>
      <c r="AK7" s="12"/>
      <c r="AL7" s="12"/>
      <c r="AM7" s="528" t="s">
        <v>670</v>
      </c>
      <c r="AN7" s="529"/>
      <c r="AO7" s="529"/>
      <c r="AP7" s="529"/>
      <c r="AQ7" s="529"/>
      <c r="AR7" s="12"/>
      <c r="AS7" s="12"/>
      <c r="AT7" s="12"/>
      <c r="AU7" s="12"/>
      <c r="AV7" s="12"/>
      <c r="AW7" s="20"/>
      <c r="AX7" s="20"/>
      <c r="AY7" s="20"/>
      <c r="AZ7" s="20"/>
      <c r="BA7" s="12"/>
      <c r="BB7" s="12"/>
      <c r="BC7" s="12"/>
      <c r="BD7" s="12"/>
      <c r="BE7" s="12"/>
      <c r="BF7" s="12"/>
      <c r="BG7" s="12"/>
      <c r="BH7" s="12"/>
      <c r="BI7" s="12"/>
      <c r="BJ7" s="12"/>
      <c r="BK7" s="1"/>
      <c r="BL7" s="1"/>
      <c r="BM7" s="1"/>
      <c r="BN7" s="1"/>
      <c r="BO7" s="1"/>
      <c r="BP7" s="1"/>
      <c r="BQ7" s="1"/>
      <c r="BR7" s="1"/>
      <c r="BS7" s="1"/>
      <c r="BT7" s="1"/>
      <c r="BU7" s="1"/>
      <c r="BV7" s="1"/>
      <c r="BW7" s="1"/>
      <c r="BX7" s="1"/>
      <c r="BY7" s="1"/>
      <c r="BZ7" s="1"/>
      <c r="CA7" s="1"/>
      <c r="CB7" s="1"/>
      <c r="CC7" s="1"/>
      <c r="CD7" s="1"/>
      <c r="CE7" s="1"/>
      <c r="CF7" s="1"/>
      <c r="CG7" s="1"/>
      <c r="CH7" s="1"/>
      <c r="CI7" s="1"/>
      <c r="CK7" s="493"/>
      <c r="CL7" s="493"/>
      <c r="CM7" s="493"/>
      <c r="CN7" s="493"/>
      <c r="CO7" s="493"/>
      <c r="CP7" s="493"/>
      <c r="CQ7" s="493"/>
      <c r="CS7" s="493"/>
      <c r="CT7" s="493"/>
      <c r="CU7" s="493"/>
      <c r="CV7" s="493"/>
      <c r="CW7" s="493"/>
      <c r="CX7" s="493"/>
      <c r="CY7" s="493"/>
      <c r="DA7" s="493"/>
      <c r="DB7" s="493"/>
      <c r="DC7" s="493"/>
      <c r="DD7" s="493"/>
      <c r="DE7" s="493"/>
      <c r="DF7" s="493"/>
      <c r="DG7" s="493"/>
      <c r="DH7" s="493"/>
      <c r="DI7" s="493"/>
      <c r="DJ7" s="493"/>
      <c r="DL7" s="2" t="str" cm="1">
        <f t="array" ref="DL7">_xlfn.IFNA(IF(INDEX(SectorsBlocks,ROW()-ROW(DK$5)+2,MATCH(SUBSTITUTE(RPName," ",""),SectorsBlocks_Top,0))&lt;&gt;0,INDEX(SectorsBlocks,ROW()-ROW(DK$5)+2,MATCH(SUBSTITUTE(RPName," ",""),SectorsBlocks_Top,0)),""),"")</f>
        <v>ADL-ASP</v>
      </c>
      <c r="DM7" s="250" cm="1">
        <f t="array" ref="DM7">_xlfn.IFNA(IF(INDEX(SectorsBlocks,ROW()-ROW(DL$5)+2,MATCH(SUBSTITUTE(RPName," ",""),SectorsBlocks_Top,0))&lt;&gt;0,INDEX(SectorsBlocks,ROW()-ROW(DL$5)+2,MATCH(SUBSTITUTE(RPName," ",""),SectorsBlocks_Top,0)+1),""),"")</f>
        <v>9.375E-2</v>
      </c>
    </row>
    <row r="8" spans="1:117" ht="15" customHeight="1" thickBot="1">
      <c r="A8" s="12"/>
      <c r="B8" s="601"/>
      <c r="C8" s="599"/>
      <c r="D8" s="599"/>
      <c r="E8" s="587"/>
      <c r="F8" s="354"/>
      <c r="G8" s="352" t="s">
        <v>174</v>
      </c>
      <c r="H8" s="353"/>
      <c r="I8" s="340">
        <f ca="1">veeLrnCredit+RP_TTL_Credit</f>
        <v>3.125E-2</v>
      </c>
      <c r="J8" s="346">
        <f t="shared" ca="1" si="1"/>
        <v>0.75</v>
      </c>
      <c r="K8" s="20"/>
      <c r="L8" s="502"/>
      <c r="M8" s="602"/>
      <c r="N8" s="602"/>
      <c r="O8" s="514"/>
      <c r="P8" s="519"/>
      <c r="Q8" s="520"/>
      <c r="R8" s="20"/>
      <c r="S8" s="372"/>
      <c r="T8" s="373"/>
      <c r="U8" s="373"/>
      <c r="V8" s="514"/>
      <c r="W8" s="519"/>
      <c r="X8" s="520"/>
      <c r="Y8" s="20"/>
      <c r="Z8" s="515" t="s">
        <v>211</v>
      </c>
      <c r="AA8" s="516"/>
      <c r="AB8" s="516" t="s">
        <v>210</v>
      </c>
      <c r="AC8" s="103" t="str">
        <f>IF(ISBLANK(AD8),AE8,AD8)</f>
        <v>Yes</v>
      </c>
      <c r="AD8" s="104"/>
      <c r="AE8" s="105" t="str">
        <f>_xlfn.IFNA(VLOOKUP(RPName,RPList,MATCH("Prot RP Credit",RPList_Top,0),FALSE),"")</f>
        <v>Yes</v>
      </c>
      <c r="AF8" s="12"/>
      <c r="AG8" s="12"/>
      <c r="AH8" s="12"/>
      <c r="AI8" s="12"/>
      <c r="AJ8" s="12"/>
      <c r="AK8" s="12"/>
      <c r="AL8" s="20"/>
      <c r="AM8" s="529"/>
      <c r="AN8" s="529"/>
      <c r="AO8" s="529"/>
      <c r="AP8" s="529"/>
      <c r="AQ8" s="529"/>
      <c r="AR8" s="12"/>
      <c r="AS8" s="12"/>
      <c r="AT8" s="12"/>
      <c r="AU8" s="12"/>
      <c r="AV8" s="12"/>
      <c r="AW8" s="20"/>
      <c r="AX8" s="20"/>
      <c r="AY8" s="20"/>
      <c r="AZ8" s="321"/>
      <c r="BA8" s="12"/>
      <c r="BB8" s="12"/>
      <c r="BC8" s="12"/>
      <c r="BD8" s="12"/>
      <c r="BE8" s="12"/>
      <c r="BF8" s="12"/>
      <c r="BG8" s="12"/>
      <c r="BH8" s="12"/>
      <c r="BI8" s="12"/>
      <c r="BJ8" s="12"/>
      <c r="BK8" s="1"/>
      <c r="BL8" s="1"/>
      <c r="BM8" s="1"/>
      <c r="BN8" s="1"/>
      <c r="BO8" s="1"/>
      <c r="BP8" s="1"/>
      <c r="BQ8" s="1"/>
      <c r="BR8" s="1"/>
      <c r="BS8" s="1"/>
      <c r="BT8" s="1"/>
      <c r="BU8" s="1"/>
      <c r="BV8" s="1"/>
      <c r="BW8" s="1"/>
      <c r="BX8" s="1"/>
      <c r="BY8" s="1"/>
      <c r="BZ8" s="1"/>
      <c r="CA8" s="1"/>
      <c r="CB8" s="1"/>
      <c r="CC8" s="1"/>
      <c r="CD8" s="1"/>
      <c r="CE8" s="1"/>
      <c r="CF8" s="1"/>
      <c r="CG8" s="1"/>
      <c r="CH8" s="1"/>
      <c r="CI8" s="1"/>
      <c r="CK8" s="493"/>
      <c r="CL8" s="493"/>
      <c r="CM8" s="493"/>
      <c r="CN8" s="493"/>
      <c r="CO8" s="493"/>
      <c r="CP8" s="493"/>
      <c r="CQ8" s="493"/>
      <c r="CS8" s="493"/>
      <c r="CT8" s="493"/>
      <c r="CU8" s="493"/>
      <c r="CV8" s="493"/>
      <c r="CW8" s="493"/>
      <c r="CX8" s="493"/>
      <c r="CY8" s="493"/>
      <c r="DA8" s="493"/>
      <c r="DB8" s="493"/>
      <c r="DC8" s="493"/>
      <c r="DD8" s="493"/>
      <c r="DE8" s="493"/>
      <c r="DF8" s="493"/>
      <c r="DG8" s="493"/>
      <c r="DH8" s="493"/>
      <c r="DI8" s="493"/>
      <c r="DJ8" s="493"/>
      <c r="DL8" s="2" t="str" cm="1">
        <f t="array" ref="DL8">_xlfn.IFNA(IF(INDEX(SectorsBlocks,ROW()-ROW(DK$5)+2,MATCH(SUBSTITUTE(RPName," ",""),SectorsBlocks_Top,0))&lt;&gt;0,INDEX(SectorsBlocks,ROW()-ROW(DK$5)+2,MATCH(SUBSTITUTE(RPName," ",""),SectorsBlocks_Top,0)),""),"")</f>
        <v>ADL-BNE</v>
      </c>
      <c r="DM8" s="250" cm="1">
        <f t="array" ref="DM8">_xlfn.IFNA(IF(INDEX(SectorsBlocks,ROW()-ROW(DL$5)+2,MATCH(SUBSTITUTE(RPName," ",""),SectorsBlocks_Top,0))&lt;&gt;0,INDEX(SectorsBlocks,ROW()-ROW(DL$5)+2,MATCH(SUBSTITUTE(RPName," ",""),SectorsBlocks_Top,0)+1),""),"")</f>
        <v>0.10069444444444445</v>
      </c>
    </row>
    <row r="9" spans="1:117" ht="15" customHeight="1" thickBot="1">
      <c r="A9" s="12"/>
      <c r="B9" s="588" t="s">
        <v>672</v>
      </c>
      <c r="C9" s="588"/>
      <c r="D9" s="588"/>
      <c r="E9" s="588"/>
      <c r="G9" s="355" t="s">
        <v>692</v>
      </c>
      <c r="H9" s="355"/>
      <c r="I9" s="355"/>
      <c r="J9" s="355"/>
      <c r="K9" s="20"/>
      <c r="L9" s="549" t="s">
        <v>778</v>
      </c>
      <c r="M9" s="549"/>
      <c r="N9" s="549"/>
      <c r="O9" s="549"/>
      <c r="P9" s="549"/>
      <c r="Q9" s="549"/>
      <c r="R9" s="549"/>
      <c r="S9" s="549"/>
      <c r="T9" s="549"/>
      <c r="U9" s="549"/>
      <c r="V9" s="549"/>
      <c r="W9" s="549"/>
      <c r="X9" s="549"/>
      <c r="Y9" s="549"/>
      <c r="Z9" s="549"/>
      <c r="AA9" s="549"/>
      <c r="AB9" s="549"/>
      <c r="AC9" s="549"/>
      <c r="AD9" s="549"/>
      <c r="AE9" s="549"/>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
      <c r="BL9" s="1"/>
      <c r="BM9" s="1"/>
      <c r="BN9" s="1"/>
      <c r="BO9" s="1"/>
      <c r="BP9" s="1"/>
      <c r="BQ9" s="1"/>
      <c r="BR9" s="1"/>
      <c r="BS9" s="1"/>
      <c r="BT9" s="1"/>
      <c r="BU9" s="1"/>
      <c r="BV9" s="1"/>
      <c r="BW9" s="1"/>
      <c r="BX9" s="1"/>
      <c r="BY9" s="1"/>
      <c r="BZ9" s="1"/>
      <c r="CA9" s="1"/>
      <c r="CB9" s="1"/>
      <c r="CC9" s="1"/>
      <c r="CD9" s="1"/>
      <c r="CE9" s="1"/>
      <c r="CF9" s="1"/>
      <c r="CG9" s="1"/>
      <c r="CH9" s="1"/>
      <c r="CI9" s="1"/>
      <c r="CK9" s="493"/>
      <c r="CL9" s="493"/>
      <c r="CM9" s="493"/>
      <c r="CN9" s="493"/>
      <c r="CO9" s="493"/>
      <c r="CP9" s="493"/>
      <c r="CQ9" s="493"/>
      <c r="CS9" s="493"/>
      <c r="CT9" s="493"/>
      <c r="CU9" s="493"/>
      <c r="CV9" s="493"/>
      <c r="CW9" s="493"/>
      <c r="CX9" s="493"/>
      <c r="CY9" s="493"/>
      <c r="DA9" s="493"/>
      <c r="DB9" s="493"/>
      <c r="DC9" s="493"/>
      <c r="DD9" s="493"/>
      <c r="DE9" s="493"/>
      <c r="DF9" s="493"/>
      <c r="DG9" s="493"/>
      <c r="DH9" s="493"/>
      <c r="DI9" s="493"/>
      <c r="DJ9" s="493"/>
      <c r="DL9" s="2" t="str" cm="1">
        <f t="array" ref="DL9">_xlfn.IFNA(IF(INDEX(SectorsBlocks,ROW()-ROW(DK$5)+2,MATCH(SUBSTITUTE(RPName," ",""),SectorsBlocks_Top,0))&lt;&gt;0,INDEX(SectorsBlocks,ROW()-ROW(DK$5)+2,MATCH(SUBSTITUTE(RPName," ",""),SectorsBlocks_Top,0)),""),"")</f>
        <v>ADL-CBR</v>
      </c>
      <c r="DM9" s="250" cm="1">
        <f t="array" ref="DM9">_xlfn.IFNA(IF(INDEX(SectorsBlocks,ROW()-ROW(DL$5)+2,MATCH(SUBSTITUTE(RPName," ",""),SectorsBlocks_Top,0))&lt;&gt;0,INDEX(SectorsBlocks,ROW()-ROW(DL$5)+2,MATCH(SUBSTITUTE(RPName," ",""),SectorsBlocks_Top,0)+1),""),"")</f>
        <v>6.5972222222222224E-2</v>
      </c>
    </row>
    <row r="10" spans="1:117" ht="15" customHeight="1" thickBot="1">
      <c r="A10" s="12"/>
      <c r="B10" s="523" t="s">
        <v>121</v>
      </c>
      <c r="C10" s="603" t="s">
        <v>661</v>
      </c>
      <c r="D10" s="604"/>
      <c r="E10" s="604"/>
      <c r="F10" s="604"/>
      <c r="G10" s="604"/>
      <c r="H10" s="604" t="s">
        <v>811</v>
      </c>
      <c r="I10" s="604"/>
      <c r="J10" s="604"/>
      <c r="K10" s="604"/>
      <c r="L10" s="604"/>
      <c r="M10" s="482" t="str">
        <f>"Pre-Duty Travel" &amp; IF(RP_PaidPax="No"," - Paid Paxing is OFF","")</f>
        <v>Pre-Duty Travel</v>
      </c>
      <c r="N10" s="482"/>
      <c r="O10" s="482"/>
      <c r="P10" s="482"/>
      <c r="Q10" s="482"/>
      <c r="R10" s="488" t="s">
        <v>254</v>
      </c>
      <c r="S10" s="488"/>
      <c r="T10" s="488"/>
      <c r="U10" s="488"/>
      <c r="V10" s="488"/>
      <c r="W10" s="488"/>
      <c r="X10" s="488"/>
      <c r="Y10" s="488"/>
      <c r="Z10" s="488"/>
      <c r="AA10" s="488"/>
      <c r="AB10" s="488"/>
      <c r="AC10" s="488"/>
      <c r="AD10" s="488"/>
      <c r="AE10" s="488"/>
      <c r="AF10" s="488"/>
      <c r="AG10" s="488"/>
      <c r="AH10" s="488"/>
      <c r="AI10" s="488"/>
      <c r="AJ10" s="488"/>
      <c r="AK10" s="488"/>
      <c r="AL10" s="488"/>
      <c r="AM10" s="481" t="str">
        <f>"Post-Duty Travel" &amp; IF(RP_PaidPax="No"," - Paid Paxing OFF","")</f>
        <v>Post-Duty Travel</v>
      </c>
      <c r="AN10" s="482"/>
      <c r="AO10" s="482"/>
      <c r="AP10" s="482"/>
      <c r="AQ10" s="483"/>
      <c r="AR10" s="487" t="s">
        <v>163</v>
      </c>
      <c r="AS10" s="488"/>
      <c r="AT10" s="488"/>
      <c r="AU10" s="488"/>
      <c r="AV10" s="488"/>
      <c r="AW10" s="488"/>
      <c r="AX10" s="488"/>
      <c r="AY10" s="488"/>
      <c r="AZ10" s="489"/>
      <c r="BA10" s="12"/>
      <c r="BB10" s="475" t="s">
        <v>120</v>
      </c>
      <c r="BC10" s="476"/>
      <c r="BD10" s="476"/>
      <c r="BE10" s="476"/>
      <c r="BF10" s="476"/>
      <c r="BG10" s="476"/>
      <c r="BH10" s="476"/>
      <c r="BI10" s="477"/>
      <c r="BJ10" s="12"/>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K10" s="493"/>
      <c r="CL10" s="493"/>
      <c r="CM10" s="493"/>
      <c r="CN10" s="493"/>
      <c r="CO10" s="493"/>
      <c r="CP10" s="493"/>
      <c r="CQ10" s="493"/>
      <c r="CS10" s="493"/>
      <c r="CT10" s="493"/>
      <c r="CU10" s="493"/>
      <c r="CV10" s="493"/>
      <c r="CW10" s="493"/>
      <c r="CX10" s="493"/>
      <c r="CY10" s="493"/>
      <c r="DA10" s="493"/>
      <c r="DB10" s="493"/>
      <c r="DC10" s="493"/>
      <c r="DD10" s="493"/>
      <c r="DE10" s="493"/>
      <c r="DF10" s="493"/>
      <c r="DG10" s="493"/>
      <c r="DH10" s="493"/>
      <c r="DI10" s="493"/>
      <c r="DJ10" s="493"/>
      <c r="DL10" s="2" t="str" cm="1">
        <f t="array" ref="DL10">_xlfn.IFNA(IF(INDEX(SectorsBlocks,ROW()-ROW(DK$5)+2,MATCH(SUBSTITUTE(RPName," ",""),SectorsBlocks_Top,0))&lt;&gt;0,INDEX(SectorsBlocks,ROW()-ROW(DK$5)+2,MATCH(SUBSTITUTE(RPName," ",""),SectorsBlocks_Top,0)),""),"")</f>
        <v>ADL-CNS</v>
      </c>
      <c r="DM10" s="250" cm="1">
        <f t="array" ref="DM10">_xlfn.IFNA(IF(INDEX(SectorsBlocks,ROW()-ROW(DL$5)+2,MATCH(SUBSTITUTE(RPName," ",""),SectorsBlocks_Top,0))&lt;&gt;0,INDEX(SectorsBlocks,ROW()-ROW(DL$5)+2,MATCH(SUBSTITUTE(RPName," ",""),SectorsBlocks_Top,0)+1),""),"")</f>
        <v>0.13194444444444445</v>
      </c>
    </row>
    <row r="11" spans="1:117" ht="15" customHeight="1" thickBot="1">
      <c r="A11" s="12"/>
      <c r="B11" s="524"/>
      <c r="C11" s="605"/>
      <c r="D11" s="606"/>
      <c r="E11" s="606"/>
      <c r="F11" s="606"/>
      <c r="G11" s="606"/>
      <c r="H11" s="606"/>
      <c r="I11" s="606"/>
      <c r="J11" s="606"/>
      <c r="K11" s="606"/>
      <c r="L11" s="606"/>
      <c r="M11" s="485"/>
      <c r="N11" s="485"/>
      <c r="O11" s="485"/>
      <c r="P11" s="485"/>
      <c r="Q11" s="485"/>
      <c r="R11" s="491"/>
      <c r="S11" s="491"/>
      <c r="T11" s="491"/>
      <c r="U11" s="491"/>
      <c r="V11" s="491"/>
      <c r="W11" s="491"/>
      <c r="X11" s="491"/>
      <c r="Y11" s="491"/>
      <c r="Z11" s="491"/>
      <c r="AA11" s="491"/>
      <c r="AB11" s="491"/>
      <c r="AC11" s="491"/>
      <c r="AD11" s="491"/>
      <c r="AE11" s="491"/>
      <c r="AF11" s="491"/>
      <c r="AG11" s="491"/>
      <c r="AH11" s="491"/>
      <c r="AI11" s="491"/>
      <c r="AJ11" s="491"/>
      <c r="AK11" s="491"/>
      <c r="AL11" s="491"/>
      <c r="AM11" s="484"/>
      <c r="AN11" s="485"/>
      <c r="AO11" s="485"/>
      <c r="AP11" s="485"/>
      <c r="AQ11" s="486"/>
      <c r="AR11" s="490"/>
      <c r="AS11" s="491"/>
      <c r="AT11" s="491"/>
      <c r="AU11" s="491"/>
      <c r="AV11" s="491"/>
      <c r="AW11" s="491"/>
      <c r="AX11" s="491"/>
      <c r="AY11" s="491"/>
      <c r="AZ11" s="492"/>
      <c r="BA11" s="12"/>
      <c r="BB11" s="478"/>
      <c r="BC11" s="479"/>
      <c r="BD11" s="479"/>
      <c r="BE11" s="479"/>
      <c r="BF11" s="479"/>
      <c r="BG11" s="479"/>
      <c r="BH11" s="479"/>
      <c r="BI11" s="480"/>
      <c r="BJ11" s="12"/>
      <c r="BK11" s="366" t="s">
        <v>102</v>
      </c>
      <c r="BL11" s="366"/>
      <c r="BM11" s="366"/>
      <c r="BN11" s="366"/>
      <c r="BO11" s="1"/>
      <c r="BP11" s="470" t="s">
        <v>550</v>
      </c>
      <c r="BQ11" s="1"/>
      <c r="BR11" s="501" t="s">
        <v>170</v>
      </c>
      <c r="BS11" s="576"/>
      <c r="BT11" s="576"/>
      <c r="BU11" s="576"/>
      <c r="BV11" s="576"/>
      <c r="BW11" s="576"/>
      <c r="BX11" s="576"/>
      <c r="BY11" s="576"/>
      <c r="BZ11" s="576"/>
      <c r="CA11" s="576"/>
      <c r="CB11" s="576"/>
      <c r="CC11" s="576"/>
      <c r="CD11" s="576"/>
      <c r="CE11" s="576"/>
      <c r="CF11" s="576"/>
      <c r="CG11" s="576"/>
      <c r="CH11" s="576"/>
      <c r="CI11" s="577"/>
      <c r="CK11" s="493"/>
      <c r="CL11" s="493"/>
      <c r="CM11" s="493"/>
      <c r="CN11" s="493"/>
      <c r="CO11" s="493"/>
      <c r="CP11" s="493"/>
      <c r="CQ11" s="493"/>
      <c r="CS11" s="493"/>
      <c r="CT11" s="493"/>
      <c r="CU11" s="493"/>
      <c r="CV11" s="493"/>
      <c r="CW11" s="493"/>
      <c r="CX11" s="493"/>
      <c r="CY11" s="493"/>
      <c r="DA11" s="493"/>
      <c r="DB11" s="493"/>
      <c r="DC11" s="493"/>
      <c r="DD11" s="493"/>
      <c r="DE11" s="493"/>
      <c r="DF11" s="493"/>
      <c r="DG11" s="493"/>
      <c r="DH11" s="493"/>
      <c r="DI11" s="493"/>
      <c r="DJ11" s="493"/>
      <c r="DL11" s="2" t="str" cm="1">
        <f t="array" ref="DL11">_xlfn.IFNA(IF(INDEX(SectorsBlocks,ROW()-ROW(DK$5)+2,MATCH(SUBSTITUTE(RPName," ",""),SectorsBlocks_Top,0))&lt;&gt;0,INDEX(SectorsBlocks,ROW()-ROW(DK$5)+2,MATCH(SUBSTITUTE(RPName," ",""),SectorsBlocks_Top,0)),""),"")</f>
        <v>ADL-HBA</v>
      </c>
      <c r="DM11" s="250" cm="1">
        <f t="array" ref="DM11">_xlfn.IFNA(IF(INDEX(SectorsBlocks,ROW()-ROW(DL$5)+2,MATCH(SUBSTITUTE(RPName," ",""),SectorsBlocks_Top,0))&lt;&gt;0,INDEX(SectorsBlocks,ROW()-ROW(DL$5)+2,MATCH(SUBSTITUTE(RPName," ",""),SectorsBlocks_Top,0)+1),""),"")</f>
        <v>8.3333333333333329E-2</v>
      </c>
    </row>
    <row r="12" spans="1:117" ht="15" customHeight="1">
      <c r="A12" s="12"/>
      <c r="B12" s="524"/>
      <c r="C12" s="470" t="s">
        <v>9</v>
      </c>
      <c r="D12" s="366" t="s">
        <v>747</v>
      </c>
      <c r="E12" s="366" t="s">
        <v>266</v>
      </c>
      <c r="F12" s="366" t="s">
        <v>265</v>
      </c>
      <c r="G12" s="366" t="s">
        <v>543</v>
      </c>
      <c r="H12" s="366" t="s">
        <v>416</v>
      </c>
      <c r="I12" s="366"/>
      <c r="J12" s="366" t="s">
        <v>675</v>
      </c>
      <c r="K12" s="366" t="s">
        <v>776</v>
      </c>
      <c r="L12" s="366" t="s">
        <v>218</v>
      </c>
      <c r="M12" s="471" t="s">
        <v>563</v>
      </c>
      <c r="N12" s="471" t="s">
        <v>4</v>
      </c>
      <c r="O12" s="471" t="s">
        <v>1</v>
      </c>
      <c r="P12" s="471"/>
      <c r="Q12" s="471" t="s">
        <v>145</v>
      </c>
      <c r="R12" s="566" t="s">
        <v>0</v>
      </c>
      <c r="S12" s="567"/>
      <c r="T12" s="567"/>
      <c r="U12" s="560" t="s">
        <v>5</v>
      </c>
      <c r="V12" s="560"/>
      <c r="W12" s="560"/>
      <c r="X12" s="375" t="s">
        <v>6</v>
      </c>
      <c r="Y12" s="375"/>
      <c r="Z12" s="375"/>
      <c r="AA12" s="376" t="s">
        <v>7</v>
      </c>
      <c r="AB12" s="376"/>
      <c r="AC12" s="376"/>
      <c r="AD12" s="498" t="s">
        <v>8</v>
      </c>
      <c r="AE12" s="498"/>
      <c r="AF12" s="498"/>
      <c r="AG12" s="564" t="s">
        <v>113</v>
      </c>
      <c r="AH12" s="564"/>
      <c r="AI12" s="565"/>
      <c r="AJ12" s="366" t="s">
        <v>122</v>
      </c>
      <c r="AK12" s="366"/>
      <c r="AL12" s="366"/>
      <c r="AM12" s="558" t="s">
        <v>563</v>
      </c>
      <c r="AN12" s="471" t="s">
        <v>4</v>
      </c>
      <c r="AO12" s="471" t="s">
        <v>1</v>
      </c>
      <c r="AP12" s="471"/>
      <c r="AQ12" s="472" t="s">
        <v>145</v>
      </c>
      <c r="AR12" s="523" t="s">
        <v>121</v>
      </c>
      <c r="AS12" s="366" t="s">
        <v>263</v>
      </c>
      <c r="AT12" s="366" t="str">
        <f>"TVL Credit" &amp; IF(RP_PaidPax="No"," (OFF)","")</f>
        <v>TVL Credit</v>
      </c>
      <c r="AU12" s="366" t="s">
        <v>229</v>
      </c>
      <c r="AV12" s="366" t="s">
        <v>816</v>
      </c>
      <c r="AW12" s="366" t="s">
        <v>810</v>
      </c>
      <c r="AX12" s="366" t="s">
        <v>772</v>
      </c>
      <c r="AY12" s="366" t="s">
        <v>771</v>
      </c>
      <c r="AZ12" s="525" t="s">
        <v>773</v>
      </c>
      <c r="BA12" s="12"/>
      <c r="BB12" s="478"/>
      <c r="BC12" s="479"/>
      <c r="BD12" s="479"/>
      <c r="BE12" s="479"/>
      <c r="BF12" s="479"/>
      <c r="BG12" s="479"/>
      <c r="BH12" s="479"/>
      <c r="BI12" s="480"/>
      <c r="BJ12" s="12"/>
      <c r="BK12" s="366"/>
      <c r="BL12" s="366"/>
      <c r="BM12" s="366"/>
      <c r="BN12" s="366"/>
      <c r="BO12" s="1"/>
      <c r="BP12" s="470"/>
      <c r="BQ12" s="1"/>
      <c r="BR12" s="578"/>
      <c r="BS12" s="419"/>
      <c r="BT12" s="419"/>
      <c r="BU12" s="419"/>
      <c r="BV12" s="419"/>
      <c r="BW12" s="419"/>
      <c r="BX12" s="419"/>
      <c r="BY12" s="419"/>
      <c r="BZ12" s="419"/>
      <c r="CA12" s="419"/>
      <c r="CB12" s="419"/>
      <c r="CC12" s="419"/>
      <c r="CD12" s="419"/>
      <c r="CE12" s="419"/>
      <c r="CF12" s="419"/>
      <c r="CG12" s="419"/>
      <c r="CH12" s="419"/>
      <c r="CI12" s="579"/>
      <c r="CK12" s="494"/>
      <c r="CL12" s="494"/>
      <c r="CM12" s="494"/>
      <c r="CN12" s="493"/>
      <c r="CO12" s="493"/>
      <c r="CP12" s="493"/>
      <c r="CQ12" s="494"/>
      <c r="CS12" s="494"/>
      <c r="CT12" s="494"/>
      <c r="CU12" s="494"/>
      <c r="CV12" s="493"/>
      <c r="CW12" s="493"/>
      <c r="CX12" s="493"/>
      <c r="CY12" s="494"/>
      <c r="DA12" s="494"/>
      <c r="DB12" s="494"/>
      <c r="DC12" s="494"/>
      <c r="DD12" s="494"/>
      <c r="DE12" s="494"/>
      <c r="DF12" s="494"/>
      <c r="DG12" s="494"/>
      <c r="DH12" s="494"/>
      <c r="DI12" s="494"/>
      <c r="DJ12" s="494"/>
      <c r="DL12" s="2" t="str" cm="1">
        <f t="array" ref="DL12">_xlfn.IFNA(IF(INDEX(SectorsBlocks,ROW()-ROW(DK$5)+2,MATCH(SUBSTITUTE(RPName," ",""),SectorsBlocks_Top,0))&lt;&gt;0,INDEX(SectorsBlocks,ROW()-ROW(DK$5)+2,MATCH(SUBSTITUTE(RPName," ",""),SectorsBlocks_Top,0)),""),"")</f>
        <v>ADL-LST</v>
      </c>
      <c r="DM12" s="250" cm="1">
        <f t="array" ref="DM12">_xlfn.IFNA(IF(INDEX(SectorsBlocks,ROW()-ROW(DL$5)+2,MATCH(SUBSTITUTE(RPName," ",""),SectorsBlocks_Top,0))&lt;&gt;0,INDEX(SectorsBlocks,ROW()-ROW(DL$5)+2,MATCH(SUBSTITUTE(RPName," ",""),SectorsBlocks_Top,0)+1),""),"")</f>
        <v>7.6388888888888895E-2</v>
      </c>
    </row>
    <row r="13" spans="1:117" ht="15" customHeight="1">
      <c r="A13" s="12"/>
      <c r="B13" s="595" t="s">
        <v>249</v>
      </c>
      <c r="C13" s="470"/>
      <c r="D13" s="366"/>
      <c r="E13" s="366"/>
      <c r="F13" s="366"/>
      <c r="G13" s="366"/>
      <c r="H13" s="366"/>
      <c r="I13" s="366"/>
      <c r="J13" s="366"/>
      <c r="K13" s="366"/>
      <c r="L13" s="366"/>
      <c r="M13" s="471"/>
      <c r="N13" s="471"/>
      <c r="O13" s="471"/>
      <c r="P13" s="471"/>
      <c r="Q13" s="471"/>
      <c r="R13" s="561" t="s">
        <v>4</v>
      </c>
      <c r="S13" s="563" t="s">
        <v>1</v>
      </c>
      <c r="T13" s="563"/>
      <c r="U13" s="499" t="s">
        <v>4</v>
      </c>
      <c r="V13" s="568"/>
      <c r="W13" s="568"/>
      <c r="X13" s="555" t="s">
        <v>4</v>
      </c>
      <c r="Y13" s="374"/>
      <c r="Z13" s="374"/>
      <c r="AA13" s="569" t="s">
        <v>4</v>
      </c>
      <c r="AB13" s="503" t="s">
        <v>1</v>
      </c>
      <c r="AC13" s="503"/>
      <c r="AD13" s="447" t="s">
        <v>4</v>
      </c>
      <c r="AE13" s="557" t="s">
        <v>1</v>
      </c>
      <c r="AF13" s="557"/>
      <c r="AG13" s="553" t="s">
        <v>4</v>
      </c>
      <c r="AH13" s="471" t="s">
        <v>1</v>
      </c>
      <c r="AI13" s="472"/>
      <c r="AJ13" s="366" t="s">
        <v>100</v>
      </c>
      <c r="AK13" s="366" t="s">
        <v>242</v>
      </c>
      <c r="AL13" s="366" t="s">
        <v>117</v>
      </c>
      <c r="AM13" s="558"/>
      <c r="AN13" s="471"/>
      <c r="AO13" s="471"/>
      <c r="AP13" s="471"/>
      <c r="AQ13" s="472"/>
      <c r="AR13" s="524"/>
      <c r="AS13" s="366"/>
      <c r="AT13" s="366"/>
      <c r="AU13" s="366"/>
      <c r="AV13" s="366"/>
      <c r="AW13" s="366"/>
      <c r="AX13" s="366"/>
      <c r="AY13" s="366"/>
      <c r="AZ13" s="525"/>
      <c r="BA13" s="12"/>
      <c r="BB13" s="470" t="s">
        <v>262</v>
      </c>
      <c r="BC13" s="366" t="s">
        <v>119</v>
      </c>
      <c r="BD13" s="366" t="s">
        <v>805</v>
      </c>
      <c r="BE13" s="366" t="s">
        <v>98</v>
      </c>
      <c r="BF13" s="366"/>
      <c r="BG13" s="366" t="s">
        <v>204</v>
      </c>
      <c r="BH13" s="366"/>
      <c r="BI13" s="525" t="s">
        <v>230</v>
      </c>
      <c r="BJ13" s="12"/>
      <c r="BK13" s="366"/>
      <c r="BL13" s="366"/>
      <c r="BM13" s="366"/>
      <c r="BN13" s="366"/>
      <c r="BO13" s="1"/>
      <c r="BP13" s="470"/>
      <c r="BQ13" s="1"/>
      <c r="BR13" s="470" t="s">
        <v>233</v>
      </c>
      <c r="BS13" s="366"/>
      <c r="BT13" s="366" t="s">
        <v>512</v>
      </c>
      <c r="BU13" s="366"/>
      <c r="BV13" s="366" t="s">
        <v>164</v>
      </c>
      <c r="BW13" s="366"/>
      <c r="BX13" s="366" t="s">
        <v>165</v>
      </c>
      <c r="BY13" s="366"/>
      <c r="BZ13" s="366" t="s">
        <v>166</v>
      </c>
      <c r="CA13" s="366"/>
      <c r="CB13" s="366" t="s">
        <v>167</v>
      </c>
      <c r="CC13" s="366"/>
      <c r="CD13" s="366" t="s">
        <v>168</v>
      </c>
      <c r="CE13" s="366"/>
      <c r="CF13" s="366" t="s">
        <v>169</v>
      </c>
      <c r="CG13" s="366"/>
      <c r="CH13" s="525" t="s">
        <v>234</v>
      </c>
      <c r="CI13" s="525"/>
      <c r="CK13" s="219"/>
      <c r="CL13" s="219"/>
      <c r="CM13" s="219"/>
      <c r="CQ13" s="219"/>
      <c r="CS13" s="219"/>
      <c r="CT13" s="219"/>
      <c r="CU13" s="219"/>
      <c r="CY13" s="219"/>
      <c r="DA13" s="239"/>
      <c r="DB13" s="239"/>
      <c r="DC13" s="239"/>
      <c r="DD13" s="239"/>
      <c r="DE13" s="239"/>
      <c r="DF13" s="239"/>
      <c r="DG13" s="241"/>
      <c r="DH13" s="241"/>
      <c r="DI13" s="241"/>
      <c r="DJ13" s="239"/>
      <c r="DL13" s="2" t="str" cm="1">
        <f t="array" ref="DL13">_xlfn.IFNA(IF(INDEX(SectorsBlocks,ROW()-ROW(DK$5)+2,MATCH(SUBSTITUTE(RPName," ",""),SectorsBlocks_Top,0))&lt;&gt;0,INDEX(SectorsBlocks,ROW()-ROW(DK$5)+2,MATCH(SUBSTITUTE(RPName," ",""),SectorsBlocks_Top,0)),""),"")</f>
        <v>ADL-MEL</v>
      </c>
      <c r="DM13" s="250" cm="1">
        <f t="array" ref="DM13">_xlfn.IFNA(IF(INDEX(SectorsBlocks,ROW()-ROW(DL$5)+2,MATCH(SUBSTITUTE(RPName," ",""),SectorsBlocks_Top,0))&lt;&gt;0,INDEX(SectorsBlocks,ROW()-ROW(DL$5)+2,MATCH(SUBSTITUTE(RPName," ",""),SectorsBlocks_Top,0)+1),""),"")</f>
        <v>5.5555555555555552E-2</v>
      </c>
    </row>
    <row r="14" spans="1:117" ht="15" customHeight="1" thickBot="1">
      <c r="A14" s="12"/>
      <c r="B14" s="596"/>
      <c r="C14" s="601"/>
      <c r="D14" s="367"/>
      <c r="E14" s="367"/>
      <c r="F14" s="367"/>
      <c r="G14" s="367"/>
      <c r="H14" s="61" t="s">
        <v>777</v>
      </c>
      <c r="I14" s="14" t="s">
        <v>242</v>
      </c>
      <c r="J14" s="367"/>
      <c r="K14" s="367"/>
      <c r="L14" s="367"/>
      <c r="M14" s="522"/>
      <c r="N14" s="522"/>
      <c r="O14" s="57" t="s">
        <v>100</v>
      </c>
      <c r="P14" s="57" t="s">
        <v>101</v>
      </c>
      <c r="Q14" s="522"/>
      <c r="R14" s="562"/>
      <c r="S14" s="45" t="s">
        <v>100</v>
      </c>
      <c r="T14" s="45" t="s">
        <v>101</v>
      </c>
      <c r="U14" s="500"/>
      <c r="V14" s="46" t="s">
        <v>100</v>
      </c>
      <c r="W14" s="46" t="s">
        <v>101</v>
      </c>
      <c r="X14" s="556"/>
      <c r="Y14" s="47" t="s">
        <v>100</v>
      </c>
      <c r="Z14" s="47" t="s">
        <v>101</v>
      </c>
      <c r="AA14" s="570"/>
      <c r="AB14" s="48" t="s">
        <v>100</v>
      </c>
      <c r="AC14" s="48" t="s">
        <v>101</v>
      </c>
      <c r="AD14" s="448"/>
      <c r="AE14" s="49" t="s">
        <v>100</v>
      </c>
      <c r="AF14" s="49" t="s">
        <v>101</v>
      </c>
      <c r="AG14" s="554"/>
      <c r="AH14" s="50" t="s">
        <v>100</v>
      </c>
      <c r="AI14" s="54" t="s">
        <v>101</v>
      </c>
      <c r="AJ14" s="367"/>
      <c r="AK14" s="367"/>
      <c r="AL14" s="367"/>
      <c r="AM14" s="559"/>
      <c r="AN14" s="522"/>
      <c r="AO14" s="57" t="s">
        <v>100</v>
      </c>
      <c r="AP14" s="57" t="s">
        <v>101</v>
      </c>
      <c r="AQ14" s="473"/>
      <c r="AR14" s="524"/>
      <c r="AS14" s="367"/>
      <c r="AT14" s="367"/>
      <c r="AU14" s="367"/>
      <c r="AV14" s="367"/>
      <c r="AW14" s="367"/>
      <c r="AX14" s="367"/>
      <c r="AY14" s="367"/>
      <c r="AZ14" s="526"/>
      <c r="BA14" s="12"/>
      <c r="BB14" s="470"/>
      <c r="BC14" s="366"/>
      <c r="BD14" s="366"/>
      <c r="BE14" s="6" t="s">
        <v>239</v>
      </c>
      <c r="BF14" s="6" t="s">
        <v>238</v>
      </c>
      <c r="BG14" s="6" t="s">
        <v>239</v>
      </c>
      <c r="BH14" s="6" t="s">
        <v>238</v>
      </c>
      <c r="BI14" s="525"/>
      <c r="BJ14" s="12"/>
      <c r="BK14" s="474"/>
      <c r="BL14" s="474"/>
      <c r="BM14" s="474"/>
      <c r="BN14" s="474"/>
      <c r="BO14" s="1"/>
      <c r="BP14" s="234" t="s">
        <v>551</v>
      </c>
      <c r="BQ14" s="1"/>
      <c r="BR14" s="127" t="s">
        <v>100</v>
      </c>
      <c r="BS14" s="6" t="s">
        <v>242</v>
      </c>
      <c r="BT14" s="6" t="s">
        <v>513</v>
      </c>
      <c r="BU14" s="6" t="s">
        <v>242</v>
      </c>
      <c r="BV14" s="27" t="s">
        <v>100</v>
      </c>
      <c r="BW14" s="27" t="s">
        <v>242</v>
      </c>
      <c r="BX14" s="28" t="s">
        <v>100</v>
      </c>
      <c r="BY14" s="28" t="s">
        <v>242</v>
      </c>
      <c r="BZ14" s="29" t="s">
        <v>100</v>
      </c>
      <c r="CA14" s="29" t="s">
        <v>242</v>
      </c>
      <c r="CB14" s="24" t="s">
        <v>100</v>
      </c>
      <c r="CC14" s="24" t="s">
        <v>242</v>
      </c>
      <c r="CD14" s="25" t="s">
        <v>100</v>
      </c>
      <c r="CE14" s="25" t="s">
        <v>242</v>
      </c>
      <c r="CF14" s="26" t="s">
        <v>100</v>
      </c>
      <c r="CG14" s="26" t="s">
        <v>242</v>
      </c>
      <c r="CH14" s="128" t="s">
        <v>100</v>
      </c>
      <c r="CI14" s="128" t="s">
        <v>100</v>
      </c>
      <c r="CK14" s="219">
        <f>IF(ISNUMBER(RP_Roll_In_Sked_Block_Out_Local),TIME(HOUR(RP_Roll_In_Sked_Block_Out_Local),MINUTE(RP_Roll_In_Sked_Block_Out_Local),0)+TIME(0,30,0)-IF(RP_Roll_In_Sked_Block_Out_Local+TIME(0,30,0)&gt;1,1,0),0)</f>
        <v>0</v>
      </c>
      <c r="CL14" s="219">
        <f>IF(ISNUMBER(RP_Roll_In_Sked_Block_Out_Local),TIME(HOUR(RP_Roll_In_Sked_Block_Out_Local),MINUTE(RP_Roll_In_Sked_Block_Out_Local),0)-TIME(0,90,0)+IF(TIME(HOUR(RP_Roll_In_Sked_Block_Out_Local),MINUTE(RP_Roll_In_Sked_Block_Out_Local),0)-TIME(0,90,0)&lt;0,1,0),0)</f>
        <v>0</v>
      </c>
      <c r="CM14" s="219">
        <f>IF(ISNUMBER(RP_Roll_In_Sked_Block_In_Local),TIME(HOUR(RP_Roll_In_Sked_Block_In_Local),MINUTE(RP_Roll_In_Sked_Block_In_Local),0)+TIME(0,30,0)-IF(TIME(HOUR(RP_Roll_In_Sked_Block_In_Local),MINUTE(RP_Roll_In_Sked_Block_In_Local),0)+TIME(0,30,0)&gt;1,1,0),0)</f>
        <v>0</v>
      </c>
      <c r="CN14" s="219">
        <f>IF(ISNUMBER(RP_Roll_In_Sked_Block_Out_Local),TIME(HOUR(RP_Roll_In_Sked_Block_Out_Local),MINUTE(RP_Roll_In_Sked_Block_Out_Local),0)-TIME(0,15,0)+IF(TIME(HOUR(RP_Roll_In_Sked_Block_Out_Local),MINUTE(RP_Roll_In_Sked_Block_Out_Local),0)-TIME(0,15,0)&lt;0,1,0),0)</f>
        <v>0</v>
      </c>
      <c r="CO14" s="219">
        <f>IF(ISNUMBER(RP_Roll_In_Sked_Block_In_Local),TIME(HOUR(RP_Roll_In_Sked_Block_In_Local),MINUTE(RP_Roll_In_Sked_Block_In_Local),0)-TIME(1,0,0)+IF(TIME(HOUR(RP_Roll_In_Sked_Block_In_Local),MINUTE(RP_Roll_In_Sked_Block_In_Local),0)-TIME(0,60,0)&lt;0,1,0),0)</f>
        <v>0</v>
      </c>
      <c r="CP14" s="219">
        <f>IF(ISNUMBER(RP_Roll_In_Sked_Duty_On_Local),TIME(HOUR(RP_Roll_In_Sked_Duty_On_Local),MINUTE(RP_Roll_In_Sked_Duty_On_Local),0),0)</f>
        <v>0</v>
      </c>
      <c r="CQ14" s="219">
        <f>IF(ISNUMBER(RP_Roll_In_Actual_Block_In_Local),TIME(HOUR(RP_Roll_In_Actual_Block_In_Local),MINUTE(RP_Roll_In_Actual_Block_In_Local),0)+TIME(0,30,0)-IF(TIME(HOUR(RP_Roll_In_Actual_Block_In_Local),MINUTE(RP_Roll_In_Actual_Block_In_Local),0)+TIME(0,30,0)&gt;1,1,0),0)</f>
        <v>0</v>
      </c>
      <c r="CS14" s="219" cm="1">
        <f t="array" ref="CS14">IF(ISNUMBER(RP_Roll_Out_Sked_Block_Out_Local),TIME(HOUR(RP_Roll_Out_Sked_Block_Out_Local),MINUTE(RP_Roll_Out_Sked_Block_Out_Local),0)+TIME(0,30,0)-IF(RP_Roll_Out_Sked_Block_Out_Local+TIME(0,30,0)&gt;1,1,0),0)</f>
        <v>0</v>
      </c>
      <c r="CT14" s="219" cm="1">
        <f t="array" ref="CT14">IF(ISNUMBER(RP_Roll_Out_Sked_Block_Out_Local),TIME(HOUR(RP_Roll_Out_Sked_Block_Out_Local),MINUTE(RP_Roll_Out_Sked_Block_Out_Local),0)-TIME(0,90,0)+IF(TIME(HOUR(RP_Roll_Out_Sked_Block_Out_Local),MINUTE(RP_Roll_Out_Sked_Block_Out_Local),0)-TIME(0,90,0)&lt;0,1,0),0)</f>
        <v>0</v>
      </c>
      <c r="CU14" s="219" cm="1">
        <f t="array" ref="CU14">IF(ISNUMBER(RP_Roll_Out_Sked_Block_In_Local),TIME(HOUR(RP_Roll_Out_Sked_Block_In_Local),MINUTE(RP_Roll_Out_Sked_Block_In_Local),0)+TIME(0,30,0)-IF(TIME(HOUR(RP_Roll_Out_Sked_Block_In_Local),MINUTE(RP_Roll_Out_Sked_Block_In_Local),0)+TIME(0,30,0)&gt;1,1,0),0)</f>
        <v>0</v>
      </c>
      <c r="CV14" s="219" cm="1">
        <f t="array" ref="CV14">IF(ISNUMBER(RP_Roll_Out_Sked_Block_Out_Local),TIME(HOUR(RP_Roll_Out_Sked_Block_Out_Local),MINUTE(RP_Roll_Out_Sked_Block_Out_Local),0)-TIME(0,15,0)+IF(TIME(HOUR(RP_Roll_Out_Sked_Block_Out_Local),MINUTE(RP_Roll_Out_Sked_Block_Out_Local),0)-TIME(0,15,0)&lt;0,1,0),0)</f>
        <v>0</v>
      </c>
      <c r="CW14" s="219" cm="1">
        <f t="array" ref="CW14">IF(ISNUMBER(RP_Roll_Out_Sked_Block_In_Local),TIME(HOUR(RP_Roll_Out_Sked_Block_In_Local),MINUTE(RP_Roll_Out_Sked_Block_In_Local),0)-TIME(1,0,0)+IF(TIME(HOUR(RP_Roll_Out_Sked_Block_In_Local),MINUTE(RP_Roll_Out_Sked_Block_In_Local),0)-TIME(0,60,0)&lt;0,1,0),0)</f>
        <v>0</v>
      </c>
      <c r="CX14" s="219" cm="1">
        <f t="array" ref="CX14">IF(ISNUMBER(RP_Roll_Out_Sked_Duty_On_Local),TIME(HOUR(RP_Roll_Out_Sked_Duty_On_Local),MINUTE(RP_Roll_Out_Sked_Duty_On_Local),0),0)</f>
        <v>0</v>
      </c>
      <c r="CY14" s="219" cm="1">
        <f t="array" ref="CY14">IF(ISNUMBER(RP_Roll_Out_Actual_Block_In_Local),TIME(HOUR(RP_Roll_Out_Actual_Block_In_Local),MINUTE(RP_Roll_Out_Actual_Block_In_Local),0)+TIME(0,30,0)-IF(TIME(HOUR(RP_Roll_Out_Actual_Block_In_Local),MINUTE(RP_Roll_Out_Actual_Block_In_Local),0)+TIME(0,30,0)&gt;1,1,0),0)</f>
        <v>0</v>
      </c>
      <c r="DA14" s="238" cm="1">
        <f t="array" ref="DA14:DA177">IF(ISNUMBER(VLOOKUP(RP_LostCR01_Date,RP_Table,49,FALSE)),_xlfn.VSTACK(VLOOKUP(RP_LostCR01_Date,RP_Table,49,FALSE)," - - - ",Duty_5),Duty_5)</f>
        <v>0</v>
      </c>
      <c r="DB14" s="238" cm="1">
        <f t="array" ref="DB14:DB177">IF(ISNUMBER(VLOOKUP(RP_LostCR02_Date,RP_Table,49,FALSE)),_xlfn.VSTACK(VLOOKUP(RP_LostCR02_Date,RP_Table,49,FALSE)," - - - ",Duty_5),Duty_5)</f>
        <v>0</v>
      </c>
      <c r="DC14" s="238" cm="1">
        <f t="array" ref="DC14:DC177">IF(ISNUMBER(VLOOKUP(RP_LostCR03_Date,RP_Table,49,FALSE)),_xlfn.VSTACK(VLOOKUP(RP_LostCR03_Date,RP_Table,49,FALSE)," - - - ",Duty_5),Duty_5)</f>
        <v>0</v>
      </c>
      <c r="DD14" s="238" cm="1">
        <f t="array" ref="DD14:DD177">IF(ISNUMBER(VLOOKUP(RP_LostCR04_Date,RP_Table,49,FALSE)),_xlfn.VSTACK(VLOOKUP(RP_LostCR04_Date,RP_Table,49,FALSE)," - - - ",Duty_5),Duty_5)</f>
        <v>0</v>
      </c>
      <c r="DE14" s="238" cm="1">
        <f t="array" ref="DE14:DE177">IF(ISNUMBER(VLOOKUP(RP_LostCR05_Date,RP_Table,49,FALSE)),_xlfn.VSTACK(VLOOKUP(RP_LostCR05_Date,RP_Table,49,FALSE)," - - - ",Duty_5),Duty_5)</f>
        <v>0</v>
      </c>
      <c r="DF14" s="238" cm="1">
        <f t="array" ref="DF14:DF177">IF(ISNUMBER(VLOOKUP(RP_LostCR06_Date,RP_Table,49,FALSE)),_xlfn.VSTACK(VLOOKUP(RP_LostCR06_Date,RP_Table,49,FALSE)," - - - ",Duty_5),Duty_5)</f>
        <v>0</v>
      </c>
      <c r="DG14" s="238" cm="1">
        <f t="array" ref="DG14:DG177">IF(ISNUMBER(VLOOKUP(RP_LostCR07_Date,RP_Table,49,FALSE)),_xlfn.VSTACK(VLOOKUP(RP_LostCR07_Date,RP_Table,49,FALSE)," - - - ",Duty_5),Duty_5)</f>
        <v>0</v>
      </c>
      <c r="DH14" s="238" cm="1">
        <f t="array" ref="DH14:DH177">IF(ISNUMBER(VLOOKUP(RP_LostCR08_Date,RP_Table,49,FALSE)),_xlfn.VSTACK(VLOOKUP(RP_LostCR08_Date,RP_Table,49,FALSE)," - - - ",Duty_5),Duty_5)</f>
        <v>0</v>
      </c>
      <c r="DI14" s="238" cm="1">
        <f t="array" ref="DI14:DI177">IF(ISNUMBER(VLOOKUP(RP_LostCR09_Date,RP_Table,49,FALSE)),_xlfn.VSTACK(VLOOKUP(RP_LostCR09_Date,RP_Table,49,FALSE)," - - - ",Duty_5),Duty_5)</f>
        <v>0</v>
      </c>
      <c r="DJ14" s="238" cm="1">
        <f t="array" ref="DJ14:DJ177">IF(ISNUMBER(VLOOKUP(RP_LostCR10_Date,RP_Table,49,FALSE)),_xlfn.VSTACK(VLOOKUP(RP_LostCR10_Date,RP_Table,49,FALSE)," - - - ",Duty_5),Duty_5)</f>
        <v>0</v>
      </c>
      <c r="DL14" s="2" t="str" cm="1">
        <f t="array" ref="DL14">_xlfn.IFNA(IF(INDEX(SectorsBlocks,ROW()-ROW(DK$5)+2,MATCH(SUBSTITUTE(RPName," ",""),SectorsBlocks_Top,0))&lt;&gt;0,INDEX(SectorsBlocks,ROW()-ROW(DK$5)+2,MATCH(SUBSTITUTE(RPName," ",""),SectorsBlocks_Top,0)),""),"")</f>
        <v>ADL-OOL</v>
      </c>
      <c r="DM14" s="250" cm="1">
        <f t="array" ref="DM14">_xlfn.IFNA(IF(INDEX(SectorsBlocks,ROW()-ROW(DL$5)+2,MATCH(SUBSTITUTE(RPName," ",""),SectorsBlocks_Top,0))&lt;&gt;0,INDEX(SectorsBlocks,ROW()-ROW(DL$5)+2,MATCH(SUBSTITUTE(RPName," ",""),SectorsBlocks_Top,0)+1),""),"")</f>
        <v>9.7222222222222224E-2</v>
      </c>
    </row>
    <row r="15" spans="1:117" ht="15" customHeight="1">
      <c r="A15" s="12"/>
      <c r="B15" s="95">
        <f>_xlfn.IFNA(VLOOKUP(RPName,RPList,MATCH("Start Date",RPList_Top,0)),"")</f>
        <v>44103</v>
      </c>
      <c r="C15" s="92"/>
      <c r="D15" s="283"/>
      <c r="E15" s="21">
        <f t="shared" ref="E15:E42" si="2">IF(ISBLANK(C15),0,MAX(IF(AND(RP_MinStbyCredit="Yes",NOT(ISERR(SEARCH("Off SBY",J15)))),SbyCalloutMinCR,0),VLOOKUP(C15,DutyTypeDetails,MATCH("Min CR",DutyTypeDetails_Top,FALSE),FALSE),IF(ISBLANK(J15),0,VLOOKUP(J15,DutyCalloutTable,MATCH("Min CR",DutyCalloutTable_Top,0),FALSE))))</f>
        <v>0</v>
      </c>
      <c r="F15" s="21">
        <f t="shared" ref="F15:F42" si="3">IF(ISBLANK(C15),0,IF(AND(RP_MinStbySoftCredit="Yes",C15="SBY"),SbyMinCredit,0)+IF(NOT(ISBLANK(J15)),VLOOKUP(J15,DutyCalloutTable,MATCH("Soft CR",DutyCalloutTable_Top,0),FALSE),VLOOKUP(C15,DutyTypeDetails,MATCH("Soft CR",DutyTypeDetails_Top,FALSE),FALSE)))</f>
        <v>0</v>
      </c>
      <c r="G15" s="75">
        <f t="shared" ref="G15:G42" si="4">IF(NOT(ISBLANK(J15)),VLOOKUP(J15,DutyCalloutTable,MATCH("Hard Hours",DutyCalloutTable_Top,FALSE),FALSE),0)</f>
        <v>0</v>
      </c>
      <c r="H15" s="138"/>
      <c r="I15" s="138"/>
      <c r="J15" s="141"/>
      <c r="K15" s="141"/>
      <c r="L15" s="144"/>
      <c r="M15" s="34"/>
      <c r="N15" s="64"/>
      <c r="O15" s="147"/>
      <c r="P15" s="147"/>
      <c r="Q15" s="135">
        <f t="shared" ref="Q15:Q42" si="5">IF(AND(NOT(ISBLANK(N15)),OR(ISNUMBER(O15),ISNUMBER(P15))),MAX(IF(OR(M15="Yes",$C15="TVL-100",$J15="Off SBY-D"),1,IF($C15="TVL0",0,TVLFactor))*(MAX(O15,IF($C15="TVL-OAL",0,P15)))),0)</f>
        <v>0</v>
      </c>
      <c r="R15" s="31"/>
      <c r="S15" s="151"/>
      <c r="T15" s="152"/>
      <c r="U15" s="31"/>
      <c r="V15" s="151"/>
      <c r="W15" s="152"/>
      <c r="X15" s="31"/>
      <c r="Y15" s="151"/>
      <c r="Z15" s="152"/>
      <c r="AA15" s="31"/>
      <c r="AB15" s="151"/>
      <c r="AC15" s="152"/>
      <c r="AD15" s="31"/>
      <c r="AE15" s="151"/>
      <c r="AF15" s="152"/>
      <c r="AG15" s="31"/>
      <c r="AH15" s="151"/>
      <c r="AI15" s="152"/>
      <c r="AJ15" s="157">
        <f t="shared" ref="AJ15:AK42" si="6">S15+V15+Y15+AB15+AE15+AH15</f>
        <v>0</v>
      </c>
      <c r="AK15" s="158">
        <f t="shared" si="6"/>
        <v>0</v>
      </c>
      <c r="AL15" s="312">
        <f t="shared" ref="AL15:AL42" si="7">MAX(S15,T15)+MAX(V15,W15)+MAX(Y15,Z15)+MAX(AB15,AC15)+MAX(AE15,AF15)+MAX(AH15,AI15)</f>
        <v>0</v>
      </c>
      <c r="AM15" s="187"/>
      <c r="AN15" s="188"/>
      <c r="AO15" s="189"/>
      <c r="AP15" s="189"/>
      <c r="AQ15" s="190">
        <f t="shared" ref="AQ15:AQ42" si="8">IF(AND(NOT(ISBLANK(AN15)),OR(ISNUMBER(AO15),ISNUMBER(AP15))),MAX(IF(OR(AM15="Yes",$C15="TVL-100",$J15="Off SBY-D"),1,IF($C15="TVL0",0,TVLFactor))*(MAX(AO15,IF($C15="TVL-OAL",0,AP15)))),0)</f>
        <v>0</v>
      </c>
      <c r="AR15" s="245">
        <f>_xlfn.IFNA(VLOOKUP(RPName,RPList,MATCH("Start Date",RPList_Top,0)),"")</f>
        <v>44103</v>
      </c>
      <c r="AS15" s="246">
        <f t="shared" ref="AS15:AS42" si="9">IF(ISNUMBER(F15),F15,0)</f>
        <v>0</v>
      </c>
      <c r="AT15" s="165">
        <f t="shared" ref="AT15:AT42" si="10">IF(RP_PaidPax="Yes",MAX(IF(ISNUMBER(Q15),Q15+IF(ISNUMBER(AQ15),AQ15,0),IF(ISNUMBER(AQ15),AQ15,0)),IF(OR($C15="TVL",C15="TVL-100",C15="TVL-OAL"),MinTVLCredit,0)),0)</f>
        <v>0</v>
      </c>
      <c r="AU15" s="166">
        <f>AL15</f>
        <v>0</v>
      </c>
      <c r="AV15" s="167">
        <f t="shared" ref="AV15" si="11">IF(AND(RP_FlyDutyRIG="Yes",OR(ISNUMBER(I15),ISNUMBER(H15))),DutyRIG*IF(ISNUMBER(I15),I15,H15),0)</f>
        <v>0</v>
      </c>
      <c r="AW15" s="318" t="str">
        <f ca="1">IF(OR(RP_TripDutyRIG&lt;&gt;"Yes",ISBLANK($D15)),"",IF($D15=$D16,$D15,MAX(0,_xlfn.IFNA(VLOOKUP($D15,TripRigList,8),0)-SUM(AX15:OFFSET(AX15,-COUNTIF($D$15:$D15,D15),0)))))</f>
        <v/>
      </c>
      <c r="AX15" s="67">
        <f>IF(AND(ISNUMBER(G15),G15&gt;0),IF(NOT(ISERR(SEARCH("Off LV",J15))),F15,0),MAX(0,MAX(E15,AU15+AT15+AS15,AV15)))</f>
        <v>0</v>
      </c>
      <c r="AY15" s="266">
        <f>IF(ISNUMBER(AX15),AX15*24,"")</f>
        <v>0</v>
      </c>
      <c r="AZ15" s="170">
        <f>IF(AND(ISNUMBER(G15),G15&gt;0),MAX(G15,MAX(E15,AU15+AT15,AV15)),0)</f>
        <v>0</v>
      </c>
      <c r="BA15" s="12"/>
      <c r="BB15" s="13">
        <f t="shared" ref="BB15:BB42" si="12">B15</f>
        <v>44103</v>
      </c>
      <c r="BC15" s="296" t="str">
        <f t="shared" ref="BC15:BC42" si="13">IF(ISBLANK(C15),"Err",IF(AND(VLOOKUP(C15,DutyTypeDetails,MATCH("No Event",DutyTypeDetails_Top,0),FALSE)="Yes",COUNTA(M15:N15,U15:AI15,AN15:AP15)&lt;&gt;0),"Err","Ok"))</f>
        <v>Err</v>
      </c>
      <c r="BD15" s="296" t="str">
        <f t="shared" ref="BD15:BD42" si="14">IF(AND(NOT(ISBLANK($D15)),OR(_xlfn.IFNA(VLOOKUP(D15,TripRigList,8,0),"N/A")="N/A",ISNA(VLOOKUP($D15,TripRIGListNums,1,FALSE)))),"Err","Ok")</f>
        <v>Ok</v>
      </c>
      <c r="BE15" s="296" t="str">
        <f t="shared" ref="BE15:BE42" si="15">IF(ISERR(SEARCH("TVL",$C15)),"Ok",IF(AND(NOT(ISBLANK(N15)),OR(NOT(ISNUMBER(O15)),NOT(ISNUMBER(P15)))),"Inc",IF(AND(NOT(ISBLANK(AN15)),OR(NOT(ISNUMBER(AO15)),NOT(ISNUMBER(AP15)))),"Inc","Ok")))</f>
        <v>Ok</v>
      </c>
      <c r="BF15" s="296" t="str">
        <f t="shared" ref="BF15:BF42" si="16">IF(ISERR(SEARCH("TVL",$C15)),"Ok",IF(AND(ISBLANK($N15),ISBLANK($AN15)),"Inc",IF(AND(NOT(ISBLANK(N15)),OR(AND(NOT(ISBLANK(O15)),NOT(ISNUMBER(O15))),AND(NOT(ISBLANK(P15)),NOT(ISNUMBER(P15))))),"Err",IF(AND(NOT(ISBLANK(AN15)),OR(AND(NOT(ISBLANK(AO15)),NOT(ISNUMBER(AO15))),AND(NOT(ISBLANK(AP15)),NOT(ISNUMBER(AP15))))),"Err","Ok"))))</f>
        <v>Ok</v>
      </c>
      <c r="BG15" s="296" t="str">
        <f t="shared" ref="BG15:BG42" si="17">IF(ISERR(SEARCH("FLY",$C15)),"Ok",IF(ISBLANK(R15),"Inc",IF(AND(NOT(ISBLANK(R15)),OR(NOT(ISNUMBER(S15)),NOT(ISNUMBER(T15)))),"Inc",IF(AND(NOT(ISBLANK(U15)),OR(NOT(ISNUMBER(V15)),NOT(ISNUMBER(W15)))),"Inc",IF(AND(NOT(ISBLANK(X15)),OR(NOT(ISNUMBER(Y15)),NOT(ISNUMBER(Z15)))),"Inc",IF(AND(NOT(ISBLANK(AA15)),OR(NOT(ISNUMBER(AB15)),NOT(ISNUMBER(AC15)))),"Inc",IF(AND(NOT(ISBLANK(AD15)),OR(NOT(ISNUMBER(AE15)),NOT(ISNUMBER(AF15)))),"Inc",IF(AND(NOT(ISBLANK(AG15)),OR(NOT(ISNUMBER(AH15)),NOT(ISNUMBER(AI15)))),"Inc","Ok"))))))))</f>
        <v>Ok</v>
      </c>
      <c r="BH15" s="296" t="str">
        <f t="shared" ref="BH15:BH42" si="18">IF(ISERR(SEARCH("FLY",$C15)),"Ok",IF(AND(NOT(ISBLANK(X15)),OR(NOT(ISNUMBER(AJ15)),NOT(ISNUMBER(AL15)))),"Err","Ok"))</f>
        <v>Ok</v>
      </c>
      <c r="BI15" s="91" t="str">
        <f t="shared" ref="BI15:BI42" si="19">IF(AND(J15="Canc &lt;2hrs",OR(AND(ISNUMBER(AU15),AU15&gt;0),AND(ISNUMBER(AT15),AT15&gt;0),AND(ISNUMBER(AV15),AV15&gt;0))),"Err","Ok")</f>
        <v>Ok</v>
      </c>
      <c r="BJ15" s="12"/>
      <c r="BK15" s="2"/>
      <c r="BL15" s="2" t="str">
        <f t="shared" ref="BL15:BL46" si="20">IF(AND(ISNUMBER(BM15),BM15&gt;0),BM15,IF(ISNUMBER(VLOOKUP(BK15,RP_Trips,2,FALSE)),VLOOKUP(BK15,RP_Trips,2,FALSE),""))</f>
        <v/>
      </c>
      <c r="BM15" s="7"/>
      <c r="BN15" s="2" t="str" cm="1">
        <f t="array" ref="BN15:BN17">_xlfn._xlws.SORT(_xlfn.UNIQUE(_xlfn.VSTACK(RP_Roll_In_Sector,RP_Roll_Out_Sector,TVL_Routes,RP_PreTVL_Routes,RP_PostTVL_Routes,RP_Routes_S1,RP_Routes_S2,RP_Routes_S3,RP_Routes_S4,RP_Routes_S5,RP_Routes_S6)))</f>
        <v/>
      </c>
      <c r="BO15" s="1"/>
      <c r="BP15" s="235" t="str" cm="1">
        <f t="array" aca="1" ref="BP15:BP6018" ca="1">_xlfn.VSTACK("",RPSum_RPCredit,"",Credit_1_Num)</f>
        <v/>
      </c>
      <c r="BQ15" s="1"/>
      <c r="BR15" s="191" t="str">
        <f>IF(ISBLANK(N15),"",IF(AND(NOT(ISBLANK(N15)),N15=RP_Roll_In_Sector,ISNUMBER(RP_Roll_In_Sked_Block)),RP_Roll_In_Sked_Block,IF(ISNUMBER(VLOOKUP(N15,RouteBlockTimes,2,FALSE)),VLOOKUP(N15,RouteBlockTimes,2,FALSE),"Block_5")))</f>
        <v/>
      </c>
      <c r="BS15" s="192" t="str">
        <f>IF(ISBLANK(N15),"",IF(AND(NOT(ISBLANK(N15)),N15=RP_Roll_In_Sector,ISNUMBER(RP_Roll_In_Act_Block)),RP_Roll_In_Act_Block,"Block_1"))</f>
        <v/>
      </c>
      <c r="BT15" s="192" t="str">
        <f>IF(ISBLANK(R15),"Duty_5",IF(AND(NOT(ISBLANK(R15)),R15=RP_Roll_In_Sector,ISNUMBER(RP_Roll_In_Plan_Duty)),RP_Roll_In_Plan_Duty,"Duty_5"))</f>
        <v>Duty_5</v>
      </c>
      <c r="BU15" s="192" t="str">
        <f>IF(ISBLANK(R15),"Duty_1",IF(AND(NOT(ISBLANK(R15)),R15=RP_Roll_In_Sector,ISNUMBER(RP_Roll_In_Actual_Duty)),RP_Roll_In_Actual_Duty,"Duty_5"))</f>
        <v>Duty_1</v>
      </c>
      <c r="BV15" s="193" t="str">
        <f>IF(ISBLANK(R15),"",IF(AND(NOT(ISBLANK(R15)),R15=RP_Roll_In_Sector,ISNUMBER(RP_Roll_In_Sked_Block)),RP_Roll_In_Sked_Block,IF(ISNUMBER(VLOOKUP(R15,RouteBlockTimes,2,FALSE)),IF(VLOOKUP(R15,RouteBlockTimes,2,FALSE)&lt;&gt;0,VLOOKUP(R15,RouteBlockTimes,2,FALSE),"Block_5"),"Block_5")))</f>
        <v/>
      </c>
      <c r="BW15" s="193" t="str">
        <f t="shared" ref="BW15:BW41" si="21">IF(ISBLANK(R15),"",IF(AND(NOT(ISBLANK(R15)),R15=RP_Roll_In_Sector,ISNUMBER(RP_Roll_In_Act_Block)),RP_Roll_In_Act_Block,"Block_1"))</f>
        <v/>
      </c>
      <c r="BX15" s="193" t="str">
        <f>IF(ISBLANK(U15),"",IF(AND(NOT(ISBLANK(U15)),U15=RP_Roll_In_Sector,ISNUMBER(RP_Roll_In_Sked_Block)),RP_Roll_In_Sked_Block,IF(ISNUMBER(VLOOKUP(U15,RouteBlockTimes,2,FALSE)),IF(VLOOKUP(U15,RouteBlockTimes,2,FALSE)&lt;&gt;0,VLOOKUP(U15,RouteBlockTimes,2,FALSE),"Block_5"),"Block_5")))</f>
        <v/>
      </c>
      <c r="BY15" s="193" t="str">
        <f>IF(ISBLANK(U15),"",IF(AND(NOT(ISBLANK(U15)),U15=RP_Roll_In_Sector,ISNUMBER(RP_Roll_In_Act_Block)),RP_Roll_In_Act_Block,"Block_1"))</f>
        <v/>
      </c>
      <c r="BZ15" s="193" t="str">
        <f>IF(ISBLANK(X15),"",IF(AND(NOT(ISBLANK(X15)),X15=RP_Roll_In_Sector,ISNUMBER(RP_Roll_In_Sked_Block)),RP_Roll_In_Sked_Block,IF(ISNUMBER(VLOOKUP(X15,RouteBlockTimes,2,FALSE)),IF(VLOOKUP(X15,RouteBlockTimes,2,FALSE)&lt;&gt;0,VLOOKUP(X15,RouteBlockTimes,2,FALSE),"Block_5"),"Block_5")))</f>
        <v/>
      </c>
      <c r="CA15" s="193" t="str">
        <f>IF(ISBLANK(X15),"",IF(AND(NOT(ISBLANK(X15)),X15=RP_Roll_In_Sector,ISNUMBER(RP_Roll_In_Act_Block)),RP_Roll_In_Act_Block,"Block_1"))</f>
        <v/>
      </c>
      <c r="CB15" s="193" t="str">
        <f>IF(ISBLANK(AA15),"",IF(AND(NOT(ISBLANK(AA15)),AA15=RP_Roll_In_Sector,ISNUMBER(RP_Roll_In_Sked_Block)),RP_Roll_In_Sked_Block,IF(ISNUMBER(VLOOKUP(AA15,RouteBlockTimes,2,FALSE)),IF(VLOOKUP(AA15,RouteBlockTimes,2,FALSE)&lt;&gt;0,VLOOKUP(AA15,RouteBlockTimes,2,FALSE),"Block_5"),"Block_5")))</f>
        <v/>
      </c>
      <c r="CC15" s="193" t="str">
        <f>IF(ISBLANK(AA15),"",IF(AND(NOT(ISBLANK(AA15)),AA15=RP_Roll_In_Sector,ISNUMBER(RP_Roll_In_Act_Block)),RP_Roll_In_Act_Block,"Block_1"))</f>
        <v/>
      </c>
      <c r="CD15" s="193" t="str">
        <f>IF(ISBLANK(AD15),"",IF(AND(NOT(ISBLANK(AD15)),AD15=RP_Roll_In_Sector,ISNUMBER(RP_Roll_In_Sked_Block)),RP_Roll_In_Sked_Block,IF(ISNUMBER(VLOOKUP(AD15,RouteBlockTimes,2,FALSE)),IF(VLOOKUP(AD15,RouteBlockTimes,2,FALSE)&lt;&gt;0,VLOOKUP(AD15,RouteBlockTimes,2,FALSE),"Block_5"),"Block_5")))</f>
        <v/>
      </c>
      <c r="CE15" s="193" t="str">
        <f>IF(ISBLANK(AD15),"",IF(AND(NOT(ISBLANK(AD15)),AD15=RP_Roll_In_Sector,ISNUMBER(RP_Roll_In_Act_Block)),RP_Roll_In_Act_Block,"Block_1"))</f>
        <v/>
      </c>
      <c r="CF15" s="193" t="str">
        <f>IF(ISBLANK(AG15),"",IF(AND(NOT(ISBLANK(AG15)),AG15=RP_Roll_In_Sector,ISNUMBER(RP_Roll_In_Sked_Block)),RP_Roll_In_Sked_Block,IF(ISNUMBER(VLOOKUP(AG15,RouteBlockTimes,2,FALSE)),IF(VLOOKUP(AG15,RouteBlockTimes,2,FALSE)&lt;&gt;0,VLOOKUP(AG15,RouteBlockTimes,2,FALSE),"Block_5"),"Block_5")))</f>
        <v/>
      </c>
      <c r="CG15" s="193" t="str">
        <f>IF(ISBLANK(AG15),"",IF(AND(NOT(ISBLANK(AG15)),AG15=RP_Roll_In_Sector,ISNUMBER(RP_Roll_In_Act_Block)),RP_Roll_In_Act_Block,"Block_1"))</f>
        <v/>
      </c>
      <c r="CH15" s="192" t="str">
        <f>IF(ISBLANK(AN15),"",IF(AND(NOT(ISBLANK(AN15)),AN15=RP_Roll_In_Sector,ISNUMBER(RP_Roll_In_Sked_Block)),RP_Roll_In_Sked_Block,IF(ISNUMBER(VLOOKUP(AN15,RouteBlockTimes,2,FALSE)),IF(VLOOKUP(AN15,RouteBlockTimes,2,FALSE)&lt;&gt;0,VLOOKUP(AN15,RouteBlockTimes,2,FALSE),"Block_5"),"Block_5")))</f>
        <v/>
      </c>
      <c r="CI15" s="194" t="str">
        <f>IF(ISBLANK(AN15),"",IF(AND(NOT(ISBLANK(AN15)),AN15=RP_Roll_In_Sector,ISNUMBER(RP_Roll_In_Act_Block)),RP_Roll_In_Act_Block,"Block_1"))</f>
        <v/>
      </c>
      <c r="CK15" s="219">
        <f t="shared" ref="CK15:CK40" si="22">IF(CK14=1,TIME(0,5,0),TIME(HOUR(CK14),MINUTE(CK14),0)+TIME(0,5,0))</f>
        <v>3.472222222222222E-3</v>
      </c>
      <c r="CL15" s="219">
        <f>IF(ISNUMBER(RP_Roll_In_Sked_Block_Out_Local),TIME(HOUR(RP_Roll_In_Sked_Block_Out_Local),MINUTE(RP_Roll_In_Sked_Block_Out_Local),0)-TIME(0,60,0)+IF(TIME(HOUR(RP_Roll_In_Sked_Block_Out_Local),MINUTE(RP_Roll_In_Sked_Block_Out_Local),0)-TIME(0,60,0)&lt;0,1,0),0)</f>
        <v>0</v>
      </c>
      <c r="CM15" s="219"/>
      <c r="CN15" s="219">
        <f>IF(CN14=1,TIME(0,1,0),TIME(HOUR(CN14),MINUTE(CN14),0)+TIME(0,1,0))</f>
        <v>6.9444444444444447E-4</v>
      </c>
      <c r="CO15" s="219">
        <f>IF(CO14=1,TIME(0,1,0),TIME(HOUR(CO14),MINUTE(CO14),0)+TIME(0,1,0))</f>
        <v>6.9444444444444447E-4</v>
      </c>
      <c r="CP15" s="219"/>
      <c r="CQ15" s="219"/>
      <c r="CS15" s="219">
        <f t="shared" ref="CS15:CS40" si="23">IF(CS14=1,TIME(0,5,0),TIME(HOUR(CS14),MINUTE(CS14),0)+TIME(0,5,0))</f>
        <v>3.472222222222222E-3</v>
      </c>
      <c r="CT15" s="219" cm="1">
        <f t="array" ref="CT15">IF(ISNUMBER(RP_Roll_Out_Sked_Block_Out_Local),TIME(HOUR(RP_Roll_Out_Sked_Block_Out_Local),MINUTE(RP_Roll_Out_Sked_Block_Out_Local),0)-TIME(0,60,0)+IF(TIME(HOUR(RP_Roll_Out_Sked_Block_Out_Local),MINUTE(RP_Roll_Out_Sked_Block_Out_Local),0)-TIME(0,60,0)&lt;0,1,0),0)</f>
        <v>0</v>
      </c>
      <c r="CU15" s="219"/>
      <c r="CV15" s="219">
        <f>IF(CV14=1,TIME(0,1,0),TIME(HOUR(CV14),MINUTE(CV14),0)+TIME(0,1,0))</f>
        <v>6.9444444444444447E-4</v>
      </c>
      <c r="CW15" s="219">
        <f>IF(CW14=1,TIME(0,1,0),TIME(HOUR(CW14),MINUTE(CW14),0)+TIME(0,1,0))</f>
        <v>6.9444444444444447E-4</v>
      </c>
      <c r="CX15" s="219"/>
      <c r="CY15" s="219"/>
      <c r="DA15" s="238">
        <v>6.25E-2</v>
      </c>
      <c r="DB15" s="238">
        <v>6.25E-2</v>
      </c>
      <c r="DC15" s="238">
        <v>6.25E-2</v>
      </c>
      <c r="DD15" s="238">
        <v>6.25E-2</v>
      </c>
      <c r="DE15" s="238">
        <v>6.25E-2</v>
      </c>
      <c r="DF15" s="238">
        <v>6.25E-2</v>
      </c>
      <c r="DG15" s="238">
        <v>6.25E-2</v>
      </c>
      <c r="DH15" s="238">
        <v>6.25E-2</v>
      </c>
      <c r="DI15" s="238">
        <v>6.25E-2</v>
      </c>
      <c r="DJ15" s="238">
        <v>6.25E-2</v>
      </c>
      <c r="DL15" s="2" t="str" cm="1">
        <f t="array" ref="DL15">_xlfn.IFNA(IF(INDEX(SectorsBlocks,ROW()-ROW(DK$5)+2,MATCH(SUBSTITUTE(RPName," ",""),SectorsBlocks_Top,0))&lt;&gt;0,INDEX(SectorsBlocks,ROW()-ROW(DK$5)+2,MATCH(SUBSTITUTE(RPName," ",""),SectorsBlocks_Top,0)),""),"")</f>
        <v>ADL-PER</v>
      </c>
      <c r="DM15" s="250" cm="1">
        <f t="array" ref="DM15">_xlfn.IFNA(IF(INDEX(SectorsBlocks,ROW()-ROW(DL$5)+2,MATCH(SUBSTITUTE(RPName," ",""),SectorsBlocks_Top,0))&lt;&gt;0,INDEX(SectorsBlocks,ROW()-ROW(DL$5)+2,MATCH(SUBSTITUTE(RPName," ",""),SectorsBlocks_Top,0)+1),""),"")</f>
        <v>0.14583333333333334</v>
      </c>
    </row>
    <row r="16" spans="1:117" ht="15" customHeight="1">
      <c r="A16" s="12"/>
      <c r="B16" s="95">
        <f>IF(ISNUMBER(B15),B15+1,"")</f>
        <v>44104</v>
      </c>
      <c r="C16" s="93"/>
      <c r="D16" s="284"/>
      <c r="E16" s="22">
        <f t="shared" ref="E16:E43" si="24">IF(ISBLANK(C16),0,MAX(IF(AND(RP_MinStbyCredit="Yes",NOT(ISERR(SEARCH("Off SBY",J16)))),SbyCalloutMinCR,0),VLOOKUP(C16,DutyTypeDetails,MATCH("Min CR",DutyTypeDetails_Top,FALSE),FALSE),IF(ISBLANK(J16),0,VLOOKUP(J16,DutyCalloutTable,MATCH("Min CR",DutyCalloutTable_Top,0),FALSE))))</f>
        <v>0</v>
      </c>
      <c r="F16" s="22">
        <f t="shared" ref="F16:F43" si="25">IF(ISBLANK(C16),0,IF(AND(RP_MinStbySoftCredit="Yes",C16="SBY"),SbyMinCredit,0)+IF(NOT(ISBLANK(J16)),VLOOKUP(J16,DutyCalloutTable,MATCH("Soft CR",DutyCalloutTable_Top,0),FALSE),VLOOKUP(C16,DutyTypeDetails,MATCH("Soft CR",DutyTypeDetails_Top,FALSE),FALSE)))</f>
        <v>0</v>
      </c>
      <c r="G16" s="76">
        <f t="shared" si="4"/>
        <v>0</v>
      </c>
      <c r="H16" s="139"/>
      <c r="I16" s="139"/>
      <c r="J16" s="142"/>
      <c r="K16" s="142"/>
      <c r="L16" s="145"/>
      <c r="M16" s="35"/>
      <c r="N16" s="65"/>
      <c r="O16" s="148"/>
      <c r="P16" s="148"/>
      <c r="Q16" s="136">
        <f t="shared" si="5"/>
        <v>0</v>
      </c>
      <c r="R16" s="32"/>
      <c r="S16" s="153"/>
      <c r="T16" s="154"/>
      <c r="U16" s="32"/>
      <c r="V16" s="153"/>
      <c r="W16" s="154"/>
      <c r="X16" s="32"/>
      <c r="Y16" s="153"/>
      <c r="Z16" s="154"/>
      <c r="AA16" s="32"/>
      <c r="AB16" s="153"/>
      <c r="AC16" s="154"/>
      <c r="AD16" s="32"/>
      <c r="AE16" s="153"/>
      <c r="AF16" s="154"/>
      <c r="AG16" s="32"/>
      <c r="AH16" s="153"/>
      <c r="AI16" s="154"/>
      <c r="AJ16" s="159">
        <f t="shared" si="6"/>
        <v>0</v>
      </c>
      <c r="AK16" s="160">
        <f t="shared" si="6"/>
        <v>0</v>
      </c>
      <c r="AL16" s="313">
        <f t="shared" si="7"/>
        <v>0</v>
      </c>
      <c r="AM16" s="35"/>
      <c r="AN16" s="65"/>
      <c r="AO16" s="163"/>
      <c r="AP16" s="163"/>
      <c r="AQ16" s="136">
        <f t="shared" si="8"/>
        <v>0</v>
      </c>
      <c r="AR16" s="247">
        <f>IF(ISNUMBER(AR15),AR15+1,"")</f>
        <v>44104</v>
      </c>
      <c r="AS16" s="248">
        <f t="shared" si="9"/>
        <v>0</v>
      </c>
      <c r="AT16" s="168">
        <f t="shared" ref="AT16:AT43" si="26">IF(RP_PaidPax="Yes",MAX(IF(ISNUMBER(Q16),Q16+IF(ISNUMBER(AQ16),AQ16,0),IF(ISNUMBER(AQ16),AQ16,0)),IF(OR($C16="TVL",C16="TVL-100",C16="TVL-OAL"),MinTVLCredit,0)),0)</f>
        <v>0</v>
      </c>
      <c r="AU16" s="169">
        <f t="shared" ref="AU16:AU42" si="27">IF(OR(C16="FLY",C16="FLY-LCC",ISNUMBER(AL16)),AL16,0)</f>
        <v>0</v>
      </c>
      <c r="AV16" s="167">
        <f t="shared" ref="AV16:AV42" si="28">IF(AND(RP_FlyDutyRIG="Yes",OR(ISNUMBER(I16),ISNUMBER(H16))),DutyRIG*IF(ISNUMBER(I16),I16,H16),0)</f>
        <v>0</v>
      </c>
      <c r="AW16" s="318" t="str">
        <f ca="1">IF(OR(RP_TripDutyRIG&lt;&gt;"Yes",ISBLANK($D16)),"",IF($D16=$D17,$D16,MAX(0,_xlfn.IFNA(VLOOKUP($D16,TripRigList,8),0)-SUM(AX16:OFFSET(AX16,-COUNTIF($D$15:$D16,D16),0)))))</f>
        <v/>
      </c>
      <c r="AX16" s="68">
        <f t="shared" ref="AX16:AX42" si="29">IF(AND(ISNUMBER(G16),G16&gt;0),IF(NOT(ISERR(SEARCH("Off LV",J16))),F16,0),MAX(0,MAX(E16,AU16+AT16+AS16,AV16)))</f>
        <v>0</v>
      </c>
      <c r="AY16" s="266">
        <f t="shared" ref="AY16:AY42" si="30">IF(ISNUMBER(AX16),AX16*24,"")</f>
        <v>0</v>
      </c>
      <c r="AZ16" s="171">
        <f t="shared" ref="AZ16:AZ42" si="31">IF(AND(ISNUMBER(G16),G16&gt;0),MAX(G16,MAX(E16,AU16+AT16,AV16)),0)</f>
        <v>0</v>
      </c>
      <c r="BA16" s="12"/>
      <c r="BB16" s="13">
        <f t="shared" si="12"/>
        <v>44104</v>
      </c>
      <c r="BC16" s="296" t="str">
        <f t="shared" si="13"/>
        <v>Err</v>
      </c>
      <c r="BD16" s="296" t="str">
        <f t="shared" ref="BD16:BD43" si="32">IF(AND(NOT(ISBLANK($D16)),OR(_xlfn.IFNA(VLOOKUP(D16,TripRigList,8,0),"N/A")="N/A",ISNA(VLOOKUP($D16,TripRIGListNums,1,FALSE)))),"Err","Ok")</f>
        <v>Ok</v>
      </c>
      <c r="BE16" s="296" t="str">
        <f t="shared" si="15"/>
        <v>Ok</v>
      </c>
      <c r="BF16" s="296" t="str">
        <f t="shared" si="16"/>
        <v>Ok</v>
      </c>
      <c r="BG16" s="296" t="str">
        <f t="shared" si="17"/>
        <v>Ok</v>
      </c>
      <c r="BH16" s="296" t="str">
        <f t="shared" si="18"/>
        <v>Ok</v>
      </c>
      <c r="BI16" s="91" t="str">
        <f t="shared" si="19"/>
        <v>Ok</v>
      </c>
      <c r="BJ16" s="12"/>
      <c r="BK16" s="2" t="str">
        <f t="shared" ref="BK16:BK45" si="33">IF(BN16&lt;&gt;0,BN16,"")</f>
        <v>Sector</v>
      </c>
      <c r="BL16" s="7" t="str">
        <f t="shared" ref="BL16:BL47" si="34">IF(AND(ISNUMBER(BM16),BM16&gt;0),BM16,IF(ISNUMBER(VLOOKUP(BK16,RP_Trips,2,FALSE)),VLOOKUP(BK16,RP_Trips,2,FALSE),""))</f>
        <v/>
      </c>
      <c r="BM16" s="7" t="str">
        <f t="shared" ref="BM16:BM50" si="35">_xlfn.IFNA(IF(VLOOKUP(BK16,RP_MiscCalc_RouteBlockTimes,2,FALSE)&lt;&gt;0,VLOOKUP(BK16,RP_MiscCalc_RouteBlockTimes,2,FALSE),NA()),_xlfn.IFNA(IF(VLOOKUP(BK16,RP_RouteBlockTime_PreTVL,2,FALSE)&lt;&gt;0,VLOOKUP(BK16,RP_RouteBlockTime_PreTVL,2,FALSE),NA()),_xlfn.IFNA(IF(VLOOKUP(BK16,TVLRouteBlockTimes,2,FALSE)&lt;&gt;0,VLOOKUP(BK16,TVLRouteBlockTimes,2,FALSE),NA()),_xlfn.IFNA(IF(VLOOKUP(BK16,RP_RouteBlockTime_S1,2,FALSE)&lt;&gt;0,VLOOKUP(BK16,RP_RouteBlockTime_S1,2,FALSE),NA()),_xlfn.IFNA(VLOOKUP(BK16,RP_RouteBlockTime_S2,2,FALSE),_xlfn.IFNA(VLOOKUP(BK16,RP_RouteBlockTime_S3,2,FALSE),_xlfn.IFNA(VLOOKUP(BK16,RP_RouteBlockTime_S4,2,FALSE),_xlfn.IFNA(VLOOKUP(BK16,RP_RouteBlockTime_S5,2,FALSE),_xlfn.IFNA(VLOOKUP(BK16,RP_RouteBlockTime_S6,2,FALSE),_xlfn.IFNA(VLOOKUP(BK16,RP_RouteBlockTime_PostTVL,2,FALSE),""))))))))))</f>
        <v/>
      </c>
      <c r="BN16" s="30" t="str">
        <v>Sector</v>
      </c>
      <c r="BO16" s="1"/>
      <c r="BP16" s="235">
        <f ca="1"/>
        <v>3.125E-2</v>
      </c>
      <c r="BQ16" s="1"/>
      <c r="BR16" s="195" t="str">
        <f t="shared" ref="BR16:BR41" si="36">IF(ISBLANK(N16),"",IF(ISNUMBER(VLOOKUP(N16,RouteBlockTimes,2,FALSE)),IF(VLOOKUP(N16,RouteBlockTimes,2,FALSE)&lt;&gt;0,VLOOKUP(N16,RouteBlockTimes,2,FALSE),"Block_5"),"Block_5"))</f>
        <v/>
      </c>
      <c r="BS16" s="196" t="str">
        <f t="shared" ref="BS16:BS41" si="37">IF(ISBLANK(N16),"","Block_1")</f>
        <v/>
      </c>
      <c r="BT16" s="196" t="s">
        <v>110</v>
      </c>
      <c r="BU16" s="196" t="s">
        <v>112</v>
      </c>
      <c r="BV16" s="197" t="str">
        <f t="shared" ref="BV16:BV41" si="38">IF(ISBLANK(R16),"",IF(ISNUMBER(VLOOKUP(R16,RouteBlockTimes,2,FALSE)),IF(VLOOKUP(R16,RouteBlockTimes,2,FALSE)&lt;&gt;0,VLOOKUP(R16,RouteBlockTimes,2,FALSE),"Block_5"),"Block_5"))</f>
        <v/>
      </c>
      <c r="BW16" s="197" t="str">
        <f t="shared" ref="BW16:BW42" si="39">IF(ISBLANK(R16),"",IF(AND(NOT(ISBLANK(R16)),R16=RP_Roll_In_Sector,ISNUMBER(RP_Roll_In_Act_Block)),RP_Roll_In_Act_Block,"Block_1"))</f>
        <v/>
      </c>
      <c r="BX16" s="197" t="str">
        <f t="shared" ref="BX16:BX41" si="40">IF(ISBLANK(U16),"",IF(ISNUMBER(VLOOKUP(U16,RouteBlockTimes,2,FALSE)),IF(VLOOKUP(U16,RouteBlockTimes,2,FALSE)&lt;&gt;0,VLOOKUP(U16,RouteBlockTimes,2,FALSE),"Block_5"),"Block_5"))</f>
        <v/>
      </c>
      <c r="BY16" s="197" t="str">
        <f t="shared" ref="BY16:BY41" si="41">IF(ISBLANK(U16),"","Block_1")</f>
        <v/>
      </c>
      <c r="BZ16" s="197" t="str">
        <f t="shared" ref="BZ16:BZ41" si="42">IF(ISBLANK(X16),"",IF(ISNUMBER(VLOOKUP(X16,RouteBlockTimes,2,FALSE)),IF(VLOOKUP(X16,RouteBlockTimes,2,FALSE)&lt;&gt;0,VLOOKUP(X16,RouteBlockTimes,2,FALSE),"Block_5"),"Block_5"))</f>
        <v/>
      </c>
      <c r="CA16" s="197" t="str">
        <f t="shared" ref="CA16:CA41" si="43">IF(ISBLANK(X16),"","Block_1")</f>
        <v/>
      </c>
      <c r="CB16" s="197" t="str">
        <f t="shared" ref="CB16:CB41" si="44">IF(ISBLANK(AA16),"",IF(ISNUMBER(VLOOKUP(AA16,RouteBlockTimes,2,FALSE)),IF(VLOOKUP(AA16,RouteBlockTimes,2,FALSE)&lt;&gt;0,VLOOKUP(AA16,RouteBlockTimes,2,FALSE),"Block_5"),"Block_5"))</f>
        <v/>
      </c>
      <c r="CC16" s="197" t="str">
        <f t="shared" ref="CC16:CC41" si="45">IF(ISBLANK(AA16),"","Block_1")</f>
        <v/>
      </c>
      <c r="CD16" s="197" t="str">
        <f t="shared" ref="CD16:CD41" si="46">IF(ISBLANK(AD16),"",IF(ISNUMBER(VLOOKUP(AD16,RouteBlockTimes,2,FALSE)),IF(VLOOKUP(AD16,RouteBlockTimes,2,FALSE)&lt;&gt;0,VLOOKUP(AD16,RouteBlockTimes,2,FALSE),"Block_5"),"Block_5"))</f>
        <v/>
      </c>
      <c r="CE16" s="197" t="str">
        <f t="shared" ref="CE16:CE41" si="47">IF(ISBLANK(AD16),"","Block_1")</f>
        <v/>
      </c>
      <c r="CF16" s="197" t="str">
        <f t="shared" ref="CF16:CF41" si="48">IF(ISBLANK(AG16),"",IF(ISNUMBER(VLOOKUP(AG16,RouteBlockTimes,2,FALSE)),IF(VLOOKUP(AG16,RouteBlockTimes,2,FALSE)&lt;&gt;0,VLOOKUP(AG16,RouteBlockTimes,2,FALSE),"Block_5"),"Block_5"))</f>
        <v/>
      </c>
      <c r="CG16" s="197" t="str">
        <f t="shared" ref="CG16:CG41" si="49">IF(ISBLANK(AG16),"","Block_1")</f>
        <v/>
      </c>
      <c r="CH16" s="196" t="str">
        <f t="shared" ref="CH16:CH41" si="50">IF(ISBLANK(AN16),"",IF(ISNUMBER(VLOOKUP(AN16,RouteBlockTimes,2,FALSE)),IF(VLOOKUP(AN16,RouteBlockTimes,2,FALSE)&lt;&gt;0,VLOOKUP(AN16,RouteBlockTimes,2,FALSE),"Block_5"),"Block_5"))</f>
        <v/>
      </c>
      <c r="CI16" s="198" t="str">
        <f t="shared" ref="CI16:CI41" si="51">IF(ISBLANK(AN16),"","Block_1")</f>
        <v/>
      </c>
      <c r="CK16" s="219">
        <f t="shared" si="22"/>
        <v>6.9444444444444441E-3</v>
      </c>
      <c r="CL16" s="219"/>
      <c r="CM16" s="219" cm="1">
        <f t="array" ref="CM16:CM316">Local_5_Num</f>
        <v>0</v>
      </c>
      <c r="CN16" s="219">
        <f t="shared" ref="CN16:CO31" si="52">IF(CN15=1,TIME(0,1,0),TIME(HOUR(CN15),MINUTE(CN15),0)+TIME(0,1,0))</f>
        <v>1.3888888888888889E-3</v>
      </c>
      <c r="CO16" s="219">
        <f t="shared" si="52"/>
        <v>1.3888888888888889E-3</v>
      </c>
      <c r="CP16" s="219" cm="1">
        <f t="array" ref="CP16:CP316">Local_5_Num</f>
        <v>0</v>
      </c>
      <c r="CQ16" s="219" cm="1">
        <f t="array" ref="CQ16:CQ1516">Local_1_Num</f>
        <v>0</v>
      </c>
      <c r="CS16" s="219">
        <f t="shared" si="23"/>
        <v>6.9444444444444441E-3</v>
      </c>
      <c r="CT16" s="219"/>
      <c r="CU16" s="219" cm="1">
        <f t="array" ref="CU16:CU316">Local_5_Num</f>
        <v>0</v>
      </c>
      <c r="CV16" s="219">
        <f t="shared" ref="CV16:CW31" si="53">IF(CV15=1,TIME(0,1,0),TIME(HOUR(CV15),MINUTE(CV15),0)+TIME(0,1,0))</f>
        <v>1.3888888888888889E-3</v>
      </c>
      <c r="CW16" s="219">
        <f t="shared" si="53"/>
        <v>1.3888888888888889E-3</v>
      </c>
      <c r="CX16" s="219" cm="1">
        <f t="array" ref="CX16:CX316">Local_5_Num</f>
        <v>0</v>
      </c>
      <c r="CY16" s="219" cm="1">
        <f t="array" ref="CY16:CY1516">Local_1_Num</f>
        <v>0</v>
      </c>
      <c r="DA16" s="238">
        <v>6.5972222222222224E-2</v>
      </c>
      <c r="DB16" s="238">
        <v>6.5972222222222224E-2</v>
      </c>
      <c r="DC16" s="238">
        <v>6.5972222222222224E-2</v>
      </c>
      <c r="DD16" s="238">
        <v>6.5972222222222224E-2</v>
      </c>
      <c r="DE16" s="238">
        <v>6.5972222222222224E-2</v>
      </c>
      <c r="DF16" s="238">
        <v>6.5972222222222224E-2</v>
      </c>
      <c r="DG16" s="238">
        <v>6.5972222222222224E-2</v>
      </c>
      <c r="DH16" s="238">
        <v>6.5972222222222224E-2</v>
      </c>
      <c r="DI16" s="238">
        <v>6.5972222222222224E-2</v>
      </c>
      <c r="DJ16" s="238">
        <v>6.5972222222222224E-2</v>
      </c>
      <c r="DL16" s="2" t="str" cm="1">
        <f t="array" ref="DL16">_xlfn.IFNA(IF(INDEX(SectorsBlocks,ROW()-ROW(DK$5)+2,MATCH(SUBSTITUTE(RPName," ",""),SectorsBlocks_Top,0))&lt;&gt;0,INDEX(SectorsBlocks,ROW()-ROW(DK$5)+2,MATCH(SUBSTITUTE(RPName," ",""),SectorsBlocks_Top,0)),""),"")</f>
        <v>ADL-SYD</v>
      </c>
      <c r="DM16" s="250" cm="1">
        <f t="array" ref="DM16">_xlfn.IFNA(IF(INDEX(SectorsBlocks,ROW()-ROW(DL$5)+2,MATCH(SUBSTITUTE(RPName," ",""),SectorsBlocks_Top,0))&lt;&gt;0,INDEX(SectorsBlocks,ROW()-ROW(DL$5)+2,MATCH(SUBSTITUTE(RPName," ",""),SectorsBlocks_Top,0)+1),""),"")</f>
        <v>7.6388888888888895E-2</v>
      </c>
    </row>
    <row r="17" spans="1:117" ht="15" customHeight="1">
      <c r="A17" s="12"/>
      <c r="B17" s="95">
        <f t="shared" ref="B17:B42" si="54">IF(ISNUMBER(B16),B16+1,"")</f>
        <v>44105</v>
      </c>
      <c r="C17" s="93"/>
      <c r="D17" s="284"/>
      <c r="E17" s="22">
        <f t="shared" ref="E17:E44" si="55">IF(ISBLANK(C17),0,MAX(IF(AND(RP_MinStbyCredit="Yes",NOT(ISERR(SEARCH("Off SBY",J17)))),SbyCalloutMinCR,0),VLOOKUP(C17,DutyTypeDetails,MATCH("Min CR",DutyTypeDetails_Top,FALSE),FALSE),IF(ISBLANK(J17),0,VLOOKUP(J17,DutyCalloutTable,MATCH("Min CR",DutyCalloutTable_Top,0),FALSE))))</f>
        <v>0</v>
      </c>
      <c r="F17" s="22">
        <f t="shared" ref="F17:F44" si="56">IF(ISBLANK(C17),0,IF(AND(RP_MinStbySoftCredit="Yes",C17="SBY"),SbyMinCredit,0)+IF(NOT(ISBLANK(J17)),VLOOKUP(J17,DutyCalloutTable,MATCH("Soft CR",DutyCalloutTable_Top,0),FALSE),VLOOKUP(C17,DutyTypeDetails,MATCH("Soft CR",DutyTypeDetails_Top,FALSE),FALSE)))</f>
        <v>0</v>
      </c>
      <c r="G17" s="76">
        <f t="shared" si="4"/>
        <v>0</v>
      </c>
      <c r="H17" s="139"/>
      <c r="I17" s="139"/>
      <c r="J17" s="142"/>
      <c r="K17" s="142"/>
      <c r="L17" s="145"/>
      <c r="M17" s="35"/>
      <c r="N17" s="65"/>
      <c r="O17" s="148"/>
      <c r="P17" s="148"/>
      <c r="Q17" s="136">
        <f t="shared" si="5"/>
        <v>0</v>
      </c>
      <c r="R17" s="32"/>
      <c r="S17" s="153"/>
      <c r="T17" s="154"/>
      <c r="U17" s="32"/>
      <c r="V17" s="153"/>
      <c r="W17" s="154"/>
      <c r="X17" s="32"/>
      <c r="Y17" s="153"/>
      <c r="Z17" s="154"/>
      <c r="AA17" s="32"/>
      <c r="AB17" s="153"/>
      <c r="AC17" s="154"/>
      <c r="AD17" s="32"/>
      <c r="AE17" s="153"/>
      <c r="AF17" s="154"/>
      <c r="AG17" s="32"/>
      <c r="AH17" s="153"/>
      <c r="AI17" s="154"/>
      <c r="AJ17" s="159">
        <f t="shared" si="6"/>
        <v>0</v>
      </c>
      <c r="AK17" s="160">
        <f t="shared" si="6"/>
        <v>0</v>
      </c>
      <c r="AL17" s="313">
        <f t="shared" si="7"/>
        <v>0</v>
      </c>
      <c r="AM17" s="35"/>
      <c r="AN17" s="65"/>
      <c r="AO17" s="163"/>
      <c r="AP17" s="163"/>
      <c r="AQ17" s="136">
        <f t="shared" si="8"/>
        <v>0</v>
      </c>
      <c r="AR17" s="247">
        <f t="shared" ref="AR17:AR42" si="57">IF(ISNUMBER(AR16),AR16+1,"")</f>
        <v>44105</v>
      </c>
      <c r="AS17" s="248">
        <f t="shared" si="9"/>
        <v>0</v>
      </c>
      <c r="AT17" s="168">
        <f t="shared" ref="AT17:AT44" si="58">IF(RP_PaidPax="Yes",MAX(IF(ISNUMBER(Q17),Q17+IF(ISNUMBER(AQ17),AQ17,0),IF(ISNUMBER(AQ17),AQ17,0)),IF(OR($C17="TVL",C17="TVL-100",C17="TVL-OAL"),MinTVLCredit,0)),0)</f>
        <v>0</v>
      </c>
      <c r="AU17" s="169">
        <f t="shared" si="27"/>
        <v>0</v>
      </c>
      <c r="AV17" s="167">
        <f t="shared" ref="AV17:AV43" si="59">IF(AND(RP_FlyDutyRIG="Yes",OR(ISNUMBER(I17),ISNUMBER(H17))),DutyRIG*IF(ISNUMBER(I17),I17,H17),0)</f>
        <v>0</v>
      </c>
      <c r="AW17" s="318" t="str">
        <f ca="1">IF(OR(RP_TripDutyRIG&lt;&gt;"Yes",ISBLANK($D17)),"",IF($D17=$D18,$D17,MAX(0,_xlfn.IFNA(VLOOKUP($D17,TripRigList,8),0)-SUM(AX17:OFFSET(AX17,-COUNTIF($D$15:$D17,D17),0)))))</f>
        <v/>
      </c>
      <c r="AX17" s="68">
        <f t="shared" si="29"/>
        <v>0</v>
      </c>
      <c r="AY17" s="266">
        <f t="shared" si="30"/>
        <v>0</v>
      </c>
      <c r="AZ17" s="171">
        <f t="shared" si="31"/>
        <v>0</v>
      </c>
      <c r="BA17" s="12"/>
      <c r="BB17" s="13">
        <f t="shared" si="12"/>
        <v>44105</v>
      </c>
      <c r="BC17" s="296" t="str">
        <f t="shared" si="13"/>
        <v>Err</v>
      </c>
      <c r="BD17" s="296" t="str">
        <f t="shared" ref="BD17:BD44" si="60">IF(AND(NOT(ISBLANK($D17)),OR(_xlfn.IFNA(VLOOKUP(D17,TripRigList,8,0),"N/A")="N/A",ISNA(VLOOKUP($D17,TripRIGListNums,1,FALSE)))),"Err","Ok")</f>
        <v>Ok</v>
      </c>
      <c r="BE17" s="296" t="str">
        <f t="shared" si="15"/>
        <v>Ok</v>
      </c>
      <c r="BF17" s="296" t="str">
        <f t="shared" si="16"/>
        <v>Ok</v>
      </c>
      <c r="BG17" s="296" t="str">
        <f t="shared" si="17"/>
        <v>Ok</v>
      </c>
      <c r="BH17" s="296" t="str">
        <f t="shared" si="18"/>
        <v>Ok</v>
      </c>
      <c r="BI17" s="91" t="str">
        <f t="shared" si="19"/>
        <v>Ok</v>
      </c>
      <c r="BJ17" s="12"/>
      <c r="BK17" s="2" t="str">
        <f t="shared" si="33"/>
        <v/>
      </c>
      <c r="BL17" s="7" t="str">
        <f t="shared" ref="BL17:BL48" si="61">IF(AND(ISNUMBER(BM17),BM17&gt;0),BM17,IF(ISNUMBER(VLOOKUP(BK17,RP_Trips,2,FALSE)),VLOOKUP(BK17,RP_Trips,2,FALSE),""))</f>
        <v/>
      </c>
      <c r="BM17" s="7" t="str">
        <f t="shared" ref="BM17:BM51" si="62">_xlfn.IFNA(IF(VLOOKUP(BK17,RP_MiscCalc_RouteBlockTimes,2,FALSE)&lt;&gt;0,VLOOKUP(BK17,RP_MiscCalc_RouteBlockTimes,2,FALSE),NA()),_xlfn.IFNA(IF(VLOOKUP(BK17,RP_RouteBlockTime_PreTVL,2,FALSE)&lt;&gt;0,VLOOKUP(BK17,RP_RouteBlockTime_PreTVL,2,FALSE),NA()),_xlfn.IFNA(IF(VLOOKUP(BK17,TVLRouteBlockTimes,2,FALSE)&lt;&gt;0,VLOOKUP(BK17,TVLRouteBlockTimes,2,FALSE),NA()),_xlfn.IFNA(IF(VLOOKUP(BK17,RP_RouteBlockTime_S1,2,FALSE)&lt;&gt;0,VLOOKUP(BK17,RP_RouteBlockTime_S1,2,FALSE),NA()),_xlfn.IFNA(VLOOKUP(BK17,RP_RouteBlockTime_S2,2,FALSE),_xlfn.IFNA(VLOOKUP(BK17,RP_RouteBlockTime_S3,2,FALSE),_xlfn.IFNA(VLOOKUP(BK17,RP_RouteBlockTime_S4,2,FALSE),_xlfn.IFNA(VLOOKUP(BK17,RP_RouteBlockTime_S5,2,FALSE),_xlfn.IFNA(VLOOKUP(BK17,RP_RouteBlockTime_S6,2,FALSE),_xlfn.IFNA(VLOOKUP(BK17,RP_RouteBlockTime_PostTVL,2,FALSE),""))))))))))</f>
        <v/>
      </c>
      <c r="BN17" s="30">
        <v>0</v>
      </c>
      <c r="BO17" s="1"/>
      <c r="BP17" s="235" t="str">
        <f ca="1"/>
        <v/>
      </c>
      <c r="BQ17" s="1"/>
      <c r="BR17" s="195" t="str">
        <f t="shared" ref="BR17:BR42" si="63">IF(ISBLANK(N17),"",IF(ISNUMBER(VLOOKUP(N17,RouteBlockTimes,2,FALSE)),IF(VLOOKUP(N17,RouteBlockTimes,2,FALSE)&lt;&gt;0,VLOOKUP(N17,RouteBlockTimes,2,FALSE),"Block_5"),"Block_5"))</f>
        <v/>
      </c>
      <c r="BS17" s="196" t="str">
        <f t="shared" si="37"/>
        <v/>
      </c>
      <c r="BT17" s="196" t="s">
        <v>110</v>
      </c>
      <c r="BU17" s="196" t="s">
        <v>112</v>
      </c>
      <c r="BV17" s="197" t="str">
        <f t="shared" ref="BV17:BV42" si="64">IF(ISBLANK(R17),"",IF(ISNUMBER(VLOOKUP(R17,RouteBlockTimes,2,FALSE)),IF(VLOOKUP(R17,RouteBlockTimes,2,FALSE)&lt;&gt;0,VLOOKUP(R17,RouteBlockTimes,2,FALSE),"Block_5"),"Block_5"))</f>
        <v/>
      </c>
      <c r="BW17" s="197" t="str">
        <f t="shared" ref="BW17:BW43" si="65">IF(ISBLANK(R17),"",IF(AND(NOT(ISBLANK(R17)),R17=RP_Roll_In_Sector,ISNUMBER(RP_Roll_In_Act_Block)),RP_Roll_In_Act_Block,"Block_1"))</f>
        <v/>
      </c>
      <c r="BX17" s="197" t="str">
        <f t="shared" ref="BX17:BX42" si="66">IF(ISBLANK(U17),"",IF(ISNUMBER(VLOOKUP(U17,RouteBlockTimes,2,FALSE)),IF(VLOOKUP(U17,RouteBlockTimes,2,FALSE)&lt;&gt;0,VLOOKUP(U17,RouteBlockTimes,2,FALSE),"Block_5"),"Block_5"))</f>
        <v/>
      </c>
      <c r="BY17" s="197" t="str">
        <f t="shared" si="41"/>
        <v/>
      </c>
      <c r="BZ17" s="197" t="str">
        <f t="shared" ref="BZ17:BZ42" si="67">IF(ISBLANK(X17),"",IF(ISNUMBER(VLOOKUP(X17,RouteBlockTimes,2,FALSE)),IF(VLOOKUP(X17,RouteBlockTimes,2,FALSE)&lt;&gt;0,VLOOKUP(X17,RouteBlockTimes,2,FALSE),"Block_5"),"Block_5"))</f>
        <v/>
      </c>
      <c r="CA17" s="197" t="str">
        <f t="shared" si="43"/>
        <v/>
      </c>
      <c r="CB17" s="197" t="str">
        <f t="shared" ref="CB17:CB42" si="68">IF(ISBLANK(AA17),"",IF(ISNUMBER(VLOOKUP(AA17,RouteBlockTimes,2,FALSE)),IF(VLOOKUP(AA17,RouteBlockTimes,2,FALSE)&lt;&gt;0,VLOOKUP(AA17,RouteBlockTimes,2,FALSE),"Block_5"),"Block_5"))</f>
        <v/>
      </c>
      <c r="CC17" s="197" t="str">
        <f t="shared" si="45"/>
        <v/>
      </c>
      <c r="CD17" s="197" t="str">
        <f t="shared" ref="CD17:CD42" si="69">IF(ISBLANK(AD17),"",IF(ISNUMBER(VLOOKUP(AD17,RouteBlockTimes,2,FALSE)),IF(VLOOKUP(AD17,RouteBlockTimes,2,FALSE)&lt;&gt;0,VLOOKUP(AD17,RouteBlockTimes,2,FALSE),"Block_5"),"Block_5"))</f>
        <v/>
      </c>
      <c r="CE17" s="197" t="str">
        <f t="shared" si="47"/>
        <v/>
      </c>
      <c r="CF17" s="197" t="str">
        <f t="shared" ref="CF17:CF42" si="70">IF(ISBLANK(AG17),"",IF(ISNUMBER(VLOOKUP(AG17,RouteBlockTimes,2,FALSE)),IF(VLOOKUP(AG17,RouteBlockTimes,2,FALSE)&lt;&gt;0,VLOOKUP(AG17,RouteBlockTimes,2,FALSE),"Block_5"),"Block_5"))</f>
        <v/>
      </c>
      <c r="CG17" s="197" t="str">
        <f t="shared" si="49"/>
        <v/>
      </c>
      <c r="CH17" s="196" t="str">
        <f t="shared" ref="CH17:CH42" si="71">IF(ISBLANK(AN17),"",IF(ISNUMBER(VLOOKUP(AN17,RouteBlockTimes,2,FALSE)),IF(VLOOKUP(AN17,RouteBlockTimes,2,FALSE)&lt;&gt;0,VLOOKUP(AN17,RouteBlockTimes,2,FALSE),"Block_5"),"Block_5"))</f>
        <v/>
      </c>
      <c r="CI17" s="198" t="str">
        <f t="shared" si="51"/>
        <v/>
      </c>
      <c r="CK17" s="219">
        <f t="shared" si="22"/>
        <v>1.0416666666666666E-2</v>
      </c>
      <c r="CL17" s="219" cm="1">
        <f t="array" ref="CL17:CL317">Local_5_Num</f>
        <v>0</v>
      </c>
      <c r="CM17" s="219">
        <v>3.472222222222222E-3</v>
      </c>
      <c r="CN17" s="219">
        <f t="shared" si="52"/>
        <v>2.0833333333333333E-3</v>
      </c>
      <c r="CO17" s="219">
        <f t="shared" si="52"/>
        <v>2.0833333333333333E-3</v>
      </c>
      <c r="CP17" s="219">
        <v>3.472222222222222E-3</v>
      </c>
      <c r="CQ17" s="219">
        <v>6.9444444444444447E-4</v>
      </c>
      <c r="CS17" s="219">
        <f t="shared" si="23"/>
        <v>1.0416666666666666E-2</v>
      </c>
      <c r="CT17" s="219" cm="1">
        <f t="array" ref="CT17:CT317">Local_5_Num</f>
        <v>0</v>
      </c>
      <c r="CU17" s="219">
        <v>3.472222222222222E-3</v>
      </c>
      <c r="CV17" s="219">
        <f t="shared" si="53"/>
        <v>2.0833333333333333E-3</v>
      </c>
      <c r="CW17" s="219">
        <f t="shared" si="53"/>
        <v>2.0833333333333333E-3</v>
      </c>
      <c r="CX17" s="219">
        <v>3.472222222222222E-3</v>
      </c>
      <c r="CY17" s="219">
        <v>6.9444444444444447E-4</v>
      </c>
      <c r="DA17" s="238">
        <v>6.9444444444444406E-2</v>
      </c>
      <c r="DB17" s="238">
        <v>6.9444444444444406E-2</v>
      </c>
      <c r="DC17" s="238">
        <v>6.9444444444444406E-2</v>
      </c>
      <c r="DD17" s="238">
        <v>6.9444444444444406E-2</v>
      </c>
      <c r="DE17" s="238">
        <v>6.9444444444444406E-2</v>
      </c>
      <c r="DF17" s="238">
        <v>6.9444444444444406E-2</v>
      </c>
      <c r="DG17" s="238">
        <v>6.9444444444444406E-2</v>
      </c>
      <c r="DH17" s="238">
        <v>6.9444444444444406E-2</v>
      </c>
      <c r="DI17" s="238">
        <v>6.9444444444444406E-2</v>
      </c>
      <c r="DJ17" s="238">
        <v>6.9444444444444406E-2</v>
      </c>
      <c r="DL17" s="2" t="str" cm="1">
        <f t="array" ref="DL17">_xlfn.IFNA(IF(INDEX(SectorsBlocks,ROW()-ROW(DK$5)+2,MATCH(SUBSTITUTE(RPName," ",""),SectorsBlocks_Top,0))&lt;&gt;0,INDEX(SectorsBlocks,ROW()-ROW(DK$5)+2,MATCH(SUBSTITUTE(RPName," ",""),SectorsBlocks_Top,0)),""),"")</f>
        <v>APW-BNE</v>
      </c>
      <c r="DM17" s="250" cm="1">
        <f t="array" ref="DM17">_xlfn.IFNA(IF(INDEX(SectorsBlocks,ROW()-ROW(DL$5)+2,MATCH(SUBSTITUTE(RPName," ",""),SectorsBlocks_Top,0))&lt;&gt;0,INDEX(SectorsBlocks,ROW()-ROW(DL$5)+2,MATCH(SUBSTITUTE(RPName," ",""),SectorsBlocks_Top,0)+1),""),"")</f>
        <v>0.23958333333333334</v>
      </c>
    </row>
    <row r="18" spans="1:117" ht="15" customHeight="1">
      <c r="A18" s="12"/>
      <c r="B18" s="95">
        <f t="shared" si="54"/>
        <v>44106</v>
      </c>
      <c r="C18" s="93"/>
      <c r="D18" s="284"/>
      <c r="E18" s="22">
        <f t="shared" ref="E18:E45" si="72">IF(ISBLANK(C18),0,MAX(IF(AND(RP_MinStbyCredit="Yes",NOT(ISERR(SEARCH("Off SBY",J18)))),SbyCalloutMinCR,0),VLOOKUP(C18,DutyTypeDetails,MATCH("Min CR",DutyTypeDetails_Top,FALSE),FALSE),IF(ISBLANK(J18),0,VLOOKUP(J18,DutyCalloutTable,MATCH("Min CR",DutyCalloutTable_Top,0),FALSE))))</f>
        <v>0</v>
      </c>
      <c r="F18" s="22">
        <f t="shared" ref="F18:F45" si="73">IF(ISBLANK(C18),0,IF(AND(RP_MinStbySoftCredit="Yes",C18="SBY"),SbyMinCredit,0)+IF(NOT(ISBLANK(J18)),VLOOKUP(J18,DutyCalloutTable,MATCH("Soft CR",DutyCalloutTable_Top,0),FALSE),VLOOKUP(C18,DutyTypeDetails,MATCH("Soft CR",DutyTypeDetails_Top,FALSE),FALSE)))</f>
        <v>0</v>
      </c>
      <c r="G18" s="76">
        <f t="shared" si="4"/>
        <v>0</v>
      </c>
      <c r="H18" s="139"/>
      <c r="I18" s="139"/>
      <c r="J18" s="142"/>
      <c r="K18" s="142"/>
      <c r="L18" s="145"/>
      <c r="M18" s="35"/>
      <c r="N18" s="65"/>
      <c r="O18" s="148"/>
      <c r="P18" s="148"/>
      <c r="Q18" s="136">
        <f t="shared" si="5"/>
        <v>0</v>
      </c>
      <c r="R18" s="32"/>
      <c r="S18" s="153"/>
      <c r="T18" s="154"/>
      <c r="U18" s="32"/>
      <c r="V18" s="153"/>
      <c r="W18" s="154"/>
      <c r="X18" s="32"/>
      <c r="Y18" s="153"/>
      <c r="Z18" s="154"/>
      <c r="AA18" s="32"/>
      <c r="AB18" s="153"/>
      <c r="AC18" s="154"/>
      <c r="AD18" s="32"/>
      <c r="AE18" s="153"/>
      <c r="AF18" s="154"/>
      <c r="AG18" s="32"/>
      <c r="AH18" s="153"/>
      <c r="AI18" s="154"/>
      <c r="AJ18" s="159">
        <f t="shared" si="6"/>
        <v>0</v>
      </c>
      <c r="AK18" s="160">
        <f t="shared" si="6"/>
        <v>0</v>
      </c>
      <c r="AL18" s="313">
        <f t="shared" si="7"/>
        <v>0</v>
      </c>
      <c r="AM18" s="35"/>
      <c r="AN18" s="65"/>
      <c r="AO18" s="163"/>
      <c r="AP18" s="163"/>
      <c r="AQ18" s="136">
        <f t="shared" si="8"/>
        <v>0</v>
      </c>
      <c r="AR18" s="247">
        <f t="shared" si="57"/>
        <v>44106</v>
      </c>
      <c r="AS18" s="248">
        <f t="shared" si="9"/>
        <v>0</v>
      </c>
      <c r="AT18" s="168">
        <f t="shared" ref="AT18:AT45" si="74">IF(RP_PaidPax="Yes",MAX(IF(ISNUMBER(Q18),Q18+IF(ISNUMBER(AQ18),AQ18,0),IF(ISNUMBER(AQ18),AQ18,0)),IF(OR($C18="TVL",C18="TVL-100",C18="TVL-OAL"),MinTVLCredit,0)),0)</f>
        <v>0</v>
      </c>
      <c r="AU18" s="169">
        <f t="shared" si="27"/>
        <v>0</v>
      </c>
      <c r="AV18" s="167">
        <f t="shared" ref="AV18:AV44" si="75">IF(AND(RP_FlyDutyRIG="Yes",OR(ISNUMBER(I18),ISNUMBER(H18))),DutyRIG*IF(ISNUMBER(I18),I18,H18),0)</f>
        <v>0</v>
      </c>
      <c r="AW18" s="318" t="str">
        <f ca="1">IF(OR(RP_TripDutyRIG&lt;&gt;"Yes",ISBLANK($D18)),"",IF($D18=$D19,$D18,MAX(0,_xlfn.IFNA(VLOOKUP($D18,TripRigList,8),0)-SUM(AX18:OFFSET(AX18,-COUNTIF($D$15:$D18,D18),0)))))</f>
        <v/>
      </c>
      <c r="AX18" s="68">
        <f t="shared" si="29"/>
        <v>0</v>
      </c>
      <c r="AY18" s="266">
        <f t="shared" si="30"/>
        <v>0</v>
      </c>
      <c r="AZ18" s="171">
        <f t="shared" si="31"/>
        <v>0</v>
      </c>
      <c r="BA18" s="12"/>
      <c r="BB18" s="13">
        <f t="shared" si="12"/>
        <v>44106</v>
      </c>
      <c r="BC18" s="296" t="str">
        <f t="shared" si="13"/>
        <v>Err</v>
      </c>
      <c r="BD18" s="296" t="str">
        <f t="shared" ref="BD18:BD45" si="76">IF(AND(NOT(ISBLANK($D18)),OR(_xlfn.IFNA(VLOOKUP(D18,TripRigList,8,0),"N/A")="N/A",ISNA(VLOOKUP($D18,TripRIGListNums,1,FALSE)))),"Err","Ok")</f>
        <v>Ok</v>
      </c>
      <c r="BE18" s="296" t="str">
        <f t="shared" si="15"/>
        <v>Ok</v>
      </c>
      <c r="BF18" s="296" t="str">
        <f t="shared" si="16"/>
        <v>Ok</v>
      </c>
      <c r="BG18" s="296" t="str">
        <f t="shared" si="17"/>
        <v>Ok</v>
      </c>
      <c r="BH18" s="296" t="str">
        <f t="shared" si="18"/>
        <v>Ok</v>
      </c>
      <c r="BI18" s="91" t="str">
        <f t="shared" si="19"/>
        <v>Ok</v>
      </c>
      <c r="BJ18" s="12"/>
      <c r="BK18" s="2" t="str">
        <f t="shared" si="33"/>
        <v/>
      </c>
      <c r="BL18" s="7" t="str">
        <f t="shared" ref="BL18:BL49" si="77">IF(AND(ISNUMBER(BM18),BM18&gt;0),BM18,IF(ISNUMBER(VLOOKUP(BK18,RP_Trips,2,FALSE)),VLOOKUP(BK18,RP_Trips,2,FALSE),""))</f>
        <v/>
      </c>
      <c r="BM18" s="7" t="str">
        <f t="shared" ref="BM18:BM52" si="78">_xlfn.IFNA(IF(VLOOKUP(BK18,RP_MiscCalc_RouteBlockTimes,2,FALSE)&lt;&gt;0,VLOOKUP(BK18,RP_MiscCalc_RouteBlockTimes,2,FALSE),NA()),_xlfn.IFNA(IF(VLOOKUP(BK18,RP_RouteBlockTime_PreTVL,2,FALSE)&lt;&gt;0,VLOOKUP(BK18,RP_RouteBlockTime_PreTVL,2,FALSE),NA()),_xlfn.IFNA(IF(VLOOKUP(BK18,TVLRouteBlockTimes,2,FALSE)&lt;&gt;0,VLOOKUP(BK18,TVLRouteBlockTimes,2,FALSE),NA()),_xlfn.IFNA(IF(VLOOKUP(BK18,RP_RouteBlockTime_S1,2,FALSE)&lt;&gt;0,VLOOKUP(BK18,RP_RouteBlockTime_S1,2,FALSE),NA()),_xlfn.IFNA(VLOOKUP(BK18,RP_RouteBlockTime_S2,2,FALSE),_xlfn.IFNA(VLOOKUP(BK18,RP_RouteBlockTime_S3,2,FALSE),_xlfn.IFNA(VLOOKUP(BK18,RP_RouteBlockTime_S4,2,FALSE),_xlfn.IFNA(VLOOKUP(BK18,RP_RouteBlockTime_S5,2,FALSE),_xlfn.IFNA(VLOOKUP(BK18,RP_RouteBlockTime_S6,2,FALSE),_xlfn.IFNA(VLOOKUP(BK18,RP_RouteBlockTime_PostTVL,2,FALSE),""))))))))))</f>
        <v/>
      </c>
      <c r="BN18" s="2"/>
      <c r="BO18" s="1"/>
      <c r="BP18" s="235">
        <f ca="1"/>
        <v>0</v>
      </c>
      <c r="BQ18" s="1"/>
      <c r="BR18" s="195" t="str">
        <f t="shared" ref="BR18:BR43" si="79">IF(ISBLANK(N18),"",IF(ISNUMBER(VLOOKUP(N18,RouteBlockTimes,2,FALSE)),IF(VLOOKUP(N18,RouteBlockTimes,2,FALSE)&lt;&gt;0,VLOOKUP(N18,RouteBlockTimes,2,FALSE),"Block_5"),"Block_5"))</f>
        <v/>
      </c>
      <c r="BS18" s="196" t="str">
        <f t="shared" si="37"/>
        <v/>
      </c>
      <c r="BT18" s="196" t="s">
        <v>110</v>
      </c>
      <c r="BU18" s="196" t="s">
        <v>112</v>
      </c>
      <c r="BV18" s="197" t="str">
        <f t="shared" ref="BV18:BV43" si="80">IF(ISBLANK(R18),"",IF(ISNUMBER(VLOOKUP(R18,RouteBlockTimes,2,FALSE)),IF(VLOOKUP(R18,RouteBlockTimes,2,FALSE)&lt;&gt;0,VLOOKUP(R18,RouteBlockTimes,2,FALSE),"Block_5"),"Block_5"))</f>
        <v/>
      </c>
      <c r="BW18" s="197" t="str">
        <f t="shared" ref="BW18:BW44" si="81">IF(ISBLANK(R18),"",IF(AND(NOT(ISBLANK(R18)),R18=RP_Roll_In_Sector,ISNUMBER(RP_Roll_In_Act_Block)),RP_Roll_In_Act_Block,"Block_1"))</f>
        <v/>
      </c>
      <c r="BX18" s="197" t="str">
        <f t="shared" ref="BX18:BX43" si="82">IF(ISBLANK(U18),"",IF(ISNUMBER(VLOOKUP(U18,RouteBlockTimes,2,FALSE)),IF(VLOOKUP(U18,RouteBlockTimes,2,FALSE)&lt;&gt;0,VLOOKUP(U18,RouteBlockTimes,2,FALSE),"Block_5"),"Block_5"))</f>
        <v/>
      </c>
      <c r="BY18" s="197" t="str">
        <f t="shared" si="41"/>
        <v/>
      </c>
      <c r="BZ18" s="197" t="str">
        <f t="shared" ref="BZ18:BZ43" si="83">IF(ISBLANK(X18),"",IF(ISNUMBER(VLOOKUP(X18,RouteBlockTimes,2,FALSE)),IF(VLOOKUP(X18,RouteBlockTimes,2,FALSE)&lt;&gt;0,VLOOKUP(X18,RouteBlockTimes,2,FALSE),"Block_5"),"Block_5"))</f>
        <v/>
      </c>
      <c r="CA18" s="197" t="str">
        <f t="shared" si="43"/>
        <v/>
      </c>
      <c r="CB18" s="197" t="str">
        <f t="shared" ref="CB18:CB43" si="84">IF(ISBLANK(AA18),"",IF(ISNUMBER(VLOOKUP(AA18,RouteBlockTimes,2,FALSE)),IF(VLOOKUP(AA18,RouteBlockTimes,2,FALSE)&lt;&gt;0,VLOOKUP(AA18,RouteBlockTimes,2,FALSE),"Block_5"),"Block_5"))</f>
        <v/>
      </c>
      <c r="CC18" s="197" t="str">
        <f t="shared" si="45"/>
        <v/>
      </c>
      <c r="CD18" s="197" t="str">
        <f t="shared" ref="CD18:CD43" si="85">IF(ISBLANK(AD18),"",IF(ISNUMBER(VLOOKUP(AD18,RouteBlockTimes,2,FALSE)),IF(VLOOKUP(AD18,RouteBlockTimes,2,FALSE)&lt;&gt;0,VLOOKUP(AD18,RouteBlockTimes,2,FALSE),"Block_5"),"Block_5"))</f>
        <v/>
      </c>
      <c r="CE18" s="197" t="str">
        <f t="shared" si="47"/>
        <v/>
      </c>
      <c r="CF18" s="197" t="str">
        <f t="shared" ref="CF18:CF43" si="86">IF(ISBLANK(AG18),"",IF(ISNUMBER(VLOOKUP(AG18,RouteBlockTimes,2,FALSE)),IF(VLOOKUP(AG18,RouteBlockTimes,2,FALSE)&lt;&gt;0,VLOOKUP(AG18,RouteBlockTimes,2,FALSE),"Block_5"),"Block_5"))</f>
        <v/>
      </c>
      <c r="CG18" s="197" t="str">
        <f t="shared" si="49"/>
        <v/>
      </c>
      <c r="CH18" s="196" t="str">
        <f t="shared" ref="CH18:CH43" si="87">IF(ISBLANK(AN18),"",IF(ISNUMBER(VLOOKUP(AN18,RouteBlockTimes,2,FALSE)),IF(VLOOKUP(AN18,RouteBlockTimes,2,FALSE)&lt;&gt;0,VLOOKUP(AN18,RouteBlockTimes,2,FALSE),"Block_5"),"Block_5"))</f>
        <v/>
      </c>
      <c r="CI18" s="198" t="str">
        <f t="shared" si="51"/>
        <v/>
      </c>
      <c r="CK18" s="219">
        <f t="shared" si="22"/>
        <v>1.3888888888888888E-2</v>
      </c>
      <c r="CL18" s="219">
        <v>3.472222222222222E-3</v>
      </c>
      <c r="CM18" s="219">
        <v>6.9444444444444397E-3</v>
      </c>
      <c r="CN18" s="219">
        <f t="shared" si="52"/>
        <v>2.7777777777777779E-3</v>
      </c>
      <c r="CO18" s="219">
        <f t="shared" si="52"/>
        <v>2.7777777777777779E-3</v>
      </c>
      <c r="CP18" s="219">
        <v>6.9444444444444397E-3</v>
      </c>
      <c r="CQ18" s="219">
        <v>1.38888888888889E-3</v>
      </c>
      <c r="CS18" s="219">
        <f t="shared" si="23"/>
        <v>1.3888888888888888E-2</v>
      </c>
      <c r="CT18" s="219">
        <v>3.472222222222222E-3</v>
      </c>
      <c r="CU18" s="219">
        <v>6.9444444444444397E-3</v>
      </c>
      <c r="CV18" s="219">
        <f t="shared" si="53"/>
        <v>2.7777777777777779E-3</v>
      </c>
      <c r="CW18" s="219">
        <f t="shared" si="53"/>
        <v>2.7777777777777779E-3</v>
      </c>
      <c r="CX18" s="219">
        <v>6.9444444444444397E-3</v>
      </c>
      <c r="CY18" s="219">
        <v>1.38888888888889E-3</v>
      </c>
      <c r="DA18" s="238">
        <v>7.2916666666666699E-2</v>
      </c>
      <c r="DB18" s="238">
        <v>7.2916666666666699E-2</v>
      </c>
      <c r="DC18" s="238">
        <v>7.2916666666666699E-2</v>
      </c>
      <c r="DD18" s="238">
        <v>7.2916666666666699E-2</v>
      </c>
      <c r="DE18" s="238">
        <v>7.2916666666666699E-2</v>
      </c>
      <c r="DF18" s="238">
        <v>7.2916666666666699E-2</v>
      </c>
      <c r="DG18" s="238">
        <v>7.2916666666666699E-2</v>
      </c>
      <c r="DH18" s="238">
        <v>7.2916666666666699E-2</v>
      </c>
      <c r="DI18" s="238">
        <v>7.2916666666666699E-2</v>
      </c>
      <c r="DJ18" s="238">
        <v>7.2916666666666699E-2</v>
      </c>
      <c r="DL18" s="2" t="str" cm="1">
        <f t="array" ref="DL18">_xlfn.IFNA(IF(INDEX(SectorsBlocks,ROW()-ROW(DK$5)+2,MATCH(SUBSTITUTE(RPName," ",""),SectorsBlocks_Top,0))&lt;&gt;0,INDEX(SectorsBlocks,ROW()-ROW(DK$5)+2,MATCH(SUBSTITUTE(RPName," ",""),SectorsBlocks_Top,0)),""),"")</f>
        <v>ASP-ADL</v>
      </c>
      <c r="DM18" s="250" cm="1">
        <f t="array" ref="DM18">_xlfn.IFNA(IF(INDEX(SectorsBlocks,ROW()-ROW(DL$5)+2,MATCH(SUBSTITUTE(RPName," ",""),SectorsBlocks_Top,0))&lt;&gt;0,INDEX(SectorsBlocks,ROW()-ROW(DL$5)+2,MATCH(SUBSTITUTE(RPName," ",""),SectorsBlocks_Top,0)+1),""),"")</f>
        <v>8.3333333333333329E-2</v>
      </c>
    </row>
    <row r="19" spans="1:117" ht="15" customHeight="1">
      <c r="A19" s="12"/>
      <c r="B19" s="95">
        <f t="shared" si="54"/>
        <v>44107</v>
      </c>
      <c r="C19" s="93"/>
      <c r="D19" s="284"/>
      <c r="E19" s="22">
        <f t="shared" ref="E19:E46" si="88">IF(ISBLANK(C19),0,MAX(IF(AND(RP_MinStbyCredit="Yes",NOT(ISERR(SEARCH("Off SBY",J19)))),SbyCalloutMinCR,0),VLOOKUP(C19,DutyTypeDetails,MATCH("Min CR",DutyTypeDetails_Top,FALSE),FALSE),IF(ISBLANK(J19),0,VLOOKUP(J19,DutyCalloutTable,MATCH("Min CR",DutyCalloutTable_Top,0),FALSE))))</f>
        <v>0</v>
      </c>
      <c r="F19" s="22">
        <f t="shared" ref="F19:F46" si="89">IF(ISBLANK(C19),0,IF(AND(RP_MinStbySoftCredit="Yes",C19="SBY"),SbyMinCredit,0)+IF(NOT(ISBLANK(J19)),VLOOKUP(J19,DutyCalloutTable,MATCH("Soft CR",DutyCalloutTable_Top,0),FALSE),VLOOKUP(C19,DutyTypeDetails,MATCH("Soft CR",DutyTypeDetails_Top,FALSE),FALSE)))</f>
        <v>0</v>
      </c>
      <c r="G19" s="76">
        <f t="shared" si="4"/>
        <v>0</v>
      </c>
      <c r="H19" s="139"/>
      <c r="I19" s="139"/>
      <c r="J19" s="142"/>
      <c r="K19" s="142"/>
      <c r="L19" s="145"/>
      <c r="M19" s="35"/>
      <c r="N19" s="65"/>
      <c r="O19" s="148"/>
      <c r="P19" s="148"/>
      <c r="Q19" s="136">
        <f t="shared" si="5"/>
        <v>0</v>
      </c>
      <c r="R19" s="32"/>
      <c r="S19" s="153"/>
      <c r="T19" s="154"/>
      <c r="U19" s="32"/>
      <c r="V19" s="153"/>
      <c r="W19" s="154"/>
      <c r="X19" s="32"/>
      <c r="Y19" s="153"/>
      <c r="Z19" s="154"/>
      <c r="AA19" s="32"/>
      <c r="AB19" s="153"/>
      <c r="AC19" s="154"/>
      <c r="AD19" s="32"/>
      <c r="AE19" s="153"/>
      <c r="AF19" s="154"/>
      <c r="AG19" s="32"/>
      <c r="AH19" s="153"/>
      <c r="AI19" s="154"/>
      <c r="AJ19" s="159">
        <f t="shared" si="6"/>
        <v>0</v>
      </c>
      <c r="AK19" s="160">
        <f t="shared" si="6"/>
        <v>0</v>
      </c>
      <c r="AL19" s="313">
        <f t="shared" si="7"/>
        <v>0</v>
      </c>
      <c r="AM19" s="35"/>
      <c r="AN19" s="65"/>
      <c r="AO19" s="163"/>
      <c r="AP19" s="163"/>
      <c r="AQ19" s="136">
        <f t="shared" si="8"/>
        <v>0</v>
      </c>
      <c r="AR19" s="247">
        <f t="shared" si="57"/>
        <v>44107</v>
      </c>
      <c r="AS19" s="248">
        <f t="shared" si="9"/>
        <v>0</v>
      </c>
      <c r="AT19" s="168">
        <f t="shared" ref="AT19:AT46" si="90">IF(RP_PaidPax="Yes",MAX(IF(ISNUMBER(Q19),Q19+IF(ISNUMBER(AQ19),AQ19,0),IF(ISNUMBER(AQ19),AQ19,0)),IF(OR($C19="TVL",C19="TVL-100",C19="TVL-OAL"),MinTVLCredit,0)),0)</f>
        <v>0</v>
      </c>
      <c r="AU19" s="169">
        <f t="shared" si="27"/>
        <v>0</v>
      </c>
      <c r="AV19" s="167">
        <f t="shared" ref="AV19:AV45" si="91">IF(AND(RP_FlyDutyRIG="Yes",OR(ISNUMBER(I19),ISNUMBER(H19))),DutyRIG*IF(ISNUMBER(I19),I19,H19),0)</f>
        <v>0</v>
      </c>
      <c r="AW19" s="318" t="str">
        <f ca="1">IF(OR(RP_TripDutyRIG&lt;&gt;"Yes",ISBLANK($D19)),"",IF($D19=$D20,$D19,MAX(0,_xlfn.IFNA(VLOOKUP($D19,TripRigList,8),0)-SUM(AX19:OFFSET(AX19,-COUNTIF($D$15:$D19,D19),0)))))</f>
        <v/>
      </c>
      <c r="AX19" s="68">
        <f t="shared" si="29"/>
        <v>0</v>
      </c>
      <c r="AY19" s="266">
        <f t="shared" si="30"/>
        <v>0</v>
      </c>
      <c r="AZ19" s="171">
        <f t="shared" si="31"/>
        <v>0</v>
      </c>
      <c r="BA19" s="12"/>
      <c r="BB19" s="13">
        <f t="shared" si="12"/>
        <v>44107</v>
      </c>
      <c r="BC19" s="296" t="str">
        <f t="shared" si="13"/>
        <v>Err</v>
      </c>
      <c r="BD19" s="296" t="str">
        <f t="shared" ref="BD19:BD46" si="92">IF(AND(NOT(ISBLANK($D19)),OR(_xlfn.IFNA(VLOOKUP(D19,TripRigList,8,0),"N/A")="N/A",ISNA(VLOOKUP($D19,TripRIGListNums,1,FALSE)))),"Err","Ok")</f>
        <v>Ok</v>
      </c>
      <c r="BE19" s="296" t="str">
        <f t="shared" si="15"/>
        <v>Ok</v>
      </c>
      <c r="BF19" s="296" t="str">
        <f t="shared" si="16"/>
        <v>Ok</v>
      </c>
      <c r="BG19" s="296" t="str">
        <f t="shared" si="17"/>
        <v>Ok</v>
      </c>
      <c r="BH19" s="296" t="str">
        <f t="shared" si="18"/>
        <v>Ok</v>
      </c>
      <c r="BI19" s="91" t="str">
        <f t="shared" si="19"/>
        <v>Ok</v>
      </c>
      <c r="BJ19" s="12"/>
      <c r="BK19" s="2" t="str">
        <f t="shared" si="33"/>
        <v/>
      </c>
      <c r="BL19" s="7" t="str">
        <f t="shared" ref="BL19:BL50" si="93">IF(AND(ISNUMBER(BM19),BM19&gt;0),BM19,IF(ISNUMBER(VLOOKUP(BK19,RP_Trips,2,FALSE)),VLOOKUP(BK19,RP_Trips,2,FALSE),""))</f>
        <v/>
      </c>
      <c r="BM19" s="7" t="str">
        <f t="shared" ref="BM19:BM53" si="94">_xlfn.IFNA(IF(VLOOKUP(BK19,RP_MiscCalc_RouteBlockTimes,2,FALSE)&lt;&gt;0,VLOOKUP(BK19,RP_MiscCalc_RouteBlockTimes,2,FALSE),NA()),_xlfn.IFNA(IF(VLOOKUP(BK19,RP_RouteBlockTime_PreTVL,2,FALSE)&lt;&gt;0,VLOOKUP(BK19,RP_RouteBlockTime_PreTVL,2,FALSE),NA()),_xlfn.IFNA(IF(VLOOKUP(BK19,TVLRouteBlockTimes,2,FALSE)&lt;&gt;0,VLOOKUP(BK19,TVLRouteBlockTimes,2,FALSE),NA()),_xlfn.IFNA(IF(VLOOKUP(BK19,RP_RouteBlockTime_S1,2,FALSE)&lt;&gt;0,VLOOKUP(BK19,RP_RouteBlockTime_S1,2,FALSE),NA()),_xlfn.IFNA(VLOOKUP(BK19,RP_RouteBlockTime_S2,2,FALSE),_xlfn.IFNA(VLOOKUP(BK19,RP_RouteBlockTime_S3,2,FALSE),_xlfn.IFNA(VLOOKUP(BK19,RP_RouteBlockTime_S4,2,FALSE),_xlfn.IFNA(VLOOKUP(BK19,RP_RouteBlockTime_S5,2,FALSE),_xlfn.IFNA(VLOOKUP(BK19,RP_RouteBlockTime_S6,2,FALSE),_xlfn.IFNA(VLOOKUP(BK19,RP_RouteBlockTime_PostTVL,2,FALSE),""))))))))))</f>
        <v/>
      </c>
      <c r="BN19" s="2"/>
      <c r="BO19" s="1"/>
      <c r="BP19" s="235">
        <f ca="1"/>
        <v>6.9444444444444447E-4</v>
      </c>
      <c r="BQ19" s="1"/>
      <c r="BR19" s="195" t="str">
        <f t="shared" ref="BR19:BR44" si="95">IF(ISBLANK(N19),"",IF(ISNUMBER(VLOOKUP(N19,RouteBlockTimes,2,FALSE)),IF(VLOOKUP(N19,RouteBlockTimes,2,FALSE)&lt;&gt;0,VLOOKUP(N19,RouteBlockTimes,2,FALSE),"Block_5"),"Block_5"))</f>
        <v/>
      </c>
      <c r="BS19" s="196" t="str">
        <f t="shared" si="37"/>
        <v/>
      </c>
      <c r="BT19" s="196" t="s">
        <v>110</v>
      </c>
      <c r="BU19" s="196" t="s">
        <v>112</v>
      </c>
      <c r="BV19" s="197" t="str">
        <f t="shared" ref="BV19:BV44" si="96">IF(ISBLANK(R19),"",IF(ISNUMBER(VLOOKUP(R19,RouteBlockTimes,2,FALSE)),IF(VLOOKUP(R19,RouteBlockTimes,2,FALSE)&lt;&gt;0,VLOOKUP(R19,RouteBlockTimes,2,FALSE),"Block_5"),"Block_5"))</f>
        <v/>
      </c>
      <c r="BW19" s="197" t="str">
        <f t="shared" ref="BW19:BW45" si="97">IF(ISBLANK(R19),"",IF(AND(NOT(ISBLANK(R19)),R19=RP_Roll_In_Sector,ISNUMBER(RP_Roll_In_Act_Block)),RP_Roll_In_Act_Block,"Block_1"))</f>
        <v/>
      </c>
      <c r="BX19" s="197" t="str">
        <f t="shared" ref="BX19:BX44" si="98">IF(ISBLANK(U19),"",IF(ISNUMBER(VLOOKUP(U19,RouteBlockTimes,2,FALSE)),IF(VLOOKUP(U19,RouteBlockTimes,2,FALSE)&lt;&gt;0,VLOOKUP(U19,RouteBlockTimes,2,FALSE),"Block_5"),"Block_5"))</f>
        <v/>
      </c>
      <c r="BY19" s="197" t="str">
        <f t="shared" si="41"/>
        <v/>
      </c>
      <c r="BZ19" s="197" t="str">
        <f t="shared" ref="BZ19:BZ44" si="99">IF(ISBLANK(X19),"",IF(ISNUMBER(VLOOKUP(X19,RouteBlockTimes,2,FALSE)),IF(VLOOKUP(X19,RouteBlockTimes,2,FALSE)&lt;&gt;0,VLOOKUP(X19,RouteBlockTimes,2,FALSE),"Block_5"),"Block_5"))</f>
        <v/>
      </c>
      <c r="CA19" s="197" t="str">
        <f t="shared" si="43"/>
        <v/>
      </c>
      <c r="CB19" s="197" t="str">
        <f t="shared" ref="CB19:CB44" si="100">IF(ISBLANK(AA19),"",IF(ISNUMBER(VLOOKUP(AA19,RouteBlockTimes,2,FALSE)),IF(VLOOKUP(AA19,RouteBlockTimes,2,FALSE)&lt;&gt;0,VLOOKUP(AA19,RouteBlockTimes,2,FALSE),"Block_5"),"Block_5"))</f>
        <v/>
      </c>
      <c r="CC19" s="197" t="str">
        <f t="shared" si="45"/>
        <v/>
      </c>
      <c r="CD19" s="197" t="str">
        <f t="shared" ref="CD19:CD44" si="101">IF(ISBLANK(AD19),"",IF(ISNUMBER(VLOOKUP(AD19,RouteBlockTimes,2,FALSE)),IF(VLOOKUP(AD19,RouteBlockTimes,2,FALSE)&lt;&gt;0,VLOOKUP(AD19,RouteBlockTimes,2,FALSE),"Block_5"),"Block_5"))</f>
        <v/>
      </c>
      <c r="CE19" s="197" t="str">
        <f t="shared" si="47"/>
        <v/>
      </c>
      <c r="CF19" s="197" t="str">
        <f t="shared" ref="CF19:CF44" si="102">IF(ISBLANK(AG19),"",IF(ISNUMBER(VLOOKUP(AG19,RouteBlockTimes,2,FALSE)),IF(VLOOKUP(AG19,RouteBlockTimes,2,FALSE)&lt;&gt;0,VLOOKUP(AG19,RouteBlockTimes,2,FALSE),"Block_5"),"Block_5"))</f>
        <v/>
      </c>
      <c r="CG19" s="197" t="str">
        <f t="shared" si="49"/>
        <v/>
      </c>
      <c r="CH19" s="196" t="str">
        <f t="shared" ref="CH19:CH44" si="103">IF(ISBLANK(AN19),"",IF(ISNUMBER(VLOOKUP(AN19,RouteBlockTimes,2,FALSE)),IF(VLOOKUP(AN19,RouteBlockTimes,2,FALSE)&lt;&gt;0,VLOOKUP(AN19,RouteBlockTimes,2,FALSE),"Block_5"),"Block_5"))</f>
        <v/>
      </c>
      <c r="CI19" s="198" t="str">
        <f t="shared" si="51"/>
        <v/>
      </c>
      <c r="CK19" s="219">
        <f t="shared" si="22"/>
        <v>1.7361111111111112E-2</v>
      </c>
      <c r="CL19" s="219">
        <v>6.9444444444444397E-3</v>
      </c>
      <c r="CM19" s="219">
        <v>1.0416666666666701E-2</v>
      </c>
      <c r="CN19" s="219">
        <f t="shared" si="52"/>
        <v>3.4722222222222225E-3</v>
      </c>
      <c r="CO19" s="219">
        <f t="shared" si="52"/>
        <v>3.4722222222222225E-3</v>
      </c>
      <c r="CP19" s="219">
        <v>1.0416666666666701E-2</v>
      </c>
      <c r="CQ19" s="219">
        <v>2.0833333333333298E-3</v>
      </c>
      <c r="CS19" s="219">
        <f t="shared" si="23"/>
        <v>1.7361111111111112E-2</v>
      </c>
      <c r="CT19" s="219">
        <v>6.9444444444444397E-3</v>
      </c>
      <c r="CU19" s="219">
        <v>1.0416666666666701E-2</v>
      </c>
      <c r="CV19" s="219">
        <f t="shared" si="53"/>
        <v>3.4722222222222225E-3</v>
      </c>
      <c r="CW19" s="219">
        <f t="shared" si="53"/>
        <v>3.4722222222222225E-3</v>
      </c>
      <c r="CX19" s="219">
        <v>1.0416666666666701E-2</v>
      </c>
      <c r="CY19" s="219">
        <v>2.0833333333333298E-3</v>
      </c>
      <c r="DA19" s="238">
        <v>7.6388888888888895E-2</v>
      </c>
      <c r="DB19" s="238">
        <v>7.6388888888888895E-2</v>
      </c>
      <c r="DC19" s="238">
        <v>7.6388888888888895E-2</v>
      </c>
      <c r="DD19" s="238">
        <v>7.6388888888888895E-2</v>
      </c>
      <c r="DE19" s="238">
        <v>7.6388888888888895E-2</v>
      </c>
      <c r="DF19" s="238">
        <v>7.6388888888888895E-2</v>
      </c>
      <c r="DG19" s="238">
        <v>7.6388888888888895E-2</v>
      </c>
      <c r="DH19" s="238">
        <v>7.6388888888888895E-2</v>
      </c>
      <c r="DI19" s="238">
        <v>7.6388888888888895E-2</v>
      </c>
      <c r="DJ19" s="238">
        <v>7.6388888888888895E-2</v>
      </c>
      <c r="DL19" s="2" t="str" cm="1">
        <f t="array" ref="DL19">_xlfn.IFNA(IF(INDEX(SectorsBlocks,ROW()-ROW(DK$5)+2,MATCH(SUBSTITUTE(RPName," ",""),SectorsBlocks_Top,0))&lt;&gt;0,INDEX(SectorsBlocks,ROW()-ROW(DK$5)+2,MATCH(SUBSTITUTE(RPName," ",""),SectorsBlocks_Top,0)),""),"")</f>
        <v>ASP-BNE</v>
      </c>
      <c r="DM19" s="250" cm="1">
        <f t="array" ref="DM19">_xlfn.IFNA(IF(INDEX(SectorsBlocks,ROW()-ROW(DL$5)+2,MATCH(SUBSTITUTE(RPName," ",""),SectorsBlocks_Top,0))&lt;&gt;0,INDEX(SectorsBlocks,ROW()-ROW(DL$5)+2,MATCH(SUBSTITUTE(RPName," ",""),SectorsBlocks_Top,0)+1),""),"")</f>
        <v>0.11805555555555555</v>
      </c>
    </row>
    <row r="20" spans="1:117" ht="15" customHeight="1">
      <c r="A20" s="12"/>
      <c r="B20" s="95">
        <f t="shared" si="54"/>
        <v>44108</v>
      </c>
      <c r="C20" s="93"/>
      <c r="D20" s="284"/>
      <c r="E20" s="22">
        <f t="shared" ref="E20:E47" si="104">IF(ISBLANK(C20),0,MAX(IF(AND(RP_MinStbyCredit="Yes",NOT(ISERR(SEARCH("Off SBY",J20)))),SbyCalloutMinCR,0),VLOOKUP(C20,DutyTypeDetails,MATCH("Min CR",DutyTypeDetails_Top,FALSE),FALSE),IF(ISBLANK(J20),0,VLOOKUP(J20,DutyCalloutTable,MATCH("Min CR",DutyCalloutTable_Top,0),FALSE))))</f>
        <v>0</v>
      </c>
      <c r="F20" s="22">
        <f t="shared" ref="F20:F47" si="105">IF(ISBLANK(C20),0,IF(AND(RP_MinStbySoftCredit="Yes",C20="SBY"),SbyMinCredit,0)+IF(NOT(ISBLANK(J20)),VLOOKUP(J20,DutyCalloutTable,MATCH("Soft CR",DutyCalloutTable_Top,0),FALSE),VLOOKUP(C20,DutyTypeDetails,MATCH("Soft CR",DutyTypeDetails_Top,FALSE),FALSE)))</f>
        <v>0</v>
      </c>
      <c r="G20" s="76">
        <f t="shared" si="4"/>
        <v>0</v>
      </c>
      <c r="H20" s="139"/>
      <c r="I20" s="139"/>
      <c r="J20" s="142"/>
      <c r="K20" s="142"/>
      <c r="L20" s="145"/>
      <c r="M20" s="35"/>
      <c r="N20" s="65"/>
      <c r="O20" s="148"/>
      <c r="P20" s="148"/>
      <c r="Q20" s="136">
        <f t="shared" si="5"/>
        <v>0</v>
      </c>
      <c r="R20" s="32"/>
      <c r="S20" s="153"/>
      <c r="T20" s="154"/>
      <c r="U20" s="32"/>
      <c r="V20" s="153"/>
      <c r="W20" s="154"/>
      <c r="X20" s="32"/>
      <c r="Y20" s="153"/>
      <c r="Z20" s="154"/>
      <c r="AA20" s="32"/>
      <c r="AB20" s="153"/>
      <c r="AC20" s="154"/>
      <c r="AD20" s="32"/>
      <c r="AE20" s="153"/>
      <c r="AF20" s="154"/>
      <c r="AG20" s="32"/>
      <c r="AH20" s="153"/>
      <c r="AI20" s="154"/>
      <c r="AJ20" s="159">
        <f t="shared" si="6"/>
        <v>0</v>
      </c>
      <c r="AK20" s="160">
        <f t="shared" si="6"/>
        <v>0</v>
      </c>
      <c r="AL20" s="313">
        <f t="shared" si="7"/>
        <v>0</v>
      </c>
      <c r="AM20" s="35"/>
      <c r="AN20" s="65"/>
      <c r="AO20" s="163"/>
      <c r="AP20" s="163"/>
      <c r="AQ20" s="136">
        <f t="shared" si="8"/>
        <v>0</v>
      </c>
      <c r="AR20" s="247">
        <f t="shared" si="57"/>
        <v>44108</v>
      </c>
      <c r="AS20" s="248">
        <f t="shared" si="9"/>
        <v>0</v>
      </c>
      <c r="AT20" s="168">
        <f t="shared" ref="AT20:AT47" si="106">IF(RP_PaidPax="Yes",MAX(IF(ISNUMBER(Q20),Q20+IF(ISNUMBER(AQ20),AQ20,0),IF(ISNUMBER(AQ20),AQ20,0)),IF(OR($C20="TVL",C20="TVL-100",C20="TVL-OAL"),MinTVLCredit,0)),0)</f>
        <v>0</v>
      </c>
      <c r="AU20" s="169">
        <f t="shared" si="27"/>
        <v>0</v>
      </c>
      <c r="AV20" s="167">
        <f t="shared" ref="AV20:AV46" si="107">IF(AND(RP_FlyDutyRIG="Yes",OR(ISNUMBER(I20),ISNUMBER(H20))),DutyRIG*IF(ISNUMBER(I20),I20,H20),0)</f>
        <v>0</v>
      </c>
      <c r="AW20" s="318" t="str">
        <f ca="1">IF(OR(RP_TripDutyRIG&lt;&gt;"Yes",ISBLANK($D20)),"",IF($D20=$D21,$D20,MAX(0,_xlfn.IFNA(VLOOKUP($D20,TripRigList,8),0)-SUM(AX20:OFFSET(AX20,-COUNTIF($D$15:$D20,D20),0)))))</f>
        <v/>
      </c>
      <c r="AX20" s="68">
        <f t="shared" si="29"/>
        <v>0</v>
      </c>
      <c r="AY20" s="266">
        <f t="shared" si="30"/>
        <v>0</v>
      </c>
      <c r="AZ20" s="171">
        <f t="shared" si="31"/>
        <v>0</v>
      </c>
      <c r="BA20" s="12"/>
      <c r="BB20" s="13">
        <f t="shared" si="12"/>
        <v>44108</v>
      </c>
      <c r="BC20" s="296" t="str">
        <f t="shared" si="13"/>
        <v>Err</v>
      </c>
      <c r="BD20" s="296" t="str">
        <f t="shared" ref="BD20:BD47" si="108">IF(AND(NOT(ISBLANK($D20)),OR(_xlfn.IFNA(VLOOKUP(D20,TripRigList,8,0),"N/A")="N/A",ISNA(VLOOKUP($D20,TripRIGListNums,1,FALSE)))),"Err","Ok")</f>
        <v>Ok</v>
      </c>
      <c r="BE20" s="296" t="str">
        <f t="shared" si="15"/>
        <v>Ok</v>
      </c>
      <c r="BF20" s="296" t="str">
        <f t="shared" si="16"/>
        <v>Ok</v>
      </c>
      <c r="BG20" s="296" t="str">
        <f t="shared" si="17"/>
        <v>Ok</v>
      </c>
      <c r="BH20" s="296" t="str">
        <f t="shared" si="18"/>
        <v>Ok</v>
      </c>
      <c r="BI20" s="91" t="str">
        <f t="shared" si="19"/>
        <v>Ok</v>
      </c>
      <c r="BJ20" s="12"/>
      <c r="BK20" s="2" t="str">
        <f t="shared" si="33"/>
        <v/>
      </c>
      <c r="BL20" s="7" t="str">
        <f t="shared" ref="BL20:BL51" si="109">IF(AND(ISNUMBER(BM20),BM20&gt;0),BM20,IF(ISNUMBER(VLOOKUP(BK20,RP_Trips,2,FALSE)),VLOOKUP(BK20,RP_Trips,2,FALSE),""))</f>
        <v/>
      </c>
      <c r="BM20" s="7" t="str">
        <f t="shared" ref="BM20:BM54" si="110">_xlfn.IFNA(IF(VLOOKUP(BK20,RP_MiscCalc_RouteBlockTimes,2,FALSE)&lt;&gt;0,VLOOKUP(BK20,RP_MiscCalc_RouteBlockTimes,2,FALSE),NA()),_xlfn.IFNA(IF(VLOOKUP(BK20,RP_RouteBlockTime_PreTVL,2,FALSE)&lt;&gt;0,VLOOKUP(BK20,RP_RouteBlockTime_PreTVL,2,FALSE),NA()),_xlfn.IFNA(IF(VLOOKUP(BK20,TVLRouteBlockTimes,2,FALSE)&lt;&gt;0,VLOOKUP(BK20,TVLRouteBlockTimes,2,FALSE),NA()),_xlfn.IFNA(IF(VLOOKUP(BK20,RP_RouteBlockTime_S1,2,FALSE)&lt;&gt;0,VLOOKUP(BK20,RP_RouteBlockTime_S1,2,FALSE),NA()),_xlfn.IFNA(VLOOKUP(BK20,RP_RouteBlockTime_S2,2,FALSE),_xlfn.IFNA(VLOOKUP(BK20,RP_RouteBlockTime_S3,2,FALSE),_xlfn.IFNA(VLOOKUP(BK20,RP_RouteBlockTime_S4,2,FALSE),_xlfn.IFNA(VLOOKUP(BK20,RP_RouteBlockTime_S5,2,FALSE),_xlfn.IFNA(VLOOKUP(BK20,RP_RouteBlockTime_S6,2,FALSE),_xlfn.IFNA(VLOOKUP(BK20,RP_RouteBlockTime_PostTVL,2,FALSE),""))))))))))</f>
        <v/>
      </c>
      <c r="BN20" s="2"/>
      <c r="BO20" s="1"/>
      <c r="BP20" s="235">
        <f ca="1"/>
        <v>1.38888888888889E-3</v>
      </c>
      <c r="BQ20" s="1"/>
      <c r="BR20" s="195" t="str">
        <f t="shared" ref="BR20:BR45" si="111">IF(ISBLANK(N20),"",IF(ISNUMBER(VLOOKUP(N20,RouteBlockTimes,2,FALSE)),IF(VLOOKUP(N20,RouteBlockTimes,2,FALSE)&lt;&gt;0,VLOOKUP(N20,RouteBlockTimes,2,FALSE),"Block_5"),"Block_5"))</f>
        <v/>
      </c>
      <c r="BS20" s="196" t="str">
        <f t="shared" si="37"/>
        <v/>
      </c>
      <c r="BT20" s="196" t="s">
        <v>110</v>
      </c>
      <c r="BU20" s="196" t="s">
        <v>112</v>
      </c>
      <c r="BV20" s="197" t="str">
        <f t="shared" ref="BV20:BV45" si="112">IF(ISBLANK(R20),"",IF(ISNUMBER(VLOOKUP(R20,RouteBlockTimes,2,FALSE)),IF(VLOOKUP(R20,RouteBlockTimes,2,FALSE)&lt;&gt;0,VLOOKUP(R20,RouteBlockTimes,2,FALSE),"Block_5"),"Block_5"))</f>
        <v/>
      </c>
      <c r="BW20" s="197" t="str">
        <f t="shared" ref="BW20:BW46" si="113">IF(ISBLANK(R20),"",IF(AND(NOT(ISBLANK(R20)),R20=RP_Roll_In_Sector,ISNUMBER(RP_Roll_In_Act_Block)),RP_Roll_In_Act_Block,"Block_1"))</f>
        <v/>
      </c>
      <c r="BX20" s="197" t="str">
        <f t="shared" ref="BX20:BX45" si="114">IF(ISBLANK(U20),"",IF(ISNUMBER(VLOOKUP(U20,RouteBlockTimes,2,FALSE)),IF(VLOOKUP(U20,RouteBlockTimes,2,FALSE)&lt;&gt;0,VLOOKUP(U20,RouteBlockTimes,2,FALSE),"Block_5"),"Block_5"))</f>
        <v/>
      </c>
      <c r="BY20" s="197" t="str">
        <f t="shared" si="41"/>
        <v/>
      </c>
      <c r="BZ20" s="197" t="str">
        <f t="shared" ref="BZ20:BZ45" si="115">IF(ISBLANK(X20),"",IF(ISNUMBER(VLOOKUP(X20,RouteBlockTimes,2,FALSE)),IF(VLOOKUP(X20,RouteBlockTimes,2,FALSE)&lt;&gt;0,VLOOKUP(X20,RouteBlockTimes,2,FALSE),"Block_5"),"Block_5"))</f>
        <v/>
      </c>
      <c r="CA20" s="197" t="str">
        <f t="shared" si="43"/>
        <v/>
      </c>
      <c r="CB20" s="197" t="str">
        <f t="shared" ref="CB20:CB45" si="116">IF(ISBLANK(AA20),"",IF(ISNUMBER(VLOOKUP(AA20,RouteBlockTimes,2,FALSE)),IF(VLOOKUP(AA20,RouteBlockTimes,2,FALSE)&lt;&gt;0,VLOOKUP(AA20,RouteBlockTimes,2,FALSE),"Block_5"),"Block_5"))</f>
        <v/>
      </c>
      <c r="CC20" s="197" t="str">
        <f t="shared" si="45"/>
        <v/>
      </c>
      <c r="CD20" s="197" t="str">
        <f t="shared" ref="CD20:CD45" si="117">IF(ISBLANK(AD20),"",IF(ISNUMBER(VLOOKUP(AD20,RouteBlockTimes,2,FALSE)),IF(VLOOKUP(AD20,RouteBlockTimes,2,FALSE)&lt;&gt;0,VLOOKUP(AD20,RouteBlockTimes,2,FALSE),"Block_5"),"Block_5"))</f>
        <v/>
      </c>
      <c r="CE20" s="197" t="str">
        <f t="shared" si="47"/>
        <v/>
      </c>
      <c r="CF20" s="197" t="str">
        <f t="shared" ref="CF20:CF45" si="118">IF(ISBLANK(AG20),"",IF(ISNUMBER(VLOOKUP(AG20,RouteBlockTimes,2,FALSE)),IF(VLOOKUP(AG20,RouteBlockTimes,2,FALSE)&lt;&gt;0,VLOOKUP(AG20,RouteBlockTimes,2,FALSE),"Block_5"),"Block_5"))</f>
        <v/>
      </c>
      <c r="CG20" s="197" t="str">
        <f t="shared" si="49"/>
        <v/>
      </c>
      <c r="CH20" s="196" t="str">
        <f t="shared" ref="CH20:CH45" si="119">IF(ISBLANK(AN20),"",IF(ISNUMBER(VLOOKUP(AN20,RouteBlockTimes,2,FALSE)),IF(VLOOKUP(AN20,RouteBlockTimes,2,FALSE)&lt;&gt;0,VLOOKUP(AN20,RouteBlockTimes,2,FALSE),"Block_5"),"Block_5"))</f>
        <v/>
      </c>
      <c r="CI20" s="198" t="str">
        <f t="shared" si="51"/>
        <v/>
      </c>
      <c r="CK20" s="219">
        <f t="shared" si="22"/>
        <v>2.0833333333333336E-2</v>
      </c>
      <c r="CL20" s="219">
        <v>1.0416666666666701E-2</v>
      </c>
      <c r="CM20" s="219">
        <v>1.38888888888889E-2</v>
      </c>
      <c r="CN20" s="219">
        <f t="shared" si="52"/>
        <v>4.1666666666666666E-3</v>
      </c>
      <c r="CO20" s="219">
        <f t="shared" si="52"/>
        <v>4.1666666666666666E-3</v>
      </c>
      <c r="CP20" s="219">
        <v>1.38888888888889E-2</v>
      </c>
      <c r="CQ20" s="219">
        <v>2.7777777777777801E-3</v>
      </c>
      <c r="CS20" s="219">
        <f t="shared" si="23"/>
        <v>2.0833333333333336E-2</v>
      </c>
      <c r="CT20" s="219">
        <v>1.0416666666666701E-2</v>
      </c>
      <c r="CU20" s="219">
        <v>1.38888888888889E-2</v>
      </c>
      <c r="CV20" s="219">
        <f t="shared" si="53"/>
        <v>4.1666666666666666E-3</v>
      </c>
      <c r="CW20" s="219">
        <f t="shared" si="53"/>
        <v>4.1666666666666666E-3</v>
      </c>
      <c r="CX20" s="219">
        <v>1.38888888888889E-2</v>
      </c>
      <c r="CY20" s="219">
        <v>2.7777777777777801E-3</v>
      </c>
      <c r="DA20" s="238">
        <v>7.9861111111111105E-2</v>
      </c>
      <c r="DB20" s="238">
        <v>7.9861111111111105E-2</v>
      </c>
      <c r="DC20" s="238">
        <v>7.9861111111111105E-2</v>
      </c>
      <c r="DD20" s="238">
        <v>7.9861111111111105E-2</v>
      </c>
      <c r="DE20" s="238">
        <v>7.9861111111111105E-2</v>
      </c>
      <c r="DF20" s="238">
        <v>7.9861111111111105E-2</v>
      </c>
      <c r="DG20" s="238">
        <v>7.9861111111111105E-2</v>
      </c>
      <c r="DH20" s="238">
        <v>7.9861111111111105E-2</v>
      </c>
      <c r="DI20" s="238">
        <v>7.9861111111111105E-2</v>
      </c>
      <c r="DJ20" s="238">
        <v>7.9861111111111105E-2</v>
      </c>
      <c r="DL20" s="2" t="str" cm="1">
        <f t="array" ref="DL20">_xlfn.IFNA(IF(INDEX(SectorsBlocks,ROW()-ROW(DK$5)+2,MATCH(SUBSTITUTE(RPName," ",""),SectorsBlocks_Top,0))&lt;&gt;0,INDEX(SectorsBlocks,ROW()-ROW(DK$5)+2,MATCH(SUBSTITUTE(RPName," ",""),SectorsBlocks_Top,0)),""),"")</f>
        <v>AYQ-BNE</v>
      </c>
      <c r="DM20" s="250" cm="1">
        <f t="array" ref="DM20">_xlfn.IFNA(IF(INDEX(SectorsBlocks,ROW()-ROW(DL$5)+2,MATCH(SUBSTITUTE(RPName," ",""),SectorsBlocks_Top,0))&lt;&gt;0,INDEX(SectorsBlocks,ROW()-ROW(DL$5)+2,MATCH(SUBSTITUTE(RPName," ",""),SectorsBlocks_Top,0)+1),""),"")</f>
        <v>0.13194444444444445</v>
      </c>
    </row>
    <row r="21" spans="1:117" ht="15" customHeight="1">
      <c r="A21" s="12"/>
      <c r="B21" s="95">
        <f t="shared" si="54"/>
        <v>44109</v>
      </c>
      <c r="C21" s="93"/>
      <c r="D21" s="284"/>
      <c r="E21" s="22">
        <f t="shared" ref="E21:E48" si="120">IF(ISBLANK(C21),0,MAX(IF(AND(RP_MinStbyCredit="Yes",NOT(ISERR(SEARCH("Off SBY",J21)))),SbyCalloutMinCR,0),VLOOKUP(C21,DutyTypeDetails,MATCH("Min CR",DutyTypeDetails_Top,FALSE),FALSE),IF(ISBLANK(J21),0,VLOOKUP(J21,DutyCalloutTable,MATCH("Min CR",DutyCalloutTable_Top,0),FALSE))))</f>
        <v>0</v>
      </c>
      <c r="F21" s="22">
        <f t="shared" ref="F21:F48" si="121">IF(ISBLANK(C21),0,IF(AND(RP_MinStbySoftCredit="Yes",C21="SBY"),SbyMinCredit,0)+IF(NOT(ISBLANK(J21)),VLOOKUP(J21,DutyCalloutTable,MATCH("Soft CR",DutyCalloutTable_Top,0),FALSE),VLOOKUP(C21,DutyTypeDetails,MATCH("Soft CR",DutyTypeDetails_Top,FALSE),FALSE)))</f>
        <v>0</v>
      </c>
      <c r="G21" s="76">
        <f t="shared" si="4"/>
        <v>0</v>
      </c>
      <c r="H21" s="139"/>
      <c r="I21" s="139"/>
      <c r="J21" s="142"/>
      <c r="K21" s="142"/>
      <c r="L21" s="145"/>
      <c r="M21" s="35"/>
      <c r="N21" s="65"/>
      <c r="O21" s="148"/>
      <c r="P21" s="148"/>
      <c r="Q21" s="136">
        <f t="shared" si="5"/>
        <v>0</v>
      </c>
      <c r="R21" s="32"/>
      <c r="S21" s="153"/>
      <c r="T21" s="154"/>
      <c r="U21" s="32"/>
      <c r="V21" s="153"/>
      <c r="W21" s="154"/>
      <c r="X21" s="32"/>
      <c r="Y21" s="153"/>
      <c r="Z21" s="154"/>
      <c r="AA21" s="32"/>
      <c r="AB21" s="153"/>
      <c r="AC21" s="154"/>
      <c r="AD21" s="32"/>
      <c r="AE21" s="153"/>
      <c r="AF21" s="154"/>
      <c r="AG21" s="32"/>
      <c r="AH21" s="153"/>
      <c r="AI21" s="154"/>
      <c r="AJ21" s="159">
        <f t="shared" si="6"/>
        <v>0</v>
      </c>
      <c r="AK21" s="160">
        <f t="shared" si="6"/>
        <v>0</v>
      </c>
      <c r="AL21" s="313">
        <f t="shared" si="7"/>
        <v>0</v>
      </c>
      <c r="AM21" s="35"/>
      <c r="AN21" s="65"/>
      <c r="AO21" s="163"/>
      <c r="AP21" s="163"/>
      <c r="AQ21" s="136">
        <f t="shared" si="8"/>
        <v>0</v>
      </c>
      <c r="AR21" s="247">
        <f t="shared" si="57"/>
        <v>44109</v>
      </c>
      <c r="AS21" s="248">
        <f t="shared" si="9"/>
        <v>0</v>
      </c>
      <c r="AT21" s="168">
        <f t="shared" ref="AT21:AT48" si="122">IF(RP_PaidPax="Yes",MAX(IF(ISNUMBER(Q21),Q21+IF(ISNUMBER(AQ21),AQ21,0),IF(ISNUMBER(AQ21),AQ21,0)),IF(OR($C21="TVL",C21="TVL-100",C21="TVL-OAL"),MinTVLCredit,0)),0)</f>
        <v>0</v>
      </c>
      <c r="AU21" s="169">
        <f t="shared" si="27"/>
        <v>0</v>
      </c>
      <c r="AV21" s="167">
        <f t="shared" ref="AV21:AV47" si="123">IF(AND(RP_FlyDutyRIG="Yes",OR(ISNUMBER(I21),ISNUMBER(H21))),DutyRIG*IF(ISNUMBER(I21),I21,H21),0)</f>
        <v>0</v>
      </c>
      <c r="AW21" s="318" t="str">
        <f ca="1">IF(OR(RP_TripDutyRIG&lt;&gt;"Yes",ISBLANK($D21)),"",IF($D21=$D22,$D21,MAX(0,_xlfn.IFNA(VLOOKUP($D21,TripRigList,8),0)-SUM(AX21:OFFSET(AX21,-COUNTIF($D$15:$D21,D21),0)))))</f>
        <v/>
      </c>
      <c r="AX21" s="68">
        <f t="shared" si="29"/>
        <v>0</v>
      </c>
      <c r="AY21" s="266">
        <f t="shared" si="30"/>
        <v>0</v>
      </c>
      <c r="AZ21" s="171">
        <f t="shared" si="31"/>
        <v>0</v>
      </c>
      <c r="BA21" s="12"/>
      <c r="BB21" s="13">
        <f t="shared" si="12"/>
        <v>44109</v>
      </c>
      <c r="BC21" s="296" t="str">
        <f t="shared" si="13"/>
        <v>Err</v>
      </c>
      <c r="BD21" s="296" t="str">
        <f t="shared" ref="BD21:BD48" si="124">IF(AND(NOT(ISBLANK($D21)),OR(_xlfn.IFNA(VLOOKUP(D21,TripRigList,8,0),"N/A")="N/A",ISNA(VLOOKUP($D21,TripRIGListNums,1,FALSE)))),"Err","Ok")</f>
        <v>Ok</v>
      </c>
      <c r="BE21" s="296" t="str">
        <f t="shared" si="15"/>
        <v>Ok</v>
      </c>
      <c r="BF21" s="296" t="str">
        <f t="shared" si="16"/>
        <v>Ok</v>
      </c>
      <c r="BG21" s="296" t="str">
        <f t="shared" si="17"/>
        <v>Ok</v>
      </c>
      <c r="BH21" s="296" t="str">
        <f t="shared" si="18"/>
        <v>Ok</v>
      </c>
      <c r="BI21" s="91" t="str">
        <f t="shared" si="19"/>
        <v>Ok</v>
      </c>
      <c r="BJ21" s="12"/>
      <c r="BK21" s="2" t="str">
        <f t="shared" si="33"/>
        <v/>
      </c>
      <c r="BL21" s="7" t="str">
        <f t="shared" ref="BL21:BL52" si="125">IF(AND(ISNUMBER(BM21),BM21&gt;0),BM21,IF(ISNUMBER(VLOOKUP(BK21,RP_Trips,2,FALSE)),VLOOKUP(BK21,RP_Trips,2,FALSE),""))</f>
        <v/>
      </c>
      <c r="BM21" s="7" t="str">
        <f t="shared" ref="BM21:BM55" si="126">_xlfn.IFNA(IF(VLOOKUP(BK21,RP_MiscCalc_RouteBlockTimes,2,FALSE)&lt;&gt;0,VLOOKUP(BK21,RP_MiscCalc_RouteBlockTimes,2,FALSE),NA()),_xlfn.IFNA(IF(VLOOKUP(BK21,RP_RouteBlockTime_PreTVL,2,FALSE)&lt;&gt;0,VLOOKUP(BK21,RP_RouteBlockTime_PreTVL,2,FALSE),NA()),_xlfn.IFNA(IF(VLOOKUP(BK21,TVLRouteBlockTimes,2,FALSE)&lt;&gt;0,VLOOKUP(BK21,TVLRouteBlockTimes,2,FALSE),NA()),_xlfn.IFNA(IF(VLOOKUP(BK21,RP_RouteBlockTime_S1,2,FALSE)&lt;&gt;0,VLOOKUP(BK21,RP_RouteBlockTime_S1,2,FALSE),NA()),_xlfn.IFNA(VLOOKUP(BK21,RP_RouteBlockTime_S2,2,FALSE),_xlfn.IFNA(VLOOKUP(BK21,RP_RouteBlockTime_S3,2,FALSE),_xlfn.IFNA(VLOOKUP(BK21,RP_RouteBlockTime_S4,2,FALSE),_xlfn.IFNA(VLOOKUP(BK21,RP_RouteBlockTime_S5,2,FALSE),_xlfn.IFNA(VLOOKUP(BK21,RP_RouteBlockTime_S6,2,FALSE),_xlfn.IFNA(VLOOKUP(BK21,RP_RouteBlockTime_PostTVL,2,FALSE),""))))))))))</f>
        <v/>
      </c>
      <c r="BN21" s="2"/>
      <c r="BO21" s="1"/>
      <c r="BP21" s="235">
        <f ca="1"/>
        <v>2.0833333333333298E-3</v>
      </c>
      <c r="BQ21" s="1"/>
      <c r="BR21" s="195" t="str">
        <f t="shared" ref="BR21:BR46" si="127">IF(ISBLANK(N21),"",IF(ISNUMBER(VLOOKUP(N21,RouteBlockTimes,2,FALSE)),IF(VLOOKUP(N21,RouteBlockTimes,2,FALSE)&lt;&gt;0,VLOOKUP(N21,RouteBlockTimes,2,FALSE),"Block_5"),"Block_5"))</f>
        <v/>
      </c>
      <c r="BS21" s="196" t="str">
        <f t="shared" si="37"/>
        <v/>
      </c>
      <c r="BT21" s="196" t="s">
        <v>110</v>
      </c>
      <c r="BU21" s="196" t="s">
        <v>112</v>
      </c>
      <c r="BV21" s="197" t="str">
        <f t="shared" ref="BV21:BV46" si="128">IF(ISBLANK(R21),"",IF(ISNUMBER(VLOOKUP(R21,RouteBlockTimes,2,FALSE)),IF(VLOOKUP(R21,RouteBlockTimes,2,FALSE)&lt;&gt;0,VLOOKUP(R21,RouteBlockTimes,2,FALSE),"Block_5"),"Block_5"))</f>
        <v/>
      </c>
      <c r="BW21" s="197" t="str">
        <f t="shared" ref="BW21:BW47" si="129">IF(ISBLANK(R21),"",IF(AND(NOT(ISBLANK(R21)),R21=RP_Roll_In_Sector,ISNUMBER(RP_Roll_In_Act_Block)),RP_Roll_In_Act_Block,"Block_1"))</f>
        <v/>
      </c>
      <c r="BX21" s="197" t="str">
        <f t="shared" ref="BX21:BX46" si="130">IF(ISBLANK(U21),"",IF(ISNUMBER(VLOOKUP(U21,RouteBlockTimes,2,FALSE)),IF(VLOOKUP(U21,RouteBlockTimes,2,FALSE)&lt;&gt;0,VLOOKUP(U21,RouteBlockTimes,2,FALSE),"Block_5"),"Block_5"))</f>
        <v/>
      </c>
      <c r="BY21" s="197" t="str">
        <f t="shared" si="41"/>
        <v/>
      </c>
      <c r="BZ21" s="197" t="str">
        <f t="shared" ref="BZ21:BZ46" si="131">IF(ISBLANK(X21),"",IF(ISNUMBER(VLOOKUP(X21,RouteBlockTimes,2,FALSE)),IF(VLOOKUP(X21,RouteBlockTimes,2,FALSE)&lt;&gt;0,VLOOKUP(X21,RouteBlockTimes,2,FALSE),"Block_5"),"Block_5"))</f>
        <v/>
      </c>
      <c r="CA21" s="197" t="str">
        <f t="shared" si="43"/>
        <v/>
      </c>
      <c r="CB21" s="197" t="str">
        <f t="shared" ref="CB21:CB46" si="132">IF(ISBLANK(AA21),"",IF(ISNUMBER(VLOOKUP(AA21,RouteBlockTimes,2,FALSE)),IF(VLOOKUP(AA21,RouteBlockTimes,2,FALSE)&lt;&gt;0,VLOOKUP(AA21,RouteBlockTimes,2,FALSE),"Block_5"),"Block_5"))</f>
        <v/>
      </c>
      <c r="CC21" s="197" t="str">
        <f t="shared" si="45"/>
        <v/>
      </c>
      <c r="CD21" s="197" t="str">
        <f t="shared" ref="CD21:CD46" si="133">IF(ISBLANK(AD21),"",IF(ISNUMBER(VLOOKUP(AD21,RouteBlockTimes,2,FALSE)),IF(VLOOKUP(AD21,RouteBlockTimes,2,FALSE)&lt;&gt;0,VLOOKUP(AD21,RouteBlockTimes,2,FALSE),"Block_5"),"Block_5"))</f>
        <v/>
      </c>
      <c r="CE21" s="197" t="str">
        <f t="shared" si="47"/>
        <v/>
      </c>
      <c r="CF21" s="197" t="str">
        <f t="shared" ref="CF21:CF46" si="134">IF(ISBLANK(AG21),"",IF(ISNUMBER(VLOOKUP(AG21,RouteBlockTimes,2,FALSE)),IF(VLOOKUP(AG21,RouteBlockTimes,2,FALSE)&lt;&gt;0,VLOOKUP(AG21,RouteBlockTimes,2,FALSE),"Block_5"),"Block_5"))</f>
        <v/>
      </c>
      <c r="CG21" s="197" t="str">
        <f t="shared" si="49"/>
        <v/>
      </c>
      <c r="CH21" s="196" t="str">
        <f t="shared" ref="CH21:CH46" si="135">IF(ISBLANK(AN21),"",IF(ISNUMBER(VLOOKUP(AN21,RouteBlockTimes,2,FALSE)),IF(VLOOKUP(AN21,RouteBlockTimes,2,FALSE)&lt;&gt;0,VLOOKUP(AN21,RouteBlockTimes,2,FALSE),"Block_5"),"Block_5"))</f>
        <v/>
      </c>
      <c r="CI21" s="198" t="str">
        <f t="shared" si="51"/>
        <v/>
      </c>
      <c r="CK21" s="219">
        <f t="shared" si="22"/>
        <v>2.4305555555555552E-2</v>
      </c>
      <c r="CL21" s="219">
        <v>1.38888888888889E-2</v>
      </c>
      <c r="CM21" s="219">
        <v>1.7361111111111101E-2</v>
      </c>
      <c r="CN21" s="219">
        <f t="shared" si="52"/>
        <v>4.8611111111111112E-3</v>
      </c>
      <c r="CO21" s="219">
        <f t="shared" si="52"/>
        <v>4.8611111111111112E-3</v>
      </c>
      <c r="CP21" s="219">
        <v>1.7361111111111101E-2</v>
      </c>
      <c r="CQ21" s="219">
        <v>3.4722222222222199E-3</v>
      </c>
      <c r="CS21" s="219">
        <f t="shared" si="23"/>
        <v>2.4305555555555552E-2</v>
      </c>
      <c r="CT21" s="219">
        <v>1.38888888888889E-2</v>
      </c>
      <c r="CU21" s="219">
        <v>1.7361111111111101E-2</v>
      </c>
      <c r="CV21" s="219">
        <f t="shared" si="53"/>
        <v>4.8611111111111112E-3</v>
      </c>
      <c r="CW21" s="219">
        <f t="shared" si="53"/>
        <v>4.8611111111111112E-3</v>
      </c>
      <c r="CX21" s="219">
        <v>1.7361111111111101E-2</v>
      </c>
      <c r="CY21" s="219">
        <v>3.4722222222222199E-3</v>
      </c>
      <c r="DA21" s="238">
        <v>8.3333333333333301E-2</v>
      </c>
      <c r="DB21" s="238">
        <v>8.3333333333333301E-2</v>
      </c>
      <c r="DC21" s="238">
        <v>8.3333333333333301E-2</v>
      </c>
      <c r="DD21" s="238">
        <v>8.3333333333333301E-2</v>
      </c>
      <c r="DE21" s="238">
        <v>8.3333333333333301E-2</v>
      </c>
      <c r="DF21" s="238">
        <v>8.3333333333333301E-2</v>
      </c>
      <c r="DG21" s="238">
        <v>8.3333333333333301E-2</v>
      </c>
      <c r="DH21" s="238">
        <v>8.3333333333333301E-2</v>
      </c>
      <c r="DI21" s="238">
        <v>8.3333333333333301E-2</v>
      </c>
      <c r="DJ21" s="238">
        <v>8.3333333333333301E-2</v>
      </c>
      <c r="DL21" s="2" t="str" cm="1">
        <f t="array" ref="DL21">_xlfn.IFNA(IF(INDEX(SectorsBlocks,ROW()-ROW(DK$5)+2,MATCH(SUBSTITUTE(RPName," ",""),SectorsBlocks_Top,0))&lt;&gt;0,INDEX(SectorsBlocks,ROW()-ROW(DK$5)+2,MATCH(SUBSTITUTE(RPName," ",""),SectorsBlocks_Top,0)),""),"")</f>
        <v>AYQ-MEL</v>
      </c>
      <c r="DM21" s="250" cm="1">
        <f t="array" ref="DM21">_xlfn.IFNA(IF(INDEX(SectorsBlocks,ROW()-ROW(DL$5)+2,MATCH(SUBSTITUTE(RPName," ",""),SectorsBlocks_Top,0))&lt;&gt;0,INDEX(SectorsBlocks,ROW()-ROW(DL$5)+2,MATCH(SUBSTITUTE(RPName," ",""),SectorsBlocks_Top,0)+1),""),"")</f>
        <v>0.11805555555555555</v>
      </c>
    </row>
    <row r="22" spans="1:117" ht="15" customHeight="1">
      <c r="A22" s="12"/>
      <c r="B22" s="95">
        <f t="shared" si="54"/>
        <v>44110</v>
      </c>
      <c r="C22" s="93"/>
      <c r="D22" s="284"/>
      <c r="E22" s="22">
        <f t="shared" ref="E22:E49" si="136">IF(ISBLANK(C22),0,MAX(IF(AND(RP_MinStbyCredit="Yes",NOT(ISERR(SEARCH("Off SBY",J22)))),SbyCalloutMinCR,0),VLOOKUP(C22,DutyTypeDetails,MATCH("Min CR",DutyTypeDetails_Top,FALSE),FALSE),IF(ISBLANK(J22),0,VLOOKUP(J22,DutyCalloutTable,MATCH("Min CR",DutyCalloutTable_Top,0),FALSE))))</f>
        <v>0</v>
      </c>
      <c r="F22" s="22">
        <f t="shared" ref="F22:F49" si="137">IF(ISBLANK(C22),0,IF(AND(RP_MinStbySoftCredit="Yes",C22="SBY"),SbyMinCredit,0)+IF(NOT(ISBLANK(J22)),VLOOKUP(J22,DutyCalloutTable,MATCH("Soft CR",DutyCalloutTable_Top,0),FALSE),VLOOKUP(C22,DutyTypeDetails,MATCH("Soft CR",DutyTypeDetails_Top,FALSE),FALSE)))</f>
        <v>0</v>
      </c>
      <c r="G22" s="76">
        <f t="shared" si="4"/>
        <v>0</v>
      </c>
      <c r="H22" s="139"/>
      <c r="I22" s="139"/>
      <c r="J22" s="142"/>
      <c r="K22" s="142"/>
      <c r="L22" s="145"/>
      <c r="M22" s="35"/>
      <c r="N22" s="65"/>
      <c r="O22" s="148"/>
      <c r="P22" s="148"/>
      <c r="Q22" s="136">
        <f t="shared" si="5"/>
        <v>0</v>
      </c>
      <c r="R22" s="32"/>
      <c r="S22" s="153"/>
      <c r="T22" s="154"/>
      <c r="U22" s="32"/>
      <c r="V22" s="153"/>
      <c r="W22" s="154"/>
      <c r="X22" s="32"/>
      <c r="Y22" s="153"/>
      <c r="Z22" s="154"/>
      <c r="AA22" s="32"/>
      <c r="AB22" s="153"/>
      <c r="AC22" s="154"/>
      <c r="AD22" s="32"/>
      <c r="AE22" s="153"/>
      <c r="AF22" s="154"/>
      <c r="AG22" s="32"/>
      <c r="AH22" s="153"/>
      <c r="AI22" s="154"/>
      <c r="AJ22" s="159">
        <f t="shared" si="6"/>
        <v>0</v>
      </c>
      <c r="AK22" s="160">
        <f t="shared" si="6"/>
        <v>0</v>
      </c>
      <c r="AL22" s="313">
        <f t="shared" si="7"/>
        <v>0</v>
      </c>
      <c r="AM22" s="35"/>
      <c r="AN22" s="65"/>
      <c r="AO22" s="163"/>
      <c r="AP22" s="163"/>
      <c r="AQ22" s="136">
        <f t="shared" si="8"/>
        <v>0</v>
      </c>
      <c r="AR22" s="247">
        <f t="shared" si="57"/>
        <v>44110</v>
      </c>
      <c r="AS22" s="248">
        <f t="shared" si="9"/>
        <v>0</v>
      </c>
      <c r="AT22" s="168">
        <f t="shared" ref="AT22:AT49" si="138">IF(RP_PaidPax="Yes",MAX(IF(ISNUMBER(Q22),Q22+IF(ISNUMBER(AQ22),AQ22,0),IF(ISNUMBER(AQ22),AQ22,0)),IF(OR($C22="TVL",C22="TVL-100",C22="TVL-OAL"),MinTVLCredit,0)),0)</f>
        <v>0</v>
      </c>
      <c r="AU22" s="169">
        <f t="shared" si="27"/>
        <v>0</v>
      </c>
      <c r="AV22" s="167">
        <f t="shared" ref="AV22:AV48" si="139">IF(AND(RP_FlyDutyRIG="Yes",OR(ISNUMBER(I22),ISNUMBER(H22))),DutyRIG*IF(ISNUMBER(I22),I22,H22),0)</f>
        <v>0</v>
      </c>
      <c r="AW22" s="318" t="str">
        <f ca="1">IF(OR(RP_TripDutyRIG&lt;&gt;"Yes",ISBLANK($D22)),"",IF($D22=$D23,$D22,MAX(0,_xlfn.IFNA(VLOOKUP($D22,TripRigList,8),0)-SUM(AX22:OFFSET(AX22,-COUNTIF($D$15:$D22,D22),0)))))</f>
        <v/>
      </c>
      <c r="AX22" s="68">
        <f t="shared" si="29"/>
        <v>0</v>
      </c>
      <c r="AY22" s="266">
        <f t="shared" si="30"/>
        <v>0</v>
      </c>
      <c r="AZ22" s="171">
        <f t="shared" si="31"/>
        <v>0</v>
      </c>
      <c r="BA22" s="12"/>
      <c r="BB22" s="13">
        <f t="shared" si="12"/>
        <v>44110</v>
      </c>
      <c r="BC22" s="296" t="str">
        <f t="shared" si="13"/>
        <v>Err</v>
      </c>
      <c r="BD22" s="296" t="str">
        <f t="shared" ref="BD22:BD49" si="140">IF(AND(NOT(ISBLANK($D22)),OR(_xlfn.IFNA(VLOOKUP(D22,TripRigList,8,0),"N/A")="N/A",ISNA(VLOOKUP($D22,TripRIGListNums,1,FALSE)))),"Err","Ok")</f>
        <v>Ok</v>
      </c>
      <c r="BE22" s="296" t="str">
        <f t="shared" si="15"/>
        <v>Ok</v>
      </c>
      <c r="BF22" s="296" t="str">
        <f t="shared" si="16"/>
        <v>Ok</v>
      </c>
      <c r="BG22" s="296" t="str">
        <f t="shared" si="17"/>
        <v>Ok</v>
      </c>
      <c r="BH22" s="296" t="str">
        <f t="shared" si="18"/>
        <v>Ok</v>
      </c>
      <c r="BI22" s="91" t="str">
        <f t="shared" si="19"/>
        <v>Ok</v>
      </c>
      <c r="BJ22" s="12"/>
      <c r="BK22" s="2" t="str">
        <f t="shared" si="33"/>
        <v/>
      </c>
      <c r="BL22" s="7" t="str">
        <f t="shared" ref="BL22:BL53" si="141">IF(AND(ISNUMBER(BM22),BM22&gt;0),BM22,IF(ISNUMBER(VLOOKUP(BK22,RP_Trips,2,FALSE)),VLOOKUP(BK22,RP_Trips,2,FALSE),""))</f>
        <v/>
      </c>
      <c r="BM22" s="7" t="str">
        <f t="shared" ref="BM22:BM56" si="142">_xlfn.IFNA(IF(VLOOKUP(BK22,RP_MiscCalc_RouteBlockTimes,2,FALSE)&lt;&gt;0,VLOOKUP(BK22,RP_MiscCalc_RouteBlockTimes,2,FALSE),NA()),_xlfn.IFNA(IF(VLOOKUP(BK22,RP_RouteBlockTime_PreTVL,2,FALSE)&lt;&gt;0,VLOOKUP(BK22,RP_RouteBlockTime_PreTVL,2,FALSE),NA()),_xlfn.IFNA(IF(VLOOKUP(BK22,TVLRouteBlockTimes,2,FALSE)&lt;&gt;0,VLOOKUP(BK22,TVLRouteBlockTimes,2,FALSE),NA()),_xlfn.IFNA(IF(VLOOKUP(BK22,RP_RouteBlockTime_S1,2,FALSE)&lt;&gt;0,VLOOKUP(BK22,RP_RouteBlockTime_S1,2,FALSE),NA()),_xlfn.IFNA(VLOOKUP(BK22,RP_RouteBlockTime_S2,2,FALSE),_xlfn.IFNA(VLOOKUP(BK22,RP_RouteBlockTime_S3,2,FALSE),_xlfn.IFNA(VLOOKUP(BK22,RP_RouteBlockTime_S4,2,FALSE),_xlfn.IFNA(VLOOKUP(BK22,RP_RouteBlockTime_S5,2,FALSE),_xlfn.IFNA(VLOOKUP(BK22,RP_RouteBlockTime_S6,2,FALSE),_xlfn.IFNA(VLOOKUP(BK22,RP_RouteBlockTime_PostTVL,2,FALSE),""))))))))))</f>
        <v/>
      </c>
      <c r="BN22" s="2"/>
      <c r="BO22" s="1"/>
      <c r="BP22" s="235">
        <f ca="1"/>
        <v>2.7777777777777801E-3</v>
      </c>
      <c r="BQ22" s="1"/>
      <c r="BR22" s="195" t="str">
        <f t="shared" ref="BR22:BR47" si="143">IF(ISBLANK(N22),"",IF(ISNUMBER(VLOOKUP(N22,RouteBlockTimes,2,FALSE)),IF(VLOOKUP(N22,RouteBlockTimes,2,FALSE)&lt;&gt;0,VLOOKUP(N22,RouteBlockTimes,2,FALSE),"Block_5"),"Block_5"))</f>
        <v/>
      </c>
      <c r="BS22" s="196" t="str">
        <f t="shared" si="37"/>
        <v/>
      </c>
      <c r="BT22" s="196" t="s">
        <v>110</v>
      </c>
      <c r="BU22" s="196" t="s">
        <v>112</v>
      </c>
      <c r="BV22" s="197" t="str">
        <f t="shared" ref="BV22:BV47" si="144">IF(ISBLANK(R22),"",IF(ISNUMBER(VLOOKUP(R22,RouteBlockTimes,2,FALSE)),IF(VLOOKUP(R22,RouteBlockTimes,2,FALSE)&lt;&gt;0,VLOOKUP(R22,RouteBlockTimes,2,FALSE),"Block_5"),"Block_5"))</f>
        <v/>
      </c>
      <c r="BW22" s="197" t="str">
        <f t="shared" ref="BW22:BW48" si="145">IF(ISBLANK(R22),"",IF(AND(NOT(ISBLANK(R22)),R22=RP_Roll_In_Sector,ISNUMBER(RP_Roll_In_Act_Block)),RP_Roll_In_Act_Block,"Block_1"))</f>
        <v/>
      </c>
      <c r="BX22" s="197" t="str">
        <f t="shared" ref="BX22:BX47" si="146">IF(ISBLANK(U22),"",IF(ISNUMBER(VLOOKUP(U22,RouteBlockTimes,2,FALSE)),IF(VLOOKUP(U22,RouteBlockTimes,2,FALSE)&lt;&gt;0,VLOOKUP(U22,RouteBlockTimes,2,FALSE),"Block_5"),"Block_5"))</f>
        <v/>
      </c>
      <c r="BY22" s="197" t="str">
        <f t="shared" si="41"/>
        <v/>
      </c>
      <c r="BZ22" s="197" t="str">
        <f t="shared" ref="BZ22:BZ47" si="147">IF(ISBLANK(X22),"",IF(ISNUMBER(VLOOKUP(X22,RouteBlockTimes,2,FALSE)),IF(VLOOKUP(X22,RouteBlockTimes,2,FALSE)&lt;&gt;0,VLOOKUP(X22,RouteBlockTimes,2,FALSE),"Block_5"),"Block_5"))</f>
        <v/>
      </c>
      <c r="CA22" s="197" t="str">
        <f t="shared" si="43"/>
        <v/>
      </c>
      <c r="CB22" s="197" t="str">
        <f t="shared" ref="CB22:CB47" si="148">IF(ISBLANK(AA22),"",IF(ISNUMBER(VLOOKUP(AA22,RouteBlockTimes,2,FALSE)),IF(VLOOKUP(AA22,RouteBlockTimes,2,FALSE)&lt;&gt;0,VLOOKUP(AA22,RouteBlockTimes,2,FALSE),"Block_5"),"Block_5"))</f>
        <v/>
      </c>
      <c r="CC22" s="197" t="str">
        <f t="shared" si="45"/>
        <v/>
      </c>
      <c r="CD22" s="197" t="str">
        <f t="shared" ref="CD22:CD47" si="149">IF(ISBLANK(AD22),"",IF(ISNUMBER(VLOOKUP(AD22,RouteBlockTimes,2,FALSE)),IF(VLOOKUP(AD22,RouteBlockTimes,2,FALSE)&lt;&gt;0,VLOOKUP(AD22,RouteBlockTimes,2,FALSE),"Block_5"),"Block_5"))</f>
        <v/>
      </c>
      <c r="CE22" s="197" t="str">
        <f t="shared" si="47"/>
        <v/>
      </c>
      <c r="CF22" s="197" t="str">
        <f t="shared" ref="CF22:CF47" si="150">IF(ISBLANK(AG22),"",IF(ISNUMBER(VLOOKUP(AG22,RouteBlockTimes,2,FALSE)),IF(VLOOKUP(AG22,RouteBlockTimes,2,FALSE)&lt;&gt;0,VLOOKUP(AG22,RouteBlockTimes,2,FALSE),"Block_5"),"Block_5"))</f>
        <v/>
      </c>
      <c r="CG22" s="197" t="str">
        <f t="shared" si="49"/>
        <v/>
      </c>
      <c r="CH22" s="196" t="str">
        <f t="shared" ref="CH22:CH47" si="151">IF(ISBLANK(AN22),"",IF(ISNUMBER(VLOOKUP(AN22,RouteBlockTimes,2,FALSE)),IF(VLOOKUP(AN22,RouteBlockTimes,2,FALSE)&lt;&gt;0,VLOOKUP(AN22,RouteBlockTimes,2,FALSE),"Block_5"),"Block_5"))</f>
        <v/>
      </c>
      <c r="CI22" s="198" t="str">
        <f t="shared" si="51"/>
        <v/>
      </c>
      <c r="CK22" s="219">
        <f t="shared" si="22"/>
        <v>2.7777777777777776E-2</v>
      </c>
      <c r="CL22" s="219">
        <v>1.7361111111111101E-2</v>
      </c>
      <c r="CM22" s="219">
        <v>2.0833333333333301E-2</v>
      </c>
      <c r="CN22" s="219">
        <f t="shared" si="52"/>
        <v>5.5555555555555558E-3</v>
      </c>
      <c r="CO22" s="219">
        <f t="shared" si="52"/>
        <v>5.5555555555555558E-3</v>
      </c>
      <c r="CP22" s="219">
        <v>2.0833333333333301E-2</v>
      </c>
      <c r="CQ22" s="219">
        <v>4.1666666666666701E-3</v>
      </c>
      <c r="CS22" s="219">
        <f t="shared" si="23"/>
        <v>2.7777777777777776E-2</v>
      </c>
      <c r="CT22" s="219">
        <v>1.7361111111111101E-2</v>
      </c>
      <c r="CU22" s="219">
        <v>2.0833333333333301E-2</v>
      </c>
      <c r="CV22" s="219">
        <f t="shared" si="53"/>
        <v>5.5555555555555558E-3</v>
      </c>
      <c r="CW22" s="219">
        <f t="shared" si="53"/>
        <v>5.5555555555555558E-3</v>
      </c>
      <c r="CX22" s="219">
        <v>2.0833333333333301E-2</v>
      </c>
      <c r="CY22" s="219">
        <v>4.1666666666666701E-3</v>
      </c>
      <c r="DA22" s="238">
        <v>8.6805555555555594E-2</v>
      </c>
      <c r="DB22" s="238">
        <v>8.6805555555555594E-2</v>
      </c>
      <c r="DC22" s="238">
        <v>8.6805555555555594E-2</v>
      </c>
      <c r="DD22" s="238">
        <v>8.6805555555555594E-2</v>
      </c>
      <c r="DE22" s="238">
        <v>8.6805555555555594E-2</v>
      </c>
      <c r="DF22" s="238">
        <v>8.6805555555555594E-2</v>
      </c>
      <c r="DG22" s="238">
        <v>8.6805555555555594E-2</v>
      </c>
      <c r="DH22" s="238">
        <v>8.6805555555555594E-2</v>
      </c>
      <c r="DI22" s="238">
        <v>8.6805555555555594E-2</v>
      </c>
      <c r="DJ22" s="238">
        <v>8.6805555555555594E-2</v>
      </c>
      <c r="DL22" s="2" t="str" cm="1">
        <f t="array" ref="DL22">_xlfn.IFNA(IF(INDEX(SectorsBlocks,ROW()-ROW(DK$5)+2,MATCH(SUBSTITUTE(RPName," ",""),SectorsBlocks_Top,0))&lt;&gt;0,INDEX(SectorsBlocks,ROW()-ROW(DK$5)+2,MATCH(SUBSTITUTE(RPName," ",""),SectorsBlocks_Top,0)),""),"")</f>
        <v>BME-PER</v>
      </c>
      <c r="DM22" s="250" cm="1">
        <f t="array" ref="DM22">_xlfn.IFNA(IF(INDEX(SectorsBlocks,ROW()-ROW(DL$5)+2,MATCH(SUBSTITUTE(RPName," ",""),SectorsBlocks_Top,0))&lt;&gt;0,INDEX(SectorsBlocks,ROW()-ROW(DL$5)+2,MATCH(SUBSTITUTE(RPName," ",""),SectorsBlocks_Top,0)+1),""),"")</f>
        <v>0.11458333333333333</v>
      </c>
    </row>
    <row r="23" spans="1:117" ht="15" customHeight="1">
      <c r="A23" s="12"/>
      <c r="B23" s="95">
        <f t="shared" si="54"/>
        <v>44111</v>
      </c>
      <c r="C23" s="93"/>
      <c r="D23" s="284"/>
      <c r="E23" s="22">
        <f t="shared" ref="E23:E50" si="152">IF(ISBLANK(C23),0,MAX(IF(AND(RP_MinStbyCredit="Yes",NOT(ISERR(SEARCH("Off SBY",J23)))),SbyCalloutMinCR,0),VLOOKUP(C23,DutyTypeDetails,MATCH("Min CR",DutyTypeDetails_Top,FALSE),FALSE),IF(ISBLANK(J23),0,VLOOKUP(J23,DutyCalloutTable,MATCH("Min CR",DutyCalloutTable_Top,0),FALSE))))</f>
        <v>0</v>
      </c>
      <c r="F23" s="22">
        <f t="shared" ref="F23:F50" si="153">IF(ISBLANK(C23),0,IF(AND(RP_MinStbySoftCredit="Yes",C23="SBY"),SbyMinCredit,0)+IF(NOT(ISBLANK(J23)),VLOOKUP(J23,DutyCalloutTable,MATCH("Soft CR",DutyCalloutTable_Top,0),FALSE),VLOOKUP(C23,DutyTypeDetails,MATCH("Soft CR",DutyTypeDetails_Top,FALSE),FALSE)))</f>
        <v>0</v>
      </c>
      <c r="G23" s="76">
        <f t="shared" si="4"/>
        <v>0</v>
      </c>
      <c r="H23" s="139"/>
      <c r="I23" s="139"/>
      <c r="J23" s="142"/>
      <c r="K23" s="142"/>
      <c r="L23" s="145"/>
      <c r="M23" s="35"/>
      <c r="N23" s="65"/>
      <c r="O23" s="148"/>
      <c r="P23" s="148"/>
      <c r="Q23" s="136">
        <f t="shared" si="5"/>
        <v>0</v>
      </c>
      <c r="R23" s="32"/>
      <c r="S23" s="153"/>
      <c r="T23" s="154"/>
      <c r="U23" s="32"/>
      <c r="V23" s="153"/>
      <c r="W23" s="154"/>
      <c r="X23" s="32"/>
      <c r="Y23" s="153"/>
      <c r="Z23" s="154"/>
      <c r="AA23" s="32"/>
      <c r="AB23" s="153"/>
      <c r="AC23" s="154"/>
      <c r="AD23" s="32"/>
      <c r="AE23" s="153"/>
      <c r="AF23" s="154"/>
      <c r="AG23" s="32"/>
      <c r="AH23" s="153"/>
      <c r="AI23" s="154"/>
      <c r="AJ23" s="159">
        <f t="shared" si="6"/>
        <v>0</v>
      </c>
      <c r="AK23" s="160">
        <f t="shared" si="6"/>
        <v>0</v>
      </c>
      <c r="AL23" s="313">
        <f t="shared" si="7"/>
        <v>0</v>
      </c>
      <c r="AM23" s="35"/>
      <c r="AN23" s="65"/>
      <c r="AO23" s="163"/>
      <c r="AP23" s="163"/>
      <c r="AQ23" s="136">
        <f t="shared" si="8"/>
        <v>0</v>
      </c>
      <c r="AR23" s="247">
        <f t="shared" si="57"/>
        <v>44111</v>
      </c>
      <c r="AS23" s="248">
        <f t="shared" si="9"/>
        <v>0</v>
      </c>
      <c r="AT23" s="168">
        <f t="shared" ref="AT23:AT50" si="154">IF(RP_PaidPax="Yes",MAX(IF(ISNUMBER(Q23),Q23+IF(ISNUMBER(AQ23),AQ23,0),IF(ISNUMBER(AQ23),AQ23,0)),IF(OR($C23="TVL",C23="TVL-100",C23="TVL-OAL"),MinTVLCredit,0)),0)</f>
        <v>0</v>
      </c>
      <c r="AU23" s="169">
        <f t="shared" si="27"/>
        <v>0</v>
      </c>
      <c r="AV23" s="167">
        <f t="shared" ref="AV23:AV49" si="155">IF(AND(RP_FlyDutyRIG="Yes",OR(ISNUMBER(I23),ISNUMBER(H23))),DutyRIG*IF(ISNUMBER(I23),I23,H23),0)</f>
        <v>0</v>
      </c>
      <c r="AW23" s="318" t="str">
        <f ca="1">IF(OR(RP_TripDutyRIG&lt;&gt;"Yes",ISBLANK($D23)),"",IF($D23=$D24,$D23,MAX(0,_xlfn.IFNA(VLOOKUP($D23,TripRigList,8),0)-SUM(AX23:OFFSET(AX23,-COUNTIF($D$15:$D23,D23),0)))))</f>
        <v/>
      </c>
      <c r="AX23" s="68">
        <f t="shared" si="29"/>
        <v>0</v>
      </c>
      <c r="AY23" s="266">
        <f t="shared" si="30"/>
        <v>0</v>
      </c>
      <c r="AZ23" s="171">
        <f t="shared" si="31"/>
        <v>0</v>
      </c>
      <c r="BA23" s="12"/>
      <c r="BB23" s="13">
        <f t="shared" si="12"/>
        <v>44111</v>
      </c>
      <c r="BC23" s="296" t="str">
        <f t="shared" si="13"/>
        <v>Err</v>
      </c>
      <c r="BD23" s="296" t="str">
        <f t="shared" ref="BD23:BD50" si="156">IF(AND(NOT(ISBLANK($D23)),OR(_xlfn.IFNA(VLOOKUP(D23,TripRigList,8,0),"N/A")="N/A",ISNA(VLOOKUP($D23,TripRIGListNums,1,FALSE)))),"Err","Ok")</f>
        <v>Ok</v>
      </c>
      <c r="BE23" s="296" t="str">
        <f t="shared" si="15"/>
        <v>Ok</v>
      </c>
      <c r="BF23" s="296" t="str">
        <f t="shared" si="16"/>
        <v>Ok</v>
      </c>
      <c r="BG23" s="296" t="str">
        <f t="shared" si="17"/>
        <v>Ok</v>
      </c>
      <c r="BH23" s="296" t="str">
        <f t="shared" si="18"/>
        <v>Ok</v>
      </c>
      <c r="BI23" s="91" t="str">
        <f t="shared" si="19"/>
        <v>Ok</v>
      </c>
      <c r="BJ23" s="12"/>
      <c r="BK23" s="2" t="str">
        <f t="shared" si="33"/>
        <v/>
      </c>
      <c r="BL23" s="7" t="str">
        <f t="shared" ref="BL23:BL54" si="157">IF(AND(ISNUMBER(BM23),BM23&gt;0),BM23,IF(ISNUMBER(VLOOKUP(BK23,RP_Trips,2,FALSE)),VLOOKUP(BK23,RP_Trips,2,FALSE),""))</f>
        <v/>
      </c>
      <c r="BM23" s="7" t="str">
        <f t="shared" ref="BM23:BM57" si="158">_xlfn.IFNA(IF(VLOOKUP(BK23,RP_MiscCalc_RouteBlockTimes,2,FALSE)&lt;&gt;0,VLOOKUP(BK23,RP_MiscCalc_RouteBlockTimes,2,FALSE),NA()),_xlfn.IFNA(IF(VLOOKUP(BK23,RP_RouteBlockTime_PreTVL,2,FALSE)&lt;&gt;0,VLOOKUP(BK23,RP_RouteBlockTime_PreTVL,2,FALSE),NA()),_xlfn.IFNA(IF(VLOOKUP(BK23,TVLRouteBlockTimes,2,FALSE)&lt;&gt;0,VLOOKUP(BK23,TVLRouteBlockTimes,2,FALSE),NA()),_xlfn.IFNA(IF(VLOOKUP(BK23,RP_RouteBlockTime_S1,2,FALSE)&lt;&gt;0,VLOOKUP(BK23,RP_RouteBlockTime_S1,2,FALSE),NA()),_xlfn.IFNA(VLOOKUP(BK23,RP_RouteBlockTime_S2,2,FALSE),_xlfn.IFNA(VLOOKUP(BK23,RP_RouteBlockTime_S3,2,FALSE),_xlfn.IFNA(VLOOKUP(BK23,RP_RouteBlockTime_S4,2,FALSE),_xlfn.IFNA(VLOOKUP(BK23,RP_RouteBlockTime_S5,2,FALSE),_xlfn.IFNA(VLOOKUP(BK23,RP_RouteBlockTime_S6,2,FALSE),_xlfn.IFNA(VLOOKUP(BK23,RP_RouteBlockTime_PostTVL,2,FALSE),""))))))))))</f>
        <v/>
      </c>
      <c r="BN23" s="2"/>
      <c r="BO23" s="1"/>
      <c r="BP23" s="235">
        <f ca="1"/>
        <v>3.4722222222222199E-3</v>
      </c>
      <c r="BQ23" s="1"/>
      <c r="BR23" s="195" t="str">
        <f t="shared" ref="BR23:BR48" si="159">IF(ISBLANK(N23),"",IF(ISNUMBER(VLOOKUP(N23,RouteBlockTimes,2,FALSE)),IF(VLOOKUP(N23,RouteBlockTimes,2,FALSE)&lt;&gt;0,VLOOKUP(N23,RouteBlockTimes,2,FALSE),"Block_5"),"Block_5"))</f>
        <v/>
      </c>
      <c r="BS23" s="196" t="str">
        <f t="shared" si="37"/>
        <v/>
      </c>
      <c r="BT23" s="196" t="s">
        <v>110</v>
      </c>
      <c r="BU23" s="196" t="s">
        <v>112</v>
      </c>
      <c r="BV23" s="197" t="str">
        <f t="shared" ref="BV23:BV48" si="160">IF(ISBLANK(R23),"",IF(ISNUMBER(VLOOKUP(R23,RouteBlockTimes,2,FALSE)),IF(VLOOKUP(R23,RouteBlockTimes,2,FALSE)&lt;&gt;0,VLOOKUP(R23,RouteBlockTimes,2,FALSE),"Block_5"),"Block_5"))</f>
        <v/>
      </c>
      <c r="BW23" s="197" t="str">
        <f t="shared" ref="BW23:BW49" si="161">IF(ISBLANK(R23),"",IF(AND(NOT(ISBLANK(R23)),R23=RP_Roll_In_Sector,ISNUMBER(RP_Roll_In_Act_Block)),RP_Roll_In_Act_Block,"Block_1"))</f>
        <v/>
      </c>
      <c r="BX23" s="197" t="str">
        <f t="shared" ref="BX23:BX48" si="162">IF(ISBLANK(U23),"",IF(ISNUMBER(VLOOKUP(U23,RouteBlockTimes,2,FALSE)),IF(VLOOKUP(U23,RouteBlockTimes,2,FALSE)&lt;&gt;0,VLOOKUP(U23,RouteBlockTimes,2,FALSE),"Block_5"),"Block_5"))</f>
        <v/>
      </c>
      <c r="BY23" s="197" t="str">
        <f t="shared" si="41"/>
        <v/>
      </c>
      <c r="BZ23" s="197" t="str">
        <f t="shared" ref="BZ23:BZ48" si="163">IF(ISBLANK(X23),"",IF(ISNUMBER(VLOOKUP(X23,RouteBlockTimes,2,FALSE)),IF(VLOOKUP(X23,RouteBlockTimes,2,FALSE)&lt;&gt;0,VLOOKUP(X23,RouteBlockTimes,2,FALSE),"Block_5"),"Block_5"))</f>
        <v/>
      </c>
      <c r="CA23" s="197" t="str">
        <f t="shared" si="43"/>
        <v/>
      </c>
      <c r="CB23" s="197" t="str">
        <f t="shared" ref="CB23:CB48" si="164">IF(ISBLANK(AA23),"",IF(ISNUMBER(VLOOKUP(AA23,RouteBlockTimes,2,FALSE)),IF(VLOOKUP(AA23,RouteBlockTimes,2,FALSE)&lt;&gt;0,VLOOKUP(AA23,RouteBlockTimes,2,FALSE),"Block_5"),"Block_5"))</f>
        <v/>
      </c>
      <c r="CC23" s="197" t="str">
        <f t="shared" si="45"/>
        <v/>
      </c>
      <c r="CD23" s="197" t="str">
        <f t="shared" ref="CD23:CD48" si="165">IF(ISBLANK(AD23),"",IF(ISNUMBER(VLOOKUP(AD23,RouteBlockTimes,2,FALSE)),IF(VLOOKUP(AD23,RouteBlockTimes,2,FALSE)&lt;&gt;0,VLOOKUP(AD23,RouteBlockTimes,2,FALSE),"Block_5"),"Block_5"))</f>
        <v/>
      </c>
      <c r="CE23" s="197" t="str">
        <f t="shared" si="47"/>
        <v/>
      </c>
      <c r="CF23" s="197" t="str">
        <f t="shared" ref="CF23:CF48" si="166">IF(ISBLANK(AG23),"",IF(ISNUMBER(VLOOKUP(AG23,RouteBlockTimes,2,FALSE)),IF(VLOOKUP(AG23,RouteBlockTimes,2,FALSE)&lt;&gt;0,VLOOKUP(AG23,RouteBlockTimes,2,FALSE),"Block_5"),"Block_5"))</f>
        <v/>
      </c>
      <c r="CG23" s="197" t="str">
        <f t="shared" si="49"/>
        <v/>
      </c>
      <c r="CH23" s="196" t="str">
        <f t="shared" ref="CH23:CH48" si="167">IF(ISBLANK(AN23),"",IF(ISNUMBER(VLOOKUP(AN23,RouteBlockTimes,2,FALSE)),IF(VLOOKUP(AN23,RouteBlockTimes,2,FALSE)&lt;&gt;0,VLOOKUP(AN23,RouteBlockTimes,2,FALSE),"Block_5"),"Block_5"))</f>
        <v/>
      </c>
      <c r="CI23" s="198" t="str">
        <f t="shared" si="51"/>
        <v/>
      </c>
      <c r="CK23" s="219">
        <f t="shared" si="22"/>
        <v>3.125E-2</v>
      </c>
      <c r="CL23" s="219">
        <v>2.0833333333333301E-2</v>
      </c>
      <c r="CM23" s="219">
        <v>2.4305555555555601E-2</v>
      </c>
      <c r="CN23" s="219">
        <f t="shared" si="52"/>
        <v>6.2500000000000003E-3</v>
      </c>
      <c r="CO23" s="219">
        <f t="shared" si="52"/>
        <v>6.2500000000000003E-3</v>
      </c>
      <c r="CP23" s="219">
        <v>2.4305555555555601E-2</v>
      </c>
      <c r="CQ23" s="219">
        <v>4.8611111111111103E-3</v>
      </c>
      <c r="CS23" s="219">
        <f t="shared" si="23"/>
        <v>3.125E-2</v>
      </c>
      <c r="CT23" s="219">
        <v>2.0833333333333301E-2</v>
      </c>
      <c r="CU23" s="219">
        <v>2.4305555555555601E-2</v>
      </c>
      <c r="CV23" s="219">
        <f t="shared" si="53"/>
        <v>6.2500000000000003E-3</v>
      </c>
      <c r="CW23" s="219">
        <f t="shared" si="53"/>
        <v>6.2500000000000003E-3</v>
      </c>
      <c r="CX23" s="219">
        <v>2.4305555555555601E-2</v>
      </c>
      <c r="CY23" s="219">
        <v>4.8611111111111103E-3</v>
      </c>
      <c r="DA23" s="239">
        <v>9.0277777777777804E-2</v>
      </c>
      <c r="DB23" s="239">
        <v>9.0277777777777804E-2</v>
      </c>
      <c r="DC23" s="239">
        <v>9.0277777777777804E-2</v>
      </c>
      <c r="DD23" s="239">
        <v>9.0277777777777804E-2</v>
      </c>
      <c r="DE23" s="239">
        <v>9.0277777777777804E-2</v>
      </c>
      <c r="DF23" s="239">
        <v>9.0277777777777804E-2</v>
      </c>
      <c r="DG23" s="239">
        <v>9.0277777777777804E-2</v>
      </c>
      <c r="DH23" s="239">
        <v>9.0277777777777804E-2</v>
      </c>
      <c r="DI23" s="239">
        <v>9.0277777777777804E-2</v>
      </c>
      <c r="DJ23" s="239">
        <v>9.0277777777777804E-2</v>
      </c>
      <c r="DL23" s="2" t="str" cm="1">
        <f t="array" ref="DL23">_xlfn.IFNA(IF(INDEX(SectorsBlocks,ROW()-ROW(DK$5)+2,MATCH(SUBSTITUTE(RPName," ",""),SectorsBlocks_Top,0))&lt;&gt;0,INDEX(SectorsBlocks,ROW()-ROW(DK$5)+2,MATCH(SUBSTITUTE(RPName," ",""),SectorsBlocks_Top,0)),""),"")</f>
        <v>BNE-ADL</v>
      </c>
      <c r="DM23" s="250" cm="1">
        <f t="array" ref="DM23">_xlfn.IFNA(IF(INDEX(SectorsBlocks,ROW()-ROW(DL$5)+2,MATCH(SUBSTITUTE(RPName," ",""),SectorsBlocks_Top,0))&lt;&gt;0,INDEX(SectorsBlocks,ROW()-ROW(DL$5)+2,MATCH(SUBSTITUTE(RPName," ",""),SectorsBlocks_Top,0)+1),""),"")</f>
        <v>0.12152777777777778</v>
      </c>
    </row>
    <row r="24" spans="1:117" ht="15" customHeight="1">
      <c r="A24" s="12"/>
      <c r="B24" s="95">
        <f t="shared" si="54"/>
        <v>44112</v>
      </c>
      <c r="C24" s="93"/>
      <c r="D24" s="284"/>
      <c r="E24" s="22">
        <f t="shared" ref="E24:E51" si="168">IF(ISBLANK(C24),0,MAX(IF(AND(RP_MinStbyCredit="Yes",NOT(ISERR(SEARCH("Off SBY",J24)))),SbyCalloutMinCR,0),VLOOKUP(C24,DutyTypeDetails,MATCH("Min CR",DutyTypeDetails_Top,FALSE),FALSE),IF(ISBLANK(J24),0,VLOOKUP(J24,DutyCalloutTable,MATCH("Min CR",DutyCalloutTable_Top,0),FALSE))))</f>
        <v>0</v>
      </c>
      <c r="F24" s="22">
        <f t="shared" ref="F24:F51" si="169">IF(ISBLANK(C24),0,IF(AND(RP_MinStbySoftCredit="Yes",C24="SBY"),SbyMinCredit,0)+IF(NOT(ISBLANK(J24)),VLOOKUP(J24,DutyCalloutTable,MATCH("Soft CR",DutyCalloutTable_Top,0),FALSE),VLOOKUP(C24,DutyTypeDetails,MATCH("Soft CR",DutyTypeDetails_Top,FALSE),FALSE)))</f>
        <v>0</v>
      </c>
      <c r="G24" s="76">
        <f t="shared" si="4"/>
        <v>0</v>
      </c>
      <c r="H24" s="139"/>
      <c r="I24" s="139"/>
      <c r="J24" s="142"/>
      <c r="K24" s="142"/>
      <c r="L24" s="145"/>
      <c r="M24" s="35"/>
      <c r="N24" s="65"/>
      <c r="O24" s="148"/>
      <c r="P24" s="148"/>
      <c r="Q24" s="136">
        <f t="shared" si="5"/>
        <v>0</v>
      </c>
      <c r="R24" s="32"/>
      <c r="S24" s="153"/>
      <c r="T24" s="154"/>
      <c r="U24" s="32"/>
      <c r="V24" s="153"/>
      <c r="W24" s="154"/>
      <c r="X24" s="32"/>
      <c r="Y24" s="153"/>
      <c r="Z24" s="154"/>
      <c r="AA24" s="32"/>
      <c r="AB24" s="153"/>
      <c r="AC24" s="154"/>
      <c r="AD24" s="32"/>
      <c r="AE24" s="153"/>
      <c r="AF24" s="154"/>
      <c r="AG24" s="32"/>
      <c r="AH24" s="153"/>
      <c r="AI24" s="154"/>
      <c r="AJ24" s="159">
        <f t="shared" si="6"/>
        <v>0</v>
      </c>
      <c r="AK24" s="160">
        <f t="shared" si="6"/>
        <v>0</v>
      </c>
      <c r="AL24" s="313">
        <f t="shared" si="7"/>
        <v>0</v>
      </c>
      <c r="AM24" s="35"/>
      <c r="AN24" s="65"/>
      <c r="AO24" s="163"/>
      <c r="AP24" s="163"/>
      <c r="AQ24" s="136">
        <f t="shared" si="8"/>
        <v>0</v>
      </c>
      <c r="AR24" s="247">
        <f t="shared" si="57"/>
        <v>44112</v>
      </c>
      <c r="AS24" s="248">
        <f t="shared" si="9"/>
        <v>0</v>
      </c>
      <c r="AT24" s="168">
        <f t="shared" ref="AT24:AT51" si="170">IF(RP_PaidPax="Yes",MAX(IF(ISNUMBER(Q24),Q24+IF(ISNUMBER(AQ24),AQ24,0),IF(ISNUMBER(AQ24),AQ24,0)),IF(OR($C24="TVL",C24="TVL-100",C24="TVL-OAL"),MinTVLCredit,0)),0)</f>
        <v>0</v>
      </c>
      <c r="AU24" s="169">
        <f t="shared" si="27"/>
        <v>0</v>
      </c>
      <c r="AV24" s="167">
        <f t="shared" ref="AV24:AV50" si="171">IF(AND(RP_FlyDutyRIG="Yes",OR(ISNUMBER(I24),ISNUMBER(H24))),DutyRIG*IF(ISNUMBER(I24),I24,H24),0)</f>
        <v>0</v>
      </c>
      <c r="AW24" s="318" t="str">
        <f ca="1">IF(OR(RP_TripDutyRIG&lt;&gt;"Yes",ISBLANK($D24)),"",IF($D24=$D25,$D24,MAX(0,_xlfn.IFNA(VLOOKUP($D24,TripRigList,8),0)-SUM(AX24:OFFSET(AX24,-COUNTIF($D$15:$D24,D24),0)))))</f>
        <v/>
      </c>
      <c r="AX24" s="68">
        <f t="shared" si="29"/>
        <v>0</v>
      </c>
      <c r="AY24" s="266">
        <f t="shared" si="30"/>
        <v>0</v>
      </c>
      <c r="AZ24" s="171">
        <f t="shared" si="31"/>
        <v>0</v>
      </c>
      <c r="BA24" s="12"/>
      <c r="BB24" s="13">
        <f t="shared" si="12"/>
        <v>44112</v>
      </c>
      <c r="BC24" s="296" t="str">
        <f t="shared" si="13"/>
        <v>Err</v>
      </c>
      <c r="BD24" s="296" t="str">
        <f t="shared" ref="BD24:BD51" si="172">IF(AND(NOT(ISBLANK($D24)),OR(_xlfn.IFNA(VLOOKUP(D24,TripRigList,8,0),"N/A")="N/A",ISNA(VLOOKUP($D24,TripRIGListNums,1,FALSE)))),"Err","Ok")</f>
        <v>Ok</v>
      </c>
      <c r="BE24" s="296" t="str">
        <f t="shared" si="15"/>
        <v>Ok</v>
      </c>
      <c r="BF24" s="296" t="str">
        <f t="shared" si="16"/>
        <v>Ok</v>
      </c>
      <c r="BG24" s="296" t="str">
        <f t="shared" si="17"/>
        <v>Ok</v>
      </c>
      <c r="BH24" s="296" t="str">
        <f t="shared" si="18"/>
        <v>Ok</v>
      </c>
      <c r="BI24" s="91" t="str">
        <f t="shared" si="19"/>
        <v>Ok</v>
      </c>
      <c r="BJ24" s="12"/>
      <c r="BK24" s="2" t="str">
        <f t="shared" si="33"/>
        <v/>
      </c>
      <c r="BL24" s="7" t="str">
        <f t="shared" ref="BL24:BL55" si="173">IF(AND(ISNUMBER(BM24),BM24&gt;0),BM24,IF(ISNUMBER(VLOOKUP(BK24,RP_Trips,2,FALSE)),VLOOKUP(BK24,RP_Trips,2,FALSE),""))</f>
        <v/>
      </c>
      <c r="BM24" s="7" t="str">
        <f t="shared" ref="BM24:BM58" si="174">_xlfn.IFNA(IF(VLOOKUP(BK24,RP_MiscCalc_RouteBlockTimes,2,FALSE)&lt;&gt;0,VLOOKUP(BK24,RP_MiscCalc_RouteBlockTimes,2,FALSE),NA()),_xlfn.IFNA(IF(VLOOKUP(BK24,RP_RouteBlockTime_PreTVL,2,FALSE)&lt;&gt;0,VLOOKUP(BK24,RP_RouteBlockTime_PreTVL,2,FALSE),NA()),_xlfn.IFNA(IF(VLOOKUP(BK24,TVLRouteBlockTimes,2,FALSE)&lt;&gt;0,VLOOKUP(BK24,TVLRouteBlockTimes,2,FALSE),NA()),_xlfn.IFNA(IF(VLOOKUP(BK24,RP_RouteBlockTime_S1,2,FALSE)&lt;&gt;0,VLOOKUP(BK24,RP_RouteBlockTime_S1,2,FALSE),NA()),_xlfn.IFNA(VLOOKUP(BK24,RP_RouteBlockTime_S2,2,FALSE),_xlfn.IFNA(VLOOKUP(BK24,RP_RouteBlockTime_S3,2,FALSE),_xlfn.IFNA(VLOOKUP(BK24,RP_RouteBlockTime_S4,2,FALSE),_xlfn.IFNA(VLOOKUP(BK24,RP_RouteBlockTime_S5,2,FALSE),_xlfn.IFNA(VLOOKUP(BK24,RP_RouteBlockTime_S6,2,FALSE),_xlfn.IFNA(VLOOKUP(BK24,RP_RouteBlockTime_PostTVL,2,FALSE),""))))))))))</f>
        <v/>
      </c>
      <c r="BN24" s="2"/>
      <c r="BO24" s="1"/>
      <c r="BP24" s="235">
        <f ca="1"/>
        <v>4.1666666666666701E-3</v>
      </c>
      <c r="BQ24" s="1"/>
      <c r="BR24" s="195" t="str">
        <f t="shared" ref="BR24:BR49" si="175">IF(ISBLANK(N24),"",IF(ISNUMBER(VLOOKUP(N24,RouteBlockTimes,2,FALSE)),IF(VLOOKUP(N24,RouteBlockTimes,2,FALSE)&lt;&gt;0,VLOOKUP(N24,RouteBlockTimes,2,FALSE),"Block_5"),"Block_5"))</f>
        <v/>
      </c>
      <c r="BS24" s="196" t="str">
        <f t="shared" si="37"/>
        <v/>
      </c>
      <c r="BT24" s="196" t="s">
        <v>110</v>
      </c>
      <c r="BU24" s="196" t="s">
        <v>112</v>
      </c>
      <c r="BV24" s="197" t="str">
        <f t="shared" ref="BV24:BV49" si="176">IF(ISBLANK(R24),"",IF(ISNUMBER(VLOOKUP(R24,RouteBlockTimes,2,FALSE)),IF(VLOOKUP(R24,RouteBlockTimes,2,FALSE)&lt;&gt;0,VLOOKUP(R24,RouteBlockTimes,2,FALSE),"Block_5"),"Block_5"))</f>
        <v/>
      </c>
      <c r="BW24" s="197" t="str">
        <f t="shared" ref="BW24:BW50" si="177">IF(ISBLANK(R24),"",IF(AND(NOT(ISBLANK(R24)),R24=RP_Roll_In_Sector,ISNUMBER(RP_Roll_In_Act_Block)),RP_Roll_In_Act_Block,"Block_1"))</f>
        <v/>
      </c>
      <c r="BX24" s="197" t="str">
        <f t="shared" ref="BX24:BX49" si="178">IF(ISBLANK(U24),"",IF(ISNUMBER(VLOOKUP(U24,RouteBlockTimes,2,FALSE)),IF(VLOOKUP(U24,RouteBlockTimes,2,FALSE)&lt;&gt;0,VLOOKUP(U24,RouteBlockTimes,2,FALSE),"Block_5"),"Block_5"))</f>
        <v/>
      </c>
      <c r="BY24" s="197" t="str">
        <f t="shared" si="41"/>
        <v/>
      </c>
      <c r="BZ24" s="197" t="str">
        <f t="shared" ref="BZ24:BZ49" si="179">IF(ISBLANK(X24),"",IF(ISNUMBER(VLOOKUP(X24,RouteBlockTimes,2,FALSE)),IF(VLOOKUP(X24,RouteBlockTimes,2,FALSE)&lt;&gt;0,VLOOKUP(X24,RouteBlockTimes,2,FALSE),"Block_5"),"Block_5"))</f>
        <v/>
      </c>
      <c r="CA24" s="197" t="str">
        <f t="shared" si="43"/>
        <v/>
      </c>
      <c r="CB24" s="197" t="str">
        <f t="shared" ref="CB24:CB49" si="180">IF(ISBLANK(AA24),"",IF(ISNUMBER(VLOOKUP(AA24,RouteBlockTimes,2,FALSE)),IF(VLOOKUP(AA24,RouteBlockTimes,2,FALSE)&lt;&gt;0,VLOOKUP(AA24,RouteBlockTimes,2,FALSE),"Block_5"),"Block_5"))</f>
        <v/>
      </c>
      <c r="CC24" s="197" t="str">
        <f t="shared" si="45"/>
        <v/>
      </c>
      <c r="CD24" s="197" t="str">
        <f t="shared" ref="CD24:CD49" si="181">IF(ISBLANK(AD24),"",IF(ISNUMBER(VLOOKUP(AD24,RouteBlockTimes,2,FALSE)),IF(VLOOKUP(AD24,RouteBlockTimes,2,FALSE)&lt;&gt;0,VLOOKUP(AD24,RouteBlockTimes,2,FALSE),"Block_5"),"Block_5"))</f>
        <v/>
      </c>
      <c r="CE24" s="197" t="str">
        <f t="shared" si="47"/>
        <v/>
      </c>
      <c r="CF24" s="197" t="str">
        <f t="shared" ref="CF24:CF49" si="182">IF(ISBLANK(AG24),"",IF(ISNUMBER(VLOOKUP(AG24,RouteBlockTimes,2,FALSE)),IF(VLOOKUP(AG24,RouteBlockTimes,2,FALSE)&lt;&gt;0,VLOOKUP(AG24,RouteBlockTimes,2,FALSE),"Block_5"),"Block_5"))</f>
        <v/>
      </c>
      <c r="CG24" s="197" t="str">
        <f t="shared" si="49"/>
        <v/>
      </c>
      <c r="CH24" s="196" t="str">
        <f t="shared" ref="CH24:CH49" si="183">IF(ISBLANK(AN24),"",IF(ISNUMBER(VLOOKUP(AN24,RouteBlockTimes,2,FALSE)),IF(VLOOKUP(AN24,RouteBlockTimes,2,FALSE)&lt;&gt;0,VLOOKUP(AN24,RouteBlockTimes,2,FALSE),"Block_5"),"Block_5"))</f>
        <v/>
      </c>
      <c r="CI24" s="198" t="str">
        <f t="shared" si="51"/>
        <v/>
      </c>
      <c r="CK24" s="219">
        <f t="shared" si="22"/>
        <v>3.4722222222222224E-2</v>
      </c>
      <c r="CL24" s="219">
        <v>2.4305555555555601E-2</v>
      </c>
      <c r="CM24" s="219">
        <v>2.7777777777777801E-2</v>
      </c>
      <c r="CN24" s="219">
        <f t="shared" si="52"/>
        <v>6.9444444444444449E-3</v>
      </c>
      <c r="CO24" s="219">
        <f t="shared" si="52"/>
        <v>6.9444444444444449E-3</v>
      </c>
      <c r="CP24" s="219">
        <v>2.7777777777777801E-2</v>
      </c>
      <c r="CQ24" s="219">
        <v>5.5555555555555601E-3</v>
      </c>
      <c r="CS24" s="219">
        <f t="shared" si="23"/>
        <v>3.4722222222222224E-2</v>
      </c>
      <c r="CT24" s="219">
        <v>2.4305555555555601E-2</v>
      </c>
      <c r="CU24" s="219">
        <v>2.7777777777777801E-2</v>
      </c>
      <c r="CV24" s="219">
        <f t="shared" si="53"/>
        <v>6.9444444444444449E-3</v>
      </c>
      <c r="CW24" s="219">
        <f t="shared" si="53"/>
        <v>6.9444444444444449E-3</v>
      </c>
      <c r="CX24" s="219">
        <v>2.7777777777777801E-2</v>
      </c>
      <c r="CY24" s="219">
        <v>5.5555555555555601E-3</v>
      </c>
      <c r="DA24" s="238">
        <v>9.375E-2</v>
      </c>
      <c r="DB24" s="238">
        <v>9.375E-2</v>
      </c>
      <c r="DC24" s="238">
        <v>9.375E-2</v>
      </c>
      <c r="DD24" s="238">
        <v>9.375E-2</v>
      </c>
      <c r="DE24" s="238">
        <v>9.375E-2</v>
      </c>
      <c r="DF24" s="238">
        <v>9.375E-2</v>
      </c>
      <c r="DG24" s="238">
        <v>9.375E-2</v>
      </c>
      <c r="DH24" s="238">
        <v>9.375E-2</v>
      </c>
      <c r="DI24" s="238">
        <v>9.375E-2</v>
      </c>
      <c r="DJ24" s="238">
        <v>9.375E-2</v>
      </c>
      <c r="DL24" s="2" t="str" cm="1">
        <f t="array" ref="DL24">_xlfn.IFNA(IF(INDEX(SectorsBlocks,ROW()-ROW(DK$5)+2,MATCH(SUBSTITUTE(RPName," ",""),SectorsBlocks_Top,0))&lt;&gt;0,INDEX(SectorsBlocks,ROW()-ROW(DK$5)+2,MATCH(SUBSTITUTE(RPName," ",""),SectorsBlocks_Top,0)),""),"")</f>
        <v>BNE-APW</v>
      </c>
      <c r="DM24" s="250" cm="1">
        <f t="array" ref="DM24">_xlfn.IFNA(IF(INDEX(SectorsBlocks,ROW()-ROW(DL$5)+2,MATCH(SUBSTITUTE(RPName," ",""),SectorsBlocks_Top,0))&lt;&gt;0,INDEX(SectorsBlocks,ROW()-ROW(DL$5)+2,MATCH(SUBSTITUTE(RPName," ",""),SectorsBlocks_Top,0)+1),""),"")</f>
        <v>0.19791666666666666</v>
      </c>
    </row>
    <row r="25" spans="1:117" ht="15" customHeight="1">
      <c r="A25" s="12"/>
      <c r="B25" s="95">
        <f t="shared" si="54"/>
        <v>44113</v>
      </c>
      <c r="C25" s="93"/>
      <c r="D25" s="284"/>
      <c r="E25" s="22">
        <f t="shared" ref="E25:E52" si="184">IF(ISBLANK(C25),0,MAX(IF(AND(RP_MinStbyCredit="Yes",NOT(ISERR(SEARCH("Off SBY",J25)))),SbyCalloutMinCR,0),VLOOKUP(C25,DutyTypeDetails,MATCH("Min CR",DutyTypeDetails_Top,FALSE),FALSE),IF(ISBLANK(J25),0,VLOOKUP(J25,DutyCalloutTable,MATCH("Min CR",DutyCalloutTable_Top,0),FALSE))))</f>
        <v>0</v>
      </c>
      <c r="F25" s="22">
        <f t="shared" ref="F25:F52" si="185">IF(ISBLANK(C25),0,IF(AND(RP_MinStbySoftCredit="Yes",C25="SBY"),SbyMinCredit,0)+IF(NOT(ISBLANK(J25)),VLOOKUP(J25,DutyCalloutTable,MATCH("Soft CR",DutyCalloutTable_Top,0),FALSE),VLOOKUP(C25,DutyTypeDetails,MATCH("Soft CR",DutyTypeDetails_Top,FALSE),FALSE)))</f>
        <v>0</v>
      </c>
      <c r="G25" s="76">
        <f t="shared" si="4"/>
        <v>0</v>
      </c>
      <c r="H25" s="139"/>
      <c r="I25" s="139"/>
      <c r="J25" s="142"/>
      <c r="K25" s="142"/>
      <c r="L25" s="145"/>
      <c r="M25" s="35"/>
      <c r="N25" s="65"/>
      <c r="O25" s="148"/>
      <c r="P25" s="148"/>
      <c r="Q25" s="136">
        <f t="shared" si="5"/>
        <v>0</v>
      </c>
      <c r="R25" s="32"/>
      <c r="S25" s="153"/>
      <c r="T25" s="154"/>
      <c r="U25" s="32"/>
      <c r="V25" s="153"/>
      <c r="W25" s="154"/>
      <c r="X25" s="32"/>
      <c r="Y25" s="153"/>
      <c r="Z25" s="154"/>
      <c r="AA25" s="32"/>
      <c r="AB25" s="153"/>
      <c r="AC25" s="154"/>
      <c r="AD25" s="32"/>
      <c r="AE25" s="153"/>
      <c r="AF25" s="154"/>
      <c r="AG25" s="32"/>
      <c r="AH25" s="153"/>
      <c r="AI25" s="154"/>
      <c r="AJ25" s="159">
        <f t="shared" si="6"/>
        <v>0</v>
      </c>
      <c r="AK25" s="160">
        <f t="shared" si="6"/>
        <v>0</v>
      </c>
      <c r="AL25" s="313">
        <f t="shared" si="7"/>
        <v>0</v>
      </c>
      <c r="AM25" s="35"/>
      <c r="AN25" s="65"/>
      <c r="AO25" s="163"/>
      <c r="AP25" s="163"/>
      <c r="AQ25" s="136">
        <f t="shared" si="8"/>
        <v>0</v>
      </c>
      <c r="AR25" s="247">
        <f t="shared" si="57"/>
        <v>44113</v>
      </c>
      <c r="AS25" s="248">
        <f t="shared" si="9"/>
        <v>0</v>
      </c>
      <c r="AT25" s="168">
        <f t="shared" ref="AT25:AT52" si="186">IF(RP_PaidPax="Yes",MAX(IF(ISNUMBER(Q25),Q25+IF(ISNUMBER(AQ25),AQ25,0),IF(ISNUMBER(AQ25),AQ25,0)),IF(OR($C25="TVL",C25="TVL-100",C25="TVL-OAL"),MinTVLCredit,0)),0)</f>
        <v>0</v>
      </c>
      <c r="AU25" s="169">
        <f t="shared" si="27"/>
        <v>0</v>
      </c>
      <c r="AV25" s="167">
        <f t="shared" ref="AV25:AV51" si="187">IF(AND(RP_FlyDutyRIG="Yes",OR(ISNUMBER(I25),ISNUMBER(H25))),DutyRIG*IF(ISNUMBER(I25),I25,H25),0)</f>
        <v>0</v>
      </c>
      <c r="AW25" s="318" t="str">
        <f ca="1">IF(OR(RP_TripDutyRIG&lt;&gt;"Yes",ISBLANK($D25)),"",IF($D25=$D26,$D25,MAX(0,_xlfn.IFNA(VLOOKUP($D25,TripRigList,8),0)-SUM(AX25:OFFSET(AX25,-COUNTIF($D$15:$D25,D25),0)))))</f>
        <v/>
      </c>
      <c r="AX25" s="68">
        <f t="shared" si="29"/>
        <v>0</v>
      </c>
      <c r="AY25" s="266">
        <f t="shared" si="30"/>
        <v>0</v>
      </c>
      <c r="AZ25" s="171">
        <f t="shared" si="31"/>
        <v>0</v>
      </c>
      <c r="BA25" s="12"/>
      <c r="BB25" s="13">
        <f t="shared" si="12"/>
        <v>44113</v>
      </c>
      <c r="BC25" s="296" t="str">
        <f t="shared" si="13"/>
        <v>Err</v>
      </c>
      <c r="BD25" s="296" t="str">
        <f t="shared" ref="BD25:BD52" si="188">IF(AND(NOT(ISBLANK($D25)),OR(_xlfn.IFNA(VLOOKUP(D25,TripRigList,8,0),"N/A")="N/A",ISNA(VLOOKUP($D25,TripRIGListNums,1,FALSE)))),"Err","Ok")</f>
        <v>Ok</v>
      </c>
      <c r="BE25" s="296" t="str">
        <f t="shared" si="15"/>
        <v>Ok</v>
      </c>
      <c r="BF25" s="296" t="str">
        <f t="shared" si="16"/>
        <v>Ok</v>
      </c>
      <c r="BG25" s="296" t="str">
        <f t="shared" si="17"/>
        <v>Ok</v>
      </c>
      <c r="BH25" s="296" t="str">
        <f t="shared" si="18"/>
        <v>Ok</v>
      </c>
      <c r="BI25" s="91" t="str">
        <f t="shared" si="19"/>
        <v>Ok</v>
      </c>
      <c r="BJ25" s="12"/>
      <c r="BK25" s="2" t="str">
        <f t="shared" si="33"/>
        <v/>
      </c>
      <c r="BL25" s="7" t="str">
        <f t="shared" ref="BL25:BL56" si="189">IF(AND(ISNUMBER(BM25),BM25&gt;0),BM25,IF(ISNUMBER(VLOOKUP(BK25,RP_Trips,2,FALSE)),VLOOKUP(BK25,RP_Trips,2,FALSE),""))</f>
        <v/>
      </c>
      <c r="BM25" s="7" t="str">
        <f t="shared" ref="BM25:BM59" si="190">_xlfn.IFNA(IF(VLOOKUP(BK25,RP_MiscCalc_RouteBlockTimes,2,FALSE)&lt;&gt;0,VLOOKUP(BK25,RP_MiscCalc_RouteBlockTimes,2,FALSE),NA()),_xlfn.IFNA(IF(VLOOKUP(BK25,RP_RouteBlockTime_PreTVL,2,FALSE)&lt;&gt;0,VLOOKUP(BK25,RP_RouteBlockTime_PreTVL,2,FALSE),NA()),_xlfn.IFNA(IF(VLOOKUP(BK25,TVLRouteBlockTimes,2,FALSE)&lt;&gt;0,VLOOKUP(BK25,TVLRouteBlockTimes,2,FALSE),NA()),_xlfn.IFNA(IF(VLOOKUP(BK25,RP_RouteBlockTime_S1,2,FALSE)&lt;&gt;0,VLOOKUP(BK25,RP_RouteBlockTime_S1,2,FALSE),NA()),_xlfn.IFNA(VLOOKUP(BK25,RP_RouteBlockTime_S2,2,FALSE),_xlfn.IFNA(VLOOKUP(BK25,RP_RouteBlockTime_S3,2,FALSE),_xlfn.IFNA(VLOOKUP(BK25,RP_RouteBlockTime_S4,2,FALSE),_xlfn.IFNA(VLOOKUP(BK25,RP_RouteBlockTime_S5,2,FALSE),_xlfn.IFNA(VLOOKUP(BK25,RP_RouteBlockTime_S6,2,FALSE),_xlfn.IFNA(VLOOKUP(BK25,RP_RouteBlockTime_PostTVL,2,FALSE),""))))))))))</f>
        <v/>
      </c>
      <c r="BN25" s="2"/>
      <c r="BO25" s="1"/>
      <c r="BP25" s="235">
        <f ca="1"/>
        <v>4.8611111111111103E-3</v>
      </c>
      <c r="BQ25" s="1"/>
      <c r="BR25" s="195" t="str">
        <f t="shared" ref="BR25:BR50" si="191">IF(ISBLANK(N25),"",IF(ISNUMBER(VLOOKUP(N25,RouteBlockTimes,2,FALSE)),IF(VLOOKUP(N25,RouteBlockTimes,2,FALSE)&lt;&gt;0,VLOOKUP(N25,RouteBlockTimes,2,FALSE),"Block_5"),"Block_5"))</f>
        <v/>
      </c>
      <c r="BS25" s="196" t="str">
        <f t="shared" si="37"/>
        <v/>
      </c>
      <c r="BT25" s="196" t="s">
        <v>110</v>
      </c>
      <c r="BU25" s="196" t="s">
        <v>112</v>
      </c>
      <c r="BV25" s="197" t="str">
        <f t="shared" ref="BV25:BV50" si="192">IF(ISBLANK(R25),"",IF(ISNUMBER(VLOOKUP(R25,RouteBlockTimes,2,FALSE)),IF(VLOOKUP(R25,RouteBlockTimes,2,FALSE)&lt;&gt;0,VLOOKUP(R25,RouteBlockTimes,2,FALSE),"Block_5"),"Block_5"))</f>
        <v/>
      </c>
      <c r="BW25" s="197" t="str">
        <f t="shared" ref="BW25:BW51" si="193">IF(ISBLANK(R25),"",IF(AND(NOT(ISBLANK(R25)),R25=RP_Roll_In_Sector,ISNUMBER(RP_Roll_In_Act_Block)),RP_Roll_In_Act_Block,"Block_1"))</f>
        <v/>
      </c>
      <c r="BX25" s="197" t="str">
        <f t="shared" ref="BX25:BX50" si="194">IF(ISBLANK(U25),"",IF(ISNUMBER(VLOOKUP(U25,RouteBlockTimes,2,FALSE)),IF(VLOOKUP(U25,RouteBlockTimes,2,FALSE)&lt;&gt;0,VLOOKUP(U25,RouteBlockTimes,2,FALSE),"Block_5"),"Block_5"))</f>
        <v/>
      </c>
      <c r="BY25" s="197" t="str">
        <f t="shared" si="41"/>
        <v/>
      </c>
      <c r="BZ25" s="197" t="str">
        <f t="shared" ref="BZ25:BZ50" si="195">IF(ISBLANK(X25),"",IF(ISNUMBER(VLOOKUP(X25,RouteBlockTimes,2,FALSE)),IF(VLOOKUP(X25,RouteBlockTimes,2,FALSE)&lt;&gt;0,VLOOKUP(X25,RouteBlockTimes,2,FALSE),"Block_5"),"Block_5"))</f>
        <v/>
      </c>
      <c r="CA25" s="197" t="str">
        <f t="shared" si="43"/>
        <v/>
      </c>
      <c r="CB25" s="197" t="str">
        <f t="shared" ref="CB25:CB50" si="196">IF(ISBLANK(AA25),"",IF(ISNUMBER(VLOOKUP(AA25,RouteBlockTimes,2,FALSE)),IF(VLOOKUP(AA25,RouteBlockTimes,2,FALSE)&lt;&gt;0,VLOOKUP(AA25,RouteBlockTimes,2,FALSE),"Block_5"),"Block_5"))</f>
        <v/>
      </c>
      <c r="CC25" s="197" t="str">
        <f t="shared" si="45"/>
        <v/>
      </c>
      <c r="CD25" s="197" t="str">
        <f t="shared" ref="CD25:CD50" si="197">IF(ISBLANK(AD25),"",IF(ISNUMBER(VLOOKUP(AD25,RouteBlockTimes,2,FALSE)),IF(VLOOKUP(AD25,RouteBlockTimes,2,FALSE)&lt;&gt;0,VLOOKUP(AD25,RouteBlockTimes,2,FALSE),"Block_5"),"Block_5"))</f>
        <v/>
      </c>
      <c r="CE25" s="197" t="str">
        <f t="shared" si="47"/>
        <v/>
      </c>
      <c r="CF25" s="197" t="str">
        <f t="shared" ref="CF25:CF50" si="198">IF(ISBLANK(AG25),"",IF(ISNUMBER(VLOOKUP(AG25,RouteBlockTimes,2,FALSE)),IF(VLOOKUP(AG25,RouteBlockTimes,2,FALSE)&lt;&gt;0,VLOOKUP(AG25,RouteBlockTimes,2,FALSE),"Block_5"),"Block_5"))</f>
        <v/>
      </c>
      <c r="CG25" s="197" t="str">
        <f t="shared" si="49"/>
        <v/>
      </c>
      <c r="CH25" s="196" t="str">
        <f t="shared" ref="CH25:CH50" si="199">IF(ISBLANK(AN25),"",IF(ISNUMBER(VLOOKUP(AN25,RouteBlockTimes,2,FALSE)),IF(VLOOKUP(AN25,RouteBlockTimes,2,FALSE)&lt;&gt;0,VLOOKUP(AN25,RouteBlockTimes,2,FALSE),"Block_5"),"Block_5"))</f>
        <v/>
      </c>
      <c r="CI25" s="198" t="str">
        <f t="shared" si="51"/>
        <v/>
      </c>
      <c r="CK25" s="219">
        <f t="shared" si="22"/>
        <v>3.8194444444444448E-2</v>
      </c>
      <c r="CL25" s="219">
        <v>2.7777777777777801E-2</v>
      </c>
      <c r="CM25" s="219">
        <v>3.125E-2</v>
      </c>
      <c r="CN25" s="219">
        <f t="shared" si="52"/>
        <v>7.6388888888888886E-3</v>
      </c>
      <c r="CO25" s="219">
        <f t="shared" si="52"/>
        <v>7.6388888888888886E-3</v>
      </c>
      <c r="CP25" s="219">
        <v>3.125E-2</v>
      </c>
      <c r="CQ25" s="219">
        <v>6.2500000000000003E-3</v>
      </c>
      <c r="CS25" s="219">
        <f t="shared" si="23"/>
        <v>3.8194444444444448E-2</v>
      </c>
      <c r="CT25" s="219">
        <v>2.7777777777777801E-2</v>
      </c>
      <c r="CU25" s="219">
        <v>3.125E-2</v>
      </c>
      <c r="CV25" s="219">
        <f t="shared" si="53"/>
        <v>7.6388888888888886E-3</v>
      </c>
      <c r="CW25" s="219">
        <f t="shared" si="53"/>
        <v>7.6388888888888886E-3</v>
      </c>
      <c r="CX25" s="219">
        <v>3.125E-2</v>
      </c>
      <c r="CY25" s="219">
        <v>6.2500000000000003E-3</v>
      </c>
      <c r="DA25" s="239">
        <v>9.7222222222222196E-2</v>
      </c>
      <c r="DB25" s="239">
        <v>9.7222222222222196E-2</v>
      </c>
      <c r="DC25" s="239">
        <v>9.7222222222222196E-2</v>
      </c>
      <c r="DD25" s="239">
        <v>9.7222222222222196E-2</v>
      </c>
      <c r="DE25" s="239">
        <v>9.7222222222222196E-2</v>
      </c>
      <c r="DF25" s="239">
        <v>9.7222222222222196E-2</v>
      </c>
      <c r="DG25" s="239">
        <v>9.7222222222222196E-2</v>
      </c>
      <c r="DH25" s="239">
        <v>9.7222222222222196E-2</v>
      </c>
      <c r="DI25" s="239">
        <v>9.7222222222222196E-2</v>
      </c>
      <c r="DJ25" s="239">
        <v>9.7222222222222196E-2</v>
      </c>
      <c r="DL25" s="2" t="str" cm="1">
        <f t="array" ref="DL25">_xlfn.IFNA(IF(INDEX(SectorsBlocks,ROW()-ROW(DK$5)+2,MATCH(SUBSTITUTE(RPName," ",""),SectorsBlocks_Top,0))&lt;&gt;0,INDEX(SectorsBlocks,ROW()-ROW(DK$5)+2,MATCH(SUBSTITUTE(RPName," ",""),SectorsBlocks_Top,0)),""),"")</f>
        <v>BNE-ASP</v>
      </c>
      <c r="DM25" s="250" cm="1">
        <f t="array" ref="DM25">_xlfn.IFNA(IF(INDEX(SectorsBlocks,ROW()-ROW(DL$5)+2,MATCH(SUBSTITUTE(RPName," ",""),SectorsBlocks_Top,0))&lt;&gt;0,INDEX(SectorsBlocks,ROW()-ROW(DL$5)+2,MATCH(SUBSTITUTE(RPName," ",""),SectorsBlocks_Top,0)+1),""),"")</f>
        <v>0.14583333333333334</v>
      </c>
    </row>
    <row r="26" spans="1:117" ht="15" customHeight="1">
      <c r="A26" s="12"/>
      <c r="B26" s="95">
        <f t="shared" si="54"/>
        <v>44114</v>
      </c>
      <c r="C26" s="93"/>
      <c r="D26" s="284"/>
      <c r="E26" s="22">
        <f t="shared" ref="E26:E53" si="200">IF(ISBLANK(C26),0,MAX(IF(AND(RP_MinStbyCredit="Yes",NOT(ISERR(SEARCH("Off SBY",J26)))),SbyCalloutMinCR,0),VLOOKUP(C26,DutyTypeDetails,MATCH("Min CR",DutyTypeDetails_Top,FALSE),FALSE),IF(ISBLANK(J26),0,VLOOKUP(J26,DutyCalloutTable,MATCH("Min CR",DutyCalloutTable_Top,0),FALSE))))</f>
        <v>0</v>
      </c>
      <c r="F26" s="22">
        <f t="shared" ref="F26:F53" si="201">IF(ISBLANK(C26),0,IF(AND(RP_MinStbySoftCredit="Yes",C26="SBY"),SbyMinCredit,0)+IF(NOT(ISBLANK(J26)),VLOOKUP(J26,DutyCalloutTable,MATCH("Soft CR",DutyCalloutTable_Top,0),FALSE),VLOOKUP(C26,DutyTypeDetails,MATCH("Soft CR",DutyTypeDetails_Top,FALSE),FALSE)))</f>
        <v>0</v>
      </c>
      <c r="G26" s="76">
        <f t="shared" si="4"/>
        <v>0</v>
      </c>
      <c r="H26" s="139"/>
      <c r="I26" s="139"/>
      <c r="J26" s="142"/>
      <c r="K26" s="142"/>
      <c r="L26" s="145"/>
      <c r="M26" s="35"/>
      <c r="N26" s="65"/>
      <c r="O26" s="148"/>
      <c r="P26" s="148"/>
      <c r="Q26" s="136">
        <f t="shared" si="5"/>
        <v>0</v>
      </c>
      <c r="R26" s="32"/>
      <c r="S26" s="153"/>
      <c r="T26" s="154"/>
      <c r="U26" s="32"/>
      <c r="V26" s="153"/>
      <c r="W26" s="154"/>
      <c r="X26" s="32"/>
      <c r="Y26" s="153"/>
      <c r="Z26" s="154"/>
      <c r="AA26" s="32"/>
      <c r="AB26" s="153"/>
      <c r="AC26" s="154"/>
      <c r="AD26" s="32"/>
      <c r="AE26" s="153"/>
      <c r="AF26" s="154"/>
      <c r="AG26" s="32"/>
      <c r="AH26" s="153"/>
      <c r="AI26" s="154"/>
      <c r="AJ26" s="159">
        <f t="shared" si="6"/>
        <v>0</v>
      </c>
      <c r="AK26" s="160">
        <f t="shared" si="6"/>
        <v>0</v>
      </c>
      <c r="AL26" s="313">
        <f t="shared" si="7"/>
        <v>0</v>
      </c>
      <c r="AM26" s="35"/>
      <c r="AN26" s="65"/>
      <c r="AO26" s="163"/>
      <c r="AP26" s="163"/>
      <c r="AQ26" s="136">
        <f t="shared" si="8"/>
        <v>0</v>
      </c>
      <c r="AR26" s="247">
        <f t="shared" si="57"/>
        <v>44114</v>
      </c>
      <c r="AS26" s="248">
        <f t="shared" si="9"/>
        <v>0</v>
      </c>
      <c r="AT26" s="168">
        <f t="shared" ref="AT26:AT53" si="202">IF(RP_PaidPax="Yes",MAX(IF(ISNUMBER(Q26),Q26+IF(ISNUMBER(AQ26),AQ26,0),IF(ISNUMBER(AQ26),AQ26,0)),IF(OR($C26="TVL",C26="TVL-100",C26="TVL-OAL"),MinTVLCredit,0)),0)</f>
        <v>0</v>
      </c>
      <c r="AU26" s="169">
        <f t="shared" si="27"/>
        <v>0</v>
      </c>
      <c r="AV26" s="167">
        <f t="shared" ref="AV26:AV52" si="203">IF(AND(RP_FlyDutyRIG="Yes",OR(ISNUMBER(I26),ISNUMBER(H26))),DutyRIG*IF(ISNUMBER(I26),I26,H26),0)</f>
        <v>0</v>
      </c>
      <c r="AW26" s="318" t="str">
        <f ca="1">IF(OR(RP_TripDutyRIG&lt;&gt;"Yes",ISBLANK($D26)),"",IF($D26=$D27,$D26,MAX(0,_xlfn.IFNA(VLOOKUP($D26,TripRigList,8),0)-SUM(AX26:OFFSET(AX26,-COUNTIF($D$15:$D26,D26),0)))))</f>
        <v/>
      </c>
      <c r="AX26" s="68">
        <f t="shared" si="29"/>
        <v>0</v>
      </c>
      <c r="AY26" s="266">
        <f t="shared" si="30"/>
        <v>0</v>
      </c>
      <c r="AZ26" s="171">
        <f t="shared" si="31"/>
        <v>0</v>
      </c>
      <c r="BA26" s="12"/>
      <c r="BB26" s="13">
        <f t="shared" si="12"/>
        <v>44114</v>
      </c>
      <c r="BC26" s="296" t="str">
        <f t="shared" si="13"/>
        <v>Err</v>
      </c>
      <c r="BD26" s="296" t="str">
        <f t="shared" ref="BD26:BD53" si="204">IF(AND(NOT(ISBLANK($D26)),OR(_xlfn.IFNA(VLOOKUP(D26,TripRigList,8,0),"N/A")="N/A",ISNA(VLOOKUP($D26,TripRIGListNums,1,FALSE)))),"Err","Ok")</f>
        <v>Ok</v>
      </c>
      <c r="BE26" s="296" t="str">
        <f t="shared" si="15"/>
        <v>Ok</v>
      </c>
      <c r="BF26" s="296" t="str">
        <f t="shared" si="16"/>
        <v>Ok</v>
      </c>
      <c r="BG26" s="296" t="str">
        <f t="shared" si="17"/>
        <v>Ok</v>
      </c>
      <c r="BH26" s="296" t="str">
        <f t="shared" si="18"/>
        <v>Ok</v>
      </c>
      <c r="BI26" s="91" t="str">
        <f t="shared" si="19"/>
        <v>Ok</v>
      </c>
      <c r="BJ26" s="12"/>
      <c r="BK26" s="2" t="str">
        <f t="shared" si="33"/>
        <v/>
      </c>
      <c r="BL26" s="7" t="str">
        <f t="shared" ref="BL26:BL57" si="205">IF(AND(ISNUMBER(BM26),BM26&gt;0),BM26,IF(ISNUMBER(VLOOKUP(BK26,RP_Trips,2,FALSE)),VLOOKUP(BK26,RP_Trips,2,FALSE),""))</f>
        <v/>
      </c>
      <c r="BM26" s="7" t="str">
        <f t="shared" ref="BM26:BM60" si="206">_xlfn.IFNA(IF(VLOOKUP(BK26,RP_MiscCalc_RouteBlockTimes,2,FALSE)&lt;&gt;0,VLOOKUP(BK26,RP_MiscCalc_RouteBlockTimes,2,FALSE),NA()),_xlfn.IFNA(IF(VLOOKUP(BK26,RP_RouteBlockTime_PreTVL,2,FALSE)&lt;&gt;0,VLOOKUP(BK26,RP_RouteBlockTime_PreTVL,2,FALSE),NA()),_xlfn.IFNA(IF(VLOOKUP(BK26,TVLRouteBlockTimes,2,FALSE)&lt;&gt;0,VLOOKUP(BK26,TVLRouteBlockTimes,2,FALSE),NA()),_xlfn.IFNA(IF(VLOOKUP(BK26,RP_RouteBlockTime_S1,2,FALSE)&lt;&gt;0,VLOOKUP(BK26,RP_RouteBlockTime_S1,2,FALSE),NA()),_xlfn.IFNA(VLOOKUP(BK26,RP_RouteBlockTime_S2,2,FALSE),_xlfn.IFNA(VLOOKUP(BK26,RP_RouteBlockTime_S3,2,FALSE),_xlfn.IFNA(VLOOKUP(BK26,RP_RouteBlockTime_S4,2,FALSE),_xlfn.IFNA(VLOOKUP(BK26,RP_RouteBlockTime_S5,2,FALSE),_xlfn.IFNA(VLOOKUP(BK26,RP_RouteBlockTime_S6,2,FALSE),_xlfn.IFNA(VLOOKUP(BK26,RP_RouteBlockTime_PostTVL,2,FALSE),""))))))))))</f>
        <v/>
      </c>
      <c r="BN26" s="2"/>
      <c r="BO26" s="1"/>
      <c r="BP26" s="235">
        <f ca="1"/>
        <v>5.5555555555555601E-3</v>
      </c>
      <c r="BQ26" s="1"/>
      <c r="BR26" s="195" t="str">
        <f t="shared" ref="BR26:BR51" si="207">IF(ISBLANK(N26),"",IF(ISNUMBER(VLOOKUP(N26,RouteBlockTimes,2,FALSE)),IF(VLOOKUP(N26,RouteBlockTimes,2,FALSE)&lt;&gt;0,VLOOKUP(N26,RouteBlockTimes,2,FALSE),"Block_5"),"Block_5"))</f>
        <v/>
      </c>
      <c r="BS26" s="196" t="str">
        <f t="shared" si="37"/>
        <v/>
      </c>
      <c r="BT26" s="196" t="s">
        <v>110</v>
      </c>
      <c r="BU26" s="196" t="s">
        <v>112</v>
      </c>
      <c r="BV26" s="197" t="str">
        <f t="shared" ref="BV26:BV51" si="208">IF(ISBLANK(R26),"",IF(ISNUMBER(VLOOKUP(R26,RouteBlockTimes,2,FALSE)),IF(VLOOKUP(R26,RouteBlockTimes,2,FALSE)&lt;&gt;0,VLOOKUP(R26,RouteBlockTimes,2,FALSE),"Block_5"),"Block_5"))</f>
        <v/>
      </c>
      <c r="BW26" s="197" t="str">
        <f t="shared" ref="BW26:BW52" si="209">IF(ISBLANK(R26),"",IF(AND(NOT(ISBLANK(R26)),R26=RP_Roll_In_Sector,ISNUMBER(RP_Roll_In_Act_Block)),RP_Roll_In_Act_Block,"Block_1"))</f>
        <v/>
      </c>
      <c r="BX26" s="197" t="str">
        <f t="shared" ref="BX26:BX51" si="210">IF(ISBLANK(U26),"",IF(ISNUMBER(VLOOKUP(U26,RouteBlockTimes,2,FALSE)),IF(VLOOKUP(U26,RouteBlockTimes,2,FALSE)&lt;&gt;0,VLOOKUP(U26,RouteBlockTimes,2,FALSE),"Block_5"),"Block_5"))</f>
        <v/>
      </c>
      <c r="BY26" s="197" t="str">
        <f t="shared" si="41"/>
        <v/>
      </c>
      <c r="BZ26" s="197" t="str">
        <f t="shared" ref="BZ26:BZ51" si="211">IF(ISBLANK(X26),"",IF(ISNUMBER(VLOOKUP(X26,RouteBlockTimes,2,FALSE)),IF(VLOOKUP(X26,RouteBlockTimes,2,FALSE)&lt;&gt;0,VLOOKUP(X26,RouteBlockTimes,2,FALSE),"Block_5"),"Block_5"))</f>
        <v/>
      </c>
      <c r="CA26" s="197" t="str">
        <f t="shared" si="43"/>
        <v/>
      </c>
      <c r="CB26" s="197" t="str">
        <f t="shared" ref="CB26:CB51" si="212">IF(ISBLANK(AA26),"",IF(ISNUMBER(VLOOKUP(AA26,RouteBlockTimes,2,FALSE)),IF(VLOOKUP(AA26,RouteBlockTimes,2,FALSE)&lt;&gt;0,VLOOKUP(AA26,RouteBlockTimes,2,FALSE),"Block_5"),"Block_5"))</f>
        <v/>
      </c>
      <c r="CC26" s="197" t="str">
        <f t="shared" si="45"/>
        <v/>
      </c>
      <c r="CD26" s="197" t="str">
        <f t="shared" ref="CD26:CD51" si="213">IF(ISBLANK(AD26),"",IF(ISNUMBER(VLOOKUP(AD26,RouteBlockTimes,2,FALSE)),IF(VLOOKUP(AD26,RouteBlockTimes,2,FALSE)&lt;&gt;0,VLOOKUP(AD26,RouteBlockTimes,2,FALSE),"Block_5"),"Block_5"))</f>
        <v/>
      </c>
      <c r="CE26" s="197" t="str">
        <f t="shared" si="47"/>
        <v/>
      </c>
      <c r="CF26" s="197" t="str">
        <f t="shared" ref="CF26:CF51" si="214">IF(ISBLANK(AG26),"",IF(ISNUMBER(VLOOKUP(AG26,RouteBlockTimes,2,FALSE)),IF(VLOOKUP(AG26,RouteBlockTimes,2,FALSE)&lt;&gt;0,VLOOKUP(AG26,RouteBlockTimes,2,FALSE),"Block_5"),"Block_5"))</f>
        <v/>
      </c>
      <c r="CG26" s="197" t="str">
        <f t="shared" si="49"/>
        <v/>
      </c>
      <c r="CH26" s="196" t="str">
        <f t="shared" ref="CH26:CH51" si="215">IF(ISBLANK(AN26),"",IF(ISNUMBER(VLOOKUP(AN26,RouteBlockTimes,2,FALSE)),IF(VLOOKUP(AN26,RouteBlockTimes,2,FALSE)&lt;&gt;0,VLOOKUP(AN26,RouteBlockTimes,2,FALSE),"Block_5"),"Block_5"))</f>
        <v/>
      </c>
      <c r="CI26" s="198" t="str">
        <f t="shared" si="51"/>
        <v/>
      </c>
      <c r="CK26" s="219">
        <f t="shared" si="22"/>
        <v>4.1666666666666671E-2</v>
      </c>
      <c r="CL26" s="219">
        <v>3.125E-2</v>
      </c>
      <c r="CM26" s="219">
        <v>3.4722222222222203E-2</v>
      </c>
      <c r="CN26" s="219">
        <f t="shared" si="52"/>
        <v>8.3333333333333332E-3</v>
      </c>
      <c r="CO26" s="219">
        <f t="shared" si="52"/>
        <v>8.3333333333333332E-3</v>
      </c>
      <c r="CP26" s="219">
        <v>3.4722222222222203E-2</v>
      </c>
      <c r="CQ26" s="219">
        <v>6.9444444444444397E-3</v>
      </c>
      <c r="CS26" s="219">
        <f t="shared" si="23"/>
        <v>4.1666666666666671E-2</v>
      </c>
      <c r="CT26" s="219">
        <v>3.125E-2</v>
      </c>
      <c r="CU26" s="219">
        <v>3.4722222222222203E-2</v>
      </c>
      <c r="CV26" s="219">
        <f t="shared" si="53"/>
        <v>8.3333333333333332E-3</v>
      </c>
      <c r="CW26" s="219">
        <f t="shared" si="53"/>
        <v>8.3333333333333332E-3</v>
      </c>
      <c r="CX26" s="219">
        <v>3.4722222222222203E-2</v>
      </c>
      <c r="CY26" s="219">
        <v>6.9444444444444397E-3</v>
      </c>
      <c r="DA26" s="239">
        <v>0.100694444444445</v>
      </c>
      <c r="DB26" s="239">
        <v>0.100694444444445</v>
      </c>
      <c r="DC26" s="239">
        <v>0.100694444444445</v>
      </c>
      <c r="DD26" s="239">
        <v>0.100694444444445</v>
      </c>
      <c r="DE26" s="239">
        <v>0.100694444444445</v>
      </c>
      <c r="DF26" s="239">
        <v>0.100694444444445</v>
      </c>
      <c r="DG26" s="239">
        <v>0.100694444444445</v>
      </c>
      <c r="DH26" s="239">
        <v>0.100694444444445</v>
      </c>
      <c r="DI26" s="239">
        <v>0.100694444444445</v>
      </c>
      <c r="DJ26" s="239">
        <v>0.100694444444445</v>
      </c>
      <c r="DL26" s="2" t="str" cm="1">
        <f t="array" ref="DL26">_xlfn.IFNA(IF(INDEX(SectorsBlocks,ROW()-ROW(DK$5)+2,MATCH(SUBSTITUTE(RPName," ",""),SectorsBlocks_Top,0))&lt;&gt;0,INDEX(SectorsBlocks,ROW()-ROW(DK$5)+2,MATCH(SUBSTITUTE(RPName," ",""),SectorsBlocks_Top,0)),""),"")</f>
        <v>BNE-AYQ</v>
      </c>
      <c r="DM26" s="250" cm="1">
        <f t="array" ref="DM26">_xlfn.IFNA(IF(INDEX(SectorsBlocks,ROW()-ROW(DL$5)+2,MATCH(SUBSTITUTE(RPName," ",""),SectorsBlocks_Top,0))&lt;&gt;0,INDEX(SectorsBlocks,ROW()-ROW(DL$5)+2,MATCH(SUBSTITUTE(RPName," ",""),SectorsBlocks_Top,0)+1),""),"")</f>
        <v>0.16319444444444445</v>
      </c>
    </row>
    <row r="27" spans="1:117" ht="15" customHeight="1">
      <c r="A27" s="12"/>
      <c r="B27" s="95">
        <f t="shared" si="54"/>
        <v>44115</v>
      </c>
      <c r="C27" s="93"/>
      <c r="D27" s="284"/>
      <c r="E27" s="22">
        <f t="shared" ref="E27:E54" si="216">IF(ISBLANK(C27),0,MAX(IF(AND(RP_MinStbyCredit="Yes",NOT(ISERR(SEARCH("Off SBY",J27)))),SbyCalloutMinCR,0),VLOOKUP(C27,DutyTypeDetails,MATCH("Min CR",DutyTypeDetails_Top,FALSE),FALSE),IF(ISBLANK(J27),0,VLOOKUP(J27,DutyCalloutTable,MATCH("Min CR",DutyCalloutTable_Top,0),FALSE))))</f>
        <v>0</v>
      </c>
      <c r="F27" s="22">
        <f t="shared" ref="F27:F54" si="217">IF(ISBLANK(C27),0,IF(AND(RP_MinStbySoftCredit="Yes",C27="SBY"),SbyMinCredit,0)+IF(NOT(ISBLANK(J27)),VLOOKUP(J27,DutyCalloutTable,MATCH("Soft CR",DutyCalloutTable_Top,0),FALSE),VLOOKUP(C27,DutyTypeDetails,MATCH("Soft CR",DutyTypeDetails_Top,FALSE),FALSE)))</f>
        <v>0</v>
      </c>
      <c r="G27" s="76">
        <f t="shared" si="4"/>
        <v>0</v>
      </c>
      <c r="H27" s="139"/>
      <c r="I27" s="139"/>
      <c r="J27" s="142"/>
      <c r="K27" s="142"/>
      <c r="L27" s="145"/>
      <c r="M27" s="35"/>
      <c r="N27" s="65"/>
      <c r="O27" s="148"/>
      <c r="P27" s="148"/>
      <c r="Q27" s="136">
        <f t="shared" si="5"/>
        <v>0</v>
      </c>
      <c r="R27" s="32"/>
      <c r="S27" s="153"/>
      <c r="T27" s="154"/>
      <c r="U27" s="32"/>
      <c r="V27" s="153"/>
      <c r="W27" s="154"/>
      <c r="X27" s="32"/>
      <c r="Y27" s="153"/>
      <c r="Z27" s="154"/>
      <c r="AA27" s="32"/>
      <c r="AB27" s="153"/>
      <c r="AC27" s="154"/>
      <c r="AD27" s="32"/>
      <c r="AE27" s="153"/>
      <c r="AF27" s="154"/>
      <c r="AG27" s="32"/>
      <c r="AH27" s="153"/>
      <c r="AI27" s="154"/>
      <c r="AJ27" s="159">
        <f t="shared" si="6"/>
        <v>0</v>
      </c>
      <c r="AK27" s="160">
        <f t="shared" si="6"/>
        <v>0</v>
      </c>
      <c r="AL27" s="313">
        <f t="shared" si="7"/>
        <v>0</v>
      </c>
      <c r="AM27" s="35"/>
      <c r="AN27" s="65"/>
      <c r="AO27" s="163"/>
      <c r="AP27" s="163"/>
      <c r="AQ27" s="136">
        <f t="shared" si="8"/>
        <v>0</v>
      </c>
      <c r="AR27" s="247">
        <f t="shared" si="57"/>
        <v>44115</v>
      </c>
      <c r="AS27" s="248">
        <f t="shared" si="9"/>
        <v>0</v>
      </c>
      <c r="AT27" s="168">
        <f t="shared" ref="AT27:AT54" si="218">IF(RP_PaidPax="Yes",MAX(IF(ISNUMBER(Q27),Q27+IF(ISNUMBER(AQ27),AQ27,0),IF(ISNUMBER(AQ27),AQ27,0)),IF(OR($C27="TVL",C27="TVL-100",C27="TVL-OAL"),MinTVLCredit,0)),0)</f>
        <v>0</v>
      </c>
      <c r="AU27" s="169">
        <f t="shared" si="27"/>
        <v>0</v>
      </c>
      <c r="AV27" s="167">
        <f t="shared" ref="AV27:AV53" si="219">IF(AND(RP_FlyDutyRIG="Yes",OR(ISNUMBER(I27),ISNUMBER(H27))),DutyRIG*IF(ISNUMBER(I27),I27,H27),0)</f>
        <v>0</v>
      </c>
      <c r="AW27" s="318" t="str">
        <f ca="1">IF(OR(RP_TripDutyRIG&lt;&gt;"Yes",ISBLANK($D27)),"",IF($D27=$D28,$D27,MAX(0,_xlfn.IFNA(VLOOKUP($D27,TripRigList,8),0)-SUM(AX27:OFFSET(AX27,-COUNTIF($D$15:$D27,D27),0)))))</f>
        <v/>
      </c>
      <c r="AX27" s="68">
        <f t="shared" si="29"/>
        <v>0</v>
      </c>
      <c r="AY27" s="266">
        <f t="shared" si="30"/>
        <v>0</v>
      </c>
      <c r="AZ27" s="171">
        <f t="shared" si="31"/>
        <v>0</v>
      </c>
      <c r="BA27" s="12"/>
      <c r="BB27" s="13">
        <f t="shared" si="12"/>
        <v>44115</v>
      </c>
      <c r="BC27" s="296" t="str">
        <f t="shared" si="13"/>
        <v>Err</v>
      </c>
      <c r="BD27" s="296" t="str">
        <f t="shared" ref="BD27:BD54" si="220">IF(AND(NOT(ISBLANK($D27)),OR(_xlfn.IFNA(VLOOKUP(D27,TripRigList,8,0),"N/A")="N/A",ISNA(VLOOKUP($D27,TripRIGListNums,1,FALSE)))),"Err","Ok")</f>
        <v>Ok</v>
      </c>
      <c r="BE27" s="296" t="str">
        <f t="shared" si="15"/>
        <v>Ok</v>
      </c>
      <c r="BF27" s="296" t="str">
        <f t="shared" si="16"/>
        <v>Ok</v>
      </c>
      <c r="BG27" s="296" t="str">
        <f t="shared" si="17"/>
        <v>Ok</v>
      </c>
      <c r="BH27" s="296" t="str">
        <f t="shared" si="18"/>
        <v>Ok</v>
      </c>
      <c r="BI27" s="91" t="str">
        <f t="shared" si="19"/>
        <v>Ok</v>
      </c>
      <c r="BJ27" s="12"/>
      <c r="BK27" s="2" t="str">
        <f t="shared" si="33"/>
        <v/>
      </c>
      <c r="BL27" s="7" t="str">
        <f t="shared" ref="BL27:BL58" si="221">IF(AND(ISNUMBER(BM27),BM27&gt;0),BM27,IF(ISNUMBER(VLOOKUP(BK27,RP_Trips,2,FALSE)),VLOOKUP(BK27,RP_Trips,2,FALSE),""))</f>
        <v/>
      </c>
      <c r="BM27" s="7" t="str">
        <f t="shared" ref="BM27:BM61" si="222">_xlfn.IFNA(IF(VLOOKUP(BK27,RP_MiscCalc_RouteBlockTimes,2,FALSE)&lt;&gt;0,VLOOKUP(BK27,RP_MiscCalc_RouteBlockTimes,2,FALSE),NA()),_xlfn.IFNA(IF(VLOOKUP(BK27,RP_RouteBlockTime_PreTVL,2,FALSE)&lt;&gt;0,VLOOKUP(BK27,RP_RouteBlockTime_PreTVL,2,FALSE),NA()),_xlfn.IFNA(IF(VLOOKUP(BK27,TVLRouteBlockTimes,2,FALSE)&lt;&gt;0,VLOOKUP(BK27,TVLRouteBlockTimes,2,FALSE),NA()),_xlfn.IFNA(IF(VLOOKUP(BK27,RP_RouteBlockTime_S1,2,FALSE)&lt;&gt;0,VLOOKUP(BK27,RP_RouteBlockTime_S1,2,FALSE),NA()),_xlfn.IFNA(VLOOKUP(BK27,RP_RouteBlockTime_S2,2,FALSE),_xlfn.IFNA(VLOOKUP(BK27,RP_RouteBlockTime_S3,2,FALSE),_xlfn.IFNA(VLOOKUP(BK27,RP_RouteBlockTime_S4,2,FALSE),_xlfn.IFNA(VLOOKUP(BK27,RP_RouteBlockTime_S5,2,FALSE),_xlfn.IFNA(VLOOKUP(BK27,RP_RouteBlockTime_S6,2,FALSE),_xlfn.IFNA(VLOOKUP(BK27,RP_RouteBlockTime_PostTVL,2,FALSE),""))))))))))</f>
        <v/>
      </c>
      <c r="BN27" s="2"/>
      <c r="BO27" s="1"/>
      <c r="BP27" s="235">
        <f ca="1"/>
        <v>6.2500000000000003E-3</v>
      </c>
      <c r="BQ27" s="1"/>
      <c r="BR27" s="195" t="str">
        <f t="shared" ref="BR27:BR52" si="223">IF(ISBLANK(N27),"",IF(ISNUMBER(VLOOKUP(N27,RouteBlockTimes,2,FALSE)),IF(VLOOKUP(N27,RouteBlockTimes,2,FALSE)&lt;&gt;0,VLOOKUP(N27,RouteBlockTimes,2,FALSE),"Block_5"),"Block_5"))</f>
        <v/>
      </c>
      <c r="BS27" s="196" t="str">
        <f t="shared" si="37"/>
        <v/>
      </c>
      <c r="BT27" s="196" t="s">
        <v>110</v>
      </c>
      <c r="BU27" s="196" t="s">
        <v>112</v>
      </c>
      <c r="BV27" s="197" t="str">
        <f t="shared" ref="BV27:BV52" si="224">IF(ISBLANK(R27),"",IF(ISNUMBER(VLOOKUP(R27,RouteBlockTimes,2,FALSE)),IF(VLOOKUP(R27,RouteBlockTimes,2,FALSE)&lt;&gt;0,VLOOKUP(R27,RouteBlockTimes,2,FALSE),"Block_5"),"Block_5"))</f>
        <v/>
      </c>
      <c r="BW27" s="197" t="str">
        <f t="shared" ref="BW27:BW53" si="225">IF(ISBLANK(R27),"",IF(AND(NOT(ISBLANK(R27)),R27=RP_Roll_In_Sector,ISNUMBER(RP_Roll_In_Act_Block)),RP_Roll_In_Act_Block,"Block_1"))</f>
        <v/>
      </c>
      <c r="BX27" s="197" t="str">
        <f t="shared" ref="BX27:BX52" si="226">IF(ISBLANK(U27),"",IF(ISNUMBER(VLOOKUP(U27,RouteBlockTimes,2,FALSE)),IF(VLOOKUP(U27,RouteBlockTimes,2,FALSE)&lt;&gt;0,VLOOKUP(U27,RouteBlockTimes,2,FALSE),"Block_5"),"Block_5"))</f>
        <v/>
      </c>
      <c r="BY27" s="197" t="str">
        <f t="shared" si="41"/>
        <v/>
      </c>
      <c r="BZ27" s="197" t="str">
        <f t="shared" ref="BZ27:BZ52" si="227">IF(ISBLANK(X27),"",IF(ISNUMBER(VLOOKUP(X27,RouteBlockTimes,2,FALSE)),IF(VLOOKUP(X27,RouteBlockTimes,2,FALSE)&lt;&gt;0,VLOOKUP(X27,RouteBlockTimes,2,FALSE),"Block_5"),"Block_5"))</f>
        <v/>
      </c>
      <c r="CA27" s="197" t="str">
        <f t="shared" si="43"/>
        <v/>
      </c>
      <c r="CB27" s="197" t="str">
        <f t="shared" ref="CB27:CB52" si="228">IF(ISBLANK(AA27),"",IF(ISNUMBER(VLOOKUP(AA27,RouteBlockTimes,2,FALSE)),IF(VLOOKUP(AA27,RouteBlockTimes,2,FALSE)&lt;&gt;0,VLOOKUP(AA27,RouteBlockTimes,2,FALSE),"Block_5"),"Block_5"))</f>
        <v/>
      </c>
      <c r="CC27" s="197" t="str">
        <f t="shared" si="45"/>
        <v/>
      </c>
      <c r="CD27" s="197" t="str">
        <f t="shared" ref="CD27:CD52" si="229">IF(ISBLANK(AD27),"",IF(ISNUMBER(VLOOKUP(AD27,RouteBlockTimes,2,FALSE)),IF(VLOOKUP(AD27,RouteBlockTimes,2,FALSE)&lt;&gt;0,VLOOKUP(AD27,RouteBlockTimes,2,FALSE),"Block_5"),"Block_5"))</f>
        <v/>
      </c>
      <c r="CE27" s="197" t="str">
        <f t="shared" si="47"/>
        <v/>
      </c>
      <c r="CF27" s="197" t="str">
        <f t="shared" ref="CF27:CF52" si="230">IF(ISBLANK(AG27),"",IF(ISNUMBER(VLOOKUP(AG27,RouteBlockTimes,2,FALSE)),IF(VLOOKUP(AG27,RouteBlockTimes,2,FALSE)&lt;&gt;0,VLOOKUP(AG27,RouteBlockTimes,2,FALSE),"Block_5"),"Block_5"))</f>
        <v/>
      </c>
      <c r="CG27" s="197" t="str">
        <f t="shared" si="49"/>
        <v/>
      </c>
      <c r="CH27" s="196" t="str">
        <f t="shared" ref="CH27:CH52" si="231">IF(ISBLANK(AN27),"",IF(ISNUMBER(VLOOKUP(AN27,RouteBlockTimes,2,FALSE)),IF(VLOOKUP(AN27,RouteBlockTimes,2,FALSE)&lt;&gt;0,VLOOKUP(AN27,RouteBlockTimes,2,FALSE),"Block_5"),"Block_5"))</f>
        <v/>
      </c>
      <c r="CI27" s="198" t="str">
        <f t="shared" si="51"/>
        <v/>
      </c>
      <c r="CK27" s="219">
        <f t="shared" si="22"/>
        <v>4.5138888888888888E-2</v>
      </c>
      <c r="CL27" s="219">
        <v>3.4722222222222203E-2</v>
      </c>
      <c r="CM27" s="219">
        <v>3.8194444444444399E-2</v>
      </c>
      <c r="CN27" s="219">
        <f t="shared" si="52"/>
        <v>9.0277777777777769E-3</v>
      </c>
      <c r="CO27" s="219">
        <f t="shared" si="52"/>
        <v>9.0277777777777769E-3</v>
      </c>
      <c r="CP27" s="219">
        <v>3.8194444444444399E-2</v>
      </c>
      <c r="CQ27" s="219">
        <v>7.6388888888888904E-3</v>
      </c>
      <c r="CS27" s="219">
        <f t="shared" si="23"/>
        <v>4.5138888888888888E-2</v>
      </c>
      <c r="CT27" s="219">
        <v>3.4722222222222203E-2</v>
      </c>
      <c r="CU27" s="219">
        <v>3.8194444444444399E-2</v>
      </c>
      <c r="CV27" s="219">
        <f t="shared" si="53"/>
        <v>9.0277777777777769E-3</v>
      </c>
      <c r="CW27" s="219">
        <f t="shared" si="53"/>
        <v>9.0277777777777769E-3</v>
      </c>
      <c r="CX27" s="219">
        <v>3.8194444444444399E-2</v>
      </c>
      <c r="CY27" s="219">
        <v>7.6388888888888904E-3</v>
      </c>
      <c r="DA27" s="239">
        <v>0.104166666666667</v>
      </c>
      <c r="DB27" s="239">
        <v>0.104166666666667</v>
      </c>
      <c r="DC27" s="239">
        <v>0.104166666666667</v>
      </c>
      <c r="DD27" s="239">
        <v>0.104166666666667</v>
      </c>
      <c r="DE27" s="239">
        <v>0.104166666666667</v>
      </c>
      <c r="DF27" s="239">
        <v>0.104166666666667</v>
      </c>
      <c r="DG27" s="239">
        <v>0.104166666666667</v>
      </c>
      <c r="DH27" s="239">
        <v>0.104166666666667</v>
      </c>
      <c r="DI27" s="239">
        <v>0.104166666666667</v>
      </c>
      <c r="DJ27" s="239">
        <v>0.104166666666667</v>
      </c>
      <c r="DL27" s="2" t="str" cm="1">
        <f t="array" ref="DL27">_xlfn.IFNA(IF(INDEX(SectorsBlocks,ROW()-ROW(DK$5)+2,MATCH(SUBSTITUTE(RPName," ",""),SectorsBlocks_Top,0))&lt;&gt;0,INDEX(SectorsBlocks,ROW()-ROW(DK$5)+2,MATCH(SUBSTITUTE(RPName," ",""),SectorsBlocks_Top,0)),""),"")</f>
        <v>BNE-CBR</v>
      </c>
      <c r="DM27" s="250" cm="1">
        <f t="array" ref="DM27">_xlfn.IFNA(IF(INDEX(SectorsBlocks,ROW()-ROW(DL$5)+2,MATCH(SUBSTITUTE(RPName," ",""),SectorsBlocks_Top,0))&lt;&gt;0,INDEX(SectorsBlocks,ROW()-ROW(DL$5)+2,MATCH(SUBSTITUTE(RPName," ",""),SectorsBlocks_Top,0)+1),""),"")</f>
        <v>7.6388888888888895E-2</v>
      </c>
    </row>
    <row r="28" spans="1:117" ht="15" customHeight="1">
      <c r="A28" s="12"/>
      <c r="B28" s="95">
        <f t="shared" si="54"/>
        <v>44116</v>
      </c>
      <c r="C28" s="93"/>
      <c r="D28" s="284"/>
      <c r="E28" s="22">
        <f t="shared" ref="E28:E55" si="232">IF(ISBLANK(C28),0,MAX(IF(AND(RP_MinStbyCredit="Yes",NOT(ISERR(SEARCH("Off SBY",J28)))),SbyCalloutMinCR,0),VLOOKUP(C28,DutyTypeDetails,MATCH("Min CR",DutyTypeDetails_Top,FALSE),FALSE),IF(ISBLANK(J28),0,VLOOKUP(J28,DutyCalloutTable,MATCH("Min CR",DutyCalloutTable_Top,0),FALSE))))</f>
        <v>0</v>
      </c>
      <c r="F28" s="22">
        <f t="shared" ref="F28:F55" si="233">IF(ISBLANK(C28),0,IF(AND(RP_MinStbySoftCredit="Yes",C28="SBY"),SbyMinCredit,0)+IF(NOT(ISBLANK(J28)),VLOOKUP(J28,DutyCalloutTable,MATCH("Soft CR",DutyCalloutTable_Top,0),FALSE),VLOOKUP(C28,DutyTypeDetails,MATCH("Soft CR",DutyTypeDetails_Top,FALSE),FALSE)))</f>
        <v>0</v>
      </c>
      <c r="G28" s="76">
        <f t="shared" si="4"/>
        <v>0</v>
      </c>
      <c r="H28" s="139"/>
      <c r="I28" s="139"/>
      <c r="J28" s="142"/>
      <c r="K28" s="142"/>
      <c r="L28" s="145"/>
      <c r="M28" s="35"/>
      <c r="N28" s="65"/>
      <c r="O28" s="148"/>
      <c r="P28" s="148"/>
      <c r="Q28" s="136">
        <f t="shared" si="5"/>
        <v>0</v>
      </c>
      <c r="R28" s="32"/>
      <c r="S28" s="153"/>
      <c r="T28" s="154"/>
      <c r="U28" s="32"/>
      <c r="V28" s="153"/>
      <c r="W28" s="154"/>
      <c r="X28" s="32"/>
      <c r="Y28" s="153"/>
      <c r="Z28" s="154"/>
      <c r="AA28" s="32"/>
      <c r="AB28" s="153"/>
      <c r="AC28" s="154"/>
      <c r="AD28" s="32"/>
      <c r="AE28" s="153"/>
      <c r="AF28" s="154"/>
      <c r="AG28" s="32"/>
      <c r="AH28" s="153"/>
      <c r="AI28" s="154"/>
      <c r="AJ28" s="159">
        <f t="shared" si="6"/>
        <v>0</v>
      </c>
      <c r="AK28" s="160">
        <f t="shared" si="6"/>
        <v>0</v>
      </c>
      <c r="AL28" s="313">
        <f t="shared" si="7"/>
        <v>0</v>
      </c>
      <c r="AM28" s="35"/>
      <c r="AN28" s="65"/>
      <c r="AO28" s="163"/>
      <c r="AP28" s="163"/>
      <c r="AQ28" s="136">
        <f t="shared" si="8"/>
        <v>0</v>
      </c>
      <c r="AR28" s="247">
        <f t="shared" si="57"/>
        <v>44116</v>
      </c>
      <c r="AS28" s="248">
        <f t="shared" si="9"/>
        <v>0</v>
      </c>
      <c r="AT28" s="168">
        <f t="shared" ref="AT28:AT55" si="234">IF(RP_PaidPax="Yes",MAX(IF(ISNUMBER(Q28),Q28+IF(ISNUMBER(AQ28),AQ28,0),IF(ISNUMBER(AQ28),AQ28,0)),IF(OR($C28="TVL",C28="TVL-100",C28="TVL-OAL"),MinTVLCredit,0)),0)</f>
        <v>0</v>
      </c>
      <c r="AU28" s="169">
        <f t="shared" si="27"/>
        <v>0</v>
      </c>
      <c r="AV28" s="167">
        <f t="shared" ref="AV28:AV54" si="235">IF(AND(RP_FlyDutyRIG="Yes",OR(ISNUMBER(I28),ISNUMBER(H28))),DutyRIG*IF(ISNUMBER(I28),I28,H28),0)</f>
        <v>0</v>
      </c>
      <c r="AW28" s="318" t="str">
        <f ca="1">IF(OR(RP_TripDutyRIG&lt;&gt;"Yes",ISBLANK($D28)),"",IF($D28=$D29,$D28,MAX(0,_xlfn.IFNA(VLOOKUP($D28,TripRigList,8),0)-SUM(AX28:OFFSET(AX28,-COUNTIF($D$15:$D28,D28),0)))))</f>
        <v/>
      </c>
      <c r="AX28" s="68">
        <f t="shared" si="29"/>
        <v>0</v>
      </c>
      <c r="AY28" s="266">
        <f t="shared" si="30"/>
        <v>0</v>
      </c>
      <c r="AZ28" s="171">
        <f t="shared" si="31"/>
        <v>0</v>
      </c>
      <c r="BA28" s="12"/>
      <c r="BB28" s="13">
        <f t="shared" si="12"/>
        <v>44116</v>
      </c>
      <c r="BC28" s="296" t="str">
        <f t="shared" si="13"/>
        <v>Err</v>
      </c>
      <c r="BD28" s="296" t="str">
        <f t="shared" ref="BD28:BD55" si="236">IF(AND(NOT(ISBLANK($D28)),OR(_xlfn.IFNA(VLOOKUP(D28,TripRigList,8,0),"N/A")="N/A",ISNA(VLOOKUP($D28,TripRIGListNums,1,FALSE)))),"Err","Ok")</f>
        <v>Ok</v>
      </c>
      <c r="BE28" s="296" t="str">
        <f t="shared" si="15"/>
        <v>Ok</v>
      </c>
      <c r="BF28" s="296" t="str">
        <f t="shared" si="16"/>
        <v>Ok</v>
      </c>
      <c r="BG28" s="296" t="str">
        <f t="shared" si="17"/>
        <v>Ok</v>
      </c>
      <c r="BH28" s="296" t="str">
        <f t="shared" si="18"/>
        <v>Ok</v>
      </c>
      <c r="BI28" s="91" t="str">
        <f t="shared" si="19"/>
        <v>Ok</v>
      </c>
      <c r="BJ28" s="12"/>
      <c r="BK28" s="2" t="str">
        <f t="shared" si="33"/>
        <v/>
      </c>
      <c r="BL28" s="7" t="str">
        <f t="shared" ref="BL28:BL59" si="237">IF(AND(ISNUMBER(BM28),BM28&gt;0),BM28,IF(ISNUMBER(VLOOKUP(BK28,RP_Trips,2,FALSE)),VLOOKUP(BK28,RP_Trips,2,FALSE),""))</f>
        <v/>
      </c>
      <c r="BM28" s="7" t="str">
        <f t="shared" ref="BM28:BM62" si="238">_xlfn.IFNA(IF(VLOOKUP(BK28,RP_MiscCalc_RouteBlockTimes,2,FALSE)&lt;&gt;0,VLOOKUP(BK28,RP_MiscCalc_RouteBlockTimes,2,FALSE),NA()),_xlfn.IFNA(IF(VLOOKUP(BK28,RP_RouteBlockTime_PreTVL,2,FALSE)&lt;&gt;0,VLOOKUP(BK28,RP_RouteBlockTime_PreTVL,2,FALSE),NA()),_xlfn.IFNA(IF(VLOOKUP(BK28,TVLRouteBlockTimes,2,FALSE)&lt;&gt;0,VLOOKUP(BK28,TVLRouteBlockTimes,2,FALSE),NA()),_xlfn.IFNA(IF(VLOOKUP(BK28,RP_RouteBlockTime_S1,2,FALSE)&lt;&gt;0,VLOOKUP(BK28,RP_RouteBlockTime_S1,2,FALSE),NA()),_xlfn.IFNA(VLOOKUP(BK28,RP_RouteBlockTime_S2,2,FALSE),_xlfn.IFNA(VLOOKUP(BK28,RP_RouteBlockTime_S3,2,FALSE),_xlfn.IFNA(VLOOKUP(BK28,RP_RouteBlockTime_S4,2,FALSE),_xlfn.IFNA(VLOOKUP(BK28,RP_RouteBlockTime_S5,2,FALSE),_xlfn.IFNA(VLOOKUP(BK28,RP_RouteBlockTime_S6,2,FALSE),_xlfn.IFNA(VLOOKUP(BK28,RP_RouteBlockTime_PostTVL,2,FALSE),""))))))))))</f>
        <v/>
      </c>
      <c r="BN28" s="2"/>
      <c r="BO28" s="1"/>
      <c r="BP28" s="235">
        <f ca="1"/>
        <v>6.9444444444444397E-3</v>
      </c>
      <c r="BQ28" s="1"/>
      <c r="BR28" s="195" t="str">
        <f t="shared" ref="BR28:BR53" si="239">IF(ISBLANK(N28),"",IF(ISNUMBER(VLOOKUP(N28,RouteBlockTimes,2,FALSE)),IF(VLOOKUP(N28,RouteBlockTimes,2,FALSE)&lt;&gt;0,VLOOKUP(N28,RouteBlockTimes,2,FALSE),"Block_5"),"Block_5"))</f>
        <v/>
      </c>
      <c r="BS28" s="196" t="str">
        <f t="shared" si="37"/>
        <v/>
      </c>
      <c r="BT28" s="196" t="s">
        <v>110</v>
      </c>
      <c r="BU28" s="196" t="s">
        <v>112</v>
      </c>
      <c r="BV28" s="197" t="str">
        <f t="shared" ref="BV28:BV53" si="240">IF(ISBLANK(R28),"",IF(ISNUMBER(VLOOKUP(R28,RouteBlockTimes,2,FALSE)),IF(VLOOKUP(R28,RouteBlockTimes,2,FALSE)&lt;&gt;0,VLOOKUP(R28,RouteBlockTimes,2,FALSE),"Block_5"),"Block_5"))</f>
        <v/>
      </c>
      <c r="BW28" s="197" t="str">
        <f t="shared" ref="BW28:BW54" si="241">IF(ISBLANK(R28),"",IF(AND(NOT(ISBLANK(R28)),R28=RP_Roll_In_Sector,ISNUMBER(RP_Roll_In_Act_Block)),RP_Roll_In_Act_Block,"Block_1"))</f>
        <v/>
      </c>
      <c r="BX28" s="197" t="str">
        <f t="shared" ref="BX28:BX53" si="242">IF(ISBLANK(U28),"",IF(ISNUMBER(VLOOKUP(U28,RouteBlockTimes,2,FALSE)),IF(VLOOKUP(U28,RouteBlockTimes,2,FALSE)&lt;&gt;0,VLOOKUP(U28,RouteBlockTimes,2,FALSE),"Block_5"),"Block_5"))</f>
        <v/>
      </c>
      <c r="BY28" s="197" t="str">
        <f t="shared" si="41"/>
        <v/>
      </c>
      <c r="BZ28" s="197" t="str">
        <f t="shared" ref="BZ28:BZ53" si="243">IF(ISBLANK(X28),"",IF(ISNUMBER(VLOOKUP(X28,RouteBlockTimes,2,FALSE)),IF(VLOOKUP(X28,RouteBlockTimes,2,FALSE)&lt;&gt;0,VLOOKUP(X28,RouteBlockTimes,2,FALSE),"Block_5"),"Block_5"))</f>
        <v/>
      </c>
      <c r="CA28" s="197" t="str">
        <f t="shared" si="43"/>
        <v/>
      </c>
      <c r="CB28" s="197" t="str">
        <f t="shared" ref="CB28:CB53" si="244">IF(ISBLANK(AA28),"",IF(ISNUMBER(VLOOKUP(AA28,RouteBlockTimes,2,FALSE)),IF(VLOOKUP(AA28,RouteBlockTimes,2,FALSE)&lt;&gt;0,VLOOKUP(AA28,RouteBlockTimes,2,FALSE),"Block_5"),"Block_5"))</f>
        <v/>
      </c>
      <c r="CC28" s="197" t="str">
        <f t="shared" si="45"/>
        <v/>
      </c>
      <c r="CD28" s="197" t="str">
        <f t="shared" ref="CD28:CD53" si="245">IF(ISBLANK(AD28),"",IF(ISNUMBER(VLOOKUP(AD28,RouteBlockTimes,2,FALSE)),IF(VLOOKUP(AD28,RouteBlockTimes,2,FALSE)&lt;&gt;0,VLOOKUP(AD28,RouteBlockTimes,2,FALSE),"Block_5"),"Block_5"))</f>
        <v/>
      </c>
      <c r="CE28" s="197" t="str">
        <f t="shared" si="47"/>
        <v/>
      </c>
      <c r="CF28" s="197" t="str">
        <f t="shared" ref="CF28:CF53" si="246">IF(ISBLANK(AG28),"",IF(ISNUMBER(VLOOKUP(AG28,RouteBlockTimes,2,FALSE)),IF(VLOOKUP(AG28,RouteBlockTimes,2,FALSE)&lt;&gt;0,VLOOKUP(AG28,RouteBlockTimes,2,FALSE),"Block_5"),"Block_5"))</f>
        <v/>
      </c>
      <c r="CG28" s="197" t="str">
        <f t="shared" si="49"/>
        <v/>
      </c>
      <c r="CH28" s="196" t="str">
        <f t="shared" ref="CH28:CH53" si="247">IF(ISBLANK(AN28),"",IF(ISNUMBER(VLOOKUP(AN28,RouteBlockTimes,2,FALSE)),IF(VLOOKUP(AN28,RouteBlockTimes,2,FALSE)&lt;&gt;0,VLOOKUP(AN28,RouteBlockTimes,2,FALSE),"Block_5"),"Block_5"))</f>
        <v/>
      </c>
      <c r="CI28" s="198" t="str">
        <f t="shared" si="51"/>
        <v/>
      </c>
      <c r="CK28" s="219">
        <f t="shared" si="22"/>
        <v>4.8611111111111112E-2</v>
      </c>
      <c r="CL28" s="219">
        <v>3.8194444444444399E-2</v>
      </c>
      <c r="CM28" s="219">
        <v>4.1666666666666699E-2</v>
      </c>
      <c r="CN28" s="219">
        <f t="shared" si="52"/>
        <v>9.7222222222222206E-3</v>
      </c>
      <c r="CO28" s="219">
        <f t="shared" si="52"/>
        <v>9.7222222222222206E-3</v>
      </c>
      <c r="CP28" s="219">
        <v>4.1666666666666699E-2</v>
      </c>
      <c r="CQ28" s="219">
        <v>8.3333333333333297E-3</v>
      </c>
      <c r="CS28" s="219">
        <f t="shared" si="23"/>
        <v>4.8611111111111112E-2</v>
      </c>
      <c r="CT28" s="219">
        <v>3.8194444444444399E-2</v>
      </c>
      <c r="CU28" s="219">
        <v>4.1666666666666699E-2</v>
      </c>
      <c r="CV28" s="219">
        <f t="shared" si="53"/>
        <v>9.7222222222222206E-3</v>
      </c>
      <c r="CW28" s="219">
        <f t="shared" si="53"/>
        <v>9.7222222222222206E-3</v>
      </c>
      <c r="CX28" s="219">
        <v>4.1666666666666699E-2</v>
      </c>
      <c r="CY28" s="219">
        <v>8.3333333333333297E-3</v>
      </c>
      <c r="DA28" s="239">
        <v>0.10763888888888901</v>
      </c>
      <c r="DB28" s="239">
        <v>0.10763888888888901</v>
      </c>
      <c r="DC28" s="239">
        <v>0.10763888888888901</v>
      </c>
      <c r="DD28" s="239">
        <v>0.10763888888888901</v>
      </c>
      <c r="DE28" s="239">
        <v>0.10763888888888901</v>
      </c>
      <c r="DF28" s="239">
        <v>0.10763888888888901</v>
      </c>
      <c r="DG28" s="239">
        <v>0.10763888888888901</v>
      </c>
      <c r="DH28" s="239">
        <v>0.10763888888888901</v>
      </c>
      <c r="DI28" s="239">
        <v>0.10763888888888901</v>
      </c>
      <c r="DJ28" s="239">
        <v>0.10763888888888901</v>
      </c>
      <c r="DL28" s="2" t="str" cm="1">
        <f t="array" ref="DL28">_xlfn.IFNA(IF(INDEX(SectorsBlocks,ROW()-ROW(DK$5)+2,MATCH(SUBSTITUTE(RPName," ",""),SectorsBlocks_Top,0))&lt;&gt;0,INDEX(SectorsBlocks,ROW()-ROW(DK$5)+2,MATCH(SUBSTITUTE(RPName," ",""),SectorsBlocks_Top,0)),""),"")</f>
        <v>BNE-CNS</v>
      </c>
      <c r="DM28" s="250" cm="1">
        <f t="array" ref="DM28">_xlfn.IFNA(IF(INDEX(SectorsBlocks,ROW()-ROW(DL$5)+2,MATCH(SUBSTITUTE(RPName," ",""),SectorsBlocks_Top,0))&lt;&gt;0,INDEX(SectorsBlocks,ROW()-ROW(DL$5)+2,MATCH(SUBSTITUTE(RPName," ",""),SectorsBlocks_Top,0)+1),""),"")</f>
        <v>0.10416666666666667</v>
      </c>
    </row>
    <row r="29" spans="1:117" ht="15" customHeight="1">
      <c r="A29" s="12"/>
      <c r="B29" s="95">
        <f t="shared" si="54"/>
        <v>44117</v>
      </c>
      <c r="C29" s="93"/>
      <c r="D29" s="284"/>
      <c r="E29" s="22">
        <f t="shared" ref="E29:E56" si="248">IF(ISBLANK(C29),0,MAX(IF(AND(RP_MinStbyCredit="Yes",NOT(ISERR(SEARCH("Off SBY",J29)))),SbyCalloutMinCR,0),VLOOKUP(C29,DutyTypeDetails,MATCH("Min CR",DutyTypeDetails_Top,FALSE),FALSE),IF(ISBLANK(J29),0,VLOOKUP(J29,DutyCalloutTable,MATCH("Min CR",DutyCalloutTable_Top,0),FALSE))))</f>
        <v>0</v>
      </c>
      <c r="F29" s="22">
        <f t="shared" ref="F29:F56" si="249">IF(ISBLANK(C29),0,IF(AND(RP_MinStbySoftCredit="Yes",C29="SBY"),SbyMinCredit,0)+IF(NOT(ISBLANK(J29)),VLOOKUP(J29,DutyCalloutTable,MATCH("Soft CR",DutyCalloutTable_Top,0),FALSE),VLOOKUP(C29,DutyTypeDetails,MATCH("Soft CR",DutyTypeDetails_Top,FALSE),FALSE)))</f>
        <v>0</v>
      </c>
      <c r="G29" s="76">
        <f t="shared" si="4"/>
        <v>0</v>
      </c>
      <c r="H29" s="139"/>
      <c r="I29" s="139"/>
      <c r="J29" s="142"/>
      <c r="K29" s="142"/>
      <c r="L29" s="145"/>
      <c r="M29" s="35"/>
      <c r="N29" s="65"/>
      <c r="O29" s="148"/>
      <c r="P29" s="148"/>
      <c r="Q29" s="136">
        <f t="shared" si="5"/>
        <v>0</v>
      </c>
      <c r="R29" s="32"/>
      <c r="S29" s="153"/>
      <c r="T29" s="154"/>
      <c r="U29" s="32"/>
      <c r="V29" s="153"/>
      <c r="W29" s="154"/>
      <c r="X29" s="32"/>
      <c r="Y29" s="153"/>
      <c r="Z29" s="154"/>
      <c r="AA29" s="32"/>
      <c r="AB29" s="153"/>
      <c r="AC29" s="154"/>
      <c r="AD29" s="32"/>
      <c r="AE29" s="153"/>
      <c r="AF29" s="154"/>
      <c r="AG29" s="32"/>
      <c r="AH29" s="153"/>
      <c r="AI29" s="154"/>
      <c r="AJ29" s="159">
        <f t="shared" si="6"/>
        <v>0</v>
      </c>
      <c r="AK29" s="160">
        <f t="shared" si="6"/>
        <v>0</v>
      </c>
      <c r="AL29" s="313">
        <f t="shared" si="7"/>
        <v>0</v>
      </c>
      <c r="AM29" s="35"/>
      <c r="AN29" s="65"/>
      <c r="AO29" s="163"/>
      <c r="AP29" s="163"/>
      <c r="AQ29" s="136">
        <f t="shared" si="8"/>
        <v>0</v>
      </c>
      <c r="AR29" s="247">
        <f t="shared" si="57"/>
        <v>44117</v>
      </c>
      <c r="AS29" s="248">
        <f t="shared" si="9"/>
        <v>0</v>
      </c>
      <c r="AT29" s="168">
        <f t="shared" ref="AT29:AT56" si="250">IF(RP_PaidPax="Yes",MAX(IF(ISNUMBER(Q29),Q29+IF(ISNUMBER(AQ29),AQ29,0),IF(ISNUMBER(AQ29),AQ29,0)),IF(OR($C29="TVL",C29="TVL-100",C29="TVL-OAL"),MinTVLCredit,0)),0)</f>
        <v>0</v>
      </c>
      <c r="AU29" s="169">
        <f t="shared" si="27"/>
        <v>0</v>
      </c>
      <c r="AV29" s="167">
        <f t="shared" ref="AV29:AV55" si="251">IF(AND(RP_FlyDutyRIG="Yes",OR(ISNUMBER(I29),ISNUMBER(H29))),DutyRIG*IF(ISNUMBER(I29),I29,H29),0)</f>
        <v>0</v>
      </c>
      <c r="AW29" s="318" t="str">
        <f ca="1">IF(OR(RP_TripDutyRIG&lt;&gt;"Yes",ISBLANK($D29)),"",IF($D29=$D30,$D29,MAX(0,_xlfn.IFNA(VLOOKUP($D29,TripRigList,8),0)-SUM(AX29:OFFSET(AX29,-COUNTIF($D$15:$D29,D29),0)))))</f>
        <v/>
      </c>
      <c r="AX29" s="68">
        <f t="shared" si="29"/>
        <v>0</v>
      </c>
      <c r="AY29" s="266">
        <f t="shared" si="30"/>
        <v>0</v>
      </c>
      <c r="AZ29" s="171">
        <f t="shared" si="31"/>
        <v>0</v>
      </c>
      <c r="BA29" s="12"/>
      <c r="BB29" s="13">
        <f t="shared" si="12"/>
        <v>44117</v>
      </c>
      <c r="BC29" s="296" t="str">
        <f t="shared" si="13"/>
        <v>Err</v>
      </c>
      <c r="BD29" s="296" t="str">
        <f t="shared" ref="BD29:BD56" si="252">IF(AND(NOT(ISBLANK($D29)),OR(_xlfn.IFNA(VLOOKUP(D29,TripRigList,8,0),"N/A")="N/A",ISNA(VLOOKUP($D29,TripRIGListNums,1,FALSE)))),"Err","Ok")</f>
        <v>Ok</v>
      </c>
      <c r="BE29" s="296" t="str">
        <f t="shared" si="15"/>
        <v>Ok</v>
      </c>
      <c r="BF29" s="296" t="str">
        <f t="shared" si="16"/>
        <v>Ok</v>
      </c>
      <c r="BG29" s="296" t="str">
        <f t="shared" si="17"/>
        <v>Ok</v>
      </c>
      <c r="BH29" s="296" t="str">
        <f t="shared" si="18"/>
        <v>Ok</v>
      </c>
      <c r="BI29" s="91" t="str">
        <f t="shared" si="19"/>
        <v>Ok</v>
      </c>
      <c r="BJ29" s="12"/>
      <c r="BK29" s="2" t="str">
        <f t="shared" si="33"/>
        <v/>
      </c>
      <c r="BL29" s="7" t="str">
        <f t="shared" ref="BL29:BL60" si="253">IF(AND(ISNUMBER(BM29),BM29&gt;0),BM29,IF(ISNUMBER(VLOOKUP(BK29,RP_Trips,2,FALSE)),VLOOKUP(BK29,RP_Trips,2,FALSE),""))</f>
        <v/>
      </c>
      <c r="BM29" s="7" t="str">
        <f t="shared" ref="BM29:BM63" si="254">_xlfn.IFNA(IF(VLOOKUP(BK29,RP_MiscCalc_RouteBlockTimes,2,FALSE)&lt;&gt;0,VLOOKUP(BK29,RP_MiscCalc_RouteBlockTimes,2,FALSE),NA()),_xlfn.IFNA(IF(VLOOKUP(BK29,RP_RouteBlockTime_PreTVL,2,FALSE)&lt;&gt;0,VLOOKUP(BK29,RP_RouteBlockTime_PreTVL,2,FALSE),NA()),_xlfn.IFNA(IF(VLOOKUP(BK29,TVLRouteBlockTimes,2,FALSE)&lt;&gt;0,VLOOKUP(BK29,TVLRouteBlockTimes,2,FALSE),NA()),_xlfn.IFNA(IF(VLOOKUP(BK29,RP_RouteBlockTime_S1,2,FALSE)&lt;&gt;0,VLOOKUP(BK29,RP_RouteBlockTime_S1,2,FALSE),NA()),_xlfn.IFNA(VLOOKUP(BK29,RP_RouteBlockTime_S2,2,FALSE),_xlfn.IFNA(VLOOKUP(BK29,RP_RouteBlockTime_S3,2,FALSE),_xlfn.IFNA(VLOOKUP(BK29,RP_RouteBlockTime_S4,2,FALSE),_xlfn.IFNA(VLOOKUP(BK29,RP_RouteBlockTime_S5,2,FALSE),_xlfn.IFNA(VLOOKUP(BK29,RP_RouteBlockTime_S6,2,FALSE),_xlfn.IFNA(VLOOKUP(BK29,RP_RouteBlockTime_PostTVL,2,FALSE),""))))))))))</f>
        <v/>
      </c>
      <c r="BN29" s="2"/>
      <c r="BO29" s="1"/>
      <c r="BP29" s="235">
        <f ca="1"/>
        <v>7.6388888888888904E-3</v>
      </c>
      <c r="BQ29" s="1"/>
      <c r="BR29" s="195" t="str">
        <f t="shared" ref="BR29:BR54" si="255">IF(ISBLANK(N29),"",IF(ISNUMBER(VLOOKUP(N29,RouteBlockTimes,2,FALSE)),IF(VLOOKUP(N29,RouteBlockTimes,2,FALSE)&lt;&gt;0,VLOOKUP(N29,RouteBlockTimes,2,FALSE),"Block_5"),"Block_5"))</f>
        <v/>
      </c>
      <c r="BS29" s="196" t="str">
        <f t="shared" si="37"/>
        <v/>
      </c>
      <c r="BT29" s="196" t="s">
        <v>110</v>
      </c>
      <c r="BU29" s="196" t="s">
        <v>112</v>
      </c>
      <c r="BV29" s="197" t="str">
        <f t="shared" ref="BV29:BV54" si="256">IF(ISBLANK(R29),"",IF(ISNUMBER(VLOOKUP(R29,RouteBlockTimes,2,FALSE)),IF(VLOOKUP(R29,RouteBlockTimes,2,FALSE)&lt;&gt;0,VLOOKUP(R29,RouteBlockTimes,2,FALSE),"Block_5"),"Block_5"))</f>
        <v/>
      </c>
      <c r="BW29" s="197" t="str">
        <f t="shared" ref="BW29:BW55" si="257">IF(ISBLANK(R29),"",IF(AND(NOT(ISBLANK(R29)),R29=RP_Roll_In_Sector,ISNUMBER(RP_Roll_In_Act_Block)),RP_Roll_In_Act_Block,"Block_1"))</f>
        <v/>
      </c>
      <c r="BX29" s="197" t="str">
        <f t="shared" ref="BX29:BX54" si="258">IF(ISBLANK(U29),"",IF(ISNUMBER(VLOOKUP(U29,RouteBlockTimes,2,FALSE)),IF(VLOOKUP(U29,RouteBlockTimes,2,FALSE)&lt;&gt;0,VLOOKUP(U29,RouteBlockTimes,2,FALSE),"Block_5"),"Block_5"))</f>
        <v/>
      </c>
      <c r="BY29" s="197" t="str">
        <f t="shared" si="41"/>
        <v/>
      </c>
      <c r="BZ29" s="197" t="str">
        <f t="shared" ref="BZ29:BZ54" si="259">IF(ISBLANK(X29),"",IF(ISNUMBER(VLOOKUP(X29,RouteBlockTimes,2,FALSE)),IF(VLOOKUP(X29,RouteBlockTimes,2,FALSE)&lt;&gt;0,VLOOKUP(X29,RouteBlockTimes,2,FALSE),"Block_5"),"Block_5"))</f>
        <v/>
      </c>
      <c r="CA29" s="197" t="str">
        <f t="shared" si="43"/>
        <v/>
      </c>
      <c r="CB29" s="197" t="str">
        <f t="shared" ref="CB29:CB54" si="260">IF(ISBLANK(AA29),"",IF(ISNUMBER(VLOOKUP(AA29,RouteBlockTimes,2,FALSE)),IF(VLOOKUP(AA29,RouteBlockTimes,2,FALSE)&lt;&gt;0,VLOOKUP(AA29,RouteBlockTimes,2,FALSE),"Block_5"),"Block_5"))</f>
        <v/>
      </c>
      <c r="CC29" s="197" t="str">
        <f t="shared" si="45"/>
        <v/>
      </c>
      <c r="CD29" s="197" t="str">
        <f t="shared" ref="CD29:CD54" si="261">IF(ISBLANK(AD29),"",IF(ISNUMBER(VLOOKUP(AD29,RouteBlockTimes,2,FALSE)),IF(VLOOKUP(AD29,RouteBlockTimes,2,FALSE)&lt;&gt;0,VLOOKUP(AD29,RouteBlockTimes,2,FALSE),"Block_5"),"Block_5"))</f>
        <v/>
      </c>
      <c r="CE29" s="197" t="str">
        <f t="shared" si="47"/>
        <v/>
      </c>
      <c r="CF29" s="197" t="str">
        <f t="shared" ref="CF29:CF54" si="262">IF(ISBLANK(AG29),"",IF(ISNUMBER(VLOOKUP(AG29,RouteBlockTimes,2,FALSE)),IF(VLOOKUP(AG29,RouteBlockTimes,2,FALSE)&lt;&gt;0,VLOOKUP(AG29,RouteBlockTimes,2,FALSE),"Block_5"),"Block_5"))</f>
        <v/>
      </c>
      <c r="CG29" s="197" t="str">
        <f t="shared" si="49"/>
        <v/>
      </c>
      <c r="CH29" s="196" t="str">
        <f t="shared" ref="CH29:CH54" si="263">IF(ISBLANK(AN29),"",IF(ISNUMBER(VLOOKUP(AN29,RouteBlockTimes,2,FALSE)),IF(VLOOKUP(AN29,RouteBlockTimes,2,FALSE)&lt;&gt;0,VLOOKUP(AN29,RouteBlockTimes,2,FALSE),"Block_5"),"Block_5"))</f>
        <v/>
      </c>
      <c r="CI29" s="198" t="str">
        <f t="shared" si="51"/>
        <v/>
      </c>
      <c r="CK29" s="219">
        <f t="shared" si="22"/>
        <v>5.2083333333333336E-2</v>
      </c>
      <c r="CL29" s="219">
        <v>4.1666666666666699E-2</v>
      </c>
      <c r="CM29" s="219">
        <v>4.5138888888888902E-2</v>
      </c>
      <c r="CN29" s="219">
        <f t="shared" si="52"/>
        <v>1.0416666666666666E-2</v>
      </c>
      <c r="CO29" s="219">
        <f t="shared" si="52"/>
        <v>1.0416666666666666E-2</v>
      </c>
      <c r="CP29" s="219">
        <v>4.5138888888888902E-2</v>
      </c>
      <c r="CQ29" s="219">
        <v>9.0277777777777804E-3</v>
      </c>
      <c r="CS29" s="219">
        <f t="shared" si="23"/>
        <v>5.2083333333333336E-2</v>
      </c>
      <c r="CT29" s="219">
        <v>4.1666666666666699E-2</v>
      </c>
      <c r="CU29" s="219">
        <v>4.5138888888888902E-2</v>
      </c>
      <c r="CV29" s="219">
        <f t="shared" si="53"/>
        <v>1.0416666666666666E-2</v>
      </c>
      <c r="CW29" s="219">
        <f t="shared" si="53"/>
        <v>1.0416666666666666E-2</v>
      </c>
      <c r="CX29" s="219">
        <v>4.5138888888888902E-2</v>
      </c>
      <c r="CY29" s="219">
        <v>9.0277777777777804E-3</v>
      </c>
      <c r="DA29" s="239">
        <v>0.11111111111111099</v>
      </c>
      <c r="DB29" s="239">
        <v>0.11111111111111099</v>
      </c>
      <c r="DC29" s="239">
        <v>0.11111111111111099</v>
      </c>
      <c r="DD29" s="239">
        <v>0.11111111111111099</v>
      </c>
      <c r="DE29" s="239">
        <v>0.11111111111111099</v>
      </c>
      <c r="DF29" s="239">
        <v>0.11111111111111099</v>
      </c>
      <c r="DG29" s="239">
        <v>0.11111111111111099</v>
      </c>
      <c r="DH29" s="239">
        <v>0.11111111111111099</v>
      </c>
      <c r="DI29" s="239">
        <v>0.11111111111111099</v>
      </c>
      <c r="DJ29" s="239">
        <v>0.11111111111111099</v>
      </c>
      <c r="DL29" s="2" t="str" cm="1">
        <f t="array" ref="DL29">_xlfn.IFNA(IF(INDEX(SectorsBlocks,ROW()-ROW(DK$5)+2,MATCH(SUBSTITUTE(RPName," ",""),SectorsBlocks_Top,0))&lt;&gt;0,INDEX(SectorsBlocks,ROW()-ROW(DK$5)+2,MATCH(SUBSTITUTE(RPName," ",""),SectorsBlocks_Top,0)),""),"")</f>
        <v>BNE-DPS</v>
      </c>
      <c r="DM29" s="250" cm="1">
        <f t="array" ref="DM29">_xlfn.IFNA(IF(INDEX(SectorsBlocks,ROW()-ROW(DL$5)+2,MATCH(SUBSTITUTE(RPName," ",""),SectorsBlocks_Top,0))&lt;&gt;0,INDEX(SectorsBlocks,ROW()-ROW(DL$5)+2,MATCH(SUBSTITUTE(RPName," ",""),SectorsBlocks_Top,0)+1),""),"")</f>
        <v>0.27430555555555558</v>
      </c>
    </row>
    <row r="30" spans="1:117" ht="15" customHeight="1">
      <c r="A30" s="12"/>
      <c r="B30" s="95">
        <f t="shared" si="54"/>
        <v>44118</v>
      </c>
      <c r="C30" s="93"/>
      <c r="D30" s="284"/>
      <c r="E30" s="22">
        <f t="shared" ref="E30:E57" si="264">IF(ISBLANK(C30),0,MAX(IF(AND(RP_MinStbyCredit="Yes",NOT(ISERR(SEARCH("Off SBY",J30)))),SbyCalloutMinCR,0),VLOOKUP(C30,DutyTypeDetails,MATCH("Min CR",DutyTypeDetails_Top,FALSE),FALSE),IF(ISBLANK(J30),0,VLOOKUP(J30,DutyCalloutTable,MATCH("Min CR",DutyCalloutTable_Top,0),FALSE))))</f>
        <v>0</v>
      </c>
      <c r="F30" s="22">
        <f t="shared" ref="F30:F57" si="265">IF(ISBLANK(C30),0,IF(AND(RP_MinStbySoftCredit="Yes",C30="SBY"),SbyMinCredit,0)+IF(NOT(ISBLANK(J30)),VLOOKUP(J30,DutyCalloutTable,MATCH("Soft CR",DutyCalloutTable_Top,0),FALSE),VLOOKUP(C30,DutyTypeDetails,MATCH("Soft CR",DutyTypeDetails_Top,FALSE),FALSE)))</f>
        <v>0</v>
      </c>
      <c r="G30" s="76">
        <f t="shared" si="4"/>
        <v>0</v>
      </c>
      <c r="H30" s="139"/>
      <c r="I30" s="139"/>
      <c r="J30" s="142"/>
      <c r="K30" s="142"/>
      <c r="L30" s="145"/>
      <c r="M30" s="35"/>
      <c r="N30" s="65"/>
      <c r="O30" s="148"/>
      <c r="P30" s="148"/>
      <c r="Q30" s="136">
        <f t="shared" si="5"/>
        <v>0</v>
      </c>
      <c r="R30" s="32"/>
      <c r="S30" s="153"/>
      <c r="T30" s="154"/>
      <c r="U30" s="32"/>
      <c r="V30" s="153"/>
      <c r="W30" s="154"/>
      <c r="X30" s="32"/>
      <c r="Y30" s="153"/>
      <c r="Z30" s="154"/>
      <c r="AA30" s="32"/>
      <c r="AB30" s="153"/>
      <c r="AC30" s="154"/>
      <c r="AD30" s="32"/>
      <c r="AE30" s="153"/>
      <c r="AF30" s="154"/>
      <c r="AG30" s="32"/>
      <c r="AH30" s="153"/>
      <c r="AI30" s="154"/>
      <c r="AJ30" s="159">
        <f t="shared" si="6"/>
        <v>0</v>
      </c>
      <c r="AK30" s="160">
        <f t="shared" si="6"/>
        <v>0</v>
      </c>
      <c r="AL30" s="313">
        <f t="shared" si="7"/>
        <v>0</v>
      </c>
      <c r="AM30" s="35"/>
      <c r="AN30" s="65"/>
      <c r="AO30" s="163"/>
      <c r="AP30" s="163"/>
      <c r="AQ30" s="136">
        <f t="shared" si="8"/>
        <v>0</v>
      </c>
      <c r="AR30" s="247">
        <f t="shared" si="57"/>
        <v>44118</v>
      </c>
      <c r="AS30" s="248">
        <f t="shared" si="9"/>
        <v>0</v>
      </c>
      <c r="AT30" s="168">
        <f t="shared" ref="AT30:AT57" si="266">IF(RP_PaidPax="Yes",MAX(IF(ISNUMBER(Q30),Q30+IF(ISNUMBER(AQ30),AQ30,0),IF(ISNUMBER(AQ30),AQ30,0)),IF(OR($C30="TVL",C30="TVL-100",C30="TVL-OAL"),MinTVLCredit,0)),0)</f>
        <v>0</v>
      </c>
      <c r="AU30" s="169">
        <f t="shared" si="27"/>
        <v>0</v>
      </c>
      <c r="AV30" s="167">
        <f t="shared" ref="AV30:AV56" si="267">IF(AND(RP_FlyDutyRIG="Yes",OR(ISNUMBER(I30),ISNUMBER(H30))),DutyRIG*IF(ISNUMBER(I30),I30,H30),0)</f>
        <v>0</v>
      </c>
      <c r="AW30" s="318" t="str">
        <f ca="1">IF(OR(RP_TripDutyRIG&lt;&gt;"Yes",ISBLANK($D30)),"",IF($D30=$D31,$D30,MAX(0,_xlfn.IFNA(VLOOKUP($D30,TripRigList,8),0)-SUM(AX30:OFFSET(AX30,-COUNTIF($D$15:$D30,D30),0)))))</f>
        <v/>
      </c>
      <c r="AX30" s="68">
        <f t="shared" si="29"/>
        <v>0</v>
      </c>
      <c r="AY30" s="266">
        <f t="shared" si="30"/>
        <v>0</v>
      </c>
      <c r="AZ30" s="171">
        <f t="shared" si="31"/>
        <v>0</v>
      </c>
      <c r="BA30" s="12"/>
      <c r="BB30" s="13">
        <f t="shared" si="12"/>
        <v>44118</v>
      </c>
      <c r="BC30" s="296" t="str">
        <f t="shared" si="13"/>
        <v>Err</v>
      </c>
      <c r="BD30" s="296" t="str">
        <f t="shared" ref="BD30:BD57" si="268">IF(AND(NOT(ISBLANK($D30)),OR(_xlfn.IFNA(VLOOKUP(D30,TripRigList,8,0),"N/A")="N/A",ISNA(VLOOKUP($D30,TripRIGListNums,1,FALSE)))),"Err","Ok")</f>
        <v>Ok</v>
      </c>
      <c r="BE30" s="296" t="str">
        <f t="shared" si="15"/>
        <v>Ok</v>
      </c>
      <c r="BF30" s="296" t="str">
        <f t="shared" si="16"/>
        <v>Ok</v>
      </c>
      <c r="BG30" s="296" t="str">
        <f t="shared" si="17"/>
        <v>Ok</v>
      </c>
      <c r="BH30" s="296" t="str">
        <f t="shared" si="18"/>
        <v>Ok</v>
      </c>
      <c r="BI30" s="91" t="str">
        <f t="shared" si="19"/>
        <v>Ok</v>
      </c>
      <c r="BJ30" s="12"/>
      <c r="BK30" s="2" t="str">
        <f t="shared" si="33"/>
        <v/>
      </c>
      <c r="BL30" s="7" t="str">
        <f t="shared" ref="BL30:BL61" si="269">IF(AND(ISNUMBER(BM30),BM30&gt;0),BM30,IF(ISNUMBER(VLOOKUP(BK30,RP_Trips,2,FALSE)),VLOOKUP(BK30,RP_Trips,2,FALSE),""))</f>
        <v/>
      </c>
      <c r="BM30" s="7" t="str">
        <f t="shared" ref="BM30:BM64" si="270">_xlfn.IFNA(IF(VLOOKUP(BK30,RP_MiscCalc_RouteBlockTimes,2,FALSE)&lt;&gt;0,VLOOKUP(BK30,RP_MiscCalc_RouteBlockTimes,2,FALSE),NA()),_xlfn.IFNA(IF(VLOOKUP(BK30,RP_RouteBlockTime_PreTVL,2,FALSE)&lt;&gt;0,VLOOKUP(BK30,RP_RouteBlockTime_PreTVL,2,FALSE),NA()),_xlfn.IFNA(IF(VLOOKUP(BK30,TVLRouteBlockTimes,2,FALSE)&lt;&gt;0,VLOOKUP(BK30,TVLRouteBlockTimes,2,FALSE),NA()),_xlfn.IFNA(IF(VLOOKUP(BK30,RP_RouteBlockTime_S1,2,FALSE)&lt;&gt;0,VLOOKUP(BK30,RP_RouteBlockTime_S1,2,FALSE),NA()),_xlfn.IFNA(VLOOKUP(BK30,RP_RouteBlockTime_S2,2,FALSE),_xlfn.IFNA(VLOOKUP(BK30,RP_RouteBlockTime_S3,2,FALSE),_xlfn.IFNA(VLOOKUP(BK30,RP_RouteBlockTime_S4,2,FALSE),_xlfn.IFNA(VLOOKUP(BK30,RP_RouteBlockTime_S5,2,FALSE),_xlfn.IFNA(VLOOKUP(BK30,RP_RouteBlockTime_S6,2,FALSE),_xlfn.IFNA(VLOOKUP(BK30,RP_RouteBlockTime_PostTVL,2,FALSE),""))))))))))</f>
        <v/>
      </c>
      <c r="BN30" s="2"/>
      <c r="BO30" s="1"/>
      <c r="BP30" s="235">
        <f ca="1"/>
        <v>8.3333333333333297E-3</v>
      </c>
      <c r="BQ30" s="1"/>
      <c r="BR30" s="195" t="str">
        <f t="shared" ref="BR30:BR55" si="271">IF(ISBLANK(N30),"",IF(ISNUMBER(VLOOKUP(N30,RouteBlockTimes,2,FALSE)),IF(VLOOKUP(N30,RouteBlockTimes,2,FALSE)&lt;&gt;0,VLOOKUP(N30,RouteBlockTimes,2,FALSE),"Block_5"),"Block_5"))</f>
        <v/>
      </c>
      <c r="BS30" s="196" t="str">
        <f t="shared" si="37"/>
        <v/>
      </c>
      <c r="BT30" s="196" t="s">
        <v>110</v>
      </c>
      <c r="BU30" s="196" t="s">
        <v>112</v>
      </c>
      <c r="BV30" s="197" t="str">
        <f t="shared" ref="BV30:BV55" si="272">IF(ISBLANK(R30),"",IF(ISNUMBER(VLOOKUP(R30,RouteBlockTimes,2,FALSE)),IF(VLOOKUP(R30,RouteBlockTimes,2,FALSE)&lt;&gt;0,VLOOKUP(R30,RouteBlockTimes,2,FALSE),"Block_5"),"Block_5"))</f>
        <v/>
      </c>
      <c r="BW30" s="197" t="str">
        <f t="shared" ref="BW30:BW56" si="273">IF(ISBLANK(R30),"",IF(AND(NOT(ISBLANK(R30)),R30=RP_Roll_In_Sector,ISNUMBER(RP_Roll_In_Act_Block)),RP_Roll_In_Act_Block,"Block_1"))</f>
        <v/>
      </c>
      <c r="BX30" s="197" t="str">
        <f t="shared" ref="BX30:BX55" si="274">IF(ISBLANK(U30),"",IF(ISNUMBER(VLOOKUP(U30,RouteBlockTimes,2,FALSE)),IF(VLOOKUP(U30,RouteBlockTimes,2,FALSE)&lt;&gt;0,VLOOKUP(U30,RouteBlockTimes,2,FALSE),"Block_5"),"Block_5"))</f>
        <v/>
      </c>
      <c r="BY30" s="197" t="str">
        <f t="shared" si="41"/>
        <v/>
      </c>
      <c r="BZ30" s="197" t="str">
        <f t="shared" ref="BZ30:BZ55" si="275">IF(ISBLANK(X30),"",IF(ISNUMBER(VLOOKUP(X30,RouteBlockTimes,2,FALSE)),IF(VLOOKUP(X30,RouteBlockTimes,2,FALSE)&lt;&gt;0,VLOOKUP(X30,RouteBlockTimes,2,FALSE),"Block_5"),"Block_5"))</f>
        <v/>
      </c>
      <c r="CA30" s="197" t="str">
        <f t="shared" si="43"/>
        <v/>
      </c>
      <c r="CB30" s="197" t="str">
        <f t="shared" ref="CB30:CB55" si="276">IF(ISBLANK(AA30),"",IF(ISNUMBER(VLOOKUP(AA30,RouteBlockTimes,2,FALSE)),IF(VLOOKUP(AA30,RouteBlockTimes,2,FALSE)&lt;&gt;0,VLOOKUP(AA30,RouteBlockTimes,2,FALSE),"Block_5"),"Block_5"))</f>
        <v/>
      </c>
      <c r="CC30" s="197" t="str">
        <f t="shared" si="45"/>
        <v/>
      </c>
      <c r="CD30" s="197" t="str">
        <f t="shared" ref="CD30:CD55" si="277">IF(ISBLANK(AD30),"",IF(ISNUMBER(VLOOKUP(AD30,RouteBlockTimes,2,FALSE)),IF(VLOOKUP(AD30,RouteBlockTimes,2,FALSE)&lt;&gt;0,VLOOKUP(AD30,RouteBlockTimes,2,FALSE),"Block_5"),"Block_5"))</f>
        <v/>
      </c>
      <c r="CE30" s="197" t="str">
        <f t="shared" si="47"/>
        <v/>
      </c>
      <c r="CF30" s="197" t="str">
        <f t="shared" ref="CF30:CF55" si="278">IF(ISBLANK(AG30),"",IF(ISNUMBER(VLOOKUP(AG30,RouteBlockTimes,2,FALSE)),IF(VLOOKUP(AG30,RouteBlockTimes,2,FALSE)&lt;&gt;0,VLOOKUP(AG30,RouteBlockTimes,2,FALSE),"Block_5"),"Block_5"))</f>
        <v/>
      </c>
      <c r="CG30" s="197" t="str">
        <f t="shared" si="49"/>
        <v/>
      </c>
      <c r="CH30" s="196" t="str">
        <f t="shared" ref="CH30:CH55" si="279">IF(ISBLANK(AN30),"",IF(ISNUMBER(VLOOKUP(AN30,RouteBlockTimes,2,FALSE)),IF(VLOOKUP(AN30,RouteBlockTimes,2,FALSE)&lt;&gt;0,VLOOKUP(AN30,RouteBlockTimes,2,FALSE),"Block_5"),"Block_5"))</f>
        <v/>
      </c>
      <c r="CI30" s="198" t="str">
        <f t="shared" si="51"/>
        <v/>
      </c>
      <c r="CK30" s="219">
        <f t="shared" si="22"/>
        <v>5.5555555555555559E-2</v>
      </c>
      <c r="CL30" s="219">
        <v>4.5138888888888902E-2</v>
      </c>
      <c r="CM30" s="219">
        <v>4.8611111111111098E-2</v>
      </c>
      <c r="CN30" s="219">
        <f t="shared" si="52"/>
        <v>1.111111111111111E-2</v>
      </c>
      <c r="CO30" s="219">
        <f t="shared" si="52"/>
        <v>1.111111111111111E-2</v>
      </c>
      <c r="CP30" s="219">
        <v>4.8611111111111098E-2</v>
      </c>
      <c r="CQ30" s="219">
        <v>9.7222222222222206E-3</v>
      </c>
      <c r="CS30" s="219">
        <f t="shared" si="23"/>
        <v>5.5555555555555559E-2</v>
      </c>
      <c r="CT30" s="219">
        <v>4.5138888888888902E-2</v>
      </c>
      <c r="CU30" s="219">
        <v>4.8611111111111098E-2</v>
      </c>
      <c r="CV30" s="219">
        <f t="shared" si="53"/>
        <v>1.111111111111111E-2</v>
      </c>
      <c r="CW30" s="219">
        <f t="shared" si="53"/>
        <v>1.111111111111111E-2</v>
      </c>
      <c r="CX30" s="219">
        <v>4.8611111111111098E-2</v>
      </c>
      <c r="CY30" s="219">
        <v>9.7222222222222206E-3</v>
      </c>
      <c r="DA30" s="239">
        <v>0.114583333333333</v>
      </c>
      <c r="DB30" s="239">
        <v>0.114583333333333</v>
      </c>
      <c r="DC30" s="239">
        <v>0.114583333333333</v>
      </c>
      <c r="DD30" s="239">
        <v>0.114583333333333</v>
      </c>
      <c r="DE30" s="239">
        <v>0.114583333333333</v>
      </c>
      <c r="DF30" s="239">
        <v>0.114583333333333</v>
      </c>
      <c r="DG30" s="239">
        <v>0.114583333333333</v>
      </c>
      <c r="DH30" s="239">
        <v>0.114583333333333</v>
      </c>
      <c r="DI30" s="239">
        <v>0.114583333333333</v>
      </c>
      <c r="DJ30" s="239">
        <v>0.114583333333333</v>
      </c>
      <c r="DL30" s="2" t="str" cm="1">
        <f t="array" ref="DL30">_xlfn.IFNA(IF(INDEX(SectorsBlocks,ROW()-ROW(DK$5)+2,MATCH(SUBSTITUTE(RPName," ",""),SectorsBlocks_Top,0))&lt;&gt;0,INDEX(SectorsBlocks,ROW()-ROW(DK$5)+2,MATCH(SUBSTITUTE(RPName," ",""),SectorsBlocks_Top,0)),""),"")</f>
        <v>BNE-DRW</v>
      </c>
      <c r="DM30" s="250" cm="1">
        <f t="array" ref="DM30">_xlfn.IFNA(IF(INDEX(SectorsBlocks,ROW()-ROW(DL$5)+2,MATCH(SUBSTITUTE(RPName," ",""),SectorsBlocks_Top,0))&lt;&gt;0,INDEX(SectorsBlocks,ROW()-ROW(DL$5)+2,MATCH(SUBSTITUTE(RPName," ",""),SectorsBlocks_Top,0)+1),""),"")</f>
        <v>0.18402777777777779</v>
      </c>
    </row>
    <row r="31" spans="1:117" ht="15" customHeight="1">
      <c r="A31" s="12"/>
      <c r="B31" s="95">
        <f t="shared" si="54"/>
        <v>44119</v>
      </c>
      <c r="C31" s="93"/>
      <c r="D31" s="284"/>
      <c r="E31" s="22">
        <f t="shared" ref="E31:E58" si="280">IF(ISBLANK(C31),0,MAX(IF(AND(RP_MinStbyCredit="Yes",NOT(ISERR(SEARCH("Off SBY",J31)))),SbyCalloutMinCR,0),VLOOKUP(C31,DutyTypeDetails,MATCH("Min CR",DutyTypeDetails_Top,FALSE),FALSE),IF(ISBLANK(J31),0,VLOOKUP(J31,DutyCalloutTable,MATCH("Min CR",DutyCalloutTable_Top,0),FALSE))))</f>
        <v>0</v>
      </c>
      <c r="F31" s="22">
        <f t="shared" ref="F31:F58" si="281">IF(ISBLANK(C31),0,IF(AND(RP_MinStbySoftCredit="Yes",C31="SBY"),SbyMinCredit,0)+IF(NOT(ISBLANK(J31)),VLOOKUP(J31,DutyCalloutTable,MATCH("Soft CR",DutyCalloutTable_Top,0),FALSE),VLOOKUP(C31,DutyTypeDetails,MATCH("Soft CR",DutyTypeDetails_Top,FALSE),FALSE)))</f>
        <v>0</v>
      </c>
      <c r="G31" s="76">
        <f t="shared" si="4"/>
        <v>0</v>
      </c>
      <c r="H31" s="139"/>
      <c r="I31" s="139"/>
      <c r="J31" s="142"/>
      <c r="K31" s="142"/>
      <c r="L31" s="145"/>
      <c r="M31" s="35"/>
      <c r="N31" s="65"/>
      <c r="O31" s="148"/>
      <c r="P31" s="148"/>
      <c r="Q31" s="136">
        <f t="shared" si="5"/>
        <v>0</v>
      </c>
      <c r="R31" s="32"/>
      <c r="S31" s="153"/>
      <c r="T31" s="154"/>
      <c r="U31" s="32"/>
      <c r="V31" s="153"/>
      <c r="W31" s="154"/>
      <c r="X31" s="32"/>
      <c r="Y31" s="153"/>
      <c r="Z31" s="154"/>
      <c r="AA31" s="32"/>
      <c r="AB31" s="153"/>
      <c r="AC31" s="154"/>
      <c r="AD31" s="32"/>
      <c r="AE31" s="153"/>
      <c r="AF31" s="154"/>
      <c r="AG31" s="32"/>
      <c r="AH31" s="153"/>
      <c r="AI31" s="154"/>
      <c r="AJ31" s="159">
        <f t="shared" si="6"/>
        <v>0</v>
      </c>
      <c r="AK31" s="160">
        <f t="shared" si="6"/>
        <v>0</v>
      </c>
      <c r="AL31" s="313">
        <f t="shared" si="7"/>
        <v>0</v>
      </c>
      <c r="AM31" s="35"/>
      <c r="AN31" s="65"/>
      <c r="AO31" s="163"/>
      <c r="AP31" s="163"/>
      <c r="AQ31" s="136">
        <f t="shared" si="8"/>
        <v>0</v>
      </c>
      <c r="AR31" s="247">
        <f t="shared" si="57"/>
        <v>44119</v>
      </c>
      <c r="AS31" s="248">
        <f t="shared" si="9"/>
        <v>0</v>
      </c>
      <c r="AT31" s="168">
        <f t="shared" ref="AT31:AT58" si="282">IF(RP_PaidPax="Yes",MAX(IF(ISNUMBER(Q31),Q31+IF(ISNUMBER(AQ31),AQ31,0),IF(ISNUMBER(AQ31),AQ31,0)),IF(OR($C31="TVL",C31="TVL-100",C31="TVL-OAL"),MinTVLCredit,0)),0)</f>
        <v>0</v>
      </c>
      <c r="AU31" s="169">
        <f t="shared" si="27"/>
        <v>0</v>
      </c>
      <c r="AV31" s="167">
        <f t="shared" ref="AV31:AV57" si="283">IF(AND(RP_FlyDutyRIG="Yes",OR(ISNUMBER(I31),ISNUMBER(H31))),DutyRIG*IF(ISNUMBER(I31),I31,H31),0)</f>
        <v>0</v>
      </c>
      <c r="AW31" s="318" t="str">
        <f ca="1">IF(OR(RP_TripDutyRIG&lt;&gt;"Yes",ISBLANK($D31)),"",IF($D31=$D32,$D31,MAX(0,_xlfn.IFNA(VLOOKUP($D31,TripRigList,8),0)-SUM(AX31:OFFSET(AX31,-COUNTIF($D$15:$D31,D31),0)))))</f>
        <v/>
      </c>
      <c r="AX31" s="68">
        <f t="shared" si="29"/>
        <v>0</v>
      </c>
      <c r="AY31" s="266">
        <f t="shared" si="30"/>
        <v>0</v>
      </c>
      <c r="AZ31" s="171">
        <f t="shared" si="31"/>
        <v>0</v>
      </c>
      <c r="BA31" s="12"/>
      <c r="BB31" s="13">
        <f t="shared" si="12"/>
        <v>44119</v>
      </c>
      <c r="BC31" s="296" t="str">
        <f t="shared" si="13"/>
        <v>Err</v>
      </c>
      <c r="BD31" s="296" t="str">
        <f t="shared" ref="BD31:BD58" si="284">IF(AND(NOT(ISBLANK($D31)),OR(_xlfn.IFNA(VLOOKUP(D31,TripRigList,8,0),"N/A")="N/A",ISNA(VLOOKUP($D31,TripRIGListNums,1,FALSE)))),"Err","Ok")</f>
        <v>Ok</v>
      </c>
      <c r="BE31" s="296" t="str">
        <f t="shared" si="15"/>
        <v>Ok</v>
      </c>
      <c r="BF31" s="296" t="str">
        <f t="shared" si="16"/>
        <v>Ok</v>
      </c>
      <c r="BG31" s="296" t="str">
        <f t="shared" si="17"/>
        <v>Ok</v>
      </c>
      <c r="BH31" s="296" t="str">
        <f t="shared" si="18"/>
        <v>Ok</v>
      </c>
      <c r="BI31" s="91" t="str">
        <f t="shared" si="19"/>
        <v>Ok</v>
      </c>
      <c r="BJ31" s="12"/>
      <c r="BK31" s="2" t="str">
        <f t="shared" si="33"/>
        <v/>
      </c>
      <c r="BL31" s="7" t="str">
        <f t="shared" ref="BL31:BL62" si="285">IF(AND(ISNUMBER(BM31),BM31&gt;0),BM31,IF(ISNUMBER(VLOOKUP(BK31,RP_Trips,2,FALSE)),VLOOKUP(BK31,RP_Trips,2,FALSE),""))</f>
        <v/>
      </c>
      <c r="BM31" s="7" t="str">
        <f t="shared" ref="BM31:BM65" si="286">_xlfn.IFNA(IF(VLOOKUP(BK31,RP_MiscCalc_RouteBlockTimes,2,FALSE)&lt;&gt;0,VLOOKUP(BK31,RP_MiscCalc_RouteBlockTimes,2,FALSE),NA()),_xlfn.IFNA(IF(VLOOKUP(BK31,RP_RouteBlockTime_PreTVL,2,FALSE)&lt;&gt;0,VLOOKUP(BK31,RP_RouteBlockTime_PreTVL,2,FALSE),NA()),_xlfn.IFNA(IF(VLOOKUP(BK31,TVLRouteBlockTimes,2,FALSE)&lt;&gt;0,VLOOKUP(BK31,TVLRouteBlockTimes,2,FALSE),NA()),_xlfn.IFNA(IF(VLOOKUP(BK31,RP_RouteBlockTime_S1,2,FALSE)&lt;&gt;0,VLOOKUP(BK31,RP_RouteBlockTime_S1,2,FALSE),NA()),_xlfn.IFNA(VLOOKUP(BK31,RP_RouteBlockTime_S2,2,FALSE),_xlfn.IFNA(VLOOKUP(BK31,RP_RouteBlockTime_S3,2,FALSE),_xlfn.IFNA(VLOOKUP(BK31,RP_RouteBlockTime_S4,2,FALSE),_xlfn.IFNA(VLOOKUP(BK31,RP_RouteBlockTime_S5,2,FALSE),_xlfn.IFNA(VLOOKUP(BK31,RP_RouteBlockTime_S6,2,FALSE),_xlfn.IFNA(VLOOKUP(BK31,RP_RouteBlockTime_PostTVL,2,FALSE),""))))))))))</f>
        <v/>
      </c>
      <c r="BN31" s="2"/>
      <c r="BO31" s="1"/>
      <c r="BP31" s="235">
        <f ca="1"/>
        <v>9.0277777777777804E-3</v>
      </c>
      <c r="BQ31" s="1"/>
      <c r="BR31" s="195" t="str">
        <f t="shared" ref="BR31:BR56" si="287">IF(ISBLANK(N31),"",IF(ISNUMBER(VLOOKUP(N31,RouteBlockTimes,2,FALSE)),IF(VLOOKUP(N31,RouteBlockTimes,2,FALSE)&lt;&gt;0,VLOOKUP(N31,RouteBlockTimes,2,FALSE),"Block_5"),"Block_5"))</f>
        <v/>
      </c>
      <c r="BS31" s="196" t="str">
        <f t="shared" si="37"/>
        <v/>
      </c>
      <c r="BT31" s="196" t="s">
        <v>110</v>
      </c>
      <c r="BU31" s="196" t="s">
        <v>112</v>
      </c>
      <c r="BV31" s="197" t="str">
        <f t="shared" ref="BV31:BV56" si="288">IF(ISBLANK(R31),"",IF(ISNUMBER(VLOOKUP(R31,RouteBlockTimes,2,FALSE)),IF(VLOOKUP(R31,RouteBlockTimes,2,FALSE)&lt;&gt;0,VLOOKUP(R31,RouteBlockTimes,2,FALSE),"Block_5"),"Block_5"))</f>
        <v/>
      </c>
      <c r="BW31" s="197" t="str">
        <f t="shared" ref="BW31:BW57" si="289">IF(ISBLANK(R31),"",IF(AND(NOT(ISBLANK(R31)),R31=RP_Roll_In_Sector,ISNUMBER(RP_Roll_In_Act_Block)),RP_Roll_In_Act_Block,"Block_1"))</f>
        <v/>
      </c>
      <c r="BX31" s="197" t="str">
        <f t="shared" ref="BX31:BX56" si="290">IF(ISBLANK(U31),"",IF(ISNUMBER(VLOOKUP(U31,RouteBlockTimes,2,FALSE)),IF(VLOOKUP(U31,RouteBlockTimes,2,FALSE)&lt;&gt;0,VLOOKUP(U31,RouteBlockTimes,2,FALSE),"Block_5"),"Block_5"))</f>
        <v/>
      </c>
      <c r="BY31" s="197" t="str">
        <f t="shared" si="41"/>
        <v/>
      </c>
      <c r="BZ31" s="197" t="str">
        <f t="shared" ref="BZ31:BZ56" si="291">IF(ISBLANK(X31),"",IF(ISNUMBER(VLOOKUP(X31,RouteBlockTimes,2,FALSE)),IF(VLOOKUP(X31,RouteBlockTimes,2,FALSE)&lt;&gt;0,VLOOKUP(X31,RouteBlockTimes,2,FALSE),"Block_5"),"Block_5"))</f>
        <v/>
      </c>
      <c r="CA31" s="197" t="str">
        <f t="shared" si="43"/>
        <v/>
      </c>
      <c r="CB31" s="197" t="str">
        <f t="shared" ref="CB31:CB56" si="292">IF(ISBLANK(AA31),"",IF(ISNUMBER(VLOOKUP(AA31,RouteBlockTimes,2,FALSE)),IF(VLOOKUP(AA31,RouteBlockTimes,2,FALSE)&lt;&gt;0,VLOOKUP(AA31,RouteBlockTimes,2,FALSE),"Block_5"),"Block_5"))</f>
        <v/>
      </c>
      <c r="CC31" s="197" t="str">
        <f t="shared" si="45"/>
        <v/>
      </c>
      <c r="CD31" s="197" t="str">
        <f t="shared" ref="CD31:CD56" si="293">IF(ISBLANK(AD31),"",IF(ISNUMBER(VLOOKUP(AD31,RouteBlockTimes,2,FALSE)),IF(VLOOKUP(AD31,RouteBlockTimes,2,FALSE)&lt;&gt;0,VLOOKUP(AD31,RouteBlockTimes,2,FALSE),"Block_5"),"Block_5"))</f>
        <v/>
      </c>
      <c r="CE31" s="197" t="str">
        <f t="shared" si="47"/>
        <v/>
      </c>
      <c r="CF31" s="197" t="str">
        <f t="shared" ref="CF31:CF56" si="294">IF(ISBLANK(AG31),"",IF(ISNUMBER(VLOOKUP(AG31,RouteBlockTimes,2,FALSE)),IF(VLOOKUP(AG31,RouteBlockTimes,2,FALSE)&lt;&gt;0,VLOOKUP(AG31,RouteBlockTimes,2,FALSE),"Block_5"),"Block_5"))</f>
        <v/>
      </c>
      <c r="CG31" s="197" t="str">
        <f t="shared" si="49"/>
        <v/>
      </c>
      <c r="CH31" s="196" t="str">
        <f t="shared" ref="CH31:CH56" si="295">IF(ISBLANK(AN31),"",IF(ISNUMBER(VLOOKUP(AN31,RouteBlockTimes,2,FALSE)),IF(VLOOKUP(AN31,RouteBlockTimes,2,FALSE)&lt;&gt;0,VLOOKUP(AN31,RouteBlockTimes,2,FALSE),"Block_5"),"Block_5"))</f>
        <v/>
      </c>
      <c r="CI31" s="198" t="str">
        <f t="shared" si="51"/>
        <v/>
      </c>
      <c r="CK31" s="219">
        <f t="shared" si="22"/>
        <v>5.9027777777777776E-2</v>
      </c>
      <c r="CL31" s="219">
        <v>4.8611111111111098E-2</v>
      </c>
      <c r="CM31" s="219">
        <v>5.2083333333333301E-2</v>
      </c>
      <c r="CN31" s="219">
        <f t="shared" si="52"/>
        <v>1.1805555555555555E-2</v>
      </c>
      <c r="CO31" s="219">
        <f t="shared" si="52"/>
        <v>1.1805555555555555E-2</v>
      </c>
      <c r="CP31" s="219">
        <v>5.2083333333333301E-2</v>
      </c>
      <c r="CQ31" s="219">
        <v>1.0416666666666701E-2</v>
      </c>
      <c r="CS31" s="219">
        <f t="shared" si="23"/>
        <v>5.9027777777777776E-2</v>
      </c>
      <c r="CT31" s="219">
        <v>4.8611111111111098E-2</v>
      </c>
      <c r="CU31" s="219">
        <v>5.2083333333333301E-2</v>
      </c>
      <c r="CV31" s="219">
        <f t="shared" si="53"/>
        <v>1.1805555555555555E-2</v>
      </c>
      <c r="CW31" s="219">
        <f t="shared" si="53"/>
        <v>1.1805555555555555E-2</v>
      </c>
      <c r="CX31" s="219">
        <v>5.2083333333333301E-2</v>
      </c>
      <c r="CY31" s="219">
        <v>1.0416666666666701E-2</v>
      </c>
      <c r="DA31" s="239">
        <v>0.118055555555556</v>
      </c>
      <c r="DB31" s="239">
        <v>0.118055555555556</v>
      </c>
      <c r="DC31" s="239">
        <v>0.118055555555556</v>
      </c>
      <c r="DD31" s="239">
        <v>0.118055555555556</v>
      </c>
      <c r="DE31" s="239">
        <v>0.118055555555556</v>
      </c>
      <c r="DF31" s="239">
        <v>0.118055555555556</v>
      </c>
      <c r="DG31" s="239">
        <v>0.118055555555556</v>
      </c>
      <c r="DH31" s="239">
        <v>0.118055555555556</v>
      </c>
      <c r="DI31" s="239">
        <v>0.118055555555556</v>
      </c>
      <c r="DJ31" s="239">
        <v>0.118055555555556</v>
      </c>
      <c r="DL31" s="2" t="str" cm="1">
        <f t="array" ref="DL31">_xlfn.IFNA(IF(INDEX(SectorsBlocks,ROW()-ROW(DK$5)+2,MATCH(SUBSTITUTE(RPName," ",""),SectorsBlocks_Top,0))&lt;&gt;0,INDEX(SectorsBlocks,ROW()-ROW(DK$5)+2,MATCH(SUBSTITUTE(RPName," ",""),SectorsBlocks_Top,0)),""),"")</f>
        <v>BNE-HBA</v>
      </c>
      <c r="DM31" s="250" cm="1">
        <f t="array" ref="DM31">_xlfn.IFNA(IF(INDEX(SectorsBlocks,ROW()-ROW(DL$5)+2,MATCH(SUBSTITUTE(RPName," ",""),SectorsBlocks_Top,0))&lt;&gt;0,INDEX(SectorsBlocks,ROW()-ROW(DL$5)+2,MATCH(SUBSTITUTE(RPName," ",""),SectorsBlocks_Top,0)+1),""),"")</f>
        <v>0.11805555555555555</v>
      </c>
    </row>
    <row r="32" spans="1:117" ht="15" customHeight="1">
      <c r="A32" s="12"/>
      <c r="B32" s="95">
        <f t="shared" si="54"/>
        <v>44120</v>
      </c>
      <c r="C32" s="93"/>
      <c r="D32" s="284"/>
      <c r="E32" s="22">
        <f t="shared" ref="E32:E59" si="296">IF(ISBLANK(C32),0,MAX(IF(AND(RP_MinStbyCredit="Yes",NOT(ISERR(SEARCH("Off SBY",J32)))),SbyCalloutMinCR,0),VLOOKUP(C32,DutyTypeDetails,MATCH("Min CR",DutyTypeDetails_Top,FALSE),FALSE),IF(ISBLANK(J32),0,VLOOKUP(J32,DutyCalloutTable,MATCH("Min CR",DutyCalloutTable_Top,0),FALSE))))</f>
        <v>0</v>
      </c>
      <c r="F32" s="22">
        <f t="shared" ref="F32:F59" si="297">IF(ISBLANK(C32),0,IF(AND(RP_MinStbySoftCredit="Yes",C32="SBY"),SbyMinCredit,0)+IF(NOT(ISBLANK(J32)),VLOOKUP(J32,DutyCalloutTable,MATCH("Soft CR",DutyCalloutTable_Top,0),FALSE),VLOOKUP(C32,DutyTypeDetails,MATCH("Soft CR",DutyTypeDetails_Top,FALSE),FALSE)))</f>
        <v>0</v>
      </c>
      <c r="G32" s="76">
        <f t="shared" si="4"/>
        <v>0</v>
      </c>
      <c r="H32" s="139"/>
      <c r="I32" s="139"/>
      <c r="J32" s="142"/>
      <c r="K32" s="142"/>
      <c r="L32" s="145"/>
      <c r="M32" s="35"/>
      <c r="N32" s="65"/>
      <c r="O32" s="148"/>
      <c r="P32" s="148"/>
      <c r="Q32" s="136">
        <f t="shared" si="5"/>
        <v>0</v>
      </c>
      <c r="R32" s="32"/>
      <c r="S32" s="153"/>
      <c r="T32" s="154"/>
      <c r="U32" s="32"/>
      <c r="V32" s="153"/>
      <c r="W32" s="154"/>
      <c r="X32" s="32"/>
      <c r="Y32" s="153"/>
      <c r="Z32" s="154"/>
      <c r="AA32" s="32"/>
      <c r="AB32" s="153"/>
      <c r="AC32" s="154"/>
      <c r="AD32" s="32"/>
      <c r="AE32" s="153"/>
      <c r="AF32" s="154"/>
      <c r="AG32" s="32"/>
      <c r="AH32" s="153"/>
      <c r="AI32" s="154"/>
      <c r="AJ32" s="159">
        <f t="shared" si="6"/>
        <v>0</v>
      </c>
      <c r="AK32" s="160">
        <f t="shared" si="6"/>
        <v>0</v>
      </c>
      <c r="AL32" s="313">
        <f t="shared" si="7"/>
        <v>0</v>
      </c>
      <c r="AM32" s="35"/>
      <c r="AN32" s="65"/>
      <c r="AO32" s="163"/>
      <c r="AP32" s="163"/>
      <c r="AQ32" s="136">
        <f t="shared" si="8"/>
        <v>0</v>
      </c>
      <c r="AR32" s="247">
        <f t="shared" si="57"/>
        <v>44120</v>
      </c>
      <c r="AS32" s="248">
        <f t="shared" si="9"/>
        <v>0</v>
      </c>
      <c r="AT32" s="168">
        <f t="shared" ref="AT32:AT59" si="298">IF(RP_PaidPax="Yes",MAX(IF(ISNUMBER(Q32),Q32+IF(ISNUMBER(AQ32),AQ32,0),IF(ISNUMBER(AQ32),AQ32,0)),IF(OR($C32="TVL",C32="TVL-100",C32="TVL-OAL"),MinTVLCredit,0)),0)</f>
        <v>0</v>
      </c>
      <c r="AU32" s="169">
        <f t="shared" si="27"/>
        <v>0</v>
      </c>
      <c r="AV32" s="167">
        <f t="shared" ref="AV32:AV58" si="299">IF(AND(RP_FlyDutyRIG="Yes",OR(ISNUMBER(I32),ISNUMBER(H32))),DutyRIG*IF(ISNUMBER(I32),I32,H32),0)</f>
        <v>0</v>
      </c>
      <c r="AW32" s="318" t="str">
        <f ca="1">IF(OR(RP_TripDutyRIG&lt;&gt;"Yes",ISBLANK($D32)),"",IF($D32=$D33,$D32,MAX(0,_xlfn.IFNA(VLOOKUP($D32,TripRigList,8),0)-SUM(AX32:OFFSET(AX32,-COUNTIF($D$15:$D32,D32),0)))))</f>
        <v/>
      </c>
      <c r="AX32" s="68">
        <f t="shared" si="29"/>
        <v>0</v>
      </c>
      <c r="AY32" s="266">
        <f t="shared" si="30"/>
        <v>0</v>
      </c>
      <c r="AZ32" s="171">
        <f t="shared" si="31"/>
        <v>0</v>
      </c>
      <c r="BA32" s="12"/>
      <c r="BB32" s="13">
        <f t="shared" si="12"/>
        <v>44120</v>
      </c>
      <c r="BC32" s="296" t="str">
        <f t="shared" si="13"/>
        <v>Err</v>
      </c>
      <c r="BD32" s="296" t="str">
        <f t="shared" ref="BD32:BD59" si="300">IF(AND(NOT(ISBLANK($D32)),OR(_xlfn.IFNA(VLOOKUP(D32,TripRigList,8,0),"N/A")="N/A",ISNA(VLOOKUP($D32,TripRIGListNums,1,FALSE)))),"Err","Ok")</f>
        <v>Ok</v>
      </c>
      <c r="BE32" s="296" t="str">
        <f t="shared" si="15"/>
        <v>Ok</v>
      </c>
      <c r="BF32" s="296" t="str">
        <f t="shared" si="16"/>
        <v>Ok</v>
      </c>
      <c r="BG32" s="296" t="str">
        <f t="shared" si="17"/>
        <v>Ok</v>
      </c>
      <c r="BH32" s="296" t="str">
        <f t="shared" si="18"/>
        <v>Ok</v>
      </c>
      <c r="BI32" s="91" t="str">
        <f t="shared" si="19"/>
        <v>Ok</v>
      </c>
      <c r="BJ32" s="12"/>
      <c r="BK32" s="2" t="str">
        <f t="shared" si="33"/>
        <v/>
      </c>
      <c r="BL32" s="7" t="str">
        <f t="shared" ref="BL32:BL63" si="301">IF(AND(ISNUMBER(BM32),BM32&gt;0),BM32,IF(ISNUMBER(VLOOKUP(BK32,RP_Trips,2,FALSE)),VLOOKUP(BK32,RP_Trips,2,FALSE),""))</f>
        <v/>
      </c>
      <c r="BM32" s="7" t="str">
        <f t="shared" ref="BM32:BM66" si="302">_xlfn.IFNA(IF(VLOOKUP(BK32,RP_MiscCalc_RouteBlockTimes,2,FALSE)&lt;&gt;0,VLOOKUP(BK32,RP_MiscCalc_RouteBlockTimes,2,FALSE),NA()),_xlfn.IFNA(IF(VLOOKUP(BK32,RP_RouteBlockTime_PreTVL,2,FALSE)&lt;&gt;0,VLOOKUP(BK32,RP_RouteBlockTime_PreTVL,2,FALSE),NA()),_xlfn.IFNA(IF(VLOOKUP(BK32,TVLRouteBlockTimes,2,FALSE)&lt;&gt;0,VLOOKUP(BK32,TVLRouteBlockTimes,2,FALSE),NA()),_xlfn.IFNA(IF(VLOOKUP(BK32,RP_RouteBlockTime_S1,2,FALSE)&lt;&gt;0,VLOOKUP(BK32,RP_RouteBlockTime_S1,2,FALSE),NA()),_xlfn.IFNA(VLOOKUP(BK32,RP_RouteBlockTime_S2,2,FALSE),_xlfn.IFNA(VLOOKUP(BK32,RP_RouteBlockTime_S3,2,FALSE),_xlfn.IFNA(VLOOKUP(BK32,RP_RouteBlockTime_S4,2,FALSE),_xlfn.IFNA(VLOOKUP(BK32,RP_RouteBlockTime_S5,2,FALSE),_xlfn.IFNA(VLOOKUP(BK32,RP_RouteBlockTime_S6,2,FALSE),_xlfn.IFNA(VLOOKUP(BK32,RP_RouteBlockTime_PostTVL,2,FALSE),""))))))))))</f>
        <v/>
      </c>
      <c r="BN32" s="2"/>
      <c r="BO32" s="1"/>
      <c r="BP32" s="235">
        <f ca="1"/>
        <v>9.7222222222222206E-3</v>
      </c>
      <c r="BQ32" s="1"/>
      <c r="BR32" s="195" t="str">
        <f t="shared" ref="BR32:BR57" si="303">IF(ISBLANK(N32),"",IF(ISNUMBER(VLOOKUP(N32,RouteBlockTimes,2,FALSE)),IF(VLOOKUP(N32,RouteBlockTimes,2,FALSE)&lt;&gt;0,VLOOKUP(N32,RouteBlockTimes,2,FALSE),"Block_5"),"Block_5"))</f>
        <v/>
      </c>
      <c r="BS32" s="196" t="str">
        <f t="shared" si="37"/>
        <v/>
      </c>
      <c r="BT32" s="196" t="s">
        <v>110</v>
      </c>
      <c r="BU32" s="196" t="s">
        <v>112</v>
      </c>
      <c r="BV32" s="197" t="str">
        <f t="shared" ref="BV32:BV57" si="304">IF(ISBLANK(R32),"",IF(ISNUMBER(VLOOKUP(R32,RouteBlockTimes,2,FALSE)),IF(VLOOKUP(R32,RouteBlockTimes,2,FALSE)&lt;&gt;0,VLOOKUP(R32,RouteBlockTimes,2,FALSE),"Block_5"),"Block_5"))</f>
        <v/>
      </c>
      <c r="BW32" s="197" t="str">
        <f t="shared" ref="BW32:BW58" si="305">IF(ISBLANK(R32),"",IF(AND(NOT(ISBLANK(R32)),R32=RP_Roll_In_Sector,ISNUMBER(RP_Roll_In_Act_Block)),RP_Roll_In_Act_Block,"Block_1"))</f>
        <v/>
      </c>
      <c r="BX32" s="197" t="str">
        <f t="shared" ref="BX32:BX57" si="306">IF(ISBLANK(U32),"",IF(ISNUMBER(VLOOKUP(U32,RouteBlockTimes,2,FALSE)),IF(VLOOKUP(U32,RouteBlockTimes,2,FALSE)&lt;&gt;0,VLOOKUP(U32,RouteBlockTimes,2,FALSE),"Block_5"),"Block_5"))</f>
        <v/>
      </c>
      <c r="BY32" s="197" t="str">
        <f t="shared" si="41"/>
        <v/>
      </c>
      <c r="BZ32" s="197" t="str">
        <f t="shared" ref="BZ32:BZ57" si="307">IF(ISBLANK(X32),"",IF(ISNUMBER(VLOOKUP(X32,RouteBlockTimes,2,FALSE)),IF(VLOOKUP(X32,RouteBlockTimes,2,FALSE)&lt;&gt;0,VLOOKUP(X32,RouteBlockTimes,2,FALSE),"Block_5"),"Block_5"))</f>
        <v/>
      </c>
      <c r="CA32" s="197" t="str">
        <f t="shared" si="43"/>
        <v/>
      </c>
      <c r="CB32" s="197" t="str">
        <f t="shared" ref="CB32:CB57" si="308">IF(ISBLANK(AA32),"",IF(ISNUMBER(VLOOKUP(AA32,RouteBlockTimes,2,FALSE)),IF(VLOOKUP(AA32,RouteBlockTimes,2,FALSE)&lt;&gt;0,VLOOKUP(AA32,RouteBlockTimes,2,FALSE),"Block_5"),"Block_5"))</f>
        <v/>
      </c>
      <c r="CC32" s="197" t="str">
        <f t="shared" si="45"/>
        <v/>
      </c>
      <c r="CD32" s="197" t="str">
        <f t="shared" ref="CD32:CD57" si="309">IF(ISBLANK(AD32),"",IF(ISNUMBER(VLOOKUP(AD32,RouteBlockTimes,2,FALSE)),IF(VLOOKUP(AD32,RouteBlockTimes,2,FALSE)&lt;&gt;0,VLOOKUP(AD32,RouteBlockTimes,2,FALSE),"Block_5"),"Block_5"))</f>
        <v/>
      </c>
      <c r="CE32" s="197" t="str">
        <f t="shared" si="47"/>
        <v/>
      </c>
      <c r="CF32" s="197" t="str">
        <f t="shared" ref="CF32:CF57" si="310">IF(ISBLANK(AG32),"",IF(ISNUMBER(VLOOKUP(AG32,RouteBlockTimes,2,FALSE)),IF(VLOOKUP(AG32,RouteBlockTimes,2,FALSE)&lt;&gt;0,VLOOKUP(AG32,RouteBlockTimes,2,FALSE),"Block_5"),"Block_5"))</f>
        <v/>
      </c>
      <c r="CG32" s="197" t="str">
        <f t="shared" si="49"/>
        <v/>
      </c>
      <c r="CH32" s="196" t="str">
        <f t="shared" ref="CH32:CH57" si="311">IF(ISBLANK(AN32),"",IF(ISNUMBER(VLOOKUP(AN32,RouteBlockTimes,2,FALSE)),IF(VLOOKUP(AN32,RouteBlockTimes,2,FALSE)&lt;&gt;0,VLOOKUP(AN32,RouteBlockTimes,2,FALSE),"Block_5"),"Block_5"))</f>
        <v/>
      </c>
      <c r="CI32" s="198" t="str">
        <f t="shared" si="51"/>
        <v/>
      </c>
      <c r="CK32" s="219">
        <f t="shared" si="22"/>
        <v>6.25E-2</v>
      </c>
      <c r="CL32" s="219">
        <v>5.2083333333333301E-2</v>
      </c>
      <c r="CM32" s="219">
        <v>5.5555555555555601E-2</v>
      </c>
      <c r="CN32" s="219">
        <f t="shared" ref="CN32:CO47" si="312">IF(CN31=1,TIME(0,1,0),TIME(HOUR(CN31),MINUTE(CN31),0)+TIME(0,1,0))</f>
        <v>1.2499999999999999E-2</v>
      </c>
      <c r="CO32" s="219">
        <f t="shared" si="312"/>
        <v>1.2499999999999999E-2</v>
      </c>
      <c r="CP32" s="219">
        <v>5.5555555555555601E-2</v>
      </c>
      <c r="CQ32" s="219">
        <v>1.1111111111111099E-2</v>
      </c>
      <c r="CS32" s="219">
        <f t="shared" si="23"/>
        <v>6.25E-2</v>
      </c>
      <c r="CT32" s="219">
        <v>5.2083333333333301E-2</v>
      </c>
      <c r="CU32" s="219">
        <v>5.5555555555555601E-2</v>
      </c>
      <c r="CV32" s="219">
        <f t="shared" ref="CV32:CW47" si="313">IF(CV31=1,TIME(0,1,0),TIME(HOUR(CV31),MINUTE(CV31),0)+TIME(0,1,0))</f>
        <v>1.2499999999999999E-2</v>
      </c>
      <c r="CW32" s="219">
        <f t="shared" si="313"/>
        <v>1.2499999999999999E-2</v>
      </c>
      <c r="CX32" s="219">
        <v>5.5555555555555601E-2</v>
      </c>
      <c r="CY32" s="219">
        <v>1.1111111111111099E-2</v>
      </c>
      <c r="DA32" s="239">
        <v>0.121527777777778</v>
      </c>
      <c r="DB32" s="239">
        <v>0.121527777777778</v>
      </c>
      <c r="DC32" s="239">
        <v>0.121527777777778</v>
      </c>
      <c r="DD32" s="239">
        <v>0.121527777777778</v>
      </c>
      <c r="DE32" s="239">
        <v>0.121527777777778</v>
      </c>
      <c r="DF32" s="239">
        <v>0.121527777777778</v>
      </c>
      <c r="DG32" s="239">
        <v>0.121527777777778</v>
      </c>
      <c r="DH32" s="239">
        <v>0.121527777777778</v>
      </c>
      <c r="DI32" s="239">
        <v>0.121527777777778</v>
      </c>
      <c r="DJ32" s="239">
        <v>0.121527777777778</v>
      </c>
      <c r="DL32" s="2" t="str" cm="1">
        <f t="array" ref="DL32">_xlfn.IFNA(IF(INDEX(SectorsBlocks,ROW()-ROW(DK$5)+2,MATCH(SUBSTITUTE(RPName," ",""),SectorsBlocks_Top,0))&lt;&gt;0,INDEX(SectorsBlocks,ROW()-ROW(DK$5)+2,MATCH(SUBSTITUTE(RPName," ",""),SectorsBlocks_Top,0)),""),"")</f>
        <v>BNE-HTI</v>
      </c>
      <c r="DM32" s="250" cm="1">
        <f t="array" ref="DM32">_xlfn.IFNA(IF(INDEX(SectorsBlocks,ROW()-ROW(DL$5)+2,MATCH(SUBSTITUTE(RPName," ",""),SectorsBlocks_Top,0))&lt;&gt;0,INDEX(SectorsBlocks,ROW()-ROW(DL$5)+2,MATCH(SUBSTITUTE(RPName," ",""),SectorsBlocks_Top,0)+1),""),"")</f>
        <v>7.6388888888888895E-2</v>
      </c>
    </row>
    <row r="33" spans="1:117" ht="15" customHeight="1">
      <c r="A33" s="12"/>
      <c r="B33" s="95">
        <f t="shared" si="54"/>
        <v>44121</v>
      </c>
      <c r="C33" s="93"/>
      <c r="D33" s="284"/>
      <c r="E33" s="22">
        <f t="shared" ref="E33:E60" si="314">IF(ISBLANK(C33),0,MAX(IF(AND(RP_MinStbyCredit="Yes",NOT(ISERR(SEARCH("Off SBY",J33)))),SbyCalloutMinCR,0),VLOOKUP(C33,DutyTypeDetails,MATCH("Min CR",DutyTypeDetails_Top,FALSE),FALSE),IF(ISBLANK(J33),0,VLOOKUP(J33,DutyCalloutTable,MATCH("Min CR",DutyCalloutTable_Top,0),FALSE))))</f>
        <v>0</v>
      </c>
      <c r="F33" s="22">
        <f t="shared" ref="F33:F60" si="315">IF(ISBLANK(C33),0,IF(AND(RP_MinStbySoftCredit="Yes",C33="SBY"),SbyMinCredit,0)+IF(NOT(ISBLANK(J33)),VLOOKUP(J33,DutyCalloutTable,MATCH("Soft CR",DutyCalloutTable_Top,0),FALSE),VLOOKUP(C33,DutyTypeDetails,MATCH("Soft CR",DutyTypeDetails_Top,FALSE),FALSE)))</f>
        <v>0</v>
      </c>
      <c r="G33" s="76">
        <f t="shared" si="4"/>
        <v>0</v>
      </c>
      <c r="H33" s="139"/>
      <c r="I33" s="139"/>
      <c r="J33" s="142"/>
      <c r="K33" s="142"/>
      <c r="L33" s="145"/>
      <c r="M33" s="35"/>
      <c r="N33" s="65"/>
      <c r="O33" s="148"/>
      <c r="P33" s="148"/>
      <c r="Q33" s="136">
        <f t="shared" si="5"/>
        <v>0</v>
      </c>
      <c r="R33" s="32"/>
      <c r="S33" s="153"/>
      <c r="T33" s="154"/>
      <c r="U33" s="32"/>
      <c r="V33" s="153"/>
      <c r="W33" s="154"/>
      <c r="X33" s="32"/>
      <c r="Y33" s="153"/>
      <c r="Z33" s="154"/>
      <c r="AA33" s="32"/>
      <c r="AB33" s="153"/>
      <c r="AC33" s="154"/>
      <c r="AD33" s="32"/>
      <c r="AE33" s="153"/>
      <c r="AF33" s="154"/>
      <c r="AG33" s="32"/>
      <c r="AH33" s="153"/>
      <c r="AI33" s="154"/>
      <c r="AJ33" s="159">
        <f t="shared" si="6"/>
        <v>0</v>
      </c>
      <c r="AK33" s="160">
        <f t="shared" si="6"/>
        <v>0</v>
      </c>
      <c r="AL33" s="313">
        <f t="shared" si="7"/>
        <v>0</v>
      </c>
      <c r="AM33" s="35"/>
      <c r="AN33" s="65"/>
      <c r="AO33" s="163"/>
      <c r="AP33" s="163"/>
      <c r="AQ33" s="136">
        <f t="shared" si="8"/>
        <v>0</v>
      </c>
      <c r="AR33" s="247">
        <f t="shared" si="57"/>
        <v>44121</v>
      </c>
      <c r="AS33" s="248">
        <f t="shared" si="9"/>
        <v>0</v>
      </c>
      <c r="AT33" s="168">
        <f t="shared" ref="AT33:AT60" si="316">IF(RP_PaidPax="Yes",MAX(IF(ISNUMBER(Q33),Q33+IF(ISNUMBER(AQ33),AQ33,0),IF(ISNUMBER(AQ33),AQ33,0)),IF(OR($C33="TVL",C33="TVL-100",C33="TVL-OAL"),MinTVLCredit,0)),0)</f>
        <v>0</v>
      </c>
      <c r="AU33" s="169">
        <f t="shared" si="27"/>
        <v>0</v>
      </c>
      <c r="AV33" s="167">
        <f t="shared" ref="AV33:AV59" si="317">IF(AND(RP_FlyDutyRIG="Yes",OR(ISNUMBER(I33),ISNUMBER(H33))),DutyRIG*IF(ISNUMBER(I33),I33,H33),0)</f>
        <v>0</v>
      </c>
      <c r="AW33" s="318" t="str">
        <f ca="1">IF(OR(RP_TripDutyRIG&lt;&gt;"Yes",ISBLANK($D33)),"",IF($D33=$D34,$D33,MAX(0,_xlfn.IFNA(VLOOKUP($D33,TripRigList,8),0)-SUM(AX33:OFFSET(AX33,-COUNTIF($D$15:$D33,D33),0)))))</f>
        <v/>
      </c>
      <c r="AX33" s="68">
        <f t="shared" si="29"/>
        <v>0</v>
      </c>
      <c r="AY33" s="266">
        <f t="shared" si="30"/>
        <v>0</v>
      </c>
      <c r="AZ33" s="171">
        <f t="shared" si="31"/>
        <v>0</v>
      </c>
      <c r="BA33" s="12"/>
      <c r="BB33" s="13">
        <f t="shared" si="12"/>
        <v>44121</v>
      </c>
      <c r="BC33" s="296" t="str">
        <f t="shared" si="13"/>
        <v>Err</v>
      </c>
      <c r="BD33" s="296" t="str">
        <f t="shared" ref="BD33:BD60" si="318">IF(AND(NOT(ISBLANK($D33)),OR(_xlfn.IFNA(VLOOKUP(D33,TripRigList,8,0),"N/A")="N/A",ISNA(VLOOKUP($D33,TripRIGListNums,1,FALSE)))),"Err","Ok")</f>
        <v>Ok</v>
      </c>
      <c r="BE33" s="296" t="str">
        <f t="shared" si="15"/>
        <v>Ok</v>
      </c>
      <c r="BF33" s="296" t="str">
        <f t="shared" si="16"/>
        <v>Ok</v>
      </c>
      <c r="BG33" s="296" t="str">
        <f t="shared" si="17"/>
        <v>Ok</v>
      </c>
      <c r="BH33" s="296" t="str">
        <f t="shared" si="18"/>
        <v>Ok</v>
      </c>
      <c r="BI33" s="91" t="str">
        <f t="shared" si="19"/>
        <v>Ok</v>
      </c>
      <c r="BJ33" s="12"/>
      <c r="BK33" s="2" t="str">
        <f t="shared" si="33"/>
        <v/>
      </c>
      <c r="BL33" s="7" t="str">
        <f t="shared" ref="BL33:BL64" si="319">IF(AND(ISNUMBER(BM33),BM33&gt;0),BM33,IF(ISNUMBER(VLOOKUP(BK33,RP_Trips,2,FALSE)),VLOOKUP(BK33,RP_Trips,2,FALSE),""))</f>
        <v/>
      </c>
      <c r="BM33" s="7" t="str">
        <f t="shared" ref="BM33:BM67" si="320">_xlfn.IFNA(IF(VLOOKUP(BK33,RP_MiscCalc_RouteBlockTimes,2,FALSE)&lt;&gt;0,VLOOKUP(BK33,RP_MiscCalc_RouteBlockTimes,2,FALSE),NA()),_xlfn.IFNA(IF(VLOOKUP(BK33,RP_RouteBlockTime_PreTVL,2,FALSE)&lt;&gt;0,VLOOKUP(BK33,RP_RouteBlockTime_PreTVL,2,FALSE),NA()),_xlfn.IFNA(IF(VLOOKUP(BK33,TVLRouteBlockTimes,2,FALSE)&lt;&gt;0,VLOOKUP(BK33,TVLRouteBlockTimes,2,FALSE),NA()),_xlfn.IFNA(IF(VLOOKUP(BK33,RP_RouteBlockTime_S1,2,FALSE)&lt;&gt;0,VLOOKUP(BK33,RP_RouteBlockTime_S1,2,FALSE),NA()),_xlfn.IFNA(VLOOKUP(BK33,RP_RouteBlockTime_S2,2,FALSE),_xlfn.IFNA(VLOOKUP(BK33,RP_RouteBlockTime_S3,2,FALSE),_xlfn.IFNA(VLOOKUP(BK33,RP_RouteBlockTime_S4,2,FALSE),_xlfn.IFNA(VLOOKUP(BK33,RP_RouteBlockTime_S5,2,FALSE),_xlfn.IFNA(VLOOKUP(BK33,RP_RouteBlockTime_S6,2,FALSE),_xlfn.IFNA(VLOOKUP(BK33,RP_RouteBlockTime_PostTVL,2,FALSE),""))))))))))</f>
        <v/>
      </c>
      <c r="BN33" s="2"/>
      <c r="BO33" s="1"/>
      <c r="BP33" s="235">
        <f ca="1"/>
        <v>1.0416666666666701E-2</v>
      </c>
      <c r="BQ33" s="1"/>
      <c r="BR33" s="195" t="str">
        <f t="shared" ref="BR33:BR58" si="321">IF(ISBLANK(N33),"",IF(ISNUMBER(VLOOKUP(N33,RouteBlockTimes,2,FALSE)),IF(VLOOKUP(N33,RouteBlockTimes,2,FALSE)&lt;&gt;0,VLOOKUP(N33,RouteBlockTimes,2,FALSE),"Block_5"),"Block_5"))</f>
        <v/>
      </c>
      <c r="BS33" s="196" t="str">
        <f t="shared" si="37"/>
        <v/>
      </c>
      <c r="BT33" s="196" t="s">
        <v>110</v>
      </c>
      <c r="BU33" s="196" t="s">
        <v>112</v>
      </c>
      <c r="BV33" s="197" t="str">
        <f t="shared" ref="BV33:BV58" si="322">IF(ISBLANK(R33),"",IF(ISNUMBER(VLOOKUP(R33,RouteBlockTimes,2,FALSE)),IF(VLOOKUP(R33,RouteBlockTimes,2,FALSE)&lt;&gt;0,VLOOKUP(R33,RouteBlockTimes,2,FALSE),"Block_5"),"Block_5"))</f>
        <v/>
      </c>
      <c r="BW33" s="197" t="str">
        <f t="shared" ref="BW33:BW59" si="323">IF(ISBLANK(R33),"",IF(AND(NOT(ISBLANK(R33)),R33=RP_Roll_In_Sector,ISNUMBER(RP_Roll_In_Act_Block)),RP_Roll_In_Act_Block,"Block_1"))</f>
        <v/>
      </c>
      <c r="BX33" s="197" t="str">
        <f t="shared" ref="BX33:BX58" si="324">IF(ISBLANK(U33),"",IF(ISNUMBER(VLOOKUP(U33,RouteBlockTimes,2,FALSE)),IF(VLOOKUP(U33,RouteBlockTimes,2,FALSE)&lt;&gt;0,VLOOKUP(U33,RouteBlockTimes,2,FALSE),"Block_5"),"Block_5"))</f>
        <v/>
      </c>
      <c r="BY33" s="197" t="str">
        <f t="shared" si="41"/>
        <v/>
      </c>
      <c r="BZ33" s="197" t="str">
        <f t="shared" ref="BZ33:BZ58" si="325">IF(ISBLANK(X33),"",IF(ISNUMBER(VLOOKUP(X33,RouteBlockTimes,2,FALSE)),IF(VLOOKUP(X33,RouteBlockTimes,2,FALSE)&lt;&gt;0,VLOOKUP(X33,RouteBlockTimes,2,FALSE),"Block_5"),"Block_5"))</f>
        <v/>
      </c>
      <c r="CA33" s="197" t="str">
        <f t="shared" si="43"/>
        <v/>
      </c>
      <c r="CB33" s="197" t="str">
        <f t="shared" ref="CB33:CB58" si="326">IF(ISBLANK(AA33),"",IF(ISNUMBER(VLOOKUP(AA33,RouteBlockTimes,2,FALSE)),IF(VLOOKUP(AA33,RouteBlockTimes,2,FALSE)&lt;&gt;0,VLOOKUP(AA33,RouteBlockTimes,2,FALSE),"Block_5"),"Block_5"))</f>
        <v/>
      </c>
      <c r="CC33" s="197" t="str">
        <f t="shared" si="45"/>
        <v/>
      </c>
      <c r="CD33" s="197" t="str">
        <f t="shared" ref="CD33:CD58" si="327">IF(ISBLANK(AD33),"",IF(ISNUMBER(VLOOKUP(AD33,RouteBlockTimes,2,FALSE)),IF(VLOOKUP(AD33,RouteBlockTimes,2,FALSE)&lt;&gt;0,VLOOKUP(AD33,RouteBlockTimes,2,FALSE),"Block_5"),"Block_5"))</f>
        <v/>
      </c>
      <c r="CE33" s="197" t="str">
        <f t="shared" si="47"/>
        <v/>
      </c>
      <c r="CF33" s="197" t="str">
        <f t="shared" ref="CF33:CF58" si="328">IF(ISBLANK(AG33),"",IF(ISNUMBER(VLOOKUP(AG33,RouteBlockTimes,2,FALSE)),IF(VLOOKUP(AG33,RouteBlockTimes,2,FALSE)&lt;&gt;0,VLOOKUP(AG33,RouteBlockTimes,2,FALSE),"Block_5"),"Block_5"))</f>
        <v/>
      </c>
      <c r="CG33" s="197" t="str">
        <f t="shared" si="49"/>
        <v/>
      </c>
      <c r="CH33" s="196" t="str">
        <f t="shared" ref="CH33:CH58" si="329">IF(ISBLANK(AN33),"",IF(ISNUMBER(VLOOKUP(AN33,RouteBlockTimes,2,FALSE)),IF(VLOOKUP(AN33,RouteBlockTimes,2,FALSE)&lt;&gt;0,VLOOKUP(AN33,RouteBlockTimes,2,FALSE),"Block_5"),"Block_5"))</f>
        <v/>
      </c>
      <c r="CI33" s="198" t="str">
        <f t="shared" si="51"/>
        <v/>
      </c>
      <c r="CK33" s="219">
        <f t="shared" si="22"/>
        <v>6.5972222222222224E-2</v>
      </c>
      <c r="CL33" s="219">
        <v>5.5555555555555601E-2</v>
      </c>
      <c r="CM33" s="219">
        <v>5.9027777777777797E-2</v>
      </c>
      <c r="CN33" s="219">
        <f t="shared" si="312"/>
        <v>1.3194444444444444E-2</v>
      </c>
      <c r="CO33" s="219">
        <f t="shared" si="312"/>
        <v>1.3194444444444444E-2</v>
      </c>
      <c r="CP33" s="219">
        <v>5.9027777777777797E-2</v>
      </c>
      <c r="CQ33" s="219">
        <v>1.18055555555556E-2</v>
      </c>
      <c r="CS33" s="219">
        <f t="shared" si="23"/>
        <v>6.5972222222222224E-2</v>
      </c>
      <c r="CT33" s="219">
        <v>5.5555555555555601E-2</v>
      </c>
      <c r="CU33" s="219">
        <v>5.9027777777777797E-2</v>
      </c>
      <c r="CV33" s="219">
        <f t="shared" si="313"/>
        <v>1.3194444444444444E-2</v>
      </c>
      <c r="CW33" s="219">
        <f t="shared" si="313"/>
        <v>1.3194444444444444E-2</v>
      </c>
      <c r="CX33" s="219">
        <v>5.9027777777777797E-2</v>
      </c>
      <c r="CY33" s="219">
        <v>1.18055555555556E-2</v>
      </c>
      <c r="DA33" s="239">
        <v>0.125</v>
      </c>
      <c r="DB33" s="239">
        <v>0.125</v>
      </c>
      <c r="DC33" s="239">
        <v>0.125</v>
      </c>
      <c r="DD33" s="239">
        <v>0.125</v>
      </c>
      <c r="DE33" s="239">
        <v>0.125</v>
      </c>
      <c r="DF33" s="239">
        <v>0.125</v>
      </c>
      <c r="DG33" s="239">
        <v>0.125</v>
      </c>
      <c r="DH33" s="239">
        <v>0.125</v>
      </c>
      <c r="DI33" s="239">
        <v>0.125</v>
      </c>
      <c r="DJ33" s="239">
        <v>0.125</v>
      </c>
      <c r="DL33" s="2" t="str" cm="1">
        <f t="array" ref="DL33">_xlfn.IFNA(IF(INDEX(SectorsBlocks,ROW()-ROW(DK$5)+2,MATCH(SUBSTITUTE(RPName," ",""),SectorsBlocks_Top,0))&lt;&gt;0,INDEX(SectorsBlocks,ROW()-ROW(DK$5)+2,MATCH(SUBSTITUTE(RPName," ",""),SectorsBlocks_Top,0)),""),"")</f>
        <v>BNE-KTA</v>
      </c>
      <c r="DM33" s="250" cm="1">
        <f t="array" ref="DM33">_xlfn.IFNA(IF(INDEX(SectorsBlocks,ROW()-ROW(DL$5)+2,MATCH(SUBSTITUTE(RPName," ",""),SectorsBlocks_Top,0))&lt;&gt;0,INDEX(SectorsBlocks,ROW()-ROW(DL$5)+2,MATCH(SUBSTITUTE(RPName," ",""),SectorsBlocks_Top,0)+1),""),"")</f>
        <v>0.25694444444444442</v>
      </c>
    </row>
    <row r="34" spans="1:117" ht="15" customHeight="1">
      <c r="A34" s="12"/>
      <c r="B34" s="95">
        <f t="shared" si="54"/>
        <v>44122</v>
      </c>
      <c r="C34" s="93"/>
      <c r="D34" s="284"/>
      <c r="E34" s="22">
        <f t="shared" ref="E34:E61" si="330">IF(ISBLANK(C34),0,MAX(IF(AND(RP_MinStbyCredit="Yes",NOT(ISERR(SEARCH("Off SBY",J34)))),SbyCalloutMinCR,0),VLOOKUP(C34,DutyTypeDetails,MATCH("Min CR",DutyTypeDetails_Top,FALSE),FALSE),IF(ISBLANK(J34),0,VLOOKUP(J34,DutyCalloutTable,MATCH("Min CR",DutyCalloutTable_Top,0),FALSE))))</f>
        <v>0</v>
      </c>
      <c r="F34" s="22">
        <f t="shared" ref="F34:F61" si="331">IF(ISBLANK(C34),0,IF(AND(RP_MinStbySoftCredit="Yes",C34="SBY"),SbyMinCredit,0)+IF(NOT(ISBLANK(J34)),VLOOKUP(J34,DutyCalloutTable,MATCH("Soft CR",DutyCalloutTable_Top,0),FALSE),VLOOKUP(C34,DutyTypeDetails,MATCH("Soft CR",DutyTypeDetails_Top,FALSE),FALSE)))</f>
        <v>0</v>
      </c>
      <c r="G34" s="76">
        <f t="shared" si="4"/>
        <v>0</v>
      </c>
      <c r="H34" s="139"/>
      <c r="I34" s="139"/>
      <c r="J34" s="142"/>
      <c r="K34" s="142"/>
      <c r="L34" s="145"/>
      <c r="M34" s="35"/>
      <c r="N34" s="65"/>
      <c r="O34" s="148"/>
      <c r="P34" s="148"/>
      <c r="Q34" s="136">
        <f t="shared" si="5"/>
        <v>0</v>
      </c>
      <c r="R34" s="32"/>
      <c r="S34" s="153"/>
      <c r="T34" s="154"/>
      <c r="U34" s="32"/>
      <c r="V34" s="153"/>
      <c r="W34" s="154"/>
      <c r="X34" s="32"/>
      <c r="Y34" s="153"/>
      <c r="Z34" s="154"/>
      <c r="AA34" s="32"/>
      <c r="AB34" s="153"/>
      <c r="AC34" s="154"/>
      <c r="AD34" s="32"/>
      <c r="AE34" s="153"/>
      <c r="AF34" s="154"/>
      <c r="AG34" s="32"/>
      <c r="AH34" s="153"/>
      <c r="AI34" s="154"/>
      <c r="AJ34" s="159">
        <f t="shared" si="6"/>
        <v>0</v>
      </c>
      <c r="AK34" s="160">
        <f t="shared" si="6"/>
        <v>0</v>
      </c>
      <c r="AL34" s="313">
        <f t="shared" si="7"/>
        <v>0</v>
      </c>
      <c r="AM34" s="35"/>
      <c r="AN34" s="65"/>
      <c r="AO34" s="163"/>
      <c r="AP34" s="163"/>
      <c r="AQ34" s="136">
        <f t="shared" si="8"/>
        <v>0</v>
      </c>
      <c r="AR34" s="247">
        <f t="shared" si="57"/>
        <v>44122</v>
      </c>
      <c r="AS34" s="248">
        <f t="shared" si="9"/>
        <v>0</v>
      </c>
      <c r="AT34" s="168">
        <f t="shared" ref="AT34:AT61" si="332">IF(RP_PaidPax="Yes",MAX(IF(ISNUMBER(Q34),Q34+IF(ISNUMBER(AQ34),AQ34,0),IF(ISNUMBER(AQ34),AQ34,0)),IF(OR($C34="TVL",C34="TVL-100",C34="TVL-OAL"),MinTVLCredit,0)),0)</f>
        <v>0</v>
      </c>
      <c r="AU34" s="169">
        <f t="shared" si="27"/>
        <v>0</v>
      </c>
      <c r="AV34" s="167">
        <f t="shared" ref="AV34:AV60" si="333">IF(AND(RP_FlyDutyRIG="Yes",OR(ISNUMBER(I34),ISNUMBER(H34))),DutyRIG*IF(ISNUMBER(I34),I34,H34),0)</f>
        <v>0</v>
      </c>
      <c r="AW34" s="318" t="str">
        <f ca="1">IF(OR(RP_TripDutyRIG&lt;&gt;"Yes",ISBLANK($D34)),"",IF($D34=$D35,$D34,MAX(0,_xlfn.IFNA(VLOOKUP($D34,TripRigList,8),0)-SUM(AX34:OFFSET(AX34,-COUNTIF($D$15:$D34,D34),0)))))</f>
        <v/>
      </c>
      <c r="AX34" s="68">
        <f t="shared" si="29"/>
        <v>0</v>
      </c>
      <c r="AY34" s="266">
        <f t="shared" si="30"/>
        <v>0</v>
      </c>
      <c r="AZ34" s="171">
        <f t="shared" si="31"/>
        <v>0</v>
      </c>
      <c r="BA34" s="12"/>
      <c r="BB34" s="13">
        <f t="shared" si="12"/>
        <v>44122</v>
      </c>
      <c r="BC34" s="296" t="str">
        <f t="shared" si="13"/>
        <v>Err</v>
      </c>
      <c r="BD34" s="296" t="str">
        <f t="shared" ref="BD34:BD61" si="334">IF(AND(NOT(ISBLANK($D34)),OR(_xlfn.IFNA(VLOOKUP(D34,TripRigList,8,0),"N/A")="N/A",ISNA(VLOOKUP($D34,TripRIGListNums,1,FALSE)))),"Err","Ok")</f>
        <v>Ok</v>
      </c>
      <c r="BE34" s="296" t="str">
        <f t="shared" si="15"/>
        <v>Ok</v>
      </c>
      <c r="BF34" s="296" t="str">
        <f t="shared" si="16"/>
        <v>Ok</v>
      </c>
      <c r="BG34" s="296" t="str">
        <f t="shared" si="17"/>
        <v>Ok</v>
      </c>
      <c r="BH34" s="296" t="str">
        <f t="shared" si="18"/>
        <v>Ok</v>
      </c>
      <c r="BI34" s="91" t="str">
        <f t="shared" si="19"/>
        <v>Ok</v>
      </c>
      <c r="BJ34" s="12"/>
      <c r="BK34" s="2" t="str">
        <f t="shared" si="33"/>
        <v/>
      </c>
      <c r="BL34" s="7" t="str">
        <f t="shared" ref="BL34:BL65" si="335">IF(AND(ISNUMBER(BM34),BM34&gt;0),BM34,IF(ISNUMBER(VLOOKUP(BK34,RP_Trips,2,FALSE)),VLOOKUP(BK34,RP_Trips,2,FALSE),""))</f>
        <v/>
      </c>
      <c r="BM34" s="7" t="str">
        <f t="shared" ref="BM34:BM68" si="336">_xlfn.IFNA(IF(VLOOKUP(BK34,RP_MiscCalc_RouteBlockTimes,2,FALSE)&lt;&gt;0,VLOOKUP(BK34,RP_MiscCalc_RouteBlockTimes,2,FALSE),NA()),_xlfn.IFNA(IF(VLOOKUP(BK34,RP_RouteBlockTime_PreTVL,2,FALSE)&lt;&gt;0,VLOOKUP(BK34,RP_RouteBlockTime_PreTVL,2,FALSE),NA()),_xlfn.IFNA(IF(VLOOKUP(BK34,TVLRouteBlockTimes,2,FALSE)&lt;&gt;0,VLOOKUP(BK34,TVLRouteBlockTimes,2,FALSE),NA()),_xlfn.IFNA(IF(VLOOKUP(BK34,RP_RouteBlockTime_S1,2,FALSE)&lt;&gt;0,VLOOKUP(BK34,RP_RouteBlockTime_S1,2,FALSE),NA()),_xlfn.IFNA(VLOOKUP(BK34,RP_RouteBlockTime_S2,2,FALSE),_xlfn.IFNA(VLOOKUP(BK34,RP_RouteBlockTime_S3,2,FALSE),_xlfn.IFNA(VLOOKUP(BK34,RP_RouteBlockTime_S4,2,FALSE),_xlfn.IFNA(VLOOKUP(BK34,RP_RouteBlockTime_S5,2,FALSE),_xlfn.IFNA(VLOOKUP(BK34,RP_RouteBlockTime_S6,2,FALSE),_xlfn.IFNA(VLOOKUP(BK34,RP_RouteBlockTime_PostTVL,2,FALSE),""))))))))))</f>
        <v/>
      </c>
      <c r="BN34" s="2"/>
      <c r="BO34" s="1"/>
      <c r="BP34" s="235">
        <f ca="1"/>
        <v>1.1111111111111099E-2</v>
      </c>
      <c r="BQ34" s="1"/>
      <c r="BR34" s="195" t="str">
        <f t="shared" ref="BR34:BR59" si="337">IF(ISBLANK(N34),"",IF(ISNUMBER(VLOOKUP(N34,RouteBlockTimes,2,FALSE)),IF(VLOOKUP(N34,RouteBlockTimes,2,FALSE)&lt;&gt;0,VLOOKUP(N34,RouteBlockTimes,2,FALSE),"Block_5"),"Block_5"))</f>
        <v/>
      </c>
      <c r="BS34" s="196" t="str">
        <f t="shared" si="37"/>
        <v/>
      </c>
      <c r="BT34" s="196" t="s">
        <v>110</v>
      </c>
      <c r="BU34" s="196" t="s">
        <v>112</v>
      </c>
      <c r="BV34" s="197" t="str">
        <f t="shared" ref="BV34:BV59" si="338">IF(ISBLANK(R34),"",IF(ISNUMBER(VLOOKUP(R34,RouteBlockTimes,2,FALSE)),IF(VLOOKUP(R34,RouteBlockTimes,2,FALSE)&lt;&gt;0,VLOOKUP(R34,RouteBlockTimes,2,FALSE),"Block_5"),"Block_5"))</f>
        <v/>
      </c>
      <c r="BW34" s="197" t="str">
        <f t="shared" ref="BW34:BW60" si="339">IF(ISBLANK(R34),"",IF(AND(NOT(ISBLANK(R34)),R34=RP_Roll_In_Sector,ISNUMBER(RP_Roll_In_Act_Block)),RP_Roll_In_Act_Block,"Block_1"))</f>
        <v/>
      </c>
      <c r="BX34" s="197" t="str">
        <f t="shared" ref="BX34:BX59" si="340">IF(ISBLANK(U34),"",IF(ISNUMBER(VLOOKUP(U34,RouteBlockTimes,2,FALSE)),IF(VLOOKUP(U34,RouteBlockTimes,2,FALSE)&lt;&gt;0,VLOOKUP(U34,RouteBlockTimes,2,FALSE),"Block_5"),"Block_5"))</f>
        <v/>
      </c>
      <c r="BY34" s="197" t="str">
        <f t="shared" si="41"/>
        <v/>
      </c>
      <c r="BZ34" s="197" t="str">
        <f t="shared" ref="BZ34:BZ59" si="341">IF(ISBLANK(X34),"",IF(ISNUMBER(VLOOKUP(X34,RouteBlockTimes,2,FALSE)),IF(VLOOKUP(X34,RouteBlockTimes,2,FALSE)&lt;&gt;0,VLOOKUP(X34,RouteBlockTimes,2,FALSE),"Block_5"),"Block_5"))</f>
        <v/>
      </c>
      <c r="CA34" s="197" t="str">
        <f t="shared" si="43"/>
        <v/>
      </c>
      <c r="CB34" s="197" t="str">
        <f t="shared" ref="CB34:CB59" si="342">IF(ISBLANK(AA34),"",IF(ISNUMBER(VLOOKUP(AA34,RouteBlockTimes,2,FALSE)),IF(VLOOKUP(AA34,RouteBlockTimes,2,FALSE)&lt;&gt;0,VLOOKUP(AA34,RouteBlockTimes,2,FALSE),"Block_5"),"Block_5"))</f>
        <v/>
      </c>
      <c r="CC34" s="197" t="str">
        <f t="shared" si="45"/>
        <v/>
      </c>
      <c r="CD34" s="197" t="str">
        <f t="shared" ref="CD34:CD59" si="343">IF(ISBLANK(AD34),"",IF(ISNUMBER(VLOOKUP(AD34,RouteBlockTimes,2,FALSE)),IF(VLOOKUP(AD34,RouteBlockTimes,2,FALSE)&lt;&gt;0,VLOOKUP(AD34,RouteBlockTimes,2,FALSE),"Block_5"),"Block_5"))</f>
        <v/>
      </c>
      <c r="CE34" s="197" t="str">
        <f t="shared" si="47"/>
        <v/>
      </c>
      <c r="CF34" s="197" t="str">
        <f t="shared" ref="CF34:CF59" si="344">IF(ISBLANK(AG34),"",IF(ISNUMBER(VLOOKUP(AG34,RouteBlockTimes,2,FALSE)),IF(VLOOKUP(AG34,RouteBlockTimes,2,FALSE)&lt;&gt;0,VLOOKUP(AG34,RouteBlockTimes,2,FALSE),"Block_5"),"Block_5"))</f>
        <v/>
      </c>
      <c r="CG34" s="197" t="str">
        <f t="shared" si="49"/>
        <v/>
      </c>
      <c r="CH34" s="196" t="str">
        <f t="shared" ref="CH34:CH59" si="345">IF(ISBLANK(AN34),"",IF(ISNUMBER(VLOOKUP(AN34,RouteBlockTimes,2,FALSE)),IF(VLOOKUP(AN34,RouteBlockTimes,2,FALSE)&lt;&gt;0,VLOOKUP(AN34,RouteBlockTimes,2,FALSE),"Block_5"),"Block_5"))</f>
        <v/>
      </c>
      <c r="CI34" s="198" t="str">
        <f t="shared" si="51"/>
        <v/>
      </c>
      <c r="CK34" s="219">
        <f t="shared" si="22"/>
        <v>6.9444444444444448E-2</v>
      </c>
      <c r="CL34" s="219">
        <v>5.9027777777777797E-2</v>
      </c>
      <c r="CM34" s="219">
        <v>6.25E-2</v>
      </c>
      <c r="CN34" s="219">
        <f t="shared" si="312"/>
        <v>1.3888888888888888E-2</v>
      </c>
      <c r="CO34" s="219">
        <f t="shared" si="312"/>
        <v>1.3888888888888888E-2</v>
      </c>
      <c r="CP34" s="219">
        <v>6.25E-2</v>
      </c>
      <c r="CQ34" s="219">
        <v>1.2500000000000001E-2</v>
      </c>
      <c r="CS34" s="219">
        <f t="shared" si="23"/>
        <v>6.9444444444444448E-2</v>
      </c>
      <c r="CT34" s="219">
        <v>5.9027777777777797E-2</v>
      </c>
      <c r="CU34" s="219">
        <v>6.25E-2</v>
      </c>
      <c r="CV34" s="219">
        <f t="shared" si="313"/>
        <v>1.3888888888888888E-2</v>
      </c>
      <c r="CW34" s="219">
        <f t="shared" si="313"/>
        <v>1.3888888888888888E-2</v>
      </c>
      <c r="CX34" s="219">
        <v>6.25E-2</v>
      </c>
      <c r="CY34" s="219">
        <v>1.2500000000000001E-2</v>
      </c>
      <c r="DA34" s="239">
        <v>0.12847222222222199</v>
      </c>
      <c r="DB34" s="239">
        <v>0.12847222222222199</v>
      </c>
      <c r="DC34" s="239">
        <v>0.12847222222222199</v>
      </c>
      <c r="DD34" s="239">
        <v>0.12847222222222199</v>
      </c>
      <c r="DE34" s="239">
        <v>0.12847222222222199</v>
      </c>
      <c r="DF34" s="239">
        <v>0.12847222222222199</v>
      </c>
      <c r="DG34" s="239">
        <v>0.12847222222222199</v>
      </c>
      <c r="DH34" s="239">
        <v>0.12847222222222199</v>
      </c>
      <c r="DI34" s="239">
        <v>0.12847222222222199</v>
      </c>
      <c r="DJ34" s="239">
        <v>0.12847222222222199</v>
      </c>
      <c r="DL34" s="2" t="str" cm="1">
        <f t="array" ref="DL34">_xlfn.IFNA(IF(INDEX(SectorsBlocks,ROW()-ROW(DK$5)+2,MATCH(SUBSTITUTE(RPName," ",""),SectorsBlocks_Top,0))&lt;&gt;0,INDEX(SectorsBlocks,ROW()-ROW(DK$5)+2,MATCH(SUBSTITUTE(RPName," ",""),SectorsBlocks_Top,0)),""),"")</f>
        <v>BNE-LST</v>
      </c>
      <c r="DM34" s="250" cm="1">
        <f t="array" ref="DM34">_xlfn.IFNA(IF(INDEX(SectorsBlocks,ROW()-ROW(DL$5)+2,MATCH(SUBSTITUTE(RPName," ",""),SectorsBlocks_Top,0))&lt;&gt;0,INDEX(SectorsBlocks,ROW()-ROW(DL$5)+2,MATCH(SUBSTITUTE(RPName," ",""),SectorsBlocks_Top,0)+1),""),"")</f>
        <v>0.1111111111111111</v>
      </c>
    </row>
    <row r="35" spans="1:117" ht="15" customHeight="1">
      <c r="A35" s="12"/>
      <c r="B35" s="95">
        <f t="shared" si="54"/>
        <v>44123</v>
      </c>
      <c r="C35" s="93"/>
      <c r="D35" s="284"/>
      <c r="E35" s="22">
        <f t="shared" ref="E35:E62" si="346">IF(ISBLANK(C35),0,MAX(IF(AND(RP_MinStbyCredit="Yes",NOT(ISERR(SEARCH("Off SBY",J35)))),SbyCalloutMinCR,0),VLOOKUP(C35,DutyTypeDetails,MATCH("Min CR",DutyTypeDetails_Top,FALSE),FALSE),IF(ISBLANK(J35),0,VLOOKUP(J35,DutyCalloutTable,MATCH("Min CR",DutyCalloutTable_Top,0),FALSE))))</f>
        <v>0</v>
      </c>
      <c r="F35" s="22">
        <f t="shared" ref="F35:F62" si="347">IF(ISBLANK(C35),0,IF(AND(RP_MinStbySoftCredit="Yes",C35="SBY"),SbyMinCredit,0)+IF(NOT(ISBLANK(J35)),VLOOKUP(J35,DutyCalloutTable,MATCH("Soft CR",DutyCalloutTable_Top,0),FALSE),VLOOKUP(C35,DutyTypeDetails,MATCH("Soft CR",DutyTypeDetails_Top,FALSE),FALSE)))</f>
        <v>0</v>
      </c>
      <c r="G35" s="76">
        <f t="shared" si="4"/>
        <v>0</v>
      </c>
      <c r="H35" s="139"/>
      <c r="I35" s="139"/>
      <c r="J35" s="142"/>
      <c r="K35" s="142"/>
      <c r="L35" s="145"/>
      <c r="M35" s="35"/>
      <c r="N35" s="65"/>
      <c r="O35" s="148"/>
      <c r="P35" s="148"/>
      <c r="Q35" s="136">
        <f t="shared" si="5"/>
        <v>0</v>
      </c>
      <c r="R35" s="32"/>
      <c r="S35" s="153"/>
      <c r="T35" s="154"/>
      <c r="U35" s="32"/>
      <c r="V35" s="153"/>
      <c r="W35" s="154"/>
      <c r="X35" s="32"/>
      <c r="Y35" s="153"/>
      <c r="Z35" s="154"/>
      <c r="AA35" s="32"/>
      <c r="AB35" s="153"/>
      <c r="AC35" s="154"/>
      <c r="AD35" s="32"/>
      <c r="AE35" s="153"/>
      <c r="AF35" s="154"/>
      <c r="AG35" s="32"/>
      <c r="AH35" s="153"/>
      <c r="AI35" s="154"/>
      <c r="AJ35" s="159">
        <f t="shared" si="6"/>
        <v>0</v>
      </c>
      <c r="AK35" s="160">
        <f t="shared" si="6"/>
        <v>0</v>
      </c>
      <c r="AL35" s="313">
        <f t="shared" si="7"/>
        <v>0</v>
      </c>
      <c r="AM35" s="35"/>
      <c r="AN35" s="65"/>
      <c r="AO35" s="163"/>
      <c r="AP35" s="163"/>
      <c r="AQ35" s="136">
        <f t="shared" si="8"/>
        <v>0</v>
      </c>
      <c r="AR35" s="247">
        <f t="shared" si="57"/>
        <v>44123</v>
      </c>
      <c r="AS35" s="248">
        <f t="shared" si="9"/>
        <v>0</v>
      </c>
      <c r="AT35" s="168">
        <f t="shared" ref="AT35:AT62" si="348">IF(RP_PaidPax="Yes",MAX(IF(ISNUMBER(Q35),Q35+IF(ISNUMBER(AQ35),AQ35,0),IF(ISNUMBER(AQ35),AQ35,0)),IF(OR($C35="TVL",C35="TVL-100",C35="TVL-OAL"),MinTVLCredit,0)),0)</f>
        <v>0</v>
      </c>
      <c r="AU35" s="169">
        <f t="shared" si="27"/>
        <v>0</v>
      </c>
      <c r="AV35" s="167">
        <f t="shared" ref="AV35:AV61" si="349">IF(AND(RP_FlyDutyRIG="Yes",OR(ISNUMBER(I35),ISNUMBER(H35))),DutyRIG*IF(ISNUMBER(I35),I35,H35),0)</f>
        <v>0</v>
      </c>
      <c r="AW35" s="318" t="str">
        <f ca="1">IF(OR(RP_TripDutyRIG&lt;&gt;"Yes",ISBLANK($D35)),"",IF($D35=$D36,$D35,MAX(0,_xlfn.IFNA(VLOOKUP($D35,TripRigList,8),0)-SUM(AX35:OFFSET(AX35,-COUNTIF($D$15:$D35,D35),0)))))</f>
        <v/>
      </c>
      <c r="AX35" s="68">
        <f t="shared" si="29"/>
        <v>0</v>
      </c>
      <c r="AY35" s="266">
        <f t="shared" si="30"/>
        <v>0</v>
      </c>
      <c r="AZ35" s="171">
        <f t="shared" si="31"/>
        <v>0</v>
      </c>
      <c r="BA35" s="12"/>
      <c r="BB35" s="13">
        <f t="shared" si="12"/>
        <v>44123</v>
      </c>
      <c r="BC35" s="296" t="str">
        <f t="shared" si="13"/>
        <v>Err</v>
      </c>
      <c r="BD35" s="296" t="str">
        <f t="shared" ref="BD35:BD62" si="350">IF(AND(NOT(ISBLANK($D35)),OR(_xlfn.IFNA(VLOOKUP(D35,TripRigList,8,0),"N/A")="N/A",ISNA(VLOOKUP($D35,TripRIGListNums,1,FALSE)))),"Err","Ok")</f>
        <v>Ok</v>
      </c>
      <c r="BE35" s="296" t="str">
        <f t="shared" si="15"/>
        <v>Ok</v>
      </c>
      <c r="BF35" s="296" t="str">
        <f t="shared" si="16"/>
        <v>Ok</v>
      </c>
      <c r="BG35" s="296" t="str">
        <f t="shared" si="17"/>
        <v>Ok</v>
      </c>
      <c r="BH35" s="296" t="str">
        <f t="shared" si="18"/>
        <v>Ok</v>
      </c>
      <c r="BI35" s="91" t="str">
        <f t="shared" si="19"/>
        <v>Ok</v>
      </c>
      <c r="BJ35" s="12"/>
      <c r="BK35" s="2" t="str">
        <f t="shared" si="33"/>
        <v/>
      </c>
      <c r="BL35" s="7" t="str">
        <f t="shared" ref="BL35:BL66" si="351">IF(AND(ISNUMBER(BM35),BM35&gt;0),BM35,IF(ISNUMBER(VLOOKUP(BK35,RP_Trips,2,FALSE)),VLOOKUP(BK35,RP_Trips,2,FALSE),""))</f>
        <v/>
      </c>
      <c r="BM35" s="7" t="str">
        <f t="shared" ref="BM35:BM69" si="352">_xlfn.IFNA(IF(VLOOKUP(BK35,RP_MiscCalc_RouteBlockTimes,2,FALSE)&lt;&gt;0,VLOOKUP(BK35,RP_MiscCalc_RouteBlockTimes,2,FALSE),NA()),_xlfn.IFNA(IF(VLOOKUP(BK35,RP_RouteBlockTime_PreTVL,2,FALSE)&lt;&gt;0,VLOOKUP(BK35,RP_RouteBlockTime_PreTVL,2,FALSE),NA()),_xlfn.IFNA(IF(VLOOKUP(BK35,TVLRouteBlockTimes,2,FALSE)&lt;&gt;0,VLOOKUP(BK35,TVLRouteBlockTimes,2,FALSE),NA()),_xlfn.IFNA(IF(VLOOKUP(BK35,RP_RouteBlockTime_S1,2,FALSE)&lt;&gt;0,VLOOKUP(BK35,RP_RouteBlockTime_S1,2,FALSE),NA()),_xlfn.IFNA(VLOOKUP(BK35,RP_RouteBlockTime_S2,2,FALSE),_xlfn.IFNA(VLOOKUP(BK35,RP_RouteBlockTime_S3,2,FALSE),_xlfn.IFNA(VLOOKUP(BK35,RP_RouteBlockTime_S4,2,FALSE),_xlfn.IFNA(VLOOKUP(BK35,RP_RouteBlockTime_S5,2,FALSE),_xlfn.IFNA(VLOOKUP(BK35,RP_RouteBlockTime_S6,2,FALSE),_xlfn.IFNA(VLOOKUP(BK35,RP_RouteBlockTime_PostTVL,2,FALSE),""))))))))))</f>
        <v/>
      </c>
      <c r="BN35" s="2"/>
      <c r="BO35" s="1"/>
      <c r="BP35" s="235">
        <f ca="1"/>
        <v>1.18055555555556E-2</v>
      </c>
      <c r="BQ35" s="1"/>
      <c r="BR35" s="195" t="str">
        <f t="shared" ref="BR35:BR60" si="353">IF(ISBLANK(N35),"",IF(ISNUMBER(VLOOKUP(N35,RouteBlockTimes,2,FALSE)),IF(VLOOKUP(N35,RouteBlockTimes,2,FALSE)&lt;&gt;0,VLOOKUP(N35,RouteBlockTimes,2,FALSE),"Block_5"),"Block_5"))</f>
        <v/>
      </c>
      <c r="BS35" s="196" t="str">
        <f t="shared" si="37"/>
        <v/>
      </c>
      <c r="BT35" s="196" t="s">
        <v>110</v>
      </c>
      <c r="BU35" s="196" t="s">
        <v>112</v>
      </c>
      <c r="BV35" s="197" t="str">
        <f t="shared" ref="BV35:BV60" si="354">IF(ISBLANK(R35),"",IF(ISNUMBER(VLOOKUP(R35,RouteBlockTimes,2,FALSE)),IF(VLOOKUP(R35,RouteBlockTimes,2,FALSE)&lt;&gt;0,VLOOKUP(R35,RouteBlockTimes,2,FALSE),"Block_5"),"Block_5"))</f>
        <v/>
      </c>
      <c r="BW35" s="197" t="str">
        <f t="shared" ref="BW35:BW61" si="355">IF(ISBLANK(R35),"",IF(AND(NOT(ISBLANK(R35)),R35=RP_Roll_In_Sector,ISNUMBER(RP_Roll_In_Act_Block)),RP_Roll_In_Act_Block,"Block_1"))</f>
        <v/>
      </c>
      <c r="BX35" s="197" t="str">
        <f t="shared" ref="BX35:BX60" si="356">IF(ISBLANK(U35),"",IF(ISNUMBER(VLOOKUP(U35,RouteBlockTimes,2,FALSE)),IF(VLOOKUP(U35,RouteBlockTimes,2,FALSE)&lt;&gt;0,VLOOKUP(U35,RouteBlockTimes,2,FALSE),"Block_5"),"Block_5"))</f>
        <v/>
      </c>
      <c r="BY35" s="197" t="str">
        <f t="shared" si="41"/>
        <v/>
      </c>
      <c r="BZ35" s="197" t="str">
        <f t="shared" ref="BZ35:BZ60" si="357">IF(ISBLANK(X35),"",IF(ISNUMBER(VLOOKUP(X35,RouteBlockTimes,2,FALSE)),IF(VLOOKUP(X35,RouteBlockTimes,2,FALSE)&lt;&gt;0,VLOOKUP(X35,RouteBlockTimes,2,FALSE),"Block_5"),"Block_5"))</f>
        <v/>
      </c>
      <c r="CA35" s="197" t="str">
        <f t="shared" si="43"/>
        <v/>
      </c>
      <c r="CB35" s="197" t="str">
        <f t="shared" ref="CB35:CB60" si="358">IF(ISBLANK(AA35),"",IF(ISNUMBER(VLOOKUP(AA35,RouteBlockTimes,2,FALSE)),IF(VLOOKUP(AA35,RouteBlockTimes,2,FALSE)&lt;&gt;0,VLOOKUP(AA35,RouteBlockTimes,2,FALSE),"Block_5"),"Block_5"))</f>
        <v/>
      </c>
      <c r="CC35" s="197" t="str">
        <f t="shared" si="45"/>
        <v/>
      </c>
      <c r="CD35" s="197" t="str">
        <f t="shared" ref="CD35:CD60" si="359">IF(ISBLANK(AD35),"",IF(ISNUMBER(VLOOKUP(AD35,RouteBlockTimes,2,FALSE)),IF(VLOOKUP(AD35,RouteBlockTimes,2,FALSE)&lt;&gt;0,VLOOKUP(AD35,RouteBlockTimes,2,FALSE),"Block_5"),"Block_5"))</f>
        <v/>
      </c>
      <c r="CE35" s="197" t="str">
        <f t="shared" si="47"/>
        <v/>
      </c>
      <c r="CF35" s="197" t="str">
        <f t="shared" ref="CF35:CF60" si="360">IF(ISBLANK(AG35),"",IF(ISNUMBER(VLOOKUP(AG35,RouteBlockTimes,2,FALSE)),IF(VLOOKUP(AG35,RouteBlockTimes,2,FALSE)&lt;&gt;0,VLOOKUP(AG35,RouteBlockTimes,2,FALSE),"Block_5"),"Block_5"))</f>
        <v/>
      </c>
      <c r="CG35" s="197" t="str">
        <f t="shared" si="49"/>
        <v/>
      </c>
      <c r="CH35" s="196" t="str">
        <f t="shared" ref="CH35:CH60" si="361">IF(ISBLANK(AN35),"",IF(ISNUMBER(VLOOKUP(AN35,RouteBlockTimes,2,FALSE)),IF(VLOOKUP(AN35,RouteBlockTimes,2,FALSE)&lt;&gt;0,VLOOKUP(AN35,RouteBlockTimes,2,FALSE),"Block_5"),"Block_5"))</f>
        <v/>
      </c>
      <c r="CI35" s="198" t="str">
        <f t="shared" si="51"/>
        <v/>
      </c>
      <c r="CK35" s="219">
        <f t="shared" si="22"/>
        <v>7.2916666666666671E-2</v>
      </c>
      <c r="CL35" s="219">
        <v>6.25E-2</v>
      </c>
      <c r="CM35" s="219">
        <v>6.5972222222222196E-2</v>
      </c>
      <c r="CN35" s="219">
        <f t="shared" si="312"/>
        <v>1.4583333333333332E-2</v>
      </c>
      <c r="CO35" s="219">
        <f t="shared" si="312"/>
        <v>1.4583333333333332E-2</v>
      </c>
      <c r="CP35" s="219">
        <v>6.5972222222222196E-2</v>
      </c>
      <c r="CQ35" s="219">
        <v>1.3194444444444399E-2</v>
      </c>
      <c r="CS35" s="219">
        <f t="shared" si="23"/>
        <v>7.2916666666666671E-2</v>
      </c>
      <c r="CT35" s="219">
        <v>6.25E-2</v>
      </c>
      <c r="CU35" s="219">
        <v>6.5972222222222196E-2</v>
      </c>
      <c r="CV35" s="219">
        <f t="shared" si="313"/>
        <v>1.4583333333333332E-2</v>
      </c>
      <c r="CW35" s="219">
        <f t="shared" si="313"/>
        <v>1.4583333333333332E-2</v>
      </c>
      <c r="CX35" s="219">
        <v>6.5972222222222196E-2</v>
      </c>
      <c r="CY35" s="219">
        <v>1.3194444444444399E-2</v>
      </c>
      <c r="DA35" s="239">
        <v>0.131944444444445</v>
      </c>
      <c r="DB35" s="239">
        <v>0.131944444444445</v>
      </c>
      <c r="DC35" s="239">
        <v>0.131944444444445</v>
      </c>
      <c r="DD35" s="239">
        <v>0.131944444444445</v>
      </c>
      <c r="DE35" s="239">
        <v>0.131944444444445</v>
      </c>
      <c r="DF35" s="239">
        <v>0.131944444444445</v>
      </c>
      <c r="DG35" s="239">
        <v>0.131944444444445</v>
      </c>
      <c r="DH35" s="239">
        <v>0.131944444444445</v>
      </c>
      <c r="DI35" s="239">
        <v>0.131944444444445</v>
      </c>
      <c r="DJ35" s="239">
        <v>0.131944444444445</v>
      </c>
      <c r="DL35" s="2" t="str" cm="1">
        <f t="array" ref="DL35">_xlfn.IFNA(IF(INDEX(SectorsBlocks,ROW()-ROW(DK$5)+2,MATCH(SUBSTITUTE(RPName," ",""),SectorsBlocks_Top,0))&lt;&gt;0,INDEX(SectorsBlocks,ROW()-ROW(DK$5)+2,MATCH(SUBSTITUTE(RPName," ",""),SectorsBlocks_Top,0)),""),"")</f>
        <v>BNE-MEL</v>
      </c>
      <c r="DM35" s="250" cm="1">
        <f t="array" ref="DM35">_xlfn.IFNA(IF(INDEX(SectorsBlocks,ROW()-ROW(DL$5)+2,MATCH(SUBSTITUTE(RPName," ",""),SectorsBlocks_Top,0))&lt;&gt;0,INDEX(SectorsBlocks,ROW()-ROW(DL$5)+2,MATCH(SUBSTITUTE(RPName," ",""),SectorsBlocks_Top,0)+1),""),"")</f>
        <v>0.10069444444444445</v>
      </c>
    </row>
    <row r="36" spans="1:117" ht="15" customHeight="1">
      <c r="A36" s="12"/>
      <c r="B36" s="95">
        <f t="shared" si="54"/>
        <v>44124</v>
      </c>
      <c r="C36" s="93"/>
      <c r="D36" s="284"/>
      <c r="E36" s="22">
        <f t="shared" ref="E36:E63" si="362">IF(ISBLANK(C36),0,MAX(IF(AND(RP_MinStbyCredit="Yes",NOT(ISERR(SEARCH("Off SBY",J36)))),SbyCalloutMinCR,0),VLOOKUP(C36,DutyTypeDetails,MATCH("Min CR",DutyTypeDetails_Top,FALSE),FALSE),IF(ISBLANK(J36),0,VLOOKUP(J36,DutyCalloutTable,MATCH("Min CR",DutyCalloutTable_Top,0),FALSE))))</f>
        <v>0</v>
      </c>
      <c r="F36" s="22">
        <f t="shared" ref="F36:F63" si="363">IF(ISBLANK(C36),0,IF(AND(RP_MinStbySoftCredit="Yes",C36="SBY"),SbyMinCredit,0)+IF(NOT(ISBLANK(J36)),VLOOKUP(J36,DutyCalloutTable,MATCH("Soft CR",DutyCalloutTable_Top,0),FALSE),VLOOKUP(C36,DutyTypeDetails,MATCH("Soft CR",DutyTypeDetails_Top,FALSE),FALSE)))</f>
        <v>0</v>
      </c>
      <c r="G36" s="76">
        <f t="shared" si="4"/>
        <v>0</v>
      </c>
      <c r="H36" s="139"/>
      <c r="I36" s="139"/>
      <c r="J36" s="142"/>
      <c r="K36" s="142"/>
      <c r="L36" s="145"/>
      <c r="M36" s="35"/>
      <c r="N36" s="65"/>
      <c r="O36" s="148"/>
      <c r="P36" s="148"/>
      <c r="Q36" s="136">
        <f t="shared" si="5"/>
        <v>0</v>
      </c>
      <c r="R36" s="32"/>
      <c r="S36" s="153"/>
      <c r="T36" s="154"/>
      <c r="U36" s="32"/>
      <c r="V36" s="153"/>
      <c r="W36" s="154"/>
      <c r="X36" s="32"/>
      <c r="Y36" s="153"/>
      <c r="Z36" s="154"/>
      <c r="AA36" s="32"/>
      <c r="AB36" s="153"/>
      <c r="AC36" s="154"/>
      <c r="AD36" s="32"/>
      <c r="AE36" s="153"/>
      <c r="AF36" s="154"/>
      <c r="AG36" s="32"/>
      <c r="AH36" s="153"/>
      <c r="AI36" s="154"/>
      <c r="AJ36" s="159">
        <f t="shared" si="6"/>
        <v>0</v>
      </c>
      <c r="AK36" s="160">
        <f t="shared" si="6"/>
        <v>0</v>
      </c>
      <c r="AL36" s="313">
        <f t="shared" si="7"/>
        <v>0</v>
      </c>
      <c r="AM36" s="35"/>
      <c r="AN36" s="65"/>
      <c r="AO36" s="163"/>
      <c r="AP36" s="163"/>
      <c r="AQ36" s="136">
        <f t="shared" si="8"/>
        <v>0</v>
      </c>
      <c r="AR36" s="247">
        <f t="shared" si="57"/>
        <v>44124</v>
      </c>
      <c r="AS36" s="248">
        <f t="shared" si="9"/>
        <v>0</v>
      </c>
      <c r="AT36" s="168">
        <f t="shared" ref="AT36:AT63" si="364">IF(RP_PaidPax="Yes",MAX(IF(ISNUMBER(Q36),Q36+IF(ISNUMBER(AQ36),AQ36,0),IF(ISNUMBER(AQ36),AQ36,0)),IF(OR($C36="TVL",C36="TVL-100",C36="TVL-OAL"),MinTVLCredit,0)),0)</f>
        <v>0</v>
      </c>
      <c r="AU36" s="169">
        <f t="shared" si="27"/>
        <v>0</v>
      </c>
      <c r="AV36" s="167">
        <f t="shared" ref="AV36:AV62" si="365">IF(AND(RP_FlyDutyRIG="Yes",OR(ISNUMBER(I36),ISNUMBER(H36))),DutyRIG*IF(ISNUMBER(I36),I36,H36),0)</f>
        <v>0</v>
      </c>
      <c r="AW36" s="318" t="str">
        <f ca="1">IF(OR(RP_TripDutyRIG&lt;&gt;"Yes",ISBLANK($D36)),"",IF($D36=$D37,$D36,MAX(0,_xlfn.IFNA(VLOOKUP($D36,TripRigList,8),0)-SUM(AX36:OFFSET(AX36,-COUNTIF($D$15:$D36,D36),0)))))</f>
        <v/>
      </c>
      <c r="AX36" s="68">
        <f t="shared" si="29"/>
        <v>0</v>
      </c>
      <c r="AY36" s="266">
        <f t="shared" si="30"/>
        <v>0</v>
      </c>
      <c r="AZ36" s="171">
        <f t="shared" si="31"/>
        <v>0</v>
      </c>
      <c r="BA36" s="12"/>
      <c r="BB36" s="13">
        <f t="shared" si="12"/>
        <v>44124</v>
      </c>
      <c r="BC36" s="296" t="str">
        <f t="shared" si="13"/>
        <v>Err</v>
      </c>
      <c r="BD36" s="296" t="str">
        <f t="shared" ref="BD36:BD63" si="366">IF(AND(NOT(ISBLANK($D36)),OR(_xlfn.IFNA(VLOOKUP(D36,TripRigList,8,0),"N/A")="N/A",ISNA(VLOOKUP($D36,TripRIGListNums,1,FALSE)))),"Err","Ok")</f>
        <v>Ok</v>
      </c>
      <c r="BE36" s="296" t="str">
        <f t="shared" si="15"/>
        <v>Ok</v>
      </c>
      <c r="BF36" s="296" t="str">
        <f t="shared" si="16"/>
        <v>Ok</v>
      </c>
      <c r="BG36" s="296" t="str">
        <f t="shared" si="17"/>
        <v>Ok</v>
      </c>
      <c r="BH36" s="296" t="str">
        <f t="shared" si="18"/>
        <v>Ok</v>
      </c>
      <c r="BI36" s="91" t="str">
        <f t="shared" si="19"/>
        <v>Ok</v>
      </c>
      <c r="BJ36" s="12"/>
      <c r="BK36" s="2" t="str">
        <f t="shared" si="33"/>
        <v/>
      </c>
      <c r="BL36" s="7" t="str">
        <f t="shared" ref="BL36:BL67" si="367">IF(AND(ISNUMBER(BM36),BM36&gt;0),BM36,IF(ISNUMBER(VLOOKUP(BK36,RP_Trips,2,FALSE)),VLOOKUP(BK36,RP_Trips,2,FALSE),""))</f>
        <v/>
      </c>
      <c r="BM36" s="7" t="str">
        <f t="shared" ref="BM36:BM70" si="368">_xlfn.IFNA(IF(VLOOKUP(BK36,RP_MiscCalc_RouteBlockTimes,2,FALSE)&lt;&gt;0,VLOOKUP(BK36,RP_MiscCalc_RouteBlockTimes,2,FALSE),NA()),_xlfn.IFNA(IF(VLOOKUP(BK36,RP_RouteBlockTime_PreTVL,2,FALSE)&lt;&gt;0,VLOOKUP(BK36,RP_RouteBlockTime_PreTVL,2,FALSE),NA()),_xlfn.IFNA(IF(VLOOKUP(BK36,TVLRouteBlockTimes,2,FALSE)&lt;&gt;0,VLOOKUP(BK36,TVLRouteBlockTimes,2,FALSE),NA()),_xlfn.IFNA(IF(VLOOKUP(BK36,RP_RouteBlockTime_S1,2,FALSE)&lt;&gt;0,VLOOKUP(BK36,RP_RouteBlockTime_S1,2,FALSE),NA()),_xlfn.IFNA(VLOOKUP(BK36,RP_RouteBlockTime_S2,2,FALSE),_xlfn.IFNA(VLOOKUP(BK36,RP_RouteBlockTime_S3,2,FALSE),_xlfn.IFNA(VLOOKUP(BK36,RP_RouteBlockTime_S4,2,FALSE),_xlfn.IFNA(VLOOKUP(BK36,RP_RouteBlockTime_S5,2,FALSE),_xlfn.IFNA(VLOOKUP(BK36,RP_RouteBlockTime_S6,2,FALSE),_xlfn.IFNA(VLOOKUP(BK36,RP_RouteBlockTime_PostTVL,2,FALSE),""))))))))))</f>
        <v/>
      </c>
      <c r="BN36" s="2"/>
      <c r="BO36" s="1"/>
      <c r="BP36" s="235">
        <f ca="1"/>
        <v>1.2500000000000001E-2</v>
      </c>
      <c r="BQ36" s="1"/>
      <c r="BR36" s="195" t="str">
        <f t="shared" ref="BR36:BR61" si="369">IF(ISBLANK(N36),"",IF(ISNUMBER(VLOOKUP(N36,RouteBlockTimes,2,FALSE)),IF(VLOOKUP(N36,RouteBlockTimes,2,FALSE)&lt;&gt;0,VLOOKUP(N36,RouteBlockTimes,2,FALSE),"Block_5"),"Block_5"))</f>
        <v/>
      </c>
      <c r="BS36" s="196" t="str">
        <f t="shared" si="37"/>
        <v/>
      </c>
      <c r="BT36" s="196" t="s">
        <v>110</v>
      </c>
      <c r="BU36" s="196" t="s">
        <v>112</v>
      </c>
      <c r="BV36" s="197" t="str">
        <f t="shared" ref="BV36:BV61" si="370">IF(ISBLANK(R36),"",IF(ISNUMBER(VLOOKUP(R36,RouteBlockTimes,2,FALSE)),IF(VLOOKUP(R36,RouteBlockTimes,2,FALSE)&lt;&gt;0,VLOOKUP(R36,RouteBlockTimes,2,FALSE),"Block_5"),"Block_5"))</f>
        <v/>
      </c>
      <c r="BW36" s="197" t="str">
        <f t="shared" ref="BW36:BW62" si="371">IF(ISBLANK(R36),"",IF(AND(NOT(ISBLANK(R36)),R36=RP_Roll_In_Sector,ISNUMBER(RP_Roll_In_Act_Block)),RP_Roll_In_Act_Block,"Block_1"))</f>
        <v/>
      </c>
      <c r="BX36" s="197" t="str">
        <f t="shared" ref="BX36:BX61" si="372">IF(ISBLANK(U36),"",IF(ISNUMBER(VLOOKUP(U36,RouteBlockTimes,2,FALSE)),IF(VLOOKUP(U36,RouteBlockTimes,2,FALSE)&lt;&gt;0,VLOOKUP(U36,RouteBlockTimes,2,FALSE),"Block_5"),"Block_5"))</f>
        <v/>
      </c>
      <c r="BY36" s="197" t="str">
        <f t="shared" si="41"/>
        <v/>
      </c>
      <c r="BZ36" s="197" t="str">
        <f t="shared" ref="BZ36:BZ61" si="373">IF(ISBLANK(X36),"",IF(ISNUMBER(VLOOKUP(X36,RouteBlockTimes,2,FALSE)),IF(VLOOKUP(X36,RouteBlockTimes,2,FALSE)&lt;&gt;0,VLOOKUP(X36,RouteBlockTimes,2,FALSE),"Block_5"),"Block_5"))</f>
        <v/>
      </c>
      <c r="CA36" s="197" t="str">
        <f t="shared" si="43"/>
        <v/>
      </c>
      <c r="CB36" s="197" t="str">
        <f t="shared" ref="CB36:CB61" si="374">IF(ISBLANK(AA36),"",IF(ISNUMBER(VLOOKUP(AA36,RouteBlockTimes,2,FALSE)),IF(VLOOKUP(AA36,RouteBlockTimes,2,FALSE)&lt;&gt;0,VLOOKUP(AA36,RouteBlockTimes,2,FALSE),"Block_5"),"Block_5"))</f>
        <v/>
      </c>
      <c r="CC36" s="197" t="str">
        <f t="shared" si="45"/>
        <v/>
      </c>
      <c r="CD36" s="197" t="str">
        <f t="shared" ref="CD36:CD61" si="375">IF(ISBLANK(AD36),"",IF(ISNUMBER(VLOOKUP(AD36,RouteBlockTimes,2,FALSE)),IF(VLOOKUP(AD36,RouteBlockTimes,2,FALSE)&lt;&gt;0,VLOOKUP(AD36,RouteBlockTimes,2,FALSE),"Block_5"),"Block_5"))</f>
        <v/>
      </c>
      <c r="CE36" s="197" t="str">
        <f t="shared" si="47"/>
        <v/>
      </c>
      <c r="CF36" s="197" t="str">
        <f t="shared" ref="CF36:CF61" si="376">IF(ISBLANK(AG36),"",IF(ISNUMBER(VLOOKUP(AG36,RouteBlockTimes,2,FALSE)),IF(VLOOKUP(AG36,RouteBlockTimes,2,FALSE)&lt;&gt;0,VLOOKUP(AG36,RouteBlockTimes,2,FALSE),"Block_5"),"Block_5"))</f>
        <v/>
      </c>
      <c r="CG36" s="197" t="str">
        <f t="shared" si="49"/>
        <v/>
      </c>
      <c r="CH36" s="196" t="str">
        <f t="shared" ref="CH36:CH61" si="377">IF(ISBLANK(AN36),"",IF(ISNUMBER(VLOOKUP(AN36,RouteBlockTimes,2,FALSE)),IF(VLOOKUP(AN36,RouteBlockTimes,2,FALSE)&lt;&gt;0,VLOOKUP(AN36,RouteBlockTimes,2,FALSE),"Block_5"),"Block_5"))</f>
        <v/>
      </c>
      <c r="CI36" s="198" t="str">
        <f t="shared" si="51"/>
        <v/>
      </c>
      <c r="CK36" s="219">
        <f t="shared" si="22"/>
        <v>7.6388888888888895E-2</v>
      </c>
      <c r="CL36" s="219">
        <v>6.5972222222222196E-2</v>
      </c>
      <c r="CM36" s="219">
        <v>6.9444444444444406E-2</v>
      </c>
      <c r="CN36" s="219">
        <f t="shared" si="312"/>
        <v>1.5277777777777777E-2</v>
      </c>
      <c r="CO36" s="219">
        <f t="shared" si="312"/>
        <v>1.5277777777777777E-2</v>
      </c>
      <c r="CP36" s="219">
        <v>6.9444444444444406E-2</v>
      </c>
      <c r="CQ36" s="219">
        <v>1.38888888888889E-2</v>
      </c>
      <c r="CS36" s="219">
        <f t="shared" si="23"/>
        <v>7.6388888888888895E-2</v>
      </c>
      <c r="CT36" s="219">
        <v>6.5972222222222196E-2</v>
      </c>
      <c r="CU36" s="219">
        <v>6.9444444444444406E-2</v>
      </c>
      <c r="CV36" s="219">
        <f t="shared" si="313"/>
        <v>1.5277777777777777E-2</v>
      </c>
      <c r="CW36" s="219">
        <f t="shared" si="313"/>
        <v>1.5277777777777777E-2</v>
      </c>
      <c r="CX36" s="219">
        <v>6.9444444444444406E-2</v>
      </c>
      <c r="CY36" s="219">
        <v>1.38888888888889E-2</v>
      </c>
      <c r="DA36" s="239">
        <v>0.13541666666666699</v>
      </c>
      <c r="DB36" s="239">
        <v>0.13541666666666699</v>
      </c>
      <c r="DC36" s="239">
        <v>0.13541666666666699</v>
      </c>
      <c r="DD36" s="239">
        <v>0.13541666666666699</v>
      </c>
      <c r="DE36" s="239">
        <v>0.13541666666666699</v>
      </c>
      <c r="DF36" s="239">
        <v>0.13541666666666699</v>
      </c>
      <c r="DG36" s="239">
        <v>0.13541666666666699</v>
      </c>
      <c r="DH36" s="239">
        <v>0.13541666666666699</v>
      </c>
      <c r="DI36" s="239">
        <v>0.13541666666666699</v>
      </c>
      <c r="DJ36" s="239">
        <v>0.13541666666666699</v>
      </c>
      <c r="DL36" s="2" t="str" cm="1">
        <f t="array" ref="DL36">_xlfn.IFNA(IF(INDEX(SectorsBlocks,ROW()-ROW(DK$5)+2,MATCH(SUBSTITUTE(RPName," ",""),SectorsBlocks_Top,0))&lt;&gt;0,INDEX(SectorsBlocks,ROW()-ROW(DK$5)+2,MATCH(SUBSTITUTE(RPName," ",""),SectorsBlocks_Top,0)),""),"")</f>
        <v>BNE-MKY</v>
      </c>
      <c r="DM36" s="250" cm="1">
        <f t="array" ref="DM36">_xlfn.IFNA(IF(INDEX(SectorsBlocks,ROW()-ROW(DL$5)+2,MATCH(SUBSTITUTE(RPName," ",""),SectorsBlocks_Top,0))&lt;&gt;0,INDEX(SectorsBlocks,ROW()-ROW(DL$5)+2,MATCH(SUBSTITUTE(RPName," ",""),SectorsBlocks_Top,0)+1),""),"")</f>
        <v>6.9444444444444448E-2</v>
      </c>
    </row>
    <row r="37" spans="1:117" ht="15" customHeight="1">
      <c r="A37" s="12"/>
      <c r="B37" s="95">
        <f t="shared" si="54"/>
        <v>44125</v>
      </c>
      <c r="C37" s="93"/>
      <c r="D37" s="284"/>
      <c r="E37" s="22">
        <f t="shared" ref="E37:E64" si="378">IF(ISBLANK(C37),0,MAX(IF(AND(RP_MinStbyCredit="Yes",NOT(ISERR(SEARCH("Off SBY",J37)))),SbyCalloutMinCR,0),VLOOKUP(C37,DutyTypeDetails,MATCH("Min CR",DutyTypeDetails_Top,FALSE),FALSE),IF(ISBLANK(J37),0,VLOOKUP(J37,DutyCalloutTable,MATCH("Min CR",DutyCalloutTable_Top,0),FALSE))))</f>
        <v>0</v>
      </c>
      <c r="F37" s="22">
        <f t="shared" ref="F37:F64" si="379">IF(ISBLANK(C37),0,IF(AND(RP_MinStbySoftCredit="Yes",C37="SBY"),SbyMinCredit,0)+IF(NOT(ISBLANK(J37)),VLOOKUP(J37,DutyCalloutTable,MATCH("Soft CR",DutyCalloutTable_Top,0),FALSE),VLOOKUP(C37,DutyTypeDetails,MATCH("Soft CR",DutyTypeDetails_Top,FALSE),FALSE)))</f>
        <v>0</v>
      </c>
      <c r="G37" s="76">
        <f t="shared" si="4"/>
        <v>0</v>
      </c>
      <c r="H37" s="139"/>
      <c r="I37" s="139"/>
      <c r="J37" s="142"/>
      <c r="K37" s="142"/>
      <c r="L37" s="145"/>
      <c r="M37" s="35"/>
      <c r="N37" s="65"/>
      <c r="O37" s="148"/>
      <c r="P37" s="148"/>
      <c r="Q37" s="136">
        <f t="shared" si="5"/>
        <v>0</v>
      </c>
      <c r="R37" s="32"/>
      <c r="S37" s="153"/>
      <c r="T37" s="154"/>
      <c r="U37" s="32"/>
      <c r="V37" s="153"/>
      <c r="W37" s="154"/>
      <c r="X37" s="32"/>
      <c r="Y37" s="153"/>
      <c r="Z37" s="154"/>
      <c r="AA37" s="32"/>
      <c r="AB37" s="153"/>
      <c r="AC37" s="154"/>
      <c r="AD37" s="32"/>
      <c r="AE37" s="153"/>
      <c r="AF37" s="154"/>
      <c r="AG37" s="32"/>
      <c r="AH37" s="153"/>
      <c r="AI37" s="154"/>
      <c r="AJ37" s="159">
        <f t="shared" si="6"/>
        <v>0</v>
      </c>
      <c r="AK37" s="160">
        <f t="shared" si="6"/>
        <v>0</v>
      </c>
      <c r="AL37" s="313">
        <f t="shared" si="7"/>
        <v>0</v>
      </c>
      <c r="AM37" s="35"/>
      <c r="AN37" s="65"/>
      <c r="AO37" s="163"/>
      <c r="AP37" s="163"/>
      <c r="AQ37" s="136">
        <f t="shared" si="8"/>
        <v>0</v>
      </c>
      <c r="AR37" s="247">
        <f t="shared" si="57"/>
        <v>44125</v>
      </c>
      <c r="AS37" s="248">
        <f t="shared" si="9"/>
        <v>0</v>
      </c>
      <c r="AT37" s="168">
        <f t="shared" ref="AT37:AT64" si="380">IF(RP_PaidPax="Yes",MAX(IF(ISNUMBER(Q37),Q37+IF(ISNUMBER(AQ37),AQ37,0),IF(ISNUMBER(AQ37),AQ37,0)),IF(OR($C37="TVL",C37="TVL-100",C37="TVL-OAL"),MinTVLCredit,0)),0)</f>
        <v>0</v>
      </c>
      <c r="AU37" s="169">
        <f t="shared" si="27"/>
        <v>0</v>
      </c>
      <c r="AV37" s="167">
        <f t="shared" ref="AV37:AV63" si="381">IF(AND(RP_FlyDutyRIG="Yes",OR(ISNUMBER(I37),ISNUMBER(H37))),DutyRIG*IF(ISNUMBER(I37),I37,H37),0)</f>
        <v>0</v>
      </c>
      <c r="AW37" s="318" t="str">
        <f ca="1">IF(OR(RP_TripDutyRIG&lt;&gt;"Yes",ISBLANK($D37)),"",IF($D37=$D38,$D37,MAX(0,_xlfn.IFNA(VLOOKUP($D37,TripRigList,8),0)-SUM(AX37:OFFSET(AX37,-COUNTIF($D$15:$D37,D37),0)))))</f>
        <v/>
      </c>
      <c r="AX37" s="68">
        <f t="shared" si="29"/>
        <v>0</v>
      </c>
      <c r="AY37" s="266">
        <f t="shared" si="30"/>
        <v>0</v>
      </c>
      <c r="AZ37" s="171">
        <f t="shared" si="31"/>
        <v>0</v>
      </c>
      <c r="BA37" s="12"/>
      <c r="BB37" s="13">
        <f t="shared" si="12"/>
        <v>44125</v>
      </c>
      <c r="BC37" s="296" t="str">
        <f t="shared" si="13"/>
        <v>Err</v>
      </c>
      <c r="BD37" s="296" t="str">
        <f t="shared" ref="BD37:BD64" si="382">IF(AND(NOT(ISBLANK($D37)),OR(_xlfn.IFNA(VLOOKUP(D37,TripRigList,8,0),"N/A")="N/A",ISNA(VLOOKUP($D37,TripRIGListNums,1,FALSE)))),"Err","Ok")</f>
        <v>Ok</v>
      </c>
      <c r="BE37" s="296" t="str">
        <f t="shared" si="15"/>
        <v>Ok</v>
      </c>
      <c r="BF37" s="296" t="str">
        <f t="shared" si="16"/>
        <v>Ok</v>
      </c>
      <c r="BG37" s="296" t="str">
        <f t="shared" si="17"/>
        <v>Ok</v>
      </c>
      <c r="BH37" s="296" t="str">
        <f t="shared" si="18"/>
        <v>Ok</v>
      </c>
      <c r="BI37" s="91" t="str">
        <f t="shared" si="19"/>
        <v>Ok</v>
      </c>
      <c r="BJ37" s="12"/>
      <c r="BK37" s="2" t="str">
        <f t="shared" si="33"/>
        <v/>
      </c>
      <c r="BL37" s="7" t="str">
        <f t="shared" ref="BL37:BL68" si="383">IF(AND(ISNUMBER(BM37),BM37&gt;0),BM37,IF(ISNUMBER(VLOOKUP(BK37,RP_Trips,2,FALSE)),VLOOKUP(BK37,RP_Trips,2,FALSE),""))</f>
        <v/>
      </c>
      <c r="BM37" s="7" t="str">
        <f t="shared" ref="BM37:BM71" si="384">_xlfn.IFNA(IF(VLOOKUP(BK37,RP_MiscCalc_RouteBlockTimes,2,FALSE)&lt;&gt;0,VLOOKUP(BK37,RP_MiscCalc_RouteBlockTimes,2,FALSE),NA()),_xlfn.IFNA(IF(VLOOKUP(BK37,RP_RouteBlockTime_PreTVL,2,FALSE)&lt;&gt;0,VLOOKUP(BK37,RP_RouteBlockTime_PreTVL,2,FALSE),NA()),_xlfn.IFNA(IF(VLOOKUP(BK37,TVLRouteBlockTimes,2,FALSE)&lt;&gt;0,VLOOKUP(BK37,TVLRouteBlockTimes,2,FALSE),NA()),_xlfn.IFNA(IF(VLOOKUP(BK37,RP_RouteBlockTime_S1,2,FALSE)&lt;&gt;0,VLOOKUP(BK37,RP_RouteBlockTime_S1,2,FALSE),NA()),_xlfn.IFNA(VLOOKUP(BK37,RP_RouteBlockTime_S2,2,FALSE),_xlfn.IFNA(VLOOKUP(BK37,RP_RouteBlockTime_S3,2,FALSE),_xlfn.IFNA(VLOOKUP(BK37,RP_RouteBlockTime_S4,2,FALSE),_xlfn.IFNA(VLOOKUP(BK37,RP_RouteBlockTime_S5,2,FALSE),_xlfn.IFNA(VLOOKUP(BK37,RP_RouteBlockTime_S6,2,FALSE),_xlfn.IFNA(VLOOKUP(BK37,RP_RouteBlockTime_PostTVL,2,FALSE),""))))))))))</f>
        <v/>
      </c>
      <c r="BN37" s="2"/>
      <c r="BO37" s="1"/>
      <c r="BP37" s="235">
        <f ca="1"/>
        <v>1.3194444444444399E-2</v>
      </c>
      <c r="BQ37" s="1"/>
      <c r="BR37" s="195" t="str">
        <f t="shared" ref="BR37:BR62" si="385">IF(ISBLANK(N37),"",IF(ISNUMBER(VLOOKUP(N37,RouteBlockTimes,2,FALSE)),IF(VLOOKUP(N37,RouteBlockTimes,2,FALSE)&lt;&gt;0,VLOOKUP(N37,RouteBlockTimes,2,FALSE),"Block_5"),"Block_5"))</f>
        <v/>
      </c>
      <c r="BS37" s="196" t="str">
        <f t="shared" si="37"/>
        <v/>
      </c>
      <c r="BT37" s="196" t="s">
        <v>110</v>
      </c>
      <c r="BU37" s="196" t="s">
        <v>112</v>
      </c>
      <c r="BV37" s="197" t="str">
        <f t="shared" ref="BV37:BV62" si="386">IF(ISBLANK(R37),"",IF(ISNUMBER(VLOOKUP(R37,RouteBlockTimes,2,FALSE)),IF(VLOOKUP(R37,RouteBlockTimes,2,FALSE)&lt;&gt;0,VLOOKUP(R37,RouteBlockTimes,2,FALSE),"Block_5"),"Block_5"))</f>
        <v/>
      </c>
      <c r="BW37" s="197" t="str">
        <f t="shared" ref="BW37:BW63" si="387">IF(ISBLANK(R37),"",IF(AND(NOT(ISBLANK(R37)),R37=RP_Roll_In_Sector,ISNUMBER(RP_Roll_In_Act_Block)),RP_Roll_In_Act_Block,"Block_1"))</f>
        <v/>
      </c>
      <c r="BX37" s="197" t="str">
        <f t="shared" ref="BX37:BX62" si="388">IF(ISBLANK(U37),"",IF(ISNUMBER(VLOOKUP(U37,RouteBlockTimes,2,FALSE)),IF(VLOOKUP(U37,RouteBlockTimes,2,FALSE)&lt;&gt;0,VLOOKUP(U37,RouteBlockTimes,2,FALSE),"Block_5"),"Block_5"))</f>
        <v/>
      </c>
      <c r="BY37" s="197" t="str">
        <f t="shared" si="41"/>
        <v/>
      </c>
      <c r="BZ37" s="197" t="str">
        <f t="shared" ref="BZ37:BZ62" si="389">IF(ISBLANK(X37),"",IF(ISNUMBER(VLOOKUP(X37,RouteBlockTimes,2,FALSE)),IF(VLOOKUP(X37,RouteBlockTimes,2,FALSE)&lt;&gt;0,VLOOKUP(X37,RouteBlockTimes,2,FALSE),"Block_5"),"Block_5"))</f>
        <v/>
      </c>
      <c r="CA37" s="197" t="str">
        <f t="shared" si="43"/>
        <v/>
      </c>
      <c r="CB37" s="197" t="str">
        <f t="shared" ref="CB37:CB62" si="390">IF(ISBLANK(AA37),"",IF(ISNUMBER(VLOOKUP(AA37,RouteBlockTimes,2,FALSE)),IF(VLOOKUP(AA37,RouteBlockTimes,2,FALSE)&lt;&gt;0,VLOOKUP(AA37,RouteBlockTimes,2,FALSE),"Block_5"),"Block_5"))</f>
        <v/>
      </c>
      <c r="CC37" s="197" t="str">
        <f t="shared" si="45"/>
        <v/>
      </c>
      <c r="CD37" s="197" t="str">
        <f t="shared" ref="CD37:CD62" si="391">IF(ISBLANK(AD37),"",IF(ISNUMBER(VLOOKUP(AD37,RouteBlockTimes,2,FALSE)),IF(VLOOKUP(AD37,RouteBlockTimes,2,FALSE)&lt;&gt;0,VLOOKUP(AD37,RouteBlockTimes,2,FALSE),"Block_5"),"Block_5"))</f>
        <v/>
      </c>
      <c r="CE37" s="197" t="str">
        <f t="shared" si="47"/>
        <v/>
      </c>
      <c r="CF37" s="197" t="str">
        <f t="shared" ref="CF37:CF62" si="392">IF(ISBLANK(AG37),"",IF(ISNUMBER(VLOOKUP(AG37,RouteBlockTimes,2,FALSE)),IF(VLOOKUP(AG37,RouteBlockTimes,2,FALSE)&lt;&gt;0,VLOOKUP(AG37,RouteBlockTimes,2,FALSE),"Block_5"),"Block_5"))</f>
        <v/>
      </c>
      <c r="CG37" s="197" t="str">
        <f t="shared" si="49"/>
        <v/>
      </c>
      <c r="CH37" s="196" t="str">
        <f t="shared" ref="CH37:CH62" si="393">IF(ISBLANK(AN37),"",IF(ISNUMBER(VLOOKUP(AN37,RouteBlockTimes,2,FALSE)),IF(VLOOKUP(AN37,RouteBlockTimes,2,FALSE)&lt;&gt;0,VLOOKUP(AN37,RouteBlockTimes,2,FALSE),"Block_5"),"Block_5"))</f>
        <v/>
      </c>
      <c r="CI37" s="198" t="str">
        <f t="shared" si="51"/>
        <v/>
      </c>
      <c r="CK37" s="219">
        <f t="shared" si="22"/>
        <v>7.9861111111111119E-2</v>
      </c>
      <c r="CL37" s="219">
        <v>6.9444444444444406E-2</v>
      </c>
      <c r="CM37" s="219">
        <v>7.2916666666666699E-2</v>
      </c>
      <c r="CN37" s="219">
        <f t="shared" si="312"/>
        <v>1.5972222222222221E-2</v>
      </c>
      <c r="CO37" s="219">
        <f t="shared" si="312"/>
        <v>1.5972222222222221E-2</v>
      </c>
      <c r="CP37" s="219">
        <v>7.2916666666666699E-2</v>
      </c>
      <c r="CQ37" s="219">
        <v>1.4583333333333301E-2</v>
      </c>
      <c r="CS37" s="219">
        <f t="shared" si="23"/>
        <v>7.9861111111111119E-2</v>
      </c>
      <c r="CT37" s="219">
        <v>6.9444444444444406E-2</v>
      </c>
      <c r="CU37" s="219">
        <v>7.2916666666666699E-2</v>
      </c>
      <c r="CV37" s="219">
        <f t="shared" si="313"/>
        <v>1.5972222222222221E-2</v>
      </c>
      <c r="CW37" s="219">
        <f t="shared" si="313"/>
        <v>1.5972222222222221E-2</v>
      </c>
      <c r="CX37" s="219">
        <v>7.2916666666666699E-2</v>
      </c>
      <c r="CY37" s="219">
        <v>1.4583333333333301E-2</v>
      </c>
      <c r="DA37" s="239">
        <v>0.13888888888888901</v>
      </c>
      <c r="DB37" s="239">
        <v>0.13888888888888901</v>
      </c>
      <c r="DC37" s="239">
        <v>0.13888888888888901</v>
      </c>
      <c r="DD37" s="239">
        <v>0.13888888888888901</v>
      </c>
      <c r="DE37" s="239">
        <v>0.13888888888888901</v>
      </c>
      <c r="DF37" s="239">
        <v>0.13888888888888901</v>
      </c>
      <c r="DG37" s="239">
        <v>0.13888888888888901</v>
      </c>
      <c r="DH37" s="239">
        <v>0.13888888888888901</v>
      </c>
      <c r="DI37" s="239">
        <v>0.13888888888888901</v>
      </c>
      <c r="DJ37" s="239">
        <v>0.13888888888888901</v>
      </c>
      <c r="DL37" s="2" t="str" cm="1">
        <f t="array" ref="DL37">_xlfn.IFNA(IF(INDEX(SectorsBlocks,ROW()-ROW(DK$5)+2,MATCH(SUBSTITUTE(RPName," ",""),SectorsBlocks_Top,0))&lt;&gt;0,INDEX(SectorsBlocks,ROW()-ROW(DK$5)+2,MATCH(SUBSTITUTE(RPName," ",""),SectorsBlocks_Top,0)),""),"")</f>
        <v>BNE-NAN</v>
      </c>
      <c r="DM37" s="250" cm="1">
        <f t="array" ref="DM37">_xlfn.IFNA(IF(INDEX(SectorsBlocks,ROW()-ROW(DL$5)+2,MATCH(SUBSTITUTE(RPName," ",""),SectorsBlocks_Top,0))&lt;&gt;0,INDEX(SectorsBlocks,ROW()-ROW(DL$5)+2,MATCH(SUBSTITUTE(RPName," ",""),SectorsBlocks_Top,0)+1),""),"")</f>
        <v>0.14583333333333334</v>
      </c>
    </row>
    <row r="38" spans="1:117" ht="15" customHeight="1">
      <c r="A38" s="12"/>
      <c r="B38" s="95">
        <f t="shared" si="54"/>
        <v>44126</v>
      </c>
      <c r="C38" s="93"/>
      <c r="D38" s="284"/>
      <c r="E38" s="22">
        <f t="shared" ref="E38:E65" si="394">IF(ISBLANK(C38),0,MAX(IF(AND(RP_MinStbyCredit="Yes",NOT(ISERR(SEARCH("Off SBY",J38)))),SbyCalloutMinCR,0),VLOOKUP(C38,DutyTypeDetails,MATCH("Min CR",DutyTypeDetails_Top,FALSE),FALSE),IF(ISBLANK(J38),0,VLOOKUP(J38,DutyCalloutTable,MATCH("Min CR",DutyCalloutTable_Top,0),FALSE))))</f>
        <v>0</v>
      </c>
      <c r="F38" s="22">
        <f t="shared" ref="F38:F65" si="395">IF(ISBLANK(C38),0,IF(AND(RP_MinStbySoftCredit="Yes",C38="SBY"),SbyMinCredit,0)+IF(NOT(ISBLANK(J38)),VLOOKUP(J38,DutyCalloutTable,MATCH("Soft CR",DutyCalloutTable_Top,0),FALSE),VLOOKUP(C38,DutyTypeDetails,MATCH("Soft CR",DutyTypeDetails_Top,FALSE),FALSE)))</f>
        <v>0</v>
      </c>
      <c r="G38" s="76">
        <f t="shared" si="4"/>
        <v>0</v>
      </c>
      <c r="H38" s="139"/>
      <c r="I38" s="139"/>
      <c r="J38" s="142"/>
      <c r="K38" s="142"/>
      <c r="L38" s="145"/>
      <c r="M38" s="35"/>
      <c r="N38" s="65"/>
      <c r="O38" s="148"/>
      <c r="P38" s="148"/>
      <c r="Q38" s="136">
        <f t="shared" si="5"/>
        <v>0</v>
      </c>
      <c r="R38" s="32"/>
      <c r="S38" s="153"/>
      <c r="T38" s="154"/>
      <c r="U38" s="32"/>
      <c r="V38" s="153"/>
      <c r="W38" s="154"/>
      <c r="X38" s="32"/>
      <c r="Y38" s="153"/>
      <c r="Z38" s="154"/>
      <c r="AA38" s="32"/>
      <c r="AB38" s="153"/>
      <c r="AC38" s="154"/>
      <c r="AD38" s="32"/>
      <c r="AE38" s="153"/>
      <c r="AF38" s="154"/>
      <c r="AG38" s="32"/>
      <c r="AH38" s="153"/>
      <c r="AI38" s="154"/>
      <c r="AJ38" s="159">
        <f t="shared" si="6"/>
        <v>0</v>
      </c>
      <c r="AK38" s="160">
        <f t="shared" si="6"/>
        <v>0</v>
      </c>
      <c r="AL38" s="313">
        <f t="shared" si="7"/>
        <v>0</v>
      </c>
      <c r="AM38" s="35"/>
      <c r="AN38" s="65"/>
      <c r="AO38" s="163"/>
      <c r="AP38" s="163"/>
      <c r="AQ38" s="136">
        <f t="shared" si="8"/>
        <v>0</v>
      </c>
      <c r="AR38" s="247">
        <f t="shared" si="57"/>
        <v>44126</v>
      </c>
      <c r="AS38" s="248">
        <f t="shared" si="9"/>
        <v>0</v>
      </c>
      <c r="AT38" s="168">
        <f t="shared" ref="AT38:AT65" si="396">IF(RP_PaidPax="Yes",MAX(IF(ISNUMBER(Q38),Q38+IF(ISNUMBER(AQ38),AQ38,0),IF(ISNUMBER(AQ38),AQ38,0)),IF(OR($C38="TVL",C38="TVL-100",C38="TVL-OAL"),MinTVLCredit,0)),0)</f>
        <v>0</v>
      </c>
      <c r="AU38" s="169">
        <f t="shared" si="27"/>
        <v>0</v>
      </c>
      <c r="AV38" s="167">
        <f t="shared" ref="AV38:AV64" si="397">IF(AND(RP_FlyDutyRIG="Yes",OR(ISNUMBER(I38),ISNUMBER(H38))),DutyRIG*IF(ISNUMBER(I38),I38,H38),0)</f>
        <v>0</v>
      </c>
      <c r="AW38" s="318" t="str">
        <f ca="1">IF(OR(RP_TripDutyRIG&lt;&gt;"Yes",ISBLANK($D38)),"",IF($D38=$D39,$D38,MAX(0,_xlfn.IFNA(VLOOKUP($D38,TripRigList,8),0)-SUM(AX38:OFFSET(AX38,-COUNTIF($D$15:$D38,D38),0)))))</f>
        <v/>
      </c>
      <c r="AX38" s="68">
        <f t="shared" si="29"/>
        <v>0</v>
      </c>
      <c r="AY38" s="266">
        <f t="shared" si="30"/>
        <v>0</v>
      </c>
      <c r="AZ38" s="171">
        <f t="shared" si="31"/>
        <v>0</v>
      </c>
      <c r="BA38" s="12"/>
      <c r="BB38" s="13">
        <f t="shared" si="12"/>
        <v>44126</v>
      </c>
      <c r="BC38" s="296" t="str">
        <f t="shared" si="13"/>
        <v>Err</v>
      </c>
      <c r="BD38" s="296" t="str">
        <f t="shared" ref="BD38:BD65" si="398">IF(AND(NOT(ISBLANK($D38)),OR(_xlfn.IFNA(VLOOKUP(D38,TripRigList,8,0),"N/A")="N/A",ISNA(VLOOKUP($D38,TripRIGListNums,1,FALSE)))),"Err","Ok")</f>
        <v>Ok</v>
      </c>
      <c r="BE38" s="296" t="str">
        <f t="shared" si="15"/>
        <v>Ok</v>
      </c>
      <c r="BF38" s="296" t="str">
        <f t="shared" si="16"/>
        <v>Ok</v>
      </c>
      <c r="BG38" s="296" t="str">
        <f t="shared" si="17"/>
        <v>Ok</v>
      </c>
      <c r="BH38" s="296" t="str">
        <f t="shared" si="18"/>
        <v>Ok</v>
      </c>
      <c r="BI38" s="91" t="str">
        <f t="shared" si="19"/>
        <v>Ok</v>
      </c>
      <c r="BJ38" s="12"/>
      <c r="BK38" s="2" t="str">
        <f t="shared" si="33"/>
        <v/>
      </c>
      <c r="BL38" s="7" t="str">
        <f t="shared" ref="BL38:BL69" si="399">IF(AND(ISNUMBER(BM38),BM38&gt;0),BM38,IF(ISNUMBER(VLOOKUP(BK38,RP_Trips,2,FALSE)),VLOOKUP(BK38,RP_Trips,2,FALSE),""))</f>
        <v/>
      </c>
      <c r="BM38" s="7" t="str">
        <f t="shared" ref="BM38:BM72" si="400">_xlfn.IFNA(IF(VLOOKUP(BK38,RP_MiscCalc_RouteBlockTimes,2,FALSE)&lt;&gt;0,VLOOKUP(BK38,RP_MiscCalc_RouteBlockTimes,2,FALSE),NA()),_xlfn.IFNA(IF(VLOOKUP(BK38,RP_RouteBlockTime_PreTVL,2,FALSE)&lt;&gt;0,VLOOKUP(BK38,RP_RouteBlockTime_PreTVL,2,FALSE),NA()),_xlfn.IFNA(IF(VLOOKUP(BK38,TVLRouteBlockTimes,2,FALSE)&lt;&gt;0,VLOOKUP(BK38,TVLRouteBlockTimes,2,FALSE),NA()),_xlfn.IFNA(IF(VLOOKUP(BK38,RP_RouteBlockTime_S1,2,FALSE)&lt;&gt;0,VLOOKUP(BK38,RP_RouteBlockTime_S1,2,FALSE),NA()),_xlfn.IFNA(VLOOKUP(BK38,RP_RouteBlockTime_S2,2,FALSE),_xlfn.IFNA(VLOOKUP(BK38,RP_RouteBlockTime_S3,2,FALSE),_xlfn.IFNA(VLOOKUP(BK38,RP_RouteBlockTime_S4,2,FALSE),_xlfn.IFNA(VLOOKUP(BK38,RP_RouteBlockTime_S5,2,FALSE),_xlfn.IFNA(VLOOKUP(BK38,RP_RouteBlockTime_S6,2,FALSE),_xlfn.IFNA(VLOOKUP(BK38,RP_RouteBlockTime_PostTVL,2,FALSE),""))))))))))</f>
        <v/>
      </c>
      <c r="BN38" s="2"/>
      <c r="BO38" s="1"/>
      <c r="BP38" s="235">
        <f ca="1"/>
        <v>1.38888888888889E-2</v>
      </c>
      <c r="BQ38" s="1"/>
      <c r="BR38" s="195" t="str">
        <f t="shared" ref="BR38:BR63" si="401">IF(ISBLANK(N38),"",IF(ISNUMBER(VLOOKUP(N38,RouteBlockTimes,2,FALSE)),IF(VLOOKUP(N38,RouteBlockTimes,2,FALSE)&lt;&gt;0,VLOOKUP(N38,RouteBlockTimes,2,FALSE),"Block_5"),"Block_5"))</f>
        <v/>
      </c>
      <c r="BS38" s="196" t="str">
        <f t="shared" si="37"/>
        <v/>
      </c>
      <c r="BT38" s="196" t="s">
        <v>110</v>
      </c>
      <c r="BU38" s="196" t="s">
        <v>112</v>
      </c>
      <c r="BV38" s="197" t="str">
        <f t="shared" ref="BV38:BV63" si="402">IF(ISBLANK(R38),"",IF(ISNUMBER(VLOOKUP(R38,RouteBlockTimes,2,FALSE)),IF(VLOOKUP(R38,RouteBlockTimes,2,FALSE)&lt;&gt;0,VLOOKUP(R38,RouteBlockTimes,2,FALSE),"Block_5"),"Block_5"))</f>
        <v/>
      </c>
      <c r="BW38" s="197" t="str">
        <f t="shared" ref="BW38:BW64" si="403">IF(ISBLANK(R38),"",IF(AND(NOT(ISBLANK(R38)),R38=RP_Roll_In_Sector,ISNUMBER(RP_Roll_In_Act_Block)),RP_Roll_In_Act_Block,"Block_1"))</f>
        <v/>
      </c>
      <c r="BX38" s="197" t="str">
        <f t="shared" ref="BX38:BX63" si="404">IF(ISBLANK(U38),"",IF(ISNUMBER(VLOOKUP(U38,RouteBlockTimes,2,FALSE)),IF(VLOOKUP(U38,RouteBlockTimes,2,FALSE)&lt;&gt;0,VLOOKUP(U38,RouteBlockTimes,2,FALSE),"Block_5"),"Block_5"))</f>
        <v/>
      </c>
      <c r="BY38" s="197" t="str">
        <f t="shared" si="41"/>
        <v/>
      </c>
      <c r="BZ38" s="197" t="str">
        <f t="shared" ref="BZ38:BZ63" si="405">IF(ISBLANK(X38),"",IF(ISNUMBER(VLOOKUP(X38,RouteBlockTimes,2,FALSE)),IF(VLOOKUP(X38,RouteBlockTimes,2,FALSE)&lt;&gt;0,VLOOKUP(X38,RouteBlockTimes,2,FALSE),"Block_5"),"Block_5"))</f>
        <v/>
      </c>
      <c r="CA38" s="197" t="str">
        <f t="shared" si="43"/>
        <v/>
      </c>
      <c r="CB38" s="197" t="str">
        <f t="shared" ref="CB38:CB63" si="406">IF(ISBLANK(AA38),"",IF(ISNUMBER(VLOOKUP(AA38,RouteBlockTimes,2,FALSE)),IF(VLOOKUP(AA38,RouteBlockTimes,2,FALSE)&lt;&gt;0,VLOOKUP(AA38,RouteBlockTimes,2,FALSE),"Block_5"),"Block_5"))</f>
        <v/>
      </c>
      <c r="CC38" s="197" t="str">
        <f t="shared" si="45"/>
        <v/>
      </c>
      <c r="CD38" s="197" t="str">
        <f t="shared" ref="CD38:CD63" si="407">IF(ISBLANK(AD38),"",IF(ISNUMBER(VLOOKUP(AD38,RouteBlockTimes,2,FALSE)),IF(VLOOKUP(AD38,RouteBlockTimes,2,FALSE)&lt;&gt;0,VLOOKUP(AD38,RouteBlockTimes,2,FALSE),"Block_5"),"Block_5"))</f>
        <v/>
      </c>
      <c r="CE38" s="197" t="str">
        <f t="shared" si="47"/>
        <v/>
      </c>
      <c r="CF38" s="197" t="str">
        <f t="shared" ref="CF38:CF63" si="408">IF(ISBLANK(AG38),"",IF(ISNUMBER(VLOOKUP(AG38,RouteBlockTimes,2,FALSE)),IF(VLOOKUP(AG38,RouteBlockTimes,2,FALSE)&lt;&gt;0,VLOOKUP(AG38,RouteBlockTimes,2,FALSE),"Block_5"),"Block_5"))</f>
        <v/>
      </c>
      <c r="CG38" s="197" t="str">
        <f t="shared" si="49"/>
        <v/>
      </c>
      <c r="CH38" s="196" t="str">
        <f t="shared" ref="CH38:CH63" si="409">IF(ISBLANK(AN38),"",IF(ISNUMBER(VLOOKUP(AN38,RouteBlockTimes,2,FALSE)),IF(VLOOKUP(AN38,RouteBlockTimes,2,FALSE)&lt;&gt;0,VLOOKUP(AN38,RouteBlockTimes,2,FALSE),"Block_5"),"Block_5"))</f>
        <v/>
      </c>
      <c r="CI38" s="198" t="str">
        <f t="shared" si="51"/>
        <v/>
      </c>
      <c r="CK38" s="219">
        <f t="shared" si="22"/>
        <v>8.3333333333333329E-2</v>
      </c>
      <c r="CL38" s="219">
        <v>7.2916666666666699E-2</v>
      </c>
      <c r="CM38" s="219">
        <v>7.6388888888888895E-2</v>
      </c>
      <c r="CN38" s="219">
        <f t="shared" si="312"/>
        <v>1.6666666666666666E-2</v>
      </c>
      <c r="CO38" s="219">
        <f t="shared" si="312"/>
        <v>1.6666666666666666E-2</v>
      </c>
      <c r="CP38" s="219">
        <v>7.6388888888888895E-2</v>
      </c>
      <c r="CQ38" s="219">
        <v>1.52777777777778E-2</v>
      </c>
      <c r="CS38" s="219">
        <f t="shared" si="23"/>
        <v>8.3333333333333329E-2</v>
      </c>
      <c r="CT38" s="219">
        <v>7.2916666666666699E-2</v>
      </c>
      <c r="CU38" s="219">
        <v>7.6388888888888895E-2</v>
      </c>
      <c r="CV38" s="219">
        <f t="shared" si="313"/>
        <v>1.6666666666666666E-2</v>
      </c>
      <c r="CW38" s="219">
        <f t="shared" si="313"/>
        <v>1.6666666666666666E-2</v>
      </c>
      <c r="CX38" s="219">
        <v>7.6388888888888895E-2</v>
      </c>
      <c r="CY38" s="219">
        <v>1.52777777777778E-2</v>
      </c>
      <c r="DA38" s="239">
        <v>0.14236111111111099</v>
      </c>
      <c r="DB38" s="239">
        <v>0.14236111111111099</v>
      </c>
      <c r="DC38" s="239">
        <v>0.14236111111111099</v>
      </c>
      <c r="DD38" s="239">
        <v>0.14236111111111099</v>
      </c>
      <c r="DE38" s="239">
        <v>0.14236111111111099</v>
      </c>
      <c r="DF38" s="239">
        <v>0.14236111111111099</v>
      </c>
      <c r="DG38" s="239">
        <v>0.14236111111111099</v>
      </c>
      <c r="DH38" s="239">
        <v>0.14236111111111099</v>
      </c>
      <c r="DI38" s="239">
        <v>0.14236111111111099</v>
      </c>
      <c r="DJ38" s="239">
        <v>0.14236111111111099</v>
      </c>
      <c r="DL38" s="2" t="str" cm="1">
        <f t="array" ref="DL38">_xlfn.IFNA(IF(INDEX(SectorsBlocks,ROW()-ROW(DK$5)+2,MATCH(SUBSTITUTE(RPName," ",""),SectorsBlocks_Top,0))&lt;&gt;0,INDEX(SectorsBlocks,ROW()-ROW(DK$5)+2,MATCH(SUBSTITUTE(RPName," ",""),SectorsBlocks_Top,0)),""),"")</f>
        <v>BNE-PER</v>
      </c>
      <c r="DM38" s="250" cm="1">
        <f t="array" ref="DM38">_xlfn.IFNA(IF(INDEX(SectorsBlocks,ROW()-ROW(DL$5)+2,MATCH(SUBSTITUTE(RPName," ",""),SectorsBlocks_Top,0))&lt;&gt;0,INDEX(SectorsBlocks,ROW()-ROW(DL$5)+2,MATCH(SUBSTITUTE(RPName," ",""),SectorsBlocks_Top,0)+1),""),"")</f>
        <v>0.24652777777777779</v>
      </c>
    </row>
    <row r="39" spans="1:117" ht="15" customHeight="1">
      <c r="A39" s="12"/>
      <c r="B39" s="95">
        <f t="shared" si="54"/>
        <v>44127</v>
      </c>
      <c r="C39" s="93"/>
      <c r="D39" s="284"/>
      <c r="E39" s="22">
        <f t="shared" ref="E39:E66" si="410">IF(ISBLANK(C39),0,MAX(IF(AND(RP_MinStbyCredit="Yes",NOT(ISERR(SEARCH("Off SBY",J39)))),SbyCalloutMinCR,0),VLOOKUP(C39,DutyTypeDetails,MATCH("Min CR",DutyTypeDetails_Top,FALSE),FALSE),IF(ISBLANK(J39),0,VLOOKUP(J39,DutyCalloutTable,MATCH("Min CR",DutyCalloutTable_Top,0),FALSE))))</f>
        <v>0</v>
      </c>
      <c r="F39" s="22">
        <f t="shared" ref="F39:F66" si="411">IF(ISBLANK(C39),0,IF(AND(RP_MinStbySoftCredit="Yes",C39="SBY"),SbyMinCredit,0)+IF(NOT(ISBLANK(J39)),VLOOKUP(J39,DutyCalloutTable,MATCH("Soft CR",DutyCalloutTable_Top,0),FALSE),VLOOKUP(C39,DutyTypeDetails,MATCH("Soft CR",DutyTypeDetails_Top,FALSE),FALSE)))</f>
        <v>0</v>
      </c>
      <c r="G39" s="76">
        <f t="shared" si="4"/>
        <v>0</v>
      </c>
      <c r="H39" s="139"/>
      <c r="I39" s="139"/>
      <c r="J39" s="142"/>
      <c r="K39" s="142"/>
      <c r="L39" s="145"/>
      <c r="M39" s="35"/>
      <c r="N39" s="65"/>
      <c r="O39" s="148"/>
      <c r="P39" s="148"/>
      <c r="Q39" s="136">
        <f t="shared" si="5"/>
        <v>0</v>
      </c>
      <c r="R39" s="32"/>
      <c r="S39" s="153"/>
      <c r="T39" s="154"/>
      <c r="U39" s="32"/>
      <c r="V39" s="153"/>
      <c r="W39" s="154"/>
      <c r="X39" s="32"/>
      <c r="Y39" s="153"/>
      <c r="Z39" s="154"/>
      <c r="AA39" s="32"/>
      <c r="AB39" s="153"/>
      <c r="AC39" s="154"/>
      <c r="AD39" s="32"/>
      <c r="AE39" s="153"/>
      <c r="AF39" s="154"/>
      <c r="AG39" s="32"/>
      <c r="AH39" s="153"/>
      <c r="AI39" s="154"/>
      <c r="AJ39" s="159">
        <f t="shared" si="6"/>
        <v>0</v>
      </c>
      <c r="AK39" s="160">
        <f t="shared" si="6"/>
        <v>0</v>
      </c>
      <c r="AL39" s="313">
        <f t="shared" si="7"/>
        <v>0</v>
      </c>
      <c r="AM39" s="35"/>
      <c r="AN39" s="65"/>
      <c r="AO39" s="163"/>
      <c r="AP39" s="163"/>
      <c r="AQ39" s="136">
        <f t="shared" si="8"/>
        <v>0</v>
      </c>
      <c r="AR39" s="247">
        <f t="shared" si="57"/>
        <v>44127</v>
      </c>
      <c r="AS39" s="248">
        <f t="shared" si="9"/>
        <v>0</v>
      </c>
      <c r="AT39" s="168">
        <f t="shared" ref="AT39:AT66" si="412">IF(RP_PaidPax="Yes",MAX(IF(ISNUMBER(Q39),Q39+IF(ISNUMBER(AQ39),AQ39,0),IF(ISNUMBER(AQ39),AQ39,0)),IF(OR($C39="TVL",C39="TVL-100",C39="TVL-OAL"),MinTVLCredit,0)),0)</f>
        <v>0</v>
      </c>
      <c r="AU39" s="169">
        <f t="shared" si="27"/>
        <v>0</v>
      </c>
      <c r="AV39" s="167">
        <f t="shared" ref="AV39:AV65" si="413">IF(AND(RP_FlyDutyRIG="Yes",OR(ISNUMBER(I39),ISNUMBER(H39))),DutyRIG*IF(ISNUMBER(I39),I39,H39),0)</f>
        <v>0</v>
      </c>
      <c r="AW39" s="318" t="str">
        <f ca="1">IF(OR(RP_TripDutyRIG&lt;&gt;"Yes",ISBLANK($D39)),"",IF($D39=$D40,$D39,MAX(0,_xlfn.IFNA(VLOOKUP($D39,TripRigList,8),0)-SUM(AX39:OFFSET(AX39,-COUNTIF($D$15:$D39,D39),0)))))</f>
        <v/>
      </c>
      <c r="AX39" s="68">
        <f t="shared" si="29"/>
        <v>0</v>
      </c>
      <c r="AY39" s="266">
        <f t="shared" si="30"/>
        <v>0</v>
      </c>
      <c r="AZ39" s="171">
        <f t="shared" si="31"/>
        <v>0</v>
      </c>
      <c r="BA39" s="12"/>
      <c r="BB39" s="13">
        <f t="shared" si="12"/>
        <v>44127</v>
      </c>
      <c r="BC39" s="296" t="str">
        <f t="shared" si="13"/>
        <v>Err</v>
      </c>
      <c r="BD39" s="296" t="str">
        <f t="shared" ref="BD39:BD66" si="414">IF(AND(NOT(ISBLANK($D39)),OR(_xlfn.IFNA(VLOOKUP(D39,TripRigList,8,0),"N/A")="N/A",ISNA(VLOOKUP($D39,TripRIGListNums,1,FALSE)))),"Err","Ok")</f>
        <v>Ok</v>
      </c>
      <c r="BE39" s="296" t="str">
        <f t="shared" si="15"/>
        <v>Ok</v>
      </c>
      <c r="BF39" s="296" t="str">
        <f t="shared" si="16"/>
        <v>Ok</v>
      </c>
      <c r="BG39" s="296" t="str">
        <f t="shared" si="17"/>
        <v>Ok</v>
      </c>
      <c r="BH39" s="296" t="str">
        <f t="shared" si="18"/>
        <v>Ok</v>
      </c>
      <c r="BI39" s="91" t="str">
        <f t="shared" si="19"/>
        <v>Ok</v>
      </c>
      <c r="BJ39" s="12"/>
      <c r="BK39" s="2" t="str">
        <f t="shared" si="33"/>
        <v/>
      </c>
      <c r="BL39" s="7" t="str">
        <f t="shared" ref="BL39:BL70" si="415">IF(AND(ISNUMBER(BM39),BM39&gt;0),BM39,IF(ISNUMBER(VLOOKUP(BK39,RP_Trips,2,FALSE)),VLOOKUP(BK39,RP_Trips,2,FALSE),""))</f>
        <v/>
      </c>
      <c r="BM39" s="7" t="str">
        <f t="shared" ref="BM39:BM73" si="416">_xlfn.IFNA(IF(VLOOKUP(BK39,RP_MiscCalc_RouteBlockTimes,2,FALSE)&lt;&gt;0,VLOOKUP(BK39,RP_MiscCalc_RouteBlockTimes,2,FALSE),NA()),_xlfn.IFNA(IF(VLOOKUP(BK39,RP_RouteBlockTime_PreTVL,2,FALSE)&lt;&gt;0,VLOOKUP(BK39,RP_RouteBlockTime_PreTVL,2,FALSE),NA()),_xlfn.IFNA(IF(VLOOKUP(BK39,TVLRouteBlockTimes,2,FALSE)&lt;&gt;0,VLOOKUP(BK39,TVLRouteBlockTimes,2,FALSE),NA()),_xlfn.IFNA(IF(VLOOKUP(BK39,RP_RouteBlockTime_S1,2,FALSE)&lt;&gt;0,VLOOKUP(BK39,RP_RouteBlockTime_S1,2,FALSE),NA()),_xlfn.IFNA(VLOOKUP(BK39,RP_RouteBlockTime_S2,2,FALSE),_xlfn.IFNA(VLOOKUP(BK39,RP_RouteBlockTime_S3,2,FALSE),_xlfn.IFNA(VLOOKUP(BK39,RP_RouteBlockTime_S4,2,FALSE),_xlfn.IFNA(VLOOKUP(BK39,RP_RouteBlockTime_S5,2,FALSE),_xlfn.IFNA(VLOOKUP(BK39,RP_RouteBlockTime_S6,2,FALSE),_xlfn.IFNA(VLOOKUP(BK39,RP_RouteBlockTime_PostTVL,2,FALSE),""))))))))))</f>
        <v/>
      </c>
      <c r="BN39" s="2"/>
      <c r="BO39" s="1"/>
      <c r="BP39" s="235">
        <f ca="1"/>
        <v>1.4583333333333301E-2</v>
      </c>
      <c r="BQ39" s="1"/>
      <c r="BR39" s="195" t="str">
        <f t="shared" ref="BR39:BR64" si="417">IF(ISBLANK(N39),"",IF(ISNUMBER(VLOOKUP(N39,RouteBlockTimes,2,FALSE)),IF(VLOOKUP(N39,RouteBlockTimes,2,FALSE)&lt;&gt;0,VLOOKUP(N39,RouteBlockTimes,2,FALSE),"Block_5"),"Block_5"))</f>
        <v/>
      </c>
      <c r="BS39" s="196" t="str">
        <f t="shared" si="37"/>
        <v/>
      </c>
      <c r="BT39" s="196" t="s">
        <v>110</v>
      </c>
      <c r="BU39" s="196" t="s">
        <v>112</v>
      </c>
      <c r="BV39" s="197" t="str">
        <f t="shared" ref="BV39:BV64" si="418">IF(ISBLANK(R39),"",IF(ISNUMBER(VLOOKUP(R39,RouteBlockTimes,2,FALSE)),IF(VLOOKUP(R39,RouteBlockTimes,2,FALSE)&lt;&gt;0,VLOOKUP(R39,RouteBlockTimes,2,FALSE),"Block_5"),"Block_5"))</f>
        <v/>
      </c>
      <c r="BW39" s="197" t="str">
        <f t="shared" ref="BW39:BW65" si="419">IF(ISBLANK(R39),"",IF(AND(NOT(ISBLANK(R39)),R39=RP_Roll_In_Sector,ISNUMBER(RP_Roll_In_Act_Block)),RP_Roll_In_Act_Block,"Block_1"))</f>
        <v/>
      </c>
      <c r="BX39" s="197" t="str">
        <f t="shared" ref="BX39:BX64" si="420">IF(ISBLANK(U39),"",IF(ISNUMBER(VLOOKUP(U39,RouteBlockTimes,2,FALSE)),IF(VLOOKUP(U39,RouteBlockTimes,2,FALSE)&lt;&gt;0,VLOOKUP(U39,RouteBlockTimes,2,FALSE),"Block_5"),"Block_5"))</f>
        <v/>
      </c>
      <c r="BY39" s="197" t="str">
        <f t="shared" si="41"/>
        <v/>
      </c>
      <c r="BZ39" s="197" t="str">
        <f t="shared" ref="BZ39:BZ64" si="421">IF(ISBLANK(X39),"",IF(ISNUMBER(VLOOKUP(X39,RouteBlockTimes,2,FALSE)),IF(VLOOKUP(X39,RouteBlockTimes,2,FALSE)&lt;&gt;0,VLOOKUP(X39,RouteBlockTimes,2,FALSE),"Block_5"),"Block_5"))</f>
        <v/>
      </c>
      <c r="CA39" s="197" t="str">
        <f t="shared" si="43"/>
        <v/>
      </c>
      <c r="CB39" s="197" t="str">
        <f t="shared" ref="CB39:CB64" si="422">IF(ISBLANK(AA39),"",IF(ISNUMBER(VLOOKUP(AA39,RouteBlockTimes,2,FALSE)),IF(VLOOKUP(AA39,RouteBlockTimes,2,FALSE)&lt;&gt;0,VLOOKUP(AA39,RouteBlockTimes,2,FALSE),"Block_5"),"Block_5"))</f>
        <v/>
      </c>
      <c r="CC39" s="197" t="str">
        <f t="shared" si="45"/>
        <v/>
      </c>
      <c r="CD39" s="197" t="str">
        <f t="shared" ref="CD39:CD64" si="423">IF(ISBLANK(AD39),"",IF(ISNUMBER(VLOOKUP(AD39,RouteBlockTimes,2,FALSE)),IF(VLOOKUP(AD39,RouteBlockTimes,2,FALSE)&lt;&gt;0,VLOOKUP(AD39,RouteBlockTimes,2,FALSE),"Block_5"),"Block_5"))</f>
        <v/>
      </c>
      <c r="CE39" s="197" t="str">
        <f t="shared" si="47"/>
        <v/>
      </c>
      <c r="CF39" s="197" t="str">
        <f t="shared" ref="CF39:CF64" si="424">IF(ISBLANK(AG39),"",IF(ISNUMBER(VLOOKUP(AG39,RouteBlockTimes,2,FALSE)),IF(VLOOKUP(AG39,RouteBlockTimes,2,FALSE)&lt;&gt;0,VLOOKUP(AG39,RouteBlockTimes,2,FALSE),"Block_5"),"Block_5"))</f>
        <v/>
      </c>
      <c r="CG39" s="197" t="str">
        <f t="shared" si="49"/>
        <v/>
      </c>
      <c r="CH39" s="196" t="str">
        <f t="shared" ref="CH39:CH64" si="425">IF(ISBLANK(AN39),"",IF(ISNUMBER(VLOOKUP(AN39,RouteBlockTimes,2,FALSE)),IF(VLOOKUP(AN39,RouteBlockTimes,2,FALSE)&lt;&gt;0,VLOOKUP(AN39,RouteBlockTimes,2,FALSE),"Block_5"),"Block_5"))</f>
        <v/>
      </c>
      <c r="CI39" s="198" t="str">
        <f t="shared" si="51"/>
        <v/>
      </c>
      <c r="CK39" s="219">
        <f t="shared" si="22"/>
        <v>8.6805555555555552E-2</v>
      </c>
      <c r="CL39" s="219">
        <v>7.6388888888888895E-2</v>
      </c>
      <c r="CM39" s="219">
        <v>7.9861111111111105E-2</v>
      </c>
      <c r="CN39" s="219">
        <f t="shared" si="312"/>
        <v>1.7361111111111112E-2</v>
      </c>
      <c r="CO39" s="219">
        <f t="shared" si="312"/>
        <v>1.7361111111111112E-2</v>
      </c>
      <c r="CP39" s="219">
        <v>7.9861111111111105E-2</v>
      </c>
      <c r="CQ39" s="219">
        <v>1.59722222222222E-2</v>
      </c>
      <c r="CS39" s="219">
        <f t="shared" si="23"/>
        <v>8.6805555555555552E-2</v>
      </c>
      <c r="CT39" s="219">
        <v>7.6388888888888895E-2</v>
      </c>
      <c r="CU39" s="219">
        <v>7.9861111111111105E-2</v>
      </c>
      <c r="CV39" s="219">
        <f t="shared" si="313"/>
        <v>1.7361111111111112E-2</v>
      </c>
      <c r="CW39" s="219">
        <f t="shared" si="313"/>
        <v>1.7361111111111112E-2</v>
      </c>
      <c r="CX39" s="219">
        <v>7.9861111111111105E-2</v>
      </c>
      <c r="CY39" s="219">
        <v>1.59722222222222E-2</v>
      </c>
      <c r="DA39" s="239">
        <v>0.14583333333333301</v>
      </c>
      <c r="DB39" s="239">
        <v>0.14583333333333301</v>
      </c>
      <c r="DC39" s="239">
        <v>0.14583333333333301</v>
      </c>
      <c r="DD39" s="239">
        <v>0.14583333333333301</v>
      </c>
      <c r="DE39" s="239">
        <v>0.14583333333333301</v>
      </c>
      <c r="DF39" s="239">
        <v>0.14583333333333301</v>
      </c>
      <c r="DG39" s="239">
        <v>0.14583333333333301</v>
      </c>
      <c r="DH39" s="239">
        <v>0.14583333333333301</v>
      </c>
      <c r="DI39" s="239">
        <v>0.14583333333333301</v>
      </c>
      <c r="DJ39" s="239">
        <v>0.14583333333333301</v>
      </c>
      <c r="DL39" s="2" t="str" cm="1">
        <f t="array" ref="DL39">_xlfn.IFNA(IF(INDEX(SectorsBlocks,ROW()-ROW(DK$5)+2,MATCH(SUBSTITUTE(RPName," ",""),SectorsBlocks_Top,0))&lt;&gt;0,INDEX(SectorsBlocks,ROW()-ROW(DK$5)+2,MATCH(SUBSTITUTE(RPName," ",""),SectorsBlocks_Top,0)),""),"")</f>
        <v>BNE-PPP</v>
      </c>
      <c r="DM39" s="250" cm="1">
        <f t="array" ref="DM39">_xlfn.IFNA(IF(INDEX(SectorsBlocks,ROW()-ROW(DL$5)+2,MATCH(SUBSTITUTE(RPName," ",""),SectorsBlocks_Top,0))&lt;&gt;0,INDEX(SectorsBlocks,ROW()-ROW(DL$5)+2,MATCH(SUBSTITUTE(RPName," ",""),SectorsBlocks_Top,0)+1),""),"")</f>
        <v>7.6388888888888895E-2</v>
      </c>
    </row>
    <row r="40" spans="1:117" ht="15" customHeight="1">
      <c r="A40" s="12"/>
      <c r="B40" s="95">
        <f t="shared" si="54"/>
        <v>44128</v>
      </c>
      <c r="C40" s="93"/>
      <c r="D40" s="284"/>
      <c r="E40" s="22">
        <f t="shared" ref="E40:E67" si="426">IF(ISBLANK(C40),0,MAX(IF(AND(RP_MinStbyCredit="Yes",NOT(ISERR(SEARCH("Off SBY",J40)))),SbyCalloutMinCR,0),VLOOKUP(C40,DutyTypeDetails,MATCH("Min CR",DutyTypeDetails_Top,FALSE),FALSE),IF(ISBLANK(J40),0,VLOOKUP(J40,DutyCalloutTable,MATCH("Min CR",DutyCalloutTable_Top,0),FALSE))))</f>
        <v>0</v>
      </c>
      <c r="F40" s="22">
        <f t="shared" ref="F40:F67" si="427">IF(ISBLANK(C40),0,IF(AND(RP_MinStbySoftCredit="Yes",C40="SBY"),SbyMinCredit,0)+IF(NOT(ISBLANK(J40)),VLOOKUP(J40,DutyCalloutTable,MATCH("Soft CR",DutyCalloutTable_Top,0),FALSE),VLOOKUP(C40,DutyTypeDetails,MATCH("Soft CR",DutyTypeDetails_Top,FALSE),FALSE)))</f>
        <v>0</v>
      </c>
      <c r="G40" s="76">
        <f t="shared" si="4"/>
        <v>0</v>
      </c>
      <c r="H40" s="139"/>
      <c r="I40" s="139"/>
      <c r="J40" s="142"/>
      <c r="K40" s="142"/>
      <c r="L40" s="145"/>
      <c r="M40" s="35"/>
      <c r="N40" s="65"/>
      <c r="O40" s="148"/>
      <c r="P40" s="148"/>
      <c r="Q40" s="136">
        <f t="shared" si="5"/>
        <v>0</v>
      </c>
      <c r="R40" s="32"/>
      <c r="S40" s="153"/>
      <c r="T40" s="154"/>
      <c r="U40" s="32"/>
      <c r="V40" s="153"/>
      <c r="W40" s="154"/>
      <c r="X40" s="32"/>
      <c r="Y40" s="153"/>
      <c r="Z40" s="154"/>
      <c r="AA40" s="32"/>
      <c r="AB40" s="153"/>
      <c r="AC40" s="154"/>
      <c r="AD40" s="32"/>
      <c r="AE40" s="153"/>
      <c r="AF40" s="154"/>
      <c r="AG40" s="32"/>
      <c r="AH40" s="153"/>
      <c r="AI40" s="154"/>
      <c r="AJ40" s="159">
        <f t="shared" si="6"/>
        <v>0</v>
      </c>
      <c r="AK40" s="160">
        <f t="shared" si="6"/>
        <v>0</v>
      </c>
      <c r="AL40" s="313">
        <f t="shared" si="7"/>
        <v>0</v>
      </c>
      <c r="AM40" s="35"/>
      <c r="AN40" s="65"/>
      <c r="AO40" s="163"/>
      <c r="AP40" s="163"/>
      <c r="AQ40" s="136">
        <f t="shared" si="8"/>
        <v>0</v>
      </c>
      <c r="AR40" s="247">
        <f t="shared" si="57"/>
        <v>44128</v>
      </c>
      <c r="AS40" s="248">
        <f t="shared" si="9"/>
        <v>0</v>
      </c>
      <c r="AT40" s="168">
        <f t="shared" ref="AT40:AT67" si="428">IF(RP_PaidPax="Yes",MAX(IF(ISNUMBER(Q40),Q40+IF(ISNUMBER(AQ40),AQ40,0),IF(ISNUMBER(AQ40),AQ40,0)),IF(OR($C40="TVL",C40="TVL-100",C40="TVL-OAL"),MinTVLCredit,0)),0)</f>
        <v>0</v>
      </c>
      <c r="AU40" s="169">
        <f t="shared" si="27"/>
        <v>0</v>
      </c>
      <c r="AV40" s="167">
        <f t="shared" ref="AV40:AV66" si="429">IF(AND(RP_FlyDutyRIG="Yes",OR(ISNUMBER(I40),ISNUMBER(H40))),DutyRIG*IF(ISNUMBER(I40),I40,H40),0)</f>
        <v>0</v>
      </c>
      <c r="AW40" s="318" t="str">
        <f ca="1">IF(OR(RP_TripDutyRIG&lt;&gt;"Yes",ISBLANK($D40)),"",IF($D40=$D41,$D40,MAX(0,_xlfn.IFNA(VLOOKUP($D40,TripRigList,8),0)-SUM(AX40:OFFSET(AX40,-COUNTIF($D$15:$D40,D40),0)))))</f>
        <v/>
      </c>
      <c r="AX40" s="68">
        <f t="shared" si="29"/>
        <v>0</v>
      </c>
      <c r="AY40" s="266">
        <f t="shared" si="30"/>
        <v>0</v>
      </c>
      <c r="AZ40" s="171">
        <f t="shared" si="31"/>
        <v>0</v>
      </c>
      <c r="BA40" s="12"/>
      <c r="BB40" s="13">
        <f t="shared" si="12"/>
        <v>44128</v>
      </c>
      <c r="BC40" s="296" t="str">
        <f t="shared" si="13"/>
        <v>Err</v>
      </c>
      <c r="BD40" s="296" t="str">
        <f t="shared" ref="BD40:BD67" si="430">IF(AND(NOT(ISBLANK($D40)),OR(_xlfn.IFNA(VLOOKUP(D40,TripRigList,8,0),"N/A")="N/A",ISNA(VLOOKUP($D40,TripRIGListNums,1,FALSE)))),"Err","Ok")</f>
        <v>Ok</v>
      </c>
      <c r="BE40" s="296" t="str">
        <f t="shared" si="15"/>
        <v>Ok</v>
      </c>
      <c r="BF40" s="296" t="str">
        <f t="shared" si="16"/>
        <v>Ok</v>
      </c>
      <c r="BG40" s="296" t="str">
        <f t="shared" si="17"/>
        <v>Ok</v>
      </c>
      <c r="BH40" s="296" t="str">
        <f t="shared" si="18"/>
        <v>Ok</v>
      </c>
      <c r="BI40" s="91" t="str">
        <f t="shared" si="19"/>
        <v>Ok</v>
      </c>
      <c r="BJ40" s="12"/>
      <c r="BK40" s="2" t="str">
        <f t="shared" si="33"/>
        <v/>
      </c>
      <c r="BL40" s="7" t="str">
        <f t="shared" ref="BL40:BL71" si="431">IF(AND(ISNUMBER(BM40),BM40&gt;0),BM40,IF(ISNUMBER(VLOOKUP(BK40,RP_Trips,2,FALSE)),VLOOKUP(BK40,RP_Trips,2,FALSE),""))</f>
        <v/>
      </c>
      <c r="BM40" s="7" t="str">
        <f t="shared" ref="BM40:BM74" si="432">_xlfn.IFNA(IF(VLOOKUP(BK40,RP_MiscCalc_RouteBlockTimes,2,FALSE)&lt;&gt;0,VLOOKUP(BK40,RP_MiscCalc_RouteBlockTimes,2,FALSE),NA()),_xlfn.IFNA(IF(VLOOKUP(BK40,RP_RouteBlockTime_PreTVL,2,FALSE)&lt;&gt;0,VLOOKUP(BK40,RP_RouteBlockTime_PreTVL,2,FALSE),NA()),_xlfn.IFNA(IF(VLOOKUP(BK40,TVLRouteBlockTimes,2,FALSE)&lt;&gt;0,VLOOKUP(BK40,TVLRouteBlockTimes,2,FALSE),NA()),_xlfn.IFNA(IF(VLOOKUP(BK40,RP_RouteBlockTime_S1,2,FALSE)&lt;&gt;0,VLOOKUP(BK40,RP_RouteBlockTime_S1,2,FALSE),NA()),_xlfn.IFNA(VLOOKUP(BK40,RP_RouteBlockTime_S2,2,FALSE),_xlfn.IFNA(VLOOKUP(BK40,RP_RouteBlockTime_S3,2,FALSE),_xlfn.IFNA(VLOOKUP(BK40,RP_RouteBlockTime_S4,2,FALSE),_xlfn.IFNA(VLOOKUP(BK40,RP_RouteBlockTime_S5,2,FALSE),_xlfn.IFNA(VLOOKUP(BK40,RP_RouteBlockTime_S6,2,FALSE),_xlfn.IFNA(VLOOKUP(BK40,RP_RouteBlockTime_PostTVL,2,FALSE),""))))))))))</f>
        <v/>
      </c>
      <c r="BN40" s="2"/>
      <c r="BO40" s="1"/>
      <c r="BP40" s="235">
        <f ca="1"/>
        <v>1.52777777777778E-2</v>
      </c>
      <c r="BQ40" s="1"/>
      <c r="BR40" s="195" t="str">
        <f t="shared" ref="BR40:BR65" si="433">IF(ISBLANK(N40),"",IF(ISNUMBER(VLOOKUP(N40,RouteBlockTimes,2,FALSE)),IF(VLOOKUP(N40,RouteBlockTimes,2,FALSE)&lt;&gt;0,VLOOKUP(N40,RouteBlockTimes,2,FALSE),"Block_5"),"Block_5"))</f>
        <v/>
      </c>
      <c r="BS40" s="196" t="str">
        <f t="shared" si="37"/>
        <v/>
      </c>
      <c r="BT40" s="196" t="s">
        <v>110</v>
      </c>
      <c r="BU40" s="196" t="s">
        <v>112</v>
      </c>
      <c r="BV40" s="197" t="str">
        <f t="shared" ref="BV40:BV65" si="434">IF(ISBLANK(R40),"",IF(ISNUMBER(VLOOKUP(R40,RouteBlockTimes,2,FALSE)),IF(VLOOKUP(R40,RouteBlockTimes,2,FALSE)&lt;&gt;0,VLOOKUP(R40,RouteBlockTimes,2,FALSE),"Block_5"),"Block_5"))</f>
        <v/>
      </c>
      <c r="BW40" s="197" t="str">
        <f t="shared" ref="BW40:BW66" si="435">IF(ISBLANK(R40),"",IF(AND(NOT(ISBLANK(R40)),R40=RP_Roll_In_Sector,ISNUMBER(RP_Roll_In_Act_Block)),RP_Roll_In_Act_Block,"Block_1"))</f>
        <v/>
      </c>
      <c r="BX40" s="197" t="str">
        <f t="shared" ref="BX40:BX65" si="436">IF(ISBLANK(U40),"",IF(ISNUMBER(VLOOKUP(U40,RouteBlockTimes,2,FALSE)),IF(VLOOKUP(U40,RouteBlockTimes,2,FALSE)&lt;&gt;0,VLOOKUP(U40,RouteBlockTimes,2,FALSE),"Block_5"),"Block_5"))</f>
        <v/>
      </c>
      <c r="BY40" s="197" t="str">
        <f t="shared" si="41"/>
        <v/>
      </c>
      <c r="BZ40" s="197" t="str">
        <f t="shared" ref="BZ40:BZ65" si="437">IF(ISBLANK(X40),"",IF(ISNUMBER(VLOOKUP(X40,RouteBlockTimes,2,FALSE)),IF(VLOOKUP(X40,RouteBlockTimes,2,FALSE)&lt;&gt;0,VLOOKUP(X40,RouteBlockTimes,2,FALSE),"Block_5"),"Block_5"))</f>
        <v/>
      </c>
      <c r="CA40" s="197" t="str">
        <f t="shared" si="43"/>
        <v/>
      </c>
      <c r="CB40" s="197" t="str">
        <f t="shared" ref="CB40:CB65" si="438">IF(ISBLANK(AA40),"",IF(ISNUMBER(VLOOKUP(AA40,RouteBlockTimes,2,FALSE)),IF(VLOOKUP(AA40,RouteBlockTimes,2,FALSE)&lt;&gt;0,VLOOKUP(AA40,RouteBlockTimes,2,FALSE),"Block_5"),"Block_5"))</f>
        <v/>
      </c>
      <c r="CC40" s="197" t="str">
        <f t="shared" si="45"/>
        <v/>
      </c>
      <c r="CD40" s="197" t="str">
        <f t="shared" ref="CD40:CD65" si="439">IF(ISBLANK(AD40),"",IF(ISNUMBER(VLOOKUP(AD40,RouteBlockTimes,2,FALSE)),IF(VLOOKUP(AD40,RouteBlockTimes,2,FALSE)&lt;&gt;0,VLOOKUP(AD40,RouteBlockTimes,2,FALSE),"Block_5"),"Block_5"))</f>
        <v/>
      </c>
      <c r="CE40" s="197" t="str">
        <f t="shared" si="47"/>
        <v/>
      </c>
      <c r="CF40" s="197" t="str">
        <f t="shared" ref="CF40:CF65" si="440">IF(ISBLANK(AG40),"",IF(ISNUMBER(VLOOKUP(AG40,RouteBlockTimes,2,FALSE)),IF(VLOOKUP(AG40,RouteBlockTimes,2,FALSE)&lt;&gt;0,VLOOKUP(AG40,RouteBlockTimes,2,FALSE),"Block_5"),"Block_5"))</f>
        <v/>
      </c>
      <c r="CG40" s="197" t="str">
        <f t="shared" si="49"/>
        <v/>
      </c>
      <c r="CH40" s="196" t="str">
        <f t="shared" ref="CH40:CH65" si="441">IF(ISBLANK(AN40),"",IF(ISNUMBER(VLOOKUP(AN40,RouteBlockTimes,2,FALSE)),IF(VLOOKUP(AN40,RouteBlockTimes,2,FALSE)&lt;&gt;0,VLOOKUP(AN40,RouteBlockTimes,2,FALSE),"Block_5"),"Block_5"))</f>
        <v/>
      </c>
      <c r="CI40" s="198" t="str">
        <f t="shared" si="51"/>
        <v/>
      </c>
      <c r="CK40" s="219">
        <f t="shared" si="22"/>
        <v>9.0277777777777776E-2</v>
      </c>
      <c r="CL40" s="219">
        <v>7.9861111111111105E-2</v>
      </c>
      <c r="CM40" s="219">
        <v>8.3333333333333301E-2</v>
      </c>
      <c r="CN40" s="219">
        <f t="shared" si="312"/>
        <v>1.8055555555555557E-2</v>
      </c>
      <c r="CO40" s="219">
        <f t="shared" si="312"/>
        <v>1.8055555555555557E-2</v>
      </c>
      <c r="CP40" s="219">
        <v>8.3333333333333301E-2</v>
      </c>
      <c r="CQ40" s="219">
        <v>1.6666666666666701E-2</v>
      </c>
      <c r="CS40" s="219">
        <f t="shared" si="23"/>
        <v>9.0277777777777776E-2</v>
      </c>
      <c r="CT40" s="219">
        <v>7.9861111111111105E-2</v>
      </c>
      <c r="CU40" s="219">
        <v>8.3333333333333301E-2</v>
      </c>
      <c r="CV40" s="219">
        <f t="shared" si="313"/>
        <v>1.8055555555555557E-2</v>
      </c>
      <c r="CW40" s="219">
        <f t="shared" si="313"/>
        <v>1.8055555555555557E-2</v>
      </c>
      <c r="CX40" s="219">
        <v>8.3333333333333301E-2</v>
      </c>
      <c r="CY40" s="219">
        <v>1.6666666666666701E-2</v>
      </c>
      <c r="DA40" s="239">
        <v>0.149305555555556</v>
      </c>
      <c r="DB40" s="239">
        <v>0.149305555555556</v>
      </c>
      <c r="DC40" s="239">
        <v>0.149305555555556</v>
      </c>
      <c r="DD40" s="239">
        <v>0.149305555555556</v>
      </c>
      <c r="DE40" s="239">
        <v>0.149305555555556</v>
      </c>
      <c r="DF40" s="239">
        <v>0.149305555555556</v>
      </c>
      <c r="DG40" s="239">
        <v>0.149305555555556</v>
      </c>
      <c r="DH40" s="239">
        <v>0.149305555555556</v>
      </c>
      <c r="DI40" s="239">
        <v>0.149305555555556</v>
      </c>
      <c r="DJ40" s="239">
        <v>0.149305555555556</v>
      </c>
      <c r="DL40" s="2" t="str" cm="1">
        <f t="array" ref="DL40">_xlfn.IFNA(IF(INDEX(SectorsBlocks,ROW()-ROW(DK$5)+2,MATCH(SUBSTITUTE(RPName," ",""),SectorsBlocks_Top,0))&lt;&gt;0,INDEX(SectorsBlocks,ROW()-ROW(DK$5)+2,MATCH(SUBSTITUTE(RPName," ",""),SectorsBlocks_Top,0)),""),"")</f>
        <v>BNE-ROK</v>
      </c>
      <c r="DM40" s="250" cm="1">
        <f t="array" ref="DM40">_xlfn.IFNA(IF(INDEX(SectorsBlocks,ROW()-ROW(DL$5)+2,MATCH(SUBSTITUTE(RPName," ",""),SectorsBlocks_Top,0))&lt;&gt;0,INDEX(SectorsBlocks,ROW()-ROW(DL$5)+2,MATCH(SUBSTITUTE(RPName," ",""),SectorsBlocks_Top,0)+1),""),"")</f>
        <v>5.5555555555555552E-2</v>
      </c>
    </row>
    <row r="41" spans="1:117" ht="15" customHeight="1">
      <c r="A41" s="12"/>
      <c r="B41" s="95">
        <f t="shared" si="54"/>
        <v>44129</v>
      </c>
      <c r="C41" s="93"/>
      <c r="D41" s="284"/>
      <c r="E41" s="22">
        <f t="shared" ref="E41:E68" si="442">IF(ISBLANK(C41),0,MAX(IF(AND(RP_MinStbyCredit="Yes",NOT(ISERR(SEARCH("Off SBY",J41)))),SbyCalloutMinCR,0),VLOOKUP(C41,DutyTypeDetails,MATCH("Min CR",DutyTypeDetails_Top,FALSE),FALSE),IF(ISBLANK(J41),0,VLOOKUP(J41,DutyCalloutTable,MATCH("Min CR",DutyCalloutTable_Top,0),FALSE))))</f>
        <v>0</v>
      </c>
      <c r="F41" s="22">
        <f t="shared" ref="F41:F68" si="443">IF(ISBLANK(C41),0,IF(AND(RP_MinStbySoftCredit="Yes",C41="SBY"),SbyMinCredit,0)+IF(NOT(ISBLANK(J41)),VLOOKUP(J41,DutyCalloutTable,MATCH("Soft CR",DutyCalloutTable_Top,0),FALSE),VLOOKUP(C41,DutyTypeDetails,MATCH("Soft CR",DutyTypeDetails_Top,FALSE),FALSE)))</f>
        <v>0</v>
      </c>
      <c r="G41" s="76">
        <f t="shared" si="4"/>
        <v>0</v>
      </c>
      <c r="H41" s="139"/>
      <c r="I41" s="139"/>
      <c r="J41" s="142"/>
      <c r="K41" s="142"/>
      <c r="L41" s="145"/>
      <c r="M41" s="35"/>
      <c r="N41" s="65"/>
      <c r="O41" s="148"/>
      <c r="P41" s="148"/>
      <c r="Q41" s="136">
        <f t="shared" si="5"/>
        <v>0</v>
      </c>
      <c r="R41" s="32"/>
      <c r="S41" s="153"/>
      <c r="T41" s="154"/>
      <c r="U41" s="32"/>
      <c r="V41" s="153"/>
      <c r="W41" s="154"/>
      <c r="X41" s="32"/>
      <c r="Y41" s="153"/>
      <c r="Z41" s="154"/>
      <c r="AA41" s="32"/>
      <c r="AB41" s="153"/>
      <c r="AC41" s="154"/>
      <c r="AD41" s="32"/>
      <c r="AE41" s="153"/>
      <c r="AF41" s="154"/>
      <c r="AG41" s="32"/>
      <c r="AH41" s="153"/>
      <c r="AI41" s="154"/>
      <c r="AJ41" s="159">
        <f t="shared" si="6"/>
        <v>0</v>
      </c>
      <c r="AK41" s="160">
        <f t="shared" si="6"/>
        <v>0</v>
      </c>
      <c r="AL41" s="313">
        <f t="shared" si="7"/>
        <v>0</v>
      </c>
      <c r="AM41" s="35"/>
      <c r="AN41" s="65"/>
      <c r="AO41" s="163"/>
      <c r="AP41" s="163"/>
      <c r="AQ41" s="136">
        <f t="shared" si="8"/>
        <v>0</v>
      </c>
      <c r="AR41" s="247">
        <f t="shared" si="57"/>
        <v>44129</v>
      </c>
      <c r="AS41" s="248">
        <f t="shared" si="9"/>
        <v>0</v>
      </c>
      <c r="AT41" s="168">
        <f t="shared" ref="AT41:AT68" si="444">IF(RP_PaidPax="Yes",MAX(IF(ISNUMBER(Q41),Q41+IF(ISNUMBER(AQ41),AQ41,0),IF(ISNUMBER(AQ41),AQ41,0)),IF(OR($C41="TVL",C41="TVL-100",C41="TVL-OAL"),MinTVLCredit,0)),0)</f>
        <v>0</v>
      </c>
      <c r="AU41" s="169">
        <f t="shared" si="27"/>
        <v>0</v>
      </c>
      <c r="AV41" s="167">
        <f t="shared" ref="AV41:AV67" si="445">IF(AND(RP_FlyDutyRIG="Yes",OR(ISNUMBER(I41),ISNUMBER(H41))),DutyRIG*IF(ISNUMBER(I41),I41,H41),0)</f>
        <v>0</v>
      </c>
      <c r="AW41" s="318" t="str">
        <f ca="1">IF(OR(RP_TripDutyRIG&lt;&gt;"Yes",ISBLANK($D41)),"",IF($D41=$D42,$D41,MAX(0,_xlfn.IFNA(VLOOKUP($D41,TripRigList,8),0)-SUM(AX41:OFFSET(AX41,-COUNTIF($D$15:$D41,D41),0)))))</f>
        <v/>
      </c>
      <c r="AX41" s="68">
        <f t="shared" si="29"/>
        <v>0</v>
      </c>
      <c r="AY41" s="266">
        <f t="shared" si="30"/>
        <v>0</v>
      </c>
      <c r="AZ41" s="171">
        <f t="shared" si="31"/>
        <v>0</v>
      </c>
      <c r="BA41" s="12"/>
      <c r="BB41" s="13">
        <f t="shared" si="12"/>
        <v>44129</v>
      </c>
      <c r="BC41" s="296" t="str">
        <f t="shared" si="13"/>
        <v>Err</v>
      </c>
      <c r="BD41" s="296" t="str">
        <f t="shared" ref="BD41:BD68" si="446">IF(AND(NOT(ISBLANK($D41)),OR(_xlfn.IFNA(VLOOKUP(D41,TripRigList,8,0),"N/A")="N/A",ISNA(VLOOKUP($D41,TripRIGListNums,1,FALSE)))),"Err","Ok")</f>
        <v>Ok</v>
      </c>
      <c r="BE41" s="296" t="str">
        <f t="shared" si="15"/>
        <v>Ok</v>
      </c>
      <c r="BF41" s="296" t="str">
        <f t="shared" si="16"/>
        <v>Ok</v>
      </c>
      <c r="BG41" s="296" t="str">
        <f t="shared" si="17"/>
        <v>Ok</v>
      </c>
      <c r="BH41" s="296" t="str">
        <f t="shared" si="18"/>
        <v>Ok</v>
      </c>
      <c r="BI41" s="91" t="str">
        <f t="shared" si="19"/>
        <v>Ok</v>
      </c>
      <c r="BJ41" s="12"/>
      <c r="BK41" s="2" t="str">
        <f t="shared" si="33"/>
        <v/>
      </c>
      <c r="BL41" s="7" t="str">
        <f t="shared" ref="BL41:BL72" si="447">IF(AND(ISNUMBER(BM41),BM41&gt;0),BM41,IF(ISNUMBER(VLOOKUP(BK41,RP_Trips,2,FALSE)),VLOOKUP(BK41,RP_Trips,2,FALSE),""))</f>
        <v/>
      </c>
      <c r="BM41" s="7" t="str">
        <f t="shared" ref="BM41:BM75" si="448">_xlfn.IFNA(IF(VLOOKUP(BK41,RP_MiscCalc_RouteBlockTimes,2,FALSE)&lt;&gt;0,VLOOKUP(BK41,RP_MiscCalc_RouteBlockTimes,2,FALSE),NA()),_xlfn.IFNA(IF(VLOOKUP(BK41,RP_RouteBlockTime_PreTVL,2,FALSE)&lt;&gt;0,VLOOKUP(BK41,RP_RouteBlockTime_PreTVL,2,FALSE),NA()),_xlfn.IFNA(IF(VLOOKUP(BK41,TVLRouteBlockTimes,2,FALSE)&lt;&gt;0,VLOOKUP(BK41,TVLRouteBlockTimes,2,FALSE),NA()),_xlfn.IFNA(IF(VLOOKUP(BK41,RP_RouteBlockTime_S1,2,FALSE)&lt;&gt;0,VLOOKUP(BK41,RP_RouteBlockTime_S1,2,FALSE),NA()),_xlfn.IFNA(VLOOKUP(BK41,RP_RouteBlockTime_S2,2,FALSE),_xlfn.IFNA(VLOOKUP(BK41,RP_RouteBlockTime_S3,2,FALSE),_xlfn.IFNA(VLOOKUP(BK41,RP_RouteBlockTime_S4,2,FALSE),_xlfn.IFNA(VLOOKUP(BK41,RP_RouteBlockTime_S5,2,FALSE),_xlfn.IFNA(VLOOKUP(BK41,RP_RouteBlockTime_S6,2,FALSE),_xlfn.IFNA(VLOOKUP(BK41,RP_RouteBlockTime_PostTVL,2,FALSE),""))))))))))</f>
        <v/>
      </c>
      <c r="BN41" s="2"/>
      <c r="BO41" s="1"/>
      <c r="BP41" s="235">
        <f ca="1"/>
        <v>1.59722222222222E-2</v>
      </c>
      <c r="BQ41" s="1"/>
      <c r="BR41" s="195" t="str">
        <f t="shared" ref="BR41:BR66" si="449">IF(ISBLANK(N41),"",IF(ISNUMBER(VLOOKUP(N41,RouteBlockTimes,2,FALSE)),IF(VLOOKUP(N41,RouteBlockTimes,2,FALSE)&lt;&gt;0,VLOOKUP(N41,RouteBlockTimes,2,FALSE),"Block_5"),"Block_5"))</f>
        <v/>
      </c>
      <c r="BS41" s="196" t="str">
        <f t="shared" si="37"/>
        <v/>
      </c>
      <c r="BT41" s="196" t="s">
        <v>110</v>
      </c>
      <c r="BU41" s="196" t="s">
        <v>112</v>
      </c>
      <c r="BV41" s="197" t="str">
        <f t="shared" ref="BV41:BV66" si="450">IF(ISBLANK(R41),"",IF(ISNUMBER(VLOOKUP(R41,RouteBlockTimes,2,FALSE)),IF(VLOOKUP(R41,RouteBlockTimes,2,FALSE)&lt;&gt;0,VLOOKUP(R41,RouteBlockTimes,2,FALSE),"Block_5"),"Block_5"))</f>
        <v/>
      </c>
      <c r="BW41" s="197" t="str">
        <f t="shared" ref="BW41:BW67" si="451">IF(ISBLANK(R41),"",IF(AND(NOT(ISBLANK(R41)),R41=RP_Roll_In_Sector,ISNUMBER(RP_Roll_In_Act_Block)),RP_Roll_In_Act_Block,"Block_1"))</f>
        <v/>
      </c>
      <c r="BX41" s="197" t="str">
        <f t="shared" ref="BX41:BX66" si="452">IF(ISBLANK(U41),"",IF(ISNUMBER(VLOOKUP(U41,RouteBlockTimes,2,FALSE)),IF(VLOOKUP(U41,RouteBlockTimes,2,FALSE)&lt;&gt;0,VLOOKUP(U41,RouteBlockTimes,2,FALSE),"Block_5"),"Block_5"))</f>
        <v/>
      </c>
      <c r="BY41" s="197" t="str">
        <f t="shared" si="41"/>
        <v/>
      </c>
      <c r="BZ41" s="197" t="str">
        <f t="shared" ref="BZ41:BZ66" si="453">IF(ISBLANK(X41),"",IF(ISNUMBER(VLOOKUP(X41,RouteBlockTimes,2,FALSE)),IF(VLOOKUP(X41,RouteBlockTimes,2,FALSE)&lt;&gt;0,VLOOKUP(X41,RouteBlockTimes,2,FALSE),"Block_5"),"Block_5"))</f>
        <v/>
      </c>
      <c r="CA41" s="197" t="str">
        <f t="shared" si="43"/>
        <v/>
      </c>
      <c r="CB41" s="197" t="str">
        <f t="shared" ref="CB41:CB66" si="454">IF(ISBLANK(AA41),"",IF(ISNUMBER(VLOOKUP(AA41,RouteBlockTimes,2,FALSE)),IF(VLOOKUP(AA41,RouteBlockTimes,2,FALSE)&lt;&gt;0,VLOOKUP(AA41,RouteBlockTimes,2,FALSE),"Block_5"),"Block_5"))</f>
        <v/>
      </c>
      <c r="CC41" s="197" t="str">
        <f t="shared" si="45"/>
        <v/>
      </c>
      <c r="CD41" s="197" t="str">
        <f t="shared" ref="CD41:CD66" si="455">IF(ISBLANK(AD41),"",IF(ISNUMBER(VLOOKUP(AD41,RouteBlockTimes,2,FALSE)),IF(VLOOKUP(AD41,RouteBlockTimes,2,FALSE)&lt;&gt;0,VLOOKUP(AD41,RouteBlockTimes,2,FALSE),"Block_5"),"Block_5"))</f>
        <v/>
      </c>
      <c r="CE41" s="197" t="str">
        <f t="shared" si="47"/>
        <v/>
      </c>
      <c r="CF41" s="197" t="str">
        <f t="shared" ref="CF41:CF66" si="456">IF(ISBLANK(AG41),"",IF(ISNUMBER(VLOOKUP(AG41,RouteBlockTimes,2,FALSE)),IF(VLOOKUP(AG41,RouteBlockTimes,2,FALSE)&lt;&gt;0,VLOOKUP(AG41,RouteBlockTimes,2,FALSE),"Block_5"),"Block_5"))</f>
        <v/>
      </c>
      <c r="CG41" s="197" t="str">
        <f t="shared" si="49"/>
        <v/>
      </c>
      <c r="CH41" s="196" t="str">
        <f t="shared" ref="CH41:CH66" si="457">IF(ISBLANK(AN41),"",IF(ISNUMBER(VLOOKUP(AN41,RouteBlockTimes,2,FALSE)),IF(VLOOKUP(AN41,RouteBlockTimes,2,FALSE)&lt;&gt;0,VLOOKUP(AN41,RouteBlockTimes,2,FALSE),"Block_5"),"Block_5"))</f>
        <v/>
      </c>
      <c r="CI41" s="198" t="str">
        <f t="shared" si="51"/>
        <v/>
      </c>
      <c r="CK41" s="219">
        <f>IF(CK40=1,TIME(0,5,0),TIME(HOUR(CK40),MINUTE(CK40),0)+TIME(0,5,0))</f>
        <v>9.375E-2</v>
      </c>
      <c r="CL41" s="219">
        <v>8.3333333333333301E-2</v>
      </c>
      <c r="CM41" s="219">
        <v>8.6805555555555594E-2</v>
      </c>
      <c r="CN41" s="219">
        <f t="shared" si="312"/>
        <v>1.8749999999999999E-2</v>
      </c>
      <c r="CO41" s="219">
        <f t="shared" si="312"/>
        <v>1.8749999999999999E-2</v>
      </c>
      <c r="CP41" s="219">
        <v>8.6805555555555594E-2</v>
      </c>
      <c r="CQ41" s="219">
        <v>1.7361111111111101E-2</v>
      </c>
      <c r="CS41" s="219">
        <f>IF(CS40=1,TIME(0,5,0),TIME(HOUR(CS40),MINUTE(CS40),0)+TIME(0,5,0))</f>
        <v>9.375E-2</v>
      </c>
      <c r="CT41" s="219">
        <v>8.3333333333333301E-2</v>
      </c>
      <c r="CU41" s="219">
        <v>8.6805555555555594E-2</v>
      </c>
      <c r="CV41" s="219">
        <f t="shared" si="313"/>
        <v>1.8749999999999999E-2</v>
      </c>
      <c r="CW41" s="219">
        <f t="shared" si="313"/>
        <v>1.8749999999999999E-2</v>
      </c>
      <c r="CX41" s="219">
        <v>8.6805555555555594E-2</v>
      </c>
      <c r="CY41" s="219">
        <v>1.7361111111111101E-2</v>
      </c>
      <c r="DA41" s="239">
        <v>0.15277777777777801</v>
      </c>
      <c r="DB41" s="239">
        <v>0.15277777777777801</v>
      </c>
      <c r="DC41" s="239">
        <v>0.15277777777777801</v>
      </c>
      <c r="DD41" s="239">
        <v>0.15277777777777801</v>
      </c>
      <c r="DE41" s="239">
        <v>0.15277777777777801</v>
      </c>
      <c r="DF41" s="239">
        <v>0.15277777777777801</v>
      </c>
      <c r="DG41" s="239">
        <v>0.15277777777777801</v>
      </c>
      <c r="DH41" s="239">
        <v>0.15277777777777801</v>
      </c>
      <c r="DI41" s="239">
        <v>0.15277777777777801</v>
      </c>
      <c r="DJ41" s="239">
        <v>0.15277777777777801</v>
      </c>
      <c r="DL41" s="2" t="str" cm="1">
        <f t="array" ref="DL41">_xlfn.IFNA(IF(INDEX(SectorsBlocks,ROW()-ROW(DK$5)+2,MATCH(SUBSTITUTE(RPName," ",""),SectorsBlocks_Top,0))&lt;&gt;0,INDEX(SectorsBlocks,ROW()-ROW(DK$5)+2,MATCH(SUBSTITUTE(RPName," ",""),SectorsBlocks_Top,0)),""),"")</f>
        <v>BNE-SYD</v>
      </c>
      <c r="DM41" s="250" cm="1">
        <f t="array" ref="DM41">_xlfn.IFNA(IF(INDEX(SectorsBlocks,ROW()-ROW(DL$5)+2,MATCH(SUBSTITUTE(RPName," ",""),SectorsBlocks_Top,0))&lt;&gt;0,INDEX(SectorsBlocks,ROW()-ROW(DL$5)+2,MATCH(SUBSTITUTE(RPName," ",""),SectorsBlocks_Top,0)+1),""),"")</f>
        <v>6.5972222222222224E-2</v>
      </c>
    </row>
    <row r="42" spans="1:117" ht="15" customHeight="1" thickBot="1">
      <c r="A42" s="12"/>
      <c r="B42" s="96">
        <f t="shared" si="54"/>
        <v>44130</v>
      </c>
      <c r="C42" s="94"/>
      <c r="D42" s="285"/>
      <c r="E42" s="23">
        <f t="shared" ref="E42:E69" si="458">IF(ISBLANK(C42),0,MAX(IF(AND(RP_MinStbyCredit="Yes",NOT(ISERR(SEARCH("Off SBY",J42)))),SbyCalloutMinCR,0),VLOOKUP(C42,DutyTypeDetails,MATCH("Min CR",DutyTypeDetails_Top,FALSE),FALSE),IF(ISBLANK(J42),0,VLOOKUP(J42,DutyCalloutTable,MATCH("Min CR",DutyCalloutTable_Top,0),FALSE))))</f>
        <v>0</v>
      </c>
      <c r="F42" s="23">
        <f t="shared" ref="F42:F69" si="459">IF(ISBLANK(C42),0,IF(AND(RP_MinStbySoftCredit="Yes",C42="SBY"),SbyMinCredit,0)+IF(NOT(ISBLANK(J42)),VLOOKUP(J42,DutyCalloutTable,MATCH("Soft CR",DutyCalloutTable_Top,0),FALSE),VLOOKUP(C42,DutyTypeDetails,MATCH("Soft CR",DutyTypeDetails_Top,FALSE),FALSE)))</f>
        <v>0</v>
      </c>
      <c r="G42" s="77">
        <f t="shared" si="4"/>
        <v>0</v>
      </c>
      <c r="H42" s="140"/>
      <c r="I42" s="140"/>
      <c r="J42" s="143"/>
      <c r="K42" s="143"/>
      <c r="L42" s="146"/>
      <c r="M42" s="36"/>
      <c r="N42" s="66"/>
      <c r="O42" s="149"/>
      <c r="P42" s="149"/>
      <c r="Q42" s="137">
        <f t="shared" si="5"/>
        <v>0</v>
      </c>
      <c r="R42" s="33"/>
      <c r="S42" s="155"/>
      <c r="T42" s="156"/>
      <c r="U42" s="33"/>
      <c r="V42" s="155"/>
      <c r="W42" s="156"/>
      <c r="X42" s="33"/>
      <c r="Y42" s="155"/>
      <c r="Z42" s="156"/>
      <c r="AA42" s="33"/>
      <c r="AB42" s="155"/>
      <c r="AC42" s="156"/>
      <c r="AD42" s="33"/>
      <c r="AE42" s="155"/>
      <c r="AF42" s="156"/>
      <c r="AG42" s="33"/>
      <c r="AH42" s="155"/>
      <c r="AI42" s="156"/>
      <c r="AJ42" s="161">
        <f t="shared" si="6"/>
        <v>0</v>
      </c>
      <c r="AK42" s="162">
        <f t="shared" si="6"/>
        <v>0</v>
      </c>
      <c r="AL42" s="314">
        <f t="shared" si="7"/>
        <v>0</v>
      </c>
      <c r="AM42" s="36"/>
      <c r="AN42" s="66"/>
      <c r="AO42" s="164"/>
      <c r="AP42" s="164"/>
      <c r="AQ42" s="137">
        <f t="shared" si="8"/>
        <v>0</v>
      </c>
      <c r="AR42" s="249">
        <f t="shared" si="57"/>
        <v>44130</v>
      </c>
      <c r="AS42" s="297">
        <f t="shared" si="9"/>
        <v>0</v>
      </c>
      <c r="AT42" s="298">
        <f t="shared" ref="AT42:AT69" si="460">IF(RP_PaidPax="Yes",MAX(IF(ISNUMBER(Q42),Q42+IF(ISNUMBER(AQ42),AQ42,0),IF(ISNUMBER(AQ42),AQ42,0)),IF(OR($C42="TVL",C42="TVL-100",C42="TVL-OAL"),MinTVLCredit,0)),0)</f>
        <v>0</v>
      </c>
      <c r="AU42" s="299">
        <f t="shared" si="27"/>
        <v>0</v>
      </c>
      <c r="AV42" s="300">
        <f t="shared" ref="AV42:AV68" si="461">IF(AND(RP_FlyDutyRIG="Yes",OR(ISNUMBER(I42),ISNUMBER(H42))),DutyRIG*IF(ISNUMBER(I42),I42,H42),0)</f>
        <v>0</v>
      </c>
      <c r="AW42" s="319" t="str">
        <f ca="1">IF(OR(RP_TripDutyRIG&lt;&gt;"Yes",ISBLANK($D42)),"",IF($D42=$D43,$D42,MAX(0,_xlfn.IFNA(VLOOKUP($D42,TripRigList,8),0)-SUM(AX42:OFFSET(AX42,-COUNTIF($D$15:$D42,D42),0)))))</f>
        <v/>
      </c>
      <c r="AX42" s="305">
        <f t="shared" si="29"/>
        <v>0</v>
      </c>
      <c r="AY42" s="306">
        <f t="shared" si="30"/>
        <v>0</v>
      </c>
      <c r="AZ42" s="301">
        <f t="shared" si="31"/>
        <v>0</v>
      </c>
      <c r="BA42" s="12"/>
      <c r="BB42" s="13">
        <f t="shared" si="12"/>
        <v>44130</v>
      </c>
      <c r="BC42" s="296" t="str">
        <f t="shared" si="13"/>
        <v>Err</v>
      </c>
      <c r="BD42" s="296" t="str">
        <f t="shared" ref="BD42:BD69" si="462">IF(AND(NOT(ISBLANK($D42)),OR(_xlfn.IFNA(VLOOKUP(D42,TripRigList,8,0),"N/A")="N/A",ISNA(VLOOKUP($D42,TripRIGListNums,1,FALSE)))),"Err","Ok")</f>
        <v>Ok</v>
      </c>
      <c r="BE42" s="296" t="str">
        <f t="shared" si="15"/>
        <v>Ok</v>
      </c>
      <c r="BF42" s="296" t="str">
        <f t="shared" si="16"/>
        <v>Ok</v>
      </c>
      <c r="BG42" s="296" t="str">
        <f t="shared" si="17"/>
        <v>Ok</v>
      </c>
      <c r="BH42" s="296" t="str">
        <f t="shared" si="18"/>
        <v>Ok</v>
      </c>
      <c r="BI42" s="91" t="str">
        <f t="shared" si="19"/>
        <v>Ok</v>
      </c>
      <c r="BJ42" s="12"/>
      <c r="BK42" s="2" t="str">
        <f t="shared" si="33"/>
        <v/>
      </c>
      <c r="BL42" s="7" t="str">
        <f t="shared" ref="BL42:BL73" si="463">IF(AND(ISNUMBER(BM42),BM42&gt;0),BM42,IF(ISNUMBER(VLOOKUP(BK42,RP_Trips,2,FALSE)),VLOOKUP(BK42,RP_Trips,2,FALSE),""))</f>
        <v/>
      </c>
      <c r="BM42" s="7" t="str">
        <f t="shared" ref="BM42:BM76" si="464">_xlfn.IFNA(IF(VLOOKUP(BK42,RP_MiscCalc_RouteBlockTimes,2,FALSE)&lt;&gt;0,VLOOKUP(BK42,RP_MiscCalc_RouteBlockTimes,2,FALSE),NA()),_xlfn.IFNA(IF(VLOOKUP(BK42,RP_RouteBlockTime_PreTVL,2,FALSE)&lt;&gt;0,VLOOKUP(BK42,RP_RouteBlockTime_PreTVL,2,FALSE),NA()),_xlfn.IFNA(IF(VLOOKUP(BK42,TVLRouteBlockTimes,2,FALSE)&lt;&gt;0,VLOOKUP(BK42,TVLRouteBlockTimes,2,FALSE),NA()),_xlfn.IFNA(IF(VLOOKUP(BK42,RP_RouteBlockTime_S1,2,FALSE)&lt;&gt;0,VLOOKUP(BK42,RP_RouteBlockTime_S1,2,FALSE),NA()),_xlfn.IFNA(VLOOKUP(BK42,RP_RouteBlockTime_S2,2,FALSE),_xlfn.IFNA(VLOOKUP(BK42,RP_RouteBlockTime_S3,2,FALSE),_xlfn.IFNA(VLOOKUP(BK42,RP_RouteBlockTime_S4,2,FALSE),_xlfn.IFNA(VLOOKUP(BK42,RP_RouteBlockTime_S5,2,FALSE),_xlfn.IFNA(VLOOKUP(BK42,RP_RouteBlockTime_S6,2,FALSE),_xlfn.IFNA(VLOOKUP(BK42,RP_RouteBlockTime_PostTVL,2,FALSE),""))))))))))</f>
        <v/>
      </c>
      <c r="BN42" s="2"/>
      <c r="BO42" s="1"/>
      <c r="BP42" s="235">
        <f ca="1"/>
        <v>1.6666666666666701E-2</v>
      </c>
      <c r="BQ42" s="1"/>
      <c r="BR42" s="199" t="str">
        <f>IF(ISBLANK(N42),"",IF(AND(NOT(ISBLANK(N42)),N42=RP_Roll_Out_Sector,ISNUMBER(RP_Roll_Out_Sked_Block)),RP_Roll_Out_Sked_Block,IF(ISNUMBER(VLOOKUP(N42,RouteBlockTimes,2,FALSE)),IF(VLOOKUP(N42,RouteBlockTimes,2,FALSE)&lt;&gt;0,VLOOKUP(N42,RouteBlockTimes,2,FALSE),"Block_5"),"Block_5")))</f>
        <v/>
      </c>
      <c r="BS42" s="200" t="str">
        <f>IF(ISBLANK(N42),"",IF(AND(NOT(ISBLANK(N42)),N42=RP_Roll_Out_Sector,ISNUMBER(RP_Roll_Out_Act_Block)),RP_Roll_Out_Act_Block,"Block_1"))</f>
        <v/>
      </c>
      <c r="BT42" s="200" t="str">
        <f>IF(ISBLANK(R42),"Duty_5",IF(AND(NOT(ISBLANK(R42)),R42=RP_Roll_Out_Sector,ISNUMBER(RP_Roll_Out_Plan_Duty)),RP_Roll_Out_Plan_Duty,"Duty_5"))</f>
        <v>Duty_5</v>
      </c>
      <c r="BU42" s="200" t="s">
        <v>112</v>
      </c>
      <c r="BV42" s="201" t="str">
        <f>IF(ISBLANK(R42),"",IF(AND(NOT(ISBLANK(R42)),R42=RP_Roll_Out_Sector,ISNUMBER(RP_Roll_Out_Sked_Block)),RP_Roll_Out_Sked_Block,IF(ISNUMBER(VLOOKUP(R42,RouteBlockTimes,2,FALSE)),IF(VLOOKUP(R42,RouteBlockTimes,2,FALSE)&lt;&gt;0,VLOOKUP(R42,RouteBlockTimes,2,FALSE),"Block_5"),"Block_5")))</f>
        <v/>
      </c>
      <c r="BW42" s="201" t="str">
        <f>IF(ISBLANK(R42),"",IF(AND(NOT(ISBLANK(R42)),R42=RP_Roll_Out_Sector,ISNUMBER(RP_Roll_Out_Act_Block)),RP_Roll_Out_Act_Block,"Block_1"))</f>
        <v/>
      </c>
      <c r="BX42" s="201" t="str">
        <f>IF(ISBLANK(U42),"",IF(AND(NOT(ISBLANK(U42)),U42=RP_Roll_Out_Sector,ISNUMBER(RP_Roll_Out_Sked_Block)),RP_Roll_Out_Sked_Block,IF(ISNUMBER(VLOOKUP(U42,RouteBlockTimes,2,FALSE)),IF(VLOOKUP(U42,RouteBlockTimes,2,FALSE)&lt;&gt;0,VLOOKUP(U42,RouteBlockTimes,2,FALSE),"Block_5"),"Block_5")))</f>
        <v/>
      </c>
      <c r="BY42" s="201" t="str">
        <f>IF(ISBLANK(U42),"",IF(AND(NOT(ISBLANK(U42)),U42=RP_Roll_Out_Sector,ISNUMBER(RP_Roll_Out_Act_Block)),RP_Roll_Out_Act_Block,"Block_1"))</f>
        <v/>
      </c>
      <c r="BZ42" s="201" t="str">
        <f>IF(ISBLANK(X42),"",IF(AND(NOT(ISBLANK(X42)),X42=RP_Roll_Out_Sector,ISNUMBER(RP_Roll_Out_Sked_Block)),RP_Roll_Out_Sked_Block,IF(ISNUMBER(VLOOKUP(X42,RouteBlockTimes,2,FALSE)),IF(VLOOKUP(X42,RouteBlockTimes,2,FALSE)&lt;&gt;0,VLOOKUP(X42,RouteBlockTimes,2,FALSE),"Block_5"),"Block_5")))</f>
        <v/>
      </c>
      <c r="CA42" s="201" t="str">
        <f>IF(ISBLANK(X42),"",IF(AND(NOT(ISBLANK(X42)),X42=RP_Roll_Out_Sector,ISNUMBER(RP_Roll_Out_Act_Block)),RP_Roll_Out_Act_Block,"Block_1"))</f>
        <v/>
      </c>
      <c r="CB42" s="201" t="str">
        <f>IF(ISBLANK(AA42),"",IF(AND(NOT(ISBLANK(AA42)),AA42=RP_Roll_Out_Sector,ISNUMBER(RP_Roll_Out_Sked_Block)),RP_Roll_Out_Sked_Block,IF(ISNUMBER(VLOOKUP(AA42,RouteBlockTimes,2,FALSE)),IF(VLOOKUP(AA42,RouteBlockTimes,2,FALSE)&lt;&gt;0,VLOOKUP(AA42,RouteBlockTimes,2,FALSE),"Block_5"),"Block_5")))</f>
        <v/>
      </c>
      <c r="CC42" s="201" t="str">
        <f>IF(ISBLANK(AA42),"",IF(AND(NOT(ISBLANK(AA42)),AA42=RP_Roll_Out_Sector,ISNUMBER(RP_Roll_Out_Act_Block)),RP_Roll_Out_Act_Block,"Block_1"))</f>
        <v/>
      </c>
      <c r="CD42" s="201" t="str">
        <f>IF(ISBLANK(AD42),"",IF(AND(NOT(ISBLANK(AD42)),AD42=RP_Roll_Out_Sector,ISNUMBER(RP_Roll_Out_Sked_Block)),RP_Roll_Out_Sked_Block,IF(ISNUMBER(VLOOKUP(AD42,RouteBlockTimes,2,FALSE)),IF(VLOOKUP(AD42,RouteBlockTimes,2,FALSE)&lt;&gt;0,VLOOKUP(AD42,RouteBlockTimes,2,FALSE),"Block_5"),"Block_5")))</f>
        <v/>
      </c>
      <c r="CE42" s="201" t="str">
        <f>IF(ISBLANK(AD42),"",IF(AND(NOT(ISBLANK(AD42)),AD42=RP_Roll_Out_Sector,ISNUMBER(RP_Roll_Out_Act_Block)),RP_Roll_Out_Act_Block,"Block_1"))</f>
        <v/>
      </c>
      <c r="CF42" s="201" t="str">
        <f>IF(ISBLANK(AG42),"",IF(AND(NOT(ISBLANK(AG42)),AG42=RP_Roll_Out_Sector,ISNUMBER(RP_Roll_Out_Sked_Block)),RP_Roll_Out_Sked_Block,IF(ISNUMBER(VLOOKUP(AG42,RouteBlockTimes,2,FALSE)),IF(VLOOKUP(AG42,RouteBlockTimes,2,FALSE)&lt;&gt;0,VLOOKUP(AG42,RouteBlockTimes,2,FALSE),"Block_5"),"Block_5")))</f>
        <v/>
      </c>
      <c r="CG42" s="201" t="str">
        <f>IF(ISBLANK(AG42),"",IF(AND(NOT(ISBLANK(AG42)),AG42=RP_Roll_Out_Sector,ISNUMBER(RP_Roll_Out_Act_Block)),RP_Roll_Out_Act_Block,"Block_1"))</f>
        <v/>
      </c>
      <c r="CH42" s="200" t="str">
        <f>IF(ISBLANK(AN42),"",IF(AND(NOT(ISBLANK(AN42)),AN42=RP_Roll_Out_Sector,ISNUMBER(RP_Roll_Out_Sked_Block)),RP_Roll_Out_Sked_Block,IF(ISNUMBER(VLOOKUP(AN42,RouteBlockTimes,2,FALSE)),IF(VLOOKUP(AN42,RouteBlockTimes,2,FALSE)&lt;&gt;0,VLOOKUP(AN42,RouteBlockTimes,2,FALSE),"Block_5"),"Block_5")))</f>
        <v/>
      </c>
      <c r="CI42" s="202" t="str">
        <f>IF(ISBLANK(AN42),"",IF(AND(NOT(ISBLANK(AN42)),AN42=RP_Roll_Out_Sector,ISNUMBER(RP_Roll_Out_Act_Block)),RP_Roll_Out_Act_Block,"Block_1"))</f>
        <v/>
      </c>
      <c r="CK42" s="219">
        <f t="shared" ref="CK42:CK105" si="465">IF(CK41=1,TIME(0,5,0),TIME(HOUR(CK41),MINUTE(CK41),0)+TIME(0,5,0))</f>
        <v>9.7222222222222224E-2</v>
      </c>
      <c r="CL42" s="219">
        <v>8.6805555555555594E-2</v>
      </c>
      <c r="CM42" s="219">
        <v>9.0277777777777804E-2</v>
      </c>
      <c r="CN42" s="219">
        <f t="shared" si="312"/>
        <v>1.9444444444444445E-2</v>
      </c>
      <c r="CO42" s="219">
        <f t="shared" si="312"/>
        <v>1.9444444444444445E-2</v>
      </c>
      <c r="CP42" s="219">
        <v>9.0277777777777804E-2</v>
      </c>
      <c r="CQ42" s="219">
        <v>1.8055555555555599E-2</v>
      </c>
      <c r="CS42" s="219">
        <f t="shared" ref="CS42:CS105" si="466">IF(CS41=1,TIME(0,5,0),TIME(HOUR(CS41),MINUTE(CS41),0)+TIME(0,5,0))</f>
        <v>9.7222222222222224E-2</v>
      </c>
      <c r="CT42" s="219">
        <v>8.6805555555555594E-2</v>
      </c>
      <c r="CU42" s="219">
        <v>9.0277777777777804E-2</v>
      </c>
      <c r="CV42" s="219">
        <f t="shared" si="313"/>
        <v>1.9444444444444445E-2</v>
      </c>
      <c r="CW42" s="219">
        <f t="shared" si="313"/>
        <v>1.9444444444444445E-2</v>
      </c>
      <c r="CX42" s="219">
        <v>9.0277777777777804E-2</v>
      </c>
      <c r="CY42" s="219">
        <v>1.8055555555555599E-2</v>
      </c>
      <c r="DA42" s="239">
        <v>0.15625</v>
      </c>
      <c r="DB42" s="239">
        <v>0.15625</v>
      </c>
      <c r="DC42" s="239">
        <v>0.15625</v>
      </c>
      <c r="DD42" s="239">
        <v>0.15625</v>
      </c>
      <c r="DE42" s="239">
        <v>0.15625</v>
      </c>
      <c r="DF42" s="239">
        <v>0.15625</v>
      </c>
      <c r="DG42" s="239">
        <v>0.15625</v>
      </c>
      <c r="DH42" s="239">
        <v>0.15625</v>
      </c>
      <c r="DI42" s="239">
        <v>0.15625</v>
      </c>
      <c r="DJ42" s="239">
        <v>0.15625</v>
      </c>
      <c r="DL42" s="2" t="str" cm="1">
        <f t="array" ref="DL42">_xlfn.IFNA(IF(INDEX(SectorsBlocks,ROW()-ROW(DK$5)+2,MATCH(SUBSTITUTE(RPName," ",""),SectorsBlocks_Top,0))&lt;&gt;0,INDEX(SectorsBlocks,ROW()-ROW(DK$5)+2,MATCH(SUBSTITUTE(RPName," ",""),SectorsBlocks_Top,0)),""),"")</f>
        <v>BNE-TSV</v>
      </c>
      <c r="DM42" s="250" cm="1">
        <f t="array" ref="DM42">_xlfn.IFNA(IF(INDEX(SectorsBlocks,ROW()-ROW(DL$5)+2,MATCH(SUBSTITUTE(RPName," ",""),SectorsBlocks_Top,0))&lt;&gt;0,INDEX(SectorsBlocks,ROW()-ROW(DL$5)+2,MATCH(SUBSTITUTE(RPName," ",""),SectorsBlocks_Top,0)+1),""),"")</f>
        <v>9.0277777777777776E-2</v>
      </c>
    </row>
    <row r="43" spans="1:117" ht="15" customHeight="1" thickBot="1">
      <c r="A43" s="12"/>
      <c r="B43" s="393" t="s">
        <v>779</v>
      </c>
      <c r="C43" s="393"/>
      <c r="D43" s="393"/>
      <c r="E43" s="393"/>
      <c r="F43" s="393"/>
      <c r="G43" s="393"/>
      <c r="H43" s="582" t="s">
        <v>803</v>
      </c>
      <c r="I43" s="582"/>
      <c r="J43" s="62">
        <f>COUNTIF(J15:J42,"Off SBY")+COUNTIF(J15:J41,"Off DDO")</f>
        <v>0</v>
      </c>
      <c r="K43" s="63">
        <f>_xlfn.IFNA(COUNTIF(K15:K42,"Yes")*AdHocInst,0)</f>
        <v>0</v>
      </c>
      <c r="L43" s="262">
        <f>COUNTIF(L15:L42,"Yes")*CancAccom</f>
        <v>0</v>
      </c>
      <c r="M43" s="504" t="s">
        <v>485</v>
      </c>
      <c r="N43" s="505"/>
      <c r="O43" s="58">
        <f>SUM(O15:O42)</f>
        <v>0</v>
      </c>
      <c r="P43" s="58">
        <f>SUM(P15:P42)</f>
        <v>0</v>
      </c>
      <c r="Q43" s="150">
        <f>SUM(Q15:Q42)</f>
        <v>0</v>
      </c>
      <c r="R43" s="501" t="s">
        <v>235</v>
      </c>
      <c r="S43" s="51" t="s">
        <v>100</v>
      </c>
      <c r="T43" s="52" t="s">
        <v>101</v>
      </c>
      <c r="U43" s="381" t="s">
        <v>774</v>
      </c>
      <c r="V43" s="382"/>
      <c r="W43" s="382"/>
      <c r="X43" s="382"/>
      <c r="Y43" s="382"/>
      <c r="Z43" s="382"/>
      <c r="AA43" s="382"/>
      <c r="AB43" s="382"/>
      <c r="AC43" s="382"/>
      <c r="AD43" s="382"/>
      <c r="AE43" s="382"/>
      <c r="AF43" s="382"/>
      <c r="AG43" s="382"/>
      <c r="AH43" s="383"/>
      <c r="AI43" s="501" t="s">
        <v>253</v>
      </c>
      <c r="AJ43" s="51" t="s">
        <v>100</v>
      </c>
      <c r="AK43" s="51" t="s">
        <v>242</v>
      </c>
      <c r="AL43" s="51" t="s">
        <v>117</v>
      </c>
      <c r="AM43" s="504" t="s">
        <v>486</v>
      </c>
      <c r="AN43" s="505"/>
      <c r="AO43" s="58">
        <f>SUM(AO15:AO42)</f>
        <v>0</v>
      </c>
      <c r="AP43" s="58">
        <f>SUM(AP15:AP42)</f>
        <v>0</v>
      </c>
      <c r="AQ43" s="150">
        <f>SUM(AQ15:AQ42)</f>
        <v>0</v>
      </c>
      <c r="AR43" s="20"/>
      <c r="AS43" s="302">
        <f>SUM(AS15:AS42)</f>
        <v>0</v>
      </c>
      <c r="AT43" s="38">
        <f>SUM(AT15:AT42)</f>
        <v>0</v>
      </c>
      <c r="AU43" s="303">
        <f>SUM(AU15:AU42)</f>
        <v>0</v>
      </c>
      <c r="AV43" s="304">
        <f>SUM(AV15:AV42)</f>
        <v>0</v>
      </c>
      <c r="AW43" s="322">
        <f t="shared" ref="AW43" ca="1" si="467">SUM(AW15:AW42)</f>
        <v>0</v>
      </c>
      <c r="AX43" s="307">
        <f>SUM(AX15:AX42)</f>
        <v>0</v>
      </c>
      <c r="AY43" s="315">
        <f>SUM(AY15:AY42)</f>
        <v>0</v>
      </c>
      <c r="AZ43" s="308">
        <f>SUM(AZ15:AZ42)</f>
        <v>0</v>
      </c>
      <c r="BA43" s="12"/>
      <c r="BB43" s="550" t="str">
        <f>IF(NOT(ISERR(SEARCH("Err",_xlfn.TEXTJOIN("",TRUE,BC15:BI42)))),"Err",IF(ISERR(SEARCH("Inc",_xlfn.TEXTJOIN("",TRUE,BC15:BI42))),"Ok","Inc"))</f>
        <v>Err</v>
      </c>
      <c r="BC43" s="551"/>
      <c r="BD43" s="551"/>
      <c r="BE43" s="551"/>
      <c r="BF43" s="551"/>
      <c r="BG43" s="551"/>
      <c r="BH43" s="551"/>
      <c r="BI43" s="552"/>
      <c r="BJ43" s="1"/>
      <c r="BK43" s="2" t="str">
        <f t="shared" si="33"/>
        <v/>
      </c>
      <c r="BL43" s="7" t="str">
        <f t="shared" ref="BL43:BL74" si="468">IF(AND(ISNUMBER(BM43),BM43&gt;0),BM43,IF(ISNUMBER(VLOOKUP(BK43,RP_Trips,2,FALSE)),VLOOKUP(BK43,RP_Trips,2,FALSE),""))</f>
        <v/>
      </c>
      <c r="BM43" s="7" t="str">
        <f t="shared" ref="BM43:BM77" si="469">_xlfn.IFNA(IF(VLOOKUP(BK43,RP_MiscCalc_RouteBlockTimes,2,FALSE)&lt;&gt;0,VLOOKUP(BK43,RP_MiscCalc_RouteBlockTimes,2,FALSE),NA()),_xlfn.IFNA(IF(VLOOKUP(BK43,RP_RouteBlockTime_PreTVL,2,FALSE)&lt;&gt;0,VLOOKUP(BK43,RP_RouteBlockTime_PreTVL,2,FALSE),NA()),_xlfn.IFNA(IF(VLOOKUP(BK43,TVLRouteBlockTimes,2,FALSE)&lt;&gt;0,VLOOKUP(BK43,TVLRouteBlockTimes,2,FALSE),NA()),_xlfn.IFNA(IF(VLOOKUP(BK43,RP_RouteBlockTime_S1,2,FALSE)&lt;&gt;0,VLOOKUP(BK43,RP_RouteBlockTime_S1,2,FALSE),NA()),_xlfn.IFNA(VLOOKUP(BK43,RP_RouteBlockTime_S2,2,FALSE),_xlfn.IFNA(VLOOKUP(BK43,RP_RouteBlockTime_S3,2,FALSE),_xlfn.IFNA(VLOOKUP(BK43,RP_RouteBlockTime_S4,2,FALSE),_xlfn.IFNA(VLOOKUP(BK43,RP_RouteBlockTime_S5,2,FALSE),_xlfn.IFNA(VLOOKUP(BK43,RP_RouteBlockTime_S6,2,FALSE),_xlfn.IFNA(VLOOKUP(BK43,RP_RouteBlockTime_PostTVL,2,FALSE),""))))))))))</f>
        <v/>
      </c>
      <c r="BN43" s="2"/>
      <c r="BO43" s="1"/>
      <c r="BP43" s="235">
        <f ca="1"/>
        <v>1.7361111111111101E-2</v>
      </c>
      <c r="CK43" s="219">
        <f t="shared" si="465"/>
        <v>0.10069444444444445</v>
      </c>
      <c r="CL43" s="219">
        <v>9.0277777777777804E-2</v>
      </c>
      <c r="CM43" s="219">
        <v>9.375E-2</v>
      </c>
      <c r="CN43" s="219">
        <f t="shared" si="312"/>
        <v>2.013888888888889E-2</v>
      </c>
      <c r="CO43" s="219">
        <f t="shared" si="312"/>
        <v>2.013888888888889E-2</v>
      </c>
      <c r="CP43" s="219">
        <v>9.375E-2</v>
      </c>
      <c r="CQ43" s="219">
        <v>1.8749999999999999E-2</v>
      </c>
      <c r="CS43" s="219">
        <f t="shared" si="466"/>
        <v>0.10069444444444445</v>
      </c>
      <c r="CT43" s="219">
        <v>9.0277777777777804E-2</v>
      </c>
      <c r="CU43" s="219">
        <v>9.375E-2</v>
      </c>
      <c r="CV43" s="219">
        <f t="shared" si="313"/>
        <v>2.013888888888889E-2</v>
      </c>
      <c r="CW43" s="219">
        <f t="shared" si="313"/>
        <v>2.013888888888889E-2</v>
      </c>
      <c r="CX43" s="219">
        <v>9.375E-2</v>
      </c>
      <c r="CY43" s="219">
        <v>1.8749999999999999E-2</v>
      </c>
      <c r="DA43" s="240">
        <v>0.15972222222222199</v>
      </c>
      <c r="DB43" s="240">
        <v>0.15972222222222199</v>
      </c>
      <c r="DC43" s="240">
        <v>0.15972222222222199</v>
      </c>
      <c r="DD43" s="240">
        <v>0.15972222222222199</v>
      </c>
      <c r="DE43" s="240">
        <v>0.15972222222222199</v>
      </c>
      <c r="DF43" s="240">
        <v>0.15972222222222199</v>
      </c>
      <c r="DG43" s="240">
        <v>0.15972222222222199</v>
      </c>
      <c r="DH43" s="240">
        <v>0.15972222222222199</v>
      </c>
      <c r="DI43" s="240">
        <v>0.15972222222222199</v>
      </c>
      <c r="DJ43" s="240">
        <v>0.15972222222222199</v>
      </c>
      <c r="DL43" s="2" t="str" cm="1">
        <f t="array" ref="DL43">_xlfn.IFNA(IF(INDEX(SectorsBlocks,ROW()-ROW(DK$5)+2,MATCH(SUBSTITUTE(RPName," ",""),SectorsBlocks_Top,0))&lt;&gt;0,INDEX(SectorsBlocks,ROW()-ROW(DK$5)+2,MATCH(SUBSTITUTE(RPName," ",""),SectorsBlocks_Top,0)),""),"")</f>
        <v>BNE-VLI</v>
      </c>
      <c r="DM43" s="250" cm="1">
        <f t="array" ref="DM43">_xlfn.IFNA(IF(INDEX(SectorsBlocks,ROW()-ROW(DL$5)+2,MATCH(SUBSTITUTE(RPName," ",""),SectorsBlocks_Top,0))&lt;&gt;0,INDEX(SectorsBlocks,ROW()-ROW(DL$5)+2,MATCH(SUBSTITUTE(RPName," ",""),SectorsBlocks_Top,0)+1),""),"")</f>
        <v>0.1111111111111111</v>
      </c>
    </row>
    <row r="44" spans="1:117" ht="15" customHeight="1" thickBot="1">
      <c r="A44" s="12"/>
      <c r="B44" s="394"/>
      <c r="C44" s="394"/>
      <c r="D44" s="394"/>
      <c r="E44" s="394"/>
      <c r="F44" s="394"/>
      <c r="G44" s="394"/>
      <c r="H44" s="583"/>
      <c r="I44" s="583"/>
      <c r="J44" s="311"/>
      <c r="K44" s="20"/>
      <c r="L44" s="311"/>
      <c r="M44" s="387" t="s">
        <v>486</v>
      </c>
      <c r="N44" s="388"/>
      <c r="O44" s="59">
        <f>AO43</f>
        <v>0</v>
      </c>
      <c r="P44" s="59">
        <f>AP43</f>
        <v>0</v>
      </c>
      <c r="Q44" s="60">
        <f>AQ43</f>
        <v>0</v>
      </c>
      <c r="R44" s="502"/>
      <c r="S44" s="40">
        <f>SUM(S15:S42)+SUM(V15:V42)+SUM(Y15:Y42)+SUM(AB15:AB42)+SUM(AE15:AE42)+SUM(AH15:AH42)</f>
        <v>0</v>
      </c>
      <c r="T44" s="41">
        <f>SUM(T15:T42)+SUM(W15:W42)+SUM(Z15:Z42)+SUM(AC15:AC42)+SUM(AF15:AF42)+SUM(AI15:AI42)</f>
        <v>0</v>
      </c>
      <c r="U44" s="384"/>
      <c r="V44" s="385"/>
      <c r="W44" s="385"/>
      <c r="X44" s="385"/>
      <c r="Y44" s="385"/>
      <c r="Z44" s="385"/>
      <c r="AA44" s="385"/>
      <c r="AB44" s="385"/>
      <c r="AC44" s="385"/>
      <c r="AD44" s="385"/>
      <c r="AE44" s="385"/>
      <c r="AF44" s="385"/>
      <c r="AG44" s="385"/>
      <c r="AH44" s="386"/>
      <c r="AI44" s="502"/>
      <c r="AJ44" s="42">
        <f>SUM(AJ15:AJ42)</f>
        <v>0</v>
      </c>
      <c r="AK44" s="43">
        <f>SUM(AK15:AK42)</f>
        <v>0</v>
      </c>
      <c r="AL44" s="43">
        <f>SUM(AL15:AL42)</f>
        <v>0</v>
      </c>
      <c r="AM44" s="387" t="s">
        <v>485</v>
      </c>
      <c r="AN44" s="388"/>
      <c r="AO44" s="59">
        <f>O43</f>
        <v>0</v>
      </c>
      <c r="AP44" s="59">
        <f>P43</f>
        <v>0</v>
      </c>
      <c r="AQ44" s="60">
        <f>Q43</f>
        <v>0</v>
      </c>
      <c r="AR44" s="20"/>
      <c r="AS44" s="12"/>
      <c r="AT44" s="56"/>
      <c r="AU44" s="509">
        <f>MAX(AU15:AV15)+MAX(AU16:AV16)+MAX(AU17:AV17)+MAX(AU18:AV18)+MAX(AU19:AV19)+MAX(AU20:AV20)+MAX(AU21:AV21)+MAX(AU22:AV22)+MAX(AU23:AV23)+MAX(AU24:AV24)+MAX(AU25:AV25)+MAX(AU26:AV26)+MAX(AU27:AV27)+MAX(AU28:AV28)+MAX(AU29:AV29)+MAX(AU30:AV30)+MAX(AU31:AV31)+MAX(AU32:AV32)+MAX(AU33:AV33)+MAX(AU34:AV34)+MAX(AU35:AV35)+MAX(AU36:AV36)+MAX(AU37:AV37)+MAX(AU38:AV38)+MAX(AU39:AV39)+MAX(AU40:AV40)+MAX(AU41:AV41)+MAX(AU42:AV42)</f>
        <v>0</v>
      </c>
      <c r="AV44" s="510"/>
      <c r="AW44" s="316" t="s">
        <v>806</v>
      </c>
      <c r="AX44" s="307">
        <f ca="1">RP_Ttl_TripRIG+RP_TtlDailyCR</f>
        <v>0</v>
      </c>
      <c r="AY44" s="361" t="s">
        <v>809</v>
      </c>
      <c r="AZ44" s="361"/>
      <c r="BA44" s="12"/>
      <c r="BB44" s="12"/>
      <c r="BC44" s="90"/>
      <c r="BD44" s="90"/>
      <c r="BE44" s="12"/>
      <c r="BF44" s="12"/>
      <c r="BG44" s="12"/>
      <c r="BH44" s="12"/>
      <c r="BI44" s="12"/>
      <c r="BJ44" s="12"/>
      <c r="BK44" s="2" t="str">
        <f t="shared" si="33"/>
        <v/>
      </c>
      <c r="BL44" s="7" t="str">
        <f t="shared" ref="BL44:BL75" si="470">IF(AND(ISNUMBER(BM44),BM44&gt;0),BM44,IF(ISNUMBER(VLOOKUP(BK44,RP_Trips,2,FALSE)),VLOOKUP(BK44,RP_Trips,2,FALSE),""))</f>
        <v/>
      </c>
      <c r="BM44" s="7" t="str">
        <f t="shared" ref="BM44:BM78" si="471">_xlfn.IFNA(IF(VLOOKUP(BK44,RP_MiscCalc_RouteBlockTimes,2,FALSE)&lt;&gt;0,VLOOKUP(BK44,RP_MiscCalc_RouteBlockTimes,2,FALSE),NA()),_xlfn.IFNA(IF(VLOOKUP(BK44,RP_RouteBlockTime_PreTVL,2,FALSE)&lt;&gt;0,VLOOKUP(BK44,RP_RouteBlockTime_PreTVL,2,FALSE),NA()),_xlfn.IFNA(IF(VLOOKUP(BK44,TVLRouteBlockTimes,2,FALSE)&lt;&gt;0,VLOOKUP(BK44,TVLRouteBlockTimes,2,FALSE),NA()),_xlfn.IFNA(IF(VLOOKUP(BK44,RP_RouteBlockTime_S1,2,FALSE)&lt;&gt;0,VLOOKUP(BK44,RP_RouteBlockTime_S1,2,FALSE),NA()),_xlfn.IFNA(VLOOKUP(BK44,RP_RouteBlockTime_S2,2,FALSE),_xlfn.IFNA(VLOOKUP(BK44,RP_RouteBlockTime_S3,2,FALSE),_xlfn.IFNA(VLOOKUP(BK44,RP_RouteBlockTime_S4,2,FALSE),_xlfn.IFNA(VLOOKUP(BK44,RP_RouteBlockTime_S5,2,FALSE),_xlfn.IFNA(VLOOKUP(BK44,RP_RouteBlockTime_S6,2,FALSE),_xlfn.IFNA(VLOOKUP(BK44,RP_RouteBlockTime_PostTVL,2,FALSE),""))))))))))</f>
        <v/>
      </c>
      <c r="BN44" s="2"/>
      <c r="BO44" s="1"/>
      <c r="BP44" s="235">
        <f ca="1"/>
        <v>1.8055555555555599E-2</v>
      </c>
      <c r="BR44" s="268" t="s">
        <v>728</v>
      </c>
      <c r="BS44" s="276" t="s">
        <v>729</v>
      </c>
      <c r="BT44" s="268" t="s">
        <v>741</v>
      </c>
      <c r="CK44" s="219">
        <f t="shared" si="465"/>
        <v>0.10416666666666667</v>
      </c>
      <c r="CL44" s="219">
        <v>9.375E-2</v>
      </c>
      <c r="CM44" s="219">
        <v>9.7222222222222196E-2</v>
      </c>
      <c r="CN44" s="219">
        <f t="shared" si="312"/>
        <v>2.0833333333333336E-2</v>
      </c>
      <c r="CO44" s="219">
        <f t="shared" si="312"/>
        <v>2.0833333333333336E-2</v>
      </c>
      <c r="CP44" s="219">
        <v>9.7222222222222196E-2</v>
      </c>
      <c r="CQ44" s="219">
        <v>1.94444444444444E-2</v>
      </c>
      <c r="CS44" s="219">
        <f t="shared" si="466"/>
        <v>0.10416666666666667</v>
      </c>
      <c r="CT44" s="219">
        <v>9.375E-2</v>
      </c>
      <c r="CU44" s="219">
        <v>9.7222222222222196E-2</v>
      </c>
      <c r="CV44" s="219">
        <f t="shared" si="313"/>
        <v>2.0833333333333336E-2</v>
      </c>
      <c r="CW44" s="219">
        <f t="shared" si="313"/>
        <v>2.0833333333333336E-2</v>
      </c>
      <c r="CX44" s="219">
        <v>9.7222222222222196E-2</v>
      </c>
      <c r="CY44" s="219">
        <v>1.94444444444444E-2</v>
      </c>
      <c r="DA44" s="240">
        <v>0.163194444444444</v>
      </c>
      <c r="DB44" s="240">
        <v>0.163194444444444</v>
      </c>
      <c r="DC44" s="240">
        <v>0.163194444444444</v>
      </c>
      <c r="DD44" s="240">
        <v>0.163194444444444</v>
      </c>
      <c r="DE44" s="240">
        <v>0.163194444444444</v>
      </c>
      <c r="DF44" s="240">
        <v>0.163194444444444</v>
      </c>
      <c r="DG44" s="240">
        <v>0.163194444444444</v>
      </c>
      <c r="DH44" s="240">
        <v>0.163194444444444</v>
      </c>
      <c r="DI44" s="240">
        <v>0.163194444444444</v>
      </c>
      <c r="DJ44" s="240">
        <v>0.163194444444444</v>
      </c>
      <c r="DL44" s="2" t="str" cm="1">
        <f t="array" ref="DL44">_xlfn.IFNA(IF(INDEX(SectorsBlocks,ROW()-ROW(DK$5)+2,MATCH(SUBSTITUTE(RPName," ",""),SectorsBlocks_Top,0))&lt;&gt;0,INDEX(SectorsBlocks,ROW()-ROW(DK$5)+2,MATCH(SUBSTITUTE(RPName," ",""),SectorsBlocks_Top,0)),""),"")</f>
        <v>BNE-ZQN</v>
      </c>
      <c r="DM44" s="250" cm="1">
        <f t="array" ref="DM44">_xlfn.IFNA(IF(INDEX(SectorsBlocks,ROW()-ROW(DL$5)+2,MATCH(SUBSTITUTE(RPName," ",""),SectorsBlocks_Top,0))&lt;&gt;0,INDEX(SectorsBlocks,ROW()-ROW(DL$5)+2,MATCH(SUBSTITUTE(RPName," ",""),SectorsBlocks_Top,0)+1),""),"")</f>
        <v>0.14583333333333334</v>
      </c>
    </row>
    <row r="45" spans="1:117" ht="15" customHeight="1" thickBot="1">
      <c r="A45" s="12"/>
      <c r="B45" s="20"/>
      <c r="C45" s="20"/>
      <c r="D45" s="20"/>
      <c r="E45" s="20"/>
      <c r="F45" s="20"/>
      <c r="G45" s="55"/>
      <c r="H45" s="311"/>
      <c r="I45" s="311"/>
      <c r="J45" s="311"/>
      <c r="K45" s="20"/>
      <c r="L45" s="311"/>
      <c r="M45" s="379" t="s">
        <v>203</v>
      </c>
      <c r="N45" s="380"/>
      <c r="O45" s="38">
        <f>SUM(O43:O44)</f>
        <v>0</v>
      </c>
      <c r="P45" s="38">
        <f t="shared" ref="P45:Q45" si="472">SUM(P43:P44)</f>
        <v>0</v>
      </c>
      <c r="Q45" s="39">
        <f t="shared" si="472"/>
        <v>0</v>
      </c>
      <c r="S45" s="20"/>
      <c r="T45" s="20"/>
      <c r="U45" s="20"/>
      <c r="V45" s="20"/>
      <c r="W45" s="129"/>
      <c r="X45" s="129"/>
      <c r="Y45" s="129"/>
      <c r="Z45" s="129"/>
      <c r="AA45" s="129"/>
      <c r="AB45" s="12"/>
      <c r="AC45" s="12"/>
      <c r="AD45" s="12"/>
      <c r="AE45" s="12"/>
      <c r="AF45" s="12"/>
      <c r="AG45" s="12"/>
      <c r="AH45" s="12"/>
      <c r="AI45" s="12"/>
      <c r="AJ45" s="309"/>
      <c r="AK45" s="309"/>
      <c r="AL45" s="309"/>
      <c r="AM45" s="372" t="s">
        <v>203</v>
      </c>
      <c r="AN45" s="373"/>
      <c r="AO45" s="38">
        <f>SUM(AO43:AO44)</f>
        <v>0</v>
      </c>
      <c r="AP45" s="38">
        <f t="shared" ref="AP45:AQ45" si="473">SUM(AP43:AP44)</f>
        <v>0</v>
      </c>
      <c r="AQ45" s="39">
        <f t="shared" si="473"/>
        <v>0</v>
      </c>
      <c r="AS45" s="20"/>
      <c r="AT45" s="12"/>
      <c r="AU45" s="56"/>
      <c r="AV45" s="12"/>
      <c r="AY45" s="12"/>
      <c r="AZ45" s="20"/>
      <c r="BA45" s="20"/>
      <c r="BB45" s="20"/>
      <c r="BC45" s="90"/>
      <c r="BD45" s="90"/>
      <c r="BE45" s="12"/>
      <c r="BF45" s="12"/>
      <c r="BG45" s="12"/>
      <c r="BH45" s="12"/>
      <c r="BI45" s="12"/>
      <c r="BJ45" s="12"/>
      <c r="BK45" s="2" t="str">
        <f t="shared" si="33"/>
        <v/>
      </c>
      <c r="BL45" s="7" t="str">
        <f t="shared" ref="BL45:BL76" si="474">IF(AND(ISNUMBER(BM45),BM45&gt;0),BM45,IF(ISNUMBER(VLOOKUP(BK45,RP_Trips,2,FALSE)),VLOOKUP(BK45,RP_Trips,2,FALSE),""))</f>
        <v/>
      </c>
      <c r="BM45" s="7" t="str">
        <f t="shared" ref="BM45:BM79" si="475">_xlfn.IFNA(IF(VLOOKUP(BK45,RP_MiscCalc_RouteBlockTimes,2,FALSE)&lt;&gt;0,VLOOKUP(BK45,RP_MiscCalc_RouteBlockTimes,2,FALSE),NA()),_xlfn.IFNA(IF(VLOOKUP(BK45,RP_RouteBlockTime_PreTVL,2,FALSE)&lt;&gt;0,VLOOKUP(BK45,RP_RouteBlockTime_PreTVL,2,FALSE),NA()),_xlfn.IFNA(IF(VLOOKUP(BK45,TVLRouteBlockTimes,2,FALSE)&lt;&gt;0,VLOOKUP(BK45,TVLRouteBlockTimes,2,FALSE),NA()),_xlfn.IFNA(IF(VLOOKUP(BK45,RP_RouteBlockTime_S1,2,FALSE)&lt;&gt;0,VLOOKUP(BK45,RP_RouteBlockTime_S1,2,FALSE),NA()),_xlfn.IFNA(VLOOKUP(BK45,RP_RouteBlockTime_S2,2,FALSE),_xlfn.IFNA(VLOOKUP(BK45,RP_RouteBlockTime_S3,2,FALSE),_xlfn.IFNA(VLOOKUP(BK45,RP_RouteBlockTime_S4,2,FALSE),_xlfn.IFNA(VLOOKUP(BK45,RP_RouteBlockTime_S5,2,FALSE),_xlfn.IFNA(VLOOKUP(BK45,RP_RouteBlockTime_S6,2,FALSE),_xlfn.IFNA(VLOOKUP(BK45,RP_RouteBlockTime_PostTVL,2,FALSE),""))))))))))</f>
        <v/>
      </c>
      <c r="BN45" s="2"/>
      <c r="BO45" s="1"/>
      <c r="BP45" s="235">
        <f ca="1"/>
        <v>1.8749999999999999E-2</v>
      </c>
      <c r="BR45" s="269">
        <f>RP_StartDate-7</f>
        <v>44096</v>
      </c>
      <c r="BS45" s="277">
        <f>RP_StartDate</f>
        <v>44103</v>
      </c>
      <c r="BT45" s="278">
        <f>RP_StartDate-7</f>
        <v>44096</v>
      </c>
      <c r="CK45" s="219">
        <f t="shared" si="465"/>
        <v>0.1076388888888889</v>
      </c>
      <c r="CL45" s="219">
        <v>9.7222222222222196E-2</v>
      </c>
      <c r="CM45" s="219">
        <v>0.100694444444444</v>
      </c>
      <c r="CN45" s="219">
        <f t="shared" si="312"/>
        <v>2.1527777777777778E-2</v>
      </c>
      <c r="CO45" s="219">
        <f t="shared" si="312"/>
        <v>2.1527777777777778E-2</v>
      </c>
      <c r="CP45" s="219">
        <v>0.100694444444444</v>
      </c>
      <c r="CQ45" s="219">
        <v>2.0138888888888901E-2</v>
      </c>
      <c r="CS45" s="219">
        <f t="shared" si="466"/>
        <v>0.1076388888888889</v>
      </c>
      <c r="CT45" s="219">
        <v>9.7222222222222196E-2</v>
      </c>
      <c r="CU45" s="219">
        <v>0.100694444444444</v>
      </c>
      <c r="CV45" s="219">
        <f t="shared" si="313"/>
        <v>2.1527777777777778E-2</v>
      </c>
      <c r="CW45" s="219">
        <f t="shared" si="313"/>
        <v>2.1527777777777778E-2</v>
      </c>
      <c r="CX45" s="219">
        <v>0.100694444444444</v>
      </c>
      <c r="CY45" s="219">
        <v>2.0138888888888901E-2</v>
      </c>
      <c r="DA45" s="240">
        <v>0.16666666666666699</v>
      </c>
      <c r="DB45" s="240">
        <v>0.16666666666666699</v>
      </c>
      <c r="DC45" s="240">
        <v>0.16666666666666699</v>
      </c>
      <c r="DD45" s="240">
        <v>0.16666666666666699</v>
      </c>
      <c r="DE45" s="240">
        <v>0.16666666666666699</v>
      </c>
      <c r="DF45" s="240">
        <v>0.16666666666666699</v>
      </c>
      <c r="DG45" s="240">
        <v>0.16666666666666699</v>
      </c>
      <c r="DH45" s="240">
        <v>0.16666666666666699</v>
      </c>
      <c r="DI45" s="240">
        <v>0.16666666666666699</v>
      </c>
      <c r="DJ45" s="240">
        <v>0.16666666666666699</v>
      </c>
      <c r="DL45" s="2" t="str" cm="1">
        <f t="array" ref="DL45">_xlfn.IFNA(IF(INDEX(SectorsBlocks,ROW()-ROW(DK$5)+2,MATCH(SUBSTITUTE(RPName," ",""),SectorsBlocks_Top,0))&lt;&gt;0,INDEX(SectorsBlocks,ROW()-ROW(DK$5)+2,MATCH(SUBSTITUTE(RPName," ",""),SectorsBlocks_Top,0)),""),"")</f>
        <v>BNK-SYD</v>
      </c>
      <c r="DM45" s="250" cm="1">
        <f t="array" ref="DM45">_xlfn.IFNA(IF(INDEX(SectorsBlocks,ROW()-ROW(DL$5)+2,MATCH(SUBSTITUTE(RPName," ",""),SectorsBlocks_Top,0))&lt;&gt;0,INDEX(SectorsBlocks,ROW()-ROW(DL$5)+2,MATCH(SUBSTITUTE(RPName," ",""),SectorsBlocks_Top,0)+1),""),"")</f>
        <v>5.5555555555555552E-2</v>
      </c>
    </row>
    <row r="46" spans="1:117" ht="15" customHeight="1" thickBot="1">
      <c r="A46" s="12"/>
      <c r="B46" s="20"/>
      <c r="C46" s="20"/>
      <c r="D46" s="20"/>
      <c r="E46" s="20"/>
      <c r="F46" s="20"/>
      <c r="G46" s="20"/>
      <c r="H46" s="20"/>
      <c r="I46" s="20"/>
      <c r="J46" s="20"/>
      <c r="K46" s="20"/>
      <c r="L46" s="20"/>
      <c r="M46" s="20"/>
      <c r="N46" s="20"/>
      <c r="O46" s="20"/>
      <c r="P46" s="20"/>
      <c r="Q46" s="20"/>
      <c r="R46" s="20"/>
      <c r="S46" s="12"/>
      <c r="T46" s="12"/>
      <c r="U46" s="12"/>
      <c r="V46" s="12"/>
      <c r="W46" s="12"/>
      <c r="X46" s="12"/>
      <c r="Y46" s="12"/>
      <c r="Z46" s="12"/>
      <c r="AA46" s="12"/>
      <c r="AB46" s="12"/>
      <c r="AC46" s="12"/>
      <c r="AD46" s="12"/>
      <c r="AE46" s="12"/>
      <c r="AF46" s="12"/>
      <c r="AG46" s="12"/>
      <c r="AH46" s="12"/>
      <c r="AI46" s="20"/>
      <c r="AJ46" s="310"/>
      <c r="AK46" s="310"/>
      <c r="AL46" s="310"/>
      <c r="AM46" s="310"/>
      <c r="AN46" s="20"/>
      <c r="AO46" s="20"/>
      <c r="AP46" s="20"/>
      <c r="AQ46" s="20"/>
      <c r="AR46" s="20"/>
      <c r="AS46" s="20"/>
      <c r="AT46" s="12"/>
      <c r="AU46" s="12"/>
      <c r="AV46" s="12"/>
      <c r="AW46" s="12"/>
      <c r="AX46" s="20"/>
      <c r="AY46" s="20"/>
      <c r="AZ46" s="20"/>
      <c r="BA46" s="12"/>
      <c r="BB46" s="12"/>
      <c r="BC46" s="90"/>
      <c r="BD46" s="90"/>
      <c r="BE46" s="12"/>
      <c r="BF46" s="12"/>
      <c r="BG46" s="12"/>
      <c r="BH46" s="12"/>
      <c r="BI46" s="12"/>
      <c r="BJ46" s="12"/>
      <c r="BK46" s="2"/>
      <c r="BL46" s="7" t="str">
        <f t="shared" ref="BL46:BL77" si="476">IF(AND(ISNUMBER(BM46),BM46&gt;0),BM46,IF(ISNUMBER(VLOOKUP(BK46,RP_Trips,2,FALSE)),VLOOKUP(BK46,RP_Trips,2,FALSE),""))</f>
        <v/>
      </c>
      <c r="BM46" s="7" t="str">
        <f t="shared" ref="BM46:BM80" si="477">_xlfn.IFNA(IF(VLOOKUP(BK46,RP_MiscCalc_RouteBlockTimes,2,FALSE)&lt;&gt;0,VLOOKUP(BK46,RP_MiscCalc_RouteBlockTimes,2,FALSE),NA()),_xlfn.IFNA(IF(VLOOKUP(BK46,RP_RouteBlockTime_PreTVL,2,FALSE)&lt;&gt;0,VLOOKUP(BK46,RP_RouteBlockTime_PreTVL,2,FALSE),NA()),_xlfn.IFNA(IF(VLOOKUP(BK46,TVLRouteBlockTimes,2,FALSE)&lt;&gt;0,VLOOKUP(BK46,TVLRouteBlockTimes,2,FALSE),NA()),_xlfn.IFNA(IF(VLOOKUP(BK46,RP_RouteBlockTime_S1,2,FALSE)&lt;&gt;0,VLOOKUP(BK46,RP_RouteBlockTime_S1,2,FALSE),NA()),_xlfn.IFNA(VLOOKUP(BK46,RP_RouteBlockTime_S2,2,FALSE),_xlfn.IFNA(VLOOKUP(BK46,RP_RouteBlockTime_S3,2,FALSE),_xlfn.IFNA(VLOOKUP(BK46,RP_RouteBlockTime_S4,2,FALSE),_xlfn.IFNA(VLOOKUP(BK46,RP_RouteBlockTime_S5,2,FALSE),_xlfn.IFNA(VLOOKUP(BK46,RP_RouteBlockTime_S6,2,FALSE),_xlfn.IFNA(VLOOKUP(BK46,RP_RouteBlockTime_PostTVL,2,FALSE),""))))))))))</f>
        <v/>
      </c>
      <c r="BN46" s="2"/>
      <c r="BO46" s="1"/>
      <c r="BP46" s="235">
        <f ca="1"/>
        <v>1.94444444444444E-2</v>
      </c>
      <c r="BR46" s="269">
        <f>BR45+1</f>
        <v>44097</v>
      </c>
      <c r="BS46" s="277">
        <f>BS45+1</f>
        <v>44104</v>
      </c>
      <c r="BT46" s="278">
        <f>BT45+1</f>
        <v>44097</v>
      </c>
      <c r="CK46" s="219">
        <f t="shared" si="465"/>
        <v>0.11111111111111112</v>
      </c>
      <c r="CL46" s="219">
        <v>0.100694444444444</v>
      </c>
      <c r="CM46" s="219">
        <v>0.104166666666667</v>
      </c>
      <c r="CN46" s="219">
        <f t="shared" si="312"/>
        <v>2.2222222222222223E-2</v>
      </c>
      <c r="CO46" s="219">
        <f t="shared" si="312"/>
        <v>2.2222222222222223E-2</v>
      </c>
      <c r="CP46" s="219">
        <v>0.104166666666667</v>
      </c>
      <c r="CQ46" s="219">
        <v>2.0833333333333301E-2</v>
      </c>
      <c r="CS46" s="219">
        <f t="shared" si="466"/>
        <v>0.11111111111111112</v>
      </c>
      <c r="CT46" s="219">
        <v>0.100694444444444</v>
      </c>
      <c r="CU46" s="219">
        <v>0.104166666666667</v>
      </c>
      <c r="CV46" s="219">
        <f t="shared" si="313"/>
        <v>2.2222222222222223E-2</v>
      </c>
      <c r="CW46" s="219">
        <f t="shared" si="313"/>
        <v>2.2222222222222223E-2</v>
      </c>
      <c r="CX46" s="219">
        <v>0.104166666666667</v>
      </c>
      <c r="CY46" s="219">
        <v>2.0833333333333301E-2</v>
      </c>
      <c r="DA46" s="240">
        <v>0.17013888888888901</v>
      </c>
      <c r="DB46" s="240">
        <v>0.17013888888888901</v>
      </c>
      <c r="DC46" s="240">
        <v>0.17013888888888901</v>
      </c>
      <c r="DD46" s="240">
        <v>0.17013888888888901</v>
      </c>
      <c r="DE46" s="240">
        <v>0.17013888888888901</v>
      </c>
      <c r="DF46" s="240">
        <v>0.17013888888888901</v>
      </c>
      <c r="DG46" s="240">
        <v>0.17013888888888901</v>
      </c>
      <c r="DH46" s="240">
        <v>0.17013888888888901</v>
      </c>
      <c r="DI46" s="240">
        <v>0.17013888888888901</v>
      </c>
      <c r="DJ46" s="240">
        <v>0.17013888888888901</v>
      </c>
      <c r="DL46" s="2" t="str" cm="1">
        <f t="array" ref="DL46">_xlfn.IFNA(IF(INDEX(SectorsBlocks,ROW()-ROW(DK$5)+2,MATCH(SUBSTITUTE(RPName," ",""),SectorsBlocks_Top,0))&lt;&gt;0,INDEX(SectorsBlocks,ROW()-ROW(DK$5)+2,MATCH(SUBSTITUTE(RPName," ",""),SectorsBlocks_Top,0)),""),"")</f>
        <v>BQB-BYP</v>
      </c>
      <c r="DM46" s="250" cm="1">
        <f t="array" ref="DM46">_xlfn.IFNA(IF(INDEX(SectorsBlocks,ROW()-ROW(DL$5)+2,MATCH(SUBSTITUTE(RPName," ",""),SectorsBlocks_Top,0))&lt;&gt;0,INDEX(SectorsBlocks,ROW()-ROW(DL$5)+2,MATCH(SUBSTITUTE(RPName," ",""),SectorsBlocks_Top,0)+1),""),"")</f>
        <v>8.3333333333333329E-2</v>
      </c>
    </row>
    <row r="47" spans="1:117" ht="15" customHeight="1" thickBot="1">
      <c r="A47" s="12"/>
      <c r="B47" s="649" t="s">
        <v>433</v>
      </c>
      <c r="C47" s="650"/>
      <c r="D47" s="413" t="s">
        <v>430</v>
      </c>
      <c r="E47" s="414"/>
      <c r="F47" s="414"/>
      <c r="G47" s="414"/>
      <c r="H47" s="414"/>
      <c r="I47" s="414"/>
      <c r="J47" s="414"/>
      <c r="K47" s="414"/>
      <c r="L47" s="414"/>
      <c r="M47" s="414"/>
      <c r="N47" s="414"/>
      <c r="O47" s="414"/>
      <c r="P47" s="415" t="s">
        <v>762</v>
      </c>
      <c r="Q47" s="416"/>
      <c r="R47" s="20"/>
      <c r="S47" s="495" t="s">
        <v>412</v>
      </c>
      <c r="T47" s="496"/>
      <c r="U47" s="496"/>
      <c r="V47" s="496"/>
      <c r="W47" s="497"/>
      <c r="X47" s="20"/>
      <c r="Y47" s="413" t="s">
        <v>748</v>
      </c>
      <c r="Z47" s="414"/>
      <c r="AA47" s="414"/>
      <c r="AB47" s="414"/>
      <c r="AC47" s="414"/>
      <c r="AD47" s="414"/>
      <c r="AE47" s="414"/>
      <c r="AF47" s="414"/>
      <c r="AG47" s="469"/>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 t="str">
        <f t="shared" ref="BK47:BK99" si="478">IF(BN47&lt;&gt;0,BN47,"")</f>
        <v/>
      </c>
      <c r="BL47" s="7" t="str">
        <f t="shared" ref="BL47:BL78" si="479">IF(AND(ISNUMBER(BM47),BM47&gt;0),BM47,IF(ISNUMBER(VLOOKUP(BK47,RP_Trips,2,FALSE)),VLOOKUP(BK47,RP_Trips,2,FALSE),""))</f>
        <v/>
      </c>
      <c r="BM47" s="7" t="str">
        <f t="shared" ref="BM47:BM81" si="480">_xlfn.IFNA(IF(VLOOKUP(BK47,RP_MiscCalc_RouteBlockTimes,2,FALSE)&lt;&gt;0,VLOOKUP(BK47,RP_MiscCalc_RouteBlockTimes,2,FALSE),NA()),_xlfn.IFNA(IF(VLOOKUP(BK47,RP_RouteBlockTime_PreTVL,2,FALSE)&lt;&gt;0,VLOOKUP(BK47,RP_RouteBlockTime_PreTVL,2,FALSE),NA()),_xlfn.IFNA(IF(VLOOKUP(BK47,TVLRouteBlockTimes,2,FALSE)&lt;&gt;0,VLOOKUP(BK47,TVLRouteBlockTimes,2,FALSE),NA()),_xlfn.IFNA(IF(VLOOKUP(BK47,RP_RouteBlockTime_S1,2,FALSE)&lt;&gt;0,VLOOKUP(BK47,RP_RouteBlockTime_S1,2,FALSE),NA()),_xlfn.IFNA(VLOOKUP(BK47,RP_RouteBlockTime_S2,2,FALSE),_xlfn.IFNA(VLOOKUP(BK47,RP_RouteBlockTime_S3,2,FALSE),_xlfn.IFNA(VLOOKUP(BK47,RP_RouteBlockTime_S4,2,FALSE),_xlfn.IFNA(VLOOKUP(BK47,RP_RouteBlockTime_S5,2,FALSE),_xlfn.IFNA(VLOOKUP(BK47,RP_RouteBlockTime_S6,2,FALSE),_xlfn.IFNA(VLOOKUP(BK47,RP_RouteBlockTime_PostTVL,2,FALSE),""))))))))))</f>
        <v/>
      </c>
      <c r="BN47" s="2"/>
      <c r="BO47" s="1"/>
      <c r="BP47" s="235">
        <f ca="1"/>
        <v>2.0138888888888901E-2</v>
      </c>
      <c r="BR47" s="269">
        <f t="shared" ref="BR47:BT62" si="481">BR46+1</f>
        <v>44098</v>
      </c>
      <c r="BS47" s="277">
        <f t="shared" si="481"/>
        <v>44105</v>
      </c>
      <c r="BT47" s="278">
        <f t="shared" si="481"/>
        <v>44098</v>
      </c>
      <c r="CK47" s="219">
        <f t="shared" si="465"/>
        <v>0.11458333333333333</v>
      </c>
      <c r="CL47" s="219">
        <v>0.104166666666667</v>
      </c>
      <c r="CM47" s="219">
        <v>0.10763888888888901</v>
      </c>
      <c r="CN47" s="219">
        <f t="shared" si="312"/>
        <v>2.2916666666666669E-2</v>
      </c>
      <c r="CO47" s="219">
        <f t="shared" si="312"/>
        <v>2.2916666666666669E-2</v>
      </c>
      <c r="CP47" s="219">
        <v>0.10763888888888901</v>
      </c>
      <c r="CQ47" s="219">
        <v>2.1527777777777798E-2</v>
      </c>
      <c r="CS47" s="219">
        <f t="shared" si="466"/>
        <v>0.11458333333333333</v>
      </c>
      <c r="CT47" s="219">
        <v>0.104166666666667</v>
      </c>
      <c r="CU47" s="219">
        <v>0.10763888888888901</v>
      </c>
      <c r="CV47" s="219">
        <f t="shared" si="313"/>
        <v>2.2916666666666669E-2</v>
      </c>
      <c r="CW47" s="219">
        <f t="shared" si="313"/>
        <v>2.2916666666666669E-2</v>
      </c>
      <c r="CX47" s="219">
        <v>0.10763888888888901</v>
      </c>
      <c r="CY47" s="219">
        <v>2.1527777777777798E-2</v>
      </c>
      <c r="DA47" s="240">
        <v>0.17361111111111099</v>
      </c>
      <c r="DB47" s="240">
        <v>0.17361111111111099</v>
      </c>
      <c r="DC47" s="240">
        <v>0.17361111111111099</v>
      </c>
      <c r="DD47" s="240">
        <v>0.17361111111111099</v>
      </c>
      <c r="DE47" s="240">
        <v>0.17361111111111099</v>
      </c>
      <c r="DF47" s="240">
        <v>0.17361111111111099</v>
      </c>
      <c r="DG47" s="240">
        <v>0.17361111111111099</v>
      </c>
      <c r="DH47" s="240">
        <v>0.17361111111111099</v>
      </c>
      <c r="DI47" s="240">
        <v>0.17361111111111099</v>
      </c>
      <c r="DJ47" s="240">
        <v>0.17361111111111099</v>
      </c>
      <c r="DL47" s="2" t="str" cm="1">
        <f t="array" ref="DL47">_xlfn.IFNA(IF(INDEX(SectorsBlocks,ROW()-ROW(DK$5)+2,MATCH(SUBSTITUTE(RPName," ",""),SectorsBlocks_Top,0))&lt;&gt;0,INDEX(SectorsBlocks,ROW()-ROW(DK$5)+2,MATCH(SUBSTITUTE(RPName," ",""),SectorsBlocks_Top,0)),""),"")</f>
        <v>BQB-OCM</v>
      </c>
      <c r="DM47" s="250" cm="1">
        <f t="array" ref="DM47">_xlfn.IFNA(IF(INDEX(SectorsBlocks,ROW()-ROW(DL$5)+2,MATCH(SUBSTITUTE(RPName," ",""),SectorsBlocks_Top,0))&lt;&gt;0,INDEX(SectorsBlocks,ROW()-ROW(DL$5)+2,MATCH(SUBSTITUTE(RPName," ",""),SectorsBlocks_Top,0)+1),""),"")</f>
        <v>8.3333333333333329E-2</v>
      </c>
    </row>
    <row r="48" spans="1:117" ht="15" customHeight="1" thickBot="1">
      <c r="A48" s="12"/>
      <c r="B48" s="589"/>
      <c r="C48" s="590"/>
      <c r="D48" s="580" t="s">
        <v>429</v>
      </c>
      <c r="E48" s="581"/>
      <c r="F48" s="581"/>
      <c r="G48" s="581"/>
      <c r="H48" s="581"/>
      <c r="I48" s="581" t="s">
        <v>428</v>
      </c>
      <c r="J48" s="581"/>
      <c r="K48" s="581"/>
      <c r="L48" s="581"/>
      <c r="M48" s="581"/>
      <c r="N48" s="645" t="s">
        <v>398</v>
      </c>
      <c r="O48" s="645" t="s">
        <v>1</v>
      </c>
      <c r="P48" s="417"/>
      <c r="Q48" s="418"/>
      <c r="R48" s="20"/>
      <c r="S48" s="370" t="s">
        <v>403</v>
      </c>
      <c r="T48" s="371"/>
      <c r="U48" s="78" t="s">
        <v>119</v>
      </c>
      <c r="V48" s="78" t="s">
        <v>401</v>
      </c>
      <c r="W48" s="466" t="s">
        <v>402</v>
      </c>
      <c r="X48" s="20"/>
      <c r="Y48" s="286"/>
      <c r="Z48" s="507" t="s">
        <v>736</v>
      </c>
      <c r="AA48" s="508"/>
      <c r="AB48" s="507" t="s">
        <v>737</v>
      </c>
      <c r="AC48" s="508"/>
      <c r="AD48" s="287" t="s">
        <v>739</v>
      </c>
      <c r="AE48" s="287" t="s">
        <v>743</v>
      </c>
      <c r="AF48" s="288" t="s">
        <v>739</v>
      </c>
      <c r="AG48" s="288" t="s">
        <v>808</v>
      </c>
      <c r="AH48" s="20"/>
      <c r="AI48" s="506" t="s">
        <v>725</v>
      </c>
      <c r="AJ48" s="506"/>
      <c r="AK48" s="506"/>
      <c r="AL48" s="506"/>
      <c r="AM48" s="506"/>
      <c r="AN48" s="506"/>
      <c r="AO48" s="506"/>
      <c r="AP48" s="506"/>
      <c r="AQ48" s="506"/>
      <c r="AR48" s="506"/>
      <c r="AS48" s="506"/>
      <c r="AT48" s="506"/>
      <c r="AU48" s="506"/>
      <c r="AV48" s="20"/>
      <c r="AW48" s="321"/>
      <c r="AX48" s="320"/>
      <c r="AY48" s="20"/>
      <c r="AZ48" s="20"/>
      <c r="BA48" s="20"/>
      <c r="BB48" s="20"/>
      <c r="BC48" s="20"/>
      <c r="BD48" s="20"/>
      <c r="BE48" s="20"/>
      <c r="BF48" s="20"/>
      <c r="BG48" s="20"/>
      <c r="BH48" s="20"/>
      <c r="BI48" s="20"/>
      <c r="BJ48" s="20"/>
      <c r="BK48" s="2" t="str">
        <f t="shared" si="478"/>
        <v/>
      </c>
      <c r="BL48" s="7" t="str">
        <f t="shared" ref="BL48:BL79" si="482">IF(AND(ISNUMBER(BM48),BM48&gt;0),BM48,IF(ISNUMBER(VLOOKUP(BK48,RP_Trips,2,FALSE)),VLOOKUP(BK48,RP_Trips,2,FALSE),""))</f>
        <v/>
      </c>
      <c r="BM48" s="7" t="str">
        <f t="shared" ref="BM48:BM82" si="483">_xlfn.IFNA(IF(VLOOKUP(BK48,RP_MiscCalc_RouteBlockTimes,2,FALSE)&lt;&gt;0,VLOOKUP(BK48,RP_MiscCalc_RouteBlockTimes,2,FALSE),NA()),_xlfn.IFNA(IF(VLOOKUP(BK48,RP_RouteBlockTime_PreTVL,2,FALSE)&lt;&gt;0,VLOOKUP(BK48,RP_RouteBlockTime_PreTVL,2,FALSE),NA()),_xlfn.IFNA(IF(VLOOKUP(BK48,TVLRouteBlockTimes,2,FALSE)&lt;&gt;0,VLOOKUP(BK48,TVLRouteBlockTimes,2,FALSE),NA()),_xlfn.IFNA(IF(VLOOKUP(BK48,RP_RouteBlockTime_S1,2,FALSE)&lt;&gt;0,VLOOKUP(BK48,RP_RouteBlockTime_S1,2,FALSE),NA()),_xlfn.IFNA(VLOOKUP(BK48,RP_RouteBlockTime_S2,2,FALSE),_xlfn.IFNA(VLOOKUP(BK48,RP_RouteBlockTime_S3,2,FALSE),_xlfn.IFNA(VLOOKUP(BK48,RP_RouteBlockTime_S4,2,FALSE),_xlfn.IFNA(VLOOKUP(BK48,RP_RouteBlockTime_S5,2,FALSE),_xlfn.IFNA(VLOOKUP(BK48,RP_RouteBlockTime_S6,2,FALSE),_xlfn.IFNA(VLOOKUP(BK48,RP_RouteBlockTime_PostTVL,2,FALSE),""))))))))))</f>
        <v/>
      </c>
      <c r="BN48" s="2"/>
      <c r="BO48" s="1"/>
      <c r="BP48" s="235">
        <f ca="1"/>
        <v>2.0833333333333301E-2</v>
      </c>
      <c r="BR48" s="269">
        <f t="shared" si="481"/>
        <v>44099</v>
      </c>
      <c r="BS48" s="277">
        <f t="shared" si="481"/>
        <v>44106</v>
      </c>
      <c r="BT48" s="278">
        <f t="shared" si="481"/>
        <v>44099</v>
      </c>
      <c r="CK48" s="219">
        <f t="shared" si="465"/>
        <v>0.11805555555555555</v>
      </c>
      <c r="CL48" s="219">
        <v>0.10763888888888901</v>
      </c>
      <c r="CM48" s="219">
        <v>0.11111111111111099</v>
      </c>
      <c r="CN48" s="219">
        <f t="shared" ref="CN48:CO63" si="484">IF(CN47=1,TIME(0,1,0),TIME(HOUR(CN47),MINUTE(CN47),0)+TIME(0,1,0))</f>
        <v>2.361111111111111E-2</v>
      </c>
      <c r="CO48" s="219">
        <f t="shared" si="484"/>
        <v>2.361111111111111E-2</v>
      </c>
      <c r="CP48" s="219">
        <v>0.11111111111111099</v>
      </c>
      <c r="CQ48" s="219">
        <v>2.2222222222222199E-2</v>
      </c>
      <c r="CS48" s="219">
        <f t="shared" si="466"/>
        <v>0.11805555555555555</v>
      </c>
      <c r="CT48" s="219">
        <v>0.10763888888888901</v>
      </c>
      <c r="CU48" s="219">
        <v>0.11111111111111099</v>
      </c>
      <c r="CV48" s="219">
        <f t="shared" ref="CV48:CW63" si="485">IF(CV47=1,TIME(0,1,0),TIME(HOUR(CV47),MINUTE(CV47),0)+TIME(0,1,0))</f>
        <v>2.361111111111111E-2</v>
      </c>
      <c r="CW48" s="219">
        <f t="shared" si="485"/>
        <v>2.361111111111111E-2</v>
      </c>
      <c r="CX48" s="219">
        <v>0.11111111111111099</v>
      </c>
      <c r="CY48" s="219">
        <v>2.2222222222222199E-2</v>
      </c>
      <c r="DA48" s="240">
        <v>0.17708333333333301</v>
      </c>
      <c r="DB48" s="240">
        <v>0.17708333333333301</v>
      </c>
      <c r="DC48" s="240">
        <v>0.17708333333333301</v>
      </c>
      <c r="DD48" s="240">
        <v>0.17708333333333301</v>
      </c>
      <c r="DE48" s="240">
        <v>0.17708333333333301</v>
      </c>
      <c r="DF48" s="240">
        <v>0.17708333333333301</v>
      </c>
      <c r="DG48" s="240">
        <v>0.17708333333333301</v>
      </c>
      <c r="DH48" s="240">
        <v>0.17708333333333301</v>
      </c>
      <c r="DI48" s="240">
        <v>0.17708333333333301</v>
      </c>
      <c r="DJ48" s="240">
        <v>0.17708333333333301</v>
      </c>
      <c r="DL48" s="2" t="str" cm="1">
        <f t="array" ref="DL48">_xlfn.IFNA(IF(INDEX(SectorsBlocks,ROW()-ROW(DK$5)+2,MATCH(SUBSTITUTE(RPName," ",""),SectorsBlocks_Top,0))&lt;&gt;0,INDEX(SectorsBlocks,ROW()-ROW(DK$5)+2,MATCH(SUBSTITUTE(RPName," ",""),SectorsBlocks_Top,0)),""),"")</f>
        <v>BQB-PER</v>
      </c>
      <c r="DM48" s="250" cm="1">
        <f t="array" ref="DM48">_xlfn.IFNA(IF(INDEX(SectorsBlocks,ROW()-ROW(DL$5)+2,MATCH(SUBSTITUTE(RPName," ",""),SectorsBlocks_Top,0))&lt;&gt;0,INDEX(SectorsBlocks,ROW()-ROW(DL$5)+2,MATCH(SUBSTITUTE(RPName," ",""),SectorsBlocks_Top,0)+1),""),"")</f>
        <v>2.7777777777777776E-2</v>
      </c>
    </row>
    <row r="49" spans="1:117" ht="15" customHeight="1">
      <c r="A49" s="12"/>
      <c r="B49" s="647"/>
      <c r="C49" s="648"/>
      <c r="D49" s="118" t="s">
        <v>10</v>
      </c>
      <c r="E49" s="123" t="s">
        <v>284</v>
      </c>
      <c r="F49" s="123" t="s">
        <v>285</v>
      </c>
      <c r="G49" s="123" t="s">
        <v>498</v>
      </c>
      <c r="H49" s="123" t="s">
        <v>492</v>
      </c>
      <c r="I49" s="123" t="s">
        <v>11</v>
      </c>
      <c r="J49" s="123" t="s">
        <v>284</v>
      </c>
      <c r="K49" s="123" t="s">
        <v>286</v>
      </c>
      <c r="L49" s="123" t="s">
        <v>497</v>
      </c>
      <c r="M49" s="123" t="s">
        <v>493</v>
      </c>
      <c r="N49" s="646"/>
      <c r="O49" s="646"/>
      <c r="P49" s="124" t="s">
        <v>413</v>
      </c>
      <c r="Q49" s="119" t="s">
        <v>414</v>
      </c>
      <c r="R49" s="20"/>
      <c r="S49" s="368"/>
      <c r="T49" s="369"/>
      <c r="U49" s="80">
        <f t="shared" ref="U49:U57" si="486">IF(ISNUMBER(S49),_xlfn.IFNA(VLOOKUP(S49,RP_Table,2,FALSE),"Err"),0)</f>
        <v>0</v>
      </c>
      <c r="V49" s="242"/>
      <c r="W49" s="467"/>
      <c r="X49" s="20"/>
      <c r="Y49" s="286" t="s">
        <v>742</v>
      </c>
      <c r="Z49" s="289" t="s">
        <v>262</v>
      </c>
      <c r="AA49" s="291" t="s">
        <v>738</v>
      </c>
      <c r="AB49" s="289" t="s">
        <v>262</v>
      </c>
      <c r="AC49" s="291" t="s">
        <v>801</v>
      </c>
      <c r="AD49" s="290" t="s">
        <v>119</v>
      </c>
      <c r="AE49" s="290" t="s">
        <v>744</v>
      </c>
      <c r="AF49" s="291" t="s">
        <v>740</v>
      </c>
      <c r="AG49" s="291" t="s">
        <v>740</v>
      </c>
      <c r="AH49" s="20"/>
      <c r="AI49" s="419" t="s">
        <v>726</v>
      </c>
      <c r="AJ49" s="419"/>
      <c r="AK49" s="419" t="s">
        <v>730</v>
      </c>
      <c r="AL49" s="419"/>
      <c r="AM49" s="419"/>
      <c r="AN49" s="419"/>
      <c r="AO49" s="272"/>
      <c r="AP49" s="366" t="s">
        <v>722</v>
      </c>
      <c r="AQ49" s="5" t="s">
        <v>117</v>
      </c>
      <c r="AR49" s="419" t="s">
        <v>731</v>
      </c>
      <c r="AS49" s="419"/>
      <c r="AT49" s="366" t="s">
        <v>781</v>
      </c>
      <c r="AU49" s="366"/>
      <c r="AV49" s="20"/>
      <c r="AW49" s="20"/>
      <c r="AX49" s="20"/>
      <c r="AY49" s="20"/>
      <c r="AZ49" s="20"/>
      <c r="BA49" s="20"/>
      <c r="BB49" s="20"/>
      <c r="BC49" s="20"/>
      <c r="BD49" s="20"/>
      <c r="BE49" s="20"/>
      <c r="BF49" s="20"/>
      <c r="BG49" s="20"/>
      <c r="BH49" s="20"/>
      <c r="BI49" s="20"/>
      <c r="BJ49" s="20"/>
      <c r="BK49" s="2" t="str">
        <f t="shared" si="478"/>
        <v/>
      </c>
      <c r="BL49" s="7" t="str">
        <f t="shared" ref="BL49:BL80" si="487">IF(AND(ISNUMBER(BM49),BM49&gt;0),BM49,IF(ISNUMBER(VLOOKUP(BK49,RP_Trips,2,FALSE)),VLOOKUP(BK49,RP_Trips,2,FALSE),""))</f>
        <v/>
      </c>
      <c r="BM49" s="7" t="str">
        <f t="shared" ref="BM49:BM83" si="488">_xlfn.IFNA(IF(VLOOKUP(BK49,RP_MiscCalc_RouteBlockTimes,2,FALSE)&lt;&gt;0,VLOOKUP(BK49,RP_MiscCalc_RouteBlockTimes,2,FALSE),NA()),_xlfn.IFNA(IF(VLOOKUP(BK49,RP_RouteBlockTime_PreTVL,2,FALSE)&lt;&gt;0,VLOOKUP(BK49,RP_RouteBlockTime_PreTVL,2,FALSE),NA()),_xlfn.IFNA(IF(VLOOKUP(BK49,TVLRouteBlockTimes,2,FALSE)&lt;&gt;0,VLOOKUP(BK49,TVLRouteBlockTimes,2,FALSE),NA()),_xlfn.IFNA(IF(VLOOKUP(BK49,RP_RouteBlockTime_S1,2,FALSE)&lt;&gt;0,VLOOKUP(BK49,RP_RouteBlockTime_S1,2,FALSE),NA()),_xlfn.IFNA(VLOOKUP(BK49,RP_RouteBlockTime_S2,2,FALSE),_xlfn.IFNA(VLOOKUP(BK49,RP_RouteBlockTime_S3,2,FALSE),_xlfn.IFNA(VLOOKUP(BK49,RP_RouteBlockTime_S4,2,FALSE),_xlfn.IFNA(VLOOKUP(BK49,RP_RouteBlockTime_S5,2,FALSE),_xlfn.IFNA(VLOOKUP(BK49,RP_RouteBlockTime_S6,2,FALSE),_xlfn.IFNA(VLOOKUP(BK49,RP_RouteBlockTime_PostTVL,2,FALSE),""))))))))))</f>
        <v/>
      </c>
      <c r="BN49" s="2"/>
      <c r="BO49" s="1"/>
      <c r="BP49" s="235">
        <f ca="1"/>
        <v>2.1527777777777798E-2</v>
      </c>
      <c r="BR49" s="269">
        <f t="shared" si="481"/>
        <v>44100</v>
      </c>
      <c r="BS49" s="277">
        <f t="shared" si="481"/>
        <v>44107</v>
      </c>
      <c r="BT49" s="278">
        <f t="shared" si="481"/>
        <v>44100</v>
      </c>
      <c r="CK49" s="219">
        <f t="shared" si="465"/>
        <v>0.12152777777777778</v>
      </c>
      <c r="CL49" s="219">
        <v>0.11111111111111099</v>
      </c>
      <c r="CM49" s="219">
        <v>0.114583333333333</v>
      </c>
      <c r="CN49" s="219">
        <f t="shared" si="484"/>
        <v>2.4305555555555556E-2</v>
      </c>
      <c r="CO49" s="219">
        <f t="shared" si="484"/>
        <v>2.4305555555555556E-2</v>
      </c>
      <c r="CP49" s="219">
        <v>0.114583333333333</v>
      </c>
      <c r="CQ49" s="219">
        <v>2.29166666666667E-2</v>
      </c>
      <c r="CS49" s="219">
        <f t="shared" si="466"/>
        <v>0.12152777777777778</v>
      </c>
      <c r="CT49" s="219">
        <v>0.11111111111111099</v>
      </c>
      <c r="CU49" s="219">
        <v>0.114583333333333</v>
      </c>
      <c r="CV49" s="219">
        <f t="shared" si="485"/>
        <v>2.4305555555555556E-2</v>
      </c>
      <c r="CW49" s="219">
        <f t="shared" si="485"/>
        <v>2.4305555555555556E-2</v>
      </c>
      <c r="CX49" s="219">
        <v>0.114583333333333</v>
      </c>
      <c r="CY49" s="219">
        <v>2.29166666666667E-2</v>
      </c>
      <c r="DA49" s="240">
        <v>0.180555555555556</v>
      </c>
      <c r="DB49" s="240">
        <v>0.180555555555556</v>
      </c>
      <c r="DC49" s="240">
        <v>0.180555555555556</v>
      </c>
      <c r="DD49" s="240">
        <v>0.180555555555556</v>
      </c>
      <c r="DE49" s="240">
        <v>0.180555555555556</v>
      </c>
      <c r="DF49" s="240">
        <v>0.180555555555556</v>
      </c>
      <c r="DG49" s="240">
        <v>0.180555555555556</v>
      </c>
      <c r="DH49" s="240">
        <v>0.180555555555556</v>
      </c>
      <c r="DI49" s="240">
        <v>0.180555555555556</v>
      </c>
      <c r="DJ49" s="240">
        <v>0.180555555555556</v>
      </c>
      <c r="DL49" s="2" t="str" cm="1">
        <f t="array" ref="DL49">_xlfn.IFNA(IF(INDEX(SectorsBlocks,ROW()-ROW(DK$5)+2,MATCH(SUBSTITUTE(RPName," ",""),SectorsBlocks_Top,0))&lt;&gt;0,INDEX(SectorsBlocks,ROW()-ROW(DK$5)+2,MATCH(SUBSTITUTE(RPName," ",""),SectorsBlocks_Top,0)),""),"")</f>
        <v>BQB-WLP</v>
      </c>
      <c r="DM49" s="250" cm="1">
        <f t="array" ref="DM49">_xlfn.IFNA(IF(INDEX(SectorsBlocks,ROW()-ROW(DL$5)+2,MATCH(SUBSTITUTE(RPName," ",""),SectorsBlocks_Top,0))&lt;&gt;0,INDEX(SectorsBlocks,ROW()-ROW(DL$5)+2,MATCH(SUBSTITUTE(RPName," ",""),SectorsBlocks_Top,0)+1),""),"")</f>
        <v>8.3333333333333329E-2</v>
      </c>
    </row>
    <row r="50" spans="1:117" ht="15" customHeight="1">
      <c r="A50" s="12"/>
      <c r="B50" s="593" t="s">
        <v>494</v>
      </c>
      <c r="C50" s="594"/>
      <c r="D50" s="107"/>
      <c r="E50" s="172"/>
      <c r="F50" s="113"/>
      <c r="G50" s="120" t="str">
        <f>IF(AND(NOT(ISBLANK(D50)),ISNUMBER(E50),ISNUMBER(F50)),F50-E50+IF(E50&gt;F50,1,0),"")</f>
        <v/>
      </c>
      <c r="H50" s="175" t="str">
        <f t="shared" ref="H50:H60" si="489">IF(AND(ISNUMBER(RP_CrewBaseOffset),ISNUMBER(G50)),G50+RP_CrewBaseOffset-IF(G50+RP_CrewBaseOffset&gt;1,1,0),"")</f>
        <v/>
      </c>
      <c r="I50" s="110"/>
      <c r="J50" s="172"/>
      <c r="K50" s="113"/>
      <c r="L50" s="120" t="str">
        <f>IF(AND(NOT(ISBLANK(I50)),ISNUMBER(J50),ISNUMBER(K50)),K50-J50+IF(J50&gt;K50,1,0),"")</f>
        <v/>
      </c>
      <c r="M50" s="175" t="str">
        <f t="shared" ref="M50:M60" si="490">IF(AND(ISNUMBER(RP_CrewBaseOffset),ISNUMBER(L50)),L50+RP_CrewBaseOffset-IF(L50+RP_CrewBaseOffset&gt;1,1,0),"")</f>
        <v/>
      </c>
      <c r="N50" s="178" t="str">
        <f t="shared" ref="N50:N60" si="491">IF(AND(NOT(ISBLANK(D50)),NOT(ISBLANK(I50)),ISNUMBER(G50),ISNUMBER(L50)),D50&amp;"-"&amp;I50,"")</f>
        <v/>
      </c>
      <c r="O50" s="131" t="str">
        <f>IF(AND(N50&lt;&gt;"",ISNUMBER(G50),ISNUMBER(L50)),L50-G50+IF(L50&lt;G50,1,0),"")</f>
        <v/>
      </c>
      <c r="P50" s="181" t="str">
        <f>IFERROR(IF(AND(N50&lt;&gt;"",ISNUMBER(H50),ISNUMBER(O50)),IF(M50&lt;H50,TIME(HOUR(MIN(O50,1-H50)),MINUTE(MIN(O50,1-H50)),0),IF(H50&gt;0.5,O50,"")),""),"Error")</f>
        <v/>
      </c>
      <c r="Q50" s="184" t="str">
        <f>IFERROR(IF(AND(N50&lt;&gt;"",ISNUMBER(H50),ISNUMBER(M50)),IF(M50&lt;H50,TIME(HOUR(MIN(O50,M50)),MINUTE(MIN(O50,M50)),0),IF(M50&lt;0.5,TIME(HOUR(MIN(M50,O50)),MINUTE(MIN(M50,O50)),0),"")),""),"Error")</f>
        <v/>
      </c>
      <c r="R50" s="20"/>
      <c r="S50" s="377"/>
      <c r="T50" s="378"/>
      <c r="U50" s="81">
        <f t="shared" ref="U50:U58" si="492">IF(ISNUMBER(S50),_xlfn.IFNA(VLOOKUP(S50,RP_Table,2,FALSE),"Err"),0)</f>
        <v>0</v>
      </c>
      <c r="V50" s="243"/>
      <c r="W50" s="467"/>
      <c r="X50" s="20"/>
      <c r="Y50" s="325"/>
      <c r="Z50" s="327"/>
      <c r="AA50" s="328"/>
      <c r="AB50" s="327"/>
      <c r="AC50" s="328"/>
      <c r="AD50" s="331" t="str">
        <f>IF(AND((AB50+AC50)-(Z50+AA50)&gt;0,AND(NOT(ISBLANK(Y50)),ISNUMBER(Z50),ISNUMBER(AA50),ISNUMBER(AB50),ISNUMBER(AC50))),(AB50+AC50)-(Z50+AA50),"N/A")</f>
        <v>N/A</v>
      </c>
      <c r="AE50" s="294"/>
      <c r="AF50" s="292" t="str">
        <f>IF(AND(ISNUMBER(AD50),ISNUMBER(AE50)),AD50*AE50,"N/A")</f>
        <v>N/A</v>
      </c>
      <c r="AG50" s="333"/>
      <c r="AH50" s="20"/>
      <c r="AI50" s="272" t="s">
        <v>727</v>
      </c>
      <c r="AJ50" s="272" t="s">
        <v>714</v>
      </c>
      <c r="AK50" s="419"/>
      <c r="AL50" s="419"/>
      <c r="AM50" s="419"/>
      <c r="AN50" s="419"/>
      <c r="AO50" s="272"/>
      <c r="AP50" s="366"/>
      <c r="AQ50" s="5" t="s">
        <v>724</v>
      </c>
      <c r="AR50" s="419" t="s">
        <v>724</v>
      </c>
      <c r="AS50" s="419"/>
      <c r="AT50" s="366"/>
      <c r="AU50" s="366"/>
      <c r="AV50" s="20"/>
      <c r="AW50" s="20"/>
      <c r="AX50" s="20"/>
      <c r="AY50" s="20"/>
      <c r="AZ50" s="20"/>
      <c r="BA50" s="20"/>
      <c r="BB50" s="20"/>
      <c r="BC50" s="20"/>
      <c r="BD50" s="20"/>
      <c r="BE50" s="20"/>
      <c r="BF50" s="20"/>
      <c r="BG50" s="20"/>
      <c r="BH50" s="20"/>
      <c r="BI50" s="20"/>
      <c r="BJ50" s="20"/>
      <c r="BK50" s="2" t="str">
        <f t="shared" si="478"/>
        <v/>
      </c>
      <c r="BL50" s="7" t="str">
        <f t="shared" ref="BL50:BL81" si="493">IF(AND(ISNUMBER(BM50),BM50&gt;0),BM50,IF(ISNUMBER(VLOOKUP(BK50,RP_Trips,2,FALSE)),VLOOKUP(BK50,RP_Trips,2,FALSE),""))</f>
        <v/>
      </c>
      <c r="BM50" s="7" t="str">
        <f t="shared" ref="BM50:BM84" si="494">_xlfn.IFNA(IF(VLOOKUP(BK50,RP_MiscCalc_RouteBlockTimes,2,FALSE)&lt;&gt;0,VLOOKUP(BK50,RP_MiscCalc_RouteBlockTimes,2,FALSE),NA()),_xlfn.IFNA(IF(VLOOKUP(BK50,RP_RouteBlockTime_PreTVL,2,FALSE)&lt;&gt;0,VLOOKUP(BK50,RP_RouteBlockTime_PreTVL,2,FALSE),NA()),_xlfn.IFNA(IF(VLOOKUP(BK50,TVLRouteBlockTimes,2,FALSE)&lt;&gt;0,VLOOKUP(BK50,TVLRouteBlockTimes,2,FALSE),NA()),_xlfn.IFNA(IF(VLOOKUP(BK50,RP_RouteBlockTime_S1,2,FALSE)&lt;&gt;0,VLOOKUP(BK50,RP_RouteBlockTime_S1,2,FALSE),NA()),_xlfn.IFNA(VLOOKUP(BK50,RP_RouteBlockTime_S2,2,FALSE),_xlfn.IFNA(VLOOKUP(BK50,RP_RouteBlockTime_S3,2,FALSE),_xlfn.IFNA(VLOOKUP(BK50,RP_RouteBlockTime_S4,2,FALSE),_xlfn.IFNA(VLOOKUP(BK50,RP_RouteBlockTime_S5,2,FALSE),_xlfn.IFNA(VLOOKUP(BK50,RP_RouteBlockTime_S6,2,FALSE),_xlfn.IFNA(VLOOKUP(BK50,RP_RouteBlockTime_PostTVL,2,FALSE),""))))))))))</f>
        <v/>
      </c>
      <c r="BN50" s="2"/>
      <c r="BO50" s="1"/>
      <c r="BP50" s="235">
        <f ca="1"/>
        <v>2.2222222222222199E-2</v>
      </c>
      <c r="BR50" s="269">
        <f t="shared" si="481"/>
        <v>44101</v>
      </c>
      <c r="BS50" s="277">
        <f t="shared" si="481"/>
        <v>44108</v>
      </c>
      <c r="BT50" s="278">
        <f t="shared" si="481"/>
        <v>44101</v>
      </c>
      <c r="CK50" s="219">
        <f t="shared" si="465"/>
        <v>0.125</v>
      </c>
      <c r="CL50" s="219">
        <v>0.114583333333333</v>
      </c>
      <c r="CM50" s="219">
        <v>0.118055555555556</v>
      </c>
      <c r="CN50" s="219">
        <f t="shared" si="484"/>
        <v>2.5000000000000001E-2</v>
      </c>
      <c r="CO50" s="219">
        <f t="shared" si="484"/>
        <v>2.5000000000000001E-2</v>
      </c>
      <c r="CP50" s="219">
        <v>0.118055555555556</v>
      </c>
      <c r="CQ50" s="219">
        <v>2.36111111111111E-2</v>
      </c>
      <c r="CS50" s="219">
        <f t="shared" si="466"/>
        <v>0.125</v>
      </c>
      <c r="CT50" s="219">
        <v>0.114583333333333</v>
      </c>
      <c r="CU50" s="219">
        <v>0.118055555555556</v>
      </c>
      <c r="CV50" s="219">
        <f t="shared" si="485"/>
        <v>2.5000000000000001E-2</v>
      </c>
      <c r="CW50" s="219">
        <f t="shared" si="485"/>
        <v>2.5000000000000001E-2</v>
      </c>
      <c r="CX50" s="219">
        <v>0.118055555555556</v>
      </c>
      <c r="CY50" s="219">
        <v>2.36111111111111E-2</v>
      </c>
      <c r="DA50" s="240">
        <v>0.18402777777777801</v>
      </c>
      <c r="DB50" s="240">
        <v>0.18402777777777801</v>
      </c>
      <c r="DC50" s="240">
        <v>0.18402777777777801</v>
      </c>
      <c r="DD50" s="240">
        <v>0.18402777777777801</v>
      </c>
      <c r="DE50" s="240">
        <v>0.18402777777777801</v>
      </c>
      <c r="DF50" s="240">
        <v>0.18402777777777801</v>
      </c>
      <c r="DG50" s="240">
        <v>0.18402777777777801</v>
      </c>
      <c r="DH50" s="240">
        <v>0.18402777777777801</v>
      </c>
      <c r="DI50" s="240">
        <v>0.18402777777777801</v>
      </c>
      <c r="DJ50" s="240">
        <v>0.18402777777777801</v>
      </c>
      <c r="DL50" s="2" t="str" cm="1">
        <f t="array" ref="DL50">_xlfn.IFNA(IF(INDEX(SectorsBlocks,ROW()-ROW(DK$5)+2,MATCH(SUBSTITUTE(RPName," ",""),SectorsBlocks_Top,0))&lt;&gt;0,INDEX(SectorsBlocks,ROW()-ROW(DK$5)+2,MATCH(SUBSTITUTE(RPName," ",""),SectorsBlocks_Top,0)),""),"")</f>
        <v>BYP-BQB</v>
      </c>
      <c r="DM50" s="250" cm="1">
        <f t="array" ref="DM50">_xlfn.IFNA(IF(INDEX(SectorsBlocks,ROW()-ROW(DL$5)+2,MATCH(SUBSTITUTE(RPName," ",""),SectorsBlocks_Top,0))&lt;&gt;0,INDEX(SectorsBlocks,ROW()-ROW(DL$5)+2,MATCH(SUBSTITUTE(RPName," ",""),SectorsBlocks_Top,0)+1),""),"")</f>
        <v>8.3333333333333329E-2</v>
      </c>
    </row>
    <row r="51" spans="1:117" ht="15" customHeight="1">
      <c r="A51" s="12"/>
      <c r="B51" s="593"/>
      <c r="C51" s="594"/>
      <c r="D51" s="108"/>
      <c r="E51" s="173"/>
      <c r="F51" s="114"/>
      <c r="G51" s="121" t="str">
        <f t="shared" ref="G51:G60" si="495">IF(AND(NOT(ISBLANK(D51)),ISNUMBER(E51),ISNUMBER(F51)),F51-E51+IF(E51&gt;F51,1,0),"")</f>
        <v/>
      </c>
      <c r="H51" s="176" t="str">
        <f t="shared" ref="H51:H61" si="496">IF(AND(ISNUMBER(RP_CrewBaseOffset),ISNUMBER(G51)),G51+RP_CrewBaseOffset-IF(G51+RP_CrewBaseOffset&gt;1,1,0),"")</f>
        <v/>
      </c>
      <c r="I51" s="111"/>
      <c r="J51" s="173"/>
      <c r="K51" s="114"/>
      <c r="L51" s="121" t="str">
        <f t="shared" ref="L51:L60" si="497">IF(AND(NOT(ISBLANK(I51)),ISNUMBER(J51),ISNUMBER(K51)),K51-J51+IF(J51&gt;K51,1,0),"")</f>
        <v/>
      </c>
      <c r="M51" s="176" t="str">
        <f t="shared" ref="M51:M61" si="498">IF(AND(ISNUMBER(RP_CrewBaseOffset),ISNUMBER(L51)),L51+RP_CrewBaseOffset-IF(L51+RP_CrewBaseOffset&gt;1,1,0),"")</f>
        <v/>
      </c>
      <c r="N51" s="179" t="str">
        <f t="shared" si="491"/>
        <v/>
      </c>
      <c r="O51" s="132" t="str">
        <f t="shared" ref="O51:O60" si="499">IF(AND(N51&lt;&gt;"",ISNUMBER(G51),ISNUMBER(L51)),L51-G51+IF(L51&lt;G51,1,0),"")</f>
        <v/>
      </c>
      <c r="P51" s="182" t="str">
        <f t="shared" ref="P51:P60" si="500">IFERROR(IF(AND(N51&lt;&gt;"",ISNUMBER(H51),ISNUMBER(O51)),IF(M51&lt;H51,TIME(HOUR(MIN(O51,1-H51)),MINUTE(MIN(O51,1-H51)),0),IF(H51&gt;0.5,O51,"")),""),"Error")</f>
        <v/>
      </c>
      <c r="Q51" s="185" t="str">
        <f t="shared" ref="Q51:Q60" si="501">IFERROR(IF(AND(N51&lt;&gt;"",ISNUMBER(H51),ISNUMBER(M51)),IF(M51&lt;H51,TIME(HOUR(MIN(O51,M51)),MINUTE(MIN(O51,M51)),0),IF(M51&lt;0.5,TIME(HOUR(MIN(M51,O51)),MINUTE(MIN(M51,O51)),0),"")),""),"Error")</f>
        <v/>
      </c>
      <c r="R51" s="20"/>
      <c r="S51" s="377"/>
      <c r="T51" s="378"/>
      <c r="U51" s="81">
        <f t="shared" ref="U51:U59" si="502">IF(ISNUMBER(S51),_xlfn.IFNA(VLOOKUP(S51,RP_Table,2,FALSE),"Err"),0)</f>
        <v>0</v>
      </c>
      <c r="V51" s="243"/>
      <c r="W51" s="467"/>
      <c r="X51" s="20"/>
      <c r="Y51" s="325"/>
      <c r="Z51" s="327"/>
      <c r="AA51" s="328"/>
      <c r="AB51" s="327"/>
      <c r="AC51" s="328"/>
      <c r="AD51" s="331" t="str">
        <f t="shared" ref="AD51:AD54" si="503">IF(AND((AB51+AC51)-(Z51+AA51)&gt;0,AND(NOT(ISBLANK(Y51)),ISNUMBER(Z51),ISNUMBER(AA51),ISNUMBER(AB51),ISNUMBER(AC51))),(AB51+AC51)-(Z51+AA51),"N/A")</f>
        <v>N/A</v>
      </c>
      <c r="AE51" s="294"/>
      <c r="AF51" s="292" t="str">
        <f t="shared" ref="AF51:AF54" si="504">IF(AND(ISNUMBER(AD51),ISNUMBER(AE51)),AD51*AE51,"N/A")</f>
        <v>N/A</v>
      </c>
      <c r="AG51" s="333"/>
      <c r="AH51" s="20"/>
      <c r="AI51" s="364"/>
      <c r="AJ51" s="364"/>
      <c r="AK51" s="407"/>
      <c r="AL51" s="408"/>
      <c r="AM51" s="408"/>
      <c r="AN51" s="408"/>
      <c r="AO51" s="271" t="s">
        <v>723</v>
      </c>
      <c r="AP51" s="280"/>
      <c r="AQ51" s="282"/>
      <c r="AR51" s="401"/>
      <c r="AS51" s="402"/>
      <c r="AT51" s="403" t="str">
        <f>IF(AND(ISNUMBER(AI51),ISNUMBER(AJ51),ISNUMBER(AP51),ISNUMBER(AQ51),ISNUMBER(AR51),ISNUMBER(AR52),ISNUMBER(AP52),ISNUMBER(AQ52)),(AQ52+AR52)-(AQ51+AR51),"")</f>
        <v/>
      </c>
      <c r="AU51" s="404"/>
      <c r="AV51" s="20"/>
      <c r="AW51" s="20"/>
      <c r="AX51" s="20"/>
      <c r="AY51" s="20"/>
      <c r="AZ51" s="20"/>
      <c r="BA51" s="20"/>
      <c r="BB51" s="20"/>
      <c r="BC51" s="20"/>
      <c r="BD51" s="20"/>
      <c r="BE51" s="20"/>
      <c r="BF51" s="20"/>
      <c r="BG51" s="20"/>
      <c r="BH51" s="20"/>
      <c r="BI51" s="20"/>
      <c r="BJ51" s="20"/>
      <c r="BK51" s="2" t="str">
        <f t="shared" si="478"/>
        <v/>
      </c>
      <c r="BL51" s="7" t="str">
        <f t="shared" ref="BL51:BL82" si="505">IF(AND(ISNUMBER(BM51),BM51&gt;0),BM51,IF(ISNUMBER(VLOOKUP(BK51,RP_Trips,2,FALSE)),VLOOKUP(BK51,RP_Trips,2,FALSE),""))</f>
        <v/>
      </c>
      <c r="BM51" s="7" t="str">
        <f t="shared" ref="BM51:BM76" si="506">_xlfn.IFNA(IF(VLOOKUP(BK51,RP_MiscCalc_RouteBlockTimes,2,FALSE)&lt;&gt;0,VLOOKUP(BK51,RP_MiscCalc_RouteBlockTimes,2,FALSE),NA()),_xlfn.IFNA(IF(VLOOKUP(BK51,RP_RouteBlockTime_PreTVL,2,FALSE)&lt;&gt;0,VLOOKUP(BK51,RP_RouteBlockTime_PreTVL,2,FALSE),NA()),_xlfn.IFNA(IF(VLOOKUP(BK51,TVLRouteBlockTimes,2,FALSE)&lt;&gt;0,VLOOKUP(BK51,TVLRouteBlockTimes,2,FALSE),NA()),_xlfn.IFNA(IF(VLOOKUP(BK51,RP_RouteBlockTime_S1,2,FALSE)&lt;&gt;0,VLOOKUP(BK51,RP_RouteBlockTime_S1,2,FALSE),NA()),_xlfn.IFNA(VLOOKUP(BK51,RP_RouteBlockTime_S2,2,FALSE),_xlfn.IFNA(VLOOKUP(BK51,RP_RouteBlockTime_S3,2,FALSE),_xlfn.IFNA(VLOOKUP(BK51,RP_RouteBlockTime_S4,2,FALSE),_xlfn.IFNA(VLOOKUP(BK51,RP_RouteBlockTime_S5,2,FALSE),_xlfn.IFNA(VLOOKUP(BK51,RP_RouteBlockTime_S6,2,FALSE),_xlfn.IFNA(VLOOKUP(BK51,RP_RouteBlockTime_PostTVL,2,FALSE),""))))))))))</f>
        <v/>
      </c>
      <c r="BN51" s="2"/>
      <c r="BP51" s="236">
        <f ca="1"/>
        <v>2.29166666666667E-2</v>
      </c>
      <c r="BR51" s="269">
        <f t="shared" si="481"/>
        <v>44102</v>
      </c>
      <c r="BS51" s="277">
        <f t="shared" si="481"/>
        <v>44109</v>
      </c>
      <c r="BT51" s="278">
        <f t="shared" si="481"/>
        <v>44102</v>
      </c>
      <c r="CK51" s="219">
        <f t="shared" si="465"/>
        <v>0.12847222222222221</v>
      </c>
      <c r="CL51" s="219">
        <v>0.118055555555556</v>
      </c>
      <c r="CM51" s="219">
        <v>0.121527777777778</v>
      </c>
      <c r="CN51" s="219">
        <f t="shared" si="484"/>
        <v>2.5694444444444447E-2</v>
      </c>
      <c r="CO51" s="219">
        <f t="shared" si="484"/>
        <v>2.5694444444444447E-2</v>
      </c>
      <c r="CP51" s="219">
        <v>0.121527777777778</v>
      </c>
      <c r="CQ51" s="219">
        <v>2.4305555555555601E-2</v>
      </c>
      <c r="CS51" s="219">
        <f t="shared" si="466"/>
        <v>0.12847222222222221</v>
      </c>
      <c r="CT51" s="219">
        <v>0.118055555555556</v>
      </c>
      <c r="CU51" s="219">
        <v>0.121527777777778</v>
      </c>
      <c r="CV51" s="219">
        <f t="shared" si="485"/>
        <v>2.5694444444444447E-2</v>
      </c>
      <c r="CW51" s="219">
        <f t="shared" si="485"/>
        <v>2.5694444444444447E-2</v>
      </c>
      <c r="CX51" s="219">
        <v>0.121527777777778</v>
      </c>
      <c r="CY51" s="219">
        <v>2.4305555555555601E-2</v>
      </c>
      <c r="DA51" s="240">
        <v>0.1875</v>
      </c>
      <c r="DB51" s="240">
        <v>0.1875</v>
      </c>
      <c r="DC51" s="240">
        <v>0.1875</v>
      </c>
      <c r="DD51" s="240">
        <v>0.1875</v>
      </c>
      <c r="DE51" s="240">
        <v>0.1875</v>
      </c>
      <c r="DF51" s="240">
        <v>0.1875</v>
      </c>
      <c r="DG51" s="240">
        <v>0.1875</v>
      </c>
      <c r="DH51" s="240">
        <v>0.1875</v>
      </c>
      <c r="DI51" s="240">
        <v>0.1875</v>
      </c>
      <c r="DJ51" s="240">
        <v>0.1875</v>
      </c>
      <c r="DL51" s="2" t="str" cm="1">
        <f t="array" ref="DL51">_xlfn.IFNA(IF(INDEX(SectorsBlocks,ROW()-ROW(DK$5)+2,MATCH(SUBSTITUTE(RPName," ",""),SectorsBlocks_Top,0))&lt;&gt;0,INDEX(SectorsBlocks,ROW()-ROW(DK$5)+2,MATCH(SUBSTITUTE(RPName," ",""),SectorsBlocks_Top,0)),""),"")</f>
        <v>BYP-OOD</v>
      </c>
      <c r="DM51" s="250" cm="1">
        <f t="array" ref="DM51">_xlfn.IFNA(IF(INDEX(SectorsBlocks,ROW()-ROW(DL$5)+2,MATCH(SUBSTITUTE(RPName," ",""),SectorsBlocks_Top,0))&lt;&gt;0,INDEX(SectorsBlocks,ROW()-ROW(DL$5)+2,MATCH(SUBSTITUTE(RPName," ",""),SectorsBlocks_Top,0)+1),""),"")</f>
        <v>2.0833333333333332E-2</v>
      </c>
    </row>
    <row r="52" spans="1:117" ht="15" customHeight="1">
      <c r="A52" s="12"/>
      <c r="B52" s="593"/>
      <c r="C52" s="594"/>
      <c r="D52" s="108"/>
      <c r="E52" s="173"/>
      <c r="F52" s="114"/>
      <c r="G52" s="121" t="str">
        <f t="shared" si="495"/>
        <v/>
      </c>
      <c r="H52" s="176" t="str">
        <f t="shared" ref="H52:H62" si="507">IF(AND(ISNUMBER(RP_CrewBaseOffset),ISNUMBER(G52)),G52+RP_CrewBaseOffset-IF(G52+RP_CrewBaseOffset&gt;1,1,0),"")</f>
        <v/>
      </c>
      <c r="I52" s="111"/>
      <c r="J52" s="173"/>
      <c r="K52" s="114"/>
      <c r="L52" s="121" t="str">
        <f t="shared" si="497"/>
        <v/>
      </c>
      <c r="M52" s="176" t="str">
        <f t="shared" ref="M52:M62" si="508">IF(AND(ISNUMBER(RP_CrewBaseOffset),ISNUMBER(L52)),L52+RP_CrewBaseOffset-IF(L52+RP_CrewBaseOffset&gt;1,1,0),"")</f>
        <v/>
      </c>
      <c r="N52" s="179" t="str">
        <f t="shared" si="491"/>
        <v/>
      </c>
      <c r="O52" s="132" t="str">
        <f t="shared" si="499"/>
        <v/>
      </c>
      <c r="P52" s="182" t="str">
        <f t="shared" si="500"/>
        <v/>
      </c>
      <c r="Q52" s="185" t="str">
        <f t="shared" si="501"/>
        <v/>
      </c>
      <c r="R52" s="20"/>
      <c r="S52" s="377"/>
      <c r="T52" s="378"/>
      <c r="U52" s="81">
        <f t="shared" ref="U52:U60" si="509">IF(ISNUMBER(S52),_xlfn.IFNA(VLOOKUP(S52,RP_Table,2,FALSE),"Err"),0)</f>
        <v>0</v>
      </c>
      <c r="V52" s="243"/>
      <c r="W52" s="467"/>
      <c r="X52" s="20"/>
      <c r="Y52" s="325"/>
      <c r="Z52" s="327"/>
      <c r="AA52" s="328"/>
      <c r="AB52" s="327"/>
      <c r="AC52" s="328"/>
      <c r="AD52" s="331" t="str">
        <f t="shared" si="503"/>
        <v>N/A</v>
      </c>
      <c r="AE52" s="294"/>
      <c r="AF52" s="292" t="str">
        <f t="shared" si="504"/>
        <v>N/A</v>
      </c>
      <c r="AG52" s="333"/>
      <c r="AH52" s="20"/>
      <c r="AI52" s="365"/>
      <c r="AJ52" s="365"/>
      <c r="AK52" s="409"/>
      <c r="AL52" s="410"/>
      <c r="AM52" s="410"/>
      <c r="AN52" s="410"/>
      <c r="AO52" s="270" t="s">
        <v>721</v>
      </c>
      <c r="AP52" s="279"/>
      <c r="AQ52" s="281"/>
      <c r="AR52" s="411"/>
      <c r="AS52" s="412"/>
      <c r="AT52" s="405"/>
      <c r="AU52" s="406"/>
      <c r="AV52" s="20"/>
      <c r="AW52" s="20"/>
      <c r="AX52" s="20"/>
      <c r="AY52" s="20"/>
      <c r="AZ52" s="20"/>
      <c r="BA52" s="20"/>
      <c r="BB52" s="20"/>
      <c r="BC52" s="20"/>
      <c r="BD52" s="20"/>
      <c r="BE52" s="20"/>
      <c r="BF52" s="20"/>
      <c r="BG52" s="20"/>
      <c r="BH52" s="20"/>
      <c r="BI52" s="20"/>
      <c r="BJ52" s="20"/>
      <c r="BK52" s="2" t="str">
        <f t="shared" si="478"/>
        <v/>
      </c>
      <c r="BL52" s="7" t="str">
        <f t="shared" ref="BL52:BL83" si="510">IF(AND(ISNUMBER(BM52),BM52&gt;0),BM52,IF(ISNUMBER(VLOOKUP(BK52,RP_Trips,2,FALSE)),VLOOKUP(BK52,RP_Trips,2,FALSE),""))</f>
        <v/>
      </c>
      <c r="BM52" s="7" t="str">
        <f t="shared" ref="BM52:BM77" si="511">_xlfn.IFNA(IF(VLOOKUP(BK52,RP_MiscCalc_RouteBlockTimes,2,FALSE)&lt;&gt;0,VLOOKUP(BK52,RP_MiscCalc_RouteBlockTimes,2,FALSE),NA()),_xlfn.IFNA(IF(VLOOKUP(BK52,RP_RouteBlockTime_PreTVL,2,FALSE)&lt;&gt;0,VLOOKUP(BK52,RP_RouteBlockTime_PreTVL,2,FALSE),NA()),_xlfn.IFNA(IF(VLOOKUP(BK52,TVLRouteBlockTimes,2,FALSE)&lt;&gt;0,VLOOKUP(BK52,TVLRouteBlockTimes,2,FALSE),NA()),_xlfn.IFNA(IF(VLOOKUP(BK52,RP_RouteBlockTime_S1,2,FALSE)&lt;&gt;0,VLOOKUP(BK52,RP_RouteBlockTime_S1,2,FALSE),NA()),_xlfn.IFNA(VLOOKUP(BK52,RP_RouteBlockTime_S2,2,FALSE),_xlfn.IFNA(VLOOKUP(BK52,RP_RouteBlockTime_S3,2,FALSE),_xlfn.IFNA(VLOOKUP(BK52,RP_RouteBlockTime_S4,2,FALSE),_xlfn.IFNA(VLOOKUP(BK52,RP_RouteBlockTime_S5,2,FALSE),_xlfn.IFNA(VLOOKUP(BK52,RP_RouteBlockTime_S6,2,FALSE),_xlfn.IFNA(VLOOKUP(BK52,RP_RouteBlockTime_PostTVL,2,FALSE),""))))))))))</f>
        <v/>
      </c>
      <c r="BN52" s="2"/>
      <c r="BP52" s="236">
        <f ca="1"/>
        <v>2.36111111111111E-2</v>
      </c>
      <c r="BR52" s="269">
        <f t="shared" si="481"/>
        <v>44103</v>
      </c>
      <c r="BS52" s="277">
        <f t="shared" si="481"/>
        <v>44110</v>
      </c>
      <c r="BT52" s="278">
        <f t="shared" si="481"/>
        <v>44103</v>
      </c>
      <c r="CK52" s="219">
        <f t="shared" si="465"/>
        <v>0.13194444444444442</v>
      </c>
      <c r="CL52" s="219">
        <v>0.121527777777778</v>
      </c>
      <c r="CM52" s="219">
        <v>0.125</v>
      </c>
      <c r="CN52" s="219">
        <f t="shared" si="484"/>
        <v>2.6388888888888889E-2</v>
      </c>
      <c r="CO52" s="219">
        <f t="shared" si="484"/>
        <v>2.6388888888888889E-2</v>
      </c>
      <c r="CP52" s="219">
        <v>0.125</v>
      </c>
      <c r="CQ52" s="219">
        <v>2.5000000000000001E-2</v>
      </c>
      <c r="CS52" s="219">
        <f t="shared" si="466"/>
        <v>0.13194444444444442</v>
      </c>
      <c r="CT52" s="219">
        <v>0.121527777777778</v>
      </c>
      <c r="CU52" s="219">
        <v>0.125</v>
      </c>
      <c r="CV52" s="219">
        <f t="shared" si="485"/>
        <v>2.6388888888888889E-2</v>
      </c>
      <c r="CW52" s="219">
        <f t="shared" si="485"/>
        <v>2.6388888888888889E-2</v>
      </c>
      <c r="CX52" s="219">
        <v>0.125</v>
      </c>
      <c r="CY52" s="219">
        <v>2.5000000000000001E-2</v>
      </c>
      <c r="DA52" s="240">
        <v>0.19097222222222199</v>
      </c>
      <c r="DB52" s="240">
        <v>0.19097222222222199</v>
      </c>
      <c r="DC52" s="240">
        <v>0.19097222222222199</v>
      </c>
      <c r="DD52" s="240">
        <v>0.19097222222222199</v>
      </c>
      <c r="DE52" s="240">
        <v>0.19097222222222199</v>
      </c>
      <c r="DF52" s="240">
        <v>0.19097222222222199</v>
      </c>
      <c r="DG52" s="240">
        <v>0.19097222222222199</v>
      </c>
      <c r="DH52" s="240">
        <v>0.19097222222222199</v>
      </c>
      <c r="DI52" s="240">
        <v>0.19097222222222199</v>
      </c>
      <c r="DJ52" s="240">
        <v>0.19097222222222199</v>
      </c>
      <c r="DL52" s="2" t="str" cm="1">
        <f t="array" ref="DL52">_xlfn.IFNA(IF(INDEX(SectorsBlocks,ROW()-ROW(DK$5)+2,MATCH(SUBSTITUTE(RPName," ",""),SectorsBlocks_Top,0))&lt;&gt;0,INDEX(SectorsBlocks,ROW()-ROW(DK$5)+2,MATCH(SUBSTITUTE(RPName," ",""),SectorsBlocks_Top,0)),""),"")</f>
        <v>BYP-PER</v>
      </c>
      <c r="DM52" s="250" cm="1">
        <f t="array" ref="DM52">_xlfn.IFNA(IF(INDEX(SectorsBlocks,ROW()-ROW(DL$5)+2,MATCH(SUBSTITUTE(RPName," ",""),SectorsBlocks_Top,0))&lt;&gt;0,INDEX(SectorsBlocks,ROW()-ROW(DL$5)+2,MATCH(SUBSTITUTE(RPName," ",""),SectorsBlocks_Top,0)+1),""),"")</f>
        <v>7.6388888888888895E-2</v>
      </c>
    </row>
    <row r="53" spans="1:117" ht="15" customHeight="1">
      <c r="A53" s="12"/>
      <c r="B53" s="593"/>
      <c r="C53" s="594"/>
      <c r="D53" s="108"/>
      <c r="E53" s="173"/>
      <c r="F53" s="114"/>
      <c r="G53" s="121" t="str">
        <f t="shared" si="495"/>
        <v/>
      </c>
      <c r="H53" s="176" t="str">
        <f t="shared" ref="H53:H63" si="512">IF(AND(ISNUMBER(RP_CrewBaseOffset),ISNUMBER(G53)),G53+RP_CrewBaseOffset-IF(G53+RP_CrewBaseOffset&gt;1,1,0),"")</f>
        <v/>
      </c>
      <c r="I53" s="111"/>
      <c r="J53" s="173"/>
      <c r="K53" s="114"/>
      <c r="L53" s="121" t="str">
        <f t="shared" si="497"/>
        <v/>
      </c>
      <c r="M53" s="176" t="str">
        <f t="shared" ref="M53:M63" si="513">IF(AND(ISNUMBER(RP_CrewBaseOffset),ISNUMBER(L53)),L53+RP_CrewBaseOffset-IF(L53+RP_CrewBaseOffset&gt;1,1,0),"")</f>
        <v/>
      </c>
      <c r="N53" s="179" t="str">
        <f t="shared" si="491"/>
        <v/>
      </c>
      <c r="O53" s="132" t="str">
        <f t="shared" si="499"/>
        <v/>
      </c>
      <c r="P53" s="182" t="str">
        <f t="shared" si="500"/>
        <v/>
      </c>
      <c r="Q53" s="185" t="str">
        <f t="shared" si="501"/>
        <v/>
      </c>
      <c r="R53" s="20"/>
      <c r="S53" s="377"/>
      <c r="T53" s="378"/>
      <c r="U53" s="81">
        <f t="shared" ref="U53:U61" si="514">IF(ISNUMBER(S53),_xlfn.IFNA(VLOOKUP(S53,RP_Table,2,FALSE),"Err"),0)</f>
        <v>0</v>
      </c>
      <c r="V53" s="243"/>
      <c r="W53" s="467"/>
      <c r="X53" s="20"/>
      <c r="Y53" s="325"/>
      <c r="Z53" s="327"/>
      <c r="AA53" s="328"/>
      <c r="AB53" s="327"/>
      <c r="AC53" s="328"/>
      <c r="AD53" s="331" t="str">
        <f t="shared" si="503"/>
        <v>N/A</v>
      </c>
      <c r="AE53" s="294"/>
      <c r="AF53" s="292" t="str">
        <f t="shared" si="504"/>
        <v>N/A</v>
      </c>
      <c r="AG53" s="333"/>
      <c r="AH53" s="20"/>
      <c r="AI53" s="364"/>
      <c r="AJ53" s="364"/>
      <c r="AK53" s="407"/>
      <c r="AL53" s="408"/>
      <c r="AM53" s="408"/>
      <c r="AN53" s="408"/>
      <c r="AO53" s="271" t="s">
        <v>723</v>
      </c>
      <c r="AP53" s="280"/>
      <c r="AQ53" s="282"/>
      <c r="AR53" s="401"/>
      <c r="AS53" s="402"/>
      <c r="AT53" s="403" t="str">
        <f>IF(AND(ISNUMBER(AI53),ISNUMBER(AJ53),ISNUMBER(AP53),ISNUMBER(AQ53),ISNUMBER(AR53),ISNUMBER(AR54),ISNUMBER(AP54),ISNUMBER(AQ54)),(AQ54+AR54)-(AQ53+AR53),"")</f>
        <v/>
      </c>
      <c r="AU53" s="404"/>
      <c r="AV53" s="20"/>
      <c r="AW53" s="20"/>
      <c r="AX53" s="20"/>
      <c r="AY53" s="20"/>
      <c r="AZ53" s="20"/>
      <c r="BA53" s="20"/>
      <c r="BB53" s="20"/>
      <c r="BC53" s="20"/>
      <c r="BD53" s="20"/>
      <c r="BE53" s="20"/>
      <c r="BF53" s="20"/>
      <c r="BG53" s="20"/>
      <c r="BH53" s="20"/>
      <c r="BI53" s="20"/>
      <c r="BJ53" s="20"/>
      <c r="BK53" s="2" t="str">
        <f t="shared" si="478"/>
        <v/>
      </c>
      <c r="BL53" s="7" t="str">
        <f t="shared" ref="BL53:BL84" si="515">IF(AND(ISNUMBER(BM53),BM53&gt;0),BM53,IF(ISNUMBER(VLOOKUP(BK53,RP_Trips,2,FALSE)),VLOOKUP(BK53,RP_Trips,2,FALSE),""))</f>
        <v/>
      </c>
      <c r="BM53" s="7" t="str">
        <f t="shared" ref="BM53:BM78" si="516">_xlfn.IFNA(IF(VLOOKUP(BK53,RP_MiscCalc_RouteBlockTimes,2,FALSE)&lt;&gt;0,VLOOKUP(BK53,RP_MiscCalc_RouteBlockTimes,2,FALSE),NA()),_xlfn.IFNA(IF(VLOOKUP(BK53,RP_RouteBlockTime_PreTVL,2,FALSE)&lt;&gt;0,VLOOKUP(BK53,RP_RouteBlockTime_PreTVL,2,FALSE),NA()),_xlfn.IFNA(IF(VLOOKUP(BK53,TVLRouteBlockTimes,2,FALSE)&lt;&gt;0,VLOOKUP(BK53,TVLRouteBlockTimes,2,FALSE),NA()),_xlfn.IFNA(IF(VLOOKUP(BK53,RP_RouteBlockTime_S1,2,FALSE)&lt;&gt;0,VLOOKUP(BK53,RP_RouteBlockTime_S1,2,FALSE),NA()),_xlfn.IFNA(VLOOKUP(BK53,RP_RouteBlockTime_S2,2,FALSE),_xlfn.IFNA(VLOOKUP(BK53,RP_RouteBlockTime_S3,2,FALSE),_xlfn.IFNA(VLOOKUP(BK53,RP_RouteBlockTime_S4,2,FALSE),_xlfn.IFNA(VLOOKUP(BK53,RP_RouteBlockTime_S5,2,FALSE),_xlfn.IFNA(VLOOKUP(BK53,RP_RouteBlockTime_S6,2,FALSE),_xlfn.IFNA(VLOOKUP(BK53,RP_RouteBlockTime_PostTVL,2,FALSE),""))))))))))</f>
        <v/>
      </c>
      <c r="BN53" s="2"/>
      <c r="BP53" s="236">
        <f ca="1"/>
        <v>2.4305555555555601E-2</v>
      </c>
      <c r="BR53" s="269">
        <f t="shared" si="481"/>
        <v>44104</v>
      </c>
      <c r="BS53" s="277">
        <f t="shared" si="481"/>
        <v>44111</v>
      </c>
      <c r="BT53" s="278">
        <f t="shared" si="481"/>
        <v>44104</v>
      </c>
      <c r="CK53" s="219">
        <f t="shared" si="465"/>
        <v>0.13541666666666666</v>
      </c>
      <c r="CL53" s="219">
        <v>0.125</v>
      </c>
      <c r="CM53" s="219">
        <v>0.12847222222222199</v>
      </c>
      <c r="CN53" s="219">
        <f t="shared" si="484"/>
        <v>2.7083333333333334E-2</v>
      </c>
      <c r="CO53" s="219">
        <f t="shared" si="484"/>
        <v>2.7083333333333334E-2</v>
      </c>
      <c r="CP53" s="219">
        <v>0.12847222222222199</v>
      </c>
      <c r="CQ53" s="219">
        <v>2.5694444444444402E-2</v>
      </c>
      <c r="CS53" s="219">
        <f t="shared" si="466"/>
        <v>0.13541666666666666</v>
      </c>
      <c r="CT53" s="219">
        <v>0.125</v>
      </c>
      <c r="CU53" s="219">
        <v>0.12847222222222199</v>
      </c>
      <c r="CV53" s="219">
        <f t="shared" si="485"/>
        <v>2.7083333333333334E-2</v>
      </c>
      <c r="CW53" s="219">
        <f t="shared" si="485"/>
        <v>2.7083333333333334E-2</v>
      </c>
      <c r="CX53" s="219">
        <v>0.12847222222222199</v>
      </c>
      <c r="CY53" s="219">
        <v>2.5694444444444402E-2</v>
      </c>
      <c r="DA53" s="240">
        <v>0.194444444444445</v>
      </c>
      <c r="DB53" s="240">
        <v>0.194444444444445</v>
      </c>
      <c r="DC53" s="240">
        <v>0.194444444444445</v>
      </c>
      <c r="DD53" s="240">
        <v>0.194444444444445</v>
      </c>
      <c r="DE53" s="240">
        <v>0.194444444444445</v>
      </c>
      <c r="DF53" s="240">
        <v>0.194444444444445</v>
      </c>
      <c r="DG53" s="240">
        <v>0.194444444444445</v>
      </c>
      <c r="DH53" s="240">
        <v>0.194444444444445</v>
      </c>
      <c r="DI53" s="240">
        <v>0.194444444444445</v>
      </c>
      <c r="DJ53" s="240">
        <v>0.194444444444445</v>
      </c>
      <c r="DL53" s="2" t="str" cm="1">
        <f t="array" ref="DL53">_xlfn.IFNA(IF(INDEX(SectorsBlocks,ROW()-ROW(DK$5)+2,MATCH(SUBSTITUTE(RPName," ",""),SectorsBlocks_Top,0))&lt;&gt;0,INDEX(SectorsBlocks,ROW()-ROW(DK$5)+2,MATCH(SUBSTITUTE(RPName," ",""),SectorsBlocks_Top,0)),""),"")</f>
        <v>CBR-ADL</v>
      </c>
      <c r="DM53" s="250" cm="1">
        <f t="array" ref="DM53">_xlfn.IFNA(IF(INDEX(SectorsBlocks,ROW()-ROW(DL$5)+2,MATCH(SUBSTITUTE(RPName," ",""),SectorsBlocks_Top,0))&lt;&gt;0,INDEX(SectorsBlocks,ROW()-ROW(DL$5)+2,MATCH(SUBSTITUTE(RPName," ",""),SectorsBlocks_Top,0)+1),""),"")</f>
        <v>7.6388888888888895E-2</v>
      </c>
    </row>
    <row r="54" spans="1:117" ht="15" customHeight="1" thickBot="1">
      <c r="A54" s="12"/>
      <c r="B54" s="593"/>
      <c r="C54" s="594"/>
      <c r="D54" s="233"/>
      <c r="E54" s="173"/>
      <c r="F54" s="114"/>
      <c r="G54" s="121" t="str">
        <f t="shared" si="495"/>
        <v/>
      </c>
      <c r="H54" s="176" t="str">
        <f t="shared" ref="H54:H64" si="517">IF(AND(ISNUMBER(RP_CrewBaseOffset),ISNUMBER(G54)),G54+RP_CrewBaseOffset-IF(G54+RP_CrewBaseOffset&gt;1,1,0),"")</f>
        <v/>
      </c>
      <c r="I54" s="111"/>
      <c r="J54" s="173"/>
      <c r="K54" s="114"/>
      <c r="L54" s="121" t="str">
        <f t="shared" si="497"/>
        <v/>
      </c>
      <c r="M54" s="176" t="str">
        <f t="shared" ref="M54:M64" si="518">IF(AND(ISNUMBER(RP_CrewBaseOffset),ISNUMBER(L54)),L54+RP_CrewBaseOffset-IF(L54+RP_CrewBaseOffset&gt;1,1,0),"")</f>
        <v/>
      </c>
      <c r="N54" s="179" t="str">
        <f t="shared" si="491"/>
        <v/>
      </c>
      <c r="O54" s="132" t="str">
        <f t="shared" si="499"/>
        <v/>
      </c>
      <c r="P54" s="182" t="str">
        <f t="shared" si="500"/>
        <v/>
      </c>
      <c r="Q54" s="185" t="str">
        <f t="shared" si="501"/>
        <v/>
      </c>
      <c r="R54" s="20"/>
      <c r="S54" s="377"/>
      <c r="T54" s="378"/>
      <c r="U54" s="81">
        <f t="shared" ref="U54:U62" si="519">IF(ISNUMBER(S54),_xlfn.IFNA(VLOOKUP(S54,RP_Table,2,FALSE),"Err"),0)</f>
        <v>0</v>
      </c>
      <c r="V54" s="243"/>
      <c r="W54" s="467"/>
      <c r="X54" s="20"/>
      <c r="Y54" s="326"/>
      <c r="Z54" s="329"/>
      <c r="AA54" s="330"/>
      <c r="AB54" s="329"/>
      <c r="AC54" s="330"/>
      <c r="AD54" s="332" t="str">
        <f t="shared" si="503"/>
        <v>N/A</v>
      </c>
      <c r="AE54" s="295"/>
      <c r="AF54" s="293" t="str">
        <f t="shared" si="504"/>
        <v>N/A</v>
      </c>
      <c r="AG54" s="334"/>
      <c r="AH54" s="20"/>
      <c r="AI54" s="365"/>
      <c r="AJ54" s="365"/>
      <c r="AK54" s="409"/>
      <c r="AL54" s="410"/>
      <c r="AM54" s="410"/>
      <c r="AN54" s="410"/>
      <c r="AO54" s="270" t="s">
        <v>721</v>
      </c>
      <c r="AP54" s="279"/>
      <c r="AQ54" s="281"/>
      <c r="AR54" s="411"/>
      <c r="AS54" s="412"/>
      <c r="AT54" s="405"/>
      <c r="AU54" s="406"/>
      <c r="AV54" s="20"/>
      <c r="AW54" s="20"/>
      <c r="AX54" s="20"/>
      <c r="AY54" s="20"/>
      <c r="AZ54" s="20"/>
      <c r="BA54" s="20"/>
      <c r="BB54" s="20"/>
      <c r="BC54" s="20"/>
      <c r="BD54" s="20"/>
      <c r="BE54" s="20"/>
      <c r="BF54" s="20"/>
      <c r="BG54" s="20"/>
      <c r="BH54" s="20"/>
      <c r="BI54" s="20"/>
      <c r="BJ54" s="20"/>
      <c r="BK54" s="2" t="str">
        <f t="shared" si="478"/>
        <v/>
      </c>
      <c r="BL54" s="7" t="str">
        <f t="shared" ref="BL54:BL85" si="520">IF(AND(ISNUMBER(BM54),BM54&gt;0),BM54,IF(ISNUMBER(VLOOKUP(BK54,RP_Trips,2,FALSE)),VLOOKUP(BK54,RP_Trips,2,FALSE),""))</f>
        <v/>
      </c>
      <c r="BM54" s="7" t="str">
        <f t="shared" ref="BM54:BM79" si="521">_xlfn.IFNA(IF(VLOOKUP(BK54,RP_MiscCalc_RouteBlockTimes,2,FALSE)&lt;&gt;0,VLOOKUP(BK54,RP_MiscCalc_RouteBlockTimes,2,FALSE),NA()),_xlfn.IFNA(IF(VLOOKUP(BK54,RP_RouteBlockTime_PreTVL,2,FALSE)&lt;&gt;0,VLOOKUP(BK54,RP_RouteBlockTime_PreTVL,2,FALSE),NA()),_xlfn.IFNA(IF(VLOOKUP(BK54,TVLRouteBlockTimes,2,FALSE)&lt;&gt;0,VLOOKUP(BK54,TVLRouteBlockTimes,2,FALSE),NA()),_xlfn.IFNA(IF(VLOOKUP(BK54,RP_RouteBlockTime_S1,2,FALSE)&lt;&gt;0,VLOOKUP(BK54,RP_RouteBlockTime_S1,2,FALSE),NA()),_xlfn.IFNA(VLOOKUP(BK54,RP_RouteBlockTime_S2,2,FALSE),_xlfn.IFNA(VLOOKUP(BK54,RP_RouteBlockTime_S3,2,FALSE),_xlfn.IFNA(VLOOKUP(BK54,RP_RouteBlockTime_S4,2,FALSE),_xlfn.IFNA(VLOOKUP(BK54,RP_RouteBlockTime_S5,2,FALSE),_xlfn.IFNA(VLOOKUP(BK54,RP_RouteBlockTime_S6,2,FALSE),_xlfn.IFNA(VLOOKUP(BK54,RP_RouteBlockTime_PostTVL,2,FALSE),""))))))))))</f>
        <v/>
      </c>
      <c r="BN54" s="2"/>
      <c r="BP54" s="236">
        <f ca="1"/>
        <v>2.5000000000000001E-2</v>
      </c>
      <c r="BR54" s="269">
        <f t="shared" si="481"/>
        <v>44105</v>
      </c>
      <c r="BS54" s="277">
        <f t="shared" si="481"/>
        <v>44112</v>
      </c>
      <c r="BT54" s="278">
        <f t="shared" si="481"/>
        <v>44105</v>
      </c>
      <c r="CK54" s="219">
        <f t="shared" si="465"/>
        <v>0.13888888888888887</v>
      </c>
      <c r="CL54" s="219">
        <v>0.12847222222222199</v>
      </c>
      <c r="CM54" s="219">
        <v>0.131944444444444</v>
      </c>
      <c r="CN54" s="219">
        <f t="shared" si="484"/>
        <v>2.777777777777778E-2</v>
      </c>
      <c r="CO54" s="219">
        <f t="shared" si="484"/>
        <v>2.777777777777778E-2</v>
      </c>
      <c r="CP54" s="219">
        <v>0.131944444444444</v>
      </c>
      <c r="CQ54" s="219">
        <v>2.6388888888888899E-2</v>
      </c>
      <c r="CS54" s="219">
        <f t="shared" si="466"/>
        <v>0.13888888888888887</v>
      </c>
      <c r="CT54" s="219">
        <v>0.12847222222222199</v>
      </c>
      <c r="CU54" s="219">
        <v>0.131944444444444</v>
      </c>
      <c r="CV54" s="219">
        <f t="shared" si="485"/>
        <v>2.777777777777778E-2</v>
      </c>
      <c r="CW54" s="219">
        <f t="shared" si="485"/>
        <v>2.777777777777778E-2</v>
      </c>
      <c r="CX54" s="219">
        <v>0.131944444444444</v>
      </c>
      <c r="CY54" s="219">
        <v>2.6388888888888899E-2</v>
      </c>
      <c r="DA54" s="240">
        <v>0.19791666666666699</v>
      </c>
      <c r="DB54" s="240">
        <v>0.19791666666666699</v>
      </c>
      <c r="DC54" s="240">
        <v>0.19791666666666699</v>
      </c>
      <c r="DD54" s="240">
        <v>0.19791666666666699</v>
      </c>
      <c r="DE54" s="240">
        <v>0.19791666666666699</v>
      </c>
      <c r="DF54" s="240">
        <v>0.19791666666666699</v>
      </c>
      <c r="DG54" s="240">
        <v>0.19791666666666699</v>
      </c>
      <c r="DH54" s="240">
        <v>0.19791666666666699</v>
      </c>
      <c r="DI54" s="240">
        <v>0.19791666666666699</v>
      </c>
      <c r="DJ54" s="240">
        <v>0.19791666666666699</v>
      </c>
      <c r="DL54" s="2" t="str" cm="1">
        <f t="array" ref="DL54">_xlfn.IFNA(IF(INDEX(SectorsBlocks,ROW()-ROW(DK$5)+2,MATCH(SUBSTITUTE(RPName," ",""),SectorsBlocks_Top,0))&lt;&gt;0,INDEX(SectorsBlocks,ROW()-ROW(DK$5)+2,MATCH(SUBSTITUTE(RPName," ",""),SectorsBlocks_Top,0)),""),"")</f>
        <v>CBR-BNE</v>
      </c>
      <c r="DM54" s="250" cm="1">
        <f t="array" ref="DM54">_xlfn.IFNA(IF(INDEX(SectorsBlocks,ROW()-ROW(DL$5)+2,MATCH(SUBSTITUTE(RPName," ",""),SectorsBlocks_Top,0))&lt;&gt;0,INDEX(SectorsBlocks,ROW()-ROW(DL$5)+2,MATCH(SUBSTITUTE(RPName," ",""),SectorsBlocks_Top,0)+1),""),"")</f>
        <v>6.9444444444444448E-2</v>
      </c>
    </row>
    <row r="55" spans="1:117" ht="15" customHeight="1">
      <c r="A55" s="12"/>
      <c r="B55" s="593"/>
      <c r="C55" s="594"/>
      <c r="D55" s="108"/>
      <c r="E55" s="173"/>
      <c r="F55" s="114"/>
      <c r="G55" s="121" t="str">
        <f t="shared" si="495"/>
        <v/>
      </c>
      <c r="H55" s="176" t="str">
        <f t="shared" ref="H55:H65" si="522">IF(AND(ISNUMBER(RP_CrewBaseOffset),ISNUMBER(G55)),G55+RP_CrewBaseOffset-IF(G55+RP_CrewBaseOffset&gt;1,1,0),"")</f>
        <v/>
      </c>
      <c r="I55" s="111"/>
      <c r="J55" s="173"/>
      <c r="K55" s="114"/>
      <c r="L55" s="121" t="str">
        <f t="shared" si="497"/>
        <v/>
      </c>
      <c r="M55" s="176" t="str">
        <f t="shared" ref="M55:M65" si="523">IF(AND(ISNUMBER(RP_CrewBaseOffset),ISNUMBER(L55)),L55+RP_CrewBaseOffset-IF(L55+RP_CrewBaseOffset&gt;1,1,0),"")</f>
        <v/>
      </c>
      <c r="N55" s="179" t="str">
        <f t="shared" si="491"/>
        <v/>
      </c>
      <c r="O55" s="132" t="str">
        <f t="shared" si="499"/>
        <v/>
      </c>
      <c r="P55" s="182" t="str">
        <f t="shared" si="500"/>
        <v/>
      </c>
      <c r="Q55" s="185" t="str">
        <f t="shared" si="501"/>
        <v/>
      </c>
      <c r="R55" s="20"/>
      <c r="S55" s="377"/>
      <c r="T55" s="378"/>
      <c r="U55" s="81">
        <f t="shared" ref="U55:U63" si="524">IF(ISNUMBER(S55),_xlfn.IFNA(VLOOKUP(S55,RP_Table,2,FALSE),"Err"),0)</f>
        <v>0</v>
      </c>
      <c r="V55" s="243"/>
      <c r="W55" s="467"/>
      <c r="X55" s="20"/>
      <c r="Y55" s="358" t="s">
        <v>802</v>
      </c>
      <c r="Z55" s="358"/>
      <c r="AA55" s="358"/>
      <c r="AB55" s="358"/>
      <c r="AC55" s="358"/>
      <c r="AD55" s="358"/>
      <c r="AE55" s="358"/>
      <c r="AF55" s="358"/>
      <c r="AG55" s="20"/>
      <c r="AH55" s="20"/>
      <c r="AI55" s="364"/>
      <c r="AJ55" s="364"/>
      <c r="AK55" s="407"/>
      <c r="AL55" s="408"/>
      <c r="AM55" s="408"/>
      <c r="AN55" s="408"/>
      <c r="AO55" s="271" t="s">
        <v>723</v>
      </c>
      <c r="AP55" s="280"/>
      <c r="AQ55" s="282"/>
      <c r="AR55" s="401"/>
      <c r="AS55" s="402"/>
      <c r="AT55" s="403" t="str">
        <f>IF(AND(ISNUMBER(AI55),ISNUMBER(AJ55),ISNUMBER(AP55),ISNUMBER(AQ55),ISNUMBER(AR55),ISNUMBER(AR56),ISNUMBER(AP56),ISNUMBER(AQ56)),(AQ56+AR56)-(AQ55+AR55),"")</f>
        <v/>
      </c>
      <c r="AU55" s="404"/>
      <c r="AV55" s="20"/>
      <c r="AW55" s="20"/>
      <c r="AX55" s="20"/>
      <c r="AY55" s="20"/>
      <c r="AZ55" s="20"/>
      <c r="BA55" s="20"/>
      <c r="BB55" s="20"/>
      <c r="BC55" s="20"/>
      <c r="BD55" s="20"/>
      <c r="BE55" s="20"/>
      <c r="BF55" s="20"/>
      <c r="BG55" s="20"/>
      <c r="BH55" s="20"/>
      <c r="BI55" s="20"/>
      <c r="BJ55" s="20"/>
      <c r="BK55" s="2" t="str">
        <f t="shared" si="478"/>
        <v/>
      </c>
      <c r="BL55" s="7" t="str">
        <f t="shared" ref="BL55:BL86" si="525">IF(AND(ISNUMBER(BM55),BM55&gt;0),BM55,IF(ISNUMBER(VLOOKUP(BK55,RP_Trips,2,FALSE)),VLOOKUP(BK55,RP_Trips,2,FALSE),""))</f>
        <v/>
      </c>
      <c r="BM55" s="7" t="str">
        <f t="shared" ref="BM55:BM80" si="526">_xlfn.IFNA(IF(VLOOKUP(BK55,RP_MiscCalc_RouteBlockTimes,2,FALSE)&lt;&gt;0,VLOOKUP(BK55,RP_MiscCalc_RouteBlockTimes,2,FALSE),NA()),_xlfn.IFNA(IF(VLOOKUP(BK55,RP_RouteBlockTime_PreTVL,2,FALSE)&lt;&gt;0,VLOOKUP(BK55,RP_RouteBlockTime_PreTVL,2,FALSE),NA()),_xlfn.IFNA(IF(VLOOKUP(BK55,TVLRouteBlockTimes,2,FALSE)&lt;&gt;0,VLOOKUP(BK55,TVLRouteBlockTimes,2,FALSE),NA()),_xlfn.IFNA(IF(VLOOKUP(BK55,RP_RouteBlockTime_S1,2,FALSE)&lt;&gt;0,VLOOKUP(BK55,RP_RouteBlockTime_S1,2,FALSE),NA()),_xlfn.IFNA(VLOOKUP(BK55,RP_RouteBlockTime_S2,2,FALSE),_xlfn.IFNA(VLOOKUP(BK55,RP_RouteBlockTime_S3,2,FALSE),_xlfn.IFNA(VLOOKUP(BK55,RP_RouteBlockTime_S4,2,FALSE),_xlfn.IFNA(VLOOKUP(BK55,RP_RouteBlockTime_S5,2,FALSE),_xlfn.IFNA(VLOOKUP(BK55,RP_RouteBlockTime_S6,2,FALSE),_xlfn.IFNA(VLOOKUP(BK55,RP_RouteBlockTime_PostTVL,2,FALSE),""))))))))))</f>
        <v/>
      </c>
      <c r="BN55" s="2"/>
      <c r="BP55" s="236">
        <f ca="1"/>
        <v>2.5694444444444402E-2</v>
      </c>
      <c r="BR55" s="269">
        <f t="shared" si="481"/>
        <v>44106</v>
      </c>
      <c r="BS55" s="277">
        <f t="shared" si="481"/>
        <v>44113</v>
      </c>
      <c r="BT55" s="278">
        <f t="shared" si="481"/>
        <v>44106</v>
      </c>
      <c r="CK55" s="219">
        <f t="shared" si="465"/>
        <v>0.1423611111111111</v>
      </c>
      <c r="CL55" s="219">
        <v>0.131944444444444</v>
      </c>
      <c r="CM55" s="219">
        <v>0.13541666666666699</v>
      </c>
      <c r="CN55" s="219">
        <f t="shared" si="484"/>
        <v>2.8472222222222222E-2</v>
      </c>
      <c r="CO55" s="219">
        <f t="shared" si="484"/>
        <v>2.8472222222222222E-2</v>
      </c>
      <c r="CP55" s="219">
        <v>0.13541666666666699</v>
      </c>
      <c r="CQ55" s="219">
        <v>2.70833333333333E-2</v>
      </c>
      <c r="CS55" s="219">
        <f t="shared" si="466"/>
        <v>0.1423611111111111</v>
      </c>
      <c r="CT55" s="219">
        <v>0.131944444444444</v>
      </c>
      <c r="CU55" s="219">
        <v>0.13541666666666699</v>
      </c>
      <c r="CV55" s="219">
        <f t="shared" si="485"/>
        <v>2.8472222222222222E-2</v>
      </c>
      <c r="CW55" s="219">
        <f t="shared" si="485"/>
        <v>2.8472222222222222E-2</v>
      </c>
      <c r="CX55" s="219">
        <v>0.13541666666666699</v>
      </c>
      <c r="CY55" s="219">
        <v>2.70833333333333E-2</v>
      </c>
      <c r="DA55" s="240">
        <v>0.20138888888888901</v>
      </c>
      <c r="DB55" s="240">
        <v>0.20138888888888901</v>
      </c>
      <c r="DC55" s="240">
        <v>0.20138888888888901</v>
      </c>
      <c r="DD55" s="240">
        <v>0.20138888888888901</v>
      </c>
      <c r="DE55" s="240">
        <v>0.20138888888888901</v>
      </c>
      <c r="DF55" s="240">
        <v>0.20138888888888901</v>
      </c>
      <c r="DG55" s="240">
        <v>0.20138888888888901</v>
      </c>
      <c r="DH55" s="240">
        <v>0.20138888888888901</v>
      </c>
      <c r="DI55" s="240">
        <v>0.20138888888888901</v>
      </c>
      <c r="DJ55" s="240">
        <v>0.20138888888888901</v>
      </c>
      <c r="DL55" s="2" t="str" cm="1">
        <f t="array" ref="DL55">_xlfn.IFNA(IF(INDEX(SectorsBlocks,ROW()-ROW(DK$5)+2,MATCH(SUBSTITUTE(RPName," ",""),SectorsBlocks_Top,0))&lt;&gt;0,INDEX(SectorsBlocks,ROW()-ROW(DK$5)+2,MATCH(SUBSTITUTE(RPName," ",""),SectorsBlocks_Top,0)),""),"")</f>
        <v>CBR-MEL</v>
      </c>
      <c r="DM55" s="250" cm="1">
        <f t="array" ref="DM55">_xlfn.IFNA(IF(INDEX(SectorsBlocks,ROW()-ROW(DL$5)+2,MATCH(SUBSTITUTE(RPName," ",""),SectorsBlocks_Top,0))&lt;&gt;0,INDEX(SectorsBlocks,ROW()-ROW(DL$5)+2,MATCH(SUBSTITUTE(RPName," ",""),SectorsBlocks_Top,0)+1),""),"")</f>
        <v>5.2083333333333336E-2</v>
      </c>
    </row>
    <row r="56" spans="1:117" ht="15" customHeight="1" thickBot="1">
      <c r="A56" s="12"/>
      <c r="B56" s="593"/>
      <c r="C56" s="594"/>
      <c r="D56" s="108"/>
      <c r="E56" s="173"/>
      <c r="F56" s="114"/>
      <c r="G56" s="121" t="str">
        <f t="shared" si="495"/>
        <v/>
      </c>
      <c r="H56" s="176" t="str">
        <f t="shared" ref="H56:H66" si="527">IF(AND(ISNUMBER(RP_CrewBaseOffset),ISNUMBER(G56)),G56+RP_CrewBaseOffset-IF(G56+RP_CrewBaseOffset&gt;1,1,0),"")</f>
        <v/>
      </c>
      <c r="I56" s="111"/>
      <c r="J56" s="173"/>
      <c r="K56" s="114"/>
      <c r="L56" s="121" t="str">
        <f t="shared" si="497"/>
        <v/>
      </c>
      <c r="M56" s="176" t="str">
        <f t="shared" ref="M56:M66" si="528">IF(AND(ISNUMBER(RP_CrewBaseOffset),ISNUMBER(L56)),L56+RP_CrewBaseOffset-IF(L56+RP_CrewBaseOffset&gt;1,1,0),"")</f>
        <v/>
      </c>
      <c r="N56" s="179" t="str">
        <f t="shared" si="491"/>
        <v/>
      </c>
      <c r="O56" s="132" t="str">
        <f t="shared" si="499"/>
        <v/>
      </c>
      <c r="P56" s="182" t="str">
        <f t="shared" si="500"/>
        <v/>
      </c>
      <c r="Q56" s="185" t="str">
        <f t="shared" si="501"/>
        <v/>
      </c>
      <c r="R56" s="20"/>
      <c r="S56" s="377"/>
      <c r="T56" s="378"/>
      <c r="U56" s="81">
        <f t="shared" ref="U56:U64" si="529">IF(ISNUMBER(S56),_xlfn.IFNA(VLOOKUP(S56,RP_Table,2,FALSE),"Err"),0)</f>
        <v>0</v>
      </c>
      <c r="V56" s="243"/>
      <c r="W56" s="467"/>
      <c r="X56" s="20"/>
      <c r="Y56" s="20"/>
      <c r="Z56" s="20"/>
      <c r="AA56" s="20"/>
      <c r="AB56" s="20"/>
      <c r="AC56" s="20"/>
      <c r="AD56" s="20"/>
      <c r="AE56" s="20"/>
      <c r="AF56" s="20"/>
      <c r="AG56" s="20"/>
      <c r="AH56" s="20"/>
      <c r="AI56" s="365"/>
      <c r="AJ56" s="365"/>
      <c r="AK56" s="409"/>
      <c r="AL56" s="410"/>
      <c r="AM56" s="410"/>
      <c r="AN56" s="410"/>
      <c r="AO56" s="270" t="s">
        <v>721</v>
      </c>
      <c r="AP56" s="279"/>
      <c r="AQ56" s="281"/>
      <c r="AR56" s="411"/>
      <c r="AS56" s="412"/>
      <c r="AT56" s="405"/>
      <c r="AU56" s="406"/>
      <c r="AV56" s="20"/>
      <c r="AW56" s="20"/>
      <c r="AX56" s="20"/>
      <c r="AY56" s="20"/>
      <c r="AZ56" s="20"/>
      <c r="BA56" s="20"/>
      <c r="BB56" s="20"/>
      <c r="BC56" s="20"/>
      <c r="BD56" s="20"/>
      <c r="BE56" s="20"/>
      <c r="BF56" s="20"/>
      <c r="BG56" s="20"/>
      <c r="BH56" s="20"/>
      <c r="BI56" s="20"/>
      <c r="BJ56" s="20"/>
      <c r="BK56" s="2" t="str">
        <f t="shared" si="478"/>
        <v/>
      </c>
      <c r="BL56" s="7" t="str">
        <f t="shared" ref="BL56:BL87" si="530">IF(AND(ISNUMBER(BM56),BM56&gt;0),BM56,IF(ISNUMBER(VLOOKUP(BK56,RP_Trips,2,FALSE)),VLOOKUP(BK56,RP_Trips,2,FALSE),""))</f>
        <v/>
      </c>
      <c r="BM56" s="7" t="str">
        <f t="shared" ref="BM56:BM81" si="531">_xlfn.IFNA(IF(VLOOKUP(BK56,RP_MiscCalc_RouteBlockTimes,2,FALSE)&lt;&gt;0,VLOOKUP(BK56,RP_MiscCalc_RouteBlockTimes,2,FALSE),NA()),_xlfn.IFNA(IF(VLOOKUP(BK56,RP_RouteBlockTime_PreTVL,2,FALSE)&lt;&gt;0,VLOOKUP(BK56,RP_RouteBlockTime_PreTVL,2,FALSE),NA()),_xlfn.IFNA(IF(VLOOKUP(BK56,TVLRouteBlockTimes,2,FALSE)&lt;&gt;0,VLOOKUP(BK56,TVLRouteBlockTimes,2,FALSE),NA()),_xlfn.IFNA(IF(VLOOKUP(BK56,RP_RouteBlockTime_S1,2,FALSE)&lt;&gt;0,VLOOKUP(BK56,RP_RouteBlockTime_S1,2,FALSE),NA()),_xlfn.IFNA(VLOOKUP(BK56,RP_RouteBlockTime_S2,2,FALSE),_xlfn.IFNA(VLOOKUP(BK56,RP_RouteBlockTime_S3,2,FALSE),_xlfn.IFNA(VLOOKUP(BK56,RP_RouteBlockTime_S4,2,FALSE),_xlfn.IFNA(VLOOKUP(BK56,RP_RouteBlockTime_S5,2,FALSE),_xlfn.IFNA(VLOOKUP(BK56,RP_RouteBlockTime_S6,2,FALSE),_xlfn.IFNA(VLOOKUP(BK56,RP_RouteBlockTime_PostTVL,2,FALSE),""))))))))))</f>
        <v/>
      </c>
      <c r="BN56" s="2"/>
      <c r="BP56" s="236">
        <f ca="1"/>
        <v>2.6388888888888899E-2</v>
      </c>
      <c r="BR56" s="269">
        <f t="shared" si="481"/>
        <v>44107</v>
      </c>
      <c r="BS56" s="277">
        <f t="shared" si="481"/>
        <v>44114</v>
      </c>
      <c r="BT56" s="278">
        <f t="shared" si="481"/>
        <v>44107</v>
      </c>
      <c r="CK56" s="219">
        <f t="shared" si="465"/>
        <v>0.14583333333333331</v>
      </c>
      <c r="CL56" s="219">
        <v>0.13541666666666699</v>
      </c>
      <c r="CM56" s="219">
        <v>0.13888888888888901</v>
      </c>
      <c r="CN56" s="219">
        <f t="shared" si="484"/>
        <v>2.9166666666666667E-2</v>
      </c>
      <c r="CO56" s="219">
        <f t="shared" si="484"/>
        <v>2.9166666666666667E-2</v>
      </c>
      <c r="CP56" s="219">
        <v>0.13888888888888901</v>
      </c>
      <c r="CQ56" s="219">
        <v>2.7777777777777801E-2</v>
      </c>
      <c r="CS56" s="219">
        <f t="shared" si="466"/>
        <v>0.14583333333333331</v>
      </c>
      <c r="CT56" s="219">
        <v>0.13541666666666699</v>
      </c>
      <c r="CU56" s="219">
        <v>0.13888888888888901</v>
      </c>
      <c r="CV56" s="219">
        <f t="shared" si="485"/>
        <v>2.9166666666666667E-2</v>
      </c>
      <c r="CW56" s="219">
        <f t="shared" si="485"/>
        <v>2.9166666666666667E-2</v>
      </c>
      <c r="CX56" s="219">
        <v>0.13888888888888901</v>
      </c>
      <c r="CY56" s="219">
        <v>2.7777777777777801E-2</v>
      </c>
      <c r="DA56" s="240">
        <v>0.20486111111111099</v>
      </c>
      <c r="DB56" s="240">
        <v>0.20486111111111099</v>
      </c>
      <c r="DC56" s="240">
        <v>0.20486111111111099</v>
      </c>
      <c r="DD56" s="240">
        <v>0.20486111111111099</v>
      </c>
      <c r="DE56" s="240">
        <v>0.20486111111111099</v>
      </c>
      <c r="DF56" s="240">
        <v>0.20486111111111099</v>
      </c>
      <c r="DG56" s="240">
        <v>0.20486111111111099</v>
      </c>
      <c r="DH56" s="240">
        <v>0.20486111111111099</v>
      </c>
      <c r="DI56" s="240">
        <v>0.20486111111111099</v>
      </c>
      <c r="DJ56" s="240">
        <v>0.20486111111111099</v>
      </c>
      <c r="DL56" s="2" t="str" cm="1">
        <f t="array" ref="DL56">_xlfn.IFNA(IF(INDEX(SectorsBlocks,ROW()-ROW(DK$5)+2,MATCH(SUBSTITUTE(RPName," ",""),SectorsBlocks_Top,0))&lt;&gt;0,INDEX(SectorsBlocks,ROW()-ROW(DK$5)+2,MATCH(SUBSTITUTE(RPName," ",""),SectorsBlocks_Top,0)),""),"")</f>
        <v>CBR-OOL</v>
      </c>
      <c r="DM56" s="250" cm="1">
        <f t="array" ref="DM56">_xlfn.IFNA(IF(INDEX(SectorsBlocks,ROW()-ROW(DL$5)+2,MATCH(SUBSTITUTE(RPName," ",""),SectorsBlocks_Top,0))&lt;&gt;0,INDEX(SectorsBlocks,ROW()-ROW(DL$5)+2,MATCH(SUBSTITUTE(RPName," ",""),SectorsBlocks_Top,0)+1),""),"")</f>
        <v>6.5972222222222224E-2</v>
      </c>
    </row>
    <row r="57" spans="1:117" ht="15" customHeight="1">
      <c r="A57" s="12"/>
      <c r="B57" s="593"/>
      <c r="C57" s="594"/>
      <c r="D57" s="108"/>
      <c r="E57" s="173"/>
      <c r="F57" s="114"/>
      <c r="G57" s="121" t="str">
        <f t="shared" si="495"/>
        <v/>
      </c>
      <c r="H57" s="176" t="str">
        <f t="shared" ref="H57:H67" si="532">IF(AND(ISNUMBER(RP_CrewBaseOffset),ISNUMBER(G57)),G57+RP_CrewBaseOffset-IF(G57+RP_CrewBaseOffset&gt;1,1,0),"")</f>
        <v/>
      </c>
      <c r="I57" s="111"/>
      <c r="J57" s="173"/>
      <c r="K57" s="114"/>
      <c r="L57" s="121" t="str">
        <f t="shared" si="497"/>
        <v/>
      </c>
      <c r="M57" s="176" t="str">
        <f t="shared" ref="M57:M67" si="533">IF(AND(ISNUMBER(RP_CrewBaseOffset),ISNUMBER(L57)),L57+RP_CrewBaseOffset-IF(L57+RP_CrewBaseOffset&gt;1,1,0),"")</f>
        <v/>
      </c>
      <c r="N57" s="179" t="str">
        <f t="shared" si="491"/>
        <v/>
      </c>
      <c r="O57" s="132" t="str">
        <f t="shared" si="499"/>
        <v/>
      </c>
      <c r="P57" s="182" t="str">
        <f t="shared" si="500"/>
        <v/>
      </c>
      <c r="Q57" s="185" t="str">
        <f t="shared" si="501"/>
        <v/>
      </c>
      <c r="R57" s="20"/>
      <c r="S57" s="377"/>
      <c r="T57" s="378"/>
      <c r="U57" s="81">
        <f t="shared" ref="U57:U65" si="534">IF(ISNUMBER(S57),_xlfn.IFNA(VLOOKUP(S57,RP_Table,2,FALSE),"Err"),0)</f>
        <v>0</v>
      </c>
      <c r="V57" s="243"/>
      <c r="W57" s="467"/>
      <c r="X57" s="20"/>
      <c r="Y57" s="454" t="s">
        <v>241</v>
      </c>
      <c r="Z57" s="455"/>
      <c r="AA57" s="455"/>
      <c r="AB57" s="455"/>
      <c r="AC57" s="456"/>
      <c r="AD57" s="20"/>
      <c r="AE57" s="491" t="s">
        <v>732</v>
      </c>
      <c r="AF57" s="491"/>
      <c r="AG57" s="491"/>
      <c r="AH57" s="20"/>
      <c r="AI57" s="364"/>
      <c r="AJ57" s="364"/>
      <c r="AK57" s="407"/>
      <c r="AL57" s="408"/>
      <c r="AM57" s="408"/>
      <c r="AN57" s="408"/>
      <c r="AO57" s="271" t="s">
        <v>723</v>
      </c>
      <c r="AP57" s="280"/>
      <c r="AQ57" s="282"/>
      <c r="AR57" s="401"/>
      <c r="AS57" s="402"/>
      <c r="AT57" s="403" t="str">
        <f>IF(AND(ISNUMBER(AI57),ISNUMBER(AJ57),ISNUMBER(AP57),ISNUMBER(AQ57),ISNUMBER(AR57),ISNUMBER(AR58),ISNUMBER(AP58),ISNUMBER(AQ58)),(AQ58+AR58)-(AQ57+AR57),"")</f>
        <v/>
      </c>
      <c r="AU57" s="404"/>
      <c r="AV57" s="20"/>
      <c r="AW57" s="20"/>
      <c r="AX57" s="20"/>
      <c r="AY57" s="20"/>
      <c r="AZ57" s="20"/>
      <c r="BA57" s="20"/>
      <c r="BB57" s="20"/>
      <c r="BC57" s="20"/>
      <c r="BD57" s="20"/>
      <c r="BE57" s="20"/>
      <c r="BF57" s="20"/>
      <c r="BG57" s="20"/>
      <c r="BH57" s="20"/>
      <c r="BI57" s="20"/>
      <c r="BJ57" s="20"/>
      <c r="BK57" s="2" t="str">
        <f t="shared" si="478"/>
        <v/>
      </c>
      <c r="BL57" s="7" t="str">
        <f t="shared" ref="BL57:BL88" si="535">IF(AND(ISNUMBER(BM57),BM57&gt;0),BM57,IF(ISNUMBER(VLOOKUP(BK57,RP_Trips,2,FALSE)),VLOOKUP(BK57,RP_Trips,2,FALSE),""))</f>
        <v/>
      </c>
      <c r="BM57" s="7" t="str">
        <f t="shared" ref="BM57:BM82" si="536">_xlfn.IFNA(IF(VLOOKUP(BK57,RP_MiscCalc_RouteBlockTimes,2,FALSE)&lt;&gt;0,VLOOKUP(BK57,RP_MiscCalc_RouteBlockTimes,2,FALSE),NA()),_xlfn.IFNA(IF(VLOOKUP(BK57,RP_RouteBlockTime_PreTVL,2,FALSE)&lt;&gt;0,VLOOKUP(BK57,RP_RouteBlockTime_PreTVL,2,FALSE),NA()),_xlfn.IFNA(IF(VLOOKUP(BK57,TVLRouteBlockTimes,2,FALSE)&lt;&gt;0,VLOOKUP(BK57,TVLRouteBlockTimes,2,FALSE),NA()),_xlfn.IFNA(IF(VLOOKUP(BK57,RP_RouteBlockTime_S1,2,FALSE)&lt;&gt;0,VLOOKUP(BK57,RP_RouteBlockTime_S1,2,FALSE),NA()),_xlfn.IFNA(VLOOKUP(BK57,RP_RouteBlockTime_S2,2,FALSE),_xlfn.IFNA(VLOOKUP(BK57,RP_RouteBlockTime_S3,2,FALSE),_xlfn.IFNA(VLOOKUP(BK57,RP_RouteBlockTime_S4,2,FALSE),_xlfn.IFNA(VLOOKUP(BK57,RP_RouteBlockTime_S5,2,FALSE),_xlfn.IFNA(VLOOKUP(BK57,RP_RouteBlockTime_S6,2,FALSE),_xlfn.IFNA(VLOOKUP(BK57,RP_RouteBlockTime_PostTVL,2,FALSE),""))))))))))</f>
        <v/>
      </c>
      <c r="BN57" s="2"/>
      <c r="BP57" s="236">
        <f ca="1"/>
        <v>2.70833333333333E-2</v>
      </c>
      <c r="BR57" s="269">
        <f t="shared" si="481"/>
        <v>44108</v>
      </c>
      <c r="BS57" s="277">
        <f t="shared" si="481"/>
        <v>44115</v>
      </c>
      <c r="BT57" s="278">
        <f t="shared" si="481"/>
        <v>44108</v>
      </c>
      <c r="CK57" s="219">
        <f t="shared" si="465"/>
        <v>0.14930555555555555</v>
      </c>
      <c r="CL57" s="219">
        <v>0.13888888888888901</v>
      </c>
      <c r="CM57" s="219">
        <v>0.14236111111111099</v>
      </c>
      <c r="CN57" s="219">
        <f t="shared" si="484"/>
        <v>2.9861111111111113E-2</v>
      </c>
      <c r="CO57" s="219">
        <f t="shared" si="484"/>
        <v>2.9861111111111113E-2</v>
      </c>
      <c r="CP57" s="219">
        <v>0.14236111111111099</v>
      </c>
      <c r="CQ57" s="219">
        <v>2.8472222222222201E-2</v>
      </c>
      <c r="CS57" s="219">
        <f t="shared" si="466"/>
        <v>0.14930555555555555</v>
      </c>
      <c r="CT57" s="219">
        <v>0.13888888888888901</v>
      </c>
      <c r="CU57" s="219">
        <v>0.14236111111111099</v>
      </c>
      <c r="CV57" s="219">
        <f t="shared" si="485"/>
        <v>2.9861111111111113E-2</v>
      </c>
      <c r="CW57" s="219">
        <f t="shared" si="485"/>
        <v>2.9861111111111113E-2</v>
      </c>
      <c r="CX57" s="219">
        <v>0.14236111111111099</v>
      </c>
      <c r="CY57" s="219">
        <v>2.8472222222222201E-2</v>
      </c>
      <c r="DA57" s="240">
        <v>0.20833333333333301</v>
      </c>
      <c r="DB57" s="240">
        <v>0.20833333333333301</v>
      </c>
      <c r="DC57" s="240">
        <v>0.20833333333333301</v>
      </c>
      <c r="DD57" s="240">
        <v>0.20833333333333301</v>
      </c>
      <c r="DE57" s="240">
        <v>0.20833333333333301</v>
      </c>
      <c r="DF57" s="240">
        <v>0.20833333333333301</v>
      </c>
      <c r="DG57" s="240">
        <v>0.20833333333333301</v>
      </c>
      <c r="DH57" s="240">
        <v>0.20833333333333301</v>
      </c>
      <c r="DI57" s="240">
        <v>0.20833333333333301</v>
      </c>
      <c r="DJ57" s="240">
        <v>0.20833333333333301</v>
      </c>
      <c r="DL57" s="2" t="str" cm="1">
        <f t="array" ref="DL57">_xlfn.IFNA(IF(INDEX(SectorsBlocks,ROW()-ROW(DK$5)+2,MATCH(SUBSTITUTE(RPName," ",""),SectorsBlocks_Top,0))&lt;&gt;0,INDEX(SectorsBlocks,ROW()-ROW(DK$5)+2,MATCH(SUBSTITUTE(RPName," ",""),SectorsBlocks_Top,0)),""),"")</f>
        <v>CJF-PER</v>
      </c>
      <c r="DM57" s="250" cm="1">
        <f t="array" ref="DM57">_xlfn.IFNA(IF(INDEX(SectorsBlocks,ROW()-ROW(DL$5)+2,MATCH(SUBSTITUTE(RPName," ",""),SectorsBlocks_Top,0))&lt;&gt;0,INDEX(SectorsBlocks,ROW()-ROW(DL$5)+2,MATCH(SUBSTITUTE(RPName," ",""),SectorsBlocks_Top,0)+1),""),"")</f>
        <v>7.6388888888888895E-2</v>
      </c>
    </row>
    <row r="58" spans="1:117" ht="15" customHeight="1">
      <c r="A58" s="12"/>
      <c r="B58" s="593"/>
      <c r="C58" s="594"/>
      <c r="D58" s="108"/>
      <c r="E58" s="173"/>
      <c r="F58" s="114"/>
      <c r="G58" s="121" t="str">
        <f t="shared" si="495"/>
        <v/>
      </c>
      <c r="H58" s="176" t="str">
        <f t="shared" ref="H58:H68" si="537">IF(AND(ISNUMBER(RP_CrewBaseOffset),ISNUMBER(G58)),G58+RP_CrewBaseOffset-IF(G58+RP_CrewBaseOffset&gt;1,1,0),"")</f>
        <v/>
      </c>
      <c r="I58" s="111"/>
      <c r="J58" s="173"/>
      <c r="K58" s="114"/>
      <c r="L58" s="121" t="str">
        <f t="shared" si="497"/>
        <v/>
      </c>
      <c r="M58" s="176" t="str">
        <f t="shared" ref="M58:M68" si="538">IF(AND(ISNUMBER(RP_CrewBaseOffset),ISNUMBER(L58)),L58+RP_CrewBaseOffset-IF(L58+RP_CrewBaseOffset&gt;1,1,0),"")</f>
        <v/>
      </c>
      <c r="N58" s="179" t="str">
        <f t="shared" si="491"/>
        <v/>
      </c>
      <c r="O58" s="132" t="str">
        <f t="shared" si="499"/>
        <v/>
      </c>
      <c r="P58" s="182" t="str">
        <f t="shared" si="500"/>
        <v/>
      </c>
      <c r="Q58" s="185" t="str">
        <f t="shared" si="501"/>
        <v/>
      </c>
      <c r="R58" s="20"/>
      <c r="S58" s="377"/>
      <c r="T58" s="378"/>
      <c r="U58" s="81">
        <f t="shared" ref="U58:U62" si="539">IF(ISNUMBER(S58),_xlfn.IFNA(VLOOKUP(S58,RP_Table,2,FALSE),"Err"),0)</f>
        <v>0</v>
      </c>
      <c r="V58" s="243"/>
      <c r="W58" s="467"/>
      <c r="X58" s="20"/>
      <c r="Y58" s="457"/>
      <c r="Z58" s="458"/>
      <c r="AA58" s="458"/>
      <c r="AB58" s="458"/>
      <c r="AC58" s="459"/>
      <c r="AD58" s="20"/>
      <c r="AE58" s="491"/>
      <c r="AF58" s="491"/>
      <c r="AG58" s="491"/>
      <c r="AH58" s="20"/>
      <c r="AI58" s="365"/>
      <c r="AJ58" s="365"/>
      <c r="AK58" s="409"/>
      <c r="AL58" s="410"/>
      <c r="AM58" s="410"/>
      <c r="AN58" s="410"/>
      <c r="AO58" s="270" t="s">
        <v>721</v>
      </c>
      <c r="AP58" s="279"/>
      <c r="AQ58" s="281"/>
      <c r="AR58" s="411"/>
      <c r="AS58" s="412"/>
      <c r="AT58" s="405"/>
      <c r="AU58" s="406"/>
      <c r="AV58" s="20"/>
      <c r="AW58" s="20"/>
      <c r="AX58" s="20"/>
      <c r="AY58" s="20"/>
      <c r="AZ58" s="20"/>
      <c r="BA58" s="20"/>
      <c r="BB58" s="20"/>
      <c r="BC58" s="20"/>
      <c r="BD58" s="20"/>
      <c r="BE58" s="20"/>
      <c r="BF58" s="20"/>
      <c r="BG58" s="20"/>
      <c r="BH58" s="20"/>
      <c r="BI58" s="20"/>
      <c r="BJ58" s="20"/>
      <c r="BK58" s="2" t="str">
        <f t="shared" si="478"/>
        <v/>
      </c>
      <c r="BL58" s="7" t="str">
        <f t="shared" ref="BL58:BL89" si="540">IF(AND(ISNUMBER(BM58),BM58&gt;0),BM58,IF(ISNUMBER(VLOOKUP(BK58,RP_Trips,2,FALSE)),VLOOKUP(BK58,RP_Trips,2,FALSE),""))</f>
        <v/>
      </c>
      <c r="BM58" s="7" t="str">
        <f t="shared" ref="BM58:BM83" si="541">_xlfn.IFNA(IF(VLOOKUP(BK58,RP_MiscCalc_RouteBlockTimes,2,FALSE)&lt;&gt;0,VLOOKUP(BK58,RP_MiscCalc_RouteBlockTimes,2,FALSE),NA()),_xlfn.IFNA(IF(VLOOKUP(BK58,RP_RouteBlockTime_PreTVL,2,FALSE)&lt;&gt;0,VLOOKUP(BK58,RP_RouteBlockTime_PreTVL,2,FALSE),NA()),_xlfn.IFNA(IF(VLOOKUP(BK58,TVLRouteBlockTimes,2,FALSE)&lt;&gt;0,VLOOKUP(BK58,TVLRouteBlockTimes,2,FALSE),NA()),_xlfn.IFNA(IF(VLOOKUP(BK58,RP_RouteBlockTime_S1,2,FALSE)&lt;&gt;0,VLOOKUP(BK58,RP_RouteBlockTime_S1,2,FALSE),NA()),_xlfn.IFNA(VLOOKUP(BK58,RP_RouteBlockTime_S2,2,FALSE),_xlfn.IFNA(VLOOKUP(BK58,RP_RouteBlockTime_S3,2,FALSE),_xlfn.IFNA(VLOOKUP(BK58,RP_RouteBlockTime_S4,2,FALSE),_xlfn.IFNA(VLOOKUP(BK58,RP_RouteBlockTime_S5,2,FALSE),_xlfn.IFNA(VLOOKUP(BK58,RP_RouteBlockTime_S6,2,FALSE),_xlfn.IFNA(VLOOKUP(BK58,RP_RouteBlockTime_PostTVL,2,FALSE),""))))))))))</f>
        <v/>
      </c>
      <c r="BN58" s="2"/>
      <c r="BP58" s="236">
        <f ca="1"/>
        <v>2.7777777777777801E-2</v>
      </c>
      <c r="BR58" s="269">
        <f t="shared" si="481"/>
        <v>44109</v>
      </c>
      <c r="BS58" s="277">
        <f t="shared" si="481"/>
        <v>44116</v>
      </c>
      <c r="BT58" s="278">
        <f t="shared" si="481"/>
        <v>44109</v>
      </c>
      <c r="CK58" s="219">
        <f t="shared" si="465"/>
        <v>0.15277777777777776</v>
      </c>
      <c r="CL58" s="219">
        <v>0.14236111111111099</v>
      </c>
      <c r="CM58" s="219">
        <v>0.14583333333333301</v>
      </c>
      <c r="CN58" s="219">
        <f t="shared" si="484"/>
        <v>3.0555555555555558E-2</v>
      </c>
      <c r="CO58" s="219">
        <f t="shared" si="484"/>
        <v>3.0555555555555558E-2</v>
      </c>
      <c r="CP58" s="219">
        <v>0.14583333333333301</v>
      </c>
      <c r="CQ58" s="219">
        <v>2.9166666666666698E-2</v>
      </c>
      <c r="CS58" s="219">
        <f t="shared" si="466"/>
        <v>0.15277777777777776</v>
      </c>
      <c r="CT58" s="219">
        <v>0.14236111111111099</v>
      </c>
      <c r="CU58" s="219">
        <v>0.14583333333333301</v>
      </c>
      <c r="CV58" s="219">
        <f t="shared" si="485"/>
        <v>3.0555555555555558E-2</v>
      </c>
      <c r="CW58" s="219">
        <f t="shared" si="485"/>
        <v>3.0555555555555558E-2</v>
      </c>
      <c r="CX58" s="219">
        <v>0.14583333333333301</v>
      </c>
      <c r="CY58" s="219">
        <v>2.9166666666666698E-2</v>
      </c>
      <c r="DA58" s="240">
        <v>0.211805555555556</v>
      </c>
      <c r="DB58" s="240">
        <v>0.211805555555556</v>
      </c>
      <c r="DC58" s="240">
        <v>0.211805555555556</v>
      </c>
      <c r="DD58" s="240">
        <v>0.211805555555556</v>
      </c>
      <c r="DE58" s="240">
        <v>0.211805555555556</v>
      </c>
      <c r="DF58" s="240">
        <v>0.211805555555556</v>
      </c>
      <c r="DG58" s="240">
        <v>0.211805555555556</v>
      </c>
      <c r="DH58" s="240">
        <v>0.211805555555556</v>
      </c>
      <c r="DI58" s="240">
        <v>0.211805555555556</v>
      </c>
      <c r="DJ58" s="240">
        <v>0.211805555555556</v>
      </c>
      <c r="DL58" s="2" t="str" cm="1">
        <f t="array" ref="DL58">_xlfn.IFNA(IF(INDEX(SectorsBlocks,ROW()-ROW(DK$5)+2,MATCH(SUBSTITUTE(RPName," ",""),SectorsBlocks_Top,0))&lt;&gt;0,INDEX(SectorsBlocks,ROW()-ROW(DK$5)+2,MATCH(SUBSTITUTE(RPName," ",""),SectorsBlocks_Top,0)),""),"")</f>
        <v>CNS-ADL</v>
      </c>
      <c r="DM58" s="250" cm="1">
        <f t="array" ref="DM58">_xlfn.IFNA(IF(INDEX(SectorsBlocks,ROW()-ROW(DL$5)+2,MATCH(SUBSTITUTE(RPName," ",""),SectorsBlocks_Top,0))&lt;&gt;0,INDEX(SectorsBlocks,ROW()-ROW(DL$5)+2,MATCH(SUBSTITUTE(RPName," ",""),SectorsBlocks_Top,0)+1),""),"")</f>
        <v>0.1423611111111111</v>
      </c>
    </row>
    <row r="59" spans="1:117" ht="15" customHeight="1">
      <c r="A59" s="12"/>
      <c r="B59" s="589" t="s">
        <v>495</v>
      </c>
      <c r="C59" s="590"/>
      <c r="D59" s="108"/>
      <c r="E59" s="173"/>
      <c r="F59" s="114"/>
      <c r="G59" s="121" t="str">
        <f t="shared" si="495"/>
        <v/>
      </c>
      <c r="H59" s="176" t="str">
        <f t="shared" ref="H59:H69" si="542">IF(AND(ISNUMBER(RP_CrewBaseOffset),ISNUMBER(G59)),G59+RP_CrewBaseOffset-IF(G59+RP_CrewBaseOffset&gt;1,1,0),"")</f>
        <v/>
      </c>
      <c r="I59" s="111"/>
      <c r="J59" s="173"/>
      <c r="K59" s="114"/>
      <c r="L59" s="121" t="str">
        <f t="shared" si="497"/>
        <v/>
      </c>
      <c r="M59" s="176" t="str">
        <f t="shared" ref="M59:M69" si="543">IF(AND(ISNUMBER(RP_CrewBaseOffset),ISNUMBER(L59)),L59+RP_CrewBaseOffset-IF(L59+RP_CrewBaseOffset&gt;1,1,0),"")</f>
        <v/>
      </c>
      <c r="N59" s="179" t="str">
        <f t="shared" si="491"/>
        <v/>
      </c>
      <c r="O59" s="132" t="str">
        <f t="shared" si="499"/>
        <v/>
      </c>
      <c r="P59" s="182" t="str">
        <f t="shared" si="500"/>
        <v/>
      </c>
      <c r="Q59" s="185" t="str">
        <f t="shared" si="501"/>
        <v/>
      </c>
      <c r="R59" s="20"/>
      <c r="S59" s="377"/>
      <c r="T59" s="378"/>
      <c r="U59" s="81">
        <f t="shared" ref="U59:U63" si="544">IF(ISNUMBER(S59),_xlfn.IFNA(VLOOKUP(S59,RP_Table,2,FALSE),"Err"),0)</f>
        <v>0</v>
      </c>
      <c r="V59" s="243"/>
      <c r="W59" s="467"/>
      <c r="X59" s="20"/>
      <c r="Y59" s="460" t="s">
        <v>491</v>
      </c>
      <c r="Z59" s="461"/>
      <c r="AA59" s="461"/>
      <c r="AB59" s="461"/>
      <c r="AC59" s="462"/>
      <c r="AD59" s="20"/>
      <c r="AE59" s="8" t="s">
        <v>812</v>
      </c>
      <c r="AF59" s="8" t="s">
        <v>813</v>
      </c>
      <c r="AG59" s="8" t="s">
        <v>117</v>
      </c>
      <c r="AH59" s="20"/>
      <c r="AI59" s="364"/>
      <c r="AJ59" s="364"/>
      <c r="AK59" s="407"/>
      <c r="AL59" s="408"/>
      <c r="AM59" s="408"/>
      <c r="AN59" s="408"/>
      <c r="AO59" s="271" t="s">
        <v>723</v>
      </c>
      <c r="AP59" s="280"/>
      <c r="AQ59" s="282"/>
      <c r="AR59" s="401"/>
      <c r="AS59" s="402"/>
      <c r="AT59" s="403" t="str">
        <f>IF(AND(ISNUMBER(AI59),ISNUMBER(AJ59),ISNUMBER(AP59),ISNUMBER(AQ59),ISNUMBER(AR59),ISNUMBER(AR60),ISNUMBER(AP60),ISNUMBER(AQ60)),(AQ60+AR60)-(AQ59+AR59),"")</f>
        <v/>
      </c>
      <c r="AU59" s="404"/>
      <c r="AV59" s="20"/>
      <c r="AW59" s="20"/>
      <c r="AX59" s="20"/>
      <c r="AY59" s="20"/>
      <c r="AZ59" s="20"/>
      <c r="BA59" s="20"/>
      <c r="BB59" s="20"/>
      <c r="BC59" s="20"/>
      <c r="BD59" s="20"/>
      <c r="BE59" s="20"/>
      <c r="BF59" s="20"/>
      <c r="BG59" s="20"/>
      <c r="BH59" s="20"/>
      <c r="BI59" s="20"/>
      <c r="BJ59" s="20"/>
      <c r="BK59" s="2" t="str">
        <f t="shared" si="478"/>
        <v/>
      </c>
      <c r="BL59" s="7" t="str">
        <f t="shared" ref="BL59:BL90" si="545">IF(AND(ISNUMBER(BM59),BM59&gt;0),BM59,IF(ISNUMBER(VLOOKUP(BK59,RP_Trips,2,FALSE)),VLOOKUP(BK59,RP_Trips,2,FALSE),""))</f>
        <v/>
      </c>
      <c r="BM59" s="7" t="str">
        <f t="shared" ref="BM59:BM84" si="546">_xlfn.IFNA(IF(VLOOKUP(BK59,RP_MiscCalc_RouteBlockTimes,2,FALSE)&lt;&gt;0,VLOOKUP(BK59,RP_MiscCalc_RouteBlockTimes,2,FALSE),NA()),_xlfn.IFNA(IF(VLOOKUP(BK59,RP_RouteBlockTime_PreTVL,2,FALSE)&lt;&gt;0,VLOOKUP(BK59,RP_RouteBlockTime_PreTVL,2,FALSE),NA()),_xlfn.IFNA(IF(VLOOKUP(BK59,TVLRouteBlockTimes,2,FALSE)&lt;&gt;0,VLOOKUP(BK59,TVLRouteBlockTimes,2,FALSE),NA()),_xlfn.IFNA(IF(VLOOKUP(BK59,RP_RouteBlockTime_S1,2,FALSE)&lt;&gt;0,VLOOKUP(BK59,RP_RouteBlockTime_S1,2,FALSE),NA()),_xlfn.IFNA(VLOOKUP(BK59,RP_RouteBlockTime_S2,2,FALSE),_xlfn.IFNA(VLOOKUP(BK59,RP_RouteBlockTime_S3,2,FALSE),_xlfn.IFNA(VLOOKUP(BK59,RP_RouteBlockTime_S4,2,FALSE),_xlfn.IFNA(VLOOKUP(BK59,RP_RouteBlockTime_S5,2,FALSE),_xlfn.IFNA(VLOOKUP(BK59,RP_RouteBlockTime_S6,2,FALSE),_xlfn.IFNA(VLOOKUP(BK59,RP_RouteBlockTime_PostTVL,2,FALSE),""))))))))))</f>
        <v/>
      </c>
      <c r="BN59" s="2"/>
      <c r="BP59" s="236">
        <f ca="1"/>
        <v>2.8472222222222201E-2</v>
      </c>
      <c r="BR59" s="269">
        <f t="shared" si="481"/>
        <v>44110</v>
      </c>
      <c r="BS59" s="277">
        <f t="shared" si="481"/>
        <v>44117</v>
      </c>
      <c r="BT59" s="278">
        <f t="shared" si="481"/>
        <v>44110</v>
      </c>
      <c r="CK59" s="219">
        <f t="shared" si="465"/>
        <v>0.15625</v>
      </c>
      <c r="CL59" s="219">
        <v>0.14583333333333301</v>
      </c>
      <c r="CM59" s="219">
        <v>0.149305555555556</v>
      </c>
      <c r="CN59" s="219">
        <f t="shared" si="484"/>
        <v>3.125E-2</v>
      </c>
      <c r="CO59" s="219">
        <f t="shared" si="484"/>
        <v>3.125E-2</v>
      </c>
      <c r="CP59" s="219">
        <v>0.149305555555556</v>
      </c>
      <c r="CQ59" s="219">
        <v>2.9861111111111099E-2</v>
      </c>
      <c r="CS59" s="219">
        <f t="shared" si="466"/>
        <v>0.15625</v>
      </c>
      <c r="CT59" s="219">
        <v>0.14583333333333301</v>
      </c>
      <c r="CU59" s="219">
        <v>0.149305555555556</v>
      </c>
      <c r="CV59" s="219">
        <f t="shared" si="485"/>
        <v>3.125E-2</v>
      </c>
      <c r="CW59" s="219">
        <f t="shared" si="485"/>
        <v>3.125E-2</v>
      </c>
      <c r="CX59" s="219">
        <v>0.149305555555556</v>
      </c>
      <c r="CY59" s="219">
        <v>2.9861111111111099E-2</v>
      </c>
      <c r="DA59" s="240">
        <v>0.21527777777777801</v>
      </c>
      <c r="DB59" s="240">
        <v>0.21527777777777801</v>
      </c>
      <c r="DC59" s="240">
        <v>0.21527777777777801</v>
      </c>
      <c r="DD59" s="240">
        <v>0.21527777777777801</v>
      </c>
      <c r="DE59" s="240">
        <v>0.21527777777777801</v>
      </c>
      <c r="DF59" s="240">
        <v>0.21527777777777801</v>
      </c>
      <c r="DG59" s="240">
        <v>0.21527777777777801</v>
      </c>
      <c r="DH59" s="240">
        <v>0.21527777777777801</v>
      </c>
      <c r="DI59" s="240">
        <v>0.21527777777777801</v>
      </c>
      <c r="DJ59" s="240">
        <v>0.21527777777777801</v>
      </c>
      <c r="DL59" s="2" t="str" cm="1">
        <f t="array" ref="DL59">_xlfn.IFNA(IF(INDEX(SectorsBlocks,ROW()-ROW(DK$5)+2,MATCH(SUBSTITUTE(RPName," ",""),SectorsBlocks_Top,0))&lt;&gt;0,INDEX(SectorsBlocks,ROW()-ROW(DK$5)+2,MATCH(SUBSTITUTE(RPName," ",""),SectorsBlocks_Top,0)),""),"")</f>
        <v>CNS-BNE</v>
      </c>
      <c r="DM59" s="250" cm="1">
        <f t="array" ref="DM59">_xlfn.IFNA(IF(INDEX(SectorsBlocks,ROW()-ROW(DL$5)+2,MATCH(SUBSTITUTE(RPName," ",""),SectorsBlocks_Top,0))&lt;&gt;0,INDEX(SectorsBlocks,ROW()-ROW(DL$5)+2,MATCH(SUBSTITUTE(RPName," ",""),SectorsBlocks_Top,0)+1),""),"")</f>
        <v>9.375E-2</v>
      </c>
    </row>
    <row r="60" spans="1:117" ht="15" customHeight="1" thickBot="1">
      <c r="A60" s="12"/>
      <c r="B60" s="591"/>
      <c r="C60" s="592"/>
      <c r="D60" s="109"/>
      <c r="E60" s="174"/>
      <c r="F60" s="115"/>
      <c r="G60" s="122" t="str">
        <f t="shared" si="495"/>
        <v/>
      </c>
      <c r="H60" s="177" t="str">
        <f t="shared" ref="H60:H70" si="547">IF(AND(ISNUMBER(RP_CrewBaseOffset),ISNUMBER(G60)),G60+RP_CrewBaseOffset-IF(G60+RP_CrewBaseOffset&gt;1,1,0),"")</f>
        <v/>
      </c>
      <c r="I60" s="112"/>
      <c r="J60" s="174"/>
      <c r="K60" s="115"/>
      <c r="L60" s="122" t="str">
        <f t="shared" si="497"/>
        <v/>
      </c>
      <c r="M60" s="177" t="str">
        <f t="shared" ref="M60:M70" si="548">IF(AND(ISNUMBER(RP_CrewBaseOffset),ISNUMBER(L60)),L60+RP_CrewBaseOffset-IF(L60+RP_CrewBaseOffset&gt;1,1,0),"")</f>
        <v/>
      </c>
      <c r="N60" s="180" t="str">
        <f t="shared" si="491"/>
        <v/>
      </c>
      <c r="O60" s="133" t="str">
        <f t="shared" si="499"/>
        <v/>
      </c>
      <c r="P60" s="183" t="str">
        <f t="shared" si="500"/>
        <v/>
      </c>
      <c r="Q60" s="186" t="str">
        <f t="shared" si="501"/>
        <v/>
      </c>
      <c r="R60" s="20"/>
      <c r="S60" s="377"/>
      <c r="T60" s="378"/>
      <c r="U60" s="81">
        <f t="shared" ref="U60:U64" si="549">IF(ISNUMBER(S60),_xlfn.IFNA(VLOOKUP(S60,RP_Table,2,FALSE),"Err"),0)</f>
        <v>0</v>
      </c>
      <c r="V60" s="243"/>
      <c r="W60" s="467"/>
      <c r="X60" s="20"/>
      <c r="Y60" s="460"/>
      <c r="Z60" s="461"/>
      <c r="AA60" s="461"/>
      <c r="AB60" s="461"/>
      <c r="AC60" s="462"/>
      <c r="AD60" s="20"/>
      <c r="AE60" s="335">
        <v>43291</v>
      </c>
      <c r="AF60" s="335">
        <v>43557</v>
      </c>
      <c r="AG60" s="336">
        <v>5</v>
      </c>
      <c r="AH60" s="20"/>
      <c r="AI60" s="365"/>
      <c r="AJ60" s="365"/>
      <c r="AK60" s="409"/>
      <c r="AL60" s="410"/>
      <c r="AM60" s="410"/>
      <c r="AN60" s="410"/>
      <c r="AO60" s="270" t="s">
        <v>721</v>
      </c>
      <c r="AP60" s="279"/>
      <c r="AQ60" s="281"/>
      <c r="AR60" s="411"/>
      <c r="AS60" s="412"/>
      <c r="AT60" s="405"/>
      <c r="AU60" s="406"/>
      <c r="AV60" s="20"/>
      <c r="AW60" s="20"/>
      <c r="AX60" s="20"/>
      <c r="AY60" s="20"/>
      <c r="AZ60" s="20"/>
      <c r="BA60" s="20"/>
      <c r="BB60" s="20"/>
      <c r="BC60" s="20"/>
      <c r="BD60" s="20"/>
      <c r="BE60" s="20"/>
      <c r="BF60" s="20"/>
      <c r="BG60" s="20"/>
      <c r="BH60" s="20"/>
      <c r="BI60" s="20"/>
      <c r="BJ60" s="20"/>
      <c r="BK60" s="2" t="str">
        <f t="shared" si="478"/>
        <v/>
      </c>
      <c r="BL60" s="7" t="str">
        <f t="shared" ref="BL60:BL91" si="550">IF(AND(ISNUMBER(BM60),BM60&gt;0),BM60,IF(ISNUMBER(VLOOKUP(BK60,RP_Trips,2,FALSE)),VLOOKUP(BK60,RP_Trips,2,FALSE),""))</f>
        <v/>
      </c>
      <c r="BM60" s="7" t="str">
        <f t="shared" ref="BM60:BM85" si="551">_xlfn.IFNA(IF(VLOOKUP(BK60,RP_MiscCalc_RouteBlockTimes,2,FALSE)&lt;&gt;0,VLOOKUP(BK60,RP_MiscCalc_RouteBlockTimes,2,FALSE),NA()),_xlfn.IFNA(IF(VLOOKUP(BK60,RP_RouteBlockTime_PreTVL,2,FALSE)&lt;&gt;0,VLOOKUP(BK60,RP_RouteBlockTime_PreTVL,2,FALSE),NA()),_xlfn.IFNA(IF(VLOOKUP(BK60,TVLRouteBlockTimes,2,FALSE)&lt;&gt;0,VLOOKUP(BK60,TVLRouteBlockTimes,2,FALSE),NA()),_xlfn.IFNA(IF(VLOOKUP(BK60,RP_RouteBlockTime_S1,2,FALSE)&lt;&gt;0,VLOOKUP(BK60,RP_RouteBlockTime_S1,2,FALSE),NA()),_xlfn.IFNA(VLOOKUP(BK60,RP_RouteBlockTime_S2,2,FALSE),_xlfn.IFNA(VLOOKUP(BK60,RP_RouteBlockTime_S3,2,FALSE),_xlfn.IFNA(VLOOKUP(BK60,RP_RouteBlockTime_S4,2,FALSE),_xlfn.IFNA(VLOOKUP(BK60,RP_RouteBlockTime_S5,2,FALSE),_xlfn.IFNA(VLOOKUP(BK60,RP_RouteBlockTime_S6,2,FALSE),_xlfn.IFNA(VLOOKUP(BK60,RP_RouteBlockTime_PostTVL,2,FALSE),""))))))))))</f>
        <v/>
      </c>
      <c r="BN60" s="2"/>
      <c r="BP60" s="236">
        <f ca="1"/>
        <v>2.9166666666666698E-2</v>
      </c>
      <c r="BR60" s="269">
        <f t="shared" si="481"/>
        <v>44111</v>
      </c>
      <c r="BS60" s="277">
        <f t="shared" si="481"/>
        <v>44118</v>
      </c>
      <c r="BT60" s="278">
        <f t="shared" si="481"/>
        <v>44111</v>
      </c>
      <c r="CK60" s="219">
        <f t="shared" si="465"/>
        <v>0.15972222222222221</v>
      </c>
      <c r="CL60" s="219">
        <v>0.149305555555556</v>
      </c>
      <c r="CM60" s="219">
        <v>0.15277777777777801</v>
      </c>
      <c r="CN60" s="219">
        <f t="shared" si="484"/>
        <v>3.1944444444444442E-2</v>
      </c>
      <c r="CO60" s="219">
        <f t="shared" si="484"/>
        <v>3.1944444444444442E-2</v>
      </c>
      <c r="CP60" s="219">
        <v>0.15277777777777801</v>
      </c>
      <c r="CQ60" s="219">
        <v>3.05555555555556E-2</v>
      </c>
      <c r="CS60" s="219">
        <f t="shared" si="466"/>
        <v>0.15972222222222221</v>
      </c>
      <c r="CT60" s="219">
        <v>0.149305555555556</v>
      </c>
      <c r="CU60" s="219">
        <v>0.15277777777777801</v>
      </c>
      <c r="CV60" s="219">
        <f t="shared" si="485"/>
        <v>3.1944444444444442E-2</v>
      </c>
      <c r="CW60" s="219">
        <f t="shared" si="485"/>
        <v>3.1944444444444442E-2</v>
      </c>
      <c r="CX60" s="219">
        <v>0.15277777777777801</v>
      </c>
      <c r="CY60" s="219">
        <v>3.05555555555556E-2</v>
      </c>
      <c r="DA60" s="240">
        <v>0.21875</v>
      </c>
      <c r="DB60" s="240">
        <v>0.21875</v>
      </c>
      <c r="DC60" s="240">
        <v>0.21875</v>
      </c>
      <c r="DD60" s="240">
        <v>0.21875</v>
      </c>
      <c r="DE60" s="240">
        <v>0.21875</v>
      </c>
      <c r="DF60" s="240">
        <v>0.21875</v>
      </c>
      <c r="DG60" s="240">
        <v>0.21875</v>
      </c>
      <c r="DH60" s="240">
        <v>0.21875</v>
      </c>
      <c r="DI60" s="240">
        <v>0.21875</v>
      </c>
      <c r="DJ60" s="240">
        <v>0.21875</v>
      </c>
      <c r="DL60" s="2" t="str" cm="1">
        <f t="array" ref="DL60">_xlfn.IFNA(IF(INDEX(SectorsBlocks,ROW()-ROW(DK$5)+2,MATCH(SUBSTITUTE(RPName," ",""),SectorsBlocks_Top,0))&lt;&gt;0,INDEX(SectorsBlocks,ROW()-ROW(DK$5)+2,MATCH(SUBSTITUTE(RPName," ",""),SectorsBlocks_Top,0)),""),"")</f>
        <v>CNS-HND</v>
      </c>
      <c r="DM60" s="250" cm="1">
        <f t="array" ref="DM60">_xlfn.IFNA(IF(INDEX(SectorsBlocks,ROW()-ROW(DL$5)+2,MATCH(SUBSTITUTE(RPName," ",""),SectorsBlocks_Top,0))&lt;&gt;0,INDEX(SectorsBlocks,ROW()-ROW(DL$5)+2,MATCH(SUBSTITUTE(RPName," ",""),SectorsBlocks_Top,0)+1),""),"")</f>
        <v>0.32291666666666669</v>
      </c>
    </row>
    <row r="61" spans="1:117" ht="15" customHeight="1" thickBot="1">
      <c r="A61" s="12"/>
      <c r="B61" s="12"/>
      <c r="C61" s="12"/>
      <c r="D61" s="12"/>
      <c r="E61" s="12"/>
      <c r="F61" s="12"/>
      <c r="G61" s="12"/>
      <c r="H61" s="12"/>
      <c r="I61" s="12"/>
      <c r="J61" s="12"/>
      <c r="K61" s="12"/>
      <c r="L61" s="12"/>
      <c r="M61" s="12"/>
      <c r="N61" s="12"/>
      <c r="O61" s="12"/>
      <c r="P61" s="12"/>
      <c r="Q61" s="12"/>
      <c r="R61" s="20"/>
      <c r="S61" s="377"/>
      <c r="T61" s="378"/>
      <c r="U61" s="81">
        <f t="shared" ref="U61:U65" si="552">IF(ISNUMBER(S61),_xlfn.IFNA(VLOOKUP(S61,RP_Table,2,FALSE),"Err"),0)</f>
        <v>0</v>
      </c>
      <c r="V61" s="243"/>
      <c r="W61" s="467"/>
      <c r="X61" s="20"/>
      <c r="Y61" s="463" t="s">
        <v>489</v>
      </c>
      <c r="Z61" s="464"/>
      <c r="AA61" s="464"/>
      <c r="AB61" s="464"/>
      <c r="AC61" s="465"/>
      <c r="AD61" s="20"/>
      <c r="AE61" s="335">
        <v>43558</v>
      </c>
      <c r="AF61" s="335">
        <v>43570</v>
      </c>
      <c r="AG61" s="336">
        <v>7</v>
      </c>
      <c r="AH61" s="20"/>
      <c r="AI61" s="364"/>
      <c r="AJ61" s="364"/>
      <c r="AK61" s="407"/>
      <c r="AL61" s="408"/>
      <c r="AM61" s="408"/>
      <c r="AN61" s="408"/>
      <c r="AO61" s="271" t="s">
        <v>723</v>
      </c>
      <c r="AP61" s="280"/>
      <c r="AQ61" s="282"/>
      <c r="AR61" s="401"/>
      <c r="AS61" s="402"/>
      <c r="AT61" s="403" t="str">
        <f>IF(AND(ISNUMBER(AI61),ISNUMBER(AJ61),ISNUMBER(AP61),ISNUMBER(AQ61),ISNUMBER(AR61),ISNUMBER(AR62),ISNUMBER(AP62),ISNUMBER(AQ62)),(AQ62+AR62)-(AQ61+AR61),"")</f>
        <v/>
      </c>
      <c r="AU61" s="404"/>
      <c r="AV61" s="20"/>
      <c r="AW61" s="20"/>
      <c r="AX61" s="20"/>
      <c r="AY61" s="20"/>
      <c r="AZ61" s="20"/>
      <c r="BA61" s="20"/>
      <c r="BB61" s="20"/>
      <c r="BC61" s="20"/>
      <c r="BD61" s="20"/>
      <c r="BE61" s="20"/>
      <c r="BF61" s="20"/>
      <c r="BG61" s="20"/>
      <c r="BH61" s="20"/>
      <c r="BI61" s="20"/>
      <c r="BJ61" s="20"/>
      <c r="BK61" s="2" t="str">
        <f t="shared" si="478"/>
        <v/>
      </c>
      <c r="BL61" s="7" t="str">
        <f t="shared" ref="BL61:BL92" si="553">IF(AND(ISNUMBER(BM61),BM61&gt;0),BM61,IF(ISNUMBER(VLOOKUP(BK61,RP_Trips,2,FALSE)),VLOOKUP(BK61,RP_Trips,2,FALSE),""))</f>
        <v/>
      </c>
      <c r="BM61" s="7" t="str">
        <f t="shared" ref="BM61:BM86" si="554">_xlfn.IFNA(IF(VLOOKUP(BK61,RP_MiscCalc_RouteBlockTimes,2,FALSE)&lt;&gt;0,VLOOKUP(BK61,RP_MiscCalc_RouteBlockTimes,2,FALSE),NA()),_xlfn.IFNA(IF(VLOOKUP(BK61,RP_RouteBlockTime_PreTVL,2,FALSE)&lt;&gt;0,VLOOKUP(BK61,RP_RouteBlockTime_PreTVL,2,FALSE),NA()),_xlfn.IFNA(IF(VLOOKUP(BK61,TVLRouteBlockTimes,2,FALSE)&lt;&gt;0,VLOOKUP(BK61,TVLRouteBlockTimes,2,FALSE),NA()),_xlfn.IFNA(IF(VLOOKUP(BK61,RP_RouteBlockTime_S1,2,FALSE)&lt;&gt;0,VLOOKUP(BK61,RP_RouteBlockTime_S1,2,FALSE),NA()),_xlfn.IFNA(VLOOKUP(BK61,RP_RouteBlockTime_S2,2,FALSE),_xlfn.IFNA(VLOOKUP(BK61,RP_RouteBlockTime_S3,2,FALSE),_xlfn.IFNA(VLOOKUP(BK61,RP_RouteBlockTime_S4,2,FALSE),_xlfn.IFNA(VLOOKUP(BK61,RP_RouteBlockTime_S5,2,FALSE),_xlfn.IFNA(VLOOKUP(BK61,RP_RouteBlockTime_S6,2,FALSE),_xlfn.IFNA(VLOOKUP(BK61,RP_RouteBlockTime_PostTVL,2,FALSE),""))))))))))</f>
        <v/>
      </c>
      <c r="BN61" s="2"/>
      <c r="BP61" s="236">
        <f ca="1"/>
        <v>2.9861111111111099E-2</v>
      </c>
      <c r="BR61" s="269">
        <f t="shared" si="481"/>
        <v>44112</v>
      </c>
      <c r="BS61" s="277">
        <f t="shared" si="481"/>
        <v>44119</v>
      </c>
      <c r="BT61" s="278">
        <f t="shared" si="481"/>
        <v>44112</v>
      </c>
      <c r="CK61" s="219">
        <f t="shared" si="465"/>
        <v>0.16319444444444442</v>
      </c>
      <c r="CL61" s="219">
        <v>0.15277777777777801</v>
      </c>
      <c r="CM61" s="219">
        <v>0.15625</v>
      </c>
      <c r="CN61" s="219">
        <f t="shared" si="484"/>
        <v>3.2638888888888884E-2</v>
      </c>
      <c r="CO61" s="219">
        <f t="shared" si="484"/>
        <v>3.2638888888888884E-2</v>
      </c>
      <c r="CP61" s="219">
        <v>0.15625</v>
      </c>
      <c r="CQ61" s="219">
        <v>3.125E-2</v>
      </c>
      <c r="CS61" s="219">
        <f t="shared" si="466"/>
        <v>0.16319444444444442</v>
      </c>
      <c r="CT61" s="219">
        <v>0.15277777777777801</v>
      </c>
      <c r="CU61" s="219">
        <v>0.15625</v>
      </c>
      <c r="CV61" s="219">
        <f t="shared" si="485"/>
        <v>3.2638888888888884E-2</v>
      </c>
      <c r="CW61" s="219">
        <f t="shared" si="485"/>
        <v>3.2638888888888884E-2</v>
      </c>
      <c r="CX61" s="219">
        <v>0.15625</v>
      </c>
      <c r="CY61" s="219">
        <v>3.125E-2</v>
      </c>
      <c r="DA61" s="240">
        <v>0.22222222222222199</v>
      </c>
      <c r="DB61" s="240">
        <v>0.22222222222222199</v>
      </c>
      <c r="DC61" s="240">
        <v>0.22222222222222199</v>
      </c>
      <c r="DD61" s="240">
        <v>0.22222222222222199</v>
      </c>
      <c r="DE61" s="240">
        <v>0.22222222222222199</v>
      </c>
      <c r="DF61" s="240">
        <v>0.22222222222222199</v>
      </c>
      <c r="DG61" s="240">
        <v>0.22222222222222199</v>
      </c>
      <c r="DH61" s="240">
        <v>0.22222222222222199</v>
      </c>
      <c r="DI61" s="240">
        <v>0.22222222222222199</v>
      </c>
      <c r="DJ61" s="240">
        <v>0.22222222222222199</v>
      </c>
      <c r="DL61" s="2" t="str" cm="1">
        <f t="array" ref="DL61">_xlfn.IFNA(IF(INDEX(SectorsBlocks,ROW()-ROW(DK$5)+2,MATCH(SUBSTITUTE(RPName," ",""),SectorsBlocks_Top,0))&lt;&gt;0,INDEX(SectorsBlocks,ROW()-ROW(DK$5)+2,MATCH(SUBSTITUTE(RPName," ",""),SectorsBlocks_Top,0)),""),"")</f>
        <v>CNS-MEL</v>
      </c>
      <c r="DM61" s="250" cm="1">
        <f t="array" ref="DM61">_xlfn.IFNA(IF(INDEX(SectorsBlocks,ROW()-ROW(DL$5)+2,MATCH(SUBSTITUTE(RPName," ",""),SectorsBlocks_Top,0))&lt;&gt;0,INDEX(SectorsBlocks,ROW()-ROW(DL$5)+2,MATCH(SUBSTITUTE(RPName," ",""),SectorsBlocks_Top,0)+1),""),"")</f>
        <v>0.14583333333333334</v>
      </c>
    </row>
    <row r="62" spans="1:117" ht="15" customHeight="1">
      <c r="A62" s="12"/>
      <c r="B62" s="395" t="s">
        <v>426</v>
      </c>
      <c r="C62" s="396"/>
      <c r="D62" s="396"/>
      <c r="E62" s="396"/>
      <c r="F62" s="396"/>
      <c r="G62" s="396"/>
      <c r="H62" s="396"/>
      <c r="I62" s="396"/>
      <c r="J62" s="396"/>
      <c r="K62" s="396"/>
      <c r="L62" s="396"/>
      <c r="M62" s="396"/>
      <c r="N62" s="396"/>
      <c r="O62" s="396"/>
      <c r="P62" s="396"/>
      <c r="Q62" s="396"/>
      <c r="R62" s="20"/>
      <c r="S62" s="377"/>
      <c r="T62" s="378"/>
      <c r="U62" s="81">
        <f t="shared" ref="U62:U66" si="555">IF(ISNUMBER(S62),_xlfn.IFNA(VLOOKUP(S62,RP_Table,2,FALSE),"Err"),0)</f>
        <v>0</v>
      </c>
      <c r="V62" s="243"/>
      <c r="W62" s="467"/>
      <c r="X62" s="20"/>
      <c r="Y62" s="463"/>
      <c r="Z62" s="464"/>
      <c r="AA62" s="464"/>
      <c r="AB62" s="464"/>
      <c r="AC62" s="465"/>
      <c r="AD62" s="20"/>
      <c r="AE62" s="335">
        <v>43571</v>
      </c>
      <c r="AF62" s="335">
        <v>43638</v>
      </c>
      <c r="AG62" s="336">
        <v>5</v>
      </c>
      <c r="AH62" s="20"/>
      <c r="AI62" s="365"/>
      <c r="AJ62" s="365"/>
      <c r="AK62" s="409"/>
      <c r="AL62" s="410"/>
      <c r="AM62" s="410"/>
      <c r="AN62" s="410"/>
      <c r="AO62" s="270" t="s">
        <v>721</v>
      </c>
      <c r="AP62" s="279"/>
      <c r="AQ62" s="281"/>
      <c r="AR62" s="411"/>
      <c r="AS62" s="412"/>
      <c r="AT62" s="405"/>
      <c r="AU62" s="406"/>
      <c r="AV62" s="20"/>
      <c r="AW62" s="20"/>
      <c r="AX62" s="20"/>
      <c r="AY62" s="20"/>
      <c r="AZ62" s="20"/>
      <c r="BA62" s="20"/>
      <c r="BB62" s="20"/>
      <c r="BC62" s="20"/>
      <c r="BD62" s="20"/>
      <c r="BE62" s="20"/>
      <c r="BF62" s="20"/>
      <c r="BG62" s="20"/>
      <c r="BH62" s="20"/>
      <c r="BI62" s="20"/>
      <c r="BJ62" s="20"/>
      <c r="BK62" s="2" t="str">
        <f t="shared" si="478"/>
        <v/>
      </c>
      <c r="BL62" s="7" t="str">
        <f t="shared" ref="BL62:BL93" si="556">IF(AND(ISNUMBER(BM62),BM62&gt;0),BM62,IF(ISNUMBER(VLOOKUP(BK62,RP_Trips,2,FALSE)),VLOOKUP(BK62,RP_Trips,2,FALSE),""))</f>
        <v/>
      </c>
      <c r="BM62" s="7" t="str">
        <f t="shared" ref="BM62:BM87" si="557">_xlfn.IFNA(IF(VLOOKUP(BK62,RP_MiscCalc_RouteBlockTimes,2,FALSE)&lt;&gt;0,VLOOKUP(BK62,RP_MiscCalc_RouteBlockTimes,2,FALSE),NA()),_xlfn.IFNA(IF(VLOOKUP(BK62,RP_RouteBlockTime_PreTVL,2,FALSE)&lt;&gt;0,VLOOKUP(BK62,RP_RouteBlockTime_PreTVL,2,FALSE),NA()),_xlfn.IFNA(IF(VLOOKUP(BK62,TVLRouteBlockTimes,2,FALSE)&lt;&gt;0,VLOOKUP(BK62,TVLRouteBlockTimes,2,FALSE),NA()),_xlfn.IFNA(IF(VLOOKUP(BK62,RP_RouteBlockTime_S1,2,FALSE)&lt;&gt;0,VLOOKUP(BK62,RP_RouteBlockTime_S1,2,FALSE),NA()),_xlfn.IFNA(VLOOKUP(BK62,RP_RouteBlockTime_S2,2,FALSE),_xlfn.IFNA(VLOOKUP(BK62,RP_RouteBlockTime_S3,2,FALSE),_xlfn.IFNA(VLOOKUP(BK62,RP_RouteBlockTime_S4,2,FALSE),_xlfn.IFNA(VLOOKUP(BK62,RP_RouteBlockTime_S5,2,FALSE),_xlfn.IFNA(VLOOKUP(BK62,RP_RouteBlockTime_S6,2,FALSE),_xlfn.IFNA(VLOOKUP(BK62,RP_RouteBlockTime_PostTVL,2,FALSE),""))))))))))</f>
        <v/>
      </c>
      <c r="BN62" s="2"/>
      <c r="BP62" s="236">
        <f ca="1"/>
        <v>3.05555555555556E-2</v>
      </c>
      <c r="BR62" s="269">
        <f t="shared" si="481"/>
        <v>44113</v>
      </c>
      <c r="BS62" s="277">
        <f t="shared" si="481"/>
        <v>44120</v>
      </c>
      <c r="BT62" s="278">
        <f t="shared" si="481"/>
        <v>44113</v>
      </c>
      <c r="CK62" s="219">
        <f t="shared" si="465"/>
        <v>0.16666666666666666</v>
      </c>
      <c r="CL62" s="219">
        <v>0.15625</v>
      </c>
      <c r="CM62" s="219">
        <v>0.15972222222222199</v>
      </c>
      <c r="CN62" s="219">
        <f t="shared" si="484"/>
        <v>3.3333333333333333E-2</v>
      </c>
      <c r="CO62" s="219">
        <f t="shared" si="484"/>
        <v>3.3333333333333333E-2</v>
      </c>
      <c r="CP62" s="219">
        <v>0.15972222222222199</v>
      </c>
      <c r="CQ62" s="219">
        <v>3.19444444444444E-2</v>
      </c>
      <c r="CS62" s="219">
        <f t="shared" si="466"/>
        <v>0.16666666666666666</v>
      </c>
      <c r="CT62" s="219">
        <v>0.15625</v>
      </c>
      <c r="CU62" s="219">
        <v>0.15972222222222199</v>
      </c>
      <c r="CV62" s="219">
        <f t="shared" si="485"/>
        <v>3.3333333333333333E-2</v>
      </c>
      <c r="CW62" s="219">
        <f t="shared" si="485"/>
        <v>3.3333333333333333E-2</v>
      </c>
      <c r="CX62" s="219">
        <v>0.15972222222222199</v>
      </c>
      <c r="CY62" s="219">
        <v>3.19444444444444E-2</v>
      </c>
      <c r="DA62" s="240">
        <v>0.225694444444445</v>
      </c>
      <c r="DB62" s="240">
        <v>0.225694444444445</v>
      </c>
      <c r="DC62" s="240">
        <v>0.225694444444445</v>
      </c>
      <c r="DD62" s="240">
        <v>0.225694444444445</v>
      </c>
      <c r="DE62" s="240">
        <v>0.225694444444445</v>
      </c>
      <c r="DF62" s="240">
        <v>0.225694444444445</v>
      </c>
      <c r="DG62" s="240">
        <v>0.225694444444445</v>
      </c>
      <c r="DH62" s="240">
        <v>0.225694444444445</v>
      </c>
      <c r="DI62" s="240">
        <v>0.225694444444445</v>
      </c>
      <c r="DJ62" s="240">
        <v>0.225694444444445</v>
      </c>
      <c r="DL62" s="2" t="str" cm="1">
        <f t="array" ref="DL62">_xlfn.IFNA(IF(INDEX(SectorsBlocks,ROW()-ROW(DK$5)+2,MATCH(SUBSTITUTE(RPName," ",""),SectorsBlocks_Top,0))&lt;&gt;0,INDEX(SectorsBlocks,ROW()-ROW(DK$5)+2,MATCH(SUBSTITUTE(RPName," ",""),SectorsBlocks_Top,0)),""),"")</f>
        <v>CNS-PER</v>
      </c>
      <c r="DM62" s="250" cm="1">
        <f t="array" ref="DM62">_xlfn.IFNA(IF(INDEX(SectorsBlocks,ROW()-ROW(DL$5)+2,MATCH(SUBSTITUTE(RPName," ",""),SectorsBlocks_Top,0))&lt;&gt;0,INDEX(SectorsBlocks,ROW()-ROW(DL$5)+2,MATCH(SUBSTITUTE(RPName," ",""),SectorsBlocks_Top,0)+1),""),"")</f>
        <v>0.22222222222222221</v>
      </c>
    </row>
    <row r="63" spans="1:117" ht="15" customHeight="1">
      <c r="A63" s="12"/>
      <c r="B63" s="397"/>
      <c r="C63" s="398"/>
      <c r="D63" s="398"/>
      <c r="E63" s="398"/>
      <c r="F63" s="398"/>
      <c r="G63" s="398"/>
      <c r="H63" s="398"/>
      <c r="I63" s="398"/>
      <c r="J63" s="398"/>
      <c r="K63" s="398"/>
      <c r="L63" s="398"/>
      <c r="M63" s="398"/>
      <c r="N63" s="398"/>
      <c r="O63" s="398"/>
      <c r="P63" s="398"/>
      <c r="Q63" s="398"/>
      <c r="R63" s="20"/>
      <c r="S63" s="584"/>
      <c r="T63" s="585"/>
      <c r="U63" s="82">
        <f>IF(ISNUMBER(S63),_xlfn.IFNA(VLOOKUP(S63,RP_Table,2,FALSE),"Err"),0)</f>
        <v>0</v>
      </c>
      <c r="V63" s="244"/>
      <c r="W63" s="467"/>
      <c r="X63" s="20"/>
      <c r="Y63" s="426" t="s">
        <v>488</v>
      </c>
      <c r="Z63" s="427"/>
      <c r="AA63" s="427"/>
      <c r="AB63" s="427"/>
      <c r="AC63" s="428"/>
      <c r="AD63" s="20"/>
      <c r="AE63" s="335">
        <v>43639</v>
      </c>
      <c r="AF63" s="335">
        <v>43661</v>
      </c>
      <c r="AG63" s="336">
        <v>7</v>
      </c>
      <c r="AH63" s="20"/>
      <c r="AI63" s="364"/>
      <c r="AJ63" s="364"/>
      <c r="AK63" s="407"/>
      <c r="AL63" s="408"/>
      <c r="AM63" s="408"/>
      <c r="AN63" s="408"/>
      <c r="AO63" s="271" t="s">
        <v>723</v>
      </c>
      <c r="AP63" s="280"/>
      <c r="AQ63" s="282"/>
      <c r="AR63" s="401"/>
      <c r="AS63" s="402"/>
      <c r="AT63" s="403" t="str">
        <f>IF(AND(ISNUMBER(AI63),ISNUMBER(AJ63),ISNUMBER(AP63),ISNUMBER(AQ63),ISNUMBER(AR63),ISNUMBER(AR64),ISNUMBER(AP64),ISNUMBER(AQ64)),(AQ64+AR64)-(AQ63+AR63),"")</f>
        <v/>
      </c>
      <c r="AU63" s="404"/>
      <c r="AV63" s="20"/>
      <c r="AW63" s="20"/>
      <c r="AX63" s="20"/>
      <c r="AY63" s="20"/>
      <c r="AZ63" s="20"/>
      <c r="BA63" s="20"/>
      <c r="BB63" s="20"/>
      <c r="BC63" s="20"/>
      <c r="BD63" s="20"/>
      <c r="BE63" s="20"/>
      <c r="BF63" s="20"/>
      <c r="BG63" s="20"/>
      <c r="BH63" s="20"/>
      <c r="BI63" s="20"/>
      <c r="BJ63" s="20"/>
      <c r="BK63" s="2" t="str">
        <f t="shared" si="478"/>
        <v/>
      </c>
      <c r="BL63" s="7" t="str">
        <f t="shared" ref="BL63:BL94" si="558">IF(AND(ISNUMBER(BM63),BM63&gt;0),BM63,IF(ISNUMBER(VLOOKUP(BK63,RP_Trips,2,FALSE)),VLOOKUP(BK63,RP_Trips,2,FALSE),""))</f>
        <v/>
      </c>
      <c r="BM63" s="7" t="str">
        <f t="shared" ref="BM63:BM88" si="559">_xlfn.IFNA(IF(VLOOKUP(BK63,RP_MiscCalc_RouteBlockTimes,2,FALSE)&lt;&gt;0,VLOOKUP(BK63,RP_MiscCalc_RouteBlockTimes,2,FALSE),NA()),_xlfn.IFNA(IF(VLOOKUP(BK63,RP_RouteBlockTime_PreTVL,2,FALSE)&lt;&gt;0,VLOOKUP(BK63,RP_RouteBlockTime_PreTVL,2,FALSE),NA()),_xlfn.IFNA(IF(VLOOKUP(BK63,TVLRouteBlockTimes,2,FALSE)&lt;&gt;0,VLOOKUP(BK63,TVLRouteBlockTimes,2,FALSE),NA()),_xlfn.IFNA(IF(VLOOKUP(BK63,RP_RouteBlockTime_S1,2,FALSE)&lt;&gt;0,VLOOKUP(BK63,RP_RouteBlockTime_S1,2,FALSE),NA()),_xlfn.IFNA(VLOOKUP(BK63,RP_RouteBlockTime_S2,2,FALSE),_xlfn.IFNA(VLOOKUP(BK63,RP_RouteBlockTime_S3,2,FALSE),_xlfn.IFNA(VLOOKUP(BK63,RP_RouteBlockTime_S4,2,FALSE),_xlfn.IFNA(VLOOKUP(BK63,RP_RouteBlockTime_S5,2,FALSE),_xlfn.IFNA(VLOOKUP(BK63,RP_RouteBlockTime_S6,2,FALSE),_xlfn.IFNA(VLOOKUP(BK63,RP_RouteBlockTime_PostTVL,2,FALSE),""))))))))))</f>
        <v/>
      </c>
      <c r="BN63" s="2"/>
      <c r="BP63" s="236">
        <f ca="1"/>
        <v>3.125E-2</v>
      </c>
      <c r="BR63" s="269">
        <f t="shared" ref="BR63:BT69" si="560">BR62+1</f>
        <v>44114</v>
      </c>
      <c r="BS63" s="277">
        <f t="shared" si="560"/>
        <v>44121</v>
      </c>
      <c r="BT63" s="278">
        <f t="shared" si="560"/>
        <v>44114</v>
      </c>
      <c r="CK63" s="219">
        <f t="shared" si="465"/>
        <v>0.17013888888888887</v>
      </c>
      <c r="CL63" s="219">
        <v>0.15972222222222199</v>
      </c>
      <c r="CM63" s="219">
        <v>0.163194444444444</v>
      </c>
      <c r="CN63" s="219">
        <f t="shared" si="484"/>
        <v>3.4027777777777775E-2</v>
      </c>
      <c r="CO63" s="219">
        <f t="shared" si="484"/>
        <v>3.4027777777777775E-2</v>
      </c>
      <c r="CP63" s="219">
        <v>0.163194444444444</v>
      </c>
      <c r="CQ63" s="219">
        <v>3.2638888888888898E-2</v>
      </c>
      <c r="CS63" s="219">
        <f t="shared" si="466"/>
        <v>0.17013888888888887</v>
      </c>
      <c r="CT63" s="219">
        <v>0.15972222222222199</v>
      </c>
      <c r="CU63" s="219">
        <v>0.163194444444444</v>
      </c>
      <c r="CV63" s="219">
        <f t="shared" si="485"/>
        <v>3.4027777777777775E-2</v>
      </c>
      <c r="CW63" s="219">
        <f t="shared" si="485"/>
        <v>3.4027777777777775E-2</v>
      </c>
      <c r="CX63" s="219">
        <v>0.163194444444444</v>
      </c>
      <c r="CY63" s="219">
        <v>3.2638888888888898E-2</v>
      </c>
      <c r="DA63" s="240">
        <v>0.22916666666666699</v>
      </c>
      <c r="DB63" s="240">
        <v>0.22916666666666699</v>
      </c>
      <c r="DC63" s="240">
        <v>0.22916666666666699</v>
      </c>
      <c r="DD63" s="240">
        <v>0.22916666666666699</v>
      </c>
      <c r="DE63" s="240">
        <v>0.22916666666666699</v>
      </c>
      <c r="DF63" s="240">
        <v>0.22916666666666699</v>
      </c>
      <c r="DG63" s="240">
        <v>0.22916666666666699</v>
      </c>
      <c r="DH63" s="240">
        <v>0.22916666666666699</v>
      </c>
      <c r="DI63" s="240">
        <v>0.22916666666666699</v>
      </c>
      <c r="DJ63" s="240">
        <v>0.22916666666666699</v>
      </c>
      <c r="DL63" s="2" t="str" cm="1">
        <f t="array" ref="DL63">_xlfn.IFNA(IF(INDEX(SectorsBlocks,ROW()-ROW(DK$5)+2,MATCH(SUBSTITUTE(RPName," ",""),SectorsBlocks_Top,0))&lt;&gt;0,INDEX(SectorsBlocks,ROW()-ROW(DK$5)+2,MATCH(SUBSTITUTE(RPName," ",""),SectorsBlocks_Top,0)),""),"")</f>
        <v>CNS-SYD</v>
      </c>
      <c r="DM63" s="250" cm="1">
        <f t="array" ref="DM63">_xlfn.IFNA(IF(INDEX(SectorsBlocks,ROW()-ROW(DL$5)+2,MATCH(SUBSTITUTE(RPName," ",""),SectorsBlocks_Top,0))&lt;&gt;0,INDEX(SectorsBlocks,ROW()-ROW(DL$5)+2,MATCH(SUBSTITUTE(RPName," ",""),SectorsBlocks_Top,0)+1),""),"")</f>
        <v>0.12152777777777778</v>
      </c>
    </row>
    <row r="64" spans="1:117" ht="15" customHeight="1" thickBot="1">
      <c r="A64" s="12"/>
      <c r="B64" s="470" t="s">
        <v>432</v>
      </c>
      <c r="C64" s="366"/>
      <c r="D64" s="633"/>
      <c r="E64" s="633"/>
      <c r="F64" s="419" t="s">
        <v>10</v>
      </c>
      <c r="G64" s="366" t="s">
        <v>519</v>
      </c>
      <c r="H64" s="366"/>
      <c r="I64" s="366"/>
      <c r="J64" s="419" t="s">
        <v>11</v>
      </c>
      <c r="K64" s="366" t="s">
        <v>520</v>
      </c>
      <c r="L64" s="366"/>
      <c r="M64" s="366"/>
      <c r="N64" s="419" t="str">
        <f>IF(AND(NOT(ISBLANK(RP_Roll_In_From)),NOT(ISBLANK(RP_Roll_In_To))),RP_Roll_In_From&amp;"-"&amp;RP_Roll_In_To,"Sector")</f>
        <v>Sector</v>
      </c>
      <c r="O64" s="366" t="s">
        <v>663</v>
      </c>
      <c r="P64" s="366"/>
      <c r="Q64" s="525"/>
      <c r="R64" s="20"/>
      <c r="S64" s="449" t="s">
        <v>255</v>
      </c>
      <c r="T64" s="450"/>
      <c r="U64" s="451"/>
      <c r="V64" s="89">
        <f>SUM(V49:V63)</f>
        <v>0</v>
      </c>
      <c r="W64" s="468"/>
      <c r="X64" s="20"/>
      <c r="Y64" s="426"/>
      <c r="Z64" s="427"/>
      <c r="AA64" s="427"/>
      <c r="AB64" s="427"/>
      <c r="AC64" s="428"/>
      <c r="AD64" s="20"/>
      <c r="AE64" s="335">
        <v>43662</v>
      </c>
      <c r="AF64" s="335">
        <v>43638</v>
      </c>
      <c r="AG64" s="336">
        <v>5</v>
      </c>
      <c r="AH64" s="20"/>
      <c r="AI64" s="365"/>
      <c r="AJ64" s="365"/>
      <c r="AK64" s="409"/>
      <c r="AL64" s="410"/>
      <c r="AM64" s="410"/>
      <c r="AN64" s="410"/>
      <c r="AO64" s="270" t="s">
        <v>721</v>
      </c>
      <c r="AP64" s="279"/>
      <c r="AQ64" s="281"/>
      <c r="AR64" s="411"/>
      <c r="AS64" s="412"/>
      <c r="AT64" s="405"/>
      <c r="AU64" s="406"/>
      <c r="AV64" s="20"/>
      <c r="AW64" s="20"/>
      <c r="AX64" s="20"/>
      <c r="AY64" s="20"/>
      <c r="AZ64" s="20"/>
      <c r="BA64" s="20"/>
      <c r="BB64" s="20"/>
      <c r="BC64" s="20"/>
      <c r="BD64" s="20"/>
      <c r="BE64" s="20"/>
      <c r="BF64" s="20"/>
      <c r="BG64" s="20"/>
      <c r="BH64" s="20"/>
      <c r="BI64" s="20"/>
      <c r="BJ64" s="20"/>
      <c r="BK64" s="2" t="str">
        <f t="shared" si="478"/>
        <v/>
      </c>
      <c r="BL64" s="7" t="str">
        <f t="shared" ref="BL64:BL95" si="561">IF(AND(ISNUMBER(BM64),BM64&gt;0),BM64,IF(ISNUMBER(VLOOKUP(BK64,RP_Trips,2,FALSE)),VLOOKUP(BK64,RP_Trips,2,FALSE),""))</f>
        <v/>
      </c>
      <c r="BM64" s="7" t="str">
        <f t="shared" ref="BM64:BM89" si="562">_xlfn.IFNA(IF(VLOOKUP(BK64,RP_MiscCalc_RouteBlockTimes,2,FALSE)&lt;&gt;0,VLOOKUP(BK64,RP_MiscCalc_RouteBlockTimes,2,FALSE),NA()),_xlfn.IFNA(IF(VLOOKUP(BK64,RP_RouteBlockTime_PreTVL,2,FALSE)&lt;&gt;0,VLOOKUP(BK64,RP_RouteBlockTime_PreTVL,2,FALSE),NA()),_xlfn.IFNA(IF(VLOOKUP(BK64,TVLRouteBlockTimes,2,FALSE)&lt;&gt;0,VLOOKUP(BK64,TVLRouteBlockTimes,2,FALSE),NA()),_xlfn.IFNA(IF(VLOOKUP(BK64,RP_RouteBlockTime_S1,2,FALSE)&lt;&gt;0,VLOOKUP(BK64,RP_RouteBlockTime_S1,2,FALSE),NA()),_xlfn.IFNA(VLOOKUP(BK64,RP_RouteBlockTime_S2,2,FALSE),_xlfn.IFNA(VLOOKUP(BK64,RP_RouteBlockTime_S3,2,FALSE),_xlfn.IFNA(VLOOKUP(BK64,RP_RouteBlockTime_S4,2,FALSE),_xlfn.IFNA(VLOOKUP(BK64,RP_RouteBlockTime_S5,2,FALSE),_xlfn.IFNA(VLOOKUP(BK64,RP_RouteBlockTime_S6,2,FALSE),_xlfn.IFNA(VLOOKUP(BK64,RP_RouteBlockTime_PostTVL,2,FALSE),""))))))))))</f>
        <v/>
      </c>
      <c r="BN64" s="2"/>
      <c r="BP64" s="236">
        <f ca="1"/>
        <v>3.19444444444444E-2</v>
      </c>
      <c r="BR64" s="269">
        <f t="shared" si="560"/>
        <v>44115</v>
      </c>
      <c r="BS64" s="277">
        <f t="shared" si="560"/>
        <v>44122</v>
      </c>
      <c r="BT64" s="278">
        <f t="shared" si="560"/>
        <v>44115</v>
      </c>
      <c r="CK64" s="219">
        <f t="shared" si="465"/>
        <v>0.1736111111111111</v>
      </c>
      <c r="CL64" s="219">
        <v>0.163194444444444</v>
      </c>
      <c r="CM64" s="219">
        <v>0.16666666666666699</v>
      </c>
      <c r="CN64" s="219">
        <f t="shared" ref="CN64:CO79" si="563">IF(CN63=1,TIME(0,1,0),TIME(HOUR(CN63),MINUTE(CN63),0)+TIME(0,1,0))</f>
        <v>3.4722222222222217E-2</v>
      </c>
      <c r="CO64" s="219">
        <f t="shared" si="563"/>
        <v>3.4722222222222217E-2</v>
      </c>
      <c r="CP64" s="219">
        <v>0.16666666666666699</v>
      </c>
      <c r="CQ64" s="219">
        <v>3.3333333333333298E-2</v>
      </c>
      <c r="CS64" s="219">
        <f t="shared" si="466"/>
        <v>0.1736111111111111</v>
      </c>
      <c r="CT64" s="219">
        <v>0.163194444444444</v>
      </c>
      <c r="CU64" s="219">
        <v>0.16666666666666699</v>
      </c>
      <c r="CV64" s="219">
        <f t="shared" ref="CV64:CW79" si="564">IF(CV63=1,TIME(0,1,0),TIME(HOUR(CV63),MINUTE(CV63),0)+TIME(0,1,0))</f>
        <v>3.4722222222222217E-2</v>
      </c>
      <c r="CW64" s="219">
        <f t="shared" si="564"/>
        <v>3.4722222222222217E-2</v>
      </c>
      <c r="CX64" s="219">
        <v>0.16666666666666699</v>
      </c>
      <c r="CY64" s="219">
        <v>3.3333333333333298E-2</v>
      </c>
      <c r="DA64" s="240">
        <v>0.23263888888888901</v>
      </c>
      <c r="DB64" s="240">
        <v>0.23263888888888901</v>
      </c>
      <c r="DC64" s="240">
        <v>0.23263888888888901</v>
      </c>
      <c r="DD64" s="240">
        <v>0.23263888888888901</v>
      </c>
      <c r="DE64" s="240">
        <v>0.23263888888888901</v>
      </c>
      <c r="DF64" s="240">
        <v>0.23263888888888901</v>
      </c>
      <c r="DG64" s="240">
        <v>0.23263888888888901</v>
      </c>
      <c r="DH64" s="240">
        <v>0.23263888888888901</v>
      </c>
      <c r="DI64" s="240">
        <v>0.23263888888888901</v>
      </c>
      <c r="DJ64" s="240">
        <v>0.23263888888888901</v>
      </c>
      <c r="DL64" s="2" t="str" cm="1">
        <f t="array" ref="DL64">_xlfn.IFNA(IF(INDEX(SectorsBlocks,ROW()-ROW(DK$5)+2,MATCH(SUBSTITUTE(RPName," ",""),SectorsBlocks_Top,0))&lt;&gt;0,INDEX(SectorsBlocks,ROW()-ROW(DK$5)+2,MATCH(SUBSTITUTE(RPName," ",""),SectorsBlocks_Top,0)),""),"")</f>
        <v>DPS-BNE</v>
      </c>
      <c r="DM64" s="250" cm="1">
        <f t="array" ref="DM64">_xlfn.IFNA(IF(INDEX(SectorsBlocks,ROW()-ROW(DL$5)+2,MATCH(SUBSTITUTE(RPName," ",""),SectorsBlocks_Top,0))&lt;&gt;0,INDEX(SectorsBlocks,ROW()-ROW(DL$5)+2,MATCH(SUBSTITUTE(RPName," ",""),SectorsBlocks_Top,0)+1),""),"")</f>
        <v>0.24652777777777779</v>
      </c>
    </row>
    <row r="65" spans="1:117" ht="15" customHeight="1">
      <c r="A65" s="20"/>
      <c r="B65" s="470"/>
      <c r="C65" s="366"/>
      <c r="D65" s="633"/>
      <c r="E65" s="633"/>
      <c r="F65" s="419"/>
      <c r="G65" s="106" t="s">
        <v>425</v>
      </c>
      <c r="H65" s="106" t="s">
        <v>14</v>
      </c>
      <c r="I65" s="106" t="s">
        <v>496</v>
      </c>
      <c r="J65" s="419"/>
      <c r="K65" s="106" t="s">
        <v>425</v>
      </c>
      <c r="L65" s="106" t="s">
        <v>14</v>
      </c>
      <c r="M65" s="106" t="s">
        <v>496</v>
      </c>
      <c r="N65" s="419"/>
      <c r="O65" s="366"/>
      <c r="P65" s="366"/>
      <c r="Q65" s="525"/>
      <c r="R65" s="20"/>
      <c r="S65" s="389" t="s">
        <v>780</v>
      </c>
      <c r="T65" s="389"/>
      <c r="U65" s="389"/>
      <c r="V65" s="389"/>
      <c r="W65" s="389"/>
      <c r="X65" s="20"/>
      <c r="Y65" s="429" t="s">
        <v>678</v>
      </c>
      <c r="Z65" s="430"/>
      <c r="AA65" s="430"/>
      <c r="AB65" s="430"/>
      <c r="AC65" s="431"/>
      <c r="AD65" s="20"/>
      <c r="AE65" s="335">
        <v>43639</v>
      </c>
      <c r="AF65" s="335">
        <v>43661</v>
      </c>
      <c r="AG65" s="336">
        <v>7</v>
      </c>
      <c r="AH65" s="20"/>
      <c r="AI65" s="364"/>
      <c r="AJ65" s="364"/>
      <c r="AK65" s="407"/>
      <c r="AL65" s="408"/>
      <c r="AM65" s="408"/>
      <c r="AN65" s="408"/>
      <c r="AO65" s="271" t="s">
        <v>723</v>
      </c>
      <c r="AP65" s="280"/>
      <c r="AQ65" s="282"/>
      <c r="AR65" s="401"/>
      <c r="AS65" s="402"/>
      <c r="AT65" s="403" t="str">
        <f>IF(AND(ISNUMBER(AI65),ISNUMBER(AJ65),ISNUMBER(AP65),ISNUMBER(AQ65),ISNUMBER(AR65),ISNUMBER(AR66),ISNUMBER(AP66),ISNUMBER(AQ66)),(AQ66+AR66)-(AQ65+AR65),"")</f>
        <v/>
      </c>
      <c r="AU65" s="404"/>
      <c r="AV65" s="20"/>
      <c r="AW65" s="20"/>
      <c r="AX65" s="20"/>
      <c r="AY65" s="20"/>
      <c r="AZ65" s="20"/>
      <c r="BA65" s="20"/>
      <c r="BB65" s="20"/>
      <c r="BC65" s="20"/>
      <c r="BD65" s="20"/>
      <c r="BE65" s="20"/>
      <c r="BF65" s="20"/>
      <c r="BG65" s="20"/>
      <c r="BH65" s="20"/>
      <c r="BI65" s="20"/>
      <c r="BJ65" s="20"/>
      <c r="BK65" s="2" t="str">
        <f t="shared" si="478"/>
        <v/>
      </c>
      <c r="BL65" s="7" t="str">
        <f t="shared" ref="BL65:BL96" si="565">IF(AND(ISNUMBER(BM65),BM65&gt;0),BM65,IF(ISNUMBER(VLOOKUP(BK65,RP_Trips,2,FALSE)),VLOOKUP(BK65,RP_Trips,2,FALSE),""))</f>
        <v/>
      </c>
      <c r="BM65" s="7" t="str">
        <f t="shared" ref="BM65:BM90" si="566">_xlfn.IFNA(IF(VLOOKUP(BK65,RP_MiscCalc_RouteBlockTimes,2,FALSE)&lt;&gt;0,VLOOKUP(BK65,RP_MiscCalc_RouteBlockTimes,2,FALSE),NA()),_xlfn.IFNA(IF(VLOOKUP(BK65,RP_RouteBlockTime_PreTVL,2,FALSE)&lt;&gt;0,VLOOKUP(BK65,RP_RouteBlockTime_PreTVL,2,FALSE),NA()),_xlfn.IFNA(IF(VLOOKUP(BK65,TVLRouteBlockTimes,2,FALSE)&lt;&gt;0,VLOOKUP(BK65,TVLRouteBlockTimes,2,FALSE),NA()),_xlfn.IFNA(IF(VLOOKUP(BK65,RP_RouteBlockTime_S1,2,FALSE)&lt;&gt;0,VLOOKUP(BK65,RP_RouteBlockTime_S1,2,FALSE),NA()),_xlfn.IFNA(VLOOKUP(BK65,RP_RouteBlockTime_S2,2,FALSE),_xlfn.IFNA(VLOOKUP(BK65,RP_RouteBlockTime_S3,2,FALSE),_xlfn.IFNA(VLOOKUP(BK65,RP_RouteBlockTime_S4,2,FALSE),_xlfn.IFNA(VLOOKUP(BK65,RP_RouteBlockTime_S5,2,FALSE),_xlfn.IFNA(VLOOKUP(BK65,RP_RouteBlockTime_S6,2,FALSE),_xlfn.IFNA(VLOOKUP(BK65,RP_RouteBlockTime_PostTVL,2,FALSE),""))))))))))</f>
        <v/>
      </c>
      <c r="BN65" s="2"/>
      <c r="BP65" s="236">
        <f ca="1"/>
        <v>3.2638888888888898E-2</v>
      </c>
      <c r="BR65" s="269">
        <f t="shared" si="560"/>
        <v>44116</v>
      </c>
      <c r="BS65" s="277">
        <f t="shared" si="560"/>
        <v>44123</v>
      </c>
      <c r="BT65" s="278">
        <f t="shared" si="560"/>
        <v>44116</v>
      </c>
      <c r="CK65" s="219">
        <f t="shared" si="465"/>
        <v>0.17708333333333331</v>
      </c>
      <c r="CL65" s="219">
        <v>0.16666666666666699</v>
      </c>
      <c r="CM65" s="219">
        <v>0.17013888888888901</v>
      </c>
      <c r="CN65" s="219">
        <f t="shared" si="563"/>
        <v>3.5416666666666666E-2</v>
      </c>
      <c r="CO65" s="219">
        <f t="shared" si="563"/>
        <v>3.5416666666666666E-2</v>
      </c>
      <c r="CP65" s="219">
        <v>0.17013888888888901</v>
      </c>
      <c r="CQ65" s="219">
        <v>3.4027777777777803E-2</v>
      </c>
      <c r="CS65" s="219">
        <f t="shared" si="466"/>
        <v>0.17708333333333331</v>
      </c>
      <c r="CT65" s="219">
        <v>0.16666666666666699</v>
      </c>
      <c r="CU65" s="219">
        <v>0.17013888888888901</v>
      </c>
      <c r="CV65" s="219">
        <f t="shared" si="564"/>
        <v>3.5416666666666666E-2</v>
      </c>
      <c r="CW65" s="219">
        <f t="shared" si="564"/>
        <v>3.5416666666666666E-2</v>
      </c>
      <c r="CX65" s="219">
        <v>0.17013888888888901</v>
      </c>
      <c r="CY65" s="219">
        <v>3.4027777777777803E-2</v>
      </c>
      <c r="DA65" s="240">
        <v>0.23611111111111099</v>
      </c>
      <c r="DB65" s="240">
        <v>0.23611111111111099</v>
      </c>
      <c r="DC65" s="240">
        <v>0.23611111111111099</v>
      </c>
      <c r="DD65" s="240">
        <v>0.23611111111111099</v>
      </c>
      <c r="DE65" s="240">
        <v>0.23611111111111099</v>
      </c>
      <c r="DF65" s="240">
        <v>0.23611111111111099</v>
      </c>
      <c r="DG65" s="240">
        <v>0.23611111111111099</v>
      </c>
      <c r="DH65" s="240">
        <v>0.23611111111111099</v>
      </c>
      <c r="DI65" s="240">
        <v>0.23611111111111099</v>
      </c>
      <c r="DJ65" s="240">
        <v>0.23611111111111099</v>
      </c>
      <c r="DL65" s="2" t="str" cm="1">
        <f t="array" ref="DL65">_xlfn.IFNA(IF(INDEX(SectorsBlocks,ROW()-ROW(DK$5)+2,MATCH(SUBSTITUTE(RPName," ",""),SectorsBlocks_Top,0))&lt;&gt;0,INDEX(SectorsBlocks,ROW()-ROW(DK$5)+2,MATCH(SUBSTITUTE(RPName," ",""),SectorsBlocks_Top,0)),""),"")</f>
        <v>DPS-MEL</v>
      </c>
      <c r="DM65" s="250" cm="1">
        <f t="array" ref="DM65">_xlfn.IFNA(IF(INDEX(SectorsBlocks,ROW()-ROW(DL$5)+2,MATCH(SUBSTITUTE(RPName," ",""),SectorsBlocks_Top,0))&lt;&gt;0,INDEX(SectorsBlocks,ROW()-ROW(DL$5)+2,MATCH(SUBSTITUTE(RPName," ",""),SectorsBlocks_Top,0)+1),""),"")</f>
        <v>0.2326388888888889</v>
      </c>
    </row>
    <row r="66" spans="1:117" ht="15" customHeight="1">
      <c r="A66" s="20"/>
      <c r="B66" s="637">
        <f>IFERROR(RP_StartDate-1,"Select an RP")</f>
        <v>44102</v>
      </c>
      <c r="C66" s="638"/>
      <c r="D66" s="419" t="s">
        <v>100</v>
      </c>
      <c r="E66" s="117" t="s">
        <v>521</v>
      </c>
      <c r="F66" s="642"/>
      <c r="G66" s="209"/>
      <c r="H66" s="220" t="str">
        <f>IF(ISBLANK(RP_Roll_In_From),"",IF(AND(ISNUMBER(G66),ISNUMBER(RP_Roll_In_From_UTC)),G66-RP_Roll_In_From_UTC+IF(G66&lt;RP_Roll_In_From_UTC,1,0),""))</f>
        <v/>
      </c>
      <c r="I66" s="221" t="str">
        <f>IF(AND(ISNUMBER(H66),ISNUMBER(RP_Roll_In_CrewBaseUTC)),H66+RP_Roll_In_CrewBaseUTC-IF(H66+RP_Roll_In_CrewBaseUTC&gt;1,1,0),"")</f>
        <v/>
      </c>
      <c r="J66" s="644"/>
      <c r="K66" s="209"/>
      <c r="L66" s="220" t="str">
        <f>IF(ISBLANK(RP_Roll_In_To),"",IF(AND(ISNUMBER(K66),ISNUMBER(RP_Roll_In_To_UTC)),K66-RP_Roll_In_To_UTC+IF(K66&lt;RP_Roll_In_To_UTC,1,0),""))</f>
        <v/>
      </c>
      <c r="M66" s="253" t="str">
        <f>IF(AND(ISNUMBER(RP_Roll_In_CrewBaseUTC),ISNUMBER(L66)),L66+RP_Roll_In_CrewBaseUTC-IF(L66+RP_Roll_In_CrewBaseUTC&gt;1,1,0),"")</f>
        <v/>
      </c>
      <c r="N66" s="254" t="str">
        <f>IF(AND(ISNUMBER(L66),ISNUMBER(H66)),TIME(HOUR(L66-H66),MINUTE(L66-H66),0)+IF(L66-H66&lt;0,1,0),"")</f>
        <v/>
      </c>
      <c r="O66" s="419" t="s">
        <v>100</v>
      </c>
      <c r="P66" s="117" t="s">
        <v>521</v>
      </c>
      <c r="Q66" s="226" t="str">
        <f>IFERROR(IF(AND(RP_Roll_In_Sector&lt;&gt;"",OR(M66&lt;I66,M66&lt;0.5),ISNUMBER(M66)),TIME(HOUR(M66-IF(M66&gt;1,1,0)),MINUTE(M66-IF(M66&gt;1,1,0)),0)-IF(I66&lt;M66,TIME(HOUR(I66),MINUTE(I66),0),0),""),"Error")</f>
        <v/>
      </c>
      <c r="R66" s="20"/>
      <c r="S66" s="390"/>
      <c r="T66" s="390"/>
      <c r="U66" s="390"/>
      <c r="V66" s="390"/>
      <c r="W66" s="390"/>
      <c r="X66" s="20"/>
      <c r="Y66" s="429"/>
      <c r="Z66" s="430"/>
      <c r="AA66" s="430"/>
      <c r="AB66" s="430"/>
      <c r="AC66" s="431"/>
      <c r="AD66" s="20"/>
      <c r="AE66" s="335">
        <v>43659</v>
      </c>
      <c r="AF66" s="335">
        <v>43662</v>
      </c>
      <c r="AG66" s="336">
        <v>10</v>
      </c>
      <c r="AH66" s="20"/>
      <c r="AI66" s="365"/>
      <c r="AJ66" s="365"/>
      <c r="AK66" s="409"/>
      <c r="AL66" s="410"/>
      <c r="AM66" s="410"/>
      <c r="AN66" s="410"/>
      <c r="AO66" s="270" t="s">
        <v>721</v>
      </c>
      <c r="AP66" s="279"/>
      <c r="AQ66" s="281"/>
      <c r="AR66" s="411"/>
      <c r="AS66" s="412"/>
      <c r="AT66" s="405"/>
      <c r="AU66" s="406"/>
      <c r="AV66" s="20"/>
      <c r="AW66" s="20"/>
      <c r="AX66" s="20"/>
      <c r="AY66" s="20"/>
      <c r="AZ66" s="20"/>
      <c r="BA66" s="20"/>
      <c r="BB66" s="20"/>
      <c r="BC66" s="20"/>
      <c r="BD66" s="20"/>
      <c r="BE66" s="20"/>
      <c r="BF66" s="20"/>
      <c r="BG66" s="20"/>
      <c r="BH66" s="20"/>
      <c r="BI66" s="20"/>
      <c r="BJ66" s="20"/>
      <c r="BK66" s="2" t="str">
        <f t="shared" si="478"/>
        <v/>
      </c>
      <c r="BL66" s="7" t="str">
        <f t="shared" ref="BL66:BL97" si="567">IF(AND(ISNUMBER(BM66),BM66&gt;0),BM66,IF(ISNUMBER(VLOOKUP(BK66,RP_Trips,2,FALSE)),VLOOKUP(BK66,RP_Trips,2,FALSE),""))</f>
        <v/>
      </c>
      <c r="BM66" s="7" t="str">
        <f t="shared" ref="BM66:BM91" si="568">_xlfn.IFNA(IF(VLOOKUP(BK66,RP_MiscCalc_RouteBlockTimes,2,FALSE)&lt;&gt;0,VLOOKUP(BK66,RP_MiscCalc_RouteBlockTimes,2,FALSE),NA()),_xlfn.IFNA(IF(VLOOKUP(BK66,RP_RouteBlockTime_PreTVL,2,FALSE)&lt;&gt;0,VLOOKUP(BK66,RP_RouteBlockTime_PreTVL,2,FALSE),NA()),_xlfn.IFNA(IF(VLOOKUP(BK66,TVLRouteBlockTimes,2,FALSE)&lt;&gt;0,VLOOKUP(BK66,TVLRouteBlockTimes,2,FALSE),NA()),_xlfn.IFNA(IF(VLOOKUP(BK66,RP_RouteBlockTime_S1,2,FALSE)&lt;&gt;0,VLOOKUP(BK66,RP_RouteBlockTime_S1,2,FALSE),NA()),_xlfn.IFNA(VLOOKUP(BK66,RP_RouteBlockTime_S2,2,FALSE),_xlfn.IFNA(VLOOKUP(BK66,RP_RouteBlockTime_S3,2,FALSE),_xlfn.IFNA(VLOOKUP(BK66,RP_RouteBlockTime_S4,2,FALSE),_xlfn.IFNA(VLOOKUP(BK66,RP_RouteBlockTime_S5,2,FALSE),_xlfn.IFNA(VLOOKUP(BK66,RP_RouteBlockTime_S6,2,FALSE),_xlfn.IFNA(VLOOKUP(BK66,RP_RouteBlockTime_PostTVL,2,FALSE),""))))))))))</f>
        <v/>
      </c>
      <c r="BN66" s="2"/>
      <c r="BP66" s="236">
        <f ca="1"/>
        <v>3.3333333333333298E-2</v>
      </c>
      <c r="BR66" s="269">
        <f t="shared" si="560"/>
        <v>44117</v>
      </c>
      <c r="BS66" s="277">
        <f t="shared" si="560"/>
        <v>44124</v>
      </c>
      <c r="BT66" s="278">
        <f t="shared" si="560"/>
        <v>44117</v>
      </c>
      <c r="CK66" s="219">
        <f t="shared" si="465"/>
        <v>0.18055555555555555</v>
      </c>
      <c r="CL66" s="219">
        <v>0.17013888888888901</v>
      </c>
      <c r="CM66" s="219">
        <v>0.17361111111111099</v>
      </c>
      <c r="CN66" s="219">
        <f t="shared" si="563"/>
        <v>3.6111111111111108E-2</v>
      </c>
      <c r="CO66" s="219">
        <f t="shared" si="563"/>
        <v>3.6111111111111108E-2</v>
      </c>
      <c r="CP66" s="219">
        <v>0.17361111111111099</v>
      </c>
      <c r="CQ66" s="219">
        <v>3.4722222222222203E-2</v>
      </c>
      <c r="CS66" s="219">
        <f t="shared" si="466"/>
        <v>0.18055555555555555</v>
      </c>
      <c r="CT66" s="219">
        <v>0.17013888888888901</v>
      </c>
      <c r="CU66" s="219">
        <v>0.17361111111111099</v>
      </c>
      <c r="CV66" s="219">
        <f t="shared" si="564"/>
        <v>3.6111111111111108E-2</v>
      </c>
      <c r="CW66" s="219">
        <f t="shared" si="564"/>
        <v>3.6111111111111108E-2</v>
      </c>
      <c r="CX66" s="219">
        <v>0.17361111111111099</v>
      </c>
      <c r="CY66" s="219">
        <v>3.4722222222222203E-2</v>
      </c>
      <c r="DA66" s="240">
        <v>0.23958333333333301</v>
      </c>
      <c r="DB66" s="240">
        <v>0.23958333333333301</v>
      </c>
      <c r="DC66" s="240">
        <v>0.23958333333333301</v>
      </c>
      <c r="DD66" s="240">
        <v>0.23958333333333301</v>
      </c>
      <c r="DE66" s="240">
        <v>0.23958333333333301</v>
      </c>
      <c r="DF66" s="240">
        <v>0.23958333333333301</v>
      </c>
      <c r="DG66" s="240">
        <v>0.23958333333333301</v>
      </c>
      <c r="DH66" s="240">
        <v>0.23958333333333301</v>
      </c>
      <c r="DI66" s="240">
        <v>0.23958333333333301</v>
      </c>
      <c r="DJ66" s="240">
        <v>0.23958333333333301</v>
      </c>
      <c r="DL66" s="2" t="str" cm="1">
        <f t="array" ref="DL66">_xlfn.IFNA(IF(INDEX(SectorsBlocks,ROW()-ROW(DK$5)+2,MATCH(SUBSTITUTE(RPName," ",""),SectorsBlocks_Top,0))&lt;&gt;0,INDEX(SectorsBlocks,ROW()-ROW(DK$5)+2,MATCH(SUBSTITUTE(RPName," ",""),SectorsBlocks_Top,0)),""),"")</f>
        <v>DPS-OOL</v>
      </c>
      <c r="DM66" s="250" cm="1">
        <f t="array" ref="DM66">_xlfn.IFNA(IF(INDEX(SectorsBlocks,ROW()-ROW(DL$5)+2,MATCH(SUBSTITUTE(RPName," ",""),SectorsBlocks_Top,0))&lt;&gt;0,INDEX(SectorsBlocks,ROW()-ROW(DL$5)+2,MATCH(SUBSTITUTE(RPName," ",""),SectorsBlocks_Top,0)+1),""),"")</f>
        <v>0.23958333333333334</v>
      </c>
    </row>
    <row r="67" spans="1:117" ht="15" customHeight="1">
      <c r="A67" s="20"/>
      <c r="B67" s="637"/>
      <c r="C67" s="638"/>
      <c r="D67" s="419"/>
      <c r="E67" s="116" t="s">
        <v>522</v>
      </c>
      <c r="F67" s="643"/>
      <c r="G67" s="210"/>
      <c r="H67" s="222" t="str">
        <f>IF(ISBLANK(RP_Roll_In_From),"",IF(AND(ISNUMBER(G67),ISNUMBER(RP_Roll_In_From_UTC)),G67-RP_Roll_In_From_UTC+IF(G67&lt;RP_Roll_In_From_UTC,1,0),""))</f>
        <v/>
      </c>
      <c r="I67" s="223" t="str">
        <f>IF(AND(ISNUMBER(H67),ISNUMBER(RP_Roll_In_CrewBaseUTC)),H67+RP_Roll_In_CrewBaseUTC-IF(H67+RP_Roll_In_CrewBaseUTC&gt;1,1,0),"")</f>
        <v/>
      </c>
      <c r="J67" s="644"/>
      <c r="K67" s="210"/>
      <c r="L67" s="222" t="str">
        <f>IF(ISBLANK(RP_Roll_In_To),"",IF(AND(ISNUMBER(K67),ISNUMBER(RP_Roll_In_To_UTC)),K67-RP_Roll_In_To_UTC+IF(K67&lt;RP_Roll_In_To_UTC,1,0),""))</f>
        <v/>
      </c>
      <c r="M67" s="255" t="str">
        <f>IF(AND(ISNUMBER(RP_Roll_In_CrewBaseUTC),ISNUMBER(L67)),L67+RP_Roll_In_CrewBaseUTC-IF(L67+RP_Roll_In_CrewBaseUTC&gt;1,1,0),"")</f>
        <v/>
      </c>
      <c r="N67" s="259" t="str">
        <f>IF(AND(ISNUMBER(L67),ISNUMBER(H67)),TIME(HOUR(L67-H67),MINUTE(L67-H67),0)+IF(L67-H67&lt;0,1,0),"")</f>
        <v/>
      </c>
      <c r="O67" s="419"/>
      <c r="P67" s="116" t="s">
        <v>522</v>
      </c>
      <c r="Q67" s="229" t="str">
        <f>IFERROR(IF(AND(RP_Roll_In_Sector&lt;&gt;"",OR(M67&lt;I67,M67&lt;0.5),ISNUMBER(M67)),TIME(HOUR(M67-IF(M67&gt;1,1,0)),MINUTE(M67-IF(M67&gt;1,1,0)),0)-IF(I67&lt;M67,TIME(HOUR(I67),MINUTE(I67),0),0),""),"Error")</f>
        <v/>
      </c>
      <c r="R67" s="20"/>
      <c r="S67" s="390"/>
      <c r="T67" s="390"/>
      <c r="U67" s="390"/>
      <c r="V67" s="390"/>
      <c r="W67" s="390"/>
      <c r="X67" s="20"/>
      <c r="Y67" s="432" t="s">
        <v>240</v>
      </c>
      <c r="Z67" s="433"/>
      <c r="AA67" s="433"/>
      <c r="AB67" s="433"/>
      <c r="AC67" s="434"/>
      <c r="AD67" s="20"/>
      <c r="AE67" s="335">
        <v>43663</v>
      </c>
      <c r="AF67" s="335" t="s">
        <v>761</v>
      </c>
      <c r="AG67" s="336">
        <v>5</v>
      </c>
      <c r="AH67" s="20"/>
      <c r="AI67" s="364"/>
      <c r="AJ67" s="364"/>
      <c r="AK67" s="407"/>
      <c r="AL67" s="408"/>
      <c r="AM67" s="408"/>
      <c r="AN67" s="408"/>
      <c r="AO67" s="271" t="s">
        <v>723</v>
      </c>
      <c r="AP67" s="280"/>
      <c r="AQ67" s="282"/>
      <c r="AR67" s="401"/>
      <c r="AS67" s="402"/>
      <c r="AT67" s="403" t="str">
        <f>IF(AND(ISNUMBER(AI67),ISNUMBER(AJ67),ISNUMBER(AP67),ISNUMBER(AQ67),ISNUMBER(AR67),ISNUMBER(AR68),ISNUMBER(AP68),ISNUMBER(AQ68)),(AQ68+AR68)-(AQ67+AR67),"")</f>
        <v/>
      </c>
      <c r="AU67" s="404"/>
      <c r="AV67" s="20"/>
      <c r="AW67" s="20"/>
      <c r="AX67" s="20"/>
      <c r="AY67" s="20"/>
      <c r="AZ67" s="20"/>
      <c r="BA67" s="20"/>
      <c r="BB67" s="20"/>
      <c r="BC67" s="20"/>
      <c r="BD67" s="20"/>
      <c r="BE67" s="20"/>
      <c r="BF67" s="20"/>
      <c r="BG67" s="20"/>
      <c r="BH67" s="20"/>
      <c r="BI67" s="20"/>
      <c r="BJ67" s="20"/>
      <c r="BK67" s="2" t="str">
        <f t="shared" si="478"/>
        <v/>
      </c>
      <c r="BL67" s="7" t="str">
        <f t="shared" ref="BL67:BL98" si="569">IF(AND(ISNUMBER(BM67),BM67&gt;0),BM67,IF(ISNUMBER(VLOOKUP(BK67,RP_Trips,2,FALSE)),VLOOKUP(BK67,RP_Trips,2,FALSE),""))</f>
        <v/>
      </c>
      <c r="BM67" s="7" t="str">
        <f t="shared" ref="BM67:BM92" si="570">_xlfn.IFNA(IF(VLOOKUP(BK67,RP_MiscCalc_RouteBlockTimes,2,FALSE)&lt;&gt;0,VLOOKUP(BK67,RP_MiscCalc_RouteBlockTimes,2,FALSE),NA()),_xlfn.IFNA(IF(VLOOKUP(BK67,RP_RouteBlockTime_PreTVL,2,FALSE)&lt;&gt;0,VLOOKUP(BK67,RP_RouteBlockTime_PreTVL,2,FALSE),NA()),_xlfn.IFNA(IF(VLOOKUP(BK67,TVLRouteBlockTimes,2,FALSE)&lt;&gt;0,VLOOKUP(BK67,TVLRouteBlockTimes,2,FALSE),NA()),_xlfn.IFNA(IF(VLOOKUP(BK67,RP_RouteBlockTime_S1,2,FALSE)&lt;&gt;0,VLOOKUP(BK67,RP_RouteBlockTime_S1,2,FALSE),NA()),_xlfn.IFNA(VLOOKUP(BK67,RP_RouteBlockTime_S2,2,FALSE),_xlfn.IFNA(VLOOKUP(BK67,RP_RouteBlockTime_S3,2,FALSE),_xlfn.IFNA(VLOOKUP(BK67,RP_RouteBlockTime_S4,2,FALSE),_xlfn.IFNA(VLOOKUP(BK67,RP_RouteBlockTime_S5,2,FALSE),_xlfn.IFNA(VLOOKUP(BK67,RP_RouteBlockTime_S6,2,FALSE),_xlfn.IFNA(VLOOKUP(BK67,RP_RouteBlockTime_PostTVL,2,FALSE),""))))))))))</f>
        <v/>
      </c>
      <c r="BN67" s="2"/>
      <c r="BP67" s="236">
        <f ca="1"/>
        <v>3.4027777777777803E-2</v>
      </c>
      <c r="BR67" s="269">
        <f t="shared" si="560"/>
        <v>44118</v>
      </c>
      <c r="BS67" s="277">
        <f t="shared" si="560"/>
        <v>44125</v>
      </c>
      <c r="BT67" s="278">
        <f t="shared" si="560"/>
        <v>44118</v>
      </c>
      <c r="CK67" s="219">
        <f t="shared" si="465"/>
        <v>0.18402777777777776</v>
      </c>
      <c r="CL67" s="219">
        <v>0.17361111111111099</v>
      </c>
      <c r="CM67" s="219">
        <v>0.17708333333333301</v>
      </c>
      <c r="CN67" s="219">
        <f t="shared" si="563"/>
        <v>3.680555555555555E-2</v>
      </c>
      <c r="CO67" s="219">
        <f t="shared" si="563"/>
        <v>3.680555555555555E-2</v>
      </c>
      <c r="CP67" s="219">
        <v>0.17708333333333301</v>
      </c>
      <c r="CQ67" s="219">
        <v>3.54166666666667E-2</v>
      </c>
      <c r="CS67" s="219">
        <f t="shared" si="466"/>
        <v>0.18402777777777776</v>
      </c>
      <c r="CT67" s="219">
        <v>0.17361111111111099</v>
      </c>
      <c r="CU67" s="219">
        <v>0.17708333333333301</v>
      </c>
      <c r="CV67" s="219">
        <f t="shared" si="564"/>
        <v>3.680555555555555E-2</v>
      </c>
      <c r="CW67" s="219">
        <f t="shared" si="564"/>
        <v>3.680555555555555E-2</v>
      </c>
      <c r="CX67" s="219">
        <v>0.17708333333333301</v>
      </c>
      <c r="CY67" s="219">
        <v>3.54166666666667E-2</v>
      </c>
      <c r="DA67" s="240">
        <v>0.243055555555556</v>
      </c>
      <c r="DB67" s="240">
        <v>0.243055555555556</v>
      </c>
      <c r="DC67" s="240">
        <v>0.243055555555556</v>
      </c>
      <c r="DD67" s="240">
        <v>0.243055555555556</v>
      </c>
      <c r="DE67" s="240">
        <v>0.243055555555556</v>
      </c>
      <c r="DF67" s="240">
        <v>0.243055555555556</v>
      </c>
      <c r="DG67" s="240">
        <v>0.243055555555556</v>
      </c>
      <c r="DH67" s="240">
        <v>0.243055555555556</v>
      </c>
      <c r="DI67" s="240">
        <v>0.243055555555556</v>
      </c>
      <c r="DJ67" s="240">
        <v>0.243055555555556</v>
      </c>
      <c r="DL67" s="2" t="str" cm="1">
        <f t="array" ref="DL67">_xlfn.IFNA(IF(INDEX(SectorsBlocks,ROW()-ROW(DK$5)+2,MATCH(SUBSTITUTE(RPName," ",""),SectorsBlocks_Top,0))&lt;&gt;0,INDEX(SectorsBlocks,ROW()-ROW(DK$5)+2,MATCH(SUBSTITUTE(RPName," ",""),SectorsBlocks_Top,0)),""),"")</f>
        <v>DPS-SYD</v>
      </c>
      <c r="DM67" s="250" cm="1">
        <f t="array" ref="DM67">_xlfn.IFNA(IF(INDEX(SectorsBlocks,ROW()-ROW(DL$5)+2,MATCH(SUBSTITUTE(RPName," ",""),SectorsBlocks_Top,0))&lt;&gt;0,INDEX(SectorsBlocks,ROW()-ROW(DL$5)+2,MATCH(SUBSTITUTE(RPName," ",""),SectorsBlocks_Top,0)+1),""),"")</f>
        <v>0.25694444444444442</v>
      </c>
    </row>
    <row r="68" spans="1:117" ht="15" customHeight="1">
      <c r="A68" s="20"/>
      <c r="B68" s="637"/>
      <c r="C68" s="638"/>
      <c r="D68" s="447" t="s">
        <v>242</v>
      </c>
      <c r="E68" s="117" t="s">
        <v>521</v>
      </c>
      <c r="F68" s="217" t="s">
        <v>431</v>
      </c>
      <c r="G68" s="211"/>
      <c r="H68" s="213" t="str">
        <f>IF(ISBLANK(RP_Roll_In_From),"",IF(AND(ISNUMBER(G68),ISNUMBER(RP_Roll_In_From_UTC)),G68-RP_Roll_In_From_UTC+IF(G68&lt;RP_Roll_In_From_UTC,1,0),""))</f>
        <v/>
      </c>
      <c r="I68" s="214" t="str">
        <f>IF(AND(ISNUMBER(H68),ISNUMBER(RP_Roll_In_CrewBaseUTC)),H68+RP_Roll_In_CrewBaseUTC-IF(H68+RP_Roll_In_CrewBaseUTC&gt;1,1,0),"")</f>
        <v/>
      </c>
      <c r="J68" s="217" t="s">
        <v>431</v>
      </c>
      <c r="K68" s="211"/>
      <c r="L68" s="213" t="str">
        <f>IF(ISBLANK(RP_Roll_In_To),"",IF(AND(ISNUMBER(K68),ISNUMBER(RP_Roll_In_To_UTC)),K68-RP_Roll_In_To_UTC+IF(K68&lt;RP_Roll_In_To_UTC,1,0),""))</f>
        <v/>
      </c>
      <c r="M68" s="258" t="str">
        <f>IF(AND(ISNUMBER(RP_Roll_In_CrewBaseUTC),ISNUMBER(L68)),L68+RP_Roll_In_CrewBaseUTC-IF(L68+RP_Roll_In_CrewBaseUTC&gt;1,1,0),"")</f>
        <v/>
      </c>
      <c r="N68" s="260" t="str">
        <f>IF(AND(ISNUMBER(L68),ISNUMBER(H68)),TIME(HOUR(L68-H68),MINUTE(L68-H68),0)+IF(L68-H68&lt;0,1,0),"")</f>
        <v/>
      </c>
      <c r="O68" s="447" t="s">
        <v>242</v>
      </c>
      <c r="P68" s="117" t="s">
        <v>521</v>
      </c>
      <c r="Q68" s="230" t="str">
        <f>IFERROR(IF(AND(RP_Roll_In_Sector&lt;&gt;"",OR(M68&lt;I68,M68&lt;0.5),ISNUMBER(M68)),TIME(HOUR(M68-IF(M68&gt;1,1,0)),MINUTE(M68-IF(M68&gt;1,1,0)),0)-IF(I68&lt;M68,TIME(HOUR(I68),MINUTE(I68),0),0),""),"Error")</f>
        <v/>
      </c>
      <c r="R68" s="20"/>
      <c r="S68" s="390"/>
      <c r="T68" s="390"/>
      <c r="U68" s="390"/>
      <c r="V68" s="390"/>
      <c r="W68" s="390"/>
      <c r="X68" s="20"/>
      <c r="Y68" s="432"/>
      <c r="Z68" s="433"/>
      <c r="AA68" s="433"/>
      <c r="AB68" s="433"/>
      <c r="AC68" s="434"/>
      <c r="AD68" s="20"/>
      <c r="AE68" s="37"/>
      <c r="AF68" s="37"/>
      <c r="AG68" s="273"/>
      <c r="AH68" s="20"/>
      <c r="AI68" s="365"/>
      <c r="AJ68" s="365"/>
      <c r="AK68" s="409"/>
      <c r="AL68" s="410"/>
      <c r="AM68" s="410"/>
      <c r="AN68" s="410"/>
      <c r="AO68" s="270" t="s">
        <v>721</v>
      </c>
      <c r="AP68" s="279"/>
      <c r="AQ68" s="281"/>
      <c r="AR68" s="411"/>
      <c r="AS68" s="412"/>
      <c r="AT68" s="405"/>
      <c r="AU68" s="406"/>
      <c r="AV68" s="20"/>
      <c r="AW68" s="20"/>
      <c r="AX68" s="20"/>
      <c r="AY68" s="20"/>
      <c r="AZ68" s="20"/>
      <c r="BA68" s="20"/>
      <c r="BB68" s="20"/>
      <c r="BC68" s="20"/>
      <c r="BD68" s="20"/>
      <c r="BE68" s="20"/>
      <c r="BF68" s="20"/>
      <c r="BG68" s="20"/>
      <c r="BH68" s="20"/>
      <c r="BI68" s="20"/>
      <c r="BJ68" s="20"/>
      <c r="BK68" s="2" t="str">
        <f t="shared" si="478"/>
        <v/>
      </c>
      <c r="BL68" s="7" t="str">
        <f t="shared" ref="BL68:BL99" si="571">IF(AND(ISNUMBER(BM68),BM68&gt;0),BM68,IF(ISNUMBER(VLOOKUP(BK68,RP_Trips,2,FALSE)),VLOOKUP(BK68,RP_Trips,2,FALSE),""))</f>
        <v/>
      </c>
      <c r="BM68" s="7" t="str">
        <f t="shared" ref="BM68:BM93" si="572">_xlfn.IFNA(IF(VLOOKUP(BK68,RP_MiscCalc_RouteBlockTimes,2,FALSE)&lt;&gt;0,VLOOKUP(BK68,RP_MiscCalc_RouteBlockTimes,2,FALSE),NA()),_xlfn.IFNA(IF(VLOOKUP(BK68,RP_RouteBlockTime_PreTVL,2,FALSE)&lt;&gt;0,VLOOKUP(BK68,RP_RouteBlockTime_PreTVL,2,FALSE),NA()),_xlfn.IFNA(IF(VLOOKUP(BK68,TVLRouteBlockTimes,2,FALSE)&lt;&gt;0,VLOOKUP(BK68,TVLRouteBlockTimes,2,FALSE),NA()),_xlfn.IFNA(IF(VLOOKUP(BK68,RP_RouteBlockTime_S1,2,FALSE)&lt;&gt;0,VLOOKUP(BK68,RP_RouteBlockTime_S1,2,FALSE),NA()),_xlfn.IFNA(VLOOKUP(BK68,RP_RouteBlockTime_S2,2,FALSE),_xlfn.IFNA(VLOOKUP(BK68,RP_RouteBlockTime_S3,2,FALSE),_xlfn.IFNA(VLOOKUP(BK68,RP_RouteBlockTime_S4,2,FALSE),_xlfn.IFNA(VLOOKUP(BK68,RP_RouteBlockTime_S5,2,FALSE),_xlfn.IFNA(VLOOKUP(BK68,RP_RouteBlockTime_S6,2,FALSE),_xlfn.IFNA(VLOOKUP(BK68,RP_RouteBlockTime_PostTVL,2,FALSE),""))))))))))</f>
        <v/>
      </c>
      <c r="BN68" s="2"/>
      <c r="BP68" s="236">
        <f ca="1"/>
        <v>3.4722222222222203E-2</v>
      </c>
      <c r="BR68" s="269">
        <f t="shared" si="560"/>
        <v>44119</v>
      </c>
      <c r="BS68" s="277">
        <f t="shared" si="560"/>
        <v>44126</v>
      </c>
      <c r="BT68" s="278">
        <f t="shared" si="560"/>
        <v>44119</v>
      </c>
      <c r="CK68" s="219">
        <f t="shared" si="465"/>
        <v>0.1875</v>
      </c>
      <c r="CL68" s="219">
        <v>0.17708333333333301</v>
      </c>
      <c r="CM68" s="219">
        <v>0.180555555555556</v>
      </c>
      <c r="CN68" s="219">
        <f t="shared" si="563"/>
        <v>3.7499999999999999E-2</v>
      </c>
      <c r="CO68" s="219">
        <f t="shared" si="563"/>
        <v>3.7499999999999999E-2</v>
      </c>
      <c r="CP68" s="219">
        <v>0.180555555555556</v>
      </c>
      <c r="CQ68" s="219">
        <v>3.6111111111111101E-2</v>
      </c>
      <c r="CS68" s="219">
        <f t="shared" si="466"/>
        <v>0.1875</v>
      </c>
      <c r="CT68" s="219">
        <v>0.17708333333333301</v>
      </c>
      <c r="CU68" s="219">
        <v>0.180555555555556</v>
      </c>
      <c r="CV68" s="219">
        <f t="shared" si="564"/>
        <v>3.7499999999999999E-2</v>
      </c>
      <c r="CW68" s="219">
        <f t="shared" si="564"/>
        <v>3.7499999999999999E-2</v>
      </c>
      <c r="CX68" s="219">
        <v>0.180555555555556</v>
      </c>
      <c r="CY68" s="219">
        <v>3.6111111111111101E-2</v>
      </c>
      <c r="DA68" s="240">
        <v>0.24652777777777801</v>
      </c>
      <c r="DB68" s="240">
        <v>0.24652777777777801</v>
      </c>
      <c r="DC68" s="240">
        <v>0.24652777777777801</v>
      </c>
      <c r="DD68" s="240">
        <v>0.24652777777777801</v>
      </c>
      <c r="DE68" s="240">
        <v>0.24652777777777801</v>
      </c>
      <c r="DF68" s="240">
        <v>0.24652777777777801</v>
      </c>
      <c r="DG68" s="240">
        <v>0.24652777777777801</v>
      </c>
      <c r="DH68" s="240">
        <v>0.24652777777777801</v>
      </c>
      <c r="DI68" s="240">
        <v>0.24652777777777801</v>
      </c>
      <c r="DJ68" s="240">
        <v>0.24652777777777801</v>
      </c>
      <c r="DL68" s="2" t="str" cm="1">
        <f t="array" ref="DL68">_xlfn.IFNA(IF(INDEX(SectorsBlocks,ROW()-ROW(DK$5)+2,MATCH(SUBSTITUTE(RPName," ",""),SectorsBlocks_Top,0))&lt;&gt;0,INDEX(SectorsBlocks,ROW()-ROW(DK$5)+2,MATCH(SUBSTITUTE(RPName," ",""),SectorsBlocks_Top,0)),""),"")</f>
        <v>DRW-BNE</v>
      </c>
      <c r="DM68" s="250" cm="1">
        <f t="array" ref="DM68">_xlfn.IFNA(IF(INDEX(SectorsBlocks,ROW()-ROW(DL$5)+2,MATCH(SUBSTITUTE(RPName," ",""),SectorsBlocks_Top,0))&lt;&gt;0,INDEX(SectorsBlocks,ROW()-ROW(DL$5)+2,MATCH(SUBSTITUTE(RPName," ",""),SectorsBlocks_Top,0)+1),""),"")</f>
        <v>0.15972222222222221</v>
      </c>
    </row>
    <row r="69" spans="1:117" ht="15" customHeight="1" thickBot="1">
      <c r="B69" s="631" t="s">
        <v>495</v>
      </c>
      <c r="C69" s="632"/>
      <c r="D69" s="448"/>
      <c r="E69" s="204" t="s">
        <v>522</v>
      </c>
      <c r="F69" s="225"/>
      <c r="G69" s="212"/>
      <c r="H69" s="215" t="str">
        <f>IF(ISBLANK(RP_Roll_In_From),"",IF(AND(ISNUMBER(G69),ISNUMBER(RP_Roll_In_From_UTC)),G69-RP_Roll_In_From_UTC+IF(G69&lt;RP_Roll_In_From_UTC,1,0),""))</f>
        <v/>
      </c>
      <c r="I69" s="216" t="str">
        <f>IF(AND(ISNUMBER(H69),ISNUMBER(RP_Roll_In_CrewBaseUTC)),H69+RP_Roll_In_CrewBaseUTC-IF(H69+RP_Roll_In_CrewBaseUTC&gt;1,1,0),"")</f>
        <v/>
      </c>
      <c r="J69" s="225"/>
      <c r="K69" s="212"/>
      <c r="L69" s="215" t="str">
        <f>IF(ISBLANK(RP_Roll_In_To),"",IF(AND(ISNUMBER(K69),ISNUMBER(RP_Roll_In_To_UTC)),K69-RP_Roll_In_To_UTC+IF(K69&lt;RP_Roll_In_To_UTC,1,0),""))</f>
        <v/>
      </c>
      <c r="M69" s="256" t="str">
        <f>IF(AND(ISNUMBER(RP_Roll_In_CrewBaseUTC),ISNUMBER(L69)),L69+RP_Roll_In_CrewBaseUTC-IF(L69+RP_Roll_In_CrewBaseUTC&gt;1,1,0),"")</f>
        <v/>
      </c>
      <c r="N69" s="257" t="str">
        <f>IF(AND(ISNUMBER(L69),ISNUMBER(H69)),TIME(HOUR(L69-H69),MINUTE(L69-H69),0)+IF(L69-H69&lt;0,1,0),"")</f>
        <v/>
      </c>
      <c r="O69" s="448"/>
      <c r="P69" s="204" t="s">
        <v>522</v>
      </c>
      <c r="Q69" s="227" t="str">
        <f>IFERROR(IF(AND(RP_Roll_In_Sector&lt;&gt;"",OR(M69&lt;I69,M69&lt;0.5),ISNUMBER(M69)),TIME(HOUR(M69-IF(M69&gt;1,1,0)),MINUTE(M69-IF(M69&gt;1,1,0)),0)-IF(I69&lt;M69,TIME(HOUR(I69),MINUTE(I69),0),0),""),"Error")</f>
        <v/>
      </c>
      <c r="R69" s="20"/>
      <c r="S69" s="390"/>
      <c r="T69" s="390"/>
      <c r="U69" s="390"/>
      <c r="V69" s="390"/>
      <c r="W69" s="390"/>
      <c r="X69" s="20"/>
      <c r="Y69" s="435" t="s">
        <v>490</v>
      </c>
      <c r="Z69" s="436"/>
      <c r="AA69" s="436"/>
      <c r="AB69" s="436"/>
      <c r="AC69" s="437"/>
      <c r="AD69" s="20"/>
      <c r="AE69" s="37"/>
      <c r="AF69" s="37"/>
      <c r="AG69" s="273"/>
      <c r="AH69" s="20"/>
      <c r="AI69" s="364"/>
      <c r="AJ69" s="364"/>
      <c r="AK69" s="407"/>
      <c r="AL69" s="408"/>
      <c r="AM69" s="408"/>
      <c r="AN69" s="408"/>
      <c r="AO69" s="271" t="s">
        <v>723</v>
      </c>
      <c r="AP69" s="280"/>
      <c r="AQ69" s="282"/>
      <c r="AR69" s="401"/>
      <c r="AS69" s="402"/>
      <c r="AT69" s="403" t="str">
        <f>IF(AND(ISNUMBER(AI69),ISNUMBER(AJ69),ISNUMBER(AP69),ISNUMBER(AQ69),ISNUMBER(AR69),ISNUMBER(AR70),ISNUMBER(AP70),ISNUMBER(AQ70)),(AQ70+AR70)-(AQ69+AR69),"")</f>
        <v/>
      </c>
      <c r="AU69" s="404"/>
      <c r="AV69" s="20"/>
      <c r="AW69" s="20"/>
      <c r="AX69" s="20"/>
      <c r="AY69" s="20"/>
      <c r="AZ69" s="20"/>
      <c r="BA69" s="20"/>
      <c r="BB69" s="20"/>
      <c r="BC69" s="20"/>
      <c r="BD69" s="20"/>
      <c r="BE69" s="20"/>
      <c r="BF69" s="20"/>
      <c r="BG69" s="20"/>
      <c r="BH69" s="20"/>
      <c r="BI69" s="20"/>
      <c r="BJ69" s="20"/>
      <c r="BK69" s="2" t="str">
        <f t="shared" si="478"/>
        <v/>
      </c>
      <c r="BL69" s="7" t="str">
        <f t="shared" ref="BL69:BL100" si="573">IF(AND(ISNUMBER(BM69),BM69&gt;0),BM69,IF(ISNUMBER(VLOOKUP(BK69,RP_Trips,2,FALSE)),VLOOKUP(BK69,RP_Trips,2,FALSE),""))</f>
        <v/>
      </c>
      <c r="BM69" s="7" t="str">
        <f t="shared" ref="BM69:BM94" si="574">_xlfn.IFNA(IF(VLOOKUP(BK69,RP_MiscCalc_RouteBlockTimes,2,FALSE)&lt;&gt;0,VLOOKUP(BK69,RP_MiscCalc_RouteBlockTimes,2,FALSE),NA()),_xlfn.IFNA(IF(VLOOKUP(BK69,RP_RouteBlockTime_PreTVL,2,FALSE)&lt;&gt;0,VLOOKUP(BK69,RP_RouteBlockTime_PreTVL,2,FALSE),NA()),_xlfn.IFNA(IF(VLOOKUP(BK69,TVLRouteBlockTimes,2,FALSE)&lt;&gt;0,VLOOKUP(BK69,TVLRouteBlockTimes,2,FALSE),NA()),_xlfn.IFNA(IF(VLOOKUP(BK69,RP_RouteBlockTime_S1,2,FALSE)&lt;&gt;0,VLOOKUP(BK69,RP_RouteBlockTime_S1,2,FALSE),NA()),_xlfn.IFNA(VLOOKUP(BK69,RP_RouteBlockTime_S2,2,FALSE),_xlfn.IFNA(VLOOKUP(BK69,RP_RouteBlockTime_S3,2,FALSE),_xlfn.IFNA(VLOOKUP(BK69,RP_RouteBlockTime_S4,2,FALSE),_xlfn.IFNA(VLOOKUP(BK69,RP_RouteBlockTime_S5,2,FALSE),_xlfn.IFNA(VLOOKUP(BK69,RP_RouteBlockTime_S6,2,FALSE),_xlfn.IFNA(VLOOKUP(BK69,RP_RouteBlockTime_PostTVL,2,FALSE),""))))))))))</f>
        <v/>
      </c>
      <c r="BN69" s="2"/>
      <c r="BP69" s="236">
        <f ca="1"/>
        <v>3.54166666666667E-2</v>
      </c>
      <c r="BR69" s="269">
        <f t="shared" si="560"/>
        <v>44120</v>
      </c>
      <c r="BS69" s="277">
        <f>BS68+1</f>
        <v>44127</v>
      </c>
      <c r="BT69" s="278">
        <f t="shared" si="560"/>
        <v>44120</v>
      </c>
      <c r="CK69" s="219">
        <f t="shared" si="465"/>
        <v>0.19097222222222221</v>
      </c>
      <c r="CL69" s="219">
        <v>0.180555555555556</v>
      </c>
      <c r="CM69" s="219">
        <v>0.18402777777777801</v>
      </c>
      <c r="CN69" s="219">
        <f t="shared" si="563"/>
        <v>3.8194444444444441E-2</v>
      </c>
      <c r="CO69" s="219">
        <f t="shared" si="563"/>
        <v>3.8194444444444441E-2</v>
      </c>
      <c r="CP69" s="219">
        <v>0.18402777777777801</v>
      </c>
      <c r="CQ69" s="219">
        <v>3.6805555555555598E-2</v>
      </c>
      <c r="CS69" s="219">
        <f t="shared" si="466"/>
        <v>0.19097222222222221</v>
      </c>
      <c r="CT69" s="219">
        <v>0.180555555555556</v>
      </c>
      <c r="CU69" s="219">
        <v>0.18402777777777801</v>
      </c>
      <c r="CV69" s="219">
        <f t="shared" si="564"/>
        <v>3.8194444444444441E-2</v>
      </c>
      <c r="CW69" s="219">
        <f t="shared" si="564"/>
        <v>3.8194444444444441E-2</v>
      </c>
      <c r="CX69" s="219">
        <v>0.18402777777777801</v>
      </c>
      <c r="CY69" s="219">
        <v>3.6805555555555598E-2</v>
      </c>
      <c r="DA69" s="240">
        <v>0.25</v>
      </c>
      <c r="DB69" s="240">
        <v>0.25</v>
      </c>
      <c r="DC69" s="240">
        <v>0.25</v>
      </c>
      <c r="DD69" s="240">
        <v>0.25</v>
      </c>
      <c r="DE69" s="240">
        <v>0.25</v>
      </c>
      <c r="DF69" s="240">
        <v>0.25</v>
      </c>
      <c r="DG69" s="240">
        <v>0.25</v>
      </c>
      <c r="DH69" s="240">
        <v>0.25</v>
      </c>
      <c r="DI69" s="240">
        <v>0.25</v>
      </c>
      <c r="DJ69" s="240">
        <v>0.25</v>
      </c>
      <c r="DL69" s="2" t="str" cm="1">
        <f t="array" ref="DL69">_xlfn.IFNA(IF(INDEX(SectorsBlocks,ROW()-ROW(DK$5)+2,MATCH(SUBSTITUTE(RPName," ",""),SectorsBlocks_Top,0))&lt;&gt;0,INDEX(SectorsBlocks,ROW()-ROW(DK$5)+2,MATCH(SUBSTITUTE(RPName," ",""),SectorsBlocks_Top,0)),""),"")</f>
        <v>DRW-MEL</v>
      </c>
      <c r="DM69" s="250" cm="1">
        <f t="array" ref="DM69">_xlfn.IFNA(IF(INDEX(SectorsBlocks,ROW()-ROW(DL$5)+2,MATCH(SUBSTITUTE(RPName," ",""),SectorsBlocks_Top,0))&lt;&gt;0,INDEX(SectorsBlocks,ROW()-ROW(DL$5)+2,MATCH(SUBSTITUTE(RPName," ",""),SectorsBlocks_Top,0)+1),""),"")</f>
        <v>0.1736111111111111</v>
      </c>
    </row>
    <row r="70" spans="1:117" ht="15" customHeight="1">
      <c r="A70" s="20"/>
      <c r="B70" s="399" t="s">
        <v>659</v>
      </c>
      <c r="C70" s="399"/>
      <c r="D70" s="399"/>
      <c r="E70" s="399"/>
      <c r="F70" s="399"/>
      <c r="G70" s="399"/>
      <c r="H70" s="399"/>
      <c r="I70" s="399"/>
      <c r="J70" s="399"/>
      <c r="K70" s="399"/>
      <c r="L70" s="399"/>
      <c r="M70" s="399"/>
      <c r="N70" s="399"/>
      <c r="O70" s="399"/>
      <c r="P70" s="399"/>
      <c r="Q70" s="399"/>
      <c r="R70" s="20"/>
      <c r="S70" s="390"/>
      <c r="T70" s="390"/>
      <c r="U70" s="390"/>
      <c r="V70" s="390"/>
      <c r="W70" s="390"/>
      <c r="X70" s="20"/>
      <c r="Y70" s="435"/>
      <c r="Z70" s="436"/>
      <c r="AA70" s="436"/>
      <c r="AB70" s="436"/>
      <c r="AC70" s="437"/>
      <c r="AD70" s="20"/>
      <c r="AE70" s="37"/>
      <c r="AF70" s="37"/>
      <c r="AG70" s="273"/>
      <c r="AH70" s="20"/>
      <c r="AI70" s="365"/>
      <c r="AJ70" s="365"/>
      <c r="AK70" s="409"/>
      <c r="AL70" s="410"/>
      <c r="AM70" s="410"/>
      <c r="AN70" s="410"/>
      <c r="AO70" s="270" t="s">
        <v>721</v>
      </c>
      <c r="AP70" s="279"/>
      <c r="AQ70" s="281"/>
      <c r="AR70" s="411"/>
      <c r="AS70" s="412"/>
      <c r="AT70" s="405"/>
      <c r="AU70" s="406"/>
      <c r="AV70" s="20"/>
      <c r="AW70" s="20"/>
      <c r="AX70" s="20"/>
      <c r="AY70" s="20"/>
      <c r="AZ70" s="20"/>
      <c r="BA70" s="20"/>
      <c r="BB70" s="20"/>
      <c r="BC70" s="20"/>
      <c r="BD70" s="20"/>
      <c r="BE70" s="20"/>
      <c r="BF70" s="20"/>
      <c r="BG70" s="20"/>
      <c r="BH70" s="20"/>
      <c r="BI70" s="20"/>
      <c r="BJ70" s="20"/>
      <c r="BK70" s="2" t="str">
        <f t="shared" si="478"/>
        <v/>
      </c>
      <c r="BL70" s="7" t="str">
        <f t="shared" ref="BL70:BL101" si="575">IF(AND(ISNUMBER(BM70),BM70&gt;0),BM70,IF(ISNUMBER(VLOOKUP(BK70,RP_Trips,2,FALSE)),VLOOKUP(BK70,RP_Trips,2,FALSE),""))</f>
        <v/>
      </c>
      <c r="BM70" s="7" t="str">
        <f t="shared" ref="BM70:BM95" si="576">_xlfn.IFNA(IF(VLOOKUP(BK70,RP_MiscCalc_RouteBlockTimes,2,FALSE)&lt;&gt;0,VLOOKUP(BK70,RP_MiscCalc_RouteBlockTimes,2,FALSE),NA()),_xlfn.IFNA(IF(VLOOKUP(BK70,RP_RouteBlockTime_PreTVL,2,FALSE)&lt;&gt;0,VLOOKUP(BK70,RP_RouteBlockTime_PreTVL,2,FALSE),NA()),_xlfn.IFNA(IF(VLOOKUP(BK70,TVLRouteBlockTimes,2,FALSE)&lt;&gt;0,VLOOKUP(BK70,TVLRouteBlockTimes,2,FALSE),NA()),_xlfn.IFNA(IF(VLOOKUP(BK70,RP_RouteBlockTime_S1,2,FALSE)&lt;&gt;0,VLOOKUP(BK70,RP_RouteBlockTime_S1,2,FALSE),NA()),_xlfn.IFNA(VLOOKUP(BK70,RP_RouteBlockTime_S2,2,FALSE),_xlfn.IFNA(VLOOKUP(BK70,RP_RouteBlockTime_S3,2,FALSE),_xlfn.IFNA(VLOOKUP(BK70,RP_RouteBlockTime_S4,2,FALSE),_xlfn.IFNA(VLOOKUP(BK70,RP_RouteBlockTime_S5,2,FALSE),_xlfn.IFNA(VLOOKUP(BK70,RP_RouteBlockTime_S6,2,FALSE),_xlfn.IFNA(VLOOKUP(BK70,RP_RouteBlockTime_PostTVL,2,FALSE),""))))))))))</f>
        <v/>
      </c>
      <c r="BN70" s="2"/>
      <c r="BP70" s="236">
        <f ca="1"/>
        <v>3.6111111111111101E-2</v>
      </c>
      <c r="BR70" s="269">
        <f>BR69+1</f>
        <v>44121</v>
      </c>
      <c r="BS70" s="277">
        <f t="shared" ref="BS70:BT79" si="577">BS69+1</f>
        <v>44128</v>
      </c>
      <c r="BT70" s="278">
        <f>BT69+1</f>
        <v>44121</v>
      </c>
      <c r="CK70" s="219">
        <f t="shared" si="465"/>
        <v>0.19444444444444442</v>
      </c>
      <c r="CL70" s="219">
        <v>0.18402777777777801</v>
      </c>
      <c r="CM70" s="219">
        <v>0.1875</v>
      </c>
      <c r="CN70" s="219">
        <f t="shared" si="563"/>
        <v>3.888888888888889E-2</v>
      </c>
      <c r="CO70" s="219">
        <f t="shared" si="563"/>
        <v>3.888888888888889E-2</v>
      </c>
      <c r="CP70" s="219">
        <v>0.1875</v>
      </c>
      <c r="CQ70" s="219">
        <v>3.7499999999999999E-2</v>
      </c>
      <c r="CS70" s="219">
        <f t="shared" si="466"/>
        <v>0.19444444444444442</v>
      </c>
      <c r="CT70" s="219">
        <v>0.18402777777777801</v>
      </c>
      <c r="CU70" s="219">
        <v>0.1875</v>
      </c>
      <c r="CV70" s="219">
        <f t="shared" si="564"/>
        <v>3.888888888888889E-2</v>
      </c>
      <c r="CW70" s="219">
        <f t="shared" si="564"/>
        <v>3.888888888888889E-2</v>
      </c>
      <c r="CX70" s="219">
        <v>0.1875</v>
      </c>
      <c r="CY70" s="219">
        <v>3.7499999999999999E-2</v>
      </c>
      <c r="DA70" s="240">
        <v>0.25347222222222199</v>
      </c>
      <c r="DB70" s="240">
        <v>0.25347222222222199</v>
      </c>
      <c r="DC70" s="240">
        <v>0.25347222222222199</v>
      </c>
      <c r="DD70" s="240">
        <v>0.25347222222222199</v>
      </c>
      <c r="DE70" s="240">
        <v>0.25347222222222199</v>
      </c>
      <c r="DF70" s="240">
        <v>0.25347222222222199</v>
      </c>
      <c r="DG70" s="240">
        <v>0.25347222222222199</v>
      </c>
      <c r="DH70" s="240">
        <v>0.25347222222222199</v>
      </c>
      <c r="DI70" s="240">
        <v>0.25347222222222199</v>
      </c>
      <c r="DJ70" s="240">
        <v>0.25347222222222199</v>
      </c>
      <c r="DL70" s="2" t="str" cm="1">
        <f t="array" ref="DL70">_xlfn.IFNA(IF(INDEX(SectorsBlocks,ROW()-ROW(DK$5)+2,MATCH(SUBSTITUTE(RPName," ",""),SectorsBlocks_Top,0))&lt;&gt;0,INDEX(SectorsBlocks,ROW()-ROW(DK$5)+2,MATCH(SUBSTITUTE(RPName," ",""),SectorsBlocks_Top,0)),""),"")</f>
        <v>DRW-PER</v>
      </c>
      <c r="DM70" s="250" cm="1">
        <f t="array" ref="DM70">_xlfn.IFNA(IF(INDEX(SectorsBlocks,ROW()-ROW(DL$5)+2,MATCH(SUBSTITUTE(RPName," ",""),SectorsBlocks_Top,0))&lt;&gt;0,INDEX(SectorsBlocks,ROW()-ROW(DL$5)+2,MATCH(SUBSTITUTE(RPName," ",""),SectorsBlocks_Top,0)+1),""),"")</f>
        <v>0.16666666666666666</v>
      </c>
    </row>
    <row r="71" spans="1:117" ht="15" customHeight="1">
      <c r="A71" s="20"/>
      <c r="B71" s="400"/>
      <c r="C71" s="400"/>
      <c r="D71" s="400"/>
      <c r="E71" s="400"/>
      <c r="F71" s="400"/>
      <c r="G71" s="400"/>
      <c r="H71" s="400"/>
      <c r="I71" s="400"/>
      <c r="J71" s="400"/>
      <c r="K71" s="400"/>
      <c r="L71" s="400"/>
      <c r="M71" s="400"/>
      <c r="N71" s="400"/>
      <c r="O71" s="400"/>
      <c r="P71" s="400"/>
      <c r="Q71" s="400"/>
      <c r="R71" s="20"/>
      <c r="S71" s="390"/>
      <c r="T71" s="390"/>
      <c r="U71" s="390"/>
      <c r="V71" s="390"/>
      <c r="W71" s="390"/>
      <c r="X71" s="20"/>
      <c r="Y71" s="438" t="s">
        <v>487</v>
      </c>
      <c r="Z71" s="439"/>
      <c r="AA71" s="440" t="s">
        <v>487</v>
      </c>
      <c r="AB71" s="441" t="s">
        <v>487</v>
      </c>
      <c r="AC71" s="442"/>
      <c r="AD71" s="20"/>
      <c r="AE71" s="37"/>
      <c r="AF71" s="37"/>
      <c r="AG71" s="273"/>
      <c r="AH71" s="20"/>
      <c r="AI71" s="364"/>
      <c r="AJ71" s="364"/>
      <c r="AK71" s="407"/>
      <c r="AL71" s="408"/>
      <c r="AM71" s="408"/>
      <c r="AN71" s="408"/>
      <c r="AO71" s="271" t="s">
        <v>723</v>
      </c>
      <c r="AP71" s="280"/>
      <c r="AQ71" s="282"/>
      <c r="AR71" s="401"/>
      <c r="AS71" s="402"/>
      <c r="AT71" s="403" t="str">
        <f>IF(AND(ISNUMBER(AI71),ISNUMBER(AJ71),ISNUMBER(AP71),ISNUMBER(AQ71),ISNUMBER(AR71),ISNUMBER(AR72),ISNUMBER(AP72),ISNUMBER(AQ72)),(AQ72+AR72)-(AQ71+AR71),"")</f>
        <v/>
      </c>
      <c r="AU71" s="404"/>
      <c r="AV71" s="20"/>
      <c r="AW71" s="20"/>
      <c r="AX71" s="20"/>
      <c r="AY71" s="20"/>
      <c r="AZ71" s="20"/>
      <c r="BA71" s="20"/>
      <c r="BB71" s="20"/>
      <c r="BC71" s="20"/>
      <c r="BD71" s="20"/>
      <c r="BE71" s="20"/>
      <c r="BF71" s="20"/>
      <c r="BG71" s="20"/>
      <c r="BH71" s="20"/>
      <c r="BI71" s="20"/>
      <c r="BJ71" s="20"/>
      <c r="BK71" s="2" t="str">
        <f t="shared" si="478"/>
        <v/>
      </c>
      <c r="BL71" s="7" t="str">
        <f t="shared" ref="BL71:BL102" si="578">IF(AND(ISNUMBER(BM71),BM71&gt;0),BM71,IF(ISNUMBER(VLOOKUP(BK71,RP_Trips,2,FALSE)),VLOOKUP(BK71,RP_Trips,2,FALSE),""))</f>
        <v/>
      </c>
      <c r="BM71" s="7" t="str">
        <f t="shared" ref="BM71:BM96" si="579">_xlfn.IFNA(IF(VLOOKUP(BK71,RP_MiscCalc_RouteBlockTimes,2,FALSE)&lt;&gt;0,VLOOKUP(BK71,RP_MiscCalc_RouteBlockTimes,2,FALSE),NA()),_xlfn.IFNA(IF(VLOOKUP(BK71,RP_RouteBlockTime_PreTVL,2,FALSE)&lt;&gt;0,VLOOKUP(BK71,RP_RouteBlockTime_PreTVL,2,FALSE),NA()),_xlfn.IFNA(IF(VLOOKUP(BK71,TVLRouteBlockTimes,2,FALSE)&lt;&gt;0,VLOOKUP(BK71,TVLRouteBlockTimes,2,FALSE),NA()),_xlfn.IFNA(IF(VLOOKUP(BK71,RP_RouteBlockTime_S1,2,FALSE)&lt;&gt;0,VLOOKUP(BK71,RP_RouteBlockTime_S1,2,FALSE),NA()),_xlfn.IFNA(VLOOKUP(BK71,RP_RouteBlockTime_S2,2,FALSE),_xlfn.IFNA(VLOOKUP(BK71,RP_RouteBlockTime_S3,2,FALSE),_xlfn.IFNA(VLOOKUP(BK71,RP_RouteBlockTime_S4,2,FALSE),_xlfn.IFNA(VLOOKUP(BK71,RP_RouteBlockTime_S5,2,FALSE),_xlfn.IFNA(VLOOKUP(BK71,RP_RouteBlockTime_S6,2,FALSE),_xlfn.IFNA(VLOOKUP(BK71,RP_RouteBlockTime_PostTVL,2,FALSE),""))))))))))</f>
        <v/>
      </c>
      <c r="BN71" s="2"/>
      <c r="BP71" s="236">
        <f ca="1"/>
        <v>3.6805555555555598E-2</v>
      </c>
      <c r="BR71" s="269">
        <f t="shared" ref="BR71:BT79" si="580">BR70+1</f>
        <v>44122</v>
      </c>
      <c r="BS71" s="277">
        <f t="shared" si="577"/>
        <v>44129</v>
      </c>
      <c r="BT71" s="278">
        <f t="shared" si="577"/>
        <v>44122</v>
      </c>
      <c r="CK71" s="219">
        <f t="shared" si="465"/>
        <v>0.19791666666666666</v>
      </c>
      <c r="CL71" s="219">
        <v>0.1875</v>
      </c>
      <c r="CM71" s="219">
        <v>0.19097222222222199</v>
      </c>
      <c r="CN71" s="219">
        <f t="shared" si="563"/>
        <v>3.9583333333333331E-2</v>
      </c>
      <c r="CO71" s="219">
        <f t="shared" si="563"/>
        <v>3.9583333333333331E-2</v>
      </c>
      <c r="CP71" s="219">
        <v>0.19097222222222199</v>
      </c>
      <c r="CQ71" s="219">
        <v>3.8194444444444399E-2</v>
      </c>
      <c r="CS71" s="219">
        <f t="shared" si="466"/>
        <v>0.19791666666666666</v>
      </c>
      <c r="CT71" s="219">
        <v>0.1875</v>
      </c>
      <c r="CU71" s="219">
        <v>0.19097222222222199</v>
      </c>
      <c r="CV71" s="219">
        <f t="shared" si="564"/>
        <v>3.9583333333333331E-2</v>
      </c>
      <c r="CW71" s="219">
        <f t="shared" si="564"/>
        <v>3.9583333333333331E-2</v>
      </c>
      <c r="CX71" s="219">
        <v>0.19097222222222199</v>
      </c>
      <c r="CY71" s="219">
        <v>3.8194444444444399E-2</v>
      </c>
      <c r="DA71" s="240">
        <v>0.25694444444444497</v>
      </c>
      <c r="DB71" s="240">
        <v>0.25694444444444497</v>
      </c>
      <c r="DC71" s="240">
        <v>0.25694444444444497</v>
      </c>
      <c r="DD71" s="240">
        <v>0.25694444444444497</v>
      </c>
      <c r="DE71" s="240">
        <v>0.25694444444444497</v>
      </c>
      <c r="DF71" s="240">
        <v>0.25694444444444497</v>
      </c>
      <c r="DG71" s="240">
        <v>0.25694444444444497</v>
      </c>
      <c r="DH71" s="240">
        <v>0.25694444444444497</v>
      </c>
      <c r="DI71" s="240">
        <v>0.25694444444444497</v>
      </c>
      <c r="DJ71" s="240">
        <v>0.25694444444444497</v>
      </c>
      <c r="DL71" s="2" t="str" cm="1">
        <f t="array" ref="DL71">_xlfn.IFNA(IF(INDEX(SectorsBlocks,ROW()-ROW(DK$5)+2,MATCH(SUBSTITUTE(RPName," ",""),SectorsBlocks_Top,0))&lt;&gt;0,INDEX(SectorsBlocks,ROW()-ROW(DK$5)+2,MATCH(SUBSTITUTE(RPName," ",""),SectorsBlocks_Top,0)),""),"")</f>
        <v>GET-BQB</v>
      </c>
      <c r="DM71" s="250" cm="1">
        <f t="array" ref="DM71">_xlfn.IFNA(IF(INDEX(SectorsBlocks,ROW()-ROW(DL$5)+2,MATCH(SUBSTITUTE(RPName," ",""),SectorsBlocks_Top,0))&lt;&gt;0,INDEX(SectorsBlocks,ROW()-ROW(DL$5)+2,MATCH(SUBSTITUTE(RPName," ",""),SectorsBlocks_Top,0)+1),""),"")</f>
        <v>4.5138888888888888E-2</v>
      </c>
    </row>
    <row r="72" spans="1:117" ht="15" customHeight="1">
      <c r="A72" s="20"/>
      <c r="B72" s="400"/>
      <c r="C72" s="400"/>
      <c r="D72" s="400"/>
      <c r="E72" s="400"/>
      <c r="F72" s="400"/>
      <c r="G72" s="400"/>
      <c r="H72" s="400"/>
      <c r="I72" s="400"/>
      <c r="J72" s="400"/>
      <c r="K72" s="400"/>
      <c r="L72" s="400"/>
      <c r="M72" s="400"/>
      <c r="N72" s="400"/>
      <c r="O72" s="400"/>
      <c r="P72" s="400"/>
      <c r="Q72" s="400"/>
      <c r="R72" s="20"/>
      <c r="S72" s="390"/>
      <c r="T72" s="390"/>
      <c r="U72" s="390"/>
      <c r="V72" s="390"/>
      <c r="W72" s="390"/>
      <c r="X72" s="20"/>
      <c r="Y72" s="438"/>
      <c r="Z72" s="439"/>
      <c r="AA72" s="440"/>
      <c r="AB72" s="441"/>
      <c r="AC72" s="442"/>
      <c r="AD72" s="20"/>
      <c r="AE72" s="37"/>
      <c r="AF72" s="37"/>
      <c r="AG72" s="273"/>
      <c r="AH72" s="20"/>
      <c r="AI72" s="365"/>
      <c r="AJ72" s="365"/>
      <c r="AK72" s="409"/>
      <c r="AL72" s="410"/>
      <c r="AM72" s="410"/>
      <c r="AN72" s="410"/>
      <c r="AO72" s="270" t="s">
        <v>721</v>
      </c>
      <c r="AP72" s="279"/>
      <c r="AQ72" s="281"/>
      <c r="AR72" s="411"/>
      <c r="AS72" s="412"/>
      <c r="AT72" s="405"/>
      <c r="AU72" s="406"/>
      <c r="AV72" s="20"/>
      <c r="AW72" s="20"/>
      <c r="AX72" s="20"/>
      <c r="AY72" s="20"/>
      <c r="AZ72" s="20"/>
      <c r="BA72" s="20"/>
      <c r="BB72" s="20"/>
      <c r="BC72" s="20"/>
      <c r="BD72" s="20"/>
      <c r="BE72" s="20"/>
      <c r="BF72" s="20"/>
      <c r="BG72" s="20"/>
      <c r="BH72" s="20"/>
      <c r="BI72" s="20"/>
      <c r="BJ72" s="20"/>
      <c r="BK72" s="2" t="str">
        <f t="shared" si="478"/>
        <v/>
      </c>
      <c r="BL72" s="7" t="str">
        <f t="shared" ref="BL72:BL103" si="581">IF(AND(ISNUMBER(BM72),BM72&gt;0),BM72,IF(ISNUMBER(VLOOKUP(BK72,RP_Trips,2,FALSE)),VLOOKUP(BK72,RP_Trips,2,FALSE),""))</f>
        <v/>
      </c>
      <c r="BM72" s="7" t="str">
        <f t="shared" ref="BM72:BM97" si="582">_xlfn.IFNA(IF(VLOOKUP(BK72,RP_MiscCalc_RouteBlockTimes,2,FALSE)&lt;&gt;0,VLOOKUP(BK72,RP_MiscCalc_RouteBlockTimes,2,FALSE),NA()),_xlfn.IFNA(IF(VLOOKUP(BK72,RP_RouteBlockTime_PreTVL,2,FALSE)&lt;&gt;0,VLOOKUP(BK72,RP_RouteBlockTime_PreTVL,2,FALSE),NA()),_xlfn.IFNA(IF(VLOOKUP(BK72,TVLRouteBlockTimes,2,FALSE)&lt;&gt;0,VLOOKUP(BK72,TVLRouteBlockTimes,2,FALSE),NA()),_xlfn.IFNA(IF(VLOOKUP(BK72,RP_RouteBlockTime_S1,2,FALSE)&lt;&gt;0,VLOOKUP(BK72,RP_RouteBlockTime_S1,2,FALSE),NA()),_xlfn.IFNA(VLOOKUP(BK72,RP_RouteBlockTime_S2,2,FALSE),_xlfn.IFNA(VLOOKUP(BK72,RP_RouteBlockTime_S3,2,FALSE),_xlfn.IFNA(VLOOKUP(BK72,RP_RouteBlockTime_S4,2,FALSE),_xlfn.IFNA(VLOOKUP(BK72,RP_RouteBlockTime_S5,2,FALSE),_xlfn.IFNA(VLOOKUP(BK72,RP_RouteBlockTime_S6,2,FALSE),_xlfn.IFNA(VLOOKUP(BK72,RP_RouteBlockTime_PostTVL,2,FALSE),""))))))))))</f>
        <v/>
      </c>
      <c r="BN72" s="2"/>
      <c r="BP72" s="236">
        <f ca="1"/>
        <v>3.7499999999999999E-2</v>
      </c>
      <c r="BR72" s="269">
        <f t="shared" si="580"/>
        <v>44123</v>
      </c>
      <c r="BS72" s="277">
        <f t="shared" si="577"/>
        <v>44130</v>
      </c>
      <c r="BT72" s="278">
        <f t="shared" si="577"/>
        <v>44123</v>
      </c>
      <c r="CK72" s="219">
        <f t="shared" si="465"/>
        <v>0.20138888888888887</v>
      </c>
      <c r="CL72" s="219">
        <v>0.19097222222222199</v>
      </c>
      <c r="CM72" s="219">
        <v>0.194444444444444</v>
      </c>
      <c r="CN72" s="219">
        <f t="shared" si="563"/>
        <v>4.0277777777777773E-2</v>
      </c>
      <c r="CO72" s="219">
        <f t="shared" si="563"/>
        <v>4.0277777777777773E-2</v>
      </c>
      <c r="CP72" s="219">
        <v>0.194444444444444</v>
      </c>
      <c r="CQ72" s="219">
        <v>3.8888888888888903E-2</v>
      </c>
      <c r="CS72" s="219">
        <f t="shared" si="466"/>
        <v>0.20138888888888887</v>
      </c>
      <c r="CT72" s="219">
        <v>0.19097222222222199</v>
      </c>
      <c r="CU72" s="219">
        <v>0.194444444444444</v>
      </c>
      <c r="CV72" s="219">
        <f t="shared" si="564"/>
        <v>4.0277777777777773E-2</v>
      </c>
      <c r="CW72" s="219">
        <f t="shared" si="564"/>
        <v>4.0277777777777773E-2</v>
      </c>
      <c r="CX72" s="219">
        <v>0.194444444444444</v>
      </c>
      <c r="CY72" s="219">
        <v>3.8888888888888903E-2</v>
      </c>
      <c r="DA72" s="240">
        <v>0.26041666666666702</v>
      </c>
      <c r="DB72" s="240">
        <v>0.26041666666666702</v>
      </c>
      <c r="DC72" s="240">
        <v>0.26041666666666702</v>
      </c>
      <c r="DD72" s="240">
        <v>0.26041666666666702</v>
      </c>
      <c r="DE72" s="240">
        <v>0.26041666666666702</v>
      </c>
      <c r="DF72" s="240">
        <v>0.26041666666666702</v>
      </c>
      <c r="DG72" s="240">
        <v>0.26041666666666702</v>
      </c>
      <c r="DH72" s="240">
        <v>0.26041666666666702</v>
      </c>
      <c r="DI72" s="240">
        <v>0.26041666666666702</v>
      </c>
      <c r="DJ72" s="240">
        <v>0.26041666666666702</v>
      </c>
      <c r="DL72" s="2" t="str" cm="1">
        <f t="array" ref="DL72">_xlfn.IFNA(IF(INDEX(SectorsBlocks,ROW()-ROW(DK$5)+2,MATCH(SUBSTITUTE(RPName," ",""),SectorsBlocks_Top,0))&lt;&gt;0,INDEX(SectorsBlocks,ROW()-ROW(DK$5)+2,MATCH(SUBSTITUTE(RPName," ",""),SectorsBlocks_Top,0)),""),"")</f>
        <v>GET-PER</v>
      </c>
      <c r="DM72" s="250" cm="1">
        <f t="array" ref="DM72">_xlfn.IFNA(IF(INDEX(SectorsBlocks,ROW()-ROW(DL$5)+2,MATCH(SUBSTITUTE(RPName," ",""),SectorsBlocks_Top,0))&lt;&gt;0,INDEX(SectorsBlocks,ROW()-ROW(DL$5)+2,MATCH(SUBSTITUTE(RPName," ",""),SectorsBlocks_Top,0)+1),""),"")</f>
        <v>4.1666666666666664E-2</v>
      </c>
    </row>
    <row r="73" spans="1:117" ht="15" customHeight="1" thickBot="1">
      <c r="A73" s="20"/>
      <c r="B73" s="20"/>
      <c r="C73" s="20"/>
      <c r="D73" s="20"/>
      <c r="E73" s="20"/>
      <c r="F73" s="20"/>
      <c r="G73" s="20"/>
      <c r="H73" s="20"/>
      <c r="I73" s="20"/>
      <c r="J73" s="20"/>
      <c r="K73" s="20"/>
      <c r="L73" s="20"/>
      <c r="M73" s="20"/>
      <c r="N73" s="20"/>
      <c r="O73" s="20"/>
      <c r="P73" s="20"/>
      <c r="Q73" s="20"/>
      <c r="R73" s="20"/>
      <c r="S73" s="390"/>
      <c r="T73" s="390"/>
      <c r="U73" s="390"/>
      <c r="V73" s="390"/>
      <c r="W73" s="390"/>
      <c r="X73" s="20"/>
      <c r="Y73" s="420" t="s">
        <v>250</v>
      </c>
      <c r="Z73" s="421"/>
      <c r="AA73" s="421"/>
      <c r="AB73" s="421"/>
      <c r="AC73" s="422"/>
      <c r="AD73" s="20"/>
      <c r="AE73" s="37"/>
      <c r="AF73" s="37"/>
      <c r="AG73" s="273"/>
      <c r="AH73" s="20"/>
      <c r="AI73" s="364"/>
      <c r="AJ73" s="364"/>
      <c r="AK73" s="407"/>
      <c r="AL73" s="408"/>
      <c r="AM73" s="408"/>
      <c r="AN73" s="408"/>
      <c r="AO73" s="271" t="s">
        <v>723</v>
      </c>
      <c r="AP73" s="280"/>
      <c r="AQ73" s="282"/>
      <c r="AR73" s="401"/>
      <c r="AS73" s="402"/>
      <c r="AT73" s="403" t="str">
        <f>IF(AND(ISNUMBER(AI73),ISNUMBER(AJ73),ISNUMBER(AP73),ISNUMBER(AQ73),ISNUMBER(AR73),ISNUMBER(AR74),ISNUMBER(AP74),ISNUMBER(AQ74)),(AQ74+AR74)-(AQ73+AR73),"")</f>
        <v/>
      </c>
      <c r="AU73" s="404"/>
      <c r="AV73" s="20"/>
      <c r="AW73" s="20"/>
      <c r="AX73" s="20"/>
      <c r="AY73" s="20"/>
      <c r="AZ73" s="20"/>
      <c r="BA73" s="20"/>
      <c r="BB73" s="20"/>
      <c r="BC73" s="20"/>
      <c r="BD73" s="20"/>
      <c r="BE73" s="20"/>
      <c r="BF73" s="20"/>
      <c r="BG73" s="20"/>
      <c r="BH73" s="20"/>
      <c r="BI73" s="20"/>
      <c r="BJ73" s="20"/>
      <c r="BK73" s="2" t="str">
        <f t="shared" si="478"/>
        <v/>
      </c>
      <c r="BL73" s="7" t="str">
        <f t="shared" ref="BL73:BL104" si="583">IF(AND(ISNUMBER(BM73),BM73&gt;0),BM73,IF(ISNUMBER(VLOOKUP(BK73,RP_Trips,2,FALSE)),VLOOKUP(BK73,RP_Trips,2,FALSE),""))</f>
        <v/>
      </c>
      <c r="BM73" s="7" t="str">
        <f t="shared" ref="BM73:BM98" si="584">_xlfn.IFNA(IF(VLOOKUP(BK73,RP_MiscCalc_RouteBlockTimes,2,FALSE)&lt;&gt;0,VLOOKUP(BK73,RP_MiscCalc_RouteBlockTimes,2,FALSE),NA()),_xlfn.IFNA(IF(VLOOKUP(BK73,RP_RouteBlockTime_PreTVL,2,FALSE)&lt;&gt;0,VLOOKUP(BK73,RP_RouteBlockTime_PreTVL,2,FALSE),NA()),_xlfn.IFNA(IF(VLOOKUP(BK73,TVLRouteBlockTimes,2,FALSE)&lt;&gt;0,VLOOKUP(BK73,TVLRouteBlockTimes,2,FALSE),NA()),_xlfn.IFNA(IF(VLOOKUP(BK73,RP_RouteBlockTime_S1,2,FALSE)&lt;&gt;0,VLOOKUP(BK73,RP_RouteBlockTime_S1,2,FALSE),NA()),_xlfn.IFNA(VLOOKUP(BK73,RP_RouteBlockTime_S2,2,FALSE),_xlfn.IFNA(VLOOKUP(BK73,RP_RouteBlockTime_S3,2,FALSE),_xlfn.IFNA(VLOOKUP(BK73,RP_RouteBlockTime_S4,2,FALSE),_xlfn.IFNA(VLOOKUP(BK73,RP_RouteBlockTime_S5,2,FALSE),_xlfn.IFNA(VLOOKUP(BK73,RP_RouteBlockTime_S6,2,FALSE),_xlfn.IFNA(VLOOKUP(BK73,RP_RouteBlockTime_PostTVL,2,FALSE),""))))))))))</f>
        <v/>
      </c>
      <c r="BN73" s="2"/>
      <c r="BP73" s="236">
        <f ca="1"/>
        <v>3.8194444444444399E-2</v>
      </c>
      <c r="BR73" s="269">
        <f t="shared" si="580"/>
        <v>44124</v>
      </c>
      <c r="BT73" s="278">
        <f t="shared" si="577"/>
        <v>44124</v>
      </c>
      <c r="CK73" s="219">
        <f t="shared" si="465"/>
        <v>0.2048611111111111</v>
      </c>
      <c r="CL73" s="219">
        <v>0.194444444444444</v>
      </c>
      <c r="CM73" s="219">
        <v>0.19791666666666699</v>
      </c>
      <c r="CN73" s="219">
        <f t="shared" si="563"/>
        <v>4.0972222222222222E-2</v>
      </c>
      <c r="CO73" s="219">
        <f t="shared" si="563"/>
        <v>4.0972222222222222E-2</v>
      </c>
      <c r="CP73" s="219">
        <v>0.19791666666666699</v>
      </c>
      <c r="CQ73" s="219">
        <v>3.9583333333333297E-2</v>
      </c>
      <c r="CS73" s="219">
        <f t="shared" si="466"/>
        <v>0.2048611111111111</v>
      </c>
      <c r="CT73" s="219">
        <v>0.194444444444444</v>
      </c>
      <c r="CU73" s="219">
        <v>0.19791666666666699</v>
      </c>
      <c r="CV73" s="219">
        <f t="shared" si="564"/>
        <v>4.0972222222222222E-2</v>
      </c>
      <c r="CW73" s="219">
        <f t="shared" si="564"/>
        <v>4.0972222222222222E-2</v>
      </c>
      <c r="CX73" s="219">
        <v>0.19791666666666699</v>
      </c>
      <c r="CY73" s="219">
        <v>3.9583333333333297E-2</v>
      </c>
      <c r="DA73" s="240">
        <v>0.26388888888888901</v>
      </c>
      <c r="DB73" s="240">
        <v>0.26388888888888901</v>
      </c>
      <c r="DC73" s="240">
        <v>0.26388888888888901</v>
      </c>
      <c r="DD73" s="240">
        <v>0.26388888888888901</v>
      </c>
      <c r="DE73" s="240">
        <v>0.26388888888888901</v>
      </c>
      <c r="DF73" s="240">
        <v>0.26388888888888901</v>
      </c>
      <c r="DG73" s="240">
        <v>0.26388888888888901</v>
      </c>
      <c r="DH73" s="240">
        <v>0.26388888888888901</v>
      </c>
      <c r="DI73" s="240">
        <v>0.26388888888888901</v>
      </c>
      <c r="DJ73" s="240">
        <v>0.26388888888888901</v>
      </c>
      <c r="DL73" s="2" t="str" cm="1">
        <f t="array" ref="DL73">_xlfn.IFNA(IF(INDEX(SectorsBlocks,ROW()-ROW(DK$5)+2,MATCH(SUBSTITUTE(RPName," ",""),SectorsBlocks_Top,0))&lt;&gt;0,INDEX(SectorsBlocks,ROW()-ROW(DK$5)+2,MATCH(SUBSTITUTE(RPName," ",""),SectorsBlocks_Top,0)),""),"")</f>
        <v>GYL-PER</v>
      </c>
      <c r="DM73" s="250" cm="1">
        <f t="array" ref="DM73">_xlfn.IFNA(IF(INDEX(SectorsBlocks,ROW()-ROW(DL$5)+2,MATCH(SUBSTITUTE(RPName," ",""),SectorsBlocks_Top,0))&lt;&gt;0,INDEX(SectorsBlocks,ROW()-ROW(DL$5)+2,MATCH(SUBSTITUTE(RPName," ",""),SectorsBlocks_Top,0)+1),""),"")</f>
        <v>0.13541666666666666</v>
      </c>
    </row>
    <row r="74" spans="1:117" ht="15" customHeight="1" thickBot="1">
      <c r="A74" s="20"/>
      <c r="B74" s="395" t="s">
        <v>427</v>
      </c>
      <c r="C74" s="396"/>
      <c r="D74" s="396"/>
      <c r="E74" s="396"/>
      <c r="F74" s="396"/>
      <c r="G74" s="396"/>
      <c r="H74" s="396"/>
      <c r="I74" s="396"/>
      <c r="J74" s="396"/>
      <c r="K74" s="396"/>
      <c r="L74" s="396"/>
      <c r="M74" s="396"/>
      <c r="N74" s="396"/>
      <c r="O74" s="396"/>
      <c r="P74" s="396"/>
      <c r="Q74" s="396"/>
      <c r="R74" s="20"/>
      <c r="S74" s="390"/>
      <c r="T74" s="390"/>
      <c r="U74" s="390"/>
      <c r="V74" s="390"/>
      <c r="W74" s="390"/>
      <c r="X74" s="20"/>
      <c r="Y74" s="423"/>
      <c r="Z74" s="424"/>
      <c r="AA74" s="424"/>
      <c r="AB74" s="424"/>
      <c r="AC74" s="425"/>
      <c r="AD74" s="20"/>
      <c r="AE74" s="37"/>
      <c r="AF74" s="37"/>
      <c r="AG74" s="273"/>
      <c r="AH74" s="20"/>
      <c r="AI74" s="365"/>
      <c r="AJ74" s="365"/>
      <c r="AK74" s="409"/>
      <c r="AL74" s="410"/>
      <c r="AM74" s="410"/>
      <c r="AN74" s="410"/>
      <c r="AO74" s="270" t="s">
        <v>721</v>
      </c>
      <c r="AP74" s="279"/>
      <c r="AQ74" s="281"/>
      <c r="AR74" s="411"/>
      <c r="AS74" s="412"/>
      <c r="AT74" s="405"/>
      <c r="AU74" s="406"/>
      <c r="AV74" s="20"/>
      <c r="AW74" s="20"/>
      <c r="AX74" s="20"/>
      <c r="AY74" s="20"/>
      <c r="AZ74" s="20"/>
      <c r="BA74" s="20"/>
      <c r="BB74" s="20"/>
      <c r="BC74" s="20"/>
      <c r="BD74" s="20"/>
      <c r="BE74" s="20"/>
      <c r="BF74" s="20"/>
      <c r="BG74" s="20"/>
      <c r="BH74" s="20"/>
      <c r="BI74" s="20"/>
      <c r="BJ74" s="20"/>
      <c r="BK74" s="2" t="str">
        <f t="shared" si="478"/>
        <v/>
      </c>
      <c r="BL74" s="7" t="str">
        <f t="shared" ref="BL74:BL105" si="585">IF(AND(ISNUMBER(BM74),BM74&gt;0),BM74,IF(ISNUMBER(VLOOKUP(BK74,RP_Trips,2,FALSE)),VLOOKUP(BK74,RP_Trips,2,FALSE),""))</f>
        <v/>
      </c>
      <c r="BM74" s="7" t="str">
        <f t="shared" ref="BM74:BM99" si="586">_xlfn.IFNA(IF(VLOOKUP(BK74,RP_MiscCalc_RouteBlockTimes,2,FALSE)&lt;&gt;0,VLOOKUP(BK74,RP_MiscCalc_RouteBlockTimes,2,FALSE),NA()),_xlfn.IFNA(IF(VLOOKUP(BK74,RP_RouteBlockTime_PreTVL,2,FALSE)&lt;&gt;0,VLOOKUP(BK74,RP_RouteBlockTime_PreTVL,2,FALSE),NA()),_xlfn.IFNA(IF(VLOOKUP(BK74,TVLRouteBlockTimes,2,FALSE)&lt;&gt;0,VLOOKUP(BK74,TVLRouteBlockTimes,2,FALSE),NA()),_xlfn.IFNA(IF(VLOOKUP(BK74,RP_RouteBlockTime_S1,2,FALSE)&lt;&gt;0,VLOOKUP(BK74,RP_RouteBlockTime_S1,2,FALSE),NA()),_xlfn.IFNA(VLOOKUP(BK74,RP_RouteBlockTime_S2,2,FALSE),_xlfn.IFNA(VLOOKUP(BK74,RP_RouteBlockTime_S3,2,FALSE),_xlfn.IFNA(VLOOKUP(BK74,RP_RouteBlockTime_S4,2,FALSE),_xlfn.IFNA(VLOOKUP(BK74,RP_RouteBlockTime_S5,2,FALSE),_xlfn.IFNA(VLOOKUP(BK74,RP_RouteBlockTime_S6,2,FALSE),_xlfn.IFNA(VLOOKUP(BK74,RP_RouteBlockTime_PostTVL,2,FALSE),""))))))))))</f>
        <v/>
      </c>
      <c r="BN74" s="2"/>
      <c r="BP74" s="236">
        <f ca="1"/>
        <v>3.8888888888888903E-2</v>
      </c>
      <c r="BR74" s="269">
        <f t="shared" si="580"/>
        <v>44125</v>
      </c>
      <c r="BT74" s="278">
        <f t="shared" si="577"/>
        <v>44125</v>
      </c>
      <c r="CK74" s="219">
        <f t="shared" si="465"/>
        <v>0.20833333333333331</v>
      </c>
      <c r="CL74" s="219">
        <v>0.19791666666666699</v>
      </c>
      <c r="CM74" s="219">
        <v>0.20138888888888901</v>
      </c>
      <c r="CN74" s="219">
        <f t="shared" si="563"/>
        <v>4.1666666666666664E-2</v>
      </c>
      <c r="CO74" s="219">
        <f t="shared" si="563"/>
        <v>4.1666666666666664E-2</v>
      </c>
      <c r="CP74" s="219">
        <v>0.20138888888888901</v>
      </c>
      <c r="CQ74" s="219">
        <v>4.0277777777777801E-2</v>
      </c>
      <c r="CS74" s="219">
        <f t="shared" si="466"/>
        <v>0.20833333333333331</v>
      </c>
      <c r="CT74" s="219">
        <v>0.19791666666666699</v>
      </c>
      <c r="CU74" s="219">
        <v>0.20138888888888901</v>
      </c>
      <c r="CV74" s="219">
        <f t="shared" si="564"/>
        <v>4.1666666666666664E-2</v>
      </c>
      <c r="CW74" s="219">
        <f t="shared" si="564"/>
        <v>4.1666666666666664E-2</v>
      </c>
      <c r="CX74" s="219">
        <v>0.20138888888888901</v>
      </c>
      <c r="CY74" s="219">
        <v>4.0277777777777801E-2</v>
      </c>
      <c r="DA74" s="240">
        <v>0.26736111111111099</v>
      </c>
      <c r="DB74" s="240">
        <v>0.26736111111111099</v>
      </c>
      <c r="DC74" s="240">
        <v>0.26736111111111099</v>
      </c>
      <c r="DD74" s="240">
        <v>0.26736111111111099</v>
      </c>
      <c r="DE74" s="240">
        <v>0.26736111111111099</v>
      </c>
      <c r="DF74" s="240">
        <v>0.26736111111111099</v>
      </c>
      <c r="DG74" s="240">
        <v>0.26736111111111099</v>
      </c>
      <c r="DH74" s="240">
        <v>0.26736111111111099</v>
      </c>
      <c r="DI74" s="240">
        <v>0.26736111111111099</v>
      </c>
      <c r="DJ74" s="240">
        <v>0.26736111111111099</v>
      </c>
      <c r="DL74" s="2" t="str" cm="1">
        <f t="array" ref="DL74">_xlfn.IFNA(IF(INDEX(SectorsBlocks,ROW()-ROW(DK$5)+2,MATCH(SUBSTITUTE(RPName," ",""),SectorsBlocks_Top,0))&lt;&gt;0,INDEX(SectorsBlocks,ROW()-ROW(DK$5)+2,MATCH(SUBSTITUTE(RPName," ",""),SectorsBlocks_Top,0)),""),"")</f>
        <v>HBA-ADL</v>
      </c>
      <c r="DM74" s="250" cm="1">
        <f t="array" ref="DM74">_xlfn.IFNA(IF(INDEX(SectorsBlocks,ROW()-ROW(DL$5)+2,MATCH(SUBSTITUTE(RPName," ",""),SectorsBlocks_Top,0))&lt;&gt;0,INDEX(SectorsBlocks,ROW()-ROW(DL$5)+2,MATCH(SUBSTITUTE(RPName," ",""),SectorsBlocks_Top,0)+1),""),"")</f>
        <v>8.3333333333333329E-2</v>
      </c>
    </row>
    <row r="75" spans="1:117" ht="15" customHeight="1">
      <c r="A75" s="20"/>
      <c r="B75" s="397"/>
      <c r="C75" s="398"/>
      <c r="D75" s="398"/>
      <c r="E75" s="398"/>
      <c r="F75" s="398"/>
      <c r="G75" s="398"/>
      <c r="H75" s="398"/>
      <c r="I75" s="398"/>
      <c r="J75" s="398"/>
      <c r="K75" s="398"/>
      <c r="L75" s="398"/>
      <c r="M75" s="398"/>
      <c r="N75" s="398"/>
      <c r="O75" s="398"/>
      <c r="P75" s="398"/>
      <c r="Q75" s="398"/>
      <c r="R75" s="20"/>
      <c r="S75" s="390"/>
      <c r="T75" s="390"/>
      <c r="U75" s="390"/>
      <c r="V75" s="390"/>
      <c r="W75" s="390"/>
      <c r="X75" s="20"/>
      <c r="Y75" s="20"/>
      <c r="Z75" s="20"/>
      <c r="AA75" s="20"/>
      <c r="AB75" s="20"/>
      <c r="AC75" s="20"/>
      <c r="AD75" s="20"/>
      <c r="AE75" s="20"/>
      <c r="AF75" s="20"/>
      <c r="AG75" s="20"/>
      <c r="AH75" s="20"/>
      <c r="AI75" s="364"/>
      <c r="AJ75" s="364"/>
      <c r="AK75" s="407"/>
      <c r="AL75" s="408"/>
      <c r="AM75" s="408"/>
      <c r="AN75" s="408"/>
      <c r="AO75" s="271" t="s">
        <v>723</v>
      </c>
      <c r="AP75" s="280"/>
      <c r="AQ75" s="282"/>
      <c r="AR75" s="401"/>
      <c r="AS75" s="402"/>
      <c r="AT75" s="403" t="str">
        <f>IF(AND(ISNUMBER(AI75),ISNUMBER(AJ75),ISNUMBER(AP75),ISNUMBER(AQ75),ISNUMBER(AR75),ISNUMBER(AR76),ISNUMBER(AP76),ISNUMBER(AQ76)),(AQ76+AR76)-(AQ75+AR75),"")</f>
        <v/>
      </c>
      <c r="AU75" s="404"/>
      <c r="AV75" s="20"/>
      <c r="AW75" s="20"/>
      <c r="AX75" s="20"/>
      <c r="AY75" s="20"/>
      <c r="AZ75" s="20"/>
      <c r="BA75" s="20"/>
      <c r="BB75" s="20"/>
      <c r="BC75" s="20"/>
      <c r="BD75" s="20"/>
      <c r="BE75" s="20"/>
      <c r="BF75" s="20"/>
      <c r="BG75" s="20"/>
      <c r="BH75" s="20"/>
      <c r="BI75" s="20"/>
      <c r="BJ75" s="20"/>
      <c r="BK75" s="2" t="str">
        <f t="shared" si="478"/>
        <v/>
      </c>
      <c r="BL75" s="7" t="str">
        <f t="shared" ref="BL75:BL106" si="587">IF(AND(ISNUMBER(BM75),BM75&gt;0),BM75,IF(ISNUMBER(VLOOKUP(BK75,RP_Trips,2,FALSE)),VLOOKUP(BK75,RP_Trips,2,FALSE),""))</f>
        <v/>
      </c>
      <c r="BM75" s="7" t="str">
        <f t="shared" ref="BM75:BM100" si="588">_xlfn.IFNA(IF(VLOOKUP(BK75,RP_MiscCalc_RouteBlockTimes,2,FALSE)&lt;&gt;0,VLOOKUP(BK75,RP_MiscCalc_RouteBlockTimes,2,FALSE),NA()),_xlfn.IFNA(IF(VLOOKUP(BK75,RP_RouteBlockTime_PreTVL,2,FALSE)&lt;&gt;0,VLOOKUP(BK75,RP_RouteBlockTime_PreTVL,2,FALSE),NA()),_xlfn.IFNA(IF(VLOOKUP(BK75,TVLRouteBlockTimes,2,FALSE)&lt;&gt;0,VLOOKUP(BK75,TVLRouteBlockTimes,2,FALSE),NA()),_xlfn.IFNA(IF(VLOOKUP(BK75,RP_RouteBlockTime_S1,2,FALSE)&lt;&gt;0,VLOOKUP(BK75,RP_RouteBlockTime_S1,2,FALSE),NA()),_xlfn.IFNA(VLOOKUP(BK75,RP_RouteBlockTime_S2,2,FALSE),_xlfn.IFNA(VLOOKUP(BK75,RP_RouteBlockTime_S3,2,FALSE),_xlfn.IFNA(VLOOKUP(BK75,RP_RouteBlockTime_S4,2,FALSE),_xlfn.IFNA(VLOOKUP(BK75,RP_RouteBlockTime_S5,2,FALSE),_xlfn.IFNA(VLOOKUP(BK75,RP_RouteBlockTime_S6,2,FALSE),_xlfn.IFNA(VLOOKUP(BK75,RP_RouteBlockTime_PostTVL,2,FALSE),""))))))))))</f>
        <v/>
      </c>
      <c r="BN75" s="2"/>
      <c r="BP75" s="236">
        <f ca="1"/>
        <v>3.9583333333333297E-2</v>
      </c>
      <c r="BR75" s="269">
        <f t="shared" si="580"/>
        <v>44126</v>
      </c>
      <c r="BT75" s="278">
        <f t="shared" si="577"/>
        <v>44126</v>
      </c>
      <c r="CK75" s="219">
        <f t="shared" si="465"/>
        <v>0.21180555555555555</v>
      </c>
      <c r="CL75" s="219">
        <v>0.20138888888888901</v>
      </c>
      <c r="CM75" s="219">
        <v>0.20486111111111099</v>
      </c>
      <c r="CN75" s="219">
        <f t="shared" si="563"/>
        <v>4.2361111111111106E-2</v>
      </c>
      <c r="CO75" s="219">
        <f t="shared" si="563"/>
        <v>4.2361111111111106E-2</v>
      </c>
      <c r="CP75" s="219">
        <v>0.20486111111111099</v>
      </c>
      <c r="CQ75" s="219">
        <v>4.0972222222222202E-2</v>
      </c>
      <c r="CS75" s="219">
        <f t="shared" si="466"/>
        <v>0.21180555555555555</v>
      </c>
      <c r="CT75" s="219">
        <v>0.20138888888888901</v>
      </c>
      <c r="CU75" s="219">
        <v>0.20486111111111099</v>
      </c>
      <c r="CV75" s="219">
        <f t="shared" si="564"/>
        <v>4.2361111111111106E-2</v>
      </c>
      <c r="CW75" s="219">
        <f t="shared" si="564"/>
        <v>4.2361111111111106E-2</v>
      </c>
      <c r="CX75" s="219">
        <v>0.20486111111111099</v>
      </c>
      <c r="CY75" s="219">
        <v>4.0972222222222202E-2</v>
      </c>
      <c r="DA75" s="240">
        <v>0.27083333333333298</v>
      </c>
      <c r="DB75" s="240">
        <v>0.27083333333333298</v>
      </c>
      <c r="DC75" s="240">
        <v>0.27083333333333298</v>
      </c>
      <c r="DD75" s="240">
        <v>0.27083333333333298</v>
      </c>
      <c r="DE75" s="240">
        <v>0.27083333333333298</v>
      </c>
      <c r="DF75" s="240">
        <v>0.27083333333333298</v>
      </c>
      <c r="DG75" s="240">
        <v>0.27083333333333298</v>
      </c>
      <c r="DH75" s="240">
        <v>0.27083333333333298</v>
      </c>
      <c r="DI75" s="240">
        <v>0.27083333333333298</v>
      </c>
      <c r="DJ75" s="240">
        <v>0.27083333333333298</v>
      </c>
      <c r="DL75" s="2" t="str" cm="1">
        <f t="array" ref="DL75">_xlfn.IFNA(IF(INDEX(SectorsBlocks,ROW()-ROW(DK$5)+2,MATCH(SUBSTITUTE(RPName," ",""),SectorsBlocks_Top,0))&lt;&gt;0,INDEX(SectorsBlocks,ROW()-ROW(DK$5)+2,MATCH(SUBSTITUTE(RPName," ",""),SectorsBlocks_Top,0)),""),"")</f>
        <v>HBA-BNE</v>
      </c>
      <c r="DM75" s="250" cm="1">
        <f t="array" ref="DM75">_xlfn.IFNA(IF(INDEX(SectorsBlocks,ROW()-ROW(DL$5)+2,MATCH(SUBSTITUTE(RPName," ",""),SectorsBlocks_Top,0))&lt;&gt;0,INDEX(SectorsBlocks,ROW()-ROW(DL$5)+2,MATCH(SUBSTITUTE(RPName," ",""),SectorsBlocks_Top,0)+1),""),"")</f>
        <v>0.1111111111111111</v>
      </c>
    </row>
    <row r="76" spans="1:117" ht="15" customHeight="1">
      <c r="A76" s="20"/>
      <c r="B76" s="470" t="s">
        <v>432</v>
      </c>
      <c r="C76" s="366"/>
      <c r="D76" s="633"/>
      <c r="E76" s="633"/>
      <c r="F76" s="419" t="s">
        <v>10</v>
      </c>
      <c r="G76" s="366" t="s">
        <v>519</v>
      </c>
      <c r="H76" s="366"/>
      <c r="I76" s="366"/>
      <c r="J76" s="419" t="s">
        <v>11</v>
      </c>
      <c r="K76" s="366" t="s">
        <v>520</v>
      </c>
      <c r="L76" s="366"/>
      <c r="M76" s="366"/>
      <c r="N76" s="419" t="str">
        <f>IF(AND(NOT(ISBLANK(RP_Roll_Out_From)),NOT(ISBLANK(RP_Roll_Out_To))),RP_Roll_Out_From&amp;"-"&amp;RP_Roll_Out_To,"Sector")</f>
        <v>Sector</v>
      </c>
      <c r="O76" s="366" t="s">
        <v>662</v>
      </c>
      <c r="P76" s="366"/>
      <c r="Q76" s="525"/>
      <c r="R76" s="20"/>
      <c r="S76" s="20"/>
      <c r="T76" s="20"/>
      <c r="U76" s="20"/>
      <c r="V76" s="20"/>
      <c r="W76" s="20"/>
      <c r="X76" s="20"/>
      <c r="Y76" s="20"/>
      <c r="Z76" s="20"/>
      <c r="AA76" s="20"/>
      <c r="AB76" s="20"/>
      <c r="AC76" s="20"/>
      <c r="AD76" s="20"/>
      <c r="AE76" s="20"/>
      <c r="AF76" s="20"/>
      <c r="AG76" s="20"/>
      <c r="AH76" s="20"/>
      <c r="AI76" s="365"/>
      <c r="AJ76" s="365"/>
      <c r="AK76" s="409"/>
      <c r="AL76" s="410"/>
      <c r="AM76" s="410"/>
      <c r="AN76" s="410"/>
      <c r="AO76" s="270" t="s">
        <v>721</v>
      </c>
      <c r="AP76" s="279"/>
      <c r="AQ76" s="281"/>
      <c r="AR76" s="411"/>
      <c r="AS76" s="412"/>
      <c r="AT76" s="405"/>
      <c r="AU76" s="406"/>
      <c r="AV76" s="20"/>
      <c r="AW76" s="20"/>
      <c r="AX76" s="20"/>
      <c r="AY76" s="20"/>
      <c r="AZ76" s="20"/>
      <c r="BA76" s="20"/>
      <c r="BB76" s="20"/>
      <c r="BC76" s="20"/>
      <c r="BD76" s="20"/>
      <c r="BE76" s="20"/>
      <c r="BF76" s="20"/>
      <c r="BG76" s="20"/>
      <c r="BH76" s="20"/>
      <c r="BI76" s="20"/>
      <c r="BJ76" s="20"/>
      <c r="BK76" s="2" t="str">
        <f t="shared" si="478"/>
        <v/>
      </c>
      <c r="BL76" s="7" t="str">
        <f t="shared" ref="BL76:BL107" si="589">IF(AND(ISNUMBER(BM76),BM76&gt;0),BM76,IF(ISNUMBER(VLOOKUP(BK76,RP_Trips,2,FALSE)),VLOOKUP(BK76,RP_Trips,2,FALSE),""))</f>
        <v/>
      </c>
      <c r="BM76" s="7" t="str">
        <f t="shared" ref="BM76:BM101" si="590">_xlfn.IFNA(IF(VLOOKUP(BK76,RP_MiscCalc_RouteBlockTimes,2,FALSE)&lt;&gt;0,VLOOKUP(BK76,RP_MiscCalc_RouteBlockTimes,2,FALSE),NA()),_xlfn.IFNA(IF(VLOOKUP(BK76,RP_RouteBlockTime_PreTVL,2,FALSE)&lt;&gt;0,VLOOKUP(BK76,RP_RouteBlockTime_PreTVL,2,FALSE),NA()),_xlfn.IFNA(IF(VLOOKUP(BK76,TVLRouteBlockTimes,2,FALSE)&lt;&gt;0,VLOOKUP(BK76,TVLRouteBlockTimes,2,FALSE),NA()),_xlfn.IFNA(IF(VLOOKUP(BK76,RP_RouteBlockTime_S1,2,FALSE)&lt;&gt;0,VLOOKUP(BK76,RP_RouteBlockTime_S1,2,FALSE),NA()),_xlfn.IFNA(VLOOKUP(BK76,RP_RouteBlockTime_S2,2,FALSE),_xlfn.IFNA(VLOOKUP(BK76,RP_RouteBlockTime_S3,2,FALSE),_xlfn.IFNA(VLOOKUP(BK76,RP_RouteBlockTime_S4,2,FALSE),_xlfn.IFNA(VLOOKUP(BK76,RP_RouteBlockTime_S5,2,FALSE),_xlfn.IFNA(VLOOKUP(BK76,RP_RouteBlockTime_S6,2,FALSE),_xlfn.IFNA(VLOOKUP(BK76,RP_RouteBlockTime_PostTVL,2,FALSE),""))))))))))</f>
        <v/>
      </c>
      <c r="BN76" s="2"/>
      <c r="BP76" s="236">
        <f ca="1"/>
        <v>4.0277777777777801E-2</v>
      </c>
      <c r="BR76" s="269">
        <f t="shared" si="580"/>
        <v>44127</v>
      </c>
      <c r="BT76" s="278">
        <f t="shared" si="577"/>
        <v>44127</v>
      </c>
      <c r="CK76" s="219">
        <f t="shared" si="465"/>
        <v>0.21527777777777776</v>
      </c>
      <c r="CL76" s="219">
        <v>0.20486111111111099</v>
      </c>
      <c r="CM76" s="219">
        <v>0.20833333333333301</v>
      </c>
      <c r="CN76" s="219">
        <f t="shared" si="563"/>
        <v>4.3055555555555555E-2</v>
      </c>
      <c r="CO76" s="219">
        <f t="shared" si="563"/>
        <v>4.3055555555555555E-2</v>
      </c>
      <c r="CP76" s="219">
        <v>0.20833333333333301</v>
      </c>
      <c r="CQ76" s="219">
        <v>4.1666666666666699E-2</v>
      </c>
      <c r="CS76" s="219">
        <f t="shared" si="466"/>
        <v>0.21527777777777776</v>
      </c>
      <c r="CT76" s="219">
        <v>0.20486111111111099</v>
      </c>
      <c r="CU76" s="219">
        <v>0.20833333333333301</v>
      </c>
      <c r="CV76" s="219">
        <f t="shared" si="564"/>
        <v>4.3055555555555555E-2</v>
      </c>
      <c r="CW76" s="219">
        <f t="shared" si="564"/>
        <v>4.3055555555555555E-2</v>
      </c>
      <c r="CX76" s="219">
        <v>0.20833333333333301</v>
      </c>
      <c r="CY76" s="219">
        <v>4.1666666666666699E-2</v>
      </c>
      <c r="DA76" s="240">
        <v>0.27430555555555602</v>
      </c>
      <c r="DB76" s="240">
        <v>0.27430555555555602</v>
      </c>
      <c r="DC76" s="240">
        <v>0.27430555555555602</v>
      </c>
      <c r="DD76" s="240">
        <v>0.27430555555555602</v>
      </c>
      <c r="DE76" s="240">
        <v>0.27430555555555602</v>
      </c>
      <c r="DF76" s="240">
        <v>0.27430555555555602</v>
      </c>
      <c r="DG76" s="240">
        <v>0.27430555555555602</v>
      </c>
      <c r="DH76" s="240">
        <v>0.27430555555555602</v>
      </c>
      <c r="DI76" s="240">
        <v>0.27430555555555602</v>
      </c>
      <c r="DJ76" s="240">
        <v>0.27430555555555602</v>
      </c>
      <c r="DL76" s="2" t="str" cm="1">
        <f t="array" ref="DL76">_xlfn.IFNA(IF(INDEX(SectorsBlocks,ROW()-ROW(DK$5)+2,MATCH(SUBSTITUTE(RPName," ",""),SectorsBlocks_Top,0))&lt;&gt;0,INDEX(SectorsBlocks,ROW()-ROW(DK$5)+2,MATCH(SUBSTITUTE(RPName," ",""),SectorsBlocks_Top,0)),""),"")</f>
        <v>HBA-MEL</v>
      </c>
      <c r="DM76" s="250" cm="1">
        <f t="array" ref="DM76">_xlfn.IFNA(IF(INDEX(SectorsBlocks,ROW()-ROW(DL$5)+2,MATCH(SUBSTITUTE(RPName," ",""),SectorsBlocks_Top,0))&lt;&gt;0,INDEX(SectorsBlocks,ROW()-ROW(DL$5)+2,MATCH(SUBSTITUTE(RPName," ",""),SectorsBlocks_Top,0)+1),""),"")</f>
        <v>5.9027777777777776E-2</v>
      </c>
    </row>
    <row r="77" spans="1:117" ht="15" customHeight="1">
      <c r="A77" s="20"/>
      <c r="B77" s="470"/>
      <c r="C77" s="366"/>
      <c r="D77" s="633"/>
      <c r="E77" s="633"/>
      <c r="F77" s="419"/>
      <c r="G77" s="106" t="s">
        <v>425</v>
      </c>
      <c r="H77" s="106" t="s">
        <v>14</v>
      </c>
      <c r="I77" s="106" t="s">
        <v>496</v>
      </c>
      <c r="J77" s="419"/>
      <c r="K77" s="106" t="s">
        <v>425</v>
      </c>
      <c r="L77" s="106" t="s">
        <v>14</v>
      </c>
      <c r="M77" s="106" t="s">
        <v>496</v>
      </c>
      <c r="N77" s="419"/>
      <c r="O77" s="366"/>
      <c r="P77" s="366"/>
      <c r="Q77" s="525"/>
      <c r="R77" s="20"/>
      <c r="S77" s="130"/>
      <c r="T77" s="20"/>
      <c r="U77" s="20"/>
      <c r="V77" s="20"/>
      <c r="W77" s="20"/>
      <c r="X77" s="20"/>
      <c r="Y77" s="20"/>
      <c r="Z77" s="218"/>
      <c r="AA77" s="20"/>
      <c r="AB77" s="20"/>
      <c r="AC77" s="20"/>
      <c r="AD77" s="20"/>
      <c r="AE77" s="20"/>
      <c r="AF77" s="20"/>
      <c r="AG77" s="20"/>
      <c r="AH77" s="20"/>
      <c r="AI77" s="391" t="s">
        <v>782</v>
      </c>
      <c r="AJ77" s="391"/>
      <c r="AK77" s="391"/>
      <c r="AL77" s="391"/>
      <c r="AM77" s="391"/>
      <c r="AN77" s="391"/>
      <c r="AO77" s="391"/>
      <c r="AP77" s="391"/>
      <c r="AQ77" s="391"/>
      <c r="AR77" s="391"/>
      <c r="AS77" s="391"/>
      <c r="AT77" s="391"/>
      <c r="AU77" s="391"/>
      <c r="AV77" s="20"/>
      <c r="AW77" s="20"/>
      <c r="AX77" s="20"/>
      <c r="AY77" s="20"/>
      <c r="AZ77" s="20"/>
      <c r="BA77" s="20"/>
      <c r="BB77" s="20"/>
      <c r="BC77" s="20"/>
      <c r="BD77" s="20"/>
      <c r="BE77" s="20"/>
      <c r="BF77" s="20"/>
      <c r="BG77" s="20"/>
      <c r="BH77" s="20"/>
      <c r="BI77" s="20"/>
      <c r="BJ77" s="20"/>
      <c r="BK77" s="2" t="str">
        <f t="shared" si="478"/>
        <v/>
      </c>
      <c r="BL77" s="7" t="str">
        <f t="shared" ref="BL77:BL108" si="591">IF(AND(ISNUMBER(BM77),BM77&gt;0),BM77,IF(ISNUMBER(VLOOKUP(BK77,RP_Trips,2,FALSE)),VLOOKUP(BK77,RP_Trips,2,FALSE),""))</f>
        <v/>
      </c>
      <c r="BM77" s="7" t="str">
        <f t="shared" ref="BM77:BM99" si="592">_xlfn.IFNA(IF(VLOOKUP(BK77,RP_MiscCalc_RouteBlockTimes,2,FALSE)&lt;&gt;0,VLOOKUP(BK77,RP_MiscCalc_RouteBlockTimes,2,FALSE),NA()),_xlfn.IFNA(IF(VLOOKUP(BK77,RP_RouteBlockTime_PreTVL,2,FALSE)&lt;&gt;0,VLOOKUP(BK77,RP_RouteBlockTime_PreTVL,2,FALSE),NA()),_xlfn.IFNA(IF(VLOOKUP(BK77,TVLRouteBlockTimes,2,FALSE)&lt;&gt;0,VLOOKUP(BK77,TVLRouteBlockTimes,2,FALSE),NA()),_xlfn.IFNA(IF(VLOOKUP(BK77,RP_RouteBlockTime_S1,2,FALSE)&lt;&gt;0,VLOOKUP(BK77,RP_RouteBlockTime_S1,2,FALSE),NA()),_xlfn.IFNA(VLOOKUP(BK77,RP_RouteBlockTime_S2,2,FALSE),_xlfn.IFNA(VLOOKUP(BK77,RP_RouteBlockTime_S3,2,FALSE),_xlfn.IFNA(VLOOKUP(BK77,RP_RouteBlockTime_S4,2,FALSE),_xlfn.IFNA(VLOOKUP(BK77,RP_RouteBlockTime_S5,2,FALSE),_xlfn.IFNA(VLOOKUP(BK77,RP_RouteBlockTime_S6,2,FALSE),_xlfn.IFNA(VLOOKUP(BK77,RP_RouteBlockTime_PostTVL,2,FALSE),""))))))))))</f>
        <v/>
      </c>
      <c r="BN77" s="2"/>
      <c r="BP77" s="236">
        <f ca="1"/>
        <v>4.0972222222222202E-2</v>
      </c>
      <c r="BR77" s="269">
        <f t="shared" si="580"/>
        <v>44128</v>
      </c>
      <c r="BT77" s="278">
        <f t="shared" si="577"/>
        <v>44128</v>
      </c>
      <c r="CK77" s="219">
        <f t="shared" si="465"/>
        <v>0.21875</v>
      </c>
      <c r="CL77" s="219">
        <v>0.20833333333333301</v>
      </c>
      <c r="CM77" s="219">
        <v>0.211805555555556</v>
      </c>
      <c r="CN77" s="219">
        <f t="shared" si="563"/>
        <v>4.3749999999999997E-2</v>
      </c>
      <c r="CO77" s="219">
        <f t="shared" si="563"/>
        <v>4.3749999999999997E-2</v>
      </c>
      <c r="CP77" s="219">
        <v>0.211805555555556</v>
      </c>
      <c r="CQ77" s="219">
        <v>4.2361111111111099E-2</v>
      </c>
      <c r="CS77" s="219">
        <f t="shared" si="466"/>
        <v>0.21875</v>
      </c>
      <c r="CT77" s="219">
        <v>0.20833333333333301</v>
      </c>
      <c r="CU77" s="219">
        <v>0.211805555555556</v>
      </c>
      <c r="CV77" s="219">
        <f t="shared" si="564"/>
        <v>4.3749999999999997E-2</v>
      </c>
      <c r="CW77" s="219">
        <f t="shared" si="564"/>
        <v>4.3749999999999997E-2</v>
      </c>
      <c r="CX77" s="219">
        <v>0.211805555555556</v>
      </c>
      <c r="CY77" s="219">
        <v>4.2361111111111099E-2</v>
      </c>
      <c r="DA77" s="240">
        <v>0.27777777777777801</v>
      </c>
      <c r="DB77" s="240">
        <v>0.27777777777777801</v>
      </c>
      <c r="DC77" s="240">
        <v>0.27777777777777801</v>
      </c>
      <c r="DD77" s="240">
        <v>0.27777777777777801</v>
      </c>
      <c r="DE77" s="240">
        <v>0.27777777777777801</v>
      </c>
      <c r="DF77" s="240">
        <v>0.27777777777777801</v>
      </c>
      <c r="DG77" s="240">
        <v>0.27777777777777801</v>
      </c>
      <c r="DH77" s="240">
        <v>0.27777777777777801</v>
      </c>
      <c r="DI77" s="240">
        <v>0.27777777777777801</v>
      </c>
      <c r="DJ77" s="240">
        <v>0.27777777777777801</v>
      </c>
      <c r="DL77" s="2" t="str" cm="1">
        <f t="array" ref="DL77">_xlfn.IFNA(IF(INDEX(SectorsBlocks,ROW()-ROW(DK$5)+2,MATCH(SUBSTITUTE(RPName," ",""),SectorsBlocks_Top,0))&lt;&gt;0,INDEX(SectorsBlocks,ROW()-ROW(DK$5)+2,MATCH(SUBSTITUTE(RPName," ",""),SectorsBlocks_Top,0)),""),"")</f>
        <v>HBA-SYD</v>
      </c>
      <c r="DM77" s="250" cm="1">
        <f t="array" ref="DM77">_xlfn.IFNA(IF(INDEX(SectorsBlocks,ROW()-ROW(DL$5)+2,MATCH(SUBSTITUTE(RPName," ",""),SectorsBlocks_Top,0))&lt;&gt;0,INDEX(SectorsBlocks,ROW()-ROW(DL$5)+2,MATCH(SUBSTITUTE(RPName," ",""),SectorsBlocks_Top,0)+1),""),"")</f>
        <v>7.6388888888888895E-2</v>
      </c>
    </row>
    <row r="78" spans="1:117" ht="15" customHeight="1">
      <c r="A78" s="20"/>
      <c r="B78" s="635">
        <f>IFERROR(RP_StartDate+27,"Select an RP")</f>
        <v>44130</v>
      </c>
      <c r="C78" s="636"/>
      <c r="D78" s="419" t="s">
        <v>100</v>
      </c>
      <c r="E78" s="117" t="s">
        <v>521</v>
      </c>
      <c r="F78" s="634"/>
      <c r="G78" s="209"/>
      <c r="H78" s="220" t="str">
        <f>IF(ISBLANK(RP_Roll_Out_From),"",IF(AND(ISNUMBER(G78),ISNUMBER(RP_Roll_Out_From_UTC)),G78-RP_Roll_Out_From_UTC+IF(G78&lt;RP_Roll_Out_From_UTC,1,0),""))</f>
        <v/>
      </c>
      <c r="I78" s="221" t="str">
        <f>IF(AND(ISNUMBER(H78),ISNUMBER(RP_Roll_Out_CrewBaseUTC)),H78+RP_Roll_Out_CrewBaseUTC-IF(H78+RP_Roll_Out_CrewBaseUTC&gt;1,1,0),"")</f>
        <v/>
      </c>
      <c r="J78" s="634"/>
      <c r="K78" s="209"/>
      <c r="L78" s="220" t="str">
        <f>IF(ISBLANK(RP_Roll_Out_To),"",IF(AND(ISNUMBER(K78),ISNUMBER(RP_Roll_Out_To_UTC)),K78-RP_Roll_Out_To_UTC+IF(K78&lt;RP_Roll_Out_To_UTC,1,0),""))</f>
        <v/>
      </c>
      <c r="M78" s="208" t="str">
        <f>IF(AND(ISNUMBER(RP_Roll_Out_CrewBaseUTC),ISNUMBER(L78)),L78+RP_Roll_Out_CrewBaseUTC-IF(L78+RP_Roll_Out_CrewBaseUTC&gt;1,1,0),"")</f>
        <v/>
      </c>
      <c r="N78" s="254" t="str">
        <f>IF(AND(ISNUMBER(L78),ISNUMBER(H78)),TIME(HOUR(L78-H78),MINUTE(L78-H78),0)+IF(L78-H78&lt;0,1,0),"")</f>
        <v/>
      </c>
      <c r="O78" s="419" t="s">
        <v>100</v>
      </c>
      <c r="P78" s="117" t="s">
        <v>521</v>
      </c>
      <c r="Q78" s="226" t="str">
        <f>IFERROR(IF(AND(RP_Roll_Out_Sector&lt;&gt;"",OR(M78&lt;I78,I78&gt;0.5),ISNUMBER(I78)),TIME(HOUR(1-I78+IF(1-I78&lt;0,1,0)),MINUTE(1-I78+IF(1-I78&lt;0,1,0))-IF(M78&gt;I78,TIME(24,0,0)-TIME(HOUR(M78),MINUTE(M78),0),0),0),""),"Error")</f>
        <v/>
      </c>
      <c r="R78" s="20"/>
      <c r="S78" s="20"/>
      <c r="T78" s="20"/>
      <c r="U78" s="20"/>
      <c r="V78" s="20"/>
      <c r="W78" s="20"/>
      <c r="X78" s="20"/>
      <c r="Y78" s="20"/>
      <c r="Z78" s="218"/>
      <c r="AA78" s="20"/>
      <c r="AB78" s="20"/>
      <c r="AC78" s="20"/>
      <c r="AD78" s="20"/>
      <c r="AE78" s="20"/>
      <c r="AF78" s="20"/>
      <c r="AG78" s="20"/>
      <c r="AH78" s="20"/>
      <c r="AI78" s="392"/>
      <c r="AJ78" s="392"/>
      <c r="AK78" s="392"/>
      <c r="AL78" s="392"/>
      <c r="AM78" s="392"/>
      <c r="AN78" s="392"/>
      <c r="AO78" s="392"/>
      <c r="AP78" s="392"/>
      <c r="AQ78" s="392"/>
      <c r="AR78" s="392"/>
      <c r="AS78" s="392"/>
      <c r="AT78" s="392"/>
      <c r="AU78" s="392"/>
      <c r="AV78" s="20"/>
      <c r="AW78" s="20"/>
      <c r="AX78" s="20"/>
      <c r="AY78" s="20"/>
      <c r="AZ78" s="20"/>
      <c r="BA78" s="20"/>
      <c r="BB78" s="20"/>
      <c r="BC78" s="20"/>
      <c r="BD78" s="20"/>
      <c r="BE78" s="20"/>
      <c r="BF78" s="20"/>
      <c r="BG78" s="20"/>
      <c r="BH78" s="20"/>
      <c r="BI78" s="20"/>
      <c r="BJ78" s="20"/>
      <c r="BK78" s="2" t="str">
        <f t="shared" si="478"/>
        <v/>
      </c>
      <c r="BL78" s="7" t="str">
        <f t="shared" ref="BL78:BL109" si="593">IF(AND(ISNUMBER(BM78),BM78&gt;0),BM78,IF(ISNUMBER(VLOOKUP(BK78,RP_Trips,2,FALSE)),VLOOKUP(BK78,RP_Trips,2,FALSE),""))</f>
        <v/>
      </c>
      <c r="BM78" s="7" t="str">
        <f t="shared" ref="BM78:BM100" si="594">_xlfn.IFNA(IF(VLOOKUP(BK78,RP_MiscCalc_RouteBlockTimes,2,FALSE)&lt;&gt;0,VLOOKUP(BK78,RP_MiscCalc_RouteBlockTimes,2,FALSE),NA()),_xlfn.IFNA(IF(VLOOKUP(BK78,RP_RouteBlockTime_PreTVL,2,FALSE)&lt;&gt;0,VLOOKUP(BK78,RP_RouteBlockTime_PreTVL,2,FALSE),NA()),_xlfn.IFNA(IF(VLOOKUP(BK78,TVLRouteBlockTimes,2,FALSE)&lt;&gt;0,VLOOKUP(BK78,TVLRouteBlockTimes,2,FALSE),NA()),_xlfn.IFNA(IF(VLOOKUP(BK78,RP_RouteBlockTime_S1,2,FALSE)&lt;&gt;0,VLOOKUP(BK78,RP_RouteBlockTime_S1,2,FALSE),NA()),_xlfn.IFNA(VLOOKUP(BK78,RP_RouteBlockTime_S2,2,FALSE),_xlfn.IFNA(VLOOKUP(BK78,RP_RouteBlockTime_S3,2,FALSE),_xlfn.IFNA(VLOOKUP(BK78,RP_RouteBlockTime_S4,2,FALSE),_xlfn.IFNA(VLOOKUP(BK78,RP_RouteBlockTime_S5,2,FALSE),_xlfn.IFNA(VLOOKUP(BK78,RP_RouteBlockTime_S6,2,FALSE),_xlfn.IFNA(VLOOKUP(BK78,RP_RouteBlockTime_PostTVL,2,FALSE),""))))))))))</f>
        <v/>
      </c>
      <c r="BN78" s="2"/>
      <c r="BP78" s="236">
        <f ca="1"/>
        <v>4.1666666666666699E-2</v>
      </c>
      <c r="BR78" s="269">
        <f t="shared" si="580"/>
        <v>44129</v>
      </c>
      <c r="BT78" s="278">
        <f t="shared" si="577"/>
        <v>44129</v>
      </c>
      <c r="CK78" s="219">
        <f t="shared" si="465"/>
        <v>0.22222222222222221</v>
      </c>
      <c r="CL78" s="219">
        <v>0.211805555555556</v>
      </c>
      <c r="CM78" s="219">
        <v>0.21527777777777801</v>
      </c>
      <c r="CN78" s="219">
        <f t="shared" si="563"/>
        <v>4.4444444444444439E-2</v>
      </c>
      <c r="CO78" s="219">
        <f t="shared" si="563"/>
        <v>4.4444444444444439E-2</v>
      </c>
      <c r="CP78" s="219">
        <v>0.21527777777777801</v>
      </c>
      <c r="CQ78" s="219">
        <v>4.3055555555555597E-2</v>
      </c>
      <c r="CS78" s="219">
        <f t="shared" si="466"/>
        <v>0.22222222222222221</v>
      </c>
      <c r="CT78" s="219">
        <v>0.211805555555556</v>
      </c>
      <c r="CU78" s="219">
        <v>0.21527777777777801</v>
      </c>
      <c r="CV78" s="219">
        <f t="shared" si="564"/>
        <v>4.4444444444444439E-2</v>
      </c>
      <c r="CW78" s="219">
        <f t="shared" si="564"/>
        <v>4.4444444444444439E-2</v>
      </c>
      <c r="CX78" s="219">
        <v>0.21527777777777801</v>
      </c>
      <c r="CY78" s="219">
        <v>4.3055555555555597E-2</v>
      </c>
      <c r="DA78" s="240">
        <v>0.28125</v>
      </c>
      <c r="DB78" s="240">
        <v>0.28125</v>
      </c>
      <c r="DC78" s="240">
        <v>0.28125</v>
      </c>
      <c r="DD78" s="240">
        <v>0.28125</v>
      </c>
      <c r="DE78" s="240">
        <v>0.28125</v>
      </c>
      <c r="DF78" s="240">
        <v>0.28125</v>
      </c>
      <c r="DG78" s="240">
        <v>0.28125</v>
      </c>
      <c r="DH78" s="240">
        <v>0.28125</v>
      </c>
      <c r="DI78" s="240">
        <v>0.28125</v>
      </c>
      <c r="DJ78" s="240">
        <v>0.28125</v>
      </c>
      <c r="DL78" s="2" t="str" cm="1">
        <f t="array" ref="DL78">_xlfn.IFNA(IF(INDEX(SectorsBlocks,ROW()-ROW(DK$5)+2,MATCH(SUBSTITUTE(RPName," ",""),SectorsBlocks_Top,0))&lt;&gt;0,INDEX(SectorsBlocks,ROW()-ROW(DK$5)+2,MATCH(SUBSTITUTE(RPName," ",""),SectorsBlocks_Top,0)),""),"")</f>
        <v>HND-CNS</v>
      </c>
      <c r="DM78" s="250" cm="1">
        <f t="array" ref="DM78">_xlfn.IFNA(IF(INDEX(SectorsBlocks,ROW()-ROW(DL$5)+2,MATCH(SUBSTITUTE(RPName," ",""),SectorsBlocks_Top,0))&lt;&gt;0,INDEX(SectorsBlocks,ROW()-ROW(DL$5)+2,MATCH(SUBSTITUTE(RPName," ",""),SectorsBlocks_Top,0)+1),""),"")</f>
        <v>0.3125</v>
      </c>
    </row>
    <row r="79" spans="1:117" ht="15" customHeight="1">
      <c r="A79" s="20"/>
      <c r="B79" s="635"/>
      <c r="C79" s="636"/>
      <c r="D79" s="419"/>
      <c r="E79" s="116" t="s">
        <v>522</v>
      </c>
      <c r="F79" s="634"/>
      <c r="G79" s="210"/>
      <c r="H79" s="222" t="str">
        <f>IF(ISBLANK(RP_Roll_Out_From),"",IF(AND(ISNUMBER(G79),ISNUMBER(RP_Roll_Out_From_UTC)),G79-RP_Roll_Out_From_UTC+IF(G79&lt;RP_Roll_Out_From_UTC,1,0),""))</f>
        <v/>
      </c>
      <c r="I79" s="223" t="str">
        <f>IF(AND(ISNUMBER(H79),ISNUMBER(RP_Roll_Out_CrewBaseUTC)),H79+RP_Roll_Out_CrewBaseUTC-IF(H79+RP_Roll_Out_CrewBaseUTC&gt;1,1,0),"")</f>
        <v/>
      </c>
      <c r="J79" s="634"/>
      <c r="K79" s="210"/>
      <c r="L79" s="222" t="str">
        <f>IF(ISBLANK(RP_Roll_Out_To),"",IF(AND(ISNUMBER(K79),ISNUMBER(RP_Roll_Out_To_UTC)),K79-RP_Roll_Out_To_UTC+IF(K79&lt;RP_Roll_Out_To_UTC,1,0),""))</f>
        <v/>
      </c>
      <c r="M79" s="228" t="str">
        <f>IF(AND(ISNUMBER(RP_Roll_Out_CrewBaseUTC),ISNUMBER(L79)),L79+RP_Roll_Out_CrewBaseUTC-IF(L79+RP_Roll_Out_CrewBaseUTC&gt;1,1,0),"")</f>
        <v/>
      </c>
      <c r="N79" s="259" t="str">
        <f>IF(AND(ISNUMBER(L79),ISNUMBER(H79)),TIME(HOUR(L79-H79),MINUTE(L79-H79),0)+IF(L79-H79&lt;0,1,0),"")</f>
        <v/>
      </c>
      <c r="O79" s="419"/>
      <c r="P79" s="116" t="s">
        <v>522</v>
      </c>
      <c r="Q79" s="229" t="str">
        <f>IFERROR(IF(AND(RP_Roll_Out_Sector&lt;&gt;"",OR(M79&lt;I79,I79&gt;0.5),ISNUMBER(I79)),TIME(HOUR(1-I79+IF(1-I79&lt;0,1,0)),MINUTE(1-I79+IF(1-I79&lt;0,1,0))-IF(M79&gt;I79,TIME(24,0,0)-TIME(HOUR(M79),MINUTE(M79),0),0),0),""),"Error")</f>
        <v/>
      </c>
      <c r="R79" s="20"/>
      <c r="S79" s="443" t="s">
        <v>279</v>
      </c>
      <c r="T79" s="444"/>
      <c r="U79" s="444"/>
      <c r="V79" s="453" t="s">
        <v>409</v>
      </c>
      <c r="W79" s="453"/>
      <c r="X79" s="453"/>
      <c r="Y79" s="453"/>
      <c r="Z79" s="453"/>
      <c r="AA79" s="453"/>
      <c r="AB79" s="453"/>
      <c r="AC79" s="453"/>
      <c r="AD79" s="453"/>
      <c r="AE79" s="453"/>
      <c r="AF79" s="20"/>
      <c r="AG79" s="20"/>
      <c r="AH79" s="20"/>
      <c r="AI79" s="392"/>
      <c r="AJ79" s="392"/>
      <c r="AK79" s="392"/>
      <c r="AL79" s="392"/>
      <c r="AM79" s="392"/>
      <c r="AN79" s="392"/>
      <c r="AO79" s="392"/>
      <c r="AP79" s="392"/>
      <c r="AQ79" s="392"/>
      <c r="AR79" s="392"/>
      <c r="AS79" s="392"/>
      <c r="AT79" s="392"/>
      <c r="AU79" s="392"/>
      <c r="AV79" s="20"/>
      <c r="AW79" s="20"/>
      <c r="AX79" s="20"/>
      <c r="AY79" s="20"/>
      <c r="AZ79" s="20"/>
      <c r="BA79" s="20"/>
      <c r="BB79" s="20"/>
      <c r="BC79" s="20"/>
      <c r="BD79" s="20"/>
      <c r="BE79" s="20"/>
      <c r="BF79" s="20"/>
      <c r="BG79" s="20"/>
      <c r="BH79" s="20"/>
      <c r="BI79" s="20"/>
      <c r="BJ79" s="20"/>
      <c r="BK79" s="2" t="str">
        <f t="shared" si="478"/>
        <v/>
      </c>
      <c r="BL79" s="7" t="str">
        <f t="shared" ref="BL79:BL100" si="595">IF(AND(ISNUMBER(BM79),BM79&gt;0),BM79,IF(ISNUMBER(VLOOKUP(BK79,RP_Trips,2,FALSE)),VLOOKUP(BK79,RP_Trips,2,FALSE),""))</f>
        <v/>
      </c>
      <c r="BM79" s="7" t="str">
        <f t="shared" ref="BM79:BM101" si="596">_xlfn.IFNA(IF(VLOOKUP(BK79,RP_MiscCalc_RouteBlockTimes,2,FALSE)&lt;&gt;0,VLOOKUP(BK79,RP_MiscCalc_RouteBlockTimes,2,FALSE),NA()),_xlfn.IFNA(IF(VLOOKUP(BK79,RP_RouteBlockTime_PreTVL,2,FALSE)&lt;&gt;0,VLOOKUP(BK79,RP_RouteBlockTime_PreTVL,2,FALSE),NA()),_xlfn.IFNA(IF(VLOOKUP(BK79,TVLRouteBlockTimes,2,FALSE)&lt;&gt;0,VLOOKUP(BK79,TVLRouteBlockTimes,2,FALSE),NA()),_xlfn.IFNA(IF(VLOOKUP(BK79,RP_RouteBlockTime_S1,2,FALSE)&lt;&gt;0,VLOOKUP(BK79,RP_RouteBlockTime_S1,2,FALSE),NA()),_xlfn.IFNA(VLOOKUP(BK79,RP_RouteBlockTime_S2,2,FALSE),_xlfn.IFNA(VLOOKUP(BK79,RP_RouteBlockTime_S3,2,FALSE),_xlfn.IFNA(VLOOKUP(BK79,RP_RouteBlockTime_S4,2,FALSE),_xlfn.IFNA(VLOOKUP(BK79,RP_RouteBlockTime_S5,2,FALSE),_xlfn.IFNA(VLOOKUP(BK79,RP_RouteBlockTime_S6,2,FALSE),_xlfn.IFNA(VLOOKUP(BK79,RP_RouteBlockTime_PostTVL,2,FALSE),""))))))))))</f>
        <v/>
      </c>
      <c r="BN79" s="2"/>
      <c r="BP79" s="236">
        <f ca="1"/>
        <v>4.2361111111111099E-2</v>
      </c>
      <c r="BR79" s="269">
        <f t="shared" si="580"/>
        <v>44130</v>
      </c>
      <c r="BT79" s="278">
        <f t="shared" si="577"/>
        <v>44130</v>
      </c>
      <c r="CK79" s="219">
        <f t="shared" si="465"/>
        <v>0.22569444444444442</v>
      </c>
      <c r="CL79" s="219">
        <v>0.21527777777777801</v>
      </c>
      <c r="CM79" s="219">
        <v>0.21875</v>
      </c>
      <c r="CN79" s="219">
        <f t="shared" si="563"/>
        <v>4.5138888888888888E-2</v>
      </c>
      <c r="CO79" s="219">
        <f t="shared" si="563"/>
        <v>4.5138888888888888E-2</v>
      </c>
      <c r="CP79" s="219">
        <v>0.21875</v>
      </c>
      <c r="CQ79" s="219">
        <v>4.3749999999999997E-2</v>
      </c>
      <c r="CS79" s="219">
        <f t="shared" si="466"/>
        <v>0.22569444444444442</v>
      </c>
      <c r="CT79" s="219">
        <v>0.21527777777777801</v>
      </c>
      <c r="CU79" s="219">
        <v>0.21875</v>
      </c>
      <c r="CV79" s="219">
        <f t="shared" si="564"/>
        <v>4.5138888888888888E-2</v>
      </c>
      <c r="CW79" s="219">
        <f t="shared" si="564"/>
        <v>4.5138888888888888E-2</v>
      </c>
      <c r="CX79" s="219">
        <v>0.21875</v>
      </c>
      <c r="CY79" s="219">
        <v>4.3749999999999997E-2</v>
      </c>
      <c r="DA79" s="240">
        <v>0.28472222222222199</v>
      </c>
      <c r="DB79" s="240">
        <v>0.28472222222222199</v>
      </c>
      <c r="DC79" s="240">
        <v>0.28472222222222199</v>
      </c>
      <c r="DD79" s="240">
        <v>0.28472222222222199</v>
      </c>
      <c r="DE79" s="240">
        <v>0.28472222222222199</v>
      </c>
      <c r="DF79" s="240">
        <v>0.28472222222222199</v>
      </c>
      <c r="DG79" s="240">
        <v>0.28472222222222199</v>
      </c>
      <c r="DH79" s="240">
        <v>0.28472222222222199</v>
      </c>
      <c r="DI79" s="240">
        <v>0.28472222222222199</v>
      </c>
      <c r="DJ79" s="240">
        <v>0.28472222222222199</v>
      </c>
      <c r="DL79" s="2" t="str" cm="1">
        <f t="array" ref="DL79">_xlfn.IFNA(IF(INDEX(SectorsBlocks,ROW()-ROW(DK$5)+2,MATCH(SUBSTITUTE(RPName," ",""),SectorsBlocks_Top,0))&lt;&gt;0,INDEX(SectorsBlocks,ROW()-ROW(DK$5)+2,MATCH(SUBSTITUTE(RPName," ",""),SectorsBlocks_Top,0)),""),"")</f>
        <v>HTI-BNE</v>
      </c>
      <c r="DM79" s="250" cm="1">
        <f t="array" ref="DM79">_xlfn.IFNA(IF(INDEX(SectorsBlocks,ROW()-ROW(DL$5)+2,MATCH(SUBSTITUTE(RPName," ",""),SectorsBlocks_Top,0))&lt;&gt;0,INDEX(SectorsBlocks,ROW()-ROW(DL$5)+2,MATCH(SUBSTITUTE(RPName," ",""),SectorsBlocks_Top,0)+1),""),"")</f>
        <v>6.5972222222222224E-2</v>
      </c>
    </row>
    <row r="80" spans="1:117" ht="15" customHeight="1">
      <c r="A80" s="20"/>
      <c r="B80" s="635"/>
      <c r="C80" s="636"/>
      <c r="D80" s="447" t="s">
        <v>242</v>
      </c>
      <c r="E80" s="117" t="s">
        <v>521</v>
      </c>
      <c r="F80" s="231" t="s">
        <v>431</v>
      </c>
      <c r="G80" s="211"/>
      <c r="H80" s="213" t="str">
        <f>IF(ISBLANK(RP_Roll_Out_From),"",IF(AND(ISNUMBER(G80),ISNUMBER(RP_Roll_Out_From_UTC)),G80-RP_Roll_Out_From_UTC+IF(G80&lt;RP_Roll_Out_From_UTC,1,0),""))</f>
        <v/>
      </c>
      <c r="I80" s="214" t="str">
        <f>IF(AND(ISNUMBER(H80),ISNUMBER(RP_Roll_Out_CrewBaseUTC)),H80+RP_Roll_Out_CrewBaseUTC-IF(H80+RP_Roll_Out_CrewBaseUTC&gt;1,1,0),"")</f>
        <v/>
      </c>
      <c r="J80" s="231" t="s">
        <v>431</v>
      </c>
      <c r="K80" s="211"/>
      <c r="L80" s="213" t="str">
        <f>IF(ISBLANK(RP_Roll_Out_To),"",IF(AND(ISNUMBER(K80),ISNUMBER(RP_Roll_Out_To_UTC)),K80-RP_Roll_Out_To_UTC+IF(K80&lt;RP_Roll_Out_To_UTC,1,0),""))</f>
        <v/>
      </c>
      <c r="M80" s="214" t="str">
        <f>IF(AND(ISNUMBER(RP_Roll_Out_CrewBaseUTC),ISNUMBER(L80)),L80+RP_Roll_Out_CrewBaseUTC-IF(L80+RP_Roll_Out_CrewBaseUTC&gt;1,1,0),"")</f>
        <v/>
      </c>
      <c r="N80" s="260" t="str">
        <f>IF(AND(ISNUMBER(L80),ISNUMBER(H80)),TIME(HOUR(L80-H80),MINUTE(L80-H80),0)+IF(L80-H80&lt;0,1,0),"")</f>
        <v/>
      </c>
      <c r="O80" s="447" t="s">
        <v>242</v>
      </c>
      <c r="P80" s="117" t="s">
        <v>521</v>
      </c>
      <c r="Q80" s="230" t="str">
        <f>IFERROR(IF(AND(RP_Roll_Out_Sector&lt;&gt;"",OR(M80&lt;I80,I80&gt;0.5),ISNUMBER(I80)),TIME(HOUR(1-I80+IF(1-I80&lt;0,1,0)),MINUTE(1-I80+IF(1-I80&lt;0,1,0))-IF(M80&gt;I80,TIME(24,0,0)-TIME(HOUR(M80),MINUTE(M80),0),0),0),""),"Error")</f>
        <v/>
      </c>
      <c r="R80" s="20"/>
      <c r="S80" s="445" t="s">
        <v>267</v>
      </c>
      <c r="T80" s="446"/>
      <c r="U80" s="446"/>
      <c r="V80" s="452" t="s">
        <v>410</v>
      </c>
      <c r="W80" s="452"/>
      <c r="X80" s="452"/>
      <c r="Y80" s="452"/>
      <c r="Z80" s="452"/>
      <c r="AA80" s="452"/>
      <c r="AB80" s="452"/>
      <c r="AC80" s="452"/>
      <c r="AD80" s="452"/>
      <c r="AE80" s="452"/>
      <c r="AF80" s="20"/>
      <c r="AG80" s="20"/>
      <c r="AH80" s="20"/>
      <c r="AI80" s="392"/>
      <c r="AJ80" s="392"/>
      <c r="AK80" s="392"/>
      <c r="AL80" s="392"/>
      <c r="AM80" s="392"/>
      <c r="AN80" s="392"/>
      <c r="AO80" s="392"/>
      <c r="AP80" s="392"/>
      <c r="AQ80" s="392"/>
      <c r="AR80" s="392"/>
      <c r="AS80" s="392"/>
      <c r="AT80" s="392"/>
      <c r="AU80" s="392"/>
      <c r="AV80" s="20"/>
      <c r="AW80" s="20"/>
      <c r="AX80" s="20"/>
      <c r="AY80" s="20"/>
      <c r="AZ80" s="20"/>
      <c r="BA80" s="20"/>
      <c r="BB80" s="20"/>
      <c r="BC80" s="20"/>
      <c r="BD80" s="20"/>
      <c r="BE80" s="20"/>
      <c r="BF80" s="20"/>
      <c r="BG80" s="20"/>
      <c r="BH80" s="20"/>
      <c r="BI80" s="20"/>
      <c r="BJ80" s="20"/>
      <c r="BK80" s="2" t="str">
        <f t="shared" si="478"/>
        <v/>
      </c>
      <c r="BL80" s="7" t="str">
        <f t="shared" ref="BL80:BL101" si="597">IF(AND(ISNUMBER(BM80),BM80&gt;0),BM80,IF(ISNUMBER(VLOOKUP(BK80,RP_Trips,2,FALSE)),VLOOKUP(BK80,RP_Trips,2,FALSE),""))</f>
        <v/>
      </c>
      <c r="BM80" s="7" t="str">
        <f t="shared" ref="BM80:BM102" si="598">_xlfn.IFNA(IF(VLOOKUP(BK80,RP_MiscCalc_RouteBlockTimes,2,FALSE)&lt;&gt;0,VLOOKUP(BK80,RP_MiscCalc_RouteBlockTimes,2,FALSE),NA()),_xlfn.IFNA(IF(VLOOKUP(BK80,RP_RouteBlockTime_PreTVL,2,FALSE)&lt;&gt;0,VLOOKUP(BK80,RP_RouteBlockTime_PreTVL,2,FALSE),NA()),_xlfn.IFNA(IF(VLOOKUP(BK80,TVLRouteBlockTimes,2,FALSE)&lt;&gt;0,VLOOKUP(BK80,TVLRouteBlockTimes,2,FALSE),NA()),_xlfn.IFNA(IF(VLOOKUP(BK80,RP_RouteBlockTime_S1,2,FALSE)&lt;&gt;0,VLOOKUP(BK80,RP_RouteBlockTime_S1,2,FALSE),NA()),_xlfn.IFNA(VLOOKUP(BK80,RP_RouteBlockTime_S2,2,FALSE),_xlfn.IFNA(VLOOKUP(BK80,RP_RouteBlockTime_S3,2,FALSE),_xlfn.IFNA(VLOOKUP(BK80,RP_RouteBlockTime_S4,2,FALSE),_xlfn.IFNA(VLOOKUP(BK80,RP_RouteBlockTime_S5,2,FALSE),_xlfn.IFNA(VLOOKUP(BK80,RP_RouteBlockTime_S6,2,FALSE),_xlfn.IFNA(VLOOKUP(BK80,RP_RouteBlockTime_PostTVL,2,FALSE),""))))))))))</f>
        <v/>
      </c>
      <c r="BN80" s="2"/>
      <c r="BP80" s="236">
        <f ca="1"/>
        <v>4.3055555555555597E-2</v>
      </c>
      <c r="BT80" s="275"/>
      <c r="CK80" s="219">
        <f t="shared" si="465"/>
        <v>0.22916666666666666</v>
      </c>
      <c r="CL80" s="219">
        <v>0.21875</v>
      </c>
      <c r="CM80" s="219">
        <v>0.22222222222222199</v>
      </c>
      <c r="CN80" s="219">
        <f t="shared" ref="CN80:CO95" si="599">IF(CN79=1,TIME(0,1,0),TIME(HOUR(CN79),MINUTE(CN79),0)+TIME(0,1,0))</f>
        <v>4.583333333333333E-2</v>
      </c>
      <c r="CO80" s="219">
        <f t="shared" si="599"/>
        <v>4.583333333333333E-2</v>
      </c>
      <c r="CP80" s="219">
        <v>0.22222222222222199</v>
      </c>
      <c r="CQ80" s="219">
        <v>4.4444444444444398E-2</v>
      </c>
      <c r="CS80" s="219">
        <f t="shared" si="466"/>
        <v>0.22916666666666666</v>
      </c>
      <c r="CT80" s="219">
        <v>0.21875</v>
      </c>
      <c r="CU80" s="219">
        <v>0.22222222222222199</v>
      </c>
      <c r="CV80" s="219">
        <f t="shared" ref="CV80:CW95" si="600">IF(CV79=1,TIME(0,1,0),TIME(HOUR(CV79),MINUTE(CV79),0)+TIME(0,1,0))</f>
        <v>4.583333333333333E-2</v>
      </c>
      <c r="CW80" s="219">
        <f t="shared" si="600"/>
        <v>4.583333333333333E-2</v>
      </c>
      <c r="CX80" s="219">
        <v>0.22222222222222199</v>
      </c>
      <c r="CY80" s="219">
        <v>4.4444444444444398E-2</v>
      </c>
      <c r="DA80" s="240">
        <v>0.28819444444444497</v>
      </c>
      <c r="DB80" s="240">
        <v>0.28819444444444497</v>
      </c>
      <c r="DC80" s="240">
        <v>0.28819444444444497</v>
      </c>
      <c r="DD80" s="240">
        <v>0.28819444444444497</v>
      </c>
      <c r="DE80" s="240">
        <v>0.28819444444444497</v>
      </c>
      <c r="DF80" s="240">
        <v>0.28819444444444497</v>
      </c>
      <c r="DG80" s="240">
        <v>0.28819444444444497</v>
      </c>
      <c r="DH80" s="240">
        <v>0.28819444444444497</v>
      </c>
      <c r="DI80" s="240">
        <v>0.28819444444444497</v>
      </c>
      <c r="DJ80" s="240">
        <v>0.28819444444444497</v>
      </c>
      <c r="DL80" s="2" t="str" cm="1">
        <f t="array" ref="DL80">_xlfn.IFNA(IF(INDEX(SectorsBlocks,ROW()-ROW(DK$5)+2,MATCH(SUBSTITUTE(RPName," ",""),SectorsBlocks_Top,0))&lt;&gt;0,INDEX(SectorsBlocks,ROW()-ROW(DK$5)+2,MATCH(SUBSTITUTE(RPName," ",""),SectorsBlocks_Top,0)),""),"")</f>
        <v>HTI-MEL</v>
      </c>
      <c r="DM80" s="250" cm="1">
        <f t="array" ref="DM80">_xlfn.IFNA(IF(INDEX(SectorsBlocks,ROW()-ROW(DL$5)+2,MATCH(SUBSTITUTE(RPName," ",""),SectorsBlocks_Top,0))&lt;&gt;0,INDEX(SectorsBlocks,ROW()-ROW(DL$5)+2,MATCH(SUBSTITUTE(RPName," ",""),SectorsBlocks_Top,0)+1),""),"")</f>
        <v>0.125</v>
      </c>
    </row>
    <row r="81" spans="1:117" ht="15" customHeight="1" thickBot="1">
      <c r="A81" s="20"/>
      <c r="B81" s="631" t="s">
        <v>495</v>
      </c>
      <c r="C81" s="632"/>
      <c r="D81" s="448"/>
      <c r="E81" s="204" t="s">
        <v>522</v>
      </c>
      <c r="F81" s="232"/>
      <c r="G81" s="212"/>
      <c r="H81" s="215" t="str">
        <f>IF(ISBLANK(RP_Roll_Out_From),"",IF(AND(ISNUMBER(G81),ISNUMBER(RP_Roll_Out_From_UTC)),G81-RP_Roll_Out_From_UTC+IF(G81&lt;RP_Roll_Out_From_UTC,1,0),""))</f>
        <v/>
      </c>
      <c r="I81" s="216" t="str">
        <f>IF(AND(ISNUMBER(H81),ISNUMBER(RP_Roll_Out_CrewBaseUTC)),H81+RP_Roll_Out_CrewBaseUTC-IF(H81+RP_Roll_Out_CrewBaseUTC&gt;1,1,0),"")</f>
        <v/>
      </c>
      <c r="J81" s="232"/>
      <c r="K81" s="212"/>
      <c r="L81" s="215" t="str">
        <f>IF(ISBLANK(RP_Roll_Out_To),"",IF(AND(ISNUMBER(K81),ISNUMBER(RP_Roll_Out_To_UTC)),K81-RP_Roll_Out_To_UTC+IF(K81&lt;RP_Roll_Out_To_UTC,1,0),""))</f>
        <v/>
      </c>
      <c r="M81" s="216" t="str">
        <f>IF(AND(ISNUMBER(RP_Roll_Out_CrewBaseUTC),ISNUMBER(L81)),L81+RP_Roll_Out_CrewBaseUTC-IF(L81+RP_Roll_Out_CrewBaseUTC&gt;1,1,0),"")</f>
        <v/>
      </c>
      <c r="N81" s="257" t="str">
        <f>IF(AND(ISNUMBER(L81),ISNUMBER(H81)),TIME(HOUR(L81-H81),MINUTE(L81-H81),0)+IF(L81-H81&lt;0,1,0),"")</f>
        <v/>
      </c>
      <c r="O81" s="448"/>
      <c r="P81" s="204" t="s">
        <v>522</v>
      </c>
      <c r="Q81" s="227" t="str">
        <f>IFERROR(IF(AND(RP_Roll_Out_Sector&lt;&gt;"",OR(M81&lt;I81,I81&gt;0.5),ISNUMBER(I81)),TIME(HOUR(1-I81+IF(1-I81&lt;0,1,0)),MINUTE(1-I81+IF(1-I81&lt;0,1,0))-IF(M81&gt;I81,TIME(24,0,0)-TIME(HOUR(M81),MINUTE(M81),0),0),0),""),"Error")</f>
        <v/>
      </c>
      <c r="R81" s="20"/>
      <c r="S81" s="445" t="s">
        <v>268</v>
      </c>
      <c r="T81" s="446"/>
      <c r="U81" s="446"/>
      <c r="V81" s="452" t="s">
        <v>411</v>
      </c>
      <c r="W81" s="452"/>
      <c r="X81" s="452"/>
      <c r="Y81" s="452"/>
      <c r="Z81" s="452"/>
      <c r="AA81" s="452"/>
      <c r="AB81" s="452"/>
      <c r="AC81" s="452"/>
      <c r="AD81" s="452"/>
      <c r="AE81" s="452"/>
      <c r="AF81" s="20"/>
      <c r="AG81" s="20"/>
      <c r="AH81" s="20"/>
      <c r="AI81" s="392"/>
      <c r="AJ81" s="392"/>
      <c r="AK81" s="392"/>
      <c r="AL81" s="392"/>
      <c r="AM81" s="392"/>
      <c r="AN81" s="392"/>
      <c r="AO81" s="392"/>
      <c r="AP81" s="392"/>
      <c r="AQ81" s="392"/>
      <c r="AR81" s="392"/>
      <c r="AS81" s="392"/>
      <c r="AT81" s="392"/>
      <c r="AU81" s="392"/>
      <c r="AV81" s="20"/>
      <c r="AW81" s="20"/>
      <c r="AX81" s="20"/>
      <c r="AY81" s="20"/>
      <c r="AZ81" s="20"/>
      <c r="BA81" s="20"/>
      <c r="BB81" s="20"/>
      <c r="BC81" s="20"/>
      <c r="BD81" s="20"/>
      <c r="BE81" s="20"/>
      <c r="BF81" s="20"/>
      <c r="BG81" s="20"/>
      <c r="BH81" s="20"/>
      <c r="BI81" s="20"/>
      <c r="BJ81" s="20"/>
      <c r="BK81" s="2" t="str">
        <f t="shared" si="478"/>
        <v/>
      </c>
      <c r="BL81" s="7" t="str">
        <f t="shared" ref="BL81:BL102" si="601">IF(AND(ISNUMBER(BM81),BM81&gt;0),BM81,IF(ISNUMBER(VLOOKUP(BK81,RP_Trips,2,FALSE)),VLOOKUP(BK81,RP_Trips,2,FALSE),""))</f>
        <v/>
      </c>
      <c r="BM81" s="7" t="str">
        <f t="shared" ref="BM81:BM103" si="602">_xlfn.IFNA(IF(VLOOKUP(BK81,RP_MiscCalc_RouteBlockTimes,2,FALSE)&lt;&gt;0,VLOOKUP(BK81,RP_MiscCalc_RouteBlockTimes,2,FALSE),NA()),_xlfn.IFNA(IF(VLOOKUP(BK81,RP_RouteBlockTime_PreTVL,2,FALSE)&lt;&gt;0,VLOOKUP(BK81,RP_RouteBlockTime_PreTVL,2,FALSE),NA()),_xlfn.IFNA(IF(VLOOKUP(BK81,TVLRouteBlockTimes,2,FALSE)&lt;&gt;0,VLOOKUP(BK81,TVLRouteBlockTimes,2,FALSE),NA()),_xlfn.IFNA(IF(VLOOKUP(BK81,RP_RouteBlockTime_S1,2,FALSE)&lt;&gt;0,VLOOKUP(BK81,RP_RouteBlockTime_S1,2,FALSE),NA()),_xlfn.IFNA(VLOOKUP(BK81,RP_RouteBlockTime_S2,2,FALSE),_xlfn.IFNA(VLOOKUP(BK81,RP_RouteBlockTime_S3,2,FALSE),_xlfn.IFNA(VLOOKUP(BK81,RP_RouteBlockTime_S4,2,FALSE),_xlfn.IFNA(VLOOKUP(BK81,RP_RouteBlockTime_S5,2,FALSE),_xlfn.IFNA(VLOOKUP(BK81,RP_RouteBlockTime_S6,2,FALSE),_xlfn.IFNA(VLOOKUP(BK81,RP_RouteBlockTime_PostTVL,2,FALSE),""))))))))))</f>
        <v/>
      </c>
      <c r="BN81" s="2"/>
      <c r="BP81" s="236">
        <f ca="1"/>
        <v>4.3749999999999997E-2</v>
      </c>
      <c r="BT81" s="275"/>
      <c r="CK81" s="219">
        <f t="shared" si="465"/>
        <v>0.23263888888888887</v>
      </c>
      <c r="CL81" s="219">
        <v>0.22222222222222199</v>
      </c>
      <c r="CM81" s="219">
        <v>0.225694444444444</v>
      </c>
      <c r="CN81" s="219">
        <f t="shared" si="599"/>
        <v>4.6527777777777772E-2</v>
      </c>
      <c r="CO81" s="219">
        <f t="shared" si="599"/>
        <v>4.6527777777777772E-2</v>
      </c>
      <c r="CP81" s="219">
        <v>0.225694444444444</v>
      </c>
      <c r="CQ81" s="219">
        <v>4.5138888888888902E-2</v>
      </c>
      <c r="CS81" s="219">
        <f t="shared" si="466"/>
        <v>0.23263888888888887</v>
      </c>
      <c r="CT81" s="219">
        <v>0.22222222222222199</v>
      </c>
      <c r="CU81" s="219">
        <v>0.225694444444444</v>
      </c>
      <c r="CV81" s="219">
        <f t="shared" si="600"/>
        <v>4.6527777777777772E-2</v>
      </c>
      <c r="CW81" s="219">
        <f t="shared" si="600"/>
        <v>4.6527777777777772E-2</v>
      </c>
      <c r="CX81" s="219">
        <v>0.225694444444444</v>
      </c>
      <c r="CY81" s="219">
        <v>4.5138888888888902E-2</v>
      </c>
      <c r="DA81" s="240">
        <v>0.29166666666666702</v>
      </c>
      <c r="DB81" s="240">
        <v>0.29166666666666702</v>
      </c>
      <c r="DC81" s="240">
        <v>0.29166666666666702</v>
      </c>
      <c r="DD81" s="240">
        <v>0.29166666666666702</v>
      </c>
      <c r="DE81" s="240">
        <v>0.29166666666666702</v>
      </c>
      <c r="DF81" s="240">
        <v>0.29166666666666702</v>
      </c>
      <c r="DG81" s="240">
        <v>0.29166666666666702</v>
      </c>
      <c r="DH81" s="240">
        <v>0.29166666666666702</v>
      </c>
      <c r="DI81" s="240">
        <v>0.29166666666666702</v>
      </c>
      <c r="DJ81" s="240">
        <v>0.29166666666666702</v>
      </c>
      <c r="DL81" s="2" t="str" cm="1">
        <f t="array" ref="DL81">_xlfn.IFNA(IF(INDEX(SectorsBlocks,ROW()-ROW(DK$5)+2,MATCH(SUBSTITUTE(RPName," ",""),SectorsBlocks_Top,0))&lt;&gt;0,INDEX(SectorsBlocks,ROW()-ROW(DK$5)+2,MATCH(SUBSTITUTE(RPName," ",""),SectorsBlocks_Top,0)),""),"")</f>
        <v>HTI-SYD</v>
      </c>
      <c r="DM81" s="250" cm="1">
        <f t="array" ref="DM81">_xlfn.IFNA(IF(INDEX(SectorsBlocks,ROW()-ROW(DL$5)+2,MATCH(SUBSTITUTE(RPName," ",""),SectorsBlocks_Top,0))&lt;&gt;0,INDEX(SectorsBlocks,ROW()-ROW(DL$5)+2,MATCH(SUBSTITUTE(RPName," ",""),SectorsBlocks_Top,0)+1),""),"")</f>
        <v>9.7222222222222224E-2</v>
      </c>
    </row>
    <row r="82" spans="1:117" ht="15" customHeight="1">
      <c r="A82" s="20"/>
      <c r="B82" s="399" t="s">
        <v>660</v>
      </c>
      <c r="C82" s="399"/>
      <c r="D82" s="399"/>
      <c r="E82" s="399"/>
      <c r="F82" s="399"/>
      <c r="G82" s="399"/>
      <c r="H82" s="399"/>
      <c r="I82" s="399"/>
      <c r="J82" s="399"/>
      <c r="K82" s="399"/>
      <c r="L82" s="399"/>
      <c r="M82" s="399"/>
      <c r="N82" s="399"/>
      <c r="O82" s="399"/>
      <c r="P82" s="399"/>
      <c r="Q82" s="399"/>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 t="str">
        <f t="shared" si="478"/>
        <v/>
      </c>
      <c r="BL82" s="7" t="str">
        <f t="shared" ref="BL82:BL103" si="603">IF(AND(ISNUMBER(BM82),BM82&gt;0),BM82,IF(ISNUMBER(VLOOKUP(BK82,RP_Trips,2,FALSE)),VLOOKUP(BK82,RP_Trips,2,FALSE),""))</f>
        <v/>
      </c>
      <c r="BM82" s="7" t="str">
        <f t="shared" ref="BM82:BM104" si="604">_xlfn.IFNA(IF(VLOOKUP(BK82,RP_MiscCalc_RouteBlockTimes,2,FALSE)&lt;&gt;0,VLOOKUP(BK82,RP_MiscCalc_RouteBlockTimes,2,FALSE),NA()),_xlfn.IFNA(IF(VLOOKUP(BK82,RP_RouteBlockTime_PreTVL,2,FALSE)&lt;&gt;0,VLOOKUP(BK82,RP_RouteBlockTime_PreTVL,2,FALSE),NA()),_xlfn.IFNA(IF(VLOOKUP(BK82,TVLRouteBlockTimes,2,FALSE)&lt;&gt;0,VLOOKUP(BK82,TVLRouteBlockTimes,2,FALSE),NA()),_xlfn.IFNA(IF(VLOOKUP(BK82,RP_RouteBlockTime_S1,2,FALSE)&lt;&gt;0,VLOOKUP(BK82,RP_RouteBlockTime_S1,2,FALSE),NA()),_xlfn.IFNA(VLOOKUP(BK82,RP_RouteBlockTime_S2,2,FALSE),_xlfn.IFNA(VLOOKUP(BK82,RP_RouteBlockTime_S3,2,FALSE),_xlfn.IFNA(VLOOKUP(BK82,RP_RouteBlockTime_S4,2,FALSE),_xlfn.IFNA(VLOOKUP(BK82,RP_RouteBlockTime_S5,2,FALSE),_xlfn.IFNA(VLOOKUP(BK82,RP_RouteBlockTime_S6,2,FALSE),_xlfn.IFNA(VLOOKUP(BK82,RP_RouteBlockTime_PostTVL,2,FALSE),""))))))))))</f>
        <v/>
      </c>
      <c r="BN82" s="2"/>
      <c r="BP82" s="236">
        <f ca="1"/>
        <v>4.4444444444444398E-2</v>
      </c>
      <c r="BT82" s="275"/>
      <c r="CK82" s="219">
        <f t="shared" si="465"/>
        <v>0.2361111111111111</v>
      </c>
      <c r="CL82" s="219">
        <v>0.225694444444444</v>
      </c>
      <c r="CM82" s="219">
        <v>0.22916666666666699</v>
      </c>
      <c r="CN82" s="219">
        <f t="shared" si="599"/>
        <v>4.7222222222222221E-2</v>
      </c>
      <c r="CO82" s="219">
        <f t="shared" si="599"/>
        <v>4.7222222222222221E-2</v>
      </c>
      <c r="CP82" s="219">
        <v>0.22916666666666699</v>
      </c>
      <c r="CQ82" s="219">
        <v>4.5833333333333302E-2</v>
      </c>
      <c r="CS82" s="219">
        <f t="shared" si="466"/>
        <v>0.2361111111111111</v>
      </c>
      <c r="CT82" s="219">
        <v>0.225694444444444</v>
      </c>
      <c r="CU82" s="219">
        <v>0.22916666666666699</v>
      </c>
      <c r="CV82" s="219">
        <f t="shared" si="600"/>
        <v>4.7222222222222221E-2</v>
      </c>
      <c r="CW82" s="219">
        <f t="shared" si="600"/>
        <v>4.7222222222222221E-2</v>
      </c>
      <c r="CX82" s="219">
        <v>0.22916666666666699</v>
      </c>
      <c r="CY82" s="219">
        <v>4.5833333333333302E-2</v>
      </c>
      <c r="DA82" s="240">
        <v>0.29513888888888901</v>
      </c>
      <c r="DB82" s="240">
        <v>0.29513888888888901</v>
      </c>
      <c r="DC82" s="240">
        <v>0.29513888888888901</v>
      </c>
      <c r="DD82" s="240">
        <v>0.29513888888888901</v>
      </c>
      <c r="DE82" s="240">
        <v>0.29513888888888901</v>
      </c>
      <c r="DF82" s="240">
        <v>0.29513888888888901</v>
      </c>
      <c r="DG82" s="240">
        <v>0.29513888888888901</v>
      </c>
      <c r="DH82" s="240">
        <v>0.29513888888888901</v>
      </c>
      <c r="DI82" s="240">
        <v>0.29513888888888901</v>
      </c>
      <c r="DJ82" s="240">
        <v>0.29513888888888901</v>
      </c>
      <c r="DL82" s="2" t="str" cm="1">
        <f t="array" ref="DL82">_xlfn.IFNA(IF(INDEX(SectorsBlocks,ROW()-ROW(DK$5)+2,MATCH(SUBSTITUTE(RPName," ",""),SectorsBlocks_Top,0))&lt;&gt;0,INDEX(SectorsBlocks,ROW()-ROW(DK$5)+2,MATCH(SUBSTITUTE(RPName," ",""),SectorsBlocks_Top,0)),""),"")</f>
        <v>KGI-PER</v>
      </c>
      <c r="DM82" s="250" cm="1">
        <f t="array" ref="DM82">_xlfn.IFNA(IF(INDEX(SectorsBlocks,ROW()-ROW(DL$5)+2,MATCH(SUBSTITUTE(RPName," ",""),SectorsBlocks_Top,0))&lt;&gt;0,INDEX(SectorsBlocks,ROW()-ROW(DL$5)+2,MATCH(SUBSTITUTE(RPName," ",""),SectorsBlocks_Top,0)+1),""),"")</f>
        <v>5.2083333333333336E-2</v>
      </c>
    </row>
    <row r="83" spans="1:117" ht="15" customHeight="1">
      <c r="A83" s="20"/>
      <c r="B83" s="400"/>
      <c r="C83" s="400"/>
      <c r="D83" s="400"/>
      <c r="E83" s="400"/>
      <c r="F83" s="400"/>
      <c r="G83" s="400"/>
      <c r="H83" s="400"/>
      <c r="I83" s="400"/>
      <c r="J83" s="400"/>
      <c r="K83" s="400"/>
      <c r="L83" s="400"/>
      <c r="M83" s="400"/>
      <c r="N83" s="400"/>
      <c r="O83" s="400"/>
      <c r="P83" s="400"/>
      <c r="Q83" s="40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 t="str">
        <f t="shared" si="478"/>
        <v/>
      </c>
      <c r="BL83" s="7" t="str">
        <f t="shared" ref="BL83:BL104" si="605">IF(AND(ISNUMBER(BM83),BM83&gt;0),BM83,IF(ISNUMBER(VLOOKUP(BK83,RP_Trips,2,FALSE)),VLOOKUP(BK83,RP_Trips,2,FALSE),""))</f>
        <v/>
      </c>
      <c r="BM83" s="7" t="str">
        <f t="shared" ref="BM83:BM105" si="606">_xlfn.IFNA(IF(VLOOKUP(BK83,RP_MiscCalc_RouteBlockTimes,2,FALSE)&lt;&gt;0,VLOOKUP(BK83,RP_MiscCalc_RouteBlockTimes,2,FALSE),NA()),_xlfn.IFNA(IF(VLOOKUP(BK83,RP_RouteBlockTime_PreTVL,2,FALSE)&lt;&gt;0,VLOOKUP(BK83,RP_RouteBlockTime_PreTVL,2,FALSE),NA()),_xlfn.IFNA(IF(VLOOKUP(BK83,TVLRouteBlockTimes,2,FALSE)&lt;&gt;0,VLOOKUP(BK83,TVLRouteBlockTimes,2,FALSE),NA()),_xlfn.IFNA(IF(VLOOKUP(BK83,RP_RouteBlockTime_S1,2,FALSE)&lt;&gt;0,VLOOKUP(BK83,RP_RouteBlockTime_S1,2,FALSE),NA()),_xlfn.IFNA(VLOOKUP(BK83,RP_RouteBlockTime_S2,2,FALSE),_xlfn.IFNA(VLOOKUP(BK83,RP_RouteBlockTime_S3,2,FALSE),_xlfn.IFNA(VLOOKUP(BK83,RP_RouteBlockTime_S4,2,FALSE),_xlfn.IFNA(VLOOKUP(BK83,RP_RouteBlockTime_S5,2,FALSE),_xlfn.IFNA(VLOOKUP(BK83,RP_RouteBlockTime_S6,2,FALSE),_xlfn.IFNA(VLOOKUP(BK83,RP_RouteBlockTime_PostTVL,2,FALSE),""))))))))))</f>
        <v/>
      </c>
      <c r="BN83" s="2"/>
      <c r="BP83" s="236">
        <f ca="1"/>
        <v>4.5138888888888902E-2</v>
      </c>
      <c r="BT83" s="275"/>
      <c r="CK83" s="219">
        <f t="shared" si="465"/>
        <v>0.23958333333333331</v>
      </c>
      <c r="CL83" s="219">
        <v>0.22916666666666699</v>
      </c>
      <c r="CM83" s="219">
        <v>0.23263888888888901</v>
      </c>
      <c r="CN83" s="219">
        <f t="shared" si="599"/>
        <v>4.7916666666666663E-2</v>
      </c>
      <c r="CO83" s="219">
        <f t="shared" si="599"/>
        <v>4.7916666666666663E-2</v>
      </c>
      <c r="CP83" s="219">
        <v>0.23263888888888901</v>
      </c>
      <c r="CQ83" s="219">
        <v>4.65277777777778E-2</v>
      </c>
      <c r="CS83" s="219">
        <f t="shared" si="466"/>
        <v>0.23958333333333331</v>
      </c>
      <c r="CT83" s="219">
        <v>0.22916666666666699</v>
      </c>
      <c r="CU83" s="219">
        <v>0.23263888888888901</v>
      </c>
      <c r="CV83" s="219">
        <f t="shared" si="600"/>
        <v>4.7916666666666663E-2</v>
      </c>
      <c r="CW83" s="219">
        <f t="shared" si="600"/>
        <v>4.7916666666666663E-2</v>
      </c>
      <c r="CX83" s="219">
        <v>0.23263888888888901</v>
      </c>
      <c r="CY83" s="219">
        <v>4.65277777777778E-2</v>
      </c>
      <c r="DA83" s="240">
        <v>0.29861111111111099</v>
      </c>
      <c r="DB83" s="240">
        <v>0.29861111111111099</v>
      </c>
      <c r="DC83" s="240">
        <v>0.29861111111111099</v>
      </c>
      <c r="DD83" s="240">
        <v>0.29861111111111099</v>
      </c>
      <c r="DE83" s="240">
        <v>0.29861111111111099</v>
      </c>
      <c r="DF83" s="240">
        <v>0.29861111111111099</v>
      </c>
      <c r="DG83" s="240">
        <v>0.29861111111111099</v>
      </c>
      <c r="DH83" s="240">
        <v>0.29861111111111099</v>
      </c>
      <c r="DI83" s="240">
        <v>0.29861111111111099</v>
      </c>
      <c r="DJ83" s="240">
        <v>0.29861111111111099</v>
      </c>
      <c r="DL83" s="2" t="str" cm="1">
        <f t="array" ref="DL83">_xlfn.IFNA(IF(INDEX(SectorsBlocks,ROW()-ROW(DK$5)+2,MATCH(SUBSTITUTE(RPName," ",""),SectorsBlocks_Top,0))&lt;&gt;0,INDEX(SectorsBlocks,ROW()-ROW(DK$5)+2,MATCH(SUBSTITUTE(RPName," ",""),SectorsBlocks_Top,0)),""),"")</f>
        <v>KNX-PER</v>
      </c>
      <c r="DM83" s="250" cm="1">
        <f t="array" ref="DM83">_xlfn.IFNA(IF(INDEX(SectorsBlocks,ROW()-ROW(DL$5)+2,MATCH(SUBSTITUTE(RPName," ",""),SectorsBlocks_Top,0))&lt;&gt;0,INDEX(SectorsBlocks,ROW()-ROW(DL$5)+2,MATCH(SUBSTITUTE(RPName," ",""),SectorsBlocks_Top,0)+1),""),"")</f>
        <v>0.14930555555555555</v>
      </c>
    </row>
    <row r="84" spans="1:117" ht="15" customHeight="1">
      <c r="A84" s="20"/>
      <c r="B84" s="400"/>
      <c r="C84" s="400"/>
      <c r="D84" s="400"/>
      <c r="E84" s="400"/>
      <c r="F84" s="400"/>
      <c r="G84" s="400"/>
      <c r="H84" s="400"/>
      <c r="I84" s="400"/>
      <c r="J84" s="400"/>
      <c r="K84" s="400"/>
      <c r="L84" s="400"/>
      <c r="M84" s="400"/>
      <c r="N84" s="400"/>
      <c r="O84" s="400"/>
      <c r="P84" s="400"/>
      <c r="Q84" s="40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 t="str">
        <f t="shared" si="478"/>
        <v/>
      </c>
      <c r="BL84" s="7" t="str">
        <f t="shared" ref="BL84:BL105" si="607">IF(AND(ISNUMBER(BM84),BM84&gt;0),BM84,IF(ISNUMBER(VLOOKUP(BK84,RP_Trips,2,FALSE)),VLOOKUP(BK84,RP_Trips,2,FALSE),""))</f>
        <v/>
      </c>
      <c r="BM84" s="7" t="str">
        <f t="shared" ref="BM84:BM106" si="608">_xlfn.IFNA(IF(VLOOKUP(BK84,RP_MiscCalc_RouteBlockTimes,2,FALSE)&lt;&gt;0,VLOOKUP(BK84,RP_MiscCalc_RouteBlockTimes,2,FALSE),NA()),_xlfn.IFNA(IF(VLOOKUP(BK84,RP_RouteBlockTime_PreTVL,2,FALSE)&lt;&gt;0,VLOOKUP(BK84,RP_RouteBlockTime_PreTVL,2,FALSE),NA()),_xlfn.IFNA(IF(VLOOKUP(BK84,TVLRouteBlockTimes,2,FALSE)&lt;&gt;0,VLOOKUP(BK84,TVLRouteBlockTimes,2,FALSE),NA()),_xlfn.IFNA(IF(VLOOKUP(BK84,RP_RouteBlockTime_S1,2,FALSE)&lt;&gt;0,VLOOKUP(BK84,RP_RouteBlockTime_S1,2,FALSE),NA()),_xlfn.IFNA(VLOOKUP(BK84,RP_RouteBlockTime_S2,2,FALSE),_xlfn.IFNA(VLOOKUP(BK84,RP_RouteBlockTime_S3,2,FALSE),_xlfn.IFNA(VLOOKUP(BK84,RP_RouteBlockTime_S4,2,FALSE),_xlfn.IFNA(VLOOKUP(BK84,RP_RouteBlockTime_S5,2,FALSE),_xlfn.IFNA(VLOOKUP(BK84,RP_RouteBlockTime_S6,2,FALSE),_xlfn.IFNA(VLOOKUP(BK84,RP_RouteBlockTime_PostTVL,2,FALSE),""))))))))))</f>
        <v/>
      </c>
      <c r="BN84" s="2"/>
      <c r="BP84" s="236">
        <f ca="1"/>
        <v>4.5833333333333302E-2</v>
      </c>
      <c r="BT84" s="275"/>
      <c r="CK84" s="219">
        <f t="shared" si="465"/>
        <v>0.24305555555555555</v>
      </c>
      <c r="CL84" s="219">
        <v>0.23263888888888901</v>
      </c>
      <c r="CM84" s="219">
        <v>0.23611111111111099</v>
      </c>
      <c r="CN84" s="219">
        <f t="shared" si="599"/>
        <v>4.8611111111111112E-2</v>
      </c>
      <c r="CO84" s="219">
        <f t="shared" si="599"/>
        <v>4.8611111111111112E-2</v>
      </c>
      <c r="CP84" s="219">
        <v>0.23611111111111099</v>
      </c>
      <c r="CQ84" s="219">
        <v>4.72222222222222E-2</v>
      </c>
      <c r="CS84" s="219">
        <f t="shared" si="466"/>
        <v>0.24305555555555555</v>
      </c>
      <c r="CT84" s="219">
        <v>0.23263888888888901</v>
      </c>
      <c r="CU84" s="219">
        <v>0.23611111111111099</v>
      </c>
      <c r="CV84" s="219">
        <f t="shared" si="600"/>
        <v>4.8611111111111112E-2</v>
      </c>
      <c r="CW84" s="219">
        <f t="shared" si="600"/>
        <v>4.8611111111111112E-2</v>
      </c>
      <c r="CX84" s="219">
        <v>0.23611111111111099</v>
      </c>
      <c r="CY84" s="219">
        <v>4.72222222222222E-2</v>
      </c>
      <c r="DA84" s="240">
        <v>0.30208333333333298</v>
      </c>
      <c r="DB84" s="240">
        <v>0.30208333333333298</v>
      </c>
      <c r="DC84" s="240">
        <v>0.30208333333333298</v>
      </c>
      <c r="DD84" s="240">
        <v>0.30208333333333298</v>
      </c>
      <c r="DE84" s="240">
        <v>0.30208333333333298</v>
      </c>
      <c r="DF84" s="240">
        <v>0.30208333333333298</v>
      </c>
      <c r="DG84" s="240">
        <v>0.30208333333333298</v>
      </c>
      <c r="DH84" s="240">
        <v>0.30208333333333298</v>
      </c>
      <c r="DI84" s="240">
        <v>0.30208333333333298</v>
      </c>
      <c r="DJ84" s="240">
        <v>0.30208333333333298</v>
      </c>
      <c r="DL84" s="2" t="str" cm="1">
        <f t="array" ref="DL84">_xlfn.IFNA(IF(INDEX(SectorsBlocks,ROW()-ROW(DK$5)+2,MATCH(SUBSTITUTE(RPName," ",""),SectorsBlocks_Top,0))&lt;&gt;0,INDEX(SectorsBlocks,ROW()-ROW(DK$5)+2,MATCH(SUBSTITUTE(RPName," ",""),SectorsBlocks_Top,0)),""),"")</f>
        <v>KTA-BNE</v>
      </c>
      <c r="DM84" s="250" cm="1">
        <f t="array" ref="DM84">_xlfn.IFNA(IF(INDEX(SectorsBlocks,ROW()-ROW(DL$5)+2,MATCH(SUBSTITUTE(RPName," ",""),SectorsBlocks_Top,0))&lt;&gt;0,INDEX(SectorsBlocks,ROW()-ROW(DL$5)+2,MATCH(SUBSTITUTE(RPName," ",""),SectorsBlocks_Top,0)+1),""),"")</f>
        <v>0.19791666666666666</v>
      </c>
    </row>
    <row r="85" spans="1:117" ht="1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 t="str">
        <f t="shared" si="478"/>
        <v/>
      </c>
      <c r="BL85" s="7" t="str">
        <f t="shared" ref="BL85:BL106" si="609">IF(AND(ISNUMBER(BM85),BM85&gt;0),BM85,IF(ISNUMBER(VLOOKUP(BK85,RP_Trips,2,FALSE)),VLOOKUP(BK85,RP_Trips,2,FALSE),""))</f>
        <v/>
      </c>
      <c r="BM85" s="7" t="str">
        <f t="shared" ref="BM85:BM107" si="610">_xlfn.IFNA(IF(VLOOKUP(BK85,RP_MiscCalc_RouteBlockTimes,2,FALSE)&lt;&gt;0,VLOOKUP(BK85,RP_MiscCalc_RouteBlockTimes,2,FALSE),NA()),_xlfn.IFNA(IF(VLOOKUP(BK85,RP_RouteBlockTime_PreTVL,2,FALSE)&lt;&gt;0,VLOOKUP(BK85,RP_RouteBlockTime_PreTVL,2,FALSE),NA()),_xlfn.IFNA(IF(VLOOKUP(BK85,TVLRouteBlockTimes,2,FALSE)&lt;&gt;0,VLOOKUP(BK85,TVLRouteBlockTimes,2,FALSE),NA()),_xlfn.IFNA(IF(VLOOKUP(BK85,RP_RouteBlockTime_S1,2,FALSE)&lt;&gt;0,VLOOKUP(BK85,RP_RouteBlockTime_S1,2,FALSE),NA()),_xlfn.IFNA(VLOOKUP(BK85,RP_RouteBlockTime_S2,2,FALSE),_xlfn.IFNA(VLOOKUP(BK85,RP_RouteBlockTime_S3,2,FALSE),_xlfn.IFNA(VLOOKUP(BK85,RP_RouteBlockTime_S4,2,FALSE),_xlfn.IFNA(VLOOKUP(BK85,RP_RouteBlockTime_S5,2,FALSE),_xlfn.IFNA(VLOOKUP(BK85,RP_RouteBlockTime_S6,2,FALSE),_xlfn.IFNA(VLOOKUP(BK85,RP_RouteBlockTime_PostTVL,2,FALSE),""))))))))))</f>
        <v/>
      </c>
      <c r="BN85" s="2"/>
      <c r="BP85" s="236">
        <f ca="1"/>
        <v>4.65277777777778E-2</v>
      </c>
      <c r="BT85" s="275"/>
      <c r="CK85" s="219">
        <f t="shared" si="465"/>
        <v>0.24652777777777776</v>
      </c>
      <c r="CL85" s="219">
        <v>0.23611111111111099</v>
      </c>
      <c r="CM85" s="219">
        <v>0.23958333333333301</v>
      </c>
      <c r="CN85" s="219">
        <f t="shared" si="599"/>
        <v>4.9305555555555554E-2</v>
      </c>
      <c r="CO85" s="219">
        <f t="shared" si="599"/>
        <v>4.9305555555555554E-2</v>
      </c>
      <c r="CP85" s="219">
        <v>0.23958333333333301</v>
      </c>
      <c r="CQ85" s="219">
        <v>4.7916666666666698E-2</v>
      </c>
      <c r="CS85" s="219">
        <f t="shared" si="466"/>
        <v>0.24652777777777776</v>
      </c>
      <c r="CT85" s="219">
        <v>0.23611111111111099</v>
      </c>
      <c r="CU85" s="219">
        <v>0.23958333333333301</v>
      </c>
      <c r="CV85" s="219">
        <f t="shared" si="600"/>
        <v>4.9305555555555554E-2</v>
      </c>
      <c r="CW85" s="219">
        <f t="shared" si="600"/>
        <v>4.9305555555555554E-2</v>
      </c>
      <c r="CX85" s="219">
        <v>0.23958333333333301</v>
      </c>
      <c r="CY85" s="219">
        <v>4.7916666666666698E-2</v>
      </c>
      <c r="DA85" s="240">
        <v>0.30555555555555602</v>
      </c>
      <c r="DB85" s="240">
        <v>0.30555555555555602</v>
      </c>
      <c r="DC85" s="240">
        <v>0.30555555555555602</v>
      </c>
      <c r="DD85" s="240">
        <v>0.30555555555555602</v>
      </c>
      <c r="DE85" s="240">
        <v>0.30555555555555602</v>
      </c>
      <c r="DF85" s="240">
        <v>0.30555555555555602</v>
      </c>
      <c r="DG85" s="240">
        <v>0.30555555555555602</v>
      </c>
      <c r="DH85" s="240">
        <v>0.30555555555555602</v>
      </c>
      <c r="DI85" s="240">
        <v>0.30555555555555602</v>
      </c>
      <c r="DJ85" s="240">
        <v>0.30555555555555602</v>
      </c>
      <c r="DL85" s="2" t="str" cm="1">
        <f t="array" ref="DL85">_xlfn.IFNA(IF(INDEX(SectorsBlocks,ROW()-ROW(DK$5)+2,MATCH(SUBSTITUTE(RPName," ",""),SectorsBlocks_Top,0))&lt;&gt;0,INDEX(SectorsBlocks,ROW()-ROW(DK$5)+2,MATCH(SUBSTITUTE(RPName," ",""),SectorsBlocks_Top,0)),""),"")</f>
        <v>KTA-PER</v>
      </c>
      <c r="DM85" s="250" cm="1">
        <f t="array" ref="DM85">_xlfn.IFNA(IF(INDEX(SectorsBlocks,ROW()-ROW(DL$5)+2,MATCH(SUBSTITUTE(RPName," ",""),SectorsBlocks_Top,0))&lt;&gt;0,INDEX(SectorsBlocks,ROW()-ROW(DL$5)+2,MATCH(SUBSTITUTE(RPName," ",""),SectorsBlocks_Top,0)+1),""),"")</f>
        <v>8.6805555555555552E-2</v>
      </c>
    </row>
    <row r="86" spans="1:117" ht="1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 t="str">
        <f t="shared" si="478"/>
        <v/>
      </c>
      <c r="BL86" s="7" t="str">
        <f t="shared" ref="BL86:BL107" si="611">IF(AND(ISNUMBER(BM86),BM86&gt;0),BM86,IF(ISNUMBER(VLOOKUP(BK86,RP_Trips,2,FALSE)),VLOOKUP(BK86,RP_Trips,2,FALSE),""))</f>
        <v/>
      </c>
      <c r="BM86" s="7" t="str">
        <f t="shared" ref="BM86:BM108" si="612">_xlfn.IFNA(IF(VLOOKUP(BK86,RP_MiscCalc_RouteBlockTimes,2,FALSE)&lt;&gt;0,VLOOKUP(BK86,RP_MiscCalc_RouteBlockTimes,2,FALSE),NA()),_xlfn.IFNA(IF(VLOOKUP(BK86,RP_RouteBlockTime_PreTVL,2,FALSE)&lt;&gt;0,VLOOKUP(BK86,RP_RouteBlockTime_PreTVL,2,FALSE),NA()),_xlfn.IFNA(IF(VLOOKUP(BK86,TVLRouteBlockTimes,2,FALSE)&lt;&gt;0,VLOOKUP(BK86,TVLRouteBlockTimes,2,FALSE),NA()),_xlfn.IFNA(IF(VLOOKUP(BK86,RP_RouteBlockTime_S1,2,FALSE)&lt;&gt;0,VLOOKUP(BK86,RP_RouteBlockTime_S1,2,FALSE),NA()),_xlfn.IFNA(VLOOKUP(BK86,RP_RouteBlockTime_S2,2,FALSE),_xlfn.IFNA(VLOOKUP(BK86,RP_RouteBlockTime_S3,2,FALSE),_xlfn.IFNA(VLOOKUP(BK86,RP_RouteBlockTime_S4,2,FALSE),_xlfn.IFNA(VLOOKUP(BK86,RP_RouteBlockTime_S5,2,FALSE),_xlfn.IFNA(VLOOKUP(BK86,RP_RouteBlockTime_S6,2,FALSE),_xlfn.IFNA(VLOOKUP(BK86,RP_RouteBlockTime_PostTVL,2,FALSE),""))))))))))</f>
        <v/>
      </c>
      <c r="BN86" s="2"/>
      <c r="BP86" s="236">
        <f ca="1"/>
        <v>4.72222222222222E-2</v>
      </c>
      <c r="CK86" s="219">
        <f t="shared" si="465"/>
        <v>0.25</v>
      </c>
      <c r="CL86" s="219">
        <v>0.23958333333333301</v>
      </c>
      <c r="CM86" s="219">
        <v>0.243055555555556</v>
      </c>
      <c r="CN86" s="219">
        <f t="shared" si="599"/>
        <v>4.9999999999999996E-2</v>
      </c>
      <c r="CO86" s="219">
        <f t="shared" si="599"/>
        <v>4.9999999999999996E-2</v>
      </c>
      <c r="CP86" s="219">
        <v>0.243055555555556</v>
      </c>
      <c r="CQ86" s="219">
        <v>4.8611111111111098E-2</v>
      </c>
      <c r="CS86" s="219">
        <f t="shared" si="466"/>
        <v>0.25</v>
      </c>
      <c r="CT86" s="219">
        <v>0.23958333333333301</v>
      </c>
      <c r="CU86" s="219">
        <v>0.243055555555556</v>
      </c>
      <c r="CV86" s="219">
        <f t="shared" si="600"/>
        <v>4.9999999999999996E-2</v>
      </c>
      <c r="CW86" s="219">
        <f t="shared" si="600"/>
        <v>4.9999999999999996E-2</v>
      </c>
      <c r="CX86" s="219">
        <v>0.243055555555556</v>
      </c>
      <c r="CY86" s="219">
        <v>4.8611111111111098E-2</v>
      </c>
      <c r="DA86" s="240">
        <v>0.30902777777777801</v>
      </c>
      <c r="DB86" s="240">
        <v>0.30902777777777801</v>
      </c>
      <c r="DC86" s="240">
        <v>0.30902777777777801</v>
      </c>
      <c r="DD86" s="240">
        <v>0.30902777777777801</v>
      </c>
      <c r="DE86" s="240">
        <v>0.30902777777777801</v>
      </c>
      <c r="DF86" s="240">
        <v>0.30902777777777801</v>
      </c>
      <c r="DG86" s="240">
        <v>0.30902777777777801</v>
      </c>
      <c r="DH86" s="240">
        <v>0.30902777777777801</v>
      </c>
      <c r="DI86" s="240">
        <v>0.30902777777777801</v>
      </c>
      <c r="DJ86" s="240">
        <v>0.30902777777777801</v>
      </c>
      <c r="DL86" s="2" t="str" cm="1">
        <f t="array" ref="DL86">_xlfn.IFNA(IF(INDEX(SectorsBlocks,ROW()-ROW(DK$5)+2,MATCH(SUBSTITUTE(RPName," ",""),SectorsBlocks_Top,0))&lt;&gt;0,INDEX(SectorsBlocks,ROW()-ROW(DK$5)+2,MATCH(SUBSTITUTE(RPName," ",""),SectorsBlocks_Top,0)),""),"")</f>
        <v>LNO-PER</v>
      </c>
      <c r="DM86" s="250" cm="1">
        <f t="array" ref="DM86">_xlfn.IFNA(IF(INDEX(SectorsBlocks,ROW()-ROW(DL$5)+2,MATCH(SUBSTITUTE(RPName," ",""),SectorsBlocks_Top,0))&lt;&gt;0,INDEX(SectorsBlocks,ROW()-ROW(DL$5)+2,MATCH(SUBSTITUTE(RPName," ",""),SectorsBlocks_Top,0)+1),""),"")</f>
        <v>5.5555555555555552E-2</v>
      </c>
    </row>
    <row r="87" spans="1:117" ht="1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 t="str">
        <f t="shared" si="478"/>
        <v/>
      </c>
      <c r="BL87" s="7" t="str">
        <f t="shared" ref="BL87:BL108" si="613">IF(AND(ISNUMBER(BM87),BM87&gt;0),BM87,IF(ISNUMBER(VLOOKUP(BK87,RP_Trips,2,FALSE)),VLOOKUP(BK87,RP_Trips,2,FALSE),""))</f>
        <v/>
      </c>
      <c r="BM87" s="7" t="str">
        <f t="shared" ref="BM87:BM109" si="614">_xlfn.IFNA(IF(VLOOKUP(BK87,RP_MiscCalc_RouteBlockTimes,2,FALSE)&lt;&gt;0,VLOOKUP(BK87,RP_MiscCalc_RouteBlockTimes,2,FALSE),NA()),_xlfn.IFNA(IF(VLOOKUP(BK87,RP_RouteBlockTime_PreTVL,2,FALSE)&lt;&gt;0,VLOOKUP(BK87,RP_RouteBlockTime_PreTVL,2,FALSE),NA()),_xlfn.IFNA(IF(VLOOKUP(BK87,TVLRouteBlockTimes,2,FALSE)&lt;&gt;0,VLOOKUP(BK87,TVLRouteBlockTimes,2,FALSE),NA()),_xlfn.IFNA(IF(VLOOKUP(BK87,RP_RouteBlockTime_S1,2,FALSE)&lt;&gt;0,VLOOKUP(BK87,RP_RouteBlockTime_S1,2,FALSE),NA()),_xlfn.IFNA(VLOOKUP(BK87,RP_RouteBlockTime_S2,2,FALSE),_xlfn.IFNA(VLOOKUP(BK87,RP_RouteBlockTime_S3,2,FALSE),_xlfn.IFNA(VLOOKUP(BK87,RP_RouteBlockTime_S4,2,FALSE),_xlfn.IFNA(VLOOKUP(BK87,RP_RouteBlockTime_S5,2,FALSE),_xlfn.IFNA(VLOOKUP(BK87,RP_RouteBlockTime_S6,2,FALSE),_xlfn.IFNA(VLOOKUP(BK87,RP_RouteBlockTime_PostTVL,2,FALSE),""))))))))))</f>
        <v/>
      </c>
      <c r="BN87" s="2"/>
      <c r="BP87" s="236">
        <f ca="1"/>
        <v>4.7916666666666698E-2</v>
      </c>
      <c r="CK87" s="219">
        <f t="shared" si="465"/>
        <v>0.25347222222222221</v>
      </c>
      <c r="CL87" s="219">
        <v>0.243055555555556</v>
      </c>
      <c r="CM87" s="219">
        <v>0.24652777777777801</v>
      </c>
      <c r="CN87" s="219">
        <f t="shared" si="599"/>
        <v>5.0694444444444445E-2</v>
      </c>
      <c r="CO87" s="219">
        <f t="shared" si="599"/>
        <v>5.0694444444444445E-2</v>
      </c>
      <c r="CP87" s="219">
        <v>0.24652777777777801</v>
      </c>
      <c r="CQ87" s="219">
        <v>4.9305555555555602E-2</v>
      </c>
      <c r="CS87" s="219">
        <f t="shared" si="466"/>
        <v>0.25347222222222221</v>
      </c>
      <c r="CT87" s="219">
        <v>0.243055555555556</v>
      </c>
      <c r="CU87" s="219">
        <v>0.24652777777777801</v>
      </c>
      <c r="CV87" s="219">
        <f t="shared" si="600"/>
        <v>5.0694444444444445E-2</v>
      </c>
      <c r="CW87" s="219">
        <f t="shared" si="600"/>
        <v>5.0694444444444445E-2</v>
      </c>
      <c r="CX87" s="219">
        <v>0.24652777777777801</v>
      </c>
      <c r="CY87" s="219">
        <v>4.9305555555555602E-2</v>
      </c>
      <c r="DA87" s="240">
        <v>0.3125</v>
      </c>
      <c r="DB87" s="240">
        <v>0.3125</v>
      </c>
      <c r="DC87" s="240">
        <v>0.3125</v>
      </c>
      <c r="DD87" s="240">
        <v>0.3125</v>
      </c>
      <c r="DE87" s="240">
        <v>0.3125</v>
      </c>
      <c r="DF87" s="240">
        <v>0.3125</v>
      </c>
      <c r="DG87" s="240">
        <v>0.3125</v>
      </c>
      <c r="DH87" s="240">
        <v>0.3125</v>
      </c>
      <c r="DI87" s="240">
        <v>0.3125</v>
      </c>
      <c r="DJ87" s="240">
        <v>0.3125</v>
      </c>
      <c r="DL87" s="2" t="str" cm="1">
        <f t="array" ref="DL87">_xlfn.IFNA(IF(INDEX(SectorsBlocks,ROW()-ROW(DK$5)+2,MATCH(SUBSTITUTE(RPName," ",""),SectorsBlocks_Top,0))&lt;&gt;0,INDEX(SectorsBlocks,ROW()-ROW(DK$5)+2,MATCH(SUBSTITUTE(RPName," ",""),SectorsBlocks_Top,0)),""),"")</f>
        <v>LST-ADL</v>
      </c>
      <c r="DM87" s="250" cm="1">
        <f t="array" ref="DM87">_xlfn.IFNA(IF(INDEX(SectorsBlocks,ROW()-ROW(DL$5)+2,MATCH(SUBSTITUTE(RPName," ",""),SectorsBlocks_Top,0))&lt;&gt;0,INDEX(SectorsBlocks,ROW()-ROW(DL$5)+2,MATCH(SUBSTITUTE(RPName," ",""),SectorsBlocks_Top,0)+1),""),"")</f>
        <v>7.6388888888888895E-2</v>
      </c>
    </row>
    <row r="88" spans="1:117" ht="1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 t="str">
        <f t="shared" si="478"/>
        <v/>
      </c>
      <c r="BL88" s="7" t="str">
        <f t="shared" ref="BL88:BL109" si="615">IF(AND(ISNUMBER(BM88),BM88&gt;0),BM88,IF(ISNUMBER(VLOOKUP(BK88,RP_Trips,2,FALSE)),VLOOKUP(BK88,RP_Trips,2,FALSE),""))</f>
        <v/>
      </c>
      <c r="BM88" s="7" t="str">
        <f t="shared" ref="BM88:BM110" si="616">_xlfn.IFNA(IF(VLOOKUP(BK88,RP_MiscCalc_RouteBlockTimes,2,FALSE)&lt;&gt;0,VLOOKUP(BK88,RP_MiscCalc_RouteBlockTimes,2,FALSE),NA()),_xlfn.IFNA(IF(VLOOKUP(BK88,RP_RouteBlockTime_PreTVL,2,FALSE)&lt;&gt;0,VLOOKUP(BK88,RP_RouteBlockTime_PreTVL,2,FALSE),NA()),_xlfn.IFNA(IF(VLOOKUP(BK88,TVLRouteBlockTimes,2,FALSE)&lt;&gt;0,VLOOKUP(BK88,TVLRouteBlockTimes,2,FALSE),NA()),_xlfn.IFNA(IF(VLOOKUP(BK88,RP_RouteBlockTime_S1,2,FALSE)&lt;&gt;0,VLOOKUP(BK88,RP_RouteBlockTime_S1,2,FALSE),NA()),_xlfn.IFNA(VLOOKUP(BK88,RP_RouteBlockTime_S2,2,FALSE),_xlfn.IFNA(VLOOKUP(BK88,RP_RouteBlockTime_S3,2,FALSE),_xlfn.IFNA(VLOOKUP(BK88,RP_RouteBlockTime_S4,2,FALSE),_xlfn.IFNA(VLOOKUP(BK88,RP_RouteBlockTime_S5,2,FALSE),_xlfn.IFNA(VLOOKUP(BK88,RP_RouteBlockTime_S6,2,FALSE),_xlfn.IFNA(VLOOKUP(BK88,RP_RouteBlockTime_PostTVL,2,FALSE),""))))))))))</f>
        <v/>
      </c>
      <c r="BN88" s="2"/>
      <c r="BP88" s="236">
        <f ca="1"/>
        <v>4.8611111111111098E-2</v>
      </c>
      <c r="CK88" s="219">
        <f t="shared" si="465"/>
        <v>0.25694444444444442</v>
      </c>
      <c r="CL88" s="219">
        <v>0.24652777777777801</v>
      </c>
      <c r="CM88" s="219">
        <v>0.25</v>
      </c>
      <c r="CN88" s="219">
        <f t="shared" si="599"/>
        <v>5.1388888888888887E-2</v>
      </c>
      <c r="CO88" s="219">
        <f t="shared" si="599"/>
        <v>5.1388888888888887E-2</v>
      </c>
      <c r="CP88" s="219">
        <v>0.25</v>
      </c>
      <c r="CQ88" s="219">
        <v>0.05</v>
      </c>
      <c r="CS88" s="219">
        <f t="shared" si="466"/>
        <v>0.25694444444444442</v>
      </c>
      <c r="CT88" s="219">
        <v>0.24652777777777801</v>
      </c>
      <c r="CU88" s="219">
        <v>0.25</v>
      </c>
      <c r="CV88" s="219">
        <f t="shared" si="600"/>
        <v>5.1388888888888887E-2</v>
      </c>
      <c r="CW88" s="219">
        <f t="shared" si="600"/>
        <v>5.1388888888888887E-2</v>
      </c>
      <c r="CX88" s="219">
        <v>0.25</v>
      </c>
      <c r="CY88" s="219">
        <v>0.05</v>
      </c>
      <c r="DA88" s="240">
        <v>0.31597222222222199</v>
      </c>
      <c r="DB88" s="240">
        <v>0.31597222222222199</v>
      </c>
      <c r="DC88" s="240">
        <v>0.31597222222222199</v>
      </c>
      <c r="DD88" s="240">
        <v>0.31597222222222199</v>
      </c>
      <c r="DE88" s="240">
        <v>0.31597222222222199</v>
      </c>
      <c r="DF88" s="240">
        <v>0.31597222222222199</v>
      </c>
      <c r="DG88" s="240">
        <v>0.31597222222222199</v>
      </c>
      <c r="DH88" s="240">
        <v>0.31597222222222199</v>
      </c>
      <c r="DI88" s="240">
        <v>0.31597222222222199</v>
      </c>
      <c r="DJ88" s="240">
        <v>0.31597222222222199</v>
      </c>
      <c r="DL88" s="2" t="str" cm="1">
        <f t="array" ref="DL88">_xlfn.IFNA(IF(INDEX(SectorsBlocks,ROW()-ROW(DK$5)+2,MATCH(SUBSTITUTE(RPName," ",""),SectorsBlocks_Top,0))&lt;&gt;0,INDEX(SectorsBlocks,ROW()-ROW(DK$5)+2,MATCH(SUBSTITUTE(RPName," ",""),SectorsBlocks_Top,0)),""),"")</f>
        <v>LST-BNE</v>
      </c>
      <c r="DM88" s="250" cm="1">
        <f t="array" ref="DM88">_xlfn.IFNA(IF(INDEX(SectorsBlocks,ROW()-ROW(DL$5)+2,MATCH(SUBSTITUTE(RPName," ",""),SectorsBlocks_Top,0))&lt;&gt;0,INDEX(SectorsBlocks,ROW()-ROW(DL$5)+2,MATCH(SUBSTITUTE(RPName," ",""),SectorsBlocks_Top,0)+1),""),"")</f>
        <v>0.10416666666666667</v>
      </c>
    </row>
    <row r="89" spans="1:117" ht="1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K89" s="2" t="str">
        <f t="shared" si="478"/>
        <v/>
      </c>
      <c r="BL89" s="7" t="str">
        <f t="shared" ref="BL89:BL110" si="617">IF(AND(ISNUMBER(BM89),BM89&gt;0),BM89,IF(ISNUMBER(VLOOKUP(BK89,RP_Trips,2,FALSE)),VLOOKUP(BK89,RP_Trips,2,FALSE),""))</f>
        <v/>
      </c>
      <c r="BM89" s="7" t="str">
        <f t="shared" ref="BM89:BM111" si="618">_xlfn.IFNA(IF(VLOOKUP(BK89,RP_MiscCalc_RouteBlockTimes,2,FALSE)&lt;&gt;0,VLOOKUP(BK89,RP_MiscCalc_RouteBlockTimes,2,FALSE),NA()),_xlfn.IFNA(IF(VLOOKUP(BK89,RP_RouteBlockTime_PreTVL,2,FALSE)&lt;&gt;0,VLOOKUP(BK89,RP_RouteBlockTime_PreTVL,2,FALSE),NA()),_xlfn.IFNA(IF(VLOOKUP(BK89,TVLRouteBlockTimes,2,FALSE)&lt;&gt;0,VLOOKUP(BK89,TVLRouteBlockTimes,2,FALSE),NA()),_xlfn.IFNA(IF(VLOOKUP(BK89,RP_RouteBlockTime_S1,2,FALSE)&lt;&gt;0,VLOOKUP(BK89,RP_RouteBlockTime_S1,2,FALSE),NA()),_xlfn.IFNA(VLOOKUP(BK89,RP_RouteBlockTime_S2,2,FALSE),_xlfn.IFNA(VLOOKUP(BK89,RP_RouteBlockTime_S3,2,FALSE),_xlfn.IFNA(VLOOKUP(BK89,RP_RouteBlockTime_S4,2,FALSE),_xlfn.IFNA(VLOOKUP(BK89,RP_RouteBlockTime_S5,2,FALSE),_xlfn.IFNA(VLOOKUP(BK89,RP_RouteBlockTime_S6,2,FALSE),_xlfn.IFNA(VLOOKUP(BK89,RP_RouteBlockTime_PostTVL,2,FALSE),""))))))))))</f>
        <v/>
      </c>
      <c r="BN89" s="2"/>
      <c r="BP89" s="236">
        <f ca="1"/>
        <v>4.9305555555555602E-2</v>
      </c>
      <c r="CK89" s="219">
        <f t="shared" si="465"/>
        <v>0.26041666666666663</v>
      </c>
      <c r="CL89" s="219">
        <v>0.25</v>
      </c>
      <c r="CM89" s="219">
        <v>0.25347222222222199</v>
      </c>
      <c r="CN89" s="219">
        <f t="shared" si="599"/>
        <v>5.2083333333333329E-2</v>
      </c>
      <c r="CO89" s="219">
        <f t="shared" si="599"/>
        <v>5.2083333333333329E-2</v>
      </c>
      <c r="CP89" s="219">
        <v>0.25347222222222199</v>
      </c>
      <c r="CQ89" s="219">
        <v>5.0694444444444403E-2</v>
      </c>
      <c r="CS89" s="219">
        <f t="shared" si="466"/>
        <v>0.26041666666666663</v>
      </c>
      <c r="CT89" s="219">
        <v>0.25</v>
      </c>
      <c r="CU89" s="219">
        <v>0.25347222222222199</v>
      </c>
      <c r="CV89" s="219">
        <f t="shared" si="600"/>
        <v>5.2083333333333329E-2</v>
      </c>
      <c r="CW89" s="219">
        <f t="shared" si="600"/>
        <v>5.2083333333333329E-2</v>
      </c>
      <c r="CX89" s="219">
        <v>0.25347222222222199</v>
      </c>
      <c r="CY89" s="219">
        <v>5.0694444444444403E-2</v>
      </c>
      <c r="DA89" s="240">
        <v>0.31944444444444497</v>
      </c>
      <c r="DB89" s="240">
        <v>0.31944444444444497</v>
      </c>
      <c r="DC89" s="240">
        <v>0.31944444444444497</v>
      </c>
      <c r="DD89" s="240">
        <v>0.31944444444444497</v>
      </c>
      <c r="DE89" s="240">
        <v>0.31944444444444497</v>
      </c>
      <c r="DF89" s="240">
        <v>0.31944444444444497</v>
      </c>
      <c r="DG89" s="240">
        <v>0.31944444444444497</v>
      </c>
      <c r="DH89" s="240">
        <v>0.31944444444444497</v>
      </c>
      <c r="DI89" s="240">
        <v>0.31944444444444497</v>
      </c>
      <c r="DJ89" s="240">
        <v>0.31944444444444497</v>
      </c>
      <c r="DL89" s="2" t="str" cm="1">
        <f t="array" ref="DL89">_xlfn.IFNA(IF(INDEX(SectorsBlocks,ROW()-ROW(DK$5)+2,MATCH(SUBSTITUTE(RPName," ",""),SectorsBlocks_Top,0))&lt;&gt;0,INDEX(SectorsBlocks,ROW()-ROW(DK$5)+2,MATCH(SUBSTITUTE(RPName," ",""),SectorsBlocks_Top,0)),""),"")</f>
        <v>LST-MEL</v>
      </c>
      <c r="DM89" s="250" cm="1">
        <f t="array" ref="DM89">_xlfn.IFNA(IF(INDEX(SectorsBlocks,ROW()-ROW(DL$5)+2,MATCH(SUBSTITUTE(RPName," ",""),SectorsBlocks_Top,0))&lt;&gt;0,INDEX(SectorsBlocks,ROW()-ROW(DL$5)+2,MATCH(SUBSTITUTE(RPName," ",""),SectorsBlocks_Top,0)+1),""),"")</f>
        <v>4.5138888888888888E-2</v>
      </c>
    </row>
    <row r="90" spans="1:117" ht="1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K90" s="2" t="str">
        <f t="shared" si="478"/>
        <v/>
      </c>
      <c r="BL90" s="7" t="str">
        <f t="shared" ref="BL90:BL111" si="619">IF(AND(ISNUMBER(BM90),BM90&gt;0),BM90,IF(ISNUMBER(VLOOKUP(BK90,RP_Trips,2,FALSE)),VLOOKUP(BK90,RP_Trips,2,FALSE),""))</f>
        <v/>
      </c>
      <c r="BM90" s="7" t="str">
        <f t="shared" ref="BM90:BM112" si="620">_xlfn.IFNA(IF(VLOOKUP(BK90,RP_MiscCalc_RouteBlockTimes,2,FALSE)&lt;&gt;0,VLOOKUP(BK90,RP_MiscCalc_RouteBlockTimes,2,FALSE),NA()),_xlfn.IFNA(IF(VLOOKUP(BK90,RP_RouteBlockTime_PreTVL,2,FALSE)&lt;&gt;0,VLOOKUP(BK90,RP_RouteBlockTime_PreTVL,2,FALSE),NA()),_xlfn.IFNA(IF(VLOOKUP(BK90,TVLRouteBlockTimes,2,FALSE)&lt;&gt;0,VLOOKUP(BK90,TVLRouteBlockTimes,2,FALSE),NA()),_xlfn.IFNA(IF(VLOOKUP(BK90,RP_RouteBlockTime_S1,2,FALSE)&lt;&gt;0,VLOOKUP(BK90,RP_RouteBlockTime_S1,2,FALSE),NA()),_xlfn.IFNA(VLOOKUP(BK90,RP_RouteBlockTime_S2,2,FALSE),_xlfn.IFNA(VLOOKUP(BK90,RP_RouteBlockTime_S3,2,FALSE),_xlfn.IFNA(VLOOKUP(BK90,RP_RouteBlockTime_S4,2,FALSE),_xlfn.IFNA(VLOOKUP(BK90,RP_RouteBlockTime_S5,2,FALSE),_xlfn.IFNA(VLOOKUP(BK90,RP_RouteBlockTime_S6,2,FALSE),_xlfn.IFNA(VLOOKUP(BK90,RP_RouteBlockTime_PostTVL,2,FALSE),""))))))))))</f>
        <v/>
      </c>
      <c r="BN90" s="2"/>
      <c r="BP90" s="236">
        <f ca="1"/>
        <v>0.05</v>
      </c>
      <c r="CK90" s="219">
        <f t="shared" si="465"/>
        <v>0.2638888888888889</v>
      </c>
      <c r="CL90" s="219">
        <v>0.25347222222222199</v>
      </c>
      <c r="CM90" s="219">
        <v>0.25694444444444398</v>
      </c>
      <c r="CN90" s="219">
        <f t="shared" si="599"/>
        <v>5.2777777777777778E-2</v>
      </c>
      <c r="CO90" s="219">
        <f t="shared" si="599"/>
        <v>5.2777777777777778E-2</v>
      </c>
      <c r="CP90" s="219">
        <v>0.25694444444444398</v>
      </c>
      <c r="CQ90" s="219">
        <v>5.1388888888888901E-2</v>
      </c>
      <c r="CS90" s="219">
        <f t="shared" si="466"/>
        <v>0.2638888888888889</v>
      </c>
      <c r="CT90" s="219">
        <v>0.25347222222222199</v>
      </c>
      <c r="CU90" s="219">
        <v>0.25694444444444398</v>
      </c>
      <c r="CV90" s="219">
        <f t="shared" si="600"/>
        <v>5.2777777777777778E-2</v>
      </c>
      <c r="CW90" s="219">
        <f t="shared" si="600"/>
        <v>5.2777777777777778E-2</v>
      </c>
      <c r="CX90" s="219">
        <v>0.25694444444444398</v>
      </c>
      <c r="CY90" s="219">
        <v>5.1388888888888901E-2</v>
      </c>
      <c r="DA90" s="240">
        <v>0.32291666666666702</v>
      </c>
      <c r="DB90" s="240">
        <v>0.32291666666666702</v>
      </c>
      <c r="DC90" s="240">
        <v>0.32291666666666702</v>
      </c>
      <c r="DD90" s="240">
        <v>0.32291666666666702</v>
      </c>
      <c r="DE90" s="240">
        <v>0.32291666666666702</v>
      </c>
      <c r="DF90" s="240">
        <v>0.32291666666666702</v>
      </c>
      <c r="DG90" s="240">
        <v>0.32291666666666702</v>
      </c>
      <c r="DH90" s="240">
        <v>0.32291666666666702</v>
      </c>
      <c r="DI90" s="240">
        <v>0.32291666666666702</v>
      </c>
      <c r="DJ90" s="240">
        <v>0.32291666666666702</v>
      </c>
      <c r="DL90" s="2" t="str" cm="1">
        <f t="array" ref="DL90">_xlfn.IFNA(IF(INDEX(SectorsBlocks,ROW()-ROW(DK$5)+2,MATCH(SUBSTITUTE(RPName," ",""),SectorsBlocks_Top,0))&lt;&gt;0,INDEX(SectorsBlocks,ROW()-ROW(DK$5)+2,MATCH(SUBSTITUTE(RPName," ",""),SectorsBlocks_Top,0)),""),"")</f>
        <v>LST-PER</v>
      </c>
      <c r="DM90" s="250" cm="1">
        <f t="array" ref="DM90">_xlfn.IFNA(IF(INDEX(SectorsBlocks,ROW()-ROW(DL$5)+2,MATCH(SUBSTITUTE(RPName," ",""),SectorsBlocks_Top,0))&lt;&gt;0,INDEX(SectorsBlocks,ROW()-ROW(DL$5)+2,MATCH(SUBSTITUTE(RPName," ",""),SectorsBlocks_Top,0)+1),""),"")</f>
        <v>0.1875</v>
      </c>
    </row>
    <row r="91" spans="1:117" ht="1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K91" s="2" t="str">
        <f t="shared" si="478"/>
        <v/>
      </c>
      <c r="BL91" s="7" t="str">
        <f t="shared" ref="BL91:BL112" si="621">IF(AND(ISNUMBER(BM91),BM91&gt;0),BM91,IF(ISNUMBER(VLOOKUP(BK91,RP_Trips,2,FALSE)),VLOOKUP(BK91,RP_Trips,2,FALSE),""))</f>
        <v/>
      </c>
      <c r="BM91" s="7" t="str">
        <f t="shared" ref="BM91:BM113" si="622">_xlfn.IFNA(IF(VLOOKUP(BK91,RP_MiscCalc_RouteBlockTimes,2,FALSE)&lt;&gt;0,VLOOKUP(BK91,RP_MiscCalc_RouteBlockTimes,2,FALSE),NA()),_xlfn.IFNA(IF(VLOOKUP(BK91,RP_RouteBlockTime_PreTVL,2,FALSE)&lt;&gt;0,VLOOKUP(BK91,RP_RouteBlockTime_PreTVL,2,FALSE),NA()),_xlfn.IFNA(IF(VLOOKUP(BK91,TVLRouteBlockTimes,2,FALSE)&lt;&gt;0,VLOOKUP(BK91,TVLRouteBlockTimes,2,FALSE),NA()),_xlfn.IFNA(IF(VLOOKUP(BK91,RP_RouteBlockTime_S1,2,FALSE)&lt;&gt;0,VLOOKUP(BK91,RP_RouteBlockTime_S1,2,FALSE),NA()),_xlfn.IFNA(VLOOKUP(BK91,RP_RouteBlockTime_S2,2,FALSE),_xlfn.IFNA(VLOOKUP(BK91,RP_RouteBlockTime_S3,2,FALSE),_xlfn.IFNA(VLOOKUP(BK91,RP_RouteBlockTime_S4,2,FALSE),_xlfn.IFNA(VLOOKUP(BK91,RP_RouteBlockTime_S5,2,FALSE),_xlfn.IFNA(VLOOKUP(BK91,RP_RouteBlockTime_S6,2,FALSE),_xlfn.IFNA(VLOOKUP(BK91,RP_RouteBlockTime_PostTVL,2,FALSE),""))))))))))</f>
        <v/>
      </c>
      <c r="BN91" s="2"/>
      <c r="BP91" s="236">
        <f ca="1"/>
        <v>5.0694444444444403E-2</v>
      </c>
      <c r="CK91" s="219">
        <f t="shared" si="465"/>
        <v>0.2673611111111111</v>
      </c>
      <c r="CL91" s="219">
        <v>0.25694444444444398</v>
      </c>
      <c r="CM91" s="219">
        <v>0.26041666666666702</v>
      </c>
      <c r="CN91" s="219">
        <f t="shared" si="599"/>
        <v>5.347222222222222E-2</v>
      </c>
      <c r="CO91" s="219">
        <f t="shared" si="599"/>
        <v>5.347222222222222E-2</v>
      </c>
      <c r="CP91" s="219">
        <v>0.26041666666666702</v>
      </c>
      <c r="CQ91" s="219">
        <v>5.2083333333333301E-2</v>
      </c>
      <c r="CS91" s="219">
        <f t="shared" si="466"/>
        <v>0.2673611111111111</v>
      </c>
      <c r="CT91" s="219">
        <v>0.25694444444444398</v>
      </c>
      <c r="CU91" s="219">
        <v>0.26041666666666702</v>
      </c>
      <c r="CV91" s="219">
        <f t="shared" si="600"/>
        <v>5.347222222222222E-2</v>
      </c>
      <c r="CW91" s="219">
        <f t="shared" si="600"/>
        <v>5.347222222222222E-2</v>
      </c>
      <c r="CX91" s="219">
        <v>0.26041666666666702</v>
      </c>
      <c r="CY91" s="219">
        <v>5.2083333333333301E-2</v>
      </c>
      <c r="DA91" s="240">
        <v>0.32638888888888901</v>
      </c>
      <c r="DB91" s="240">
        <v>0.32638888888888901</v>
      </c>
      <c r="DC91" s="240">
        <v>0.32638888888888901</v>
      </c>
      <c r="DD91" s="240">
        <v>0.32638888888888901</v>
      </c>
      <c r="DE91" s="240">
        <v>0.32638888888888901</v>
      </c>
      <c r="DF91" s="240">
        <v>0.32638888888888901</v>
      </c>
      <c r="DG91" s="240">
        <v>0.32638888888888901</v>
      </c>
      <c r="DH91" s="240">
        <v>0.32638888888888901</v>
      </c>
      <c r="DI91" s="240">
        <v>0.32638888888888901</v>
      </c>
      <c r="DJ91" s="240">
        <v>0.32638888888888901</v>
      </c>
      <c r="DL91" s="2" t="str" cm="1">
        <f t="array" ref="DL91">_xlfn.IFNA(IF(INDEX(SectorsBlocks,ROW()-ROW(DK$5)+2,MATCH(SUBSTITUTE(RPName," ",""),SectorsBlocks_Top,0))&lt;&gt;0,INDEX(SectorsBlocks,ROW()-ROW(DK$5)+2,MATCH(SUBSTITUTE(RPName," ",""),SectorsBlocks_Top,0)),""),"")</f>
        <v>LST-SYD</v>
      </c>
      <c r="DM91" s="250" cm="1">
        <f t="array" ref="DM91">_xlfn.IFNA(IF(INDEX(SectorsBlocks,ROW()-ROW(DL$5)+2,MATCH(SUBSTITUTE(RPName," ",""),SectorsBlocks_Top,0))&lt;&gt;0,INDEX(SectorsBlocks,ROW()-ROW(DL$5)+2,MATCH(SUBSTITUTE(RPName," ",""),SectorsBlocks_Top,0)+1),""),"")</f>
        <v>6.5972222222222224E-2</v>
      </c>
    </row>
    <row r="92" spans="1:117" ht="1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K92" s="2" t="str">
        <f t="shared" si="478"/>
        <v/>
      </c>
      <c r="BL92" s="7" t="str">
        <f t="shared" ref="BL92:BL113" si="623">IF(AND(ISNUMBER(BM92),BM92&gt;0),BM92,IF(ISNUMBER(VLOOKUP(BK92,RP_Trips,2,FALSE)),VLOOKUP(BK92,RP_Trips,2,FALSE),""))</f>
        <v/>
      </c>
      <c r="BM92" s="7" t="str">
        <f t="shared" ref="BM92:BM114" si="624">_xlfn.IFNA(IF(VLOOKUP(BK92,RP_MiscCalc_RouteBlockTimes,2,FALSE)&lt;&gt;0,VLOOKUP(BK92,RP_MiscCalc_RouteBlockTimes,2,FALSE),NA()),_xlfn.IFNA(IF(VLOOKUP(BK92,RP_RouteBlockTime_PreTVL,2,FALSE)&lt;&gt;0,VLOOKUP(BK92,RP_RouteBlockTime_PreTVL,2,FALSE),NA()),_xlfn.IFNA(IF(VLOOKUP(BK92,TVLRouteBlockTimes,2,FALSE)&lt;&gt;0,VLOOKUP(BK92,TVLRouteBlockTimes,2,FALSE),NA()),_xlfn.IFNA(IF(VLOOKUP(BK92,RP_RouteBlockTime_S1,2,FALSE)&lt;&gt;0,VLOOKUP(BK92,RP_RouteBlockTime_S1,2,FALSE),NA()),_xlfn.IFNA(VLOOKUP(BK92,RP_RouteBlockTime_S2,2,FALSE),_xlfn.IFNA(VLOOKUP(BK92,RP_RouteBlockTime_S3,2,FALSE),_xlfn.IFNA(VLOOKUP(BK92,RP_RouteBlockTime_S4,2,FALSE),_xlfn.IFNA(VLOOKUP(BK92,RP_RouteBlockTime_S5,2,FALSE),_xlfn.IFNA(VLOOKUP(BK92,RP_RouteBlockTime_S6,2,FALSE),_xlfn.IFNA(VLOOKUP(BK92,RP_RouteBlockTime_PostTVL,2,FALSE),""))))))))))</f>
        <v/>
      </c>
      <c r="BN92" s="2"/>
      <c r="BP92" s="236">
        <f ca="1"/>
        <v>5.1388888888888901E-2</v>
      </c>
      <c r="CK92" s="219">
        <f t="shared" si="465"/>
        <v>0.27083333333333331</v>
      </c>
      <c r="CL92" s="219">
        <v>0.26041666666666702</v>
      </c>
      <c r="CM92" s="219">
        <v>0.26388888888888901</v>
      </c>
      <c r="CN92" s="219">
        <f t="shared" si="599"/>
        <v>5.4166666666666662E-2</v>
      </c>
      <c r="CO92" s="219">
        <f t="shared" si="599"/>
        <v>5.4166666666666662E-2</v>
      </c>
      <c r="CP92" s="219">
        <v>0.26388888888888901</v>
      </c>
      <c r="CQ92" s="219">
        <v>5.2777777777777798E-2</v>
      </c>
      <c r="CS92" s="219">
        <f t="shared" si="466"/>
        <v>0.27083333333333331</v>
      </c>
      <c r="CT92" s="219">
        <v>0.26041666666666702</v>
      </c>
      <c r="CU92" s="219">
        <v>0.26388888888888901</v>
      </c>
      <c r="CV92" s="219">
        <f t="shared" si="600"/>
        <v>5.4166666666666662E-2</v>
      </c>
      <c r="CW92" s="219">
        <f t="shared" si="600"/>
        <v>5.4166666666666662E-2</v>
      </c>
      <c r="CX92" s="219">
        <v>0.26388888888888901</v>
      </c>
      <c r="CY92" s="219">
        <v>5.2777777777777798E-2</v>
      </c>
      <c r="DA92" s="240">
        <v>0.32986111111111099</v>
      </c>
      <c r="DB92" s="240">
        <v>0.32986111111111099</v>
      </c>
      <c r="DC92" s="240">
        <v>0.32986111111111099</v>
      </c>
      <c r="DD92" s="240">
        <v>0.32986111111111099</v>
      </c>
      <c r="DE92" s="240">
        <v>0.32986111111111099</v>
      </c>
      <c r="DF92" s="240">
        <v>0.32986111111111099</v>
      </c>
      <c r="DG92" s="240">
        <v>0.32986111111111099</v>
      </c>
      <c r="DH92" s="240">
        <v>0.32986111111111099</v>
      </c>
      <c r="DI92" s="240">
        <v>0.32986111111111099</v>
      </c>
      <c r="DJ92" s="240">
        <v>0.32986111111111099</v>
      </c>
      <c r="DL92" s="2" t="str" cm="1">
        <f t="array" ref="DL92">_xlfn.IFNA(IF(INDEX(SectorsBlocks,ROW()-ROW(DK$5)+2,MATCH(SUBSTITUTE(RPName," ",""),SectorsBlocks_Top,0))&lt;&gt;0,INDEX(SectorsBlocks,ROW()-ROW(DK$5)+2,MATCH(SUBSTITUTE(RPName," ",""),SectorsBlocks_Top,0)),""),"")</f>
        <v>MCY-MEL</v>
      </c>
      <c r="DM92" s="250" cm="1">
        <f t="array" ref="DM92">_xlfn.IFNA(IF(INDEX(SectorsBlocks,ROW()-ROW(DL$5)+2,MATCH(SUBSTITUTE(RPName," ",""),SectorsBlocks_Top,0))&lt;&gt;0,INDEX(SectorsBlocks,ROW()-ROW(DL$5)+2,MATCH(SUBSTITUTE(RPName," ",""),SectorsBlocks_Top,0)+1),""),"")</f>
        <v>0.1076388888888889</v>
      </c>
    </row>
    <row r="93" spans="1:117" ht="1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K93" s="2" t="str">
        <f t="shared" si="478"/>
        <v/>
      </c>
      <c r="BL93" s="7" t="str">
        <f t="shared" ref="BL93:BL114" si="625">IF(AND(ISNUMBER(BM93),BM93&gt;0),BM93,IF(ISNUMBER(VLOOKUP(BK93,RP_Trips,2,FALSE)),VLOOKUP(BK93,RP_Trips,2,FALSE),""))</f>
        <v/>
      </c>
      <c r="BM93" s="7" t="str">
        <f t="shared" ref="BM93:BM115" si="626">_xlfn.IFNA(IF(VLOOKUP(BK93,RP_MiscCalc_RouteBlockTimes,2,FALSE)&lt;&gt;0,VLOOKUP(BK93,RP_MiscCalc_RouteBlockTimes,2,FALSE),NA()),_xlfn.IFNA(IF(VLOOKUP(BK93,RP_RouteBlockTime_PreTVL,2,FALSE)&lt;&gt;0,VLOOKUP(BK93,RP_RouteBlockTime_PreTVL,2,FALSE),NA()),_xlfn.IFNA(IF(VLOOKUP(BK93,TVLRouteBlockTimes,2,FALSE)&lt;&gt;0,VLOOKUP(BK93,TVLRouteBlockTimes,2,FALSE),NA()),_xlfn.IFNA(IF(VLOOKUP(BK93,RP_RouteBlockTime_S1,2,FALSE)&lt;&gt;0,VLOOKUP(BK93,RP_RouteBlockTime_S1,2,FALSE),NA()),_xlfn.IFNA(VLOOKUP(BK93,RP_RouteBlockTime_S2,2,FALSE),_xlfn.IFNA(VLOOKUP(BK93,RP_RouteBlockTime_S3,2,FALSE),_xlfn.IFNA(VLOOKUP(BK93,RP_RouteBlockTime_S4,2,FALSE),_xlfn.IFNA(VLOOKUP(BK93,RP_RouteBlockTime_S5,2,FALSE),_xlfn.IFNA(VLOOKUP(BK93,RP_RouteBlockTime_S6,2,FALSE),_xlfn.IFNA(VLOOKUP(BK93,RP_RouteBlockTime_PostTVL,2,FALSE),""))))))))))</f>
        <v/>
      </c>
      <c r="BN93" s="2"/>
      <c r="BP93" s="236">
        <f ca="1"/>
        <v>5.2083333333333301E-2</v>
      </c>
      <c r="CK93" s="219">
        <f t="shared" si="465"/>
        <v>0.27430555555555552</v>
      </c>
      <c r="CL93" s="219">
        <v>0.26388888888888901</v>
      </c>
      <c r="CM93" s="219">
        <v>0.26736111111111099</v>
      </c>
      <c r="CN93" s="219">
        <f t="shared" si="599"/>
        <v>5.486111111111111E-2</v>
      </c>
      <c r="CO93" s="219">
        <f t="shared" si="599"/>
        <v>5.486111111111111E-2</v>
      </c>
      <c r="CP93" s="219">
        <v>0.26736111111111099</v>
      </c>
      <c r="CQ93" s="219">
        <v>5.3472222222222199E-2</v>
      </c>
      <c r="CS93" s="219">
        <f t="shared" si="466"/>
        <v>0.27430555555555552</v>
      </c>
      <c r="CT93" s="219">
        <v>0.26388888888888901</v>
      </c>
      <c r="CU93" s="219">
        <v>0.26736111111111099</v>
      </c>
      <c r="CV93" s="219">
        <f t="shared" si="600"/>
        <v>5.486111111111111E-2</v>
      </c>
      <c r="CW93" s="219">
        <f t="shared" si="600"/>
        <v>5.486111111111111E-2</v>
      </c>
      <c r="CX93" s="219">
        <v>0.26736111111111099</v>
      </c>
      <c r="CY93" s="219">
        <v>5.3472222222222199E-2</v>
      </c>
      <c r="DA93" s="240">
        <v>0.33333333333333298</v>
      </c>
      <c r="DB93" s="240">
        <v>0.33333333333333298</v>
      </c>
      <c r="DC93" s="240">
        <v>0.33333333333333298</v>
      </c>
      <c r="DD93" s="240">
        <v>0.33333333333333298</v>
      </c>
      <c r="DE93" s="240">
        <v>0.33333333333333298</v>
      </c>
      <c r="DF93" s="240">
        <v>0.33333333333333298</v>
      </c>
      <c r="DG93" s="240">
        <v>0.33333333333333298</v>
      </c>
      <c r="DH93" s="240">
        <v>0.33333333333333298</v>
      </c>
      <c r="DI93" s="240">
        <v>0.33333333333333298</v>
      </c>
      <c r="DJ93" s="240">
        <v>0.33333333333333298</v>
      </c>
      <c r="DL93" s="2" t="str" cm="1">
        <f t="array" ref="DL93">_xlfn.IFNA(IF(INDEX(SectorsBlocks,ROW()-ROW(DK$5)+2,MATCH(SUBSTITUTE(RPName," ",""),SectorsBlocks_Top,0))&lt;&gt;0,INDEX(SectorsBlocks,ROW()-ROW(DK$5)+2,MATCH(SUBSTITUTE(RPName," ",""),SectorsBlocks_Top,0)),""),"")</f>
        <v>MCY-SYD</v>
      </c>
      <c r="DM93" s="250" cm="1">
        <f t="array" ref="DM93">_xlfn.IFNA(IF(INDEX(SectorsBlocks,ROW()-ROW(DL$5)+2,MATCH(SUBSTITUTE(RPName," ",""),SectorsBlocks_Top,0))&lt;&gt;0,INDEX(SectorsBlocks,ROW()-ROW(DL$5)+2,MATCH(SUBSTITUTE(RPName," ",""),SectorsBlocks_Top,0)+1),""),"")</f>
        <v>6.5972222222222224E-2</v>
      </c>
    </row>
    <row r="94" spans="1:117" ht="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K94" s="2" t="str">
        <f t="shared" si="478"/>
        <v/>
      </c>
      <c r="BL94" s="7" t="str">
        <f t="shared" ref="BL94:BL115" si="627">IF(AND(ISNUMBER(BM94),BM94&gt;0),BM94,IF(ISNUMBER(VLOOKUP(BK94,RP_Trips,2,FALSE)),VLOOKUP(BK94,RP_Trips,2,FALSE),""))</f>
        <v/>
      </c>
      <c r="BM94" s="7" t="str">
        <f t="shared" ref="BM94:BM116" si="628">_xlfn.IFNA(IF(VLOOKUP(BK94,RP_MiscCalc_RouteBlockTimes,2,FALSE)&lt;&gt;0,VLOOKUP(BK94,RP_MiscCalc_RouteBlockTimes,2,FALSE),NA()),_xlfn.IFNA(IF(VLOOKUP(BK94,RP_RouteBlockTime_PreTVL,2,FALSE)&lt;&gt;0,VLOOKUP(BK94,RP_RouteBlockTime_PreTVL,2,FALSE),NA()),_xlfn.IFNA(IF(VLOOKUP(BK94,TVLRouteBlockTimes,2,FALSE)&lt;&gt;0,VLOOKUP(BK94,TVLRouteBlockTimes,2,FALSE),NA()),_xlfn.IFNA(IF(VLOOKUP(BK94,RP_RouteBlockTime_S1,2,FALSE)&lt;&gt;0,VLOOKUP(BK94,RP_RouteBlockTime_S1,2,FALSE),NA()),_xlfn.IFNA(VLOOKUP(BK94,RP_RouteBlockTime_S2,2,FALSE),_xlfn.IFNA(VLOOKUP(BK94,RP_RouteBlockTime_S3,2,FALSE),_xlfn.IFNA(VLOOKUP(BK94,RP_RouteBlockTime_S4,2,FALSE),_xlfn.IFNA(VLOOKUP(BK94,RP_RouteBlockTime_S5,2,FALSE),_xlfn.IFNA(VLOOKUP(BK94,RP_RouteBlockTime_S6,2,FALSE),_xlfn.IFNA(VLOOKUP(BK94,RP_RouteBlockTime_PostTVL,2,FALSE),""))))))))))</f>
        <v/>
      </c>
      <c r="BN94" s="2"/>
      <c r="BP94" s="236">
        <f ca="1"/>
        <v>5.2777777777777798E-2</v>
      </c>
      <c r="CK94" s="219">
        <f t="shared" si="465"/>
        <v>0.27777777777777779</v>
      </c>
      <c r="CL94" s="219">
        <v>0.26736111111111099</v>
      </c>
      <c r="CM94" s="219">
        <v>0.27083333333333298</v>
      </c>
      <c r="CN94" s="219">
        <f t="shared" si="599"/>
        <v>5.5555555555555552E-2</v>
      </c>
      <c r="CO94" s="219">
        <f t="shared" si="599"/>
        <v>5.5555555555555552E-2</v>
      </c>
      <c r="CP94" s="219">
        <v>0.27083333333333298</v>
      </c>
      <c r="CQ94" s="219">
        <v>5.4166666666666703E-2</v>
      </c>
      <c r="CS94" s="219">
        <f t="shared" si="466"/>
        <v>0.27777777777777779</v>
      </c>
      <c r="CT94" s="219">
        <v>0.26736111111111099</v>
      </c>
      <c r="CU94" s="219">
        <v>0.27083333333333298</v>
      </c>
      <c r="CV94" s="219">
        <f t="shared" si="600"/>
        <v>5.5555555555555552E-2</v>
      </c>
      <c r="CW94" s="219">
        <f t="shared" si="600"/>
        <v>5.5555555555555552E-2</v>
      </c>
      <c r="CX94" s="219">
        <v>0.27083333333333298</v>
      </c>
      <c r="CY94" s="219">
        <v>5.4166666666666703E-2</v>
      </c>
      <c r="DA94" s="240">
        <v>0.33680555555555602</v>
      </c>
      <c r="DB94" s="240">
        <v>0.33680555555555602</v>
      </c>
      <c r="DC94" s="240">
        <v>0.33680555555555602</v>
      </c>
      <c r="DD94" s="240">
        <v>0.33680555555555602</v>
      </c>
      <c r="DE94" s="240">
        <v>0.33680555555555602</v>
      </c>
      <c r="DF94" s="240">
        <v>0.33680555555555602</v>
      </c>
      <c r="DG94" s="240">
        <v>0.33680555555555602</v>
      </c>
      <c r="DH94" s="240">
        <v>0.33680555555555602</v>
      </c>
      <c r="DI94" s="240">
        <v>0.33680555555555602</v>
      </c>
      <c r="DJ94" s="240">
        <v>0.33680555555555602</v>
      </c>
      <c r="DL94" s="2" t="str" cm="1">
        <f t="array" ref="DL94">_xlfn.IFNA(IF(INDEX(SectorsBlocks,ROW()-ROW(DK$5)+2,MATCH(SUBSTITUTE(RPName," ",""),SectorsBlocks_Top,0))&lt;&gt;0,INDEX(SectorsBlocks,ROW()-ROW(DK$5)+2,MATCH(SUBSTITUTE(RPName," ",""),SectorsBlocks_Top,0)),""),"")</f>
        <v>MEL-ADL</v>
      </c>
      <c r="DM94" s="250" cm="1">
        <f t="array" ref="DM94">_xlfn.IFNA(IF(INDEX(SectorsBlocks,ROW()-ROW(DL$5)+2,MATCH(SUBSTITUTE(RPName," ",""),SectorsBlocks_Top,0))&lt;&gt;0,INDEX(SectorsBlocks,ROW()-ROW(DL$5)+2,MATCH(SUBSTITUTE(RPName," ",""),SectorsBlocks_Top,0)+1),""),"")</f>
        <v>5.9027777777777776E-2</v>
      </c>
    </row>
    <row r="95" spans="1:117" ht="1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K95" s="2" t="str">
        <f t="shared" si="478"/>
        <v/>
      </c>
      <c r="BL95" s="7" t="str">
        <f t="shared" ref="BL95:BL116" si="629">IF(AND(ISNUMBER(BM95),BM95&gt;0),BM95,IF(ISNUMBER(VLOOKUP(BK95,RP_Trips,2,FALSE)),VLOOKUP(BK95,RP_Trips,2,FALSE),""))</f>
        <v/>
      </c>
      <c r="BM95" s="7" t="str">
        <f t="shared" ref="BM95:BM117" si="630">_xlfn.IFNA(IF(VLOOKUP(BK95,RP_MiscCalc_RouteBlockTimes,2,FALSE)&lt;&gt;0,VLOOKUP(BK95,RP_MiscCalc_RouteBlockTimes,2,FALSE),NA()),_xlfn.IFNA(IF(VLOOKUP(BK95,RP_RouteBlockTime_PreTVL,2,FALSE)&lt;&gt;0,VLOOKUP(BK95,RP_RouteBlockTime_PreTVL,2,FALSE),NA()),_xlfn.IFNA(IF(VLOOKUP(BK95,TVLRouteBlockTimes,2,FALSE)&lt;&gt;0,VLOOKUP(BK95,TVLRouteBlockTimes,2,FALSE),NA()),_xlfn.IFNA(IF(VLOOKUP(BK95,RP_RouteBlockTime_S1,2,FALSE)&lt;&gt;0,VLOOKUP(BK95,RP_RouteBlockTime_S1,2,FALSE),NA()),_xlfn.IFNA(VLOOKUP(BK95,RP_RouteBlockTime_S2,2,FALSE),_xlfn.IFNA(VLOOKUP(BK95,RP_RouteBlockTime_S3,2,FALSE),_xlfn.IFNA(VLOOKUP(BK95,RP_RouteBlockTime_S4,2,FALSE),_xlfn.IFNA(VLOOKUP(BK95,RP_RouteBlockTime_S5,2,FALSE),_xlfn.IFNA(VLOOKUP(BK95,RP_RouteBlockTime_S6,2,FALSE),_xlfn.IFNA(VLOOKUP(BK95,RP_RouteBlockTime_PostTVL,2,FALSE),""))))))))))</f>
        <v/>
      </c>
      <c r="BN95" s="2"/>
      <c r="BP95" s="236">
        <f ca="1"/>
        <v>5.3472222222222199E-2</v>
      </c>
      <c r="CK95" s="219">
        <f t="shared" si="465"/>
        <v>0.28125</v>
      </c>
      <c r="CL95" s="219">
        <v>0.27083333333333298</v>
      </c>
      <c r="CM95" s="219">
        <v>0.27430555555555602</v>
      </c>
      <c r="CN95" s="219">
        <f t="shared" si="599"/>
        <v>5.6249999999999994E-2</v>
      </c>
      <c r="CO95" s="219">
        <f t="shared" si="599"/>
        <v>5.6249999999999994E-2</v>
      </c>
      <c r="CP95" s="219">
        <v>0.27430555555555602</v>
      </c>
      <c r="CQ95" s="219">
        <v>5.4861111111111097E-2</v>
      </c>
      <c r="CS95" s="219">
        <f t="shared" si="466"/>
        <v>0.28125</v>
      </c>
      <c r="CT95" s="219">
        <v>0.27083333333333298</v>
      </c>
      <c r="CU95" s="219">
        <v>0.27430555555555602</v>
      </c>
      <c r="CV95" s="219">
        <f t="shared" si="600"/>
        <v>5.6249999999999994E-2</v>
      </c>
      <c r="CW95" s="219">
        <f t="shared" si="600"/>
        <v>5.6249999999999994E-2</v>
      </c>
      <c r="CX95" s="219">
        <v>0.27430555555555602</v>
      </c>
      <c r="CY95" s="219">
        <v>5.4861111111111097E-2</v>
      </c>
      <c r="DA95" s="240">
        <v>0.34027777777777801</v>
      </c>
      <c r="DB95" s="240">
        <v>0.34027777777777801</v>
      </c>
      <c r="DC95" s="240">
        <v>0.34027777777777801</v>
      </c>
      <c r="DD95" s="240">
        <v>0.34027777777777801</v>
      </c>
      <c r="DE95" s="240">
        <v>0.34027777777777801</v>
      </c>
      <c r="DF95" s="240">
        <v>0.34027777777777801</v>
      </c>
      <c r="DG95" s="240">
        <v>0.34027777777777801</v>
      </c>
      <c r="DH95" s="240">
        <v>0.34027777777777801</v>
      </c>
      <c r="DI95" s="240">
        <v>0.34027777777777801</v>
      </c>
      <c r="DJ95" s="240">
        <v>0.34027777777777801</v>
      </c>
      <c r="DL95" s="2" t="str" cm="1">
        <f t="array" ref="DL95">_xlfn.IFNA(IF(INDEX(SectorsBlocks,ROW()-ROW(DK$5)+2,MATCH(SUBSTITUTE(RPName," ",""),SectorsBlocks_Top,0))&lt;&gt;0,INDEX(SectorsBlocks,ROW()-ROW(DK$5)+2,MATCH(SUBSTITUTE(RPName," ",""),SectorsBlocks_Top,0)),""),"")</f>
        <v>MEL-AYQ</v>
      </c>
      <c r="DM95" s="250" cm="1">
        <f t="array" ref="DM95">_xlfn.IFNA(IF(INDEX(SectorsBlocks,ROW()-ROW(DL$5)+2,MATCH(SUBSTITUTE(RPName," ",""),SectorsBlocks_Top,0))&lt;&gt;0,INDEX(SectorsBlocks,ROW()-ROW(DL$5)+2,MATCH(SUBSTITUTE(RPName," ",""),SectorsBlocks_Top,0)+1),""),"")</f>
        <v>0.1388888888888889</v>
      </c>
    </row>
    <row r="96" spans="1:117" ht="1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K96" s="2" t="str">
        <f t="shared" si="478"/>
        <v/>
      </c>
      <c r="BL96" s="7" t="str">
        <f t="shared" ref="BL96:BL117" si="631">IF(AND(ISNUMBER(BM96),BM96&gt;0),BM96,IF(ISNUMBER(VLOOKUP(BK96,RP_Trips,2,FALSE)),VLOOKUP(BK96,RP_Trips,2,FALSE),""))</f>
        <v/>
      </c>
      <c r="BM96" s="7" t="str">
        <f t="shared" ref="BM96:BM118" si="632">_xlfn.IFNA(IF(VLOOKUP(BK96,RP_MiscCalc_RouteBlockTimes,2,FALSE)&lt;&gt;0,VLOOKUP(BK96,RP_MiscCalc_RouteBlockTimes,2,FALSE),NA()),_xlfn.IFNA(IF(VLOOKUP(BK96,RP_RouteBlockTime_PreTVL,2,FALSE)&lt;&gt;0,VLOOKUP(BK96,RP_RouteBlockTime_PreTVL,2,FALSE),NA()),_xlfn.IFNA(IF(VLOOKUP(BK96,TVLRouteBlockTimes,2,FALSE)&lt;&gt;0,VLOOKUP(BK96,TVLRouteBlockTimes,2,FALSE),NA()),_xlfn.IFNA(IF(VLOOKUP(BK96,RP_RouteBlockTime_S1,2,FALSE)&lt;&gt;0,VLOOKUP(BK96,RP_RouteBlockTime_S1,2,FALSE),NA()),_xlfn.IFNA(VLOOKUP(BK96,RP_RouteBlockTime_S2,2,FALSE),_xlfn.IFNA(VLOOKUP(BK96,RP_RouteBlockTime_S3,2,FALSE),_xlfn.IFNA(VLOOKUP(BK96,RP_RouteBlockTime_S4,2,FALSE),_xlfn.IFNA(VLOOKUP(BK96,RP_RouteBlockTime_S5,2,FALSE),_xlfn.IFNA(VLOOKUP(BK96,RP_RouteBlockTime_S6,2,FALSE),_xlfn.IFNA(VLOOKUP(BK96,RP_RouteBlockTime_PostTVL,2,FALSE),""))))))))))</f>
        <v/>
      </c>
      <c r="BN96" s="2"/>
      <c r="BP96" s="236">
        <f ca="1"/>
        <v>5.4166666666666703E-2</v>
      </c>
      <c r="CK96" s="219">
        <f t="shared" si="465"/>
        <v>0.28472222222222221</v>
      </c>
      <c r="CL96" s="219">
        <v>0.27430555555555602</v>
      </c>
      <c r="CM96" s="219">
        <v>0.27777777777777801</v>
      </c>
      <c r="CN96" s="219">
        <f t="shared" ref="CN96:CO111" si="633">IF(CN95=1,TIME(0,1,0),TIME(HOUR(CN95),MINUTE(CN95),0)+TIME(0,1,0))</f>
        <v>5.6944444444444443E-2</v>
      </c>
      <c r="CO96" s="219">
        <f t="shared" si="633"/>
        <v>5.6944444444444443E-2</v>
      </c>
      <c r="CP96" s="219">
        <v>0.27777777777777801</v>
      </c>
      <c r="CQ96" s="219">
        <v>5.5555555555555601E-2</v>
      </c>
      <c r="CS96" s="219">
        <f t="shared" si="466"/>
        <v>0.28472222222222221</v>
      </c>
      <c r="CT96" s="219">
        <v>0.27430555555555602</v>
      </c>
      <c r="CU96" s="219">
        <v>0.27777777777777801</v>
      </c>
      <c r="CV96" s="219">
        <f t="shared" ref="CV96:CW111" si="634">IF(CV95=1,TIME(0,1,0),TIME(HOUR(CV95),MINUTE(CV95),0)+TIME(0,1,0))</f>
        <v>5.6944444444444443E-2</v>
      </c>
      <c r="CW96" s="219">
        <f t="shared" si="634"/>
        <v>5.6944444444444443E-2</v>
      </c>
      <c r="CX96" s="219">
        <v>0.27777777777777801</v>
      </c>
      <c r="CY96" s="219">
        <v>5.5555555555555601E-2</v>
      </c>
      <c r="DA96" s="240">
        <v>0.34375</v>
      </c>
      <c r="DB96" s="240">
        <v>0.34375</v>
      </c>
      <c r="DC96" s="240">
        <v>0.34375</v>
      </c>
      <c r="DD96" s="240">
        <v>0.34375</v>
      </c>
      <c r="DE96" s="240">
        <v>0.34375</v>
      </c>
      <c r="DF96" s="240">
        <v>0.34375</v>
      </c>
      <c r="DG96" s="240">
        <v>0.34375</v>
      </c>
      <c r="DH96" s="240">
        <v>0.34375</v>
      </c>
      <c r="DI96" s="240">
        <v>0.34375</v>
      </c>
      <c r="DJ96" s="240">
        <v>0.34375</v>
      </c>
      <c r="DL96" s="2" t="str" cm="1">
        <f t="array" ref="DL96">_xlfn.IFNA(IF(INDEX(SectorsBlocks,ROW()-ROW(DK$5)+2,MATCH(SUBSTITUTE(RPName," ",""),SectorsBlocks_Top,0))&lt;&gt;0,INDEX(SectorsBlocks,ROW()-ROW(DK$5)+2,MATCH(SUBSTITUTE(RPName," ",""),SectorsBlocks_Top,0)),""),"")</f>
        <v>MEL-BNE</v>
      </c>
      <c r="DM96" s="250" cm="1">
        <f t="array" ref="DM96">_xlfn.IFNA(IF(INDEX(SectorsBlocks,ROW()-ROW(DL$5)+2,MATCH(SUBSTITUTE(RPName," ",""),SectorsBlocks_Top,0))&lt;&gt;0,INDEX(SectorsBlocks,ROW()-ROW(DL$5)+2,MATCH(SUBSTITUTE(RPName," ",""),SectorsBlocks_Top,0)+1),""),"")</f>
        <v>9.0277777777777776E-2</v>
      </c>
    </row>
    <row r="97" spans="1:117" ht="1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K97" s="2" t="str">
        <f t="shared" si="478"/>
        <v/>
      </c>
      <c r="BL97" s="7" t="str">
        <f t="shared" ref="BL97:BL118" si="635">IF(AND(ISNUMBER(BM97),BM97&gt;0),BM97,IF(ISNUMBER(VLOOKUP(BK97,RP_Trips,2,FALSE)),VLOOKUP(BK97,RP_Trips,2,FALSE),""))</f>
        <v/>
      </c>
      <c r="BM97" s="7" t="str">
        <f t="shared" ref="BM97:BM119" si="636">_xlfn.IFNA(IF(VLOOKUP(BK97,RP_MiscCalc_RouteBlockTimes,2,FALSE)&lt;&gt;0,VLOOKUP(BK97,RP_MiscCalc_RouteBlockTimes,2,FALSE),NA()),_xlfn.IFNA(IF(VLOOKUP(BK97,RP_RouteBlockTime_PreTVL,2,FALSE)&lt;&gt;0,VLOOKUP(BK97,RP_RouteBlockTime_PreTVL,2,FALSE),NA()),_xlfn.IFNA(IF(VLOOKUP(BK97,TVLRouteBlockTimes,2,FALSE)&lt;&gt;0,VLOOKUP(BK97,TVLRouteBlockTimes,2,FALSE),NA()),_xlfn.IFNA(IF(VLOOKUP(BK97,RP_RouteBlockTime_S1,2,FALSE)&lt;&gt;0,VLOOKUP(BK97,RP_RouteBlockTime_S1,2,FALSE),NA()),_xlfn.IFNA(VLOOKUP(BK97,RP_RouteBlockTime_S2,2,FALSE),_xlfn.IFNA(VLOOKUP(BK97,RP_RouteBlockTime_S3,2,FALSE),_xlfn.IFNA(VLOOKUP(BK97,RP_RouteBlockTime_S4,2,FALSE),_xlfn.IFNA(VLOOKUP(BK97,RP_RouteBlockTime_S5,2,FALSE),_xlfn.IFNA(VLOOKUP(BK97,RP_RouteBlockTime_S6,2,FALSE),_xlfn.IFNA(VLOOKUP(BK97,RP_RouteBlockTime_PostTVL,2,FALSE),""))))))))))</f>
        <v/>
      </c>
      <c r="BN97" s="2"/>
      <c r="BP97" s="236">
        <f ca="1"/>
        <v>5.4861111111111097E-2</v>
      </c>
      <c r="CK97" s="219">
        <f t="shared" si="465"/>
        <v>0.28819444444444442</v>
      </c>
      <c r="CL97" s="219">
        <v>0.27777777777777801</v>
      </c>
      <c r="CM97" s="219">
        <v>0.28125</v>
      </c>
      <c r="CN97" s="219">
        <f t="shared" si="633"/>
        <v>5.7638888888888885E-2</v>
      </c>
      <c r="CO97" s="219">
        <f t="shared" si="633"/>
        <v>5.7638888888888885E-2</v>
      </c>
      <c r="CP97" s="219">
        <v>0.28125</v>
      </c>
      <c r="CQ97" s="219">
        <v>5.6250000000000001E-2</v>
      </c>
      <c r="CS97" s="219">
        <f t="shared" si="466"/>
        <v>0.28819444444444442</v>
      </c>
      <c r="CT97" s="219">
        <v>0.27777777777777801</v>
      </c>
      <c r="CU97" s="219">
        <v>0.28125</v>
      </c>
      <c r="CV97" s="219">
        <f t="shared" si="634"/>
        <v>5.7638888888888885E-2</v>
      </c>
      <c r="CW97" s="219">
        <f t="shared" si="634"/>
        <v>5.7638888888888885E-2</v>
      </c>
      <c r="CX97" s="219">
        <v>0.28125</v>
      </c>
      <c r="CY97" s="219">
        <v>5.6250000000000001E-2</v>
      </c>
      <c r="DA97" s="240">
        <v>0.34722222222222199</v>
      </c>
      <c r="DB97" s="240">
        <v>0.34722222222222199</v>
      </c>
      <c r="DC97" s="240">
        <v>0.34722222222222199</v>
      </c>
      <c r="DD97" s="240">
        <v>0.34722222222222199</v>
      </c>
      <c r="DE97" s="240">
        <v>0.34722222222222199</v>
      </c>
      <c r="DF97" s="240">
        <v>0.34722222222222199</v>
      </c>
      <c r="DG97" s="240">
        <v>0.34722222222222199</v>
      </c>
      <c r="DH97" s="240">
        <v>0.34722222222222199</v>
      </c>
      <c r="DI97" s="240">
        <v>0.34722222222222199</v>
      </c>
      <c r="DJ97" s="240">
        <v>0.34722222222222199</v>
      </c>
      <c r="DL97" s="2" t="str" cm="1">
        <f t="array" ref="DL97">_xlfn.IFNA(IF(INDEX(SectorsBlocks,ROW()-ROW(DK$5)+2,MATCH(SUBSTITUTE(RPName," ",""),SectorsBlocks_Top,0))&lt;&gt;0,INDEX(SectorsBlocks,ROW()-ROW(DK$5)+2,MATCH(SUBSTITUTE(RPName," ",""),SectorsBlocks_Top,0)),""),"")</f>
        <v>MEL-CBR</v>
      </c>
      <c r="DM97" s="250" cm="1">
        <f t="array" ref="DM97">_xlfn.IFNA(IF(INDEX(SectorsBlocks,ROW()-ROW(DL$5)+2,MATCH(SUBSTITUTE(RPName," ",""),SectorsBlocks_Top,0))&lt;&gt;0,INDEX(SectorsBlocks,ROW()-ROW(DL$5)+2,MATCH(SUBSTITUTE(RPName," ",""),SectorsBlocks_Top,0)+1),""),"")</f>
        <v>4.5138888888888888E-2</v>
      </c>
    </row>
    <row r="98" spans="1:117" ht="1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K98" s="2" t="str">
        <f t="shared" si="478"/>
        <v/>
      </c>
      <c r="BL98" s="7" t="str">
        <f t="shared" ref="BL98:BL119" si="637">IF(AND(ISNUMBER(BM98),BM98&gt;0),BM98,IF(ISNUMBER(VLOOKUP(BK98,RP_Trips,2,FALSE)),VLOOKUP(BK98,RP_Trips,2,FALSE),""))</f>
        <v/>
      </c>
      <c r="BM98" s="7" t="str">
        <f t="shared" ref="BM98:BM120" si="638">_xlfn.IFNA(IF(VLOOKUP(BK98,RP_MiscCalc_RouteBlockTimes,2,FALSE)&lt;&gt;0,VLOOKUP(BK98,RP_MiscCalc_RouteBlockTimes,2,FALSE),NA()),_xlfn.IFNA(IF(VLOOKUP(BK98,RP_RouteBlockTime_PreTVL,2,FALSE)&lt;&gt;0,VLOOKUP(BK98,RP_RouteBlockTime_PreTVL,2,FALSE),NA()),_xlfn.IFNA(IF(VLOOKUP(BK98,TVLRouteBlockTimes,2,FALSE)&lt;&gt;0,VLOOKUP(BK98,TVLRouteBlockTimes,2,FALSE),NA()),_xlfn.IFNA(IF(VLOOKUP(BK98,RP_RouteBlockTime_S1,2,FALSE)&lt;&gt;0,VLOOKUP(BK98,RP_RouteBlockTime_S1,2,FALSE),NA()),_xlfn.IFNA(VLOOKUP(BK98,RP_RouteBlockTime_S2,2,FALSE),_xlfn.IFNA(VLOOKUP(BK98,RP_RouteBlockTime_S3,2,FALSE),_xlfn.IFNA(VLOOKUP(BK98,RP_RouteBlockTime_S4,2,FALSE),_xlfn.IFNA(VLOOKUP(BK98,RP_RouteBlockTime_S5,2,FALSE),_xlfn.IFNA(VLOOKUP(BK98,RP_RouteBlockTime_S6,2,FALSE),_xlfn.IFNA(VLOOKUP(BK98,RP_RouteBlockTime_PostTVL,2,FALSE),""))))))))))</f>
        <v/>
      </c>
      <c r="BN98" s="2"/>
      <c r="BP98" s="236">
        <f ca="1"/>
        <v>5.5555555555555601E-2</v>
      </c>
      <c r="CK98" s="219">
        <f t="shared" si="465"/>
        <v>0.29166666666666663</v>
      </c>
      <c r="CL98" s="219">
        <v>0.28125</v>
      </c>
      <c r="CM98" s="219">
        <v>0.28472222222222199</v>
      </c>
      <c r="CN98" s="219">
        <f t="shared" si="633"/>
        <v>5.8333333333333334E-2</v>
      </c>
      <c r="CO98" s="219">
        <f t="shared" si="633"/>
        <v>5.8333333333333334E-2</v>
      </c>
      <c r="CP98" s="219">
        <v>0.28472222222222199</v>
      </c>
      <c r="CQ98" s="219">
        <v>5.6944444444444402E-2</v>
      </c>
      <c r="CS98" s="219">
        <f t="shared" si="466"/>
        <v>0.29166666666666663</v>
      </c>
      <c r="CT98" s="219">
        <v>0.28125</v>
      </c>
      <c r="CU98" s="219">
        <v>0.28472222222222199</v>
      </c>
      <c r="CV98" s="219">
        <f t="shared" si="634"/>
        <v>5.8333333333333334E-2</v>
      </c>
      <c r="CW98" s="219">
        <f t="shared" si="634"/>
        <v>5.8333333333333334E-2</v>
      </c>
      <c r="CX98" s="219">
        <v>0.28472222222222199</v>
      </c>
      <c r="CY98" s="219">
        <v>5.6944444444444402E-2</v>
      </c>
      <c r="DA98" s="240">
        <v>0.35069444444444497</v>
      </c>
      <c r="DB98" s="240">
        <v>0.35069444444444497</v>
      </c>
      <c r="DC98" s="240">
        <v>0.35069444444444497</v>
      </c>
      <c r="DD98" s="240">
        <v>0.35069444444444497</v>
      </c>
      <c r="DE98" s="240">
        <v>0.35069444444444497</v>
      </c>
      <c r="DF98" s="240">
        <v>0.35069444444444497</v>
      </c>
      <c r="DG98" s="240">
        <v>0.35069444444444497</v>
      </c>
      <c r="DH98" s="240">
        <v>0.35069444444444497</v>
      </c>
      <c r="DI98" s="240">
        <v>0.35069444444444497</v>
      </c>
      <c r="DJ98" s="240">
        <v>0.35069444444444497</v>
      </c>
      <c r="DL98" s="2" t="str" cm="1">
        <f t="array" ref="DL98">_xlfn.IFNA(IF(INDEX(SectorsBlocks,ROW()-ROW(DK$5)+2,MATCH(SUBSTITUTE(RPName," ",""),SectorsBlocks_Top,0))&lt;&gt;0,INDEX(SectorsBlocks,ROW()-ROW(DK$5)+2,MATCH(SUBSTITUTE(RPName," ",""),SectorsBlocks_Top,0)),""),"")</f>
        <v>MEL-CNS</v>
      </c>
      <c r="DM98" s="250" cm="1">
        <f t="array" ref="DM98">_xlfn.IFNA(IF(INDEX(SectorsBlocks,ROW()-ROW(DL$5)+2,MATCH(SUBSTITUTE(RPName," ",""),SectorsBlocks_Top,0))&lt;&gt;0,INDEX(SectorsBlocks,ROW()-ROW(DL$5)+2,MATCH(SUBSTITUTE(RPName," ",""),SectorsBlocks_Top,0)+1),""),"")</f>
        <v>0.1423611111111111</v>
      </c>
    </row>
    <row r="99" spans="1:117" ht="1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K99" s="2" t="str">
        <f t="shared" si="478"/>
        <v/>
      </c>
      <c r="BL99" s="7" t="str">
        <f t="shared" ref="BL99:BL120" si="639">IF(AND(ISNUMBER(BM99),BM99&gt;0),BM99,IF(ISNUMBER(VLOOKUP(BK99,RP_Trips,2,FALSE)),VLOOKUP(BK99,RP_Trips,2,FALSE),""))</f>
        <v/>
      </c>
      <c r="BM99" s="7" t="str">
        <f t="shared" ref="BM99:BM121" si="640">_xlfn.IFNA(IF(VLOOKUP(BK99,RP_MiscCalc_RouteBlockTimes,2,FALSE)&lt;&gt;0,VLOOKUP(BK99,RP_MiscCalc_RouteBlockTimes,2,FALSE),NA()),_xlfn.IFNA(IF(VLOOKUP(BK99,RP_RouteBlockTime_PreTVL,2,FALSE)&lt;&gt;0,VLOOKUP(BK99,RP_RouteBlockTime_PreTVL,2,FALSE),NA()),_xlfn.IFNA(IF(VLOOKUP(BK99,TVLRouteBlockTimes,2,FALSE)&lt;&gt;0,VLOOKUP(BK99,TVLRouteBlockTimes,2,FALSE),NA()),_xlfn.IFNA(IF(VLOOKUP(BK99,RP_RouteBlockTime_S1,2,FALSE)&lt;&gt;0,VLOOKUP(BK99,RP_RouteBlockTime_S1,2,FALSE),NA()),_xlfn.IFNA(VLOOKUP(BK99,RP_RouteBlockTime_S2,2,FALSE),_xlfn.IFNA(VLOOKUP(BK99,RP_RouteBlockTime_S3,2,FALSE),_xlfn.IFNA(VLOOKUP(BK99,RP_RouteBlockTime_S4,2,FALSE),_xlfn.IFNA(VLOOKUP(BK99,RP_RouteBlockTime_S5,2,FALSE),_xlfn.IFNA(VLOOKUP(BK99,RP_RouteBlockTime_S6,2,FALSE),_xlfn.IFNA(VLOOKUP(BK99,RP_RouteBlockTime_PostTVL,2,FALSE),""))))))))))</f>
        <v/>
      </c>
      <c r="BN99" s="2"/>
      <c r="BP99" s="236">
        <f ca="1"/>
        <v>5.6250000000000001E-2</v>
      </c>
      <c r="CK99" s="219">
        <f t="shared" si="465"/>
        <v>0.2951388888888889</v>
      </c>
      <c r="CL99" s="219">
        <v>0.28472222222222199</v>
      </c>
      <c r="CM99" s="219">
        <v>0.28819444444444398</v>
      </c>
      <c r="CN99" s="219">
        <f t="shared" si="633"/>
        <v>5.9027777777777776E-2</v>
      </c>
      <c r="CO99" s="219">
        <f t="shared" si="633"/>
        <v>5.9027777777777776E-2</v>
      </c>
      <c r="CP99" s="219">
        <v>0.28819444444444398</v>
      </c>
      <c r="CQ99" s="219">
        <v>5.7638888888888899E-2</v>
      </c>
      <c r="CS99" s="219">
        <f t="shared" si="466"/>
        <v>0.2951388888888889</v>
      </c>
      <c r="CT99" s="219">
        <v>0.28472222222222199</v>
      </c>
      <c r="CU99" s="219">
        <v>0.28819444444444398</v>
      </c>
      <c r="CV99" s="219">
        <f t="shared" si="634"/>
        <v>5.9027777777777776E-2</v>
      </c>
      <c r="CW99" s="219">
        <f t="shared" si="634"/>
        <v>5.9027777777777776E-2</v>
      </c>
      <c r="CX99" s="219">
        <v>0.28819444444444398</v>
      </c>
      <c r="CY99" s="219">
        <v>5.7638888888888899E-2</v>
      </c>
      <c r="DA99" s="240">
        <v>0.35416666666666702</v>
      </c>
      <c r="DB99" s="240">
        <v>0.35416666666666702</v>
      </c>
      <c r="DC99" s="240">
        <v>0.35416666666666702</v>
      </c>
      <c r="DD99" s="240">
        <v>0.35416666666666702</v>
      </c>
      <c r="DE99" s="240">
        <v>0.35416666666666702</v>
      </c>
      <c r="DF99" s="240">
        <v>0.35416666666666702</v>
      </c>
      <c r="DG99" s="240">
        <v>0.35416666666666702</v>
      </c>
      <c r="DH99" s="240">
        <v>0.35416666666666702</v>
      </c>
      <c r="DI99" s="240">
        <v>0.35416666666666702</v>
      </c>
      <c r="DJ99" s="240">
        <v>0.35416666666666702</v>
      </c>
      <c r="DL99" s="2" t="str" cm="1">
        <f t="array" ref="DL99">_xlfn.IFNA(IF(INDEX(SectorsBlocks,ROW()-ROW(DK$5)+2,MATCH(SUBSTITUTE(RPName," ",""),SectorsBlocks_Top,0))&lt;&gt;0,INDEX(SectorsBlocks,ROW()-ROW(DK$5)+2,MATCH(SUBSTITUTE(RPName," ",""),SectorsBlocks_Top,0)),""),"")</f>
        <v>MEL-DPS</v>
      </c>
      <c r="DM99" s="250" cm="1">
        <f t="array" ref="DM99">_xlfn.IFNA(IF(INDEX(SectorsBlocks,ROW()-ROW(DL$5)+2,MATCH(SUBSTITUTE(RPName," ",""),SectorsBlocks_Top,0))&lt;&gt;0,INDEX(SectorsBlocks,ROW()-ROW(DL$5)+2,MATCH(SUBSTITUTE(RPName," ",""),SectorsBlocks_Top,0)+1),""),"")</f>
        <v>0.2673611111111111</v>
      </c>
    </row>
    <row r="100" spans="1:117" ht="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K100" s="2" t="str">
        <f>IF(BN100&lt;&gt;0,BN100,"")</f>
        <v/>
      </c>
      <c r="BL100" s="7" t="str">
        <f t="shared" ref="BL100:BL121" si="641">IF(AND(ISNUMBER(BM100),BM100&gt;0),BM100,IF(ISNUMBER(VLOOKUP(BK100,RP_Trips,2,FALSE)),VLOOKUP(BK100,RP_Trips,2,FALSE),""))</f>
        <v/>
      </c>
      <c r="BM100" s="7" t="str">
        <f>_xlfn.IFNA(IF(VLOOKUP(BK100,RP_MiscCalc_RouteBlockTimes,2,FALSE)&lt;&gt;0,VLOOKUP(BK100,RP_MiscCalc_RouteBlockTimes,2,FALSE),NA()),_xlfn.IFNA(IF(VLOOKUP(BK100,RP_RouteBlockTime_PreTVL,2,FALSE)&lt;&gt;0,VLOOKUP(BK100,RP_RouteBlockTime_PreTVL,2,FALSE),NA()),_xlfn.IFNA(IF(VLOOKUP(BK100,TVLRouteBlockTimes,2,FALSE)&lt;&gt;0,VLOOKUP(BK100,TVLRouteBlockTimes,2,FALSE),NA()),_xlfn.IFNA(IF(VLOOKUP(BK100,RP_RouteBlockTime_S1,2,FALSE)&lt;&gt;0,VLOOKUP(BK100,RP_RouteBlockTime_S1,2,FALSE),NA()),_xlfn.IFNA(VLOOKUP(BK100,RP_RouteBlockTime_S2,2,FALSE),_xlfn.IFNA(VLOOKUP(BK100,RP_RouteBlockTime_S3,2,FALSE),_xlfn.IFNA(VLOOKUP(BK100,RP_RouteBlockTime_S4,2,FALSE),_xlfn.IFNA(VLOOKUP(BK100,RP_RouteBlockTime_S5,2,FALSE),_xlfn.IFNA(VLOOKUP(BK100,RP_RouteBlockTime_S6,2,FALSE),_xlfn.IFNA(VLOOKUP(BK100,RP_RouteBlockTime_PostTVL,2,FALSE),""))))))))))</f>
        <v/>
      </c>
      <c r="BN100" s="2"/>
      <c r="BP100" s="236">
        <f ca="1"/>
        <v>5.6944444444444402E-2</v>
      </c>
      <c r="CK100" s="219">
        <f t="shared" si="465"/>
        <v>0.2986111111111111</v>
      </c>
      <c r="CL100" s="219">
        <v>0.28819444444444398</v>
      </c>
      <c r="CM100" s="219">
        <v>0.29166666666666702</v>
      </c>
      <c r="CN100" s="219">
        <f t="shared" si="633"/>
        <v>5.9722222222222218E-2</v>
      </c>
      <c r="CO100" s="219">
        <f t="shared" si="633"/>
        <v>5.9722222222222218E-2</v>
      </c>
      <c r="CP100" s="219">
        <v>0.29166666666666702</v>
      </c>
      <c r="CQ100" s="219">
        <v>5.83333333333333E-2</v>
      </c>
      <c r="CS100" s="219">
        <f t="shared" si="466"/>
        <v>0.2986111111111111</v>
      </c>
      <c r="CT100" s="219">
        <v>0.28819444444444398</v>
      </c>
      <c r="CU100" s="219">
        <v>0.29166666666666702</v>
      </c>
      <c r="CV100" s="219">
        <f t="shared" si="634"/>
        <v>5.9722222222222218E-2</v>
      </c>
      <c r="CW100" s="219">
        <f t="shared" si="634"/>
        <v>5.9722222222222218E-2</v>
      </c>
      <c r="CX100" s="219">
        <v>0.29166666666666702</v>
      </c>
      <c r="CY100" s="219">
        <v>5.83333333333333E-2</v>
      </c>
      <c r="DA100" s="240">
        <v>0.35763888888888901</v>
      </c>
      <c r="DB100" s="240">
        <v>0.35763888888888901</v>
      </c>
      <c r="DC100" s="240">
        <v>0.35763888888888901</v>
      </c>
      <c r="DD100" s="240">
        <v>0.35763888888888901</v>
      </c>
      <c r="DE100" s="240">
        <v>0.35763888888888901</v>
      </c>
      <c r="DF100" s="240">
        <v>0.35763888888888901</v>
      </c>
      <c r="DG100" s="240">
        <v>0.35763888888888901</v>
      </c>
      <c r="DH100" s="240">
        <v>0.35763888888888901</v>
      </c>
      <c r="DI100" s="240">
        <v>0.35763888888888901</v>
      </c>
      <c r="DJ100" s="240">
        <v>0.35763888888888901</v>
      </c>
      <c r="DL100" s="2" t="str" cm="1">
        <f t="array" ref="DL100">_xlfn.IFNA(IF(INDEX(SectorsBlocks,ROW()-ROW(DK$5)+2,MATCH(SUBSTITUTE(RPName," ",""),SectorsBlocks_Top,0))&lt;&gt;0,INDEX(SectorsBlocks,ROW()-ROW(DK$5)+2,MATCH(SUBSTITUTE(RPName," ",""),SectorsBlocks_Top,0)),""),"")</f>
        <v>MEL-DRW</v>
      </c>
      <c r="DM100" s="250" cm="1">
        <f t="array" ref="DM100">_xlfn.IFNA(IF(INDEX(SectorsBlocks,ROW()-ROW(DL$5)+2,MATCH(SUBSTITUTE(RPName," ",""),SectorsBlocks_Top,0))&lt;&gt;0,INDEX(SectorsBlocks,ROW()-ROW(DL$5)+2,MATCH(SUBSTITUTE(RPName," ",""),SectorsBlocks_Top,0)+1),""),"")</f>
        <v>0.19444444444444445</v>
      </c>
    </row>
    <row r="101" spans="1:117" ht="15" hidden="1" customHeight="1">
      <c r="BP101" s="236">
        <f ca="1"/>
        <v>5.7638888888888899E-2</v>
      </c>
      <c r="CK101" s="219">
        <f t="shared" si="465"/>
        <v>0.30208333333333331</v>
      </c>
      <c r="CL101" s="219">
        <v>0.29166666666666702</v>
      </c>
      <c r="CM101" s="219">
        <v>0.29513888888888901</v>
      </c>
      <c r="CN101" s="219">
        <f t="shared" si="633"/>
        <v>6.0416666666666667E-2</v>
      </c>
      <c r="CO101" s="219">
        <f t="shared" si="633"/>
        <v>6.0416666666666667E-2</v>
      </c>
      <c r="CP101" s="219">
        <v>0.29513888888888901</v>
      </c>
      <c r="CQ101" s="219">
        <v>5.9027777777777797E-2</v>
      </c>
      <c r="CS101" s="219">
        <f t="shared" si="466"/>
        <v>0.30208333333333331</v>
      </c>
      <c r="CT101" s="219">
        <v>0.29166666666666702</v>
      </c>
      <c r="CU101" s="219">
        <v>0.29513888888888901</v>
      </c>
      <c r="CV101" s="219">
        <f t="shared" si="634"/>
        <v>6.0416666666666667E-2</v>
      </c>
      <c r="CW101" s="219">
        <f t="shared" si="634"/>
        <v>6.0416666666666667E-2</v>
      </c>
      <c r="CX101" s="219">
        <v>0.29513888888888901</v>
      </c>
      <c r="CY101" s="219">
        <v>5.9027777777777797E-2</v>
      </c>
      <c r="DA101" s="240">
        <v>0.36111111111111099</v>
      </c>
      <c r="DB101" s="240">
        <v>0.36111111111111099</v>
      </c>
      <c r="DC101" s="240">
        <v>0.36111111111111099</v>
      </c>
      <c r="DD101" s="240">
        <v>0.36111111111111099</v>
      </c>
      <c r="DE101" s="240">
        <v>0.36111111111111099</v>
      </c>
      <c r="DF101" s="240">
        <v>0.36111111111111099</v>
      </c>
      <c r="DG101" s="240">
        <v>0.36111111111111099</v>
      </c>
      <c r="DH101" s="240">
        <v>0.36111111111111099</v>
      </c>
      <c r="DI101" s="240">
        <v>0.36111111111111099</v>
      </c>
      <c r="DJ101" s="240">
        <v>0.36111111111111099</v>
      </c>
      <c r="DL101" s="2" t="str" cm="1">
        <f t="array" ref="DL101">_xlfn.IFNA(IF(INDEX(SectorsBlocks,ROW()-ROW(DK$5)+2,MATCH(SUBSTITUTE(RPName," ",""),SectorsBlocks_Top,0))&lt;&gt;0,INDEX(SectorsBlocks,ROW()-ROW(DK$5)+2,MATCH(SUBSTITUTE(RPName," ",""),SectorsBlocks_Top,0)),""),"")</f>
        <v>MEL-HBA</v>
      </c>
      <c r="DM101" s="250" cm="1">
        <f t="array" ref="DM101">_xlfn.IFNA(IF(INDEX(SectorsBlocks,ROW()-ROW(DL$5)+2,MATCH(SUBSTITUTE(RPName," ",""),SectorsBlocks_Top,0))&lt;&gt;0,INDEX(SectorsBlocks,ROW()-ROW(DL$5)+2,MATCH(SUBSTITUTE(RPName," ",""),SectorsBlocks_Top,0)+1),""),"")</f>
        <v>5.5555555555555552E-2</v>
      </c>
    </row>
    <row r="102" spans="1:117" ht="15" hidden="1" customHeight="1">
      <c r="BP102" s="236">
        <f ca="1"/>
        <v>5.83333333333333E-2</v>
      </c>
      <c r="CK102" s="219">
        <f t="shared" si="465"/>
        <v>0.30555555555555552</v>
      </c>
      <c r="CL102" s="219">
        <v>0.29513888888888901</v>
      </c>
      <c r="CM102" s="219">
        <v>0.29861111111111099</v>
      </c>
      <c r="CN102" s="219">
        <f t="shared" si="633"/>
        <v>6.1111111111111109E-2</v>
      </c>
      <c r="CO102" s="219">
        <f t="shared" si="633"/>
        <v>6.1111111111111109E-2</v>
      </c>
      <c r="CP102" s="219">
        <v>0.29861111111111099</v>
      </c>
      <c r="CQ102" s="219">
        <v>5.9722222222222197E-2</v>
      </c>
      <c r="CS102" s="219">
        <f t="shared" si="466"/>
        <v>0.30555555555555552</v>
      </c>
      <c r="CT102" s="219">
        <v>0.29513888888888901</v>
      </c>
      <c r="CU102" s="219">
        <v>0.29861111111111099</v>
      </c>
      <c r="CV102" s="219">
        <f t="shared" si="634"/>
        <v>6.1111111111111109E-2</v>
      </c>
      <c r="CW102" s="219">
        <f t="shared" si="634"/>
        <v>6.1111111111111109E-2</v>
      </c>
      <c r="CX102" s="219">
        <v>0.29861111111111099</v>
      </c>
      <c r="CY102" s="219">
        <v>5.9722222222222197E-2</v>
      </c>
      <c r="DA102" s="240">
        <v>0.36458333333333298</v>
      </c>
      <c r="DB102" s="240">
        <v>0.36458333333333298</v>
      </c>
      <c r="DC102" s="240">
        <v>0.36458333333333298</v>
      </c>
      <c r="DD102" s="240">
        <v>0.36458333333333298</v>
      </c>
      <c r="DE102" s="240">
        <v>0.36458333333333298</v>
      </c>
      <c r="DF102" s="240">
        <v>0.36458333333333298</v>
      </c>
      <c r="DG102" s="240">
        <v>0.36458333333333298</v>
      </c>
      <c r="DH102" s="240">
        <v>0.36458333333333298</v>
      </c>
      <c r="DI102" s="240">
        <v>0.36458333333333298</v>
      </c>
      <c r="DJ102" s="240">
        <v>0.36458333333333298</v>
      </c>
      <c r="DL102" s="2" t="str" cm="1">
        <f t="array" ref="DL102">_xlfn.IFNA(IF(INDEX(SectorsBlocks,ROW()-ROW(DK$5)+2,MATCH(SUBSTITUTE(RPName," ",""),SectorsBlocks_Top,0))&lt;&gt;0,INDEX(SectorsBlocks,ROW()-ROW(DK$5)+2,MATCH(SUBSTITUTE(RPName," ",""),SectorsBlocks_Top,0)),""),"")</f>
        <v>MEL-HTI</v>
      </c>
      <c r="DM102" s="250" cm="1">
        <f t="array" ref="DM102">_xlfn.IFNA(IF(INDEX(SectorsBlocks,ROW()-ROW(DL$5)+2,MATCH(SUBSTITUTE(RPName," ",""),SectorsBlocks_Top,0))&lt;&gt;0,INDEX(SectorsBlocks,ROW()-ROW(DL$5)+2,MATCH(SUBSTITUTE(RPName," ",""),SectorsBlocks_Top,0)+1),""),"")</f>
        <v>0.13194444444444445</v>
      </c>
    </row>
    <row r="103" spans="1:117" ht="15" hidden="1" customHeight="1">
      <c r="BP103" s="236">
        <f ca="1"/>
        <v>5.9027777777777797E-2</v>
      </c>
      <c r="CK103" s="219">
        <f t="shared" si="465"/>
        <v>0.30902777777777779</v>
      </c>
      <c r="CL103" s="219">
        <v>0.29861111111111099</v>
      </c>
      <c r="CM103" s="219">
        <v>0.30208333333333298</v>
      </c>
      <c r="CN103" s="219">
        <f t="shared" si="633"/>
        <v>6.1805555555555551E-2</v>
      </c>
      <c r="CO103" s="219">
        <f t="shared" si="633"/>
        <v>6.1805555555555551E-2</v>
      </c>
      <c r="CP103" s="219">
        <v>0.30208333333333298</v>
      </c>
      <c r="CQ103" s="219">
        <v>6.0416666666666702E-2</v>
      </c>
      <c r="CS103" s="219">
        <f t="shared" si="466"/>
        <v>0.30902777777777779</v>
      </c>
      <c r="CT103" s="219">
        <v>0.29861111111111099</v>
      </c>
      <c r="CU103" s="219">
        <v>0.30208333333333298</v>
      </c>
      <c r="CV103" s="219">
        <f t="shared" si="634"/>
        <v>6.1805555555555551E-2</v>
      </c>
      <c r="CW103" s="219">
        <f t="shared" si="634"/>
        <v>6.1805555555555551E-2</v>
      </c>
      <c r="CX103" s="219">
        <v>0.30208333333333298</v>
      </c>
      <c r="CY103" s="219">
        <v>6.0416666666666702E-2</v>
      </c>
      <c r="DA103" s="240">
        <v>0.36805555555555602</v>
      </c>
      <c r="DB103" s="240">
        <v>0.36805555555555602</v>
      </c>
      <c r="DC103" s="240">
        <v>0.36805555555555602</v>
      </c>
      <c r="DD103" s="240">
        <v>0.36805555555555602</v>
      </c>
      <c r="DE103" s="240">
        <v>0.36805555555555602</v>
      </c>
      <c r="DF103" s="240">
        <v>0.36805555555555602</v>
      </c>
      <c r="DG103" s="240">
        <v>0.36805555555555602</v>
      </c>
      <c r="DH103" s="240">
        <v>0.36805555555555602</v>
      </c>
      <c r="DI103" s="240">
        <v>0.36805555555555602</v>
      </c>
      <c r="DJ103" s="240">
        <v>0.36805555555555602</v>
      </c>
      <c r="DL103" s="2" t="str" cm="1">
        <f t="array" ref="DL103">_xlfn.IFNA(IF(INDEX(SectorsBlocks,ROW()-ROW(DK$5)+2,MATCH(SUBSTITUTE(RPName," ",""),SectorsBlocks_Top,0))&lt;&gt;0,INDEX(SectorsBlocks,ROW()-ROW(DK$5)+2,MATCH(SUBSTITUTE(RPName," ",""),SectorsBlocks_Top,0)),""),"")</f>
        <v>MEL-LST</v>
      </c>
      <c r="DM103" s="250" cm="1">
        <f t="array" ref="DM103">_xlfn.IFNA(IF(INDEX(SectorsBlocks,ROW()-ROW(DL$5)+2,MATCH(SUBSTITUTE(RPName," ",""),SectorsBlocks_Top,0))&lt;&gt;0,INDEX(SectorsBlocks,ROW()-ROW(DL$5)+2,MATCH(SUBSTITUTE(RPName," ",""),SectorsBlocks_Top,0)+1),""),"")</f>
        <v>4.8611111111111112E-2</v>
      </c>
    </row>
    <row r="104" spans="1:117" ht="15" hidden="1" customHeight="1">
      <c r="BP104" s="236">
        <f ca="1"/>
        <v>5.9722222222222197E-2</v>
      </c>
      <c r="CK104" s="219">
        <f t="shared" si="465"/>
        <v>0.3125</v>
      </c>
      <c r="CL104" s="219">
        <v>0.30208333333333298</v>
      </c>
      <c r="CM104" s="219">
        <v>0.30555555555555602</v>
      </c>
      <c r="CN104" s="219">
        <f t="shared" si="633"/>
        <v>6.25E-2</v>
      </c>
      <c r="CO104" s="219">
        <f t="shared" si="633"/>
        <v>6.25E-2</v>
      </c>
      <c r="CP104" s="219">
        <v>0.30555555555555602</v>
      </c>
      <c r="CQ104" s="219">
        <v>6.1111111111111102E-2</v>
      </c>
      <c r="CS104" s="219">
        <f t="shared" si="466"/>
        <v>0.3125</v>
      </c>
      <c r="CT104" s="219">
        <v>0.30208333333333298</v>
      </c>
      <c r="CU104" s="219">
        <v>0.30555555555555602</v>
      </c>
      <c r="CV104" s="219">
        <f t="shared" si="634"/>
        <v>6.25E-2</v>
      </c>
      <c r="CW104" s="219">
        <f t="shared" si="634"/>
        <v>6.25E-2</v>
      </c>
      <c r="CX104" s="219">
        <v>0.30555555555555602</v>
      </c>
      <c r="CY104" s="219">
        <v>6.1111111111111102E-2</v>
      </c>
      <c r="DA104" s="240">
        <v>0.37152777777777801</v>
      </c>
      <c r="DB104" s="240">
        <v>0.37152777777777801</v>
      </c>
      <c r="DC104" s="240">
        <v>0.37152777777777801</v>
      </c>
      <c r="DD104" s="240">
        <v>0.37152777777777801</v>
      </c>
      <c r="DE104" s="240">
        <v>0.37152777777777801</v>
      </c>
      <c r="DF104" s="240">
        <v>0.37152777777777801</v>
      </c>
      <c r="DG104" s="240">
        <v>0.37152777777777801</v>
      </c>
      <c r="DH104" s="240">
        <v>0.37152777777777801</v>
      </c>
      <c r="DI104" s="240">
        <v>0.37152777777777801</v>
      </c>
      <c r="DJ104" s="240">
        <v>0.37152777777777801</v>
      </c>
      <c r="DL104" s="2" t="str" cm="1">
        <f t="array" ref="DL104">_xlfn.IFNA(IF(INDEX(SectorsBlocks,ROW()-ROW(DK$5)+2,MATCH(SUBSTITUTE(RPName," ",""),SectorsBlocks_Top,0))&lt;&gt;0,INDEX(SectorsBlocks,ROW()-ROW(DK$5)+2,MATCH(SUBSTITUTE(RPName," ",""),SectorsBlocks_Top,0)),""),"")</f>
        <v>MEL-MCY</v>
      </c>
      <c r="DM104" s="250" cm="1">
        <f t="array" ref="DM104">_xlfn.IFNA(IF(INDEX(SectorsBlocks,ROW()-ROW(DL$5)+2,MATCH(SUBSTITUTE(RPName," ",""),SectorsBlocks_Top,0))&lt;&gt;0,INDEX(SectorsBlocks,ROW()-ROW(DL$5)+2,MATCH(SUBSTITUTE(RPName," ",""),SectorsBlocks_Top,0)+1),""),"")</f>
        <v>9.7222222222222224E-2</v>
      </c>
    </row>
    <row r="105" spans="1:117" ht="15" hidden="1" customHeight="1">
      <c r="BP105" s="236">
        <f ca="1"/>
        <v>6.0416666666666702E-2</v>
      </c>
      <c r="CK105" s="219">
        <f t="shared" si="465"/>
        <v>0.31597222222222221</v>
      </c>
      <c r="CL105" s="219">
        <v>0.30555555555555602</v>
      </c>
      <c r="CM105" s="219">
        <v>0.30902777777777801</v>
      </c>
      <c r="CN105" s="219">
        <f t="shared" si="633"/>
        <v>6.3194444444444442E-2</v>
      </c>
      <c r="CO105" s="219">
        <f t="shared" si="633"/>
        <v>6.3194444444444442E-2</v>
      </c>
      <c r="CP105" s="219">
        <v>0.30902777777777801</v>
      </c>
      <c r="CQ105" s="219">
        <v>6.18055555555556E-2</v>
      </c>
      <c r="CS105" s="219">
        <f t="shared" si="466"/>
        <v>0.31597222222222221</v>
      </c>
      <c r="CT105" s="219">
        <v>0.30555555555555602</v>
      </c>
      <c r="CU105" s="219">
        <v>0.30902777777777801</v>
      </c>
      <c r="CV105" s="219">
        <f t="shared" si="634"/>
        <v>6.3194444444444442E-2</v>
      </c>
      <c r="CW105" s="219">
        <f t="shared" si="634"/>
        <v>6.3194444444444442E-2</v>
      </c>
      <c r="CX105" s="219">
        <v>0.30902777777777801</v>
      </c>
      <c r="CY105" s="219">
        <v>6.18055555555556E-2</v>
      </c>
      <c r="DA105" s="240">
        <v>0.375</v>
      </c>
      <c r="DB105" s="240">
        <v>0.375</v>
      </c>
      <c r="DC105" s="240">
        <v>0.375</v>
      </c>
      <c r="DD105" s="240">
        <v>0.375</v>
      </c>
      <c r="DE105" s="240">
        <v>0.375</v>
      </c>
      <c r="DF105" s="240">
        <v>0.375</v>
      </c>
      <c r="DG105" s="240">
        <v>0.375</v>
      </c>
      <c r="DH105" s="240">
        <v>0.375</v>
      </c>
      <c r="DI105" s="240">
        <v>0.375</v>
      </c>
      <c r="DJ105" s="240">
        <v>0.375</v>
      </c>
      <c r="DL105" s="2" t="str" cm="1">
        <f t="array" ref="DL105">_xlfn.IFNA(IF(INDEX(SectorsBlocks,ROW()-ROW(DK$5)+2,MATCH(SUBSTITUTE(RPName," ",""),SectorsBlocks_Top,0))&lt;&gt;0,INDEX(SectorsBlocks,ROW()-ROW(DK$5)+2,MATCH(SUBSTITUTE(RPName," ",""),SectorsBlocks_Top,0)),""),"")</f>
        <v>MEL-NAN</v>
      </c>
      <c r="DM105" s="250" cm="1">
        <f t="array" ref="DM105">_xlfn.IFNA(IF(INDEX(SectorsBlocks,ROW()-ROW(DL$5)+2,MATCH(SUBSTITUTE(RPName," ",""),SectorsBlocks_Top,0))&lt;&gt;0,INDEX(SectorsBlocks,ROW()-ROW(DL$5)+2,MATCH(SUBSTITUTE(RPName," ",""),SectorsBlocks_Top,0)+1),""),"")</f>
        <v>0.2013888888888889</v>
      </c>
    </row>
    <row r="106" spans="1:117" ht="15" hidden="1" customHeight="1">
      <c r="BP106" s="236">
        <f ca="1"/>
        <v>6.1111111111111102E-2</v>
      </c>
      <c r="CK106" s="219">
        <f t="shared" ref="CK106:CK169" si="642">IF(CK105=1,TIME(0,5,0),TIME(HOUR(CK105),MINUTE(CK105),0)+TIME(0,5,0))</f>
        <v>0.31944444444444442</v>
      </c>
      <c r="CL106" s="219">
        <v>0.30902777777777801</v>
      </c>
      <c r="CM106" s="219">
        <v>0.3125</v>
      </c>
      <c r="CN106" s="219">
        <f t="shared" si="633"/>
        <v>6.3888888888888884E-2</v>
      </c>
      <c r="CO106" s="219">
        <f t="shared" si="633"/>
        <v>6.3888888888888884E-2</v>
      </c>
      <c r="CP106" s="219">
        <v>0.3125</v>
      </c>
      <c r="CQ106" s="219">
        <v>6.25E-2</v>
      </c>
      <c r="CS106" s="219">
        <f t="shared" ref="CS106:CS169" si="643">IF(CS105=1,TIME(0,5,0),TIME(HOUR(CS105),MINUTE(CS105),0)+TIME(0,5,0))</f>
        <v>0.31944444444444442</v>
      </c>
      <c r="CT106" s="219">
        <v>0.30902777777777801</v>
      </c>
      <c r="CU106" s="219">
        <v>0.3125</v>
      </c>
      <c r="CV106" s="219">
        <f t="shared" si="634"/>
        <v>6.3888888888888884E-2</v>
      </c>
      <c r="CW106" s="219">
        <f t="shared" si="634"/>
        <v>6.3888888888888884E-2</v>
      </c>
      <c r="CX106" s="219">
        <v>0.3125</v>
      </c>
      <c r="CY106" s="219">
        <v>6.25E-2</v>
      </c>
      <c r="DA106" s="240">
        <v>0.37847222222222199</v>
      </c>
      <c r="DB106" s="240">
        <v>0.37847222222222199</v>
      </c>
      <c r="DC106" s="240">
        <v>0.37847222222222199</v>
      </c>
      <c r="DD106" s="240">
        <v>0.37847222222222199</v>
      </c>
      <c r="DE106" s="240">
        <v>0.37847222222222199</v>
      </c>
      <c r="DF106" s="240">
        <v>0.37847222222222199</v>
      </c>
      <c r="DG106" s="240">
        <v>0.37847222222222199</v>
      </c>
      <c r="DH106" s="240">
        <v>0.37847222222222199</v>
      </c>
      <c r="DI106" s="240">
        <v>0.37847222222222199</v>
      </c>
      <c r="DJ106" s="240">
        <v>0.37847222222222199</v>
      </c>
      <c r="DL106" s="2" t="str" cm="1">
        <f t="array" ref="DL106">_xlfn.IFNA(IF(INDEX(SectorsBlocks,ROW()-ROW(DK$5)+2,MATCH(SUBSTITUTE(RPName," ",""),SectorsBlocks_Top,0))&lt;&gt;0,INDEX(SectorsBlocks,ROW()-ROW(DK$5)+2,MATCH(SUBSTITUTE(RPName," ",""),SectorsBlocks_Top,0)),""),"")</f>
        <v>MEL-NTL</v>
      </c>
      <c r="DM106" s="250" cm="1">
        <f t="array" ref="DM106">_xlfn.IFNA(IF(INDEX(SectorsBlocks,ROW()-ROW(DL$5)+2,MATCH(SUBSTITUTE(RPName," ",""),SectorsBlocks_Top,0))&lt;&gt;0,INDEX(SectorsBlocks,ROW()-ROW(DL$5)+2,MATCH(SUBSTITUTE(RPName," ",""),SectorsBlocks_Top,0)+1),""),"")</f>
        <v>6.5972222222222224E-2</v>
      </c>
    </row>
    <row r="107" spans="1:117" ht="15" hidden="1" customHeight="1">
      <c r="BP107" s="236">
        <f ca="1"/>
        <v>6.18055555555556E-2</v>
      </c>
      <c r="CK107" s="219">
        <f t="shared" si="642"/>
        <v>0.32291666666666663</v>
      </c>
      <c r="CL107" s="219">
        <v>0.3125</v>
      </c>
      <c r="CM107" s="219">
        <v>0.31597222222222199</v>
      </c>
      <c r="CN107" s="219">
        <f t="shared" si="633"/>
        <v>6.4583333333333326E-2</v>
      </c>
      <c r="CO107" s="219">
        <f t="shared" si="633"/>
        <v>6.4583333333333326E-2</v>
      </c>
      <c r="CP107" s="219">
        <v>0.31597222222222199</v>
      </c>
      <c r="CQ107" s="219">
        <v>6.31944444444444E-2</v>
      </c>
      <c r="CS107" s="219">
        <f t="shared" si="643"/>
        <v>0.32291666666666663</v>
      </c>
      <c r="CT107" s="219">
        <v>0.3125</v>
      </c>
      <c r="CU107" s="219">
        <v>0.31597222222222199</v>
      </c>
      <c r="CV107" s="219">
        <f t="shared" si="634"/>
        <v>6.4583333333333326E-2</v>
      </c>
      <c r="CW107" s="219">
        <f t="shared" si="634"/>
        <v>6.4583333333333326E-2</v>
      </c>
      <c r="CX107" s="219">
        <v>0.31597222222222199</v>
      </c>
      <c r="CY107" s="219">
        <v>6.31944444444444E-2</v>
      </c>
      <c r="DA107" s="240">
        <v>0.38194444444444497</v>
      </c>
      <c r="DB107" s="240">
        <v>0.38194444444444497</v>
      </c>
      <c r="DC107" s="240">
        <v>0.38194444444444497</v>
      </c>
      <c r="DD107" s="240">
        <v>0.38194444444444497</v>
      </c>
      <c r="DE107" s="240">
        <v>0.38194444444444497</v>
      </c>
      <c r="DF107" s="240">
        <v>0.38194444444444497</v>
      </c>
      <c r="DG107" s="240">
        <v>0.38194444444444497</v>
      </c>
      <c r="DH107" s="240">
        <v>0.38194444444444497</v>
      </c>
      <c r="DI107" s="240">
        <v>0.38194444444444497</v>
      </c>
      <c r="DJ107" s="240">
        <v>0.38194444444444497</v>
      </c>
      <c r="DL107" s="2" t="str" cm="1">
        <f t="array" ref="DL107">_xlfn.IFNA(IF(INDEX(SectorsBlocks,ROW()-ROW(DK$5)+2,MATCH(SUBSTITUTE(RPName," ",""),SectorsBlocks_Top,0))&lt;&gt;0,INDEX(SectorsBlocks,ROW()-ROW(DK$5)+2,MATCH(SUBSTITUTE(RPName," ",""),SectorsBlocks_Top,0)),""),"")</f>
        <v>MEL-OOL</v>
      </c>
      <c r="DM107" s="250" cm="1">
        <f t="array" ref="DM107">_xlfn.IFNA(IF(INDEX(SectorsBlocks,ROW()-ROW(DL$5)+2,MATCH(SUBSTITUTE(RPName," ",""),SectorsBlocks_Top,0))&lt;&gt;0,INDEX(SectorsBlocks,ROW()-ROW(DL$5)+2,MATCH(SUBSTITUTE(RPName," ",""),SectorsBlocks_Top,0)+1),""),"")</f>
        <v>8.6805555555555552E-2</v>
      </c>
    </row>
    <row r="108" spans="1:117" ht="15" hidden="1" customHeight="1">
      <c r="BP108" s="236">
        <f ca="1"/>
        <v>6.25E-2</v>
      </c>
      <c r="CK108" s="219">
        <f t="shared" si="642"/>
        <v>0.3263888888888889</v>
      </c>
      <c r="CL108" s="219">
        <v>0.31597222222222199</v>
      </c>
      <c r="CM108" s="219">
        <v>0.31944444444444398</v>
      </c>
      <c r="CN108" s="219">
        <f t="shared" si="633"/>
        <v>6.5277777777777782E-2</v>
      </c>
      <c r="CO108" s="219">
        <f t="shared" si="633"/>
        <v>6.5277777777777782E-2</v>
      </c>
      <c r="CP108" s="219">
        <v>0.31944444444444398</v>
      </c>
      <c r="CQ108" s="219">
        <v>6.3888888888888898E-2</v>
      </c>
      <c r="CS108" s="219">
        <f t="shared" si="643"/>
        <v>0.3263888888888889</v>
      </c>
      <c r="CT108" s="219">
        <v>0.31597222222222199</v>
      </c>
      <c r="CU108" s="219">
        <v>0.31944444444444398</v>
      </c>
      <c r="CV108" s="219">
        <f t="shared" si="634"/>
        <v>6.5277777777777782E-2</v>
      </c>
      <c r="CW108" s="219">
        <f t="shared" si="634"/>
        <v>6.5277777777777782E-2</v>
      </c>
      <c r="CX108" s="219">
        <v>0.31944444444444398</v>
      </c>
      <c r="CY108" s="219">
        <v>6.3888888888888898E-2</v>
      </c>
      <c r="DA108" s="240">
        <v>0.38541666666666702</v>
      </c>
      <c r="DB108" s="240">
        <v>0.38541666666666702</v>
      </c>
      <c r="DC108" s="240">
        <v>0.38541666666666702</v>
      </c>
      <c r="DD108" s="240">
        <v>0.38541666666666702</v>
      </c>
      <c r="DE108" s="240">
        <v>0.38541666666666702</v>
      </c>
      <c r="DF108" s="240">
        <v>0.38541666666666702</v>
      </c>
      <c r="DG108" s="240">
        <v>0.38541666666666702</v>
      </c>
      <c r="DH108" s="240">
        <v>0.38541666666666702</v>
      </c>
      <c r="DI108" s="240">
        <v>0.38541666666666702</v>
      </c>
      <c r="DJ108" s="240">
        <v>0.38541666666666702</v>
      </c>
      <c r="DL108" s="2" t="str" cm="1">
        <f t="array" ref="DL108">_xlfn.IFNA(IF(INDEX(SectorsBlocks,ROW()-ROW(DK$5)+2,MATCH(SUBSTITUTE(RPName," ",""),SectorsBlocks_Top,0))&lt;&gt;0,INDEX(SectorsBlocks,ROW()-ROW(DK$5)+2,MATCH(SUBSTITUTE(RPName," ",""),SectorsBlocks_Top,0)),""),"")</f>
        <v>MEL-PER</v>
      </c>
      <c r="DM108" s="250" cm="1">
        <f t="array" ref="DM108">_xlfn.IFNA(IF(INDEX(SectorsBlocks,ROW()-ROW(DL$5)+2,MATCH(SUBSTITUTE(RPName," ",""),SectorsBlocks_Top,0))&lt;&gt;0,INDEX(SectorsBlocks,ROW()-ROW(DL$5)+2,MATCH(SUBSTITUTE(RPName," ",""),SectorsBlocks_Top,0)+1),""),"")</f>
        <v>0.18402777777777779</v>
      </c>
    </row>
    <row r="109" spans="1:117" ht="15" hidden="1" customHeight="1">
      <c r="BP109" s="236">
        <f ca="1"/>
        <v>6.31944444444444E-2</v>
      </c>
      <c r="CK109" s="219">
        <f t="shared" si="642"/>
        <v>0.3298611111111111</v>
      </c>
      <c r="CL109" s="219">
        <v>0.31944444444444398</v>
      </c>
      <c r="CM109" s="219">
        <v>0.32291666666666702</v>
      </c>
      <c r="CN109" s="219">
        <f t="shared" si="633"/>
        <v>6.5972222222222224E-2</v>
      </c>
      <c r="CO109" s="219">
        <f t="shared" si="633"/>
        <v>6.5972222222222224E-2</v>
      </c>
      <c r="CP109" s="219">
        <v>0.32291666666666702</v>
      </c>
      <c r="CQ109" s="219">
        <v>6.4583333333333298E-2</v>
      </c>
      <c r="CS109" s="219">
        <f t="shared" si="643"/>
        <v>0.3298611111111111</v>
      </c>
      <c r="CT109" s="219">
        <v>0.31944444444444398</v>
      </c>
      <c r="CU109" s="219">
        <v>0.32291666666666702</v>
      </c>
      <c r="CV109" s="219">
        <f t="shared" si="634"/>
        <v>6.5972222222222224E-2</v>
      </c>
      <c r="CW109" s="219">
        <f t="shared" si="634"/>
        <v>6.5972222222222224E-2</v>
      </c>
      <c r="CX109" s="219">
        <v>0.32291666666666702</v>
      </c>
      <c r="CY109" s="219">
        <v>6.4583333333333298E-2</v>
      </c>
      <c r="DA109" s="240">
        <v>0.38888888888888901</v>
      </c>
      <c r="DB109" s="240">
        <v>0.38888888888888901</v>
      </c>
      <c r="DC109" s="240">
        <v>0.38888888888888901</v>
      </c>
      <c r="DD109" s="240">
        <v>0.38888888888888901</v>
      </c>
      <c r="DE109" s="240">
        <v>0.38888888888888901</v>
      </c>
      <c r="DF109" s="240">
        <v>0.38888888888888901</v>
      </c>
      <c r="DG109" s="240">
        <v>0.38888888888888901</v>
      </c>
      <c r="DH109" s="240">
        <v>0.38888888888888901</v>
      </c>
      <c r="DI109" s="240">
        <v>0.38888888888888901</v>
      </c>
      <c r="DJ109" s="240">
        <v>0.38888888888888901</v>
      </c>
      <c r="DL109" s="2" t="str" cm="1">
        <f t="array" ref="DL109">_xlfn.IFNA(IF(INDEX(SectorsBlocks,ROW()-ROW(DK$5)+2,MATCH(SUBSTITUTE(RPName," ",""),SectorsBlocks_Top,0))&lt;&gt;0,INDEX(SectorsBlocks,ROW()-ROW(DK$5)+2,MATCH(SUBSTITUTE(RPName," ",""),SectorsBlocks_Top,0)),""),"")</f>
        <v>MEL-SYD</v>
      </c>
      <c r="DM109" s="250" cm="1">
        <f t="array" ref="DM109">_xlfn.IFNA(IF(INDEX(SectorsBlocks,ROW()-ROW(DL$5)+2,MATCH(SUBSTITUTE(RPName," ",""),SectorsBlocks_Top,0))&lt;&gt;0,INDEX(SectorsBlocks,ROW()-ROW(DL$5)+2,MATCH(SUBSTITUTE(RPName," ",""),SectorsBlocks_Top,0)+1),""),"")</f>
        <v>5.9027777777777776E-2</v>
      </c>
    </row>
    <row r="110" spans="1:117" ht="15" hidden="1" customHeight="1">
      <c r="BP110" s="236">
        <f ca="1"/>
        <v>6.3888888888888898E-2</v>
      </c>
      <c r="CK110" s="219">
        <f t="shared" si="642"/>
        <v>0.33333333333333331</v>
      </c>
      <c r="CL110" s="219">
        <v>0.32291666666666702</v>
      </c>
      <c r="CM110" s="219">
        <v>0.32638888888888901</v>
      </c>
      <c r="CN110" s="219">
        <f t="shared" si="633"/>
        <v>6.6666666666666666E-2</v>
      </c>
      <c r="CO110" s="219">
        <f t="shared" si="633"/>
        <v>6.6666666666666666E-2</v>
      </c>
      <c r="CP110" s="219">
        <v>0.32638888888888901</v>
      </c>
      <c r="CQ110" s="219">
        <v>6.5277777777777796E-2</v>
      </c>
      <c r="CS110" s="219">
        <f t="shared" si="643"/>
        <v>0.33333333333333331</v>
      </c>
      <c r="CT110" s="219">
        <v>0.32291666666666702</v>
      </c>
      <c r="CU110" s="219">
        <v>0.32638888888888901</v>
      </c>
      <c r="CV110" s="219">
        <f t="shared" si="634"/>
        <v>6.6666666666666666E-2</v>
      </c>
      <c r="CW110" s="219">
        <f t="shared" si="634"/>
        <v>6.6666666666666666E-2</v>
      </c>
      <c r="CX110" s="219">
        <v>0.32638888888888901</v>
      </c>
      <c r="CY110" s="219">
        <v>6.5277777777777796E-2</v>
      </c>
      <c r="DA110" s="240">
        <v>0.39236111111111099</v>
      </c>
      <c r="DB110" s="240">
        <v>0.39236111111111099</v>
      </c>
      <c r="DC110" s="240">
        <v>0.39236111111111099</v>
      </c>
      <c r="DD110" s="240">
        <v>0.39236111111111099</v>
      </c>
      <c r="DE110" s="240">
        <v>0.39236111111111099</v>
      </c>
      <c r="DF110" s="240">
        <v>0.39236111111111099</v>
      </c>
      <c r="DG110" s="240">
        <v>0.39236111111111099</v>
      </c>
      <c r="DH110" s="240">
        <v>0.39236111111111099</v>
      </c>
      <c r="DI110" s="240">
        <v>0.39236111111111099</v>
      </c>
      <c r="DJ110" s="240">
        <v>0.39236111111111099</v>
      </c>
      <c r="DL110" s="2" t="str" cm="1">
        <f t="array" ref="DL110">_xlfn.IFNA(IF(INDEX(SectorsBlocks,ROW()-ROW(DK$5)+2,MATCH(SUBSTITUTE(RPName," ",""),SectorsBlocks_Top,0))&lt;&gt;0,INDEX(SectorsBlocks,ROW()-ROW(DK$5)+2,MATCH(SUBSTITUTE(RPName," ",""),SectorsBlocks_Top,0)),""),"")</f>
        <v>MEL-ZQN</v>
      </c>
      <c r="DM110" s="250" cm="1">
        <f t="array" ref="DM110">_xlfn.IFNA(IF(INDEX(SectorsBlocks,ROW()-ROW(DL$5)+2,MATCH(SUBSTITUTE(RPName," ",""),SectorsBlocks_Top,0))&lt;&gt;0,INDEX(SectorsBlocks,ROW()-ROW(DL$5)+2,MATCH(SUBSTITUTE(RPName," ",""),SectorsBlocks_Top,0)+1),""),"")</f>
        <v>0.13194444444444445</v>
      </c>
    </row>
    <row r="111" spans="1:117" ht="15" hidden="1" customHeight="1">
      <c r="BP111" s="236">
        <f ca="1"/>
        <v>6.4583333333333298E-2</v>
      </c>
      <c r="CK111" s="219">
        <f t="shared" si="642"/>
        <v>0.33680555555555552</v>
      </c>
      <c r="CL111" s="219">
        <v>0.32638888888888901</v>
      </c>
      <c r="CM111" s="219">
        <v>0.32986111111111099</v>
      </c>
      <c r="CN111" s="219">
        <f t="shared" si="633"/>
        <v>6.7361111111111108E-2</v>
      </c>
      <c r="CO111" s="219">
        <f t="shared" si="633"/>
        <v>6.7361111111111108E-2</v>
      </c>
      <c r="CP111" s="219">
        <v>0.32986111111111099</v>
      </c>
      <c r="CQ111" s="219">
        <v>6.5972222222222196E-2</v>
      </c>
      <c r="CS111" s="219">
        <f t="shared" si="643"/>
        <v>0.33680555555555552</v>
      </c>
      <c r="CT111" s="219">
        <v>0.32638888888888901</v>
      </c>
      <c r="CU111" s="219">
        <v>0.32986111111111099</v>
      </c>
      <c r="CV111" s="219">
        <f t="shared" si="634"/>
        <v>6.7361111111111108E-2</v>
      </c>
      <c r="CW111" s="219">
        <f t="shared" si="634"/>
        <v>6.7361111111111108E-2</v>
      </c>
      <c r="CX111" s="219">
        <v>0.32986111111111099</v>
      </c>
      <c r="CY111" s="219">
        <v>6.5972222222222196E-2</v>
      </c>
      <c r="DA111" s="240">
        <v>0.39583333333333298</v>
      </c>
      <c r="DB111" s="240">
        <v>0.39583333333333298</v>
      </c>
      <c r="DC111" s="240">
        <v>0.39583333333333298</v>
      </c>
      <c r="DD111" s="240">
        <v>0.39583333333333298</v>
      </c>
      <c r="DE111" s="240">
        <v>0.39583333333333298</v>
      </c>
      <c r="DF111" s="240">
        <v>0.39583333333333298</v>
      </c>
      <c r="DG111" s="240">
        <v>0.39583333333333298</v>
      </c>
      <c r="DH111" s="240">
        <v>0.39583333333333298</v>
      </c>
      <c r="DI111" s="240">
        <v>0.39583333333333298</v>
      </c>
      <c r="DJ111" s="240">
        <v>0.39583333333333298</v>
      </c>
      <c r="DL111" s="2" t="str" cm="1">
        <f t="array" ref="DL111">_xlfn.IFNA(IF(INDEX(SectorsBlocks,ROW()-ROW(DK$5)+2,MATCH(SUBSTITUTE(RPName," ",""),SectorsBlocks_Top,0))&lt;&gt;0,INDEX(SectorsBlocks,ROW()-ROW(DK$5)+2,MATCH(SUBSTITUTE(RPName," ",""),SectorsBlocks_Top,0)),""),"")</f>
        <v>MKY-BNE</v>
      </c>
      <c r="DM111" s="250" cm="1">
        <f t="array" ref="DM111">_xlfn.IFNA(IF(INDEX(SectorsBlocks,ROW()-ROW(DL$5)+2,MATCH(SUBSTITUTE(RPName," ",""),SectorsBlocks_Top,0))&lt;&gt;0,INDEX(SectorsBlocks,ROW()-ROW(DL$5)+2,MATCH(SUBSTITUTE(RPName," ",""),SectorsBlocks_Top,0)+1),""),"")</f>
        <v>6.25E-2</v>
      </c>
    </row>
    <row r="112" spans="1:117" ht="15" hidden="1" customHeight="1">
      <c r="BP112" s="236">
        <f ca="1"/>
        <v>6.5277777777777796E-2</v>
      </c>
      <c r="CK112" s="219">
        <f t="shared" si="642"/>
        <v>0.34027777777777779</v>
      </c>
      <c r="CL112" s="219">
        <v>0.32986111111111099</v>
      </c>
      <c r="CM112" s="219">
        <v>0.33333333333333298</v>
      </c>
      <c r="CN112" s="219">
        <f t="shared" ref="CN112:CO127" si="644">IF(CN111=1,TIME(0,1,0),TIME(HOUR(CN111),MINUTE(CN111),0)+TIME(0,1,0))</f>
        <v>6.805555555555555E-2</v>
      </c>
      <c r="CO112" s="219">
        <f t="shared" si="644"/>
        <v>6.805555555555555E-2</v>
      </c>
      <c r="CP112" s="219">
        <v>0.33333333333333298</v>
      </c>
      <c r="CQ112" s="219">
        <v>6.6666666666666693E-2</v>
      </c>
      <c r="CS112" s="219">
        <f t="shared" si="643"/>
        <v>0.34027777777777779</v>
      </c>
      <c r="CT112" s="219">
        <v>0.32986111111111099</v>
      </c>
      <c r="CU112" s="219">
        <v>0.33333333333333298</v>
      </c>
      <c r="CV112" s="219">
        <f t="shared" ref="CV112:CW127" si="645">IF(CV111=1,TIME(0,1,0),TIME(HOUR(CV111),MINUTE(CV111),0)+TIME(0,1,0))</f>
        <v>6.805555555555555E-2</v>
      </c>
      <c r="CW112" s="219">
        <f t="shared" si="645"/>
        <v>6.805555555555555E-2</v>
      </c>
      <c r="CX112" s="219">
        <v>0.33333333333333298</v>
      </c>
      <c r="CY112" s="219">
        <v>6.6666666666666693E-2</v>
      </c>
      <c r="DA112" s="240">
        <v>0.39930555555555602</v>
      </c>
      <c r="DB112" s="240">
        <v>0.39930555555555602</v>
      </c>
      <c r="DC112" s="240">
        <v>0.39930555555555602</v>
      </c>
      <c r="DD112" s="240">
        <v>0.39930555555555602</v>
      </c>
      <c r="DE112" s="240">
        <v>0.39930555555555602</v>
      </c>
      <c r="DF112" s="240">
        <v>0.39930555555555602</v>
      </c>
      <c r="DG112" s="240">
        <v>0.39930555555555602</v>
      </c>
      <c r="DH112" s="240">
        <v>0.39930555555555602</v>
      </c>
      <c r="DI112" s="240">
        <v>0.39930555555555602</v>
      </c>
      <c r="DJ112" s="240">
        <v>0.39930555555555602</v>
      </c>
      <c r="DL112" s="2" t="str" cm="1">
        <f t="array" ref="DL112">_xlfn.IFNA(IF(INDEX(SectorsBlocks,ROW()-ROW(DK$5)+2,MATCH(SUBSTITUTE(RPName," ",""),SectorsBlocks_Top,0))&lt;&gt;0,INDEX(SectorsBlocks,ROW()-ROW(DK$5)+2,MATCH(SUBSTITUTE(RPName," ",""),SectorsBlocks_Top,0)),""),"")</f>
        <v>NAN-BNE</v>
      </c>
      <c r="DM112" s="250" cm="1">
        <f t="array" ref="DM112">_xlfn.IFNA(IF(INDEX(SectorsBlocks,ROW()-ROW(DL$5)+2,MATCH(SUBSTITUTE(RPName," ",""),SectorsBlocks_Top,0))&lt;&gt;0,INDEX(SectorsBlocks,ROW()-ROW(DL$5)+2,MATCH(SUBSTITUTE(RPName," ",""),SectorsBlocks_Top,0)+1),""),"")</f>
        <v>0.18055555555555555</v>
      </c>
    </row>
    <row r="113" spans="68:117" ht="15" hidden="1" customHeight="1">
      <c r="BP113" s="236">
        <f ca="1"/>
        <v>6.5972222222222196E-2</v>
      </c>
      <c r="CK113" s="219">
        <f t="shared" si="642"/>
        <v>0.34375</v>
      </c>
      <c r="CL113" s="219">
        <v>0.33333333333333298</v>
      </c>
      <c r="CM113" s="219">
        <v>0.33680555555555602</v>
      </c>
      <c r="CN113" s="219">
        <f t="shared" si="644"/>
        <v>6.8749999999999992E-2</v>
      </c>
      <c r="CO113" s="219">
        <f t="shared" si="644"/>
        <v>6.8749999999999992E-2</v>
      </c>
      <c r="CP113" s="219">
        <v>0.33680555555555602</v>
      </c>
      <c r="CQ113" s="219">
        <v>6.7361111111111094E-2</v>
      </c>
      <c r="CS113" s="219">
        <f t="shared" si="643"/>
        <v>0.34375</v>
      </c>
      <c r="CT113" s="219">
        <v>0.33333333333333298</v>
      </c>
      <c r="CU113" s="219">
        <v>0.33680555555555602</v>
      </c>
      <c r="CV113" s="219">
        <f t="shared" si="645"/>
        <v>6.8749999999999992E-2</v>
      </c>
      <c r="CW113" s="219">
        <f t="shared" si="645"/>
        <v>6.8749999999999992E-2</v>
      </c>
      <c r="CX113" s="219">
        <v>0.33680555555555602</v>
      </c>
      <c r="CY113" s="219">
        <v>6.7361111111111094E-2</v>
      </c>
      <c r="DA113" s="240">
        <v>0.40277777777777801</v>
      </c>
      <c r="DB113" s="240">
        <v>0.40277777777777801</v>
      </c>
      <c r="DC113" s="240">
        <v>0.40277777777777801</v>
      </c>
      <c r="DD113" s="240">
        <v>0.40277777777777801</v>
      </c>
      <c r="DE113" s="240">
        <v>0.40277777777777801</v>
      </c>
      <c r="DF113" s="240">
        <v>0.40277777777777801</v>
      </c>
      <c r="DG113" s="240">
        <v>0.40277777777777801</v>
      </c>
      <c r="DH113" s="240">
        <v>0.40277777777777801</v>
      </c>
      <c r="DI113" s="240">
        <v>0.40277777777777801</v>
      </c>
      <c r="DJ113" s="240">
        <v>0.40277777777777801</v>
      </c>
      <c r="DL113" s="2" t="str" cm="1">
        <f t="array" ref="DL113">_xlfn.IFNA(IF(INDEX(SectorsBlocks,ROW()-ROW(DK$5)+2,MATCH(SUBSTITUTE(RPName," ",""),SectorsBlocks_Top,0))&lt;&gt;0,INDEX(SectorsBlocks,ROW()-ROW(DK$5)+2,MATCH(SUBSTITUTE(RPName," ",""),SectorsBlocks_Top,0)),""),"")</f>
        <v>NAN-MEL</v>
      </c>
      <c r="DM113" s="250" cm="1">
        <f t="array" ref="DM113">_xlfn.IFNA(IF(INDEX(SectorsBlocks,ROW()-ROW(DL$5)+2,MATCH(SUBSTITUTE(RPName," ",""),SectorsBlocks_Top,0))&lt;&gt;0,INDEX(SectorsBlocks,ROW()-ROW(DL$5)+2,MATCH(SUBSTITUTE(RPName," ",""),SectorsBlocks_Top,0)+1),""),"")</f>
        <v>0.24305555555555555</v>
      </c>
    </row>
    <row r="114" spans="68:117" ht="15" hidden="1" customHeight="1">
      <c r="BP114" s="236">
        <f ca="1"/>
        <v>6.6666666666666693E-2</v>
      </c>
      <c r="CK114" s="219">
        <f t="shared" si="642"/>
        <v>0.34722222222222221</v>
      </c>
      <c r="CL114" s="219">
        <v>0.33680555555555602</v>
      </c>
      <c r="CM114" s="219">
        <v>0.34027777777777801</v>
      </c>
      <c r="CN114" s="219">
        <f t="shared" si="644"/>
        <v>6.9444444444444448E-2</v>
      </c>
      <c r="CO114" s="219">
        <f t="shared" si="644"/>
        <v>6.9444444444444448E-2</v>
      </c>
      <c r="CP114" s="219">
        <v>0.34027777777777801</v>
      </c>
      <c r="CQ114" s="219">
        <v>6.8055555555555605E-2</v>
      </c>
      <c r="CS114" s="219">
        <f t="shared" si="643"/>
        <v>0.34722222222222221</v>
      </c>
      <c r="CT114" s="219">
        <v>0.33680555555555602</v>
      </c>
      <c r="CU114" s="219">
        <v>0.34027777777777801</v>
      </c>
      <c r="CV114" s="219">
        <f t="shared" si="645"/>
        <v>6.9444444444444448E-2</v>
      </c>
      <c r="CW114" s="219">
        <f t="shared" si="645"/>
        <v>6.9444444444444448E-2</v>
      </c>
      <c r="CX114" s="219">
        <v>0.34027777777777801</v>
      </c>
      <c r="CY114" s="219">
        <v>6.8055555555555605E-2</v>
      </c>
      <c r="DA114" s="240">
        <v>0.40625</v>
      </c>
      <c r="DB114" s="240">
        <v>0.40625</v>
      </c>
      <c r="DC114" s="240">
        <v>0.40625</v>
      </c>
      <c r="DD114" s="240">
        <v>0.40625</v>
      </c>
      <c r="DE114" s="240">
        <v>0.40625</v>
      </c>
      <c r="DF114" s="240">
        <v>0.40625</v>
      </c>
      <c r="DG114" s="240">
        <v>0.40625</v>
      </c>
      <c r="DH114" s="240">
        <v>0.40625</v>
      </c>
      <c r="DI114" s="240">
        <v>0.40625</v>
      </c>
      <c r="DJ114" s="240">
        <v>0.40625</v>
      </c>
      <c r="DL114" s="2" t="str" cm="1">
        <f t="array" ref="DL114">_xlfn.IFNA(IF(INDEX(SectorsBlocks,ROW()-ROW(DK$5)+2,MATCH(SUBSTITUTE(RPName," ",""),SectorsBlocks_Top,0))&lt;&gt;0,INDEX(SectorsBlocks,ROW()-ROW(DK$5)+2,MATCH(SUBSTITUTE(RPName," ",""),SectorsBlocks_Top,0)),""),"")</f>
        <v>NAN-SYD</v>
      </c>
      <c r="DM114" s="250" cm="1">
        <f t="array" ref="DM114">_xlfn.IFNA(IF(INDEX(SectorsBlocks,ROW()-ROW(DL$5)+2,MATCH(SUBSTITUTE(RPName," ",""),SectorsBlocks_Top,0))&lt;&gt;0,INDEX(SectorsBlocks,ROW()-ROW(DL$5)+2,MATCH(SUBSTITUTE(RPName," ",""),SectorsBlocks_Top,0)+1),""),"")</f>
        <v>0.21180555555555555</v>
      </c>
    </row>
    <row r="115" spans="68:117" ht="15" hidden="1" customHeight="1">
      <c r="BP115" s="236">
        <f ca="1"/>
        <v>6.7361111111111094E-2</v>
      </c>
      <c r="CK115" s="219">
        <f t="shared" si="642"/>
        <v>0.35069444444444442</v>
      </c>
      <c r="CL115" s="219">
        <v>0.34027777777777801</v>
      </c>
      <c r="CM115" s="219">
        <v>0.34375</v>
      </c>
      <c r="CN115" s="219">
        <f t="shared" si="644"/>
        <v>7.013888888888889E-2</v>
      </c>
      <c r="CO115" s="219">
        <f t="shared" si="644"/>
        <v>7.013888888888889E-2</v>
      </c>
      <c r="CP115" s="219">
        <v>0.34375</v>
      </c>
      <c r="CQ115" s="219">
        <v>6.8750000000000006E-2</v>
      </c>
      <c r="CS115" s="219">
        <f t="shared" si="643"/>
        <v>0.35069444444444442</v>
      </c>
      <c r="CT115" s="219">
        <v>0.34027777777777801</v>
      </c>
      <c r="CU115" s="219">
        <v>0.34375</v>
      </c>
      <c r="CV115" s="219">
        <f t="shared" si="645"/>
        <v>7.013888888888889E-2</v>
      </c>
      <c r="CW115" s="219">
        <f t="shared" si="645"/>
        <v>7.013888888888889E-2</v>
      </c>
      <c r="CX115" s="219">
        <v>0.34375</v>
      </c>
      <c r="CY115" s="219">
        <v>6.8750000000000006E-2</v>
      </c>
      <c r="DA115" s="240">
        <v>0.40972222222222199</v>
      </c>
      <c r="DB115" s="240">
        <v>0.40972222222222199</v>
      </c>
      <c r="DC115" s="240">
        <v>0.40972222222222199</v>
      </c>
      <c r="DD115" s="240">
        <v>0.40972222222222199</v>
      </c>
      <c r="DE115" s="240">
        <v>0.40972222222222199</v>
      </c>
      <c r="DF115" s="240">
        <v>0.40972222222222199</v>
      </c>
      <c r="DG115" s="240">
        <v>0.40972222222222199</v>
      </c>
      <c r="DH115" s="240">
        <v>0.40972222222222199</v>
      </c>
      <c r="DI115" s="240">
        <v>0.40972222222222199</v>
      </c>
      <c r="DJ115" s="240">
        <v>0.40972222222222199</v>
      </c>
      <c r="DL115" s="2" t="str" cm="1">
        <f t="array" ref="DL115">_xlfn.IFNA(IF(INDEX(SectorsBlocks,ROW()-ROW(DK$5)+2,MATCH(SUBSTITUTE(RPName," ",""),SectorsBlocks_Top,0))&lt;&gt;0,INDEX(SectorsBlocks,ROW()-ROW(DK$5)+2,MATCH(SUBSTITUTE(RPName," ",""),SectorsBlocks_Top,0)),""),"")</f>
        <v>NTL-MEL</v>
      </c>
      <c r="DM115" s="250" cm="1">
        <f t="array" ref="DM115">_xlfn.IFNA(IF(INDEX(SectorsBlocks,ROW()-ROW(DL$5)+2,MATCH(SUBSTITUTE(RPName," ",""),SectorsBlocks_Top,0))&lt;&gt;0,INDEX(SectorsBlocks,ROW()-ROW(DL$5)+2,MATCH(SUBSTITUTE(RPName," ",""),SectorsBlocks_Top,0)+1),""),"")</f>
        <v>6.9444444444444448E-2</v>
      </c>
    </row>
    <row r="116" spans="68:117" ht="15" hidden="1" customHeight="1">
      <c r="BP116" s="236">
        <f ca="1"/>
        <v>6.8055555555555605E-2</v>
      </c>
      <c r="CK116" s="219">
        <f t="shared" si="642"/>
        <v>0.35416666666666663</v>
      </c>
      <c r="CL116" s="219">
        <v>0.34375</v>
      </c>
      <c r="CM116" s="219">
        <v>0.34722222222222199</v>
      </c>
      <c r="CN116" s="219">
        <f t="shared" si="644"/>
        <v>7.0833333333333331E-2</v>
      </c>
      <c r="CO116" s="219">
        <f t="shared" si="644"/>
        <v>7.0833333333333331E-2</v>
      </c>
      <c r="CP116" s="219">
        <v>0.34722222222222199</v>
      </c>
      <c r="CQ116" s="219">
        <v>6.9444444444444406E-2</v>
      </c>
      <c r="CS116" s="219">
        <f t="shared" si="643"/>
        <v>0.35416666666666663</v>
      </c>
      <c r="CT116" s="219">
        <v>0.34375</v>
      </c>
      <c r="CU116" s="219">
        <v>0.34722222222222199</v>
      </c>
      <c r="CV116" s="219">
        <f t="shared" si="645"/>
        <v>7.0833333333333331E-2</v>
      </c>
      <c r="CW116" s="219">
        <f t="shared" si="645"/>
        <v>7.0833333333333331E-2</v>
      </c>
      <c r="CX116" s="219">
        <v>0.34722222222222199</v>
      </c>
      <c r="CY116" s="219">
        <v>6.9444444444444406E-2</v>
      </c>
      <c r="DA116" s="240">
        <v>0.41319444444444497</v>
      </c>
      <c r="DB116" s="240">
        <v>0.41319444444444497</v>
      </c>
      <c r="DC116" s="240">
        <v>0.41319444444444497</v>
      </c>
      <c r="DD116" s="240">
        <v>0.41319444444444497</v>
      </c>
      <c r="DE116" s="240">
        <v>0.41319444444444497</v>
      </c>
      <c r="DF116" s="240">
        <v>0.41319444444444497</v>
      </c>
      <c r="DG116" s="240">
        <v>0.41319444444444497</v>
      </c>
      <c r="DH116" s="240">
        <v>0.41319444444444497</v>
      </c>
      <c r="DI116" s="240">
        <v>0.41319444444444497</v>
      </c>
      <c r="DJ116" s="240">
        <v>0.41319444444444497</v>
      </c>
      <c r="DL116" s="2" t="str" cm="1">
        <f t="array" ref="DL116">_xlfn.IFNA(IF(INDEX(SectorsBlocks,ROW()-ROW(DK$5)+2,MATCH(SUBSTITUTE(RPName," ",""),SectorsBlocks_Top,0))&lt;&gt;0,INDEX(SectorsBlocks,ROW()-ROW(DK$5)+2,MATCH(SUBSTITUTE(RPName," ",""),SectorsBlocks_Top,0)),""),"")</f>
        <v>OCM-BQB</v>
      </c>
      <c r="DM116" s="250" cm="1">
        <f t="array" ref="DM116">_xlfn.IFNA(IF(INDEX(SectorsBlocks,ROW()-ROW(DL$5)+2,MATCH(SUBSTITUTE(RPName," ",""),SectorsBlocks_Top,0))&lt;&gt;0,INDEX(SectorsBlocks,ROW()-ROW(DL$5)+2,MATCH(SUBSTITUTE(RPName," ",""),SectorsBlocks_Top,0)+1),""),"")</f>
        <v>8.3333333333333329E-2</v>
      </c>
    </row>
    <row r="117" spans="68:117" ht="15" hidden="1" customHeight="1">
      <c r="BP117" s="236">
        <f ca="1"/>
        <v>6.8750000000000006E-2</v>
      </c>
      <c r="CK117" s="219">
        <f t="shared" si="642"/>
        <v>0.3576388888888889</v>
      </c>
      <c r="CL117" s="219">
        <v>0.34722222222222199</v>
      </c>
      <c r="CM117" s="219">
        <v>0.35069444444444398</v>
      </c>
      <c r="CN117" s="219">
        <f t="shared" si="644"/>
        <v>7.1527777777777773E-2</v>
      </c>
      <c r="CO117" s="219">
        <f t="shared" si="644"/>
        <v>7.1527777777777773E-2</v>
      </c>
      <c r="CP117" s="219">
        <v>0.35069444444444398</v>
      </c>
      <c r="CQ117" s="219">
        <v>7.0138888888888903E-2</v>
      </c>
      <c r="CS117" s="219">
        <f t="shared" si="643"/>
        <v>0.3576388888888889</v>
      </c>
      <c r="CT117" s="219">
        <v>0.34722222222222199</v>
      </c>
      <c r="CU117" s="219">
        <v>0.35069444444444398</v>
      </c>
      <c r="CV117" s="219">
        <f t="shared" si="645"/>
        <v>7.1527777777777773E-2</v>
      </c>
      <c r="CW117" s="219">
        <f t="shared" si="645"/>
        <v>7.1527777777777773E-2</v>
      </c>
      <c r="CX117" s="219">
        <v>0.35069444444444398</v>
      </c>
      <c r="CY117" s="219">
        <v>7.0138888888888903E-2</v>
      </c>
      <c r="DA117" s="240">
        <v>0.41666666666666702</v>
      </c>
      <c r="DB117" s="240">
        <v>0.41666666666666702</v>
      </c>
      <c r="DC117" s="240">
        <v>0.41666666666666702</v>
      </c>
      <c r="DD117" s="240">
        <v>0.41666666666666702</v>
      </c>
      <c r="DE117" s="240">
        <v>0.41666666666666702</v>
      </c>
      <c r="DF117" s="240">
        <v>0.41666666666666702</v>
      </c>
      <c r="DG117" s="240">
        <v>0.41666666666666702</v>
      </c>
      <c r="DH117" s="240">
        <v>0.41666666666666702</v>
      </c>
      <c r="DI117" s="240">
        <v>0.41666666666666702</v>
      </c>
      <c r="DJ117" s="240">
        <v>0.41666666666666702</v>
      </c>
      <c r="DL117" s="2" t="str" cm="1">
        <f t="array" ref="DL117">_xlfn.IFNA(IF(INDEX(SectorsBlocks,ROW()-ROW(DK$5)+2,MATCH(SUBSTITUTE(RPName," ",""),SectorsBlocks_Top,0))&lt;&gt;0,INDEX(SectorsBlocks,ROW()-ROW(DK$5)+2,MATCH(SUBSTITUTE(RPName," ",""),SectorsBlocks_Top,0)),""),"")</f>
        <v>OCM-GET</v>
      </c>
      <c r="DM117" s="250" cm="1">
        <f t="array" ref="DM117">_xlfn.IFNA(IF(INDEX(SectorsBlocks,ROW()-ROW(DL$5)+2,MATCH(SUBSTITUTE(RPName," ",""),SectorsBlocks_Top,0))&lt;&gt;0,INDEX(SectorsBlocks,ROW()-ROW(DL$5)+2,MATCH(SUBSTITUTE(RPName," ",""),SectorsBlocks_Top,0)+1),""),"")</f>
        <v>5.9027777777777776E-2</v>
      </c>
    </row>
    <row r="118" spans="68:117" ht="15" hidden="1" customHeight="1">
      <c r="BP118" s="236">
        <f ca="1"/>
        <v>6.9444444444444406E-2</v>
      </c>
      <c r="CK118" s="219">
        <f t="shared" si="642"/>
        <v>0.3611111111111111</v>
      </c>
      <c r="CL118" s="219">
        <v>0.35069444444444398</v>
      </c>
      <c r="CM118" s="219">
        <v>0.35416666666666702</v>
      </c>
      <c r="CN118" s="219">
        <f t="shared" si="644"/>
        <v>7.2222222222222215E-2</v>
      </c>
      <c r="CO118" s="219">
        <f t="shared" si="644"/>
        <v>7.2222222222222215E-2</v>
      </c>
      <c r="CP118" s="219">
        <v>0.35416666666666702</v>
      </c>
      <c r="CQ118" s="219">
        <v>7.0833333333333304E-2</v>
      </c>
      <c r="CS118" s="219">
        <f t="shared" si="643"/>
        <v>0.3611111111111111</v>
      </c>
      <c r="CT118" s="219">
        <v>0.35069444444444398</v>
      </c>
      <c r="CU118" s="219">
        <v>0.35416666666666702</v>
      </c>
      <c r="CV118" s="219">
        <f t="shared" si="645"/>
        <v>7.2222222222222215E-2</v>
      </c>
      <c r="CW118" s="219">
        <f t="shared" si="645"/>
        <v>7.2222222222222215E-2</v>
      </c>
      <c r="CX118" s="219">
        <v>0.35416666666666702</v>
      </c>
      <c r="CY118" s="219">
        <v>7.0833333333333304E-2</v>
      </c>
      <c r="DA118" s="240">
        <v>0.42013888888888901</v>
      </c>
      <c r="DB118" s="240">
        <v>0.42013888888888901</v>
      </c>
      <c r="DC118" s="240">
        <v>0.42013888888888901</v>
      </c>
      <c r="DD118" s="240">
        <v>0.42013888888888901</v>
      </c>
      <c r="DE118" s="240">
        <v>0.42013888888888901</v>
      </c>
      <c r="DF118" s="240">
        <v>0.42013888888888901</v>
      </c>
      <c r="DG118" s="240">
        <v>0.42013888888888901</v>
      </c>
      <c r="DH118" s="240">
        <v>0.42013888888888901</v>
      </c>
      <c r="DI118" s="240">
        <v>0.42013888888888901</v>
      </c>
      <c r="DJ118" s="240">
        <v>0.42013888888888901</v>
      </c>
      <c r="DL118" s="2" t="str" cm="1">
        <f t="array" ref="DL118">_xlfn.IFNA(IF(INDEX(SectorsBlocks,ROW()-ROW(DK$5)+2,MATCH(SUBSTITUTE(RPName," ",""),SectorsBlocks_Top,0))&lt;&gt;0,INDEX(SectorsBlocks,ROW()-ROW(DK$5)+2,MATCH(SUBSTITUTE(RPName," ",""),SectorsBlocks_Top,0)),""),"")</f>
        <v>OCM-PER</v>
      </c>
      <c r="DM118" s="250" cm="1">
        <f t="array" ref="DM118">_xlfn.IFNA(IF(INDEX(SectorsBlocks,ROW()-ROW(DL$5)+2,MATCH(SUBSTITUTE(RPName," ",""),SectorsBlocks_Top,0))&lt;&gt;0,INDEX(SectorsBlocks,ROW()-ROW(DL$5)+2,MATCH(SUBSTITUTE(RPName," ",""),SectorsBlocks_Top,0)+1),""),"")</f>
        <v>7.6388888888888895E-2</v>
      </c>
    </row>
    <row r="119" spans="68:117" ht="15" hidden="1" customHeight="1">
      <c r="BP119" s="236">
        <f ca="1"/>
        <v>7.0138888888888903E-2</v>
      </c>
      <c r="CK119" s="219">
        <f t="shared" si="642"/>
        <v>0.36458333333333331</v>
      </c>
      <c r="CL119" s="219">
        <v>0.35416666666666702</v>
      </c>
      <c r="CM119" s="219">
        <v>0.35763888888888901</v>
      </c>
      <c r="CN119" s="219">
        <f t="shared" si="644"/>
        <v>7.2916666666666657E-2</v>
      </c>
      <c r="CO119" s="219">
        <f t="shared" si="644"/>
        <v>7.2916666666666657E-2</v>
      </c>
      <c r="CP119" s="219">
        <v>0.35763888888888901</v>
      </c>
      <c r="CQ119" s="219">
        <v>7.1527777777777801E-2</v>
      </c>
      <c r="CS119" s="219">
        <f t="shared" si="643"/>
        <v>0.36458333333333331</v>
      </c>
      <c r="CT119" s="219">
        <v>0.35416666666666702</v>
      </c>
      <c r="CU119" s="219">
        <v>0.35763888888888901</v>
      </c>
      <c r="CV119" s="219">
        <f t="shared" si="645"/>
        <v>7.2916666666666657E-2</v>
      </c>
      <c r="CW119" s="219">
        <f t="shared" si="645"/>
        <v>7.2916666666666657E-2</v>
      </c>
      <c r="CX119" s="219">
        <v>0.35763888888888901</v>
      </c>
      <c r="CY119" s="219">
        <v>7.1527777777777801E-2</v>
      </c>
      <c r="DA119" s="240">
        <v>0.42361111111111099</v>
      </c>
      <c r="DB119" s="240">
        <v>0.42361111111111099</v>
      </c>
      <c r="DC119" s="240">
        <v>0.42361111111111099</v>
      </c>
      <c r="DD119" s="240">
        <v>0.42361111111111099</v>
      </c>
      <c r="DE119" s="240">
        <v>0.42361111111111099</v>
      </c>
      <c r="DF119" s="240">
        <v>0.42361111111111099</v>
      </c>
      <c r="DG119" s="240">
        <v>0.42361111111111099</v>
      </c>
      <c r="DH119" s="240">
        <v>0.42361111111111099</v>
      </c>
      <c r="DI119" s="240">
        <v>0.42361111111111099</v>
      </c>
      <c r="DJ119" s="240">
        <v>0.42361111111111099</v>
      </c>
      <c r="DL119" s="2" t="str" cm="1">
        <f t="array" ref="DL119">_xlfn.IFNA(IF(INDEX(SectorsBlocks,ROW()-ROW(DK$5)+2,MATCH(SUBSTITUTE(RPName," ",""),SectorsBlocks_Top,0))&lt;&gt;0,INDEX(SectorsBlocks,ROW()-ROW(DK$5)+2,MATCH(SUBSTITUTE(RPName," ",""),SectorsBlocks_Top,0)),""),"")</f>
        <v>OOD-BQB</v>
      </c>
      <c r="DM119" s="250" cm="1">
        <f t="array" ref="DM119">_xlfn.IFNA(IF(INDEX(SectorsBlocks,ROW()-ROW(DL$5)+2,MATCH(SUBSTITUTE(RPName," ",""),SectorsBlocks_Top,0))&lt;&gt;0,INDEX(SectorsBlocks,ROW()-ROW(DL$5)+2,MATCH(SUBSTITUTE(RPName," ",""),SectorsBlocks_Top,0)+1),""),"")</f>
        <v>9.0277777777777776E-2</v>
      </c>
    </row>
    <row r="120" spans="68:117" ht="15" hidden="1" customHeight="1">
      <c r="BP120" s="236">
        <f ca="1"/>
        <v>7.0833333333333304E-2</v>
      </c>
      <c r="CK120" s="219">
        <f t="shared" si="642"/>
        <v>0.36805555555555552</v>
      </c>
      <c r="CL120" s="219">
        <v>0.35763888888888901</v>
      </c>
      <c r="CM120" s="219">
        <v>0.36111111111111099</v>
      </c>
      <c r="CN120" s="219">
        <f t="shared" si="644"/>
        <v>7.3611111111111113E-2</v>
      </c>
      <c r="CO120" s="219">
        <f t="shared" si="644"/>
        <v>7.3611111111111113E-2</v>
      </c>
      <c r="CP120" s="219">
        <v>0.36111111111111099</v>
      </c>
      <c r="CQ120" s="219">
        <v>7.2222222222222202E-2</v>
      </c>
      <c r="CS120" s="219">
        <f t="shared" si="643"/>
        <v>0.36805555555555552</v>
      </c>
      <c r="CT120" s="219">
        <v>0.35763888888888901</v>
      </c>
      <c r="CU120" s="219">
        <v>0.36111111111111099</v>
      </c>
      <c r="CV120" s="219">
        <f t="shared" si="645"/>
        <v>7.3611111111111113E-2</v>
      </c>
      <c r="CW120" s="219">
        <f t="shared" si="645"/>
        <v>7.3611111111111113E-2</v>
      </c>
      <c r="CX120" s="219">
        <v>0.36111111111111099</v>
      </c>
      <c r="CY120" s="219">
        <v>7.2222222222222202E-2</v>
      </c>
      <c r="DA120" s="240">
        <v>0.42708333333333298</v>
      </c>
      <c r="DB120" s="240">
        <v>0.42708333333333298</v>
      </c>
      <c r="DC120" s="240">
        <v>0.42708333333333298</v>
      </c>
      <c r="DD120" s="240">
        <v>0.42708333333333298</v>
      </c>
      <c r="DE120" s="240">
        <v>0.42708333333333298</v>
      </c>
      <c r="DF120" s="240">
        <v>0.42708333333333298</v>
      </c>
      <c r="DG120" s="240">
        <v>0.42708333333333298</v>
      </c>
      <c r="DH120" s="240">
        <v>0.42708333333333298</v>
      </c>
      <c r="DI120" s="240">
        <v>0.42708333333333298</v>
      </c>
      <c r="DJ120" s="240">
        <v>0.42708333333333298</v>
      </c>
      <c r="DL120" s="2" t="str" cm="1">
        <f t="array" ref="DL120">_xlfn.IFNA(IF(INDEX(SectorsBlocks,ROW()-ROW(DK$5)+2,MATCH(SUBSTITUTE(RPName," ",""),SectorsBlocks_Top,0))&lt;&gt;0,INDEX(SectorsBlocks,ROW()-ROW(DK$5)+2,MATCH(SUBSTITUTE(RPName," ",""),SectorsBlocks_Top,0)),""),"")</f>
        <v>OOD-OCM</v>
      </c>
      <c r="DM120" s="250" cm="1">
        <f t="array" ref="DM120">_xlfn.IFNA(IF(INDEX(SectorsBlocks,ROW()-ROW(DL$5)+2,MATCH(SUBSTITUTE(RPName," ",""),SectorsBlocks_Top,0))&lt;&gt;0,INDEX(SectorsBlocks,ROW()-ROW(DL$5)+2,MATCH(SUBSTITUTE(RPName," ",""),SectorsBlocks_Top,0)+1),""),"")</f>
        <v>2.0833333333333332E-2</v>
      </c>
    </row>
    <row r="121" spans="68:117" ht="15" hidden="1" customHeight="1">
      <c r="BP121" s="236">
        <f ca="1"/>
        <v>7.1527777777777801E-2</v>
      </c>
      <c r="CK121" s="219">
        <f t="shared" si="642"/>
        <v>0.37152777777777779</v>
      </c>
      <c r="CL121" s="219">
        <v>0.36111111111111099</v>
      </c>
      <c r="CM121" s="219">
        <v>0.36458333333333298</v>
      </c>
      <c r="CN121" s="219">
        <f t="shared" si="644"/>
        <v>7.4305555555555555E-2</v>
      </c>
      <c r="CO121" s="219">
        <f t="shared" si="644"/>
        <v>7.4305555555555555E-2</v>
      </c>
      <c r="CP121" s="219">
        <v>0.36458333333333298</v>
      </c>
      <c r="CQ121" s="219">
        <v>7.2916666666666699E-2</v>
      </c>
      <c r="CS121" s="219">
        <f t="shared" si="643"/>
        <v>0.37152777777777779</v>
      </c>
      <c r="CT121" s="219">
        <v>0.36111111111111099</v>
      </c>
      <c r="CU121" s="219">
        <v>0.36458333333333298</v>
      </c>
      <c r="CV121" s="219">
        <f t="shared" si="645"/>
        <v>7.4305555555555555E-2</v>
      </c>
      <c r="CW121" s="219">
        <f t="shared" si="645"/>
        <v>7.4305555555555555E-2</v>
      </c>
      <c r="CX121" s="219">
        <v>0.36458333333333298</v>
      </c>
      <c r="CY121" s="219">
        <v>7.2916666666666699E-2</v>
      </c>
      <c r="DA121" s="240">
        <v>0.43055555555555602</v>
      </c>
      <c r="DB121" s="240">
        <v>0.43055555555555602</v>
      </c>
      <c r="DC121" s="240">
        <v>0.43055555555555602</v>
      </c>
      <c r="DD121" s="240">
        <v>0.43055555555555602</v>
      </c>
      <c r="DE121" s="240">
        <v>0.43055555555555602</v>
      </c>
      <c r="DF121" s="240">
        <v>0.43055555555555602</v>
      </c>
      <c r="DG121" s="240">
        <v>0.43055555555555602</v>
      </c>
      <c r="DH121" s="240">
        <v>0.43055555555555602</v>
      </c>
      <c r="DI121" s="240">
        <v>0.43055555555555602</v>
      </c>
      <c r="DJ121" s="240">
        <v>0.43055555555555602</v>
      </c>
      <c r="DL121" s="2" t="str" cm="1">
        <f t="array" ref="DL121">_xlfn.IFNA(IF(INDEX(SectorsBlocks,ROW()-ROW(DK$5)+2,MATCH(SUBSTITUTE(RPName," ",""),SectorsBlocks_Top,0))&lt;&gt;0,INDEX(SectorsBlocks,ROW()-ROW(DK$5)+2,MATCH(SUBSTITUTE(RPName," ",""),SectorsBlocks_Top,0)),""),"")</f>
        <v>OOD-PER</v>
      </c>
      <c r="DM121" s="250" cm="1">
        <f t="array" ref="DM121">_xlfn.IFNA(IF(INDEX(SectorsBlocks,ROW()-ROW(DL$5)+2,MATCH(SUBSTITUTE(RPName," ",""),SectorsBlocks_Top,0))&lt;&gt;0,INDEX(SectorsBlocks,ROW()-ROW(DL$5)+2,MATCH(SUBSTITUTE(RPName," ",""),SectorsBlocks_Top,0)+1),""),"")</f>
        <v>7.9861111111111105E-2</v>
      </c>
    </row>
    <row r="122" spans="68:117" ht="15" hidden="1" customHeight="1">
      <c r="BP122" s="236">
        <f ca="1"/>
        <v>7.2222222222222202E-2</v>
      </c>
      <c r="CK122" s="219">
        <f t="shared" si="642"/>
        <v>0.375</v>
      </c>
      <c r="CL122" s="219">
        <v>0.36458333333333298</v>
      </c>
      <c r="CM122" s="219">
        <v>0.36805555555555602</v>
      </c>
      <c r="CN122" s="219">
        <f t="shared" si="644"/>
        <v>7.4999999999999997E-2</v>
      </c>
      <c r="CO122" s="219">
        <f t="shared" si="644"/>
        <v>7.4999999999999997E-2</v>
      </c>
      <c r="CP122" s="219">
        <v>0.36805555555555602</v>
      </c>
      <c r="CQ122" s="219">
        <v>7.3611111111111099E-2</v>
      </c>
      <c r="CS122" s="219">
        <f t="shared" si="643"/>
        <v>0.375</v>
      </c>
      <c r="CT122" s="219">
        <v>0.36458333333333298</v>
      </c>
      <c r="CU122" s="219">
        <v>0.36805555555555602</v>
      </c>
      <c r="CV122" s="219">
        <f t="shared" si="645"/>
        <v>7.4999999999999997E-2</v>
      </c>
      <c r="CW122" s="219">
        <f t="shared" si="645"/>
        <v>7.4999999999999997E-2</v>
      </c>
      <c r="CX122" s="219">
        <v>0.36805555555555602</v>
      </c>
      <c r="CY122" s="219">
        <v>7.3611111111111099E-2</v>
      </c>
      <c r="DA122" s="240">
        <v>0.43402777777777801</v>
      </c>
      <c r="DB122" s="240">
        <v>0.43402777777777801</v>
      </c>
      <c r="DC122" s="240">
        <v>0.43402777777777801</v>
      </c>
      <c r="DD122" s="240">
        <v>0.43402777777777801</v>
      </c>
      <c r="DE122" s="240">
        <v>0.43402777777777801</v>
      </c>
      <c r="DF122" s="240">
        <v>0.43402777777777801</v>
      </c>
      <c r="DG122" s="240">
        <v>0.43402777777777801</v>
      </c>
      <c r="DH122" s="240">
        <v>0.43402777777777801</v>
      </c>
      <c r="DI122" s="240">
        <v>0.43402777777777801</v>
      </c>
      <c r="DJ122" s="240">
        <v>0.43402777777777801</v>
      </c>
      <c r="DL122" s="2" t="str" cm="1">
        <f t="array" ref="DL122">_xlfn.IFNA(IF(INDEX(SectorsBlocks,ROW()-ROW(DK$5)+2,MATCH(SUBSTITUTE(RPName," ",""),SectorsBlocks_Top,0))&lt;&gt;0,INDEX(SectorsBlocks,ROW()-ROW(DK$5)+2,MATCH(SUBSTITUTE(RPName," ",""),SectorsBlocks_Top,0)),""),"")</f>
        <v>OOL-ADL</v>
      </c>
      <c r="DM122" s="250" cm="1">
        <f t="array" ref="DM122">_xlfn.IFNA(IF(INDEX(SectorsBlocks,ROW()-ROW(DL$5)+2,MATCH(SUBSTITUTE(RPName," ",""),SectorsBlocks_Top,0))&lt;&gt;0,INDEX(SectorsBlocks,ROW()-ROW(DL$5)+2,MATCH(SUBSTITUTE(RPName," ",""),SectorsBlocks_Top,0)+1),""),"")</f>
        <v>0.11458333333333333</v>
      </c>
    </row>
    <row r="123" spans="68:117" ht="15" hidden="1" customHeight="1">
      <c r="BP123" s="236">
        <f ca="1"/>
        <v>7.2916666666666699E-2</v>
      </c>
      <c r="CK123" s="219">
        <f t="shared" si="642"/>
        <v>0.37847222222222221</v>
      </c>
      <c r="CL123" s="219">
        <v>0.36805555555555602</v>
      </c>
      <c r="CM123" s="219">
        <v>0.37152777777777801</v>
      </c>
      <c r="CN123" s="219">
        <f t="shared" si="644"/>
        <v>7.5694444444444439E-2</v>
      </c>
      <c r="CO123" s="219">
        <f t="shared" si="644"/>
        <v>7.5694444444444439E-2</v>
      </c>
      <c r="CP123" s="219">
        <v>0.37152777777777801</v>
      </c>
      <c r="CQ123" s="219">
        <v>7.4305555555555597E-2</v>
      </c>
      <c r="CS123" s="219">
        <f t="shared" si="643"/>
        <v>0.37847222222222221</v>
      </c>
      <c r="CT123" s="219">
        <v>0.36805555555555602</v>
      </c>
      <c r="CU123" s="219">
        <v>0.37152777777777801</v>
      </c>
      <c r="CV123" s="219">
        <f t="shared" si="645"/>
        <v>7.5694444444444439E-2</v>
      </c>
      <c r="CW123" s="219">
        <f t="shared" si="645"/>
        <v>7.5694444444444439E-2</v>
      </c>
      <c r="CX123" s="219">
        <v>0.37152777777777801</v>
      </c>
      <c r="CY123" s="219">
        <v>7.4305555555555597E-2</v>
      </c>
      <c r="DA123" s="240">
        <v>0.4375</v>
      </c>
      <c r="DB123" s="240">
        <v>0.4375</v>
      </c>
      <c r="DC123" s="240">
        <v>0.4375</v>
      </c>
      <c r="DD123" s="240">
        <v>0.4375</v>
      </c>
      <c r="DE123" s="240">
        <v>0.4375</v>
      </c>
      <c r="DF123" s="240">
        <v>0.4375</v>
      </c>
      <c r="DG123" s="240">
        <v>0.4375</v>
      </c>
      <c r="DH123" s="240">
        <v>0.4375</v>
      </c>
      <c r="DI123" s="240">
        <v>0.4375</v>
      </c>
      <c r="DJ123" s="240">
        <v>0.4375</v>
      </c>
      <c r="DL123" s="2" t="str" cm="1">
        <f t="array" ref="DL123">_xlfn.IFNA(IF(INDEX(SectorsBlocks,ROW()-ROW(DK$5)+2,MATCH(SUBSTITUTE(RPName," ",""),SectorsBlocks_Top,0))&lt;&gt;0,INDEX(SectorsBlocks,ROW()-ROW(DK$5)+2,MATCH(SUBSTITUTE(RPName," ",""),SectorsBlocks_Top,0)),""),"")</f>
        <v>OOL-CBR</v>
      </c>
      <c r="DM123" s="250" cm="1">
        <f t="array" ref="DM123">_xlfn.IFNA(IF(INDEX(SectorsBlocks,ROW()-ROW(DL$5)+2,MATCH(SUBSTITUTE(RPName," ",""),SectorsBlocks_Top,0))&lt;&gt;0,INDEX(SectorsBlocks,ROW()-ROW(DL$5)+2,MATCH(SUBSTITUTE(RPName," ",""),SectorsBlocks_Top,0)+1),""),"")</f>
        <v>7.2916666666666671E-2</v>
      </c>
    </row>
    <row r="124" spans="68:117" ht="15" hidden="1" customHeight="1">
      <c r="BP124" s="236">
        <f ca="1"/>
        <v>7.3611111111111099E-2</v>
      </c>
      <c r="CK124" s="219">
        <f t="shared" si="642"/>
        <v>0.38194444444444442</v>
      </c>
      <c r="CL124" s="219">
        <v>0.37152777777777801</v>
      </c>
      <c r="CM124" s="219">
        <v>0.375</v>
      </c>
      <c r="CN124" s="219">
        <f t="shared" si="644"/>
        <v>7.6388888888888881E-2</v>
      </c>
      <c r="CO124" s="219">
        <f t="shared" si="644"/>
        <v>7.6388888888888881E-2</v>
      </c>
      <c r="CP124" s="219">
        <v>0.375</v>
      </c>
      <c r="CQ124" s="219">
        <v>7.4999999999999997E-2</v>
      </c>
      <c r="CS124" s="219">
        <f t="shared" si="643"/>
        <v>0.38194444444444442</v>
      </c>
      <c r="CT124" s="219">
        <v>0.37152777777777801</v>
      </c>
      <c r="CU124" s="219">
        <v>0.375</v>
      </c>
      <c r="CV124" s="219">
        <f t="shared" si="645"/>
        <v>7.6388888888888881E-2</v>
      </c>
      <c r="CW124" s="219">
        <f t="shared" si="645"/>
        <v>7.6388888888888881E-2</v>
      </c>
      <c r="CX124" s="219">
        <v>0.375</v>
      </c>
      <c r="CY124" s="219">
        <v>7.4999999999999997E-2</v>
      </c>
      <c r="DA124" s="240">
        <v>0.44097222222222199</v>
      </c>
      <c r="DB124" s="240">
        <v>0.44097222222222199</v>
      </c>
      <c r="DC124" s="240">
        <v>0.44097222222222199</v>
      </c>
      <c r="DD124" s="240">
        <v>0.44097222222222199</v>
      </c>
      <c r="DE124" s="240">
        <v>0.44097222222222199</v>
      </c>
      <c r="DF124" s="240">
        <v>0.44097222222222199</v>
      </c>
      <c r="DG124" s="240">
        <v>0.44097222222222199</v>
      </c>
      <c r="DH124" s="240">
        <v>0.44097222222222199</v>
      </c>
      <c r="DI124" s="240">
        <v>0.44097222222222199</v>
      </c>
      <c r="DJ124" s="240">
        <v>0.44097222222222199</v>
      </c>
      <c r="DL124" s="2" t="str" cm="1">
        <f t="array" ref="DL124">_xlfn.IFNA(IF(INDEX(SectorsBlocks,ROW()-ROW(DK$5)+2,MATCH(SUBSTITUTE(RPName," ",""),SectorsBlocks_Top,0))&lt;&gt;0,INDEX(SectorsBlocks,ROW()-ROW(DK$5)+2,MATCH(SUBSTITUTE(RPName," ",""),SectorsBlocks_Top,0)),""),"")</f>
        <v>OOL-DPS</v>
      </c>
      <c r="DM124" s="250" cm="1">
        <f t="array" ref="DM124">_xlfn.IFNA(IF(INDEX(SectorsBlocks,ROW()-ROW(DL$5)+2,MATCH(SUBSTITUTE(RPName," ",""),SectorsBlocks_Top,0))&lt;&gt;0,INDEX(SectorsBlocks,ROW()-ROW(DL$5)+2,MATCH(SUBSTITUTE(RPName," ",""),SectorsBlocks_Top,0)+1),""),"")</f>
        <v>0.27430555555555558</v>
      </c>
    </row>
    <row r="125" spans="68:117" ht="15" hidden="1" customHeight="1">
      <c r="BP125" s="236">
        <f ca="1"/>
        <v>7.4305555555555597E-2</v>
      </c>
      <c r="CK125" s="219">
        <f t="shared" si="642"/>
        <v>0.38541666666666663</v>
      </c>
      <c r="CL125" s="219">
        <v>0.375</v>
      </c>
      <c r="CM125" s="219">
        <v>0.37847222222222199</v>
      </c>
      <c r="CN125" s="219">
        <f t="shared" si="644"/>
        <v>7.7083333333333337E-2</v>
      </c>
      <c r="CO125" s="219">
        <f t="shared" si="644"/>
        <v>7.7083333333333337E-2</v>
      </c>
      <c r="CP125" s="219">
        <v>0.37847222222222199</v>
      </c>
      <c r="CQ125" s="219">
        <v>7.5694444444444495E-2</v>
      </c>
      <c r="CS125" s="219">
        <f t="shared" si="643"/>
        <v>0.38541666666666663</v>
      </c>
      <c r="CT125" s="219">
        <v>0.375</v>
      </c>
      <c r="CU125" s="219">
        <v>0.37847222222222199</v>
      </c>
      <c r="CV125" s="219">
        <f t="shared" si="645"/>
        <v>7.7083333333333337E-2</v>
      </c>
      <c r="CW125" s="219">
        <f t="shared" si="645"/>
        <v>7.7083333333333337E-2</v>
      </c>
      <c r="CX125" s="219">
        <v>0.37847222222222199</v>
      </c>
      <c r="CY125" s="219">
        <v>7.5694444444444495E-2</v>
      </c>
      <c r="DA125" s="240">
        <v>0.44444444444444497</v>
      </c>
      <c r="DB125" s="240">
        <v>0.44444444444444497</v>
      </c>
      <c r="DC125" s="240">
        <v>0.44444444444444497</v>
      </c>
      <c r="DD125" s="240">
        <v>0.44444444444444497</v>
      </c>
      <c r="DE125" s="240">
        <v>0.44444444444444497</v>
      </c>
      <c r="DF125" s="240">
        <v>0.44444444444444497</v>
      </c>
      <c r="DG125" s="240">
        <v>0.44444444444444497</v>
      </c>
      <c r="DH125" s="240">
        <v>0.44444444444444497</v>
      </c>
      <c r="DI125" s="240">
        <v>0.44444444444444497</v>
      </c>
      <c r="DJ125" s="240">
        <v>0.44444444444444497</v>
      </c>
      <c r="DL125" s="2" t="str" cm="1">
        <f t="array" ref="DL125">_xlfn.IFNA(IF(INDEX(SectorsBlocks,ROW()-ROW(DK$5)+2,MATCH(SUBSTITUTE(RPName," ",""),SectorsBlocks_Top,0))&lt;&gt;0,INDEX(SectorsBlocks,ROW()-ROW(DK$5)+2,MATCH(SUBSTITUTE(RPName," ",""),SectorsBlocks_Top,0)),""),"")</f>
        <v>OOL-MEL</v>
      </c>
      <c r="DM125" s="250" cm="1">
        <f t="array" ref="DM125">_xlfn.IFNA(IF(INDEX(SectorsBlocks,ROW()-ROW(DL$5)+2,MATCH(SUBSTITUTE(RPName," ",""),SectorsBlocks_Top,0))&lt;&gt;0,INDEX(SectorsBlocks,ROW()-ROW(DL$5)+2,MATCH(SUBSTITUTE(RPName," ",""),SectorsBlocks_Top,0)+1),""),"")</f>
        <v>0.10069444444444445</v>
      </c>
    </row>
    <row r="126" spans="68:117" ht="15" hidden="1" customHeight="1">
      <c r="BP126" s="236">
        <f ca="1"/>
        <v>7.4999999999999997E-2</v>
      </c>
      <c r="CK126" s="219">
        <f t="shared" si="642"/>
        <v>0.3888888888888889</v>
      </c>
      <c r="CL126" s="219">
        <v>0.37847222222222199</v>
      </c>
      <c r="CM126" s="219">
        <v>0.38194444444444398</v>
      </c>
      <c r="CN126" s="219">
        <f t="shared" si="644"/>
        <v>7.7777777777777779E-2</v>
      </c>
      <c r="CO126" s="219">
        <f t="shared" si="644"/>
        <v>7.7777777777777779E-2</v>
      </c>
      <c r="CP126" s="219">
        <v>0.38194444444444398</v>
      </c>
      <c r="CQ126" s="219">
        <v>7.6388888888888895E-2</v>
      </c>
      <c r="CS126" s="219">
        <f t="shared" si="643"/>
        <v>0.3888888888888889</v>
      </c>
      <c r="CT126" s="219">
        <v>0.37847222222222199</v>
      </c>
      <c r="CU126" s="219">
        <v>0.38194444444444398</v>
      </c>
      <c r="CV126" s="219">
        <f t="shared" si="645"/>
        <v>7.7777777777777779E-2</v>
      </c>
      <c r="CW126" s="219">
        <f t="shared" si="645"/>
        <v>7.7777777777777779E-2</v>
      </c>
      <c r="CX126" s="219">
        <v>0.38194444444444398</v>
      </c>
      <c r="CY126" s="219">
        <v>7.6388888888888895E-2</v>
      </c>
      <c r="DA126" s="240">
        <v>0.44791666666666702</v>
      </c>
      <c r="DB126" s="240">
        <v>0.44791666666666702</v>
      </c>
      <c r="DC126" s="240">
        <v>0.44791666666666702</v>
      </c>
      <c r="DD126" s="240">
        <v>0.44791666666666702</v>
      </c>
      <c r="DE126" s="240">
        <v>0.44791666666666702</v>
      </c>
      <c r="DF126" s="240">
        <v>0.44791666666666702</v>
      </c>
      <c r="DG126" s="240">
        <v>0.44791666666666702</v>
      </c>
      <c r="DH126" s="240">
        <v>0.44791666666666702</v>
      </c>
      <c r="DI126" s="240">
        <v>0.44791666666666702</v>
      </c>
      <c r="DJ126" s="240">
        <v>0.44791666666666702</v>
      </c>
      <c r="DL126" s="2" t="str" cm="1">
        <f t="array" ref="DL126">_xlfn.IFNA(IF(INDEX(SectorsBlocks,ROW()-ROW(DK$5)+2,MATCH(SUBSTITUTE(RPName," ",""),SectorsBlocks_Top,0))&lt;&gt;0,INDEX(SectorsBlocks,ROW()-ROW(DK$5)+2,MATCH(SUBSTITUTE(RPName," ",""),SectorsBlocks_Top,0)),""),"")</f>
        <v>OOL-SYD</v>
      </c>
      <c r="DM126" s="250" cm="1">
        <f t="array" ref="DM126">_xlfn.IFNA(IF(INDEX(SectorsBlocks,ROW()-ROW(DL$5)+2,MATCH(SUBSTITUTE(RPName," ",""),SectorsBlocks_Top,0))&lt;&gt;0,INDEX(SectorsBlocks,ROW()-ROW(DL$5)+2,MATCH(SUBSTITUTE(RPName," ",""),SectorsBlocks_Top,0)+1),""),"")</f>
        <v>6.25E-2</v>
      </c>
    </row>
    <row r="127" spans="68:117" ht="15" hidden="1" customHeight="1">
      <c r="BP127" s="236">
        <f ca="1"/>
        <v>7.5694444444444495E-2</v>
      </c>
      <c r="CK127" s="219">
        <f t="shared" si="642"/>
        <v>0.3923611111111111</v>
      </c>
      <c r="CL127" s="219">
        <v>0.38194444444444398</v>
      </c>
      <c r="CM127" s="219">
        <v>0.38541666666666702</v>
      </c>
      <c r="CN127" s="219">
        <f t="shared" si="644"/>
        <v>7.8472222222222221E-2</v>
      </c>
      <c r="CO127" s="219">
        <f t="shared" si="644"/>
        <v>7.8472222222222221E-2</v>
      </c>
      <c r="CP127" s="219">
        <v>0.38541666666666702</v>
      </c>
      <c r="CQ127" s="219">
        <v>7.7083333333333295E-2</v>
      </c>
      <c r="CS127" s="219">
        <f t="shared" si="643"/>
        <v>0.3923611111111111</v>
      </c>
      <c r="CT127" s="219">
        <v>0.38194444444444398</v>
      </c>
      <c r="CU127" s="219">
        <v>0.38541666666666702</v>
      </c>
      <c r="CV127" s="219">
        <f t="shared" si="645"/>
        <v>7.8472222222222221E-2</v>
      </c>
      <c r="CW127" s="219">
        <f t="shared" si="645"/>
        <v>7.8472222222222221E-2</v>
      </c>
      <c r="CX127" s="219">
        <v>0.38541666666666702</v>
      </c>
      <c r="CY127" s="219">
        <v>7.7083333333333295E-2</v>
      </c>
      <c r="DA127" s="240">
        <v>0.45138888888888901</v>
      </c>
      <c r="DB127" s="240">
        <v>0.45138888888888901</v>
      </c>
      <c r="DC127" s="240">
        <v>0.45138888888888901</v>
      </c>
      <c r="DD127" s="240">
        <v>0.45138888888888901</v>
      </c>
      <c r="DE127" s="240">
        <v>0.45138888888888901</v>
      </c>
      <c r="DF127" s="240">
        <v>0.45138888888888901</v>
      </c>
      <c r="DG127" s="240">
        <v>0.45138888888888901</v>
      </c>
      <c r="DH127" s="240">
        <v>0.45138888888888901</v>
      </c>
      <c r="DI127" s="240">
        <v>0.45138888888888901</v>
      </c>
      <c r="DJ127" s="240">
        <v>0.45138888888888901</v>
      </c>
      <c r="DL127" s="2" t="str" cm="1">
        <f t="array" ref="DL127">_xlfn.IFNA(IF(INDEX(SectorsBlocks,ROW()-ROW(DK$5)+2,MATCH(SUBSTITUTE(RPName," ",""),SectorsBlocks_Top,0))&lt;&gt;0,INDEX(SectorsBlocks,ROW()-ROW(DK$5)+2,MATCH(SUBSTITUTE(RPName," ",""),SectorsBlocks_Top,0)),""),"")</f>
        <v>PER-ADL</v>
      </c>
      <c r="DM127" s="250" cm="1">
        <f t="array" ref="DM127">_xlfn.IFNA(IF(INDEX(SectorsBlocks,ROW()-ROW(DL$5)+2,MATCH(SUBSTITUTE(RPName," ",""),SectorsBlocks_Top,0))&lt;&gt;0,INDEX(SectorsBlocks,ROW()-ROW(DL$5)+2,MATCH(SUBSTITUTE(RPName," ",""),SectorsBlocks_Top,0)+1),""),"")</f>
        <v>0.11805555555555555</v>
      </c>
    </row>
    <row r="128" spans="68:117" ht="15" hidden="1" customHeight="1">
      <c r="BP128" s="236">
        <f ca="1"/>
        <v>7.6388888888888895E-2</v>
      </c>
      <c r="CK128" s="219">
        <f t="shared" si="642"/>
        <v>0.39583333333333331</v>
      </c>
      <c r="CL128" s="219">
        <v>0.38541666666666702</v>
      </c>
      <c r="CM128" s="219">
        <v>0.38888888888888901</v>
      </c>
      <c r="CN128" s="219">
        <f t="shared" ref="CN128:CO143" si="646">IF(CN127=1,TIME(0,1,0),TIME(HOUR(CN127),MINUTE(CN127),0)+TIME(0,1,0))</f>
        <v>7.9166666666666663E-2</v>
      </c>
      <c r="CO128" s="219">
        <f t="shared" si="646"/>
        <v>7.9166666666666663E-2</v>
      </c>
      <c r="CP128" s="219">
        <v>0.38888888888888901</v>
      </c>
      <c r="CQ128" s="219">
        <v>7.7777777777777807E-2</v>
      </c>
      <c r="CS128" s="219">
        <f t="shared" si="643"/>
        <v>0.39583333333333331</v>
      </c>
      <c r="CT128" s="219">
        <v>0.38541666666666702</v>
      </c>
      <c r="CU128" s="219">
        <v>0.38888888888888901</v>
      </c>
      <c r="CV128" s="219">
        <f t="shared" ref="CV128:CW143" si="647">IF(CV127=1,TIME(0,1,0),TIME(HOUR(CV127),MINUTE(CV127),0)+TIME(0,1,0))</f>
        <v>7.9166666666666663E-2</v>
      </c>
      <c r="CW128" s="219">
        <f t="shared" si="647"/>
        <v>7.9166666666666663E-2</v>
      </c>
      <c r="CX128" s="219">
        <v>0.38888888888888901</v>
      </c>
      <c r="CY128" s="219">
        <v>7.7777777777777807E-2</v>
      </c>
      <c r="DA128" s="240">
        <v>0.45486111111111099</v>
      </c>
      <c r="DB128" s="240">
        <v>0.45486111111111099</v>
      </c>
      <c r="DC128" s="240">
        <v>0.45486111111111099</v>
      </c>
      <c r="DD128" s="240">
        <v>0.45486111111111099</v>
      </c>
      <c r="DE128" s="240">
        <v>0.45486111111111099</v>
      </c>
      <c r="DF128" s="240">
        <v>0.45486111111111099</v>
      </c>
      <c r="DG128" s="240">
        <v>0.45486111111111099</v>
      </c>
      <c r="DH128" s="240">
        <v>0.45486111111111099</v>
      </c>
      <c r="DI128" s="240">
        <v>0.45486111111111099</v>
      </c>
      <c r="DJ128" s="240">
        <v>0.45486111111111099</v>
      </c>
      <c r="DL128" s="2" t="str" cm="1">
        <f t="array" ref="DL128">_xlfn.IFNA(IF(INDEX(SectorsBlocks,ROW()-ROW(DK$5)+2,MATCH(SUBSTITUTE(RPName," ",""),SectorsBlocks_Top,0))&lt;&gt;0,INDEX(SectorsBlocks,ROW()-ROW(DK$5)+2,MATCH(SUBSTITUTE(RPName," ",""),SectorsBlocks_Top,0)),""),"")</f>
        <v>PER-BME</v>
      </c>
      <c r="DM128" s="250" cm="1">
        <f t="array" ref="DM128">_xlfn.IFNA(IF(INDEX(SectorsBlocks,ROW()-ROW(DL$5)+2,MATCH(SUBSTITUTE(RPName," ",""),SectorsBlocks_Top,0))&lt;&gt;0,INDEX(SectorsBlocks,ROW()-ROW(DL$5)+2,MATCH(SUBSTITUTE(RPName," ",""),SectorsBlocks_Top,0)+1),""),"")</f>
        <v>0.1076388888888889</v>
      </c>
    </row>
    <row r="129" spans="68:117" ht="15" hidden="1" customHeight="1">
      <c r="BP129" s="236">
        <f ca="1"/>
        <v>7.7083333333333295E-2</v>
      </c>
      <c r="CK129" s="219">
        <f t="shared" si="642"/>
        <v>0.39930555555555552</v>
      </c>
      <c r="CL129" s="219">
        <v>0.38888888888888901</v>
      </c>
      <c r="CM129" s="219">
        <v>0.39236111111111099</v>
      </c>
      <c r="CN129" s="219">
        <f t="shared" si="646"/>
        <v>7.9861111111111105E-2</v>
      </c>
      <c r="CO129" s="219">
        <f t="shared" si="646"/>
        <v>7.9861111111111105E-2</v>
      </c>
      <c r="CP129" s="219">
        <v>0.39236111111111099</v>
      </c>
      <c r="CQ129" s="219">
        <v>7.8472222222222193E-2</v>
      </c>
      <c r="CS129" s="219">
        <f t="shared" si="643"/>
        <v>0.39930555555555552</v>
      </c>
      <c r="CT129" s="219">
        <v>0.38888888888888901</v>
      </c>
      <c r="CU129" s="219">
        <v>0.39236111111111099</v>
      </c>
      <c r="CV129" s="219">
        <f t="shared" si="647"/>
        <v>7.9861111111111105E-2</v>
      </c>
      <c r="CW129" s="219">
        <f t="shared" si="647"/>
        <v>7.9861111111111105E-2</v>
      </c>
      <c r="CX129" s="219">
        <v>0.39236111111111099</v>
      </c>
      <c r="CY129" s="219">
        <v>7.8472222222222193E-2</v>
      </c>
      <c r="DA129" s="240">
        <v>0.45833333333333298</v>
      </c>
      <c r="DB129" s="240">
        <v>0.45833333333333298</v>
      </c>
      <c r="DC129" s="240">
        <v>0.45833333333333298</v>
      </c>
      <c r="DD129" s="240">
        <v>0.45833333333333298</v>
      </c>
      <c r="DE129" s="240">
        <v>0.45833333333333298</v>
      </c>
      <c r="DF129" s="240">
        <v>0.45833333333333298</v>
      </c>
      <c r="DG129" s="240">
        <v>0.45833333333333298</v>
      </c>
      <c r="DH129" s="240">
        <v>0.45833333333333298</v>
      </c>
      <c r="DI129" s="240">
        <v>0.45833333333333298</v>
      </c>
      <c r="DJ129" s="240">
        <v>0.45833333333333298</v>
      </c>
      <c r="DL129" s="2" t="str" cm="1">
        <f t="array" ref="DL129">_xlfn.IFNA(IF(INDEX(SectorsBlocks,ROW()-ROW(DK$5)+2,MATCH(SUBSTITUTE(RPName," ",""),SectorsBlocks_Top,0))&lt;&gt;0,INDEX(SectorsBlocks,ROW()-ROW(DK$5)+2,MATCH(SUBSTITUTE(RPName," ",""),SectorsBlocks_Top,0)),""),"")</f>
        <v>PER-BNE</v>
      </c>
      <c r="DM129" s="250" cm="1">
        <f t="array" ref="DM129">_xlfn.IFNA(IF(INDEX(SectorsBlocks,ROW()-ROW(DL$5)+2,MATCH(SUBSTITUTE(RPName," ",""),SectorsBlocks_Top,0))&lt;&gt;0,INDEX(SectorsBlocks,ROW()-ROW(DL$5)+2,MATCH(SUBSTITUTE(RPName," ",""),SectorsBlocks_Top,0)+1),""),"")</f>
        <v>0.1875</v>
      </c>
    </row>
    <row r="130" spans="68:117" ht="15" hidden="1" customHeight="1">
      <c r="BP130" s="236">
        <f ca="1"/>
        <v>7.7777777777777807E-2</v>
      </c>
      <c r="CK130" s="219">
        <f t="shared" si="642"/>
        <v>0.40277777777777779</v>
      </c>
      <c r="CL130" s="219">
        <v>0.39236111111111099</v>
      </c>
      <c r="CM130" s="219">
        <v>0.39583333333333298</v>
      </c>
      <c r="CN130" s="219">
        <f t="shared" si="646"/>
        <v>8.0555555555555547E-2</v>
      </c>
      <c r="CO130" s="219">
        <f t="shared" si="646"/>
        <v>8.0555555555555547E-2</v>
      </c>
      <c r="CP130" s="219">
        <v>0.39583333333333298</v>
      </c>
      <c r="CQ130" s="219">
        <v>7.9166666666666705E-2</v>
      </c>
      <c r="CS130" s="219">
        <f t="shared" si="643"/>
        <v>0.40277777777777779</v>
      </c>
      <c r="CT130" s="219">
        <v>0.39236111111111099</v>
      </c>
      <c r="CU130" s="219">
        <v>0.39583333333333298</v>
      </c>
      <c r="CV130" s="219">
        <f t="shared" si="647"/>
        <v>8.0555555555555547E-2</v>
      </c>
      <c r="CW130" s="219">
        <f t="shared" si="647"/>
        <v>8.0555555555555547E-2</v>
      </c>
      <c r="CX130" s="219">
        <v>0.39583333333333298</v>
      </c>
      <c r="CY130" s="219">
        <v>7.9166666666666705E-2</v>
      </c>
      <c r="DA130" s="240">
        <v>0.46180555555555602</v>
      </c>
      <c r="DB130" s="240">
        <v>0.46180555555555602</v>
      </c>
      <c r="DC130" s="240">
        <v>0.46180555555555602</v>
      </c>
      <c r="DD130" s="240">
        <v>0.46180555555555602</v>
      </c>
      <c r="DE130" s="240">
        <v>0.46180555555555602</v>
      </c>
      <c r="DF130" s="240">
        <v>0.46180555555555602</v>
      </c>
      <c r="DG130" s="240">
        <v>0.46180555555555602</v>
      </c>
      <c r="DH130" s="240">
        <v>0.46180555555555602</v>
      </c>
      <c r="DI130" s="240">
        <v>0.46180555555555602</v>
      </c>
      <c r="DJ130" s="240">
        <v>0.46180555555555602</v>
      </c>
      <c r="DL130" s="2" t="str" cm="1">
        <f t="array" ref="DL130">_xlfn.IFNA(IF(INDEX(SectorsBlocks,ROW()-ROW(DK$5)+2,MATCH(SUBSTITUTE(RPName," ",""),SectorsBlocks_Top,0))&lt;&gt;0,INDEX(SectorsBlocks,ROW()-ROW(DK$5)+2,MATCH(SUBSTITUTE(RPName," ",""),SectorsBlocks_Top,0)),""),"")</f>
        <v>PER-BQB</v>
      </c>
      <c r="DM130" s="250" cm="1">
        <f t="array" ref="DM130">_xlfn.IFNA(IF(INDEX(SectorsBlocks,ROW()-ROW(DL$5)+2,MATCH(SUBSTITUTE(RPName," ",""),SectorsBlocks_Top,0))&lt;&gt;0,INDEX(SectorsBlocks,ROW()-ROW(DL$5)+2,MATCH(SUBSTITUTE(RPName," ",""),SectorsBlocks_Top,0)+1),""),"")</f>
        <v>3.125E-2</v>
      </c>
    </row>
    <row r="131" spans="68:117" ht="15" hidden="1" customHeight="1">
      <c r="BP131" s="236">
        <f ca="1"/>
        <v>7.8472222222222193E-2</v>
      </c>
      <c r="CK131" s="219">
        <f t="shared" si="642"/>
        <v>0.40625</v>
      </c>
      <c r="CL131" s="219">
        <v>0.39583333333333298</v>
      </c>
      <c r="CM131" s="219">
        <v>0.39930555555555602</v>
      </c>
      <c r="CN131" s="219">
        <f t="shared" si="646"/>
        <v>8.1250000000000003E-2</v>
      </c>
      <c r="CO131" s="219">
        <f t="shared" si="646"/>
        <v>8.1250000000000003E-2</v>
      </c>
      <c r="CP131" s="219">
        <v>0.39930555555555602</v>
      </c>
      <c r="CQ131" s="219">
        <v>7.9861111111111105E-2</v>
      </c>
      <c r="CS131" s="219">
        <f t="shared" si="643"/>
        <v>0.40625</v>
      </c>
      <c r="CT131" s="219">
        <v>0.39583333333333298</v>
      </c>
      <c r="CU131" s="219">
        <v>0.39930555555555602</v>
      </c>
      <c r="CV131" s="219">
        <f t="shared" si="647"/>
        <v>8.1250000000000003E-2</v>
      </c>
      <c r="CW131" s="219">
        <f t="shared" si="647"/>
        <v>8.1250000000000003E-2</v>
      </c>
      <c r="CX131" s="219">
        <v>0.39930555555555602</v>
      </c>
      <c r="CY131" s="219">
        <v>7.9861111111111105E-2</v>
      </c>
      <c r="DA131" s="240">
        <v>0.46527777777777801</v>
      </c>
      <c r="DB131" s="240">
        <v>0.46527777777777801</v>
      </c>
      <c r="DC131" s="240">
        <v>0.46527777777777801</v>
      </c>
      <c r="DD131" s="240">
        <v>0.46527777777777801</v>
      </c>
      <c r="DE131" s="240">
        <v>0.46527777777777801</v>
      </c>
      <c r="DF131" s="240">
        <v>0.46527777777777801</v>
      </c>
      <c r="DG131" s="240">
        <v>0.46527777777777801</v>
      </c>
      <c r="DH131" s="240">
        <v>0.46527777777777801</v>
      </c>
      <c r="DI131" s="240">
        <v>0.46527777777777801</v>
      </c>
      <c r="DJ131" s="240">
        <v>0.46527777777777801</v>
      </c>
      <c r="DL131" s="2" t="str" cm="1">
        <f t="array" ref="DL131">_xlfn.IFNA(IF(INDEX(SectorsBlocks,ROW()-ROW(DK$5)+2,MATCH(SUBSTITUTE(RPName," ",""),SectorsBlocks_Top,0))&lt;&gt;0,INDEX(SectorsBlocks,ROW()-ROW(DK$5)+2,MATCH(SUBSTITUTE(RPName," ",""),SectorsBlocks_Top,0)),""),"")</f>
        <v>PER-BYP</v>
      </c>
      <c r="DM131" s="250" cm="1">
        <f t="array" ref="DM131">_xlfn.IFNA(IF(INDEX(SectorsBlocks,ROW()-ROW(DL$5)+2,MATCH(SUBSTITUTE(RPName," ",""),SectorsBlocks_Top,0))&lt;&gt;0,INDEX(SectorsBlocks,ROW()-ROW(DL$5)+2,MATCH(SUBSTITUTE(RPName," ",""),SectorsBlocks_Top,0)+1),""),"")</f>
        <v>7.6388888888888895E-2</v>
      </c>
    </row>
    <row r="132" spans="68:117" ht="15" hidden="1" customHeight="1">
      <c r="BP132" s="236">
        <f ca="1"/>
        <v>7.9166666666666705E-2</v>
      </c>
      <c r="CK132" s="219">
        <f t="shared" si="642"/>
        <v>0.40972222222222221</v>
      </c>
      <c r="CL132" s="219">
        <v>0.39930555555555602</v>
      </c>
      <c r="CM132" s="219">
        <v>0.40277777777777801</v>
      </c>
      <c r="CN132" s="219">
        <f t="shared" si="646"/>
        <v>8.1944444444444445E-2</v>
      </c>
      <c r="CO132" s="219">
        <f t="shared" si="646"/>
        <v>8.1944444444444445E-2</v>
      </c>
      <c r="CP132" s="219">
        <v>0.40277777777777801</v>
      </c>
      <c r="CQ132" s="219">
        <v>8.0555555555555602E-2</v>
      </c>
      <c r="CS132" s="219">
        <f t="shared" si="643"/>
        <v>0.40972222222222221</v>
      </c>
      <c r="CT132" s="219">
        <v>0.39930555555555602</v>
      </c>
      <c r="CU132" s="219">
        <v>0.40277777777777801</v>
      </c>
      <c r="CV132" s="219">
        <f t="shared" si="647"/>
        <v>8.1944444444444445E-2</v>
      </c>
      <c r="CW132" s="219">
        <f t="shared" si="647"/>
        <v>8.1944444444444445E-2</v>
      </c>
      <c r="CX132" s="219">
        <v>0.40277777777777801</v>
      </c>
      <c r="CY132" s="219">
        <v>8.0555555555555602E-2</v>
      </c>
      <c r="DA132" s="240">
        <v>0.46875</v>
      </c>
      <c r="DB132" s="240">
        <v>0.46875</v>
      </c>
      <c r="DC132" s="240">
        <v>0.46875</v>
      </c>
      <c r="DD132" s="240">
        <v>0.46875</v>
      </c>
      <c r="DE132" s="240">
        <v>0.46875</v>
      </c>
      <c r="DF132" s="240">
        <v>0.46875</v>
      </c>
      <c r="DG132" s="240">
        <v>0.46875</v>
      </c>
      <c r="DH132" s="240">
        <v>0.46875</v>
      </c>
      <c r="DI132" s="240">
        <v>0.46875</v>
      </c>
      <c r="DJ132" s="240">
        <v>0.46875</v>
      </c>
      <c r="DL132" s="2" t="str" cm="1">
        <f t="array" ref="DL132">_xlfn.IFNA(IF(INDEX(SectorsBlocks,ROW()-ROW(DK$5)+2,MATCH(SUBSTITUTE(RPName," ",""),SectorsBlocks_Top,0))&lt;&gt;0,INDEX(SectorsBlocks,ROW()-ROW(DK$5)+2,MATCH(SUBSTITUTE(RPName," ",""),SectorsBlocks_Top,0)),""),"")</f>
        <v>PER-CJF</v>
      </c>
      <c r="DM132" s="250" cm="1">
        <f t="array" ref="DM132">_xlfn.IFNA(IF(INDEX(SectorsBlocks,ROW()-ROW(DL$5)+2,MATCH(SUBSTITUTE(RPName," ",""),SectorsBlocks_Top,0))&lt;&gt;0,INDEX(SectorsBlocks,ROW()-ROW(DL$5)+2,MATCH(SUBSTITUTE(RPName," ",""),SectorsBlocks_Top,0)+1),""),"")</f>
        <v>7.6388888888888895E-2</v>
      </c>
    </row>
    <row r="133" spans="68:117" ht="15" hidden="1" customHeight="1">
      <c r="BP133" s="236">
        <f ca="1"/>
        <v>7.9861111111111105E-2</v>
      </c>
      <c r="CK133" s="219">
        <f t="shared" si="642"/>
        <v>0.41319444444444442</v>
      </c>
      <c r="CL133" s="219">
        <v>0.40277777777777801</v>
      </c>
      <c r="CM133" s="219">
        <v>0.40625</v>
      </c>
      <c r="CN133" s="219">
        <f t="shared" si="646"/>
        <v>8.2638888888888887E-2</v>
      </c>
      <c r="CO133" s="219">
        <f t="shared" si="646"/>
        <v>8.2638888888888887E-2</v>
      </c>
      <c r="CP133" s="219">
        <v>0.40625</v>
      </c>
      <c r="CQ133" s="219">
        <v>8.1250000000000003E-2</v>
      </c>
      <c r="CS133" s="219">
        <f t="shared" si="643"/>
        <v>0.41319444444444442</v>
      </c>
      <c r="CT133" s="219">
        <v>0.40277777777777801</v>
      </c>
      <c r="CU133" s="219">
        <v>0.40625</v>
      </c>
      <c r="CV133" s="219">
        <f t="shared" si="647"/>
        <v>8.2638888888888887E-2</v>
      </c>
      <c r="CW133" s="219">
        <f t="shared" si="647"/>
        <v>8.2638888888888887E-2</v>
      </c>
      <c r="CX133" s="219">
        <v>0.40625</v>
      </c>
      <c r="CY133" s="219">
        <v>8.1250000000000003E-2</v>
      </c>
      <c r="DA133" s="240">
        <v>0.47222222222222199</v>
      </c>
      <c r="DB133" s="240">
        <v>0.47222222222222199</v>
      </c>
      <c r="DC133" s="240">
        <v>0.47222222222222199</v>
      </c>
      <c r="DD133" s="240">
        <v>0.47222222222222199</v>
      </c>
      <c r="DE133" s="240">
        <v>0.47222222222222199</v>
      </c>
      <c r="DF133" s="240">
        <v>0.47222222222222199</v>
      </c>
      <c r="DG133" s="240">
        <v>0.47222222222222199</v>
      </c>
      <c r="DH133" s="240">
        <v>0.47222222222222199</v>
      </c>
      <c r="DI133" s="240">
        <v>0.47222222222222199</v>
      </c>
      <c r="DJ133" s="240">
        <v>0.47222222222222199</v>
      </c>
      <c r="DL133" s="2" t="str" cm="1">
        <f t="array" ref="DL133">_xlfn.IFNA(IF(INDEX(SectorsBlocks,ROW()-ROW(DK$5)+2,MATCH(SUBSTITUTE(RPName," ",""),SectorsBlocks_Top,0))&lt;&gt;0,INDEX(SectorsBlocks,ROW()-ROW(DK$5)+2,MATCH(SUBSTITUTE(RPName," ",""),SectorsBlocks_Top,0)),""),"")</f>
        <v>PER-CNS</v>
      </c>
      <c r="DM133" s="250" cm="1">
        <f t="array" ref="DM133">_xlfn.IFNA(IF(INDEX(SectorsBlocks,ROW()-ROW(DL$5)+2,MATCH(SUBSTITUTE(RPName," ",""),SectorsBlocks_Top,0))&lt;&gt;0,INDEX(SectorsBlocks,ROW()-ROW(DL$5)+2,MATCH(SUBSTITUTE(RPName," ",""),SectorsBlocks_Top,0)+1),""),"")</f>
        <v>0.18402777777777779</v>
      </c>
    </row>
    <row r="134" spans="68:117" ht="15" hidden="1" customHeight="1">
      <c r="BP134" s="236">
        <f ca="1"/>
        <v>8.0555555555555602E-2</v>
      </c>
      <c r="CK134" s="219">
        <f t="shared" si="642"/>
        <v>0.41666666666666663</v>
      </c>
      <c r="CL134" s="219">
        <v>0.40625</v>
      </c>
      <c r="CM134" s="219">
        <v>0.40972222222222199</v>
      </c>
      <c r="CN134" s="219">
        <f t="shared" si="646"/>
        <v>8.3333333333333329E-2</v>
      </c>
      <c r="CO134" s="219">
        <f t="shared" si="646"/>
        <v>8.3333333333333329E-2</v>
      </c>
      <c r="CP134" s="219">
        <v>0.40972222222222199</v>
      </c>
      <c r="CQ134" s="219">
        <v>8.1944444444444403E-2</v>
      </c>
      <c r="CS134" s="219">
        <f t="shared" si="643"/>
        <v>0.41666666666666663</v>
      </c>
      <c r="CT134" s="219">
        <v>0.40625</v>
      </c>
      <c r="CU134" s="219">
        <v>0.40972222222222199</v>
      </c>
      <c r="CV134" s="219">
        <f t="shared" si="647"/>
        <v>8.3333333333333329E-2</v>
      </c>
      <c r="CW134" s="219">
        <f t="shared" si="647"/>
        <v>8.3333333333333329E-2</v>
      </c>
      <c r="CX134" s="219">
        <v>0.40972222222222199</v>
      </c>
      <c r="CY134" s="219">
        <v>8.1944444444444403E-2</v>
      </c>
      <c r="DA134" s="240">
        <v>0.47569444444444497</v>
      </c>
      <c r="DB134" s="240">
        <v>0.47569444444444497</v>
      </c>
      <c r="DC134" s="240">
        <v>0.47569444444444497</v>
      </c>
      <c r="DD134" s="240">
        <v>0.47569444444444497</v>
      </c>
      <c r="DE134" s="240">
        <v>0.47569444444444497</v>
      </c>
      <c r="DF134" s="240">
        <v>0.47569444444444497</v>
      </c>
      <c r="DG134" s="240">
        <v>0.47569444444444497</v>
      </c>
      <c r="DH134" s="240">
        <v>0.47569444444444497</v>
      </c>
      <c r="DI134" s="240">
        <v>0.47569444444444497</v>
      </c>
      <c r="DJ134" s="240">
        <v>0.47569444444444497</v>
      </c>
      <c r="DL134" s="2" t="str" cm="1">
        <f t="array" ref="DL134">_xlfn.IFNA(IF(INDEX(SectorsBlocks,ROW()-ROW(DK$5)+2,MATCH(SUBSTITUTE(RPName," ",""),SectorsBlocks_Top,0))&lt;&gt;0,INDEX(SectorsBlocks,ROW()-ROW(DK$5)+2,MATCH(SUBSTITUTE(RPName," ",""),SectorsBlocks_Top,0)),""),"")</f>
        <v>PER-DRW</v>
      </c>
      <c r="DM134" s="250" cm="1">
        <f t="array" ref="DM134">_xlfn.IFNA(IF(INDEX(SectorsBlocks,ROW()-ROW(DL$5)+2,MATCH(SUBSTITUTE(RPName," ",""),SectorsBlocks_Top,0))&lt;&gt;0,INDEX(SectorsBlocks,ROW()-ROW(DL$5)+2,MATCH(SUBSTITUTE(RPName," ",""),SectorsBlocks_Top,0)+1),""),"")</f>
        <v>0.14930555555555555</v>
      </c>
    </row>
    <row r="135" spans="68:117" ht="15" hidden="1" customHeight="1">
      <c r="BP135" s="236">
        <f ca="1"/>
        <v>8.1250000000000003E-2</v>
      </c>
      <c r="CK135" s="219">
        <f t="shared" si="642"/>
        <v>0.4201388888888889</v>
      </c>
      <c r="CL135" s="219">
        <v>0.40972222222222199</v>
      </c>
      <c r="CM135" s="219">
        <v>0.41319444444444398</v>
      </c>
      <c r="CN135" s="219">
        <f t="shared" si="646"/>
        <v>8.4027777777777771E-2</v>
      </c>
      <c r="CO135" s="219">
        <f t="shared" si="646"/>
        <v>8.4027777777777771E-2</v>
      </c>
      <c r="CP135" s="219">
        <v>0.41319444444444398</v>
      </c>
      <c r="CQ135" s="219">
        <v>8.2638888888888901E-2</v>
      </c>
      <c r="CS135" s="219">
        <f t="shared" si="643"/>
        <v>0.4201388888888889</v>
      </c>
      <c r="CT135" s="219">
        <v>0.40972222222222199</v>
      </c>
      <c r="CU135" s="219">
        <v>0.41319444444444398</v>
      </c>
      <c r="CV135" s="219">
        <f t="shared" si="647"/>
        <v>8.4027777777777771E-2</v>
      </c>
      <c r="CW135" s="219">
        <f t="shared" si="647"/>
        <v>8.4027777777777771E-2</v>
      </c>
      <c r="CX135" s="219">
        <v>0.41319444444444398</v>
      </c>
      <c r="CY135" s="219">
        <v>8.2638888888888901E-2</v>
      </c>
      <c r="DA135" s="240">
        <v>0.47916666666666702</v>
      </c>
      <c r="DB135" s="240">
        <v>0.47916666666666702</v>
      </c>
      <c r="DC135" s="240">
        <v>0.47916666666666702</v>
      </c>
      <c r="DD135" s="240">
        <v>0.47916666666666702</v>
      </c>
      <c r="DE135" s="240">
        <v>0.47916666666666702</v>
      </c>
      <c r="DF135" s="240">
        <v>0.47916666666666702</v>
      </c>
      <c r="DG135" s="240">
        <v>0.47916666666666702</v>
      </c>
      <c r="DH135" s="240">
        <v>0.47916666666666702</v>
      </c>
      <c r="DI135" s="240">
        <v>0.47916666666666702</v>
      </c>
      <c r="DJ135" s="240">
        <v>0.47916666666666702</v>
      </c>
      <c r="DL135" s="2" t="str" cm="1">
        <f t="array" ref="DL135">_xlfn.IFNA(IF(INDEX(SectorsBlocks,ROW()-ROW(DK$5)+2,MATCH(SUBSTITUTE(RPName," ",""),SectorsBlocks_Top,0))&lt;&gt;0,INDEX(SectorsBlocks,ROW()-ROW(DK$5)+2,MATCH(SUBSTITUTE(RPName," ",""),SectorsBlocks_Top,0)),""),"")</f>
        <v>PER-GYL</v>
      </c>
      <c r="DM135" s="250" cm="1">
        <f t="array" ref="DM135">_xlfn.IFNA(IF(INDEX(SectorsBlocks,ROW()-ROW(DL$5)+2,MATCH(SUBSTITUTE(RPName," ",""),SectorsBlocks_Top,0))&lt;&gt;0,INDEX(SectorsBlocks,ROW()-ROW(DL$5)+2,MATCH(SUBSTITUTE(RPName," ",""),SectorsBlocks_Top,0)+1),""),"")</f>
        <v>0.13194444444444445</v>
      </c>
    </row>
    <row r="136" spans="68:117" ht="15" hidden="1" customHeight="1">
      <c r="BP136" s="236">
        <f ca="1"/>
        <v>8.1944444444444403E-2</v>
      </c>
      <c r="CK136" s="219">
        <f t="shared" si="642"/>
        <v>0.4236111111111111</v>
      </c>
      <c r="CL136" s="219">
        <v>0.41319444444444398</v>
      </c>
      <c r="CM136" s="219">
        <v>0.41666666666666702</v>
      </c>
      <c r="CN136" s="219">
        <f t="shared" si="646"/>
        <v>8.4722222222222227E-2</v>
      </c>
      <c r="CO136" s="219">
        <f t="shared" si="646"/>
        <v>8.4722222222222227E-2</v>
      </c>
      <c r="CP136" s="219">
        <v>0.41666666666666702</v>
      </c>
      <c r="CQ136" s="219">
        <v>8.3333333333333301E-2</v>
      </c>
      <c r="CS136" s="219">
        <f t="shared" si="643"/>
        <v>0.4236111111111111</v>
      </c>
      <c r="CT136" s="219">
        <v>0.41319444444444398</v>
      </c>
      <c r="CU136" s="219">
        <v>0.41666666666666702</v>
      </c>
      <c r="CV136" s="219">
        <f t="shared" si="647"/>
        <v>8.4722222222222227E-2</v>
      </c>
      <c r="CW136" s="219">
        <f t="shared" si="647"/>
        <v>8.4722222222222227E-2</v>
      </c>
      <c r="CX136" s="219">
        <v>0.41666666666666702</v>
      </c>
      <c r="CY136" s="219">
        <v>8.3333333333333301E-2</v>
      </c>
      <c r="DA136" s="240">
        <v>0.48263888888888901</v>
      </c>
      <c r="DB136" s="240">
        <v>0.48263888888888901</v>
      </c>
      <c r="DC136" s="240">
        <v>0.48263888888888901</v>
      </c>
      <c r="DD136" s="240">
        <v>0.48263888888888901</v>
      </c>
      <c r="DE136" s="240">
        <v>0.48263888888888901</v>
      </c>
      <c r="DF136" s="240">
        <v>0.48263888888888901</v>
      </c>
      <c r="DG136" s="240">
        <v>0.48263888888888901</v>
      </c>
      <c r="DH136" s="240">
        <v>0.48263888888888901</v>
      </c>
      <c r="DI136" s="240">
        <v>0.48263888888888901</v>
      </c>
      <c r="DJ136" s="240">
        <v>0.48263888888888901</v>
      </c>
      <c r="DL136" s="2" t="str" cm="1">
        <f t="array" ref="DL136">_xlfn.IFNA(IF(INDEX(SectorsBlocks,ROW()-ROW(DK$5)+2,MATCH(SUBSTITUTE(RPName," ",""),SectorsBlocks_Top,0))&lt;&gt;0,INDEX(SectorsBlocks,ROW()-ROW(DK$5)+2,MATCH(SUBSTITUTE(RPName," ",""),SectorsBlocks_Top,0)),""),"")</f>
        <v>PER-KGI</v>
      </c>
      <c r="DM136" s="250" cm="1">
        <f t="array" ref="DM136">_xlfn.IFNA(IF(INDEX(SectorsBlocks,ROW()-ROW(DL$5)+2,MATCH(SUBSTITUTE(RPName," ",""),SectorsBlocks_Top,0))&lt;&gt;0,INDEX(SectorsBlocks,ROW()-ROW(DL$5)+2,MATCH(SUBSTITUTE(RPName," ",""),SectorsBlocks_Top,0)+1),""),"")</f>
        <v>4.5138888888888888E-2</v>
      </c>
    </row>
    <row r="137" spans="68:117" ht="15" hidden="1" customHeight="1">
      <c r="BP137" s="236">
        <f ca="1"/>
        <v>8.2638888888888901E-2</v>
      </c>
      <c r="CK137" s="219">
        <f t="shared" si="642"/>
        <v>0.42708333333333331</v>
      </c>
      <c r="CL137" s="219">
        <v>0.41666666666666702</v>
      </c>
      <c r="CM137" s="219">
        <v>0.42013888888888901</v>
      </c>
      <c r="CN137" s="219">
        <f t="shared" si="646"/>
        <v>8.5416666666666669E-2</v>
      </c>
      <c r="CO137" s="219">
        <f t="shared" si="646"/>
        <v>8.5416666666666669E-2</v>
      </c>
      <c r="CP137" s="219">
        <v>0.42013888888888901</v>
      </c>
      <c r="CQ137" s="219">
        <v>8.4027777777777798E-2</v>
      </c>
      <c r="CS137" s="219">
        <f t="shared" si="643"/>
        <v>0.42708333333333331</v>
      </c>
      <c r="CT137" s="219">
        <v>0.41666666666666702</v>
      </c>
      <c r="CU137" s="219">
        <v>0.42013888888888901</v>
      </c>
      <c r="CV137" s="219">
        <f t="shared" si="647"/>
        <v>8.5416666666666669E-2</v>
      </c>
      <c r="CW137" s="219">
        <f t="shared" si="647"/>
        <v>8.5416666666666669E-2</v>
      </c>
      <c r="CX137" s="219">
        <v>0.42013888888888901</v>
      </c>
      <c r="CY137" s="219">
        <v>8.4027777777777798E-2</v>
      </c>
      <c r="DA137" s="240">
        <v>0.48611111111111099</v>
      </c>
      <c r="DB137" s="240">
        <v>0.48611111111111099</v>
      </c>
      <c r="DC137" s="240">
        <v>0.48611111111111099</v>
      </c>
      <c r="DD137" s="240">
        <v>0.48611111111111099</v>
      </c>
      <c r="DE137" s="240">
        <v>0.48611111111111099</v>
      </c>
      <c r="DF137" s="240">
        <v>0.48611111111111099</v>
      </c>
      <c r="DG137" s="240">
        <v>0.48611111111111099</v>
      </c>
      <c r="DH137" s="240">
        <v>0.48611111111111099</v>
      </c>
      <c r="DI137" s="240">
        <v>0.48611111111111099</v>
      </c>
      <c r="DJ137" s="240">
        <v>0.48611111111111099</v>
      </c>
      <c r="DL137" s="2" t="str" cm="1">
        <f t="array" ref="DL137">_xlfn.IFNA(IF(INDEX(SectorsBlocks,ROW()-ROW(DK$5)+2,MATCH(SUBSTITUTE(RPName," ",""),SectorsBlocks_Top,0))&lt;&gt;0,INDEX(SectorsBlocks,ROW()-ROW(DK$5)+2,MATCH(SUBSTITUTE(RPName," ",""),SectorsBlocks_Top,0)),""),"")</f>
        <v>PER-KNX</v>
      </c>
      <c r="DM137" s="250" cm="1">
        <f t="array" ref="DM137">_xlfn.IFNA(IF(INDEX(SectorsBlocks,ROW()-ROW(DL$5)+2,MATCH(SUBSTITUTE(RPName," ",""),SectorsBlocks_Top,0))&lt;&gt;0,INDEX(SectorsBlocks,ROW()-ROW(DL$5)+2,MATCH(SUBSTITUTE(RPName," ",""),SectorsBlocks_Top,0)+1),""),"")</f>
        <v>0.13194444444444445</v>
      </c>
    </row>
    <row r="138" spans="68:117" ht="15" hidden="1" customHeight="1">
      <c r="BP138" s="236">
        <f ca="1"/>
        <v>8.3333333333333301E-2</v>
      </c>
      <c r="CK138" s="219">
        <f t="shared" si="642"/>
        <v>0.43055555555555552</v>
      </c>
      <c r="CL138" s="219">
        <v>0.42013888888888901</v>
      </c>
      <c r="CM138" s="219">
        <v>0.42361111111111099</v>
      </c>
      <c r="CN138" s="219">
        <f t="shared" si="646"/>
        <v>8.611111111111111E-2</v>
      </c>
      <c r="CO138" s="219">
        <f t="shared" si="646"/>
        <v>8.611111111111111E-2</v>
      </c>
      <c r="CP138" s="219">
        <v>0.42361111111111099</v>
      </c>
      <c r="CQ138" s="219">
        <v>8.4722222222222199E-2</v>
      </c>
      <c r="CS138" s="219">
        <f t="shared" si="643"/>
        <v>0.43055555555555552</v>
      </c>
      <c r="CT138" s="219">
        <v>0.42013888888888901</v>
      </c>
      <c r="CU138" s="219">
        <v>0.42361111111111099</v>
      </c>
      <c r="CV138" s="219">
        <f t="shared" si="647"/>
        <v>8.611111111111111E-2</v>
      </c>
      <c r="CW138" s="219">
        <f t="shared" si="647"/>
        <v>8.611111111111111E-2</v>
      </c>
      <c r="CX138" s="219">
        <v>0.42361111111111099</v>
      </c>
      <c r="CY138" s="219">
        <v>8.4722222222222199E-2</v>
      </c>
      <c r="DA138" s="240">
        <v>0.48958333333333398</v>
      </c>
      <c r="DB138" s="240">
        <v>0.48958333333333398</v>
      </c>
      <c r="DC138" s="240">
        <v>0.48958333333333398</v>
      </c>
      <c r="DD138" s="240">
        <v>0.48958333333333398</v>
      </c>
      <c r="DE138" s="240">
        <v>0.48958333333333398</v>
      </c>
      <c r="DF138" s="240">
        <v>0.48958333333333398</v>
      </c>
      <c r="DG138" s="240">
        <v>0.48958333333333398</v>
      </c>
      <c r="DH138" s="240">
        <v>0.48958333333333398</v>
      </c>
      <c r="DI138" s="240">
        <v>0.48958333333333398</v>
      </c>
      <c r="DJ138" s="240">
        <v>0.48958333333333398</v>
      </c>
      <c r="DL138" s="2" t="str" cm="1">
        <f t="array" ref="DL138">_xlfn.IFNA(IF(INDEX(SectorsBlocks,ROW()-ROW(DK$5)+2,MATCH(SUBSTITUTE(RPName," ",""),SectorsBlocks_Top,0))&lt;&gt;0,INDEX(SectorsBlocks,ROW()-ROW(DK$5)+2,MATCH(SUBSTITUTE(RPName," ",""),SectorsBlocks_Top,0)),""),"")</f>
        <v>PER-KTA</v>
      </c>
      <c r="DM138" s="250" cm="1">
        <f t="array" ref="DM138">_xlfn.IFNA(IF(INDEX(SectorsBlocks,ROW()-ROW(DL$5)+2,MATCH(SUBSTITUTE(RPName," ",""),SectorsBlocks_Top,0))&lt;&gt;0,INDEX(SectorsBlocks,ROW()-ROW(DL$5)+2,MATCH(SUBSTITUTE(RPName," ",""),SectorsBlocks_Top,0)+1),""),"")</f>
        <v>8.3333333333333329E-2</v>
      </c>
    </row>
    <row r="139" spans="68:117" ht="15" hidden="1" customHeight="1">
      <c r="BP139" s="236">
        <f ca="1"/>
        <v>8.4027777777777798E-2</v>
      </c>
      <c r="CK139" s="219">
        <f t="shared" si="642"/>
        <v>0.43402777777777779</v>
      </c>
      <c r="CL139" s="219">
        <v>0.42361111111111099</v>
      </c>
      <c r="CM139" s="219">
        <v>0.42708333333333298</v>
      </c>
      <c r="CN139" s="219">
        <f t="shared" si="646"/>
        <v>8.6805555555555552E-2</v>
      </c>
      <c r="CO139" s="219">
        <f t="shared" si="646"/>
        <v>8.6805555555555552E-2</v>
      </c>
      <c r="CP139" s="219">
        <v>0.42708333333333298</v>
      </c>
      <c r="CQ139" s="219">
        <v>8.5416666666666696E-2</v>
      </c>
      <c r="CS139" s="219">
        <f t="shared" si="643"/>
        <v>0.43402777777777779</v>
      </c>
      <c r="CT139" s="219">
        <v>0.42361111111111099</v>
      </c>
      <c r="CU139" s="219">
        <v>0.42708333333333298</v>
      </c>
      <c r="CV139" s="219">
        <f t="shared" si="647"/>
        <v>8.6805555555555552E-2</v>
      </c>
      <c r="CW139" s="219">
        <f t="shared" si="647"/>
        <v>8.6805555555555552E-2</v>
      </c>
      <c r="CX139" s="219">
        <v>0.42708333333333298</v>
      </c>
      <c r="CY139" s="219">
        <v>8.5416666666666696E-2</v>
      </c>
      <c r="DA139" s="240">
        <v>0.49305555555555602</v>
      </c>
      <c r="DB139" s="240">
        <v>0.49305555555555602</v>
      </c>
      <c r="DC139" s="240">
        <v>0.49305555555555602</v>
      </c>
      <c r="DD139" s="240">
        <v>0.49305555555555602</v>
      </c>
      <c r="DE139" s="240">
        <v>0.49305555555555602</v>
      </c>
      <c r="DF139" s="240">
        <v>0.49305555555555602</v>
      </c>
      <c r="DG139" s="240">
        <v>0.49305555555555602</v>
      </c>
      <c r="DH139" s="240">
        <v>0.49305555555555602</v>
      </c>
      <c r="DI139" s="240">
        <v>0.49305555555555602</v>
      </c>
      <c r="DJ139" s="240">
        <v>0.49305555555555602</v>
      </c>
      <c r="DL139" s="2" t="str" cm="1">
        <f t="array" ref="DL139">_xlfn.IFNA(IF(INDEX(SectorsBlocks,ROW()-ROW(DK$5)+2,MATCH(SUBSTITUTE(RPName," ",""),SectorsBlocks_Top,0))&lt;&gt;0,INDEX(SectorsBlocks,ROW()-ROW(DK$5)+2,MATCH(SUBSTITUTE(RPName," ",""),SectorsBlocks_Top,0)),""),"")</f>
        <v>PER-LNO</v>
      </c>
      <c r="DM139" s="250" cm="1">
        <f t="array" ref="DM139">_xlfn.IFNA(IF(INDEX(SectorsBlocks,ROW()-ROW(DL$5)+2,MATCH(SUBSTITUTE(RPName," ",""),SectorsBlocks_Top,0))&lt;&gt;0,INDEX(SectorsBlocks,ROW()-ROW(DL$5)+2,MATCH(SUBSTITUTE(RPName," ",""),SectorsBlocks_Top,0)+1),""),"")</f>
        <v>5.5555555555555552E-2</v>
      </c>
    </row>
    <row r="140" spans="68:117" ht="15" hidden="1" customHeight="1">
      <c r="BP140" s="236">
        <f ca="1"/>
        <v>8.4722222222222199E-2</v>
      </c>
      <c r="CK140" s="219">
        <f t="shared" si="642"/>
        <v>0.4375</v>
      </c>
      <c r="CL140" s="219">
        <v>0.42708333333333298</v>
      </c>
      <c r="CM140" s="219">
        <v>0.43055555555555602</v>
      </c>
      <c r="CN140" s="219">
        <f t="shared" si="646"/>
        <v>8.7499999999999994E-2</v>
      </c>
      <c r="CO140" s="219">
        <f t="shared" si="646"/>
        <v>8.7499999999999994E-2</v>
      </c>
      <c r="CP140" s="219">
        <v>0.43055555555555602</v>
      </c>
      <c r="CQ140" s="219">
        <v>8.6111111111111097E-2</v>
      </c>
      <c r="CS140" s="219">
        <f t="shared" si="643"/>
        <v>0.4375</v>
      </c>
      <c r="CT140" s="219">
        <v>0.42708333333333298</v>
      </c>
      <c r="CU140" s="219">
        <v>0.43055555555555602</v>
      </c>
      <c r="CV140" s="219">
        <f t="shared" si="647"/>
        <v>8.7499999999999994E-2</v>
      </c>
      <c r="CW140" s="219">
        <f t="shared" si="647"/>
        <v>8.7499999999999994E-2</v>
      </c>
      <c r="CX140" s="219">
        <v>0.43055555555555602</v>
      </c>
      <c r="CY140" s="219">
        <v>8.6111111111111097E-2</v>
      </c>
      <c r="DA140" s="240">
        <v>0.49652777777777801</v>
      </c>
      <c r="DB140" s="240">
        <v>0.49652777777777801</v>
      </c>
      <c r="DC140" s="240">
        <v>0.49652777777777801</v>
      </c>
      <c r="DD140" s="240">
        <v>0.49652777777777801</v>
      </c>
      <c r="DE140" s="240">
        <v>0.49652777777777801</v>
      </c>
      <c r="DF140" s="240">
        <v>0.49652777777777801</v>
      </c>
      <c r="DG140" s="240">
        <v>0.49652777777777801</v>
      </c>
      <c r="DH140" s="240">
        <v>0.49652777777777801</v>
      </c>
      <c r="DI140" s="240">
        <v>0.49652777777777801</v>
      </c>
      <c r="DJ140" s="240">
        <v>0.49652777777777801</v>
      </c>
      <c r="DL140" s="2" t="str" cm="1">
        <f t="array" ref="DL140">_xlfn.IFNA(IF(INDEX(SectorsBlocks,ROW()-ROW(DK$5)+2,MATCH(SUBSTITUTE(RPName," ",""),SectorsBlocks_Top,0))&lt;&gt;0,INDEX(SectorsBlocks,ROW()-ROW(DK$5)+2,MATCH(SUBSTITUTE(RPName," ",""),SectorsBlocks_Top,0)),""),"")</f>
        <v>PER-LST</v>
      </c>
      <c r="DM140" s="250" cm="1">
        <f t="array" ref="DM140">_xlfn.IFNA(IF(INDEX(SectorsBlocks,ROW()-ROW(DL$5)+2,MATCH(SUBSTITUTE(RPName," ",""),SectorsBlocks_Top,0))&lt;&gt;0,INDEX(SectorsBlocks,ROW()-ROW(DL$5)+2,MATCH(SUBSTITUTE(RPName," ",""),SectorsBlocks_Top,0)+1),""),"")</f>
        <v>0.15972222222222221</v>
      </c>
    </row>
    <row r="141" spans="68:117" ht="15" hidden="1" customHeight="1">
      <c r="BP141" s="236">
        <f ca="1"/>
        <v>8.5416666666666696E-2</v>
      </c>
      <c r="CK141" s="219">
        <f t="shared" si="642"/>
        <v>0.44097222222222221</v>
      </c>
      <c r="CL141" s="219">
        <v>0.43055555555555602</v>
      </c>
      <c r="CM141" s="219">
        <v>0.43402777777777801</v>
      </c>
      <c r="CN141" s="219">
        <f t="shared" si="646"/>
        <v>8.8194444444444436E-2</v>
      </c>
      <c r="CO141" s="219">
        <f t="shared" si="646"/>
        <v>8.8194444444444436E-2</v>
      </c>
      <c r="CP141" s="219">
        <v>0.43402777777777801</v>
      </c>
      <c r="CQ141" s="219">
        <v>8.6805555555555594E-2</v>
      </c>
      <c r="CS141" s="219">
        <f t="shared" si="643"/>
        <v>0.44097222222222221</v>
      </c>
      <c r="CT141" s="219">
        <v>0.43055555555555602</v>
      </c>
      <c r="CU141" s="219">
        <v>0.43402777777777801</v>
      </c>
      <c r="CV141" s="219">
        <f t="shared" si="647"/>
        <v>8.8194444444444436E-2</v>
      </c>
      <c r="CW141" s="219">
        <f t="shared" si="647"/>
        <v>8.8194444444444436E-2</v>
      </c>
      <c r="CX141" s="219">
        <v>0.43402777777777801</v>
      </c>
      <c r="CY141" s="219">
        <v>8.6805555555555594E-2</v>
      </c>
      <c r="DA141" s="240">
        <v>0.5</v>
      </c>
      <c r="DB141" s="240">
        <v>0.5</v>
      </c>
      <c r="DC141" s="240">
        <v>0.5</v>
      </c>
      <c r="DD141" s="240">
        <v>0.5</v>
      </c>
      <c r="DE141" s="240">
        <v>0.5</v>
      </c>
      <c r="DF141" s="240">
        <v>0.5</v>
      </c>
      <c r="DG141" s="240">
        <v>0.5</v>
      </c>
      <c r="DH141" s="240">
        <v>0.5</v>
      </c>
      <c r="DI141" s="240">
        <v>0.5</v>
      </c>
      <c r="DJ141" s="240">
        <v>0.5</v>
      </c>
      <c r="DL141" s="2" t="str" cm="1">
        <f t="array" ref="DL141">_xlfn.IFNA(IF(INDEX(SectorsBlocks,ROW()-ROW(DK$5)+2,MATCH(SUBSTITUTE(RPName," ",""),SectorsBlocks_Top,0))&lt;&gt;0,INDEX(SectorsBlocks,ROW()-ROW(DK$5)+2,MATCH(SUBSTITUTE(RPName," ",""),SectorsBlocks_Top,0)),""),"")</f>
        <v>PER-MEL</v>
      </c>
      <c r="DM141" s="250" cm="1">
        <f t="array" ref="DM141">_xlfn.IFNA(IF(INDEX(SectorsBlocks,ROW()-ROW(DL$5)+2,MATCH(SUBSTITUTE(RPName," ",""),SectorsBlocks_Top,0))&lt;&gt;0,INDEX(SectorsBlocks,ROW()-ROW(DL$5)+2,MATCH(SUBSTITUTE(RPName," ",""),SectorsBlocks_Top,0)+1),""),"")</f>
        <v>0.14930555555555555</v>
      </c>
    </row>
    <row r="142" spans="68:117" ht="15" hidden="1" customHeight="1">
      <c r="BP142" s="236">
        <f ca="1"/>
        <v>8.6111111111111097E-2</v>
      </c>
      <c r="CK142" s="219">
        <f t="shared" si="642"/>
        <v>0.44444444444444442</v>
      </c>
      <c r="CL142" s="219">
        <v>0.43402777777777801</v>
      </c>
      <c r="CM142" s="219">
        <v>0.4375</v>
      </c>
      <c r="CN142" s="219">
        <f t="shared" si="646"/>
        <v>8.8888888888888892E-2</v>
      </c>
      <c r="CO142" s="219">
        <f t="shared" si="646"/>
        <v>8.8888888888888892E-2</v>
      </c>
      <c r="CP142" s="219">
        <v>0.4375</v>
      </c>
      <c r="CQ142" s="219">
        <v>8.7499999999999994E-2</v>
      </c>
      <c r="CS142" s="219">
        <f t="shared" si="643"/>
        <v>0.44444444444444442</v>
      </c>
      <c r="CT142" s="219">
        <v>0.43402777777777801</v>
      </c>
      <c r="CU142" s="219">
        <v>0.4375</v>
      </c>
      <c r="CV142" s="219">
        <f t="shared" si="647"/>
        <v>8.8888888888888892E-2</v>
      </c>
      <c r="CW142" s="219">
        <f t="shared" si="647"/>
        <v>8.8888888888888892E-2</v>
      </c>
      <c r="CX142" s="219">
        <v>0.4375</v>
      </c>
      <c r="CY142" s="219">
        <v>8.7499999999999994E-2</v>
      </c>
      <c r="DA142" s="240">
        <v>0.50347222222222199</v>
      </c>
      <c r="DB142" s="240">
        <v>0.50347222222222199</v>
      </c>
      <c r="DC142" s="240">
        <v>0.50347222222222199</v>
      </c>
      <c r="DD142" s="240">
        <v>0.50347222222222199</v>
      </c>
      <c r="DE142" s="240">
        <v>0.50347222222222199</v>
      </c>
      <c r="DF142" s="240">
        <v>0.50347222222222199</v>
      </c>
      <c r="DG142" s="240">
        <v>0.50347222222222199</v>
      </c>
      <c r="DH142" s="240">
        <v>0.50347222222222199</v>
      </c>
      <c r="DI142" s="240">
        <v>0.50347222222222199</v>
      </c>
      <c r="DJ142" s="240">
        <v>0.50347222222222199</v>
      </c>
      <c r="DL142" s="2" t="str" cm="1">
        <f t="array" ref="DL142">_xlfn.IFNA(IF(INDEX(SectorsBlocks,ROW()-ROW(DK$5)+2,MATCH(SUBSTITUTE(RPName," ",""),SectorsBlocks_Top,0))&lt;&gt;0,INDEX(SectorsBlocks,ROW()-ROW(DK$5)+2,MATCH(SUBSTITUTE(RPName," ",""),SectorsBlocks_Top,0)),""),"")</f>
        <v>PER-OCM</v>
      </c>
      <c r="DM142" s="250" cm="1">
        <f t="array" ref="DM142">_xlfn.IFNA(IF(INDEX(SectorsBlocks,ROW()-ROW(DL$5)+2,MATCH(SUBSTITUTE(RPName," ",""),SectorsBlocks_Top,0))&lt;&gt;0,INDEX(SectorsBlocks,ROW()-ROW(DL$5)+2,MATCH(SUBSTITUTE(RPName," ",""),SectorsBlocks_Top,0)+1),""),"")</f>
        <v>7.6388888888888895E-2</v>
      </c>
    </row>
    <row r="143" spans="68:117" ht="15" hidden="1" customHeight="1">
      <c r="BP143" s="236">
        <f ca="1"/>
        <v>8.6805555555555594E-2</v>
      </c>
      <c r="CK143" s="219">
        <f t="shared" si="642"/>
        <v>0.44791666666666663</v>
      </c>
      <c r="CL143" s="219">
        <v>0.4375</v>
      </c>
      <c r="CM143" s="219">
        <v>0.44097222222222199</v>
      </c>
      <c r="CN143" s="219">
        <f t="shared" si="646"/>
        <v>8.9583333333333334E-2</v>
      </c>
      <c r="CO143" s="219">
        <f t="shared" si="646"/>
        <v>8.9583333333333334E-2</v>
      </c>
      <c r="CP143" s="219">
        <v>0.44097222222222199</v>
      </c>
      <c r="CQ143" s="219">
        <v>8.8194444444444506E-2</v>
      </c>
      <c r="CS143" s="219">
        <f t="shared" si="643"/>
        <v>0.44791666666666663</v>
      </c>
      <c r="CT143" s="219">
        <v>0.4375</v>
      </c>
      <c r="CU143" s="219">
        <v>0.44097222222222199</v>
      </c>
      <c r="CV143" s="219">
        <f t="shared" si="647"/>
        <v>8.9583333333333334E-2</v>
      </c>
      <c r="CW143" s="219">
        <f t="shared" si="647"/>
        <v>8.9583333333333334E-2</v>
      </c>
      <c r="CX143" s="219">
        <v>0.44097222222222199</v>
      </c>
      <c r="CY143" s="219">
        <v>8.8194444444444506E-2</v>
      </c>
      <c r="DA143" s="240">
        <v>0.50694444444444497</v>
      </c>
      <c r="DB143" s="240">
        <v>0.50694444444444497</v>
      </c>
      <c r="DC143" s="240">
        <v>0.50694444444444497</v>
      </c>
      <c r="DD143" s="240">
        <v>0.50694444444444497</v>
      </c>
      <c r="DE143" s="240">
        <v>0.50694444444444497</v>
      </c>
      <c r="DF143" s="240">
        <v>0.50694444444444497</v>
      </c>
      <c r="DG143" s="240">
        <v>0.50694444444444497</v>
      </c>
      <c r="DH143" s="240">
        <v>0.50694444444444497</v>
      </c>
      <c r="DI143" s="240">
        <v>0.50694444444444497</v>
      </c>
      <c r="DJ143" s="240">
        <v>0.50694444444444497</v>
      </c>
      <c r="DL143" s="2" t="str" cm="1">
        <f t="array" ref="DL143">_xlfn.IFNA(IF(INDEX(SectorsBlocks,ROW()-ROW(DK$5)+2,MATCH(SUBSTITUTE(RPName," ",""),SectorsBlocks_Top,0))&lt;&gt;0,INDEX(SectorsBlocks,ROW()-ROW(DK$5)+2,MATCH(SUBSTITUTE(RPName," ",""),SectorsBlocks_Top,0)),""),"")</f>
        <v>PER-OOD</v>
      </c>
      <c r="DM143" s="250" cm="1">
        <f t="array" ref="DM143">_xlfn.IFNA(IF(INDEX(SectorsBlocks,ROW()-ROW(DL$5)+2,MATCH(SUBSTITUTE(RPName," ",""),SectorsBlocks_Top,0))&lt;&gt;0,INDEX(SectorsBlocks,ROW()-ROW(DL$5)+2,MATCH(SUBSTITUTE(RPName," ",""),SectorsBlocks_Top,0)+1),""),"")</f>
        <v>7.9861111111111105E-2</v>
      </c>
    </row>
    <row r="144" spans="68:117" ht="15" hidden="1" customHeight="1">
      <c r="BP144" s="236">
        <f ca="1"/>
        <v>8.7499999999999994E-2</v>
      </c>
      <c r="CK144" s="219">
        <f t="shared" si="642"/>
        <v>0.4513888888888889</v>
      </c>
      <c r="CL144" s="219">
        <v>0.44097222222222199</v>
      </c>
      <c r="CM144" s="219">
        <v>0.44444444444444398</v>
      </c>
      <c r="CN144" s="219">
        <f t="shared" ref="CN144:CO159" si="648">IF(CN143=1,TIME(0,1,0),TIME(HOUR(CN143),MINUTE(CN143),0)+TIME(0,1,0))</f>
        <v>9.0277777777777776E-2</v>
      </c>
      <c r="CO144" s="219">
        <f t="shared" si="648"/>
        <v>9.0277777777777776E-2</v>
      </c>
      <c r="CP144" s="219">
        <v>0.44444444444444398</v>
      </c>
      <c r="CQ144" s="219">
        <v>8.8888888888888906E-2</v>
      </c>
      <c r="CS144" s="219">
        <f t="shared" si="643"/>
        <v>0.4513888888888889</v>
      </c>
      <c r="CT144" s="219">
        <v>0.44097222222222199</v>
      </c>
      <c r="CU144" s="219">
        <v>0.44444444444444398</v>
      </c>
      <c r="CV144" s="219">
        <f t="shared" ref="CV144:CW159" si="649">IF(CV143=1,TIME(0,1,0),TIME(HOUR(CV143),MINUTE(CV143),0)+TIME(0,1,0))</f>
        <v>9.0277777777777776E-2</v>
      </c>
      <c r="CW144" s="219">
        <f t="shared" si="649"/>
        <v>9.0277777777777776E-2</v>
      </c>
      <c r="CX144" s="219">
        <v>0.44444444444444398</v>
      </c>
      <c r="CY144" s="219">
        <v>8.8888888888888906E-2</v>
      </c>
      <c r="DA144" s="240">
        <v>0.51041666666666696</v>
      </c>
      <c r="DB144" s="240">
        <v>0.51041666666666696</v>
      </c>
      <c r="DC144" s="240">
        <v>0.51041666666666696</v>
      </c>
      <c r="DD144" s="240">
        <v>0.51041666666666696</v>
      </c>
      <c r="DE144" s="240">
        <v>0.51041666666666696</v>
      </c>
      <c r="DF144" s="240">
        <v>0.51041666666666696</v>
      </c>
      <c r="DG144" s="240">
        <v>0.51041666666666696</v>
      </c>
      <c r="DH144" s="240">
        <v>0.51041666666666696</v>
      </c>
      <c r="DI144" s="240">
        <v>0.51041666666666696</v>
      </c>
      <c r="DJ144" s="240">
        <v>0.51041666666666696</v>
      </c>
      <c r="DL144" s="2" t="str" cm="1">
        <f t="array" ref="DL144">_xlfn.IFNA(IF(INDEX(SectorsBlocks,ROW()-ROW(DK$5)+2,MATCH(SUBSTITUTE(RPName," ",""),SectorsBlocks_Top,0))&lt;&gt;0,INDEX(SectorsBlocks,ROW()-ROW(DK$5)+2,MATCH(SUBSTITUTE(RPName," ",""),SectorsBlocks_Top,0)),""),"")</f>
        <v>PER-PHE</v>
      </c>
      <c r="DM144" s="250" cm="1">
        <f t="array" ref="DM144">_xlfn.IFNA(IF(INDEX(SectorsBlocks,ROW()-ROW(DL$5)+2,MATCH(SUBSTITUTE(RPName," ",""),SectorsBlocks_Top,0))&lt;&gt;0,INDEX(SectorsBlocks,ROW()-ROW(DL$5)+2,MATCH(SUBSTITUTE(RPName," ",""),SectorsBlocks_Top,0)+1),""),"")</f>
        <v>8.6805555555555552E-2</v>
      </c>
    </row>
    <row r="145" spans="68:117" ht="15" hidden="1" customHeight="1">
      <c r="BP145" s="236">
        <f ca="1"/>
        <v>8.8194444444444506E-2</v>
      </c>
      <c r="CK145" s="219">
        <f t="shared" si="642"/>
        <v>0.4548611111111111</v>
      </c>
      <c r="CL145" s="219">
        <v>0.44444444444444398</v>
      </c>
      <c r="CM145" s="219">
        <v>0.44791666666666702</v>
      </c>
      <c r="CN145" s="219">
        <f t="shared" si="648"/>
        <v>9.0972222222222218E-2</v>
      </c>
      <c r="CO145" s="219">
        <f t="shared" si="648"/>
        <v>9.0972222222222218E-2</v>
      </c>
      <c r="CP145" s="219">
        <v>0.44791666666666702</v>
      </c>
      <c r="CQ145" s="219">
        <v>8.9583333333333307E-2</v>
      </c>
      <c r="CS145" s="219">
        <f t="shared" si="643"/>
        <v>0.4548611111111111</v>
      </c>
      <c r="CT145" s="219">
        <v>0.44444444444444398</v>
      </c>
      <c r="CU145" s="219">
        <v>0.44791666666666702</v>
      </c>
      <c r="CV145" s="219">
        <f t="shared" si="649"/>
        <v>9.0972222222222218E-2</v>
      </c>
      <c r="CW145" s="219">
        <f t="shared" si="649"/>
        <v>9.0972222222222218E-2</v>
      </c>
      <c r="CX145" s="219">
        <v>0.44791666666666702</v>
      </c>
      <c r="CY145" s="219">
        <v>8.9583333333333307E-2</v>
      </c>
      <c r="DA145" s="240">
        <v>0.51388888888888895</v>
      </c>
      <c r="DB145" s="240">
        <v>0.51388888888888895</v>
      </c>
      <c r="DC145" s="240">
        <v>0.51388888888888895</v>
      </c>
      <c r="DD145" s="240">
        <v>0.51388888888888895</v>
      </c>
      <c r="DE145" s="240">
        <v>0.51388888888888895</v>
      </c>
      <c r="DF145" s="240">
        <v>0.51388888888888895</v>
      </c>
      <c r="DG145" s="240">
        <v>0.51388888888888895</v>
      </c>
      <c r="DH145" s="240">
        <v>0.51388888888888895</v>
      </c>
      <c r="DI145" s="240">
        <v>0.51388888888888895</v>
      </c>
      <c r="DJ145" s="240">
        <v>0.51388888888888895</v>
      </c>
      <c r="DL145" s="2" t="str" cm="1">
        <f t="array" ref="DL145">_xlfn.IFNA(IF(INDEX(SectorsBlocks,ROW()-ROW(DK$5)+2,MATCH(SUBSTITUTE(RPName," ",""),SectorsBlocks_Top,0))&lt;&gt;0,INDEX(SectorsBlocks,ROW()-ROW(DK$5)+2,MATCH(SUBSTITUTE(RPName," ",""),SectorsBlocks_Top,0)),""),"")</f>
        <v>PER-SYD</v>
      </c>
      <c r="DM145" s="250" cm="1">
        <f t="array" ref="DM145">_xlfn.IFNA(IF(INDEX(SectorsBlocks,ROW()-ROW(DL$5)+2,MATCH(SUBSTITUTE(RPName," ",""),SectorsBlocks_Top,0))&lt;&gt;0,INDEX(SectorsBlocks,ROW()-ROW(DL$5)+2,MATCH(SUBSTITUTE(RPName," ",""),SectorsBlocks_Top,0)+1),""),"")</f>
        <v>0.18055555555555555</v>
      </c>
    </row>
    <row r="146" spans="68:117" ht="15" hidden="1" customHeight="1">
      <c r="BP146" s="236">
        <f ca="1"/>
        <v>8.8888888888888906E-2</v>
      </c>
      <c r="CK146" s="219">
        <f t="shared" si="642"/>
        <v>0.45833333333333331</v>
      </c>
      <c r="CL146" s="219">
        <v>0.44791666666666702</v>
      </c>
      <c r="CM146" s="219">
        <v>0.45138888888888901</v>
      </c>
      <c r="CN146" s="219">
        <f t="shared" si="648"/>
        <v>9.166666666666666E-2</v>
      </c>
      <c r="CO146" s="219">
        <f t="shared" si="648"/>
        <v>9.166666666666666E-2</v>
      </c>
      <c r="CP146" s="219">
        <v>0.45138888888888901</v>
      </c>
      <c r="CQ146" s="219">
        <v>9.0277777777777804E-2</v>
      </c>
      <c r="CS146" s="219">
        <f t="shared" si="643"/>
        <v>0.45833333333333331</v>
      </c>
      <c r="CT146" s="219">
        <v>0.44791666666666702</v>
      </c>
      <c r="CU146" s="219">
        <v>0.45138888888888901</v>
      </c>
      <c r="CV146" s="219">
        <f t="shared" si="649"/>
        <v>9.166666666666666E-2</v>
      </c>
      <c r="CW146" s="219">
        <f t="shared" si="649"/>
        <v>9.166666666666666E-2</v>
      </c>
      <c r="CX146" s="219">
        <v>0.45138888888888901</v>
      </c>
      <c r="CY146" s="219">
        <v>9.0277777777777804E-2</v>
      </c>
      <c r="DA146" s="240">
        <v>0.51736111111111105</v>
      </c>
      <c r="DB146" s="240">
        <v>0.51736111111111105</v>
      </c>
      <c r="DC146" s="240">
        <v>0.51736111111111105</v>
      </c>
      <c r="DD146" s="240">
        <v>0.51736111111111105</v>
      </c>
      <c r="DE146" s="240">
        <v>0.51736111111111105</v>
      </c>
      <c r="DF146" s="240">
        <v>0.51736111111111105</v>
      </c>
      <c r="DG146" s="240">
        <v>0.51736111111111105</v>
      </c>
      <c r="DH146" s="240">
        <v>0.51736111111111105</v>
      </c>
      <c r="DI146" s="240">
        <v>0.51736111111111105</v>
      </c>
      <c r="DJ146" s="240">
        <v>0.51736111111111105</v>
      </c>
      <c r="DL146" s="2" t="str" cm="1">
        <f t="array" ref="DL146">_xlfn.IFNA(IF(INDEX(SectorsBlocks,ROW()-ROW(DK$5)+2,MATCH(SUBSTITUTE(RPName," ",""),SectorsBlocks_Top,0))&lt;&gt;0,INDEX(SectorsBlocks,ROW()-ROW(DK$5)+2,MATCH(SUBSTITUTE(RPName," ",""),SectorsBlocks_Top,0)),""),"")</f>
        <v>PER-WLP</v>
      </c>
      <c r="DM146" s="250" cm="1">
        <f t="array" ref="DM146">_xlfn.IFNA(IF(INDEX(SectorsBlocks,ROW()-ROW(DL$5)+2,MATCH(SUBSTITUTE(RPName," ",""),SectorsBlocks_Top,0))&lt;&gt;0,INDEX(SectorsBlocks,ROW()-ROW(DL$5)+2,MATCH(SUBSTITUTE(RPName," ",""),SectorsBlocks_Top,0)+1),""),"")</f>
        <v>7.6388888888888895E-2</v>
      </c>
    </row>
    <row r="147" spans="68:117" ht="15" hidden="1" customHeight="1">
      <c r="BP147" s="236">
        <f ca="1"/>
        <v>8.9583333333333307E-2</v>
      </c>
      <c r="CK147" s="219">
        <f t="shared" si="642"/>
        <v>0.46180555555555552</v>
      </c>
      <c r="CL147" s="219">
        <v>0.45138888888888901</v>
      </c>
      <c r="CM147" s="219">
        <v>0.45486111111111099</v>
      </c>
      <c r="CN147" s="219">
        <f t="shared" si="648"/>
        <v>9.2361111111111102E-2</v>
      </c>
      <c r="CO147" s="219">
        <f t="shared" si="648"/>
        <v>9.2361111111111102E-2</v>
      </c>
      <c r="CP147" s="219">
        <v>0.45486111111111099</v>
      </c>
      <c r="CQ147" s="219">
        <v>9.0972222222222204E-2</v>
      </c>
      <c r="CS147" s="219">
        <f t="shared" si="643"/>
        <v>0.46180555555555552</v>
      </c>
      <c r="CT147" s="219">
        <v>0.45138888888888901</v>
      </c>
      <c r="CU147" s="219">
        <v>0.45486111111111099</v>
      </c>
      <c r="CV147" s="219">
        <f t="shared" si="649"/>
        <v>9.2361111111111102E-2</v>
      </c>
      <c r="CW147" s="219">
        <f t="shared" si="649"/>
        <v>9.2361111111111102E-2</v>
      </c>
      <c r="CX147" s="219">
        <v>0.45486111111111099</v>
      </c>
      <c r="CY147" s="219">
        <v>9.0972222222222204E-2</v>
      </c>
      <c r="DA147" s="240">
        <v>0.52083333333333404</v>
      </c>
      <c r="DB147" s="240">
        <v>0.52083333333333404</v>
      </c>
      <c r="DC147" s="240">
        <v>0.52083333333333404</v>
      </c>
      <c r="DD147" s="240">
        <v>0.52083333333333404</v>
      </c>
      <c r="DE147" s="240">
        <v>0.52083333333333404</v>
      </c>
      <c r="DF147" s="240">
        <v>0.52083333333333404</v>
      </c>
      <c r="DG147" s="240">
        <v>0.52083333333333404</v>
      </c>
      <c r="DH147" s="240">
        <v>0.52083333333333404</v>
      </c>
      <c r="DI147" s="240">
        <v>0.52083333333333404</v>
      </c>
      <c r="DJ147" s="240">
        <v>0.52083333333333404</v>
      </c>
      <c r="DL147" s="2" t="str" cm="1">
        <f t="array" ref="DL147">_xlfn.IFNA(IF(INDEX(SectorsBlocks,ROW()-ROW(DK$5)+2,MATCH(SUBSTITUTE(RPName," ",""),SectorsBlocks_Top,0))&lt;&gt;0,INDEX(SectorsBlocks,ROW()-ROW(DK$5)+2,MATCH(SUBSTITUTE(RPName," ",""),SectorsBlocks_Top,0)),""),"")</f>
        <v>PER-ZNE</v>
      </c>
      <c r="DM147" s="250" cm="1">
        <f t="array" ref="DM147">_xlfn.IFNA(IF(INDEX(SectorsBlocks,ROW()-ROW(DL$5)+2,MATCH(SUBSTITUTE(RPName," ",""),SectorsBlocks_Top,0))&lt;&gt;0,INDEX(SectorsBlocks,ROW()-ROW(DL$5)+2,MATCH(SUBSTITUTE(RPName," ",""),SectorsBlocks_Top,0)+1),""),"")</f>
        <v>7.2916666666666671E-2</v>
      </c>
    </row>
    <row r="148" spans="68:117" ht="15" hidden="1" customHeight="1">
      <c r="BP148" s="236">
        <f ca="1"/>
        <v>9.0277777777777804E-2</v>
      </c>
      <c r="CK148" s="219">
        <f t="shared" si="642"/>
        <v>0.46527777777777779</v>
      </c>
      <c r="CL148" s="219">
        <v>0.45486111111111099</v>
      </c>
      <c r="CM148" s="219">
        <v>0.45833333333333298</v>
      </c>
      <c r="CN148" s="219">
        <f t="shared" si="648"/>
        <v>9.3055555555555558E-2</v>
      </c>
      <c r="CO148" s="219">
        <f t="shared" si="648"/>
        <v>9.3055555555555558E-2</v>
      </c>
      <c r="CP148" s="219">
        <v>0.45833333333333298</v>
      </c>
      <c r="CQ148" s="219">
        <v>9.1666666666666702E-2</v>
      </c>
      <c r="CS148" s="219">
        <f t="shared" si="643"/>
        <v>0.46527777777777779</v>
      </c>
      <c r="CT148" s="219">
        <v>0.45486111111111099</v>
      </c>
      <c r="CU148" s="219">
        <v>0.45833333333333298</v>
      </c>
      <c r="CV148" s="219">
        <f t="shared" si="649"/>
        <v>9.3055555555555558E-2</v>
      </c>
      <c r="CW148" s="219">
        <f t="shared" si="649"/>
        <v>9.3055555555555558E-2</v>
      </c>
      <c r="CX148" s="219">
        <v>0.45833333333333298</v>
      </c>
      <c r="CY148" s="219">
        <v>9.1666666666666702E-2</v>
      </c>
      <c r="DA148" s="240">
        <v>0.52430555555555602</v>
      </c>
      <c r="DB148" s="240">
        <v>0.52430555555555602</v>
      </c>
      <c r="DC148" s="240">
        <v>0.52430555555555602</v>
      </c>
      <c r="DD148" s="240">
        <v>0.52430555555555602</v>
      </c>
      <c r="DE148" s="240">
        <v>0.52430555555555602</v>
      </c>
      <c r="DF148" s="240">
        <v>0.52430555555555602</v>
      </c>
      <c r="DG148" s="240">
        <v>0.52430555555555602</v>
      </c>
      <c r="DH148" s="240">
        <v>0.52430555555555602</v>
      </c>
      <c r="DI148" s="240">
        <v>0.52430555555555602</v>
      </c>
      <c r="DJ148" s="240">
        <v>0.52430555555555602</v>
      </c>
      <c r="DL148" s="2" t="str" cm="1">
        <f t="array" ref="DL148">_xlfn.IFNA(IF(INDEX(SectorsBlocks,ROW()-ROW(DK$5)+2,MATCH(SUBSTITUTE(RPName," ",""),SectorsBlocks_Top,0))&lt;&gt;0,INDEX(SectorsBlocks,ROW()-ROW(DK$5)+2,MATCH(SUBSTITUTE(RPName," ",""),SectorsBlocks_Top,0)),""),"")</f>
        <v>PHE-PER</v>
      </c>
      <c r="DM148" s="250" cm="1">
        <f t="array" ref="DM148">_xlfn.IFNA(IF(INDEX(SectorsBlocks,ROW()-ROW(DL$5)+2,MATCH(SUBSTITUTE(RPName," ",""),SectorsBlocks_Top,0))&lt;&gt;0,INDEX(SectorsBlocks,ROW()-ROW(DL$5)+2,MATCH(SUBSTITUTE(RPName," ",""),SectorsBlocks_Top,0)+1),""),"")</f>
        <v>9.0277777777777776E-2</v>
      </c>
    </row>
    <row r="149" spans="68:117" ht="15" hidden="1" customHeight="1">
      <c r="BP149" s="236">
        <f ca="1"/>
        <v>9.0972222222222204E-2</v>
      </c>
      <c r="CK149" s="219">
        <f t="shared" si="642"/>
        <v>0.46875</v>
      </c>
      <c r="CL149" s="219">
        <v>0.45833333333333298</v>
      </c>
      <c r="CM149" s="219">
        <v>0.46180555555555602</v>
      </c>
      <c r="CN149" s="219">
        <f t="shared" si="648"/>
        <v>9.375E-2</v>
      </c>
      <c r="CO149" s="219">
        <f t="shared" si="648"/>
        <v>9.375E-2</v>
      </c>
      <c r="CP149" s="219">
        <v>0.46180555555555602</v>
      </c>
      <c r="CQ149" s="219">
        <v>9.2361111111111102E-2</v>
      </c>
      <c r="CS149" s="219">
        <f t="shared" si="643"/>
        <v>0.46875</v>
      </c>
      <c r="CT149" s="219">
        <v>0.45833333333333298</v>
      </c>
      <c r="CU149" s="219">
        <v>0.46180555555555602</v>
      </c>
      <c r="CV149" s="219">
        <f t="shared" si="649"/>
        <v>9.375E-2</v>
      </c>
      <c r="CW149" s="219">
        <f t="shared" si="649"/>
        <v>9.375E-2</v>
      </c>
      <c r="CX149" s="219">
        <v>0.46180555555555602</v>
      </c>
      <c r="CY149" s="219">
        <v>9.2361111111111102E-2</v>
      </c>
      <c r="DA149" s="240">
        <v>0.52777777777777801</v>
      </c>
      <c r="DB149" s="240">
        <v>0.52777777777777801</v>
      </c>
      <c r="DC149" s="240">
        <v>0.52777777777777801</v>
      </c>
      <c r="DD149" s="240">
        <v>0.52777777777777801</v>
      </c>
      <c r="DE149" s="240">
        <v>0.52777777777777801</v>
      </c>
      <c r="DF149" s="240">
        <v>0.52777777777777801</v>
      </c>
      <c r="DG149" s="240">
        <v>0.52777777777777801</v>
      </c>
      <c r="DH149" s="240">
        <v>0.52777777777777801</v>
      </c>
      <c r="DI149" s="240">
        <v>0.52777777777777801</v>
      </c>
      <c r="DJ149" s="240">
        <v>0.52777777777777801</v>
      </c>
      <c r="DL149" s="2" t="str" cm="1">
        <f t="array" ref="DL149">_xlfn.IFNA(IF(INDEX(SectorsBlocks,ROW()-ROW(DK$5)+2,MATCH(SUBSTITUTE(RPName," ",""),SectorsBlocks_Top,0))&lt;&gt;0,INDEX(SectorsBlocks,ROW()-ROW(DK$5)+2,MATCH(SUBSTITUTE(RPName," ",""),SectorsBlocks_Top,0)),""),"")</f>
        <v>PPP-BNE</v>
      </c>
      <c r="DM149" s="250" cm="1">
        <f t="array" ref="DM149">_xlfn.IFNA(IF(INDEX(SectorsBlocks,ROW()-ROW(DL$5)+2,MATCH(SUBSTITUTE(RPName," ",""),SectorsBlocks_Top,0))&lt;&gt;0,INDEX(SectorsBlocks,ROW()-ROW(DL$5)+2,MATCH(SUBSTITUTE(RPName," ",""),SectorsBlocks_Top,0)+1),""),"")</f>
        <v>6.5972222222222224E-2</v>
      </c>
    </row>
    <row r="150" spans="68:117" ht="15" hidden="1" customHeight="1">
      <c r="BP150" s="236">
        <f ca="1"/>
        <v>9.1666666666666702E-2</v>
      </c>
      <c r="CK150" s="219">
        <f t="shared" si="642"/>
        <v>0.47222222222222221</v>
      </c>
      <c r="CL150" s="219">
        <v>0.46180555555555602</v>
      </c>
      <c r="CM150" s="219">
        <v>0.46527777777777801</v>
      </c>
      <c r="CN150" s="219">
        <f t="shared" si="648"/>
        <v>9.4444444444444442E-2</v>
      </c>
      <c r="CO150" s="219">
        <f t="shared" si="648"/>
        <v>9.4444444444444442E-2</v>
      </c>
      <c r="CP150" s="219">
        <v>0.46527777777777801</v>
      </c>
      <c r="CQ150" s="219">
        <v>9.30555555555556E-2</v>
      </c>
      <c r="CS150" s="219">
        <f t="shared" si="643"/>
        <v>0.47222222222222221</v>
      </c>
      <c r="CT150" s="219">
        <v>0.46180555555555602</v>
      </c>
      <c r="CU150" s="219">
        <v>0.46527777777777801</v>
      </c>
      <c r="CV150" s="219">
        <f t="shared" si="649"/>
        <v>9.4444444444444442E-2</v>
      </c>
      <c r="CW150" s="219">
        <f t="shared" si="649"/>
        <v>9.4444444444444442E-2</v>
      </c>
      <c r="CX150" s="219">
        <v>0.46527777777777801</v>
      </c>
      <c r="CY150" s="219">
        <v>9.30555555555556E-2</v>
      </c>
      <c r="DA150" s="240">
        <v>0.53125</v>
      </c>
      <c r="DB150" s="240">
        <v>0.53125</v>
      </c>
      <c r="DC150" s="240">
        <v>0.53125</v>
      </c>
      <c r="DD150" s="240">
        <v>0.53125</v>
      </c>
      <c r="DE150" s="240">
        <v>0.53125</v>
      </c>
      <c r="DF150" s="240">
        <v>0.53125</v>
      </c>
      <c r="DG150" s="240">
        <v>0.53125</v>
      </c>
      <c r="DH150" s="240">
        <v>0.53125</v>
      </c>
      <c r="DI150" s="240">
        <v>0.53125</v>
      </c>
      <c r="DJ150" s="240">
        <v>0.53125</v>
      </c>
      <c r="DL150" s="2" t="str" cm="1">
        <f t="array" ref="DL150">_xlfn.IFNA(IF(INDEX(SectorsBlocks,ROW()-ROW(DK$5)+2,MATCH(SUBSTITUTE(RPName," ",""),SectorsBlocks_Top,0))&lt;&gt;0,INDEX(SectorsBlocks,ROW()-ROW(DK$5)+2,MATCH(SUBSTITUTE(RPName," ",""),SectorsBlocks_Top,0)),""),"")</f>
        <v>ROK-BNE</v>
      </c>
      <c r="DM150" s="250" cm="1">
        <f t="array" ref="DM150">_xlfn.IFNA(IF(INDEX(SectorsBlocks,ROW()-ROW(DL$5)+2,MATCH(SUBSTITUTE(RPName," ",""),SectorsBlocks_Top,0))&lt;&gt;0,INDEX(SectorsBlocks,ROW()-ROW(DL$5)+2,MATCH(SUBSTITUTE(RPName," ",""),SectorsBlocks_Top,0)+1),""),"")</f>
        <v>4.8611111111111112E-2</v>
      </c>
    </row>
    <row r="151" spans="68:117" ht="15" hidden="1" customHeight="1">
      <c r="BP151" s="236">
        <f ca="1"/>
        <v>9.2361111111111102E-2</v>
      </c>
      <c r="CK151" s="219">
        <f t="shared" si="642"/>
        <v>0.47569444444444442</v>
      </c>
      <c r="CL151" s="219">
        <v>0.46527777777777801</v>
      </c>
      <c r="CM151" s="219">
        <v>0.46875</v>
      </c>
      <c r="CN151" s="219">
        <f t="shared" si="648"/>
        <v>9.5138888888888884E-2</v>
      </c>
      <c r="CO151" s="219">
        <f t="shared" si="648"/>
        <v>9.5138888888888884E-2</v>
      </c>
      <c r="CP151" s="219">
        <v>0.46875</v>
      </c>
      <c r="CQ151" s="219">
        <v>9.375E-2</v>
      </c>
      <c r="CS151" s="219">
        <f t="shared" si="643"/>
        <v>0.47569444444444442</v>
      </c>
      <c r="CT151" s="219">
        <v>0.46527777777777801</v>
      </c>
      <c r="CU151" s="219">
        <v>0.46875</v>
      </c>
      <c r="CV151" s="219">
        <f t="shared" si="649"/>
        <v>9.5138888888888884E-2</v>
      </c>
      <c r="CW151" s="219">
        <f t="shared" si="649"/>
        <v>9.5138888888888884E-2</v>
      </c>
      <c r="CX151" s="219">
        <v>0.46875</v>
      </c>
      <c r="CY151" s="219">
        <v>9.375E-2</v>
      </c>
      <c r="DA151" s="240">
        <v>0.53472222222222199</v>
      </c>
      <c r="DB151" s="240">
        <v>0.53472222222222199</v>
      </c>
      <c r="DC151" s="240">
        <v>0.53472222222222199</v>
      </c>
      <c r="DD151" s="240">
        <v>0.53472222222222199</v>
      </c>
      <c r="DE151" s="240">
        <v>0.53472222222222199</v>
      </c>
      <c r="DF151" s="240">
        <v>0.53472222222222199</v>
      </c>
      <c r="DG151" s="240">
        <v>0.53472222222222199</v>
      </c>
      <c r="DH151" s="240">
        <v>0.53472222222222199</v>
      </c>
      <c r="DI151" s="240">
        <v>0.53472222222222199</v>
      </c>
      <c r="DJ151" s="240">
        <v>0.53472222222222199</v>
      </c>
      <c r="DL151" s="2" t="str" cm="1">
        <f t="array" ref="DL151">_xlfn.IFNA(IF(INDEX(SectorsBlocks,ROW()-ROW(DK$5)+2,MATCH(SUBSTITUTE(RPName," ",""),SectorsBlocks_Top,0))&lt;&gt;0,INDEX(SectorsBlocks,ROW()-ROW(DK$5)+2,MATCH(SUBSTITUTE(RPName," ",""),SectorsBlocks_Top,0)),""),"")</f>
        <v>SYD-ADL</v>
      </c>
      <c r="DM151" s="250" cm="1">
        <f t="array" ref="DM151">_xlfn.IFNA(IF(INDEX(SectorsBlocks,ROW()-ROW(DL$5)+2,MATCH(SUBSTITUTE(RPName," ",""),SectorsBlocks_Top,0))&lt;&gt;0,INDEX(SectorsBlocks,ROW()-ROW(DL$5)+2,MATCH(SUBSTITUTE(RPName," ",""),SectorsBlocks_Top,0)+1),""),"")</f>
        <v>9.0277777777777776E-2</v>
      </c>
    </row>
    <row r="152" spans="68:117" ht="15" hidden="1" customHeight="1">
      <c r="BP152" s="236">
        <f ca="1"/>
        <v>9.30555555555556E-2</v>
      </c>
      <c r="CK152" s="219">
        <f t="shared" si="642"/>
        <v>0.47916666666666663</v>
      </c>
      <c r="CL152" s="219">
        <v>0.46875</v>
      </c>
      <c r="CM152" s="219">
        <v>0.47222222222222199</v>
      </c>
      <c r="CN152" s="219">
        <f t="shared" si="648"/>
        <v>9.5833333333333326E-2</v>
      </c>
      <c r="CO152" s="219">
        <f t="shared" si="648"/>
        <v>9.5833333333333326E-2</v>
      </c>
      <c r="CP152" s="219">
        <v>0.47222222222222199</v>
      </c>
      <c r="CQ152" s="219">
        <v>9.44444444444444E-2</v>
      </c>
      <c r="CS152" s="219">
        <f t="shared" si="643"/>
        <v>0.47916666666666663</v>
      </c>
      <c r="CT152" s="219">
        <v>0.46875</v>
      </c>
      <c r="CU152" s="219">
        <v>0.47222222222222199</v>
      </c>
      <c r="CV152" s="219">
        <f t="shared" si="649"/>
        <v>9.5833333333333326E-2</v>
      </c>
      <c r="CW152" s="219">
        <f t="shared" si="649"/>
        <v>9.5833333333333326E-2</v>
      </c>
      <c r="CX152" s="219">
        <v>0.47222222222222199</v>
      </c>
      <c r="CY152" s="219">
        <v>9.44444444444444E-2</v>
      </c>
      <c r="DA152" s="240">
        <v>0.53819444444444497</v>
      </c>
      <c r="DB152" s="240">
        <v>0.53819444444444497</v>
      </c>
      <c r="DC152" s="240">
        <v>0.53819444444444497</v>
      </c>
      <c r="DD152" s="240">
        <v>0.53819444444444497</v>
      </c>
      <c r="DE152" s="240">
        <v>0.53819444444444497</v>
      </c>
      <c r="DF152" s="240">
        <v>0.53819444444444497</v>
      </c>
      <c r="DG152" s="240">
        <v>0.53819444444444497</v>
      </c>
      <c r="DH152" s="240">
        <v>0.53819444444444497</v>
      </c>
      <c r="DI152" s="240">
        <v>0.53819444444444497</v>
      </c>
      <c r="DJ152" s="240">
        <v>0.53819444444444497</v>
      </c>
      <c r="DL152" s="2" t="str" cm="1">
        <f t="array" ref="DL152">_xlfn.IFNA(IF(INDEX(SectorsBlocks,ROW()-ROW(DK$5)+2,MATCH(SUBSTITUTE(RPName," ",""),SectorsBlocks_Top,0))&lt;&gt;0,INDEX(SectorsBlocks,ROW()-ROW(DK$5)+2,MATCH(SUBSTITUTE(RPName," ",""),SectorsBlocks_Top,0)),""),"")</f>
        <v>SYD-BNE</v>
      </c>
      <c r="DM152" s="250" cm="1">
        <f t="array" ref="DM152">_xlfn.IFNA(IF(INDEX(SectorsBlocks,ROW()-ROW(DL$5)+2,MATCH(SUBSTITUTE(RPName," ",""),SectorsBlocks_Top,0))&lt;&gt;0,INDEX(SectorsBlocks,ROW()-ROW(DL$5)+2,MATCH(SUBSTITUTE(RPName," ",""),SectorsBlocks_Top,0)+1),""),"")</f>
        <v>6.25E-2</v>
      </c>
    </row>
    <row r="153" spans="68:117" ht="15" hidden="1" customHeight="1">
      <c r="BP153" s="236">
        <f ca="1"/>
        <v>9.375E-2</v>
      </c>
      <c r="CK153" s="219">
        <f t="shared" si="642"/>
        <v>0.4826388888888889</v>
      </c>
      <c r="CL153" s="219">
        <v>0.47222222222222199</v>
      </c>
      <c r="CM153" s="219">
        <v>0.47569444444444398</v>
      </c>
      <c r="CN153" s="219">
        <f t="shared" si="648"/>
        <v>9.6527777777777782E-2</v>
      </c>
      <c r="CO153" s="219">
        <f t="shared" si="648"/>
        <v>9.6527777777777782E-2</v>
      </c>
      <c r="CP153" s="219">
        <v>0.47569444444444398</v>
      </c>
      <c r="CQ153" s="219">
        <v>9.5138888888888898E-2</v>
      </c>
      <c r="CS153" s="219">
        <f t="shared" si="643"/>
        <v>0.4826388888888889</v>
      </c>
      <c r="CT153" s="219">
        <v>0.47222222222222199</v>
      </c>
      <c r="CU153" s="219">
        <v>0.47569444444444398</v>
      </c>
      <c r="CV153" s="219">
        <f t="shared" si="649"/>
        <v>9.6527777777777782E-2</v>
      </c>
      <c r="CW153" s="219">
        <f t="shared" si="649"/>
        <v>9.6527777777777782E-2</v>
      </c>
      <c r="CX153" s="219">
        <v>0.47569444444444398</v>
      </c>
      <c r="CY153" s="219">
        <v>9.5138888888888898E-2</v>
      </c>
      <c r="DA153" s="240">
        <v>0.54166666666666696</v>
      </c>
      <c r="DB153" s="240">
        <v>0.54166666666666696</v>
      </c>
      <c r="DC153" s="240">
        <v>0.54166666666666696</v>
      </c>
      <c r="DD153" s="240">
        <v>0.54166666666666696</v>
      </c>
      <c r="DE153" s="240">
        <v>0.54166666666666696</v>
      </c>
      <c r="DF153" s="240">
        <v>0.54166666666666696</v>
      </c>
      <c r="DG153" s="240">
        <v>0.54166666666666696</v>
      </c>
      <c r="DH153" s="240">
        <v>0.54166666666666696</v>
      </c>
      <c r="DI153" s="240">
        <v>0.54166666666666696</v>
      </c>
      <c r="DJ153" s="240">
        <v>0.54166666666666696</v>
      </c>
      <c r="DL153" s="2" t="str" cm="1">
        <f t="array" ref="DL153">_xlfn.IFNA(IF(INDEX(SectorsBlocks,ROW()-ROW(DK$5)+2,MATCH(SUBSTITUTE(RPName," ",""),SectorsBlocks_Top,0))&lt;&gt;0,INDEX(SectorsBlocks,ROW()-ROW(DK$5)+2,MATCH(SUBSTITUTE(RPName," ",""),SectorsBlocks_Top,0)),""),"")</f>
        <v>SYD-BNK</v>
      </c>
      <c r="DM153" s="250" cm="1">
        <f t="array" ref="DM153">_xlfn.IFNA(IF(INDEX(SectorsBlocks,ROW()-ROW(DL$5)+2,MATCH(SUBSTITUTE(RPName," ",""),SectorsBlocks_Top,0))&lt;&gt;0,INDEX(SectorsBlocks,ROW()-ROW(DL$5)+2,MATCH(SUBSTITUTE(RPName," ",""),SectorsBlocks_Top,0)+1),""),"")</f>
        <v>5.2083333333333336E-2</v>
      </c>
    </row>
    <row r="154" spans="68:117" ht="15" hidden="1" customHeight="1">
      <c r="BP154" s="236">
        <f ca="1"/>
        <v>9.44444444444444E-2</v>
      </c>
      <c r="CK154" s="219">
        <f t="shared" si="642"/>
        <v>0.4861111111111111</v>
      </c>
      <c r="CL154" s="219">
        <v>0.47569444444444398</v>
      </c>
      <c r="CM154" s="219">
        <v>0.47916666666666702</v>
      </c>
      <c r="CN154" s="219">
        <f t="shared" si="648"/>
        <v>9.7222222222222224E-2</v>
      </c>
      <c r="CO154" s="219">
        <f t="shared" si="648"/>
        <v>9.7222222222222224E-2</v>
      </c>
      <c r="CP154" s="219">
        <v>0.47916666666666702</v>
      </c>
      <c r="CQ154" s="219">
        <v>9.5833333333333298E-2</v>
      </c>
      <c r="CS154" s="219">
        <f t="shared" si="643"/>
        <v>0.4861111111111111</v>
      </c>
      <c r="CT154" s="219">
        <v>0.47569444444444398</v>
      </c>
      <c r="CU154" s="219">
        <v>0.47916666666666702</v>
      </c>
      <c r="CV154" s="219">
        <f t="shared" si="649"/>
        <v>9.7222222222222224E-2</v>
      </c>
      <c r="CW154" s="219">
        <f t="shared" si="649"/>
        <v>9.7222222222222224E-2</v>
      </c>
      <c r="CX154" s="219">
        <v>0.47916666666666702</v>
      </c>
      <c r="CY154" s="219">
        <v>9.5833333333333298E-2</v>
      </c>
      <c r="DA154" s="240">
        <v>0.54513888888888895</v>
      </c>
      <c r="DB154" s="240">
        <v>0.54513888888888895</v>
      </c>
      <c r="DC154" s="240">
        <v>0.54513888888888895</v>
      </c>
      <c r="DD154" s="240">
        <v>0.54513888888888895</v>
      </c>
      <c r="DE154" s="240">
        <v>0.54513888888888895</v>
      </c>
      <c r="DF154" s="240">
        <v>0.54513888888888895</v>
      </c>
      <c r="DG154" s="240">
        <v>0.54513888888888895</v>
      </c>
      <c r="DH154" s="240">
        <v>0.54513888888888895</v>
      </c>
      <c r="DI154" s="240">
        <v>0.54513888888888895</v>
      </c>
      <c r="DJ154" s="240">
        <v>0.54513888888888895</v>
      </c>
      <c r="DL154" s="2" t="str" cm="1">
        <f t="array" ref="DL154">_xlfn.IFNA(IF(INDEX(SectorsBlocks,ROW()-ROW(DK$5)+2,MATCH(SUBSTITUTE(RPName," ",""),SectorsBlocks_Top,0))&lt;&gt;0,INDEX(SectorsBlocks,ROW()-ROW(DK$5)+2,MATCH(SUBSTITUTE(RPName," ",""),SectorsBlocks_Top,0)),""),"")</f>
        <v>SYD-CNS</v>
      </c>
      <c r="DM154" s="250" cm="1">
        <f t="array" ref="DM154">_xlfn.IFNA(IF(INDEX(SectorsBlocks,ROW()-ROW(DL$5)+2,MATCH(SUBSTITUTE(RPName," ",""),SectorsBlocks_Top,0))&lt;&gt;0,INDEX(SectorsBlocks,ROW()-ROW(DL$5)+2,MATCH(SUBSTITUTE(RPName," ",""),SectorsBlocks_Top,0)+1),""),"")</f>
        <v>0.13541666666666666</v>
      </c>
    </row>
    <row r="155" spans="68:117" ht="15" hidden="1" customHeight="1">
      <c r="BP155" s="236">
        <f ca="1"/>
        <v>9.5138888888888898E-2</v>
      </c>
      <c r="CK155" s="219">
        <f t="shared" si="642"/>
        <v>0.48958333333333331</v>
      </c>
      <c r="CL155" s="219">
        <v>0.47916666666666702</v>
      </c>
      <c r="CM155" s="219">
        <v>0.48263888888888901</v>
      </c>
      <c r="CN155" s="219">
        <f t="shared" si="648"/>
        <v>9.7916666666666666E-2</v>
      </c>
      <c r="CO155" s="219">
        <f t="shared" si="648"/>
        <v>9.7916666666666666E-2</v>
      </c>
      <c r="CP155" s="219">
        <v>0.48263888888888901</v>
      </c>
      <c r="CQ155" s="219">
        <v>9.6527777777777796E-2</v>
      </c>
      <c r="CS155" s="219">
        <f t="shared" si="643"/>
        <v>0.48958333333333331</v>
      </c>
      <c r="CT155" s="219">
        <v>0.47916666666666702</v>
      </c>
      <c r="CU155" s="219">
        <v>0.48263888888888901</v>
      </c>
      <c r="CV155" s="219">
        <f t="shared" si="649"/>
        <v>9.7916666666666666E-2</v>
      </c>
      <c r="CW155" s="219">
        <f t="shared" si="649"/>
        <v>9.7916666666666666E-2</v>
      </c>
      <c r="CX155" s="219">
        <v>0.48263888888888901</v>
      </c>
      <c r="CY155" s="219">
        <v>9.6527777777777796E-2</v>
      </c>
      <c r="DA155" s="240">
        <v>0.54861111111111105</v>
      </c>
      <c r="DB155" s="240">
        <v>0.54861111111111105</v>
      </c>
      <c r="DC155" s="240">
        <v>0.54861111111111105</v>
      </c>
      <c r="DD155" s="240">
        <v>0.54861111111111105</v>
      </c>
      <c r="DE155" s="240">
        <v>0.54861111111111105</v>
      </c>
      <c r="DF155" s="240">
        <v>0.54861111111111105</v>
      </c>
      <c r="DG155" s="240">
        <v>0.54861111111111105</v>
      </c>
      <c r="DH155" s="240">
        <v>0.54861111111111105</v>
      </c>
      <c r="DI155" s="240">
        <v>0.54861111111111105</v>
      </c>
      <c r="DJ155" s="240">
        <v>0.54861111111111105</v>
      </c>
      <c r="DL155" s="2" t="str" cm="1">
        <f t="array" ref="DL155">_xlfn.IFNA(IF(INDEX(SectorsBlocks,ROW()-ROW(DK$5)+2,MATCH(SUBSTITUTE(RPName," ",""),SectorsBlocks_Top,0))&lt;&gt;0,INDEX(SectorsBlocks,ROW()-ROW(DK$5)+2,MATCH(SUBSTITUTE(RPName," ",""),SectorsBlocks_Top,0)),""),"")</f>
        <v>SYD-DPS</v>
      </c>
      <c r="DM155" s="250" cm="1">
        <f t="array" ref="DM155">_xlfn.IFNA(IF(INDEX(SectorsBlocks,ROW()-ROW(DL$5)+2,MATCH(SUBSTITUTE(RPName," ",""),SectorsBlocks_Top,0))&lt;&gt;0,INDEX(SectorsBlocks,ROW()-ROW(DL$5)+2,MATCH(SUBSTITUTE(RPName," ",""),SectorsBlocks_Top,0)+1),""),"")</f>
        <v>0.28125</v>
      </c>
    </row>
    <row r="156" spans="68:117" ht="15" hidden="1" customHeight="1">
      <c r="BP156" s="236">
        <f ca="1"/>
        <v>9.5833333333333298E-2</v>
      </c>
      <c r="CK156" s="219">
        <f t="shared" si="642"/>
        <v>0.49305555555555552</v>
      </c>
      <c r="CL156" s="219">
        <v>0.48263888888888901</v>
      </c>
      <c r="CM156" s="219">
        <v>0.48611111111111099</v>
      </c>
      <c r="CN156" s="219">
        <f t="shared" si="648"/>
        <v>9.8611111111111108E-2</v>
      </c>
      <c r="CO156" s="219">
        <f t="shared" si="648"/>
        <v>9.8611111111111108E-2</v>
      </c>
      <c r="CP156" s="219">
        <v>0.48611111111111099</v>
      </c>
      <c r="CQ156" s="219">
        <v>9.7222222222222196E-2</v>
      </c>
      <c r="CS156" s="219">
        <f t="shared" si="643"/>
        <v>0.49305555555555552</v>
      </c>
      <c r="CT156" s="219">
        <v>0.48263888888888901</v>
      </c>
      <c r="CU156" s="219">
        <v>0.48611111111111099</v>
      </c>
      <c r="CV156" s="219">
        <f t="shared" si="649"/>
        <v>9.8611111111111108E-2</v>
      </c>
      <c r="CW156" s="219">
        <f t="shared" si="649"/>
        <v>9.8611111111111108E-2</v>
      </c>
      <c r="CX156" s="219">
        <v>0.48611111111111099</v>
      </c>
      <c r="CY156" s="219">
        <v>9.7222222222222196E-2</v>
      </c>
      <c r="DA156" s="240">
        <v>0.55208333333333404</v>
      </c>
      <c r="DB156" s="240">
        <v>0.55208333333333404</v>
      </c>
      <c r="DC156" s="240">
        <v>0.55208333333333404</v>
      </c>
      <c r="DD156" s="240">
        <v>0.55208333333333404</v>
      </c>
      <c r="DE156" s="240">
        <v>0.55208333333333404</v>
      </c>
      <c r="DF156" s="240">
        <v>0.55208333333333404</v>
      </c>
      <c r="DG156" s="240">
        <v>0.55208333333333404</v>
      </c>
      <c r="DH156" s="240">
        <v>0.55208333333333404</v>
      </c>
      <c r="DI156" s="240">
        <v>0.55208333333333404</v>
      </c>
      <c r="DJ156" s="240">
        <v>0.55208333333333404</v>
      </c>
      <c r="DL156" s="2" t="str" cm="1">
        <f t="array" ref="DL156">_xlfn.IFNA(IF(INDEX(SectorsBlocks,ROW()-ROW(DK$5)+2,MATCH(SUBSTITUTE(RPName," ",""),SectorsBlocks_Top,0))&lt;&gt;0,INDEX(SectorsBlocks,ROW()-ROW(DK$5)+2,MATCH(SUBSTITUTE(RPName," ",""),SectorsBlocks_Top,0)),""),"")</f>
        <v>SYD-HBA</v>
      </c>
      <c r="DM156" s="250" cm="1">
        <f t="array" ref="DM156">_xlfn.IFNA(IF(INDEX(SectorsBlocks,ROW()-ROW(DL$5)+2,MATCH(SUBSTITUTE(RPName," ",""),SectorsBlocks_Top,0))&lt;&gt;0,INDEX(SectorsBlocks,ROW()-ROW(DL$5)+2,MATCH(SUBSTITUTE(RPName," ",""),SectorsBlocks_Top,0)+1),""),"")</f>
        <v>7.9861111111111105E-2</v>
      </c>
    </row>
    <row r="157" spans="68:117" ht="15" hidden="1" customHeight="1">
      <c r="BP157" s="236">
        <f ca="1"/>
        <v>9.6527777777777796E-2</v>
      </c>
      <c r="CK157" s="219">
        <f t="shared" si="642"/>
        <v>0.49652777777777779</v>
      </c>
      <c r="CL157" s="219">
        <v>0.48611111111111099</v>
      </c>
      <c r="CM157" s="219">
        <v>0.48958333333333298</v>
      </c>
      <c r="CN157" s="219">
        <f t="shared" si="648"/>
        <v>9.930555555555555E-2</v>
      </c>
      <c r="CO157" s="219">
        <f t="shared" si="648"/>
        <v>9.930555555555555E-2</v>
      </c>
      <c r="CP157" s="219">
        <v>0.48958333333333298</v>
      </c>
      <c r="CQ157" s="219">
        <v>9.7916666666666693E-2</v>
      </c>
      <c r="CS157" s="219">
        <f t="shared" si="643"/>
        <v>0.49652777777777779</v>
      </c>
      <c r="CT157" s="219">
        <v>0.48611111111111099</v>
      </c>
      <c r="CU157" s="219">
        <v>0.48958333333333298</v>
      </c>
      <c r="CV157" s="219">
        <f t="shared" si="649"/>
        <v>9.930555555555555E-2</v>
      </c>
      <c r="CW157" s="219">
        <f t="shared" si="649"/>
        <v>9.930555555555555E-2</v>
      </c>
      <c r="CX157" s="219">
        <v>0.48958333333333298</v>
      </c>
      <c r="CY157" s="219">
        <v>9.7916666666666693E-2</v>
      </c>
      <c r="DA157" s="240">
        <v>0.55555555555555602</v>
      </c>
      <c r="DB157" s="240">
        <v>0.55555555555555602</v>
      </c>
      <c r="DC157" s="240">
        <v>0.55555555555555602</v>
      </c>
      <c r="DD157" s="240">
        <v>0.55555555555555602</v>
      </c>
      <c r="DE157" s="240">
        <v>0.55555555555555602</v>
      </c>
      <c r="DF157" s="240">
        <v>0.55555555555555602</v>
      </c>
      <c r="DG157" s="240">
        <v>0.55555555555555602</v>
      </c>
      <c r="DH157" s="240">
        <v>0.55555555555555602</v>
      </c>
      <c r="DI157" s="240">
        <v>0.55555555555555602</v>
      </c>
      <c r="DJ157" s="240">
        <v>0.55555555555555602</v>
      </c>
      <c r="DL157" s="2" t="str" cm="1">
        <f t="array" ref="DL157">_xlfn.IFNA(IF(INDEX(SectorsBlocks,ROW()-ROW(DK$5)+2,MATCH(SUBSTITUTE(RPName," ",""),SectorsBlocks_Top,0))&lt;&gt;0,INDEX(SectorsBlocks,ROW()-ROW(DK$5)+2,MATCH(SUBSTITUTE(RPName," ",""),SectorsBlocks_Top,0)),""),"")</f>
        <v>SYD-HTI</v>
      </c>
      <c r="DM157" s="250" cm="1">
        <f t="array" ref="DM157">_xlfn.IFNA(IF(INDEX(SectorsBlocks,ROW()-ROW(DL$5)+2,MATCH(SUBSTITUTE(RPName," ",""),SectorsBlocks_Top,0))&lt;&gt;0,INDEX(SectorsBlocks,ROW()-ROW(DL$5)+2,MATCH(SUBSTITUTE(RPName," ",""),SectorsBlocks_Top,0)+1),""),"")</f>
        <v>0.1076388888888889</v>
      </c>
    </row>
    <row r="158" spans="68:117" ht="15" hidden="1" customHeight="1">
      <c r="BP158" s="236">
        <f ca="1"/>
        <v>9.7222222222222196E-2</v>
      </c>
      <c r="CK158" s="219">
        <f t="shared" si="642"/>
        <v>0.5</v>
      </c>
      <c r="CL158" s="219">
        <v>0.48958333333333298</v>
      </c>
      <c r="CM158" s="219">
        <v>0.49305555555555602</v>
      </c>
      <c r="CN158" s="219">
        <f t="shared" si="648"/>
        <v>9.9999999999999992E-2</v>
      </c>
      <c r="CO158" s="219">
        <f t="shared" si="648"/>
        <v>9.9999999999999992E-2</v>
      </c>
      <c r="CP158" s="219">
        <v>0.49305555555555602</v>
      </c>
      <c r="CQ158" s="219">
        <v>9.8611111111111094E-2</v>
      </c>
      <c r="CS158" s="219">
        <f t="shared" si="643"/>
        <v>0.5</v>
      </c>
      <c r="CT158" s="219">
        <v>0.48958333333333298</v>
      </c>
      <c r="CU158" s="219">
        <v>0.49305555555555602</v>
      </c>
      <c r="CV158" s="219">
        <f t="shared" si="649"/>
        <v>9.9999999999999992E-2</v>
      </c>
      <c r="CW158" s="219">
        <f t="shared" si="649"/>
        <v>9.9999999999999992E-2</v>
      </c>
      <c r="CX158" s="219">
        <v>0.49305555555555602</v>
      </c>
      <c r="CY158" s="219">
        <v>9.8611111111111094E-2</v>
      </c>
      <c r="DA158" s="240">
        <v>0.55902777777777801</v>
      </c>
      <c r="DB158" s="240">
        <v>0.55902777777777801</v>
      </c>
      <c r="DC158" s="240">
        <v>0.55902777777777801</v>
      </c>
      <c r="DD158" s="240">
        <v>0.55902777777777801</v>
      </c>
      <c r="DE158" s="240">
        <v>0.55902777777777801</v>
      </c>
      <c r="DF158" s="240">
        <v>0.55902777777777801</v>
      </c>
      <c r="DG158" s="240">
        <v>0.55902777777777801</v>
      </c>
      <c r="DH158" s="240">
        <v>0.55902777777777801</v>
      </c>
      <c r="DI158" s="240">
        <v>0.55902777777777801</v>
      </c>
      <c r="DJ158" s="240">
        <v>0.55902777777777801</v>
      </c>
      <c r="DL158" s="2" t="str" cm="1">
        <f t="array" ref="DL158">_xlfn.IFNA(IF(INDEX(SectorsBlocks,ROW()-ROW(DK$5)+2,MATCH(SUBSTITUTE(RPName," ",""),SectorsBlocks_Top,0))&lt;&gt;0,INDEX(SectorsBlocks,ROW()-ROW(DK$5)+2,MATCH(SUBSTITUTE(RPName," ",""),SectorsBlocks_Top,0)),""),"")</f>
        <v>SYD-LST</v>
      </c>
      <c r="DM158" s="250" cm="1">
        <f t="array" ref="DM158">_xlfn.IFNA(IF(INDEX(SectorsBlocks,ROW()-ROW(DL$5)+2,MATCH(SUBSTITUTE(RPName," ",""),SectorsBlocks_Top,0))&lt;&gt;0,INDEX(SectorsBlocks,ROW()-ROW(DL$5)+2,MATCH(SUBSTITUTE(RPName," ",""),SectorsBlocks_Top,0)+1),""),"")</f>
        <v>7.6388888888888895E-2</v>
      </c>
    </row>
    <row r="159" spans="68:117" ht="15" hidden="1" customHeight="1">
      <c r="BP159" s="236">
        <f ca="1"/>
        <v>9.7916666666666693E-2</v>
      </c>
      <c r="CK159" s="219">
        <f t="shared" si="642"/>
        <v>0.50347222222222221</v>
      </c>
      <c r="CL159" s="219">
        <v>0.49305555555555602</v>
      </c>
      <c r="CM159" s="219">
        <v>0.49652777777777801</v>
      </c>
      <c r="CN159" s="219">
        <f t="shared" si="648"/>
        <v>0.10069444444444445</v>
      </c>
      <c r="CO159" s="219">
        <f t="shared" si="648"/>
        <v>0.10069444444444445</v>
      </c>
      <c r="CP159" s="219">
        <v>0.49652777777777801</v>
      </c>
      <c r="CQ159" s="219">
        <v>9.9305555555555605E-2</v>
      </c>
      <c r="CS159" s="219">
        <f t="shared" si="643"/>
        <v>0.50347222222222221</v>
      </c>
      <c r="CT159" s="219">
        <v>0.49305555555555602</v>
      </c>
      <c r="CU159" s="219">
        <v>0.49652777777777801</v>
      </c>
      <c r="CV159" s="219">
        <f t="shared" si="649"/>
        <v>0.10069444444444445</v>
      </c>
      <c r="CW159" s="219">
        <f t="shared" si="649"/>
        <v>0.10069444444444445</v>
      </c>
      <c r="CX159" s="219">
        <v>0.49652777777777801</v>
      </c>
      <c r="CY159" s="219">
        <v>9.9305555555555605E-2</v>
      </c>
      <c r="DA159" s="240">
        <v>0.5625</v>
      </c>
      <c r="DB159" s="240">
        <v>0.5625</v>
      </c>
      <c r="DC159" s="240">
        <v>0.5625</v>
      </c>
      <c r="DD159" s="240">
        <v>0.5625</v>
      </c>
      <c r="DE159" s="240">
        <v>0.5625</v>
      </c>
      <c r="DF159" s="240">
        <v>0.5625</v>
      </c>
      <c r="DG159" s="240">
        <v>0.5625</v>
      </c>
      <c r="DH159" s="240">
        <v>0.5625</v>
      </c>
      <c r="DI159" s="240">
        <v>0.5625</v>
      </c>
      <c r="DJ159" s="240">
        <v>0.5625</v>
      </c>
      <c r="DL159" s="2" t="str" cm="1">
        <f t="array" ref="DL159">_xlfn.IFNA(IF(INDEX(SectorsBlocks,ROW()-ROW(DK$5)+2,MATCH(SUBSTITUTE(RPName," ",""),SectorsBlocks_Top,0))&lt;&gt;0,INDEX(SectorsBlocks,ROW()-ROW(DK$5)+2,MATCH(SUBSTITUTE(RPName," ",""),SectorsBlocks_Top,0)),""),"")</f>
        <v>SYD-MCY</v>
      </c>
      <c r="DM159" s="250" cm="1">
        <f t="array" ref="DM159">_xlfn.IFNA(IF(INDEX(SectorsBlocks,ROW()-ROW(DL$5)+2,MATCH(SUBSTITUTE(RPName," ",""),SectorsBlocks_Top,0))&lt;&gt;0,INDEX(SectorsBlocks,ROW()-ROW(DL$5)+2,MATCH(SUBSTITUTE(RPName," ",""),SectorsBlocks_Top,0)+1),""),"")</f>
        <v>6.5972222222222224E-2</v>
      </c>
    </row>
    <row r="160" spans="68:117" ht="15" hidden="1" customHeight="1">
      <c r="BP160" s="236">
        <f ca="1"/>
        <v>9.8611111111111094E-2</v>
      </c>
      <c r="CK160" s="219">
        <f t="shared" si="642"/>
        <v>0.50694444444444442</v>
      </c>
      <c r="CL160" s="219">
        <v>0.49652777777777801</v>
      </c>
      <c r="CM160" s="219">
        <v>0.5</v>
      </c>
      <c r="CN160" s="219">
        <f t="shared" ref="CN160:CO175" si="650">IF(CN159=1,TIME(0,1,0),TIME(HOUR(CN159),MINUTE(CN159),0)+TIME(0,1,0))</f>
        <v>0.10138888888888889</v>
      </c>
      <c r="CO160" s="219">
        <f t="shared" si="650"/>
        <v>0.10138888888888889</v>
      </c>
      <c r="CP160" s="219">
        <v>0.5</v>
      </c>
      <c r="CQ160" s="219">
        <v>0.1</v>
      </c>
      <c r="CS160" s="219">
        <f t="shared" si="643"/>
        <v>0.50694444444444442</v>
      </c>
      <c r="CT160" s="219">
        <v>0.49652777777777801</v>
      </c>
      <c r="CU160" s="219">
        <v>0.5</v>
      </c>
      <c r="CV160" s="219">
        <f t="shared" ref="CV160:CW175" si="651">IF(CV159=1,TIME(0,1,0),TIME(HOUR(CV159),MINUTE(CV159),0)+TIME(0,1,0))</f>
        <v>0.10138888888888889</v>
      </c>
      <c r="CW160" s="219">
        <f t="shared" si="651"/>
        <v>0.10138888888888889</v>
      </c>
      <c r="CX160" s="219">
        <v>0.5</v>
      </c>
      <c r="CY160" s="219">
        <v>0.1</v>
      </c>
      <c r="DA160" s="240">
        <v>0.56597222222222199</v>
      </c>
      <c r="DB160" s="240">
        <v>0.56597222222222199</v>
      </c>
      <c r="DC160" s="240">
        <v>0.56597222222222199</v>
      </c>
      <c r="DD160" s="240">
        <v>0.56597222222222199</v>
      </c>
      <c r="DE160" s="240">
        <v>0.56597222222222199</v>
      </c>
      <c r="DF160" s="240">
        <v>0.56597222222222199</v>
      </c>
      <c r="DG160" s="240">
        <v>0.56597222222222199</v>
      </c>
      <c r="DH160" s="240">
        <v>0.56597222222222199</v>
      </c>
      <c r="DI160" s="240">
        <v>0.56597222222222199</v>
      </c>
      <c r="DJ160" s="240">
        <v>0.56597222222222199</v>
      </c>
      <c r="DL160" s="2" t="str" cm="1">
        <f t="array" ref="DL160">_xlfn.IFNA(IF(INDEX(SectorsBlocks,ROW()-ROW(DK$5)+2,MATCH(SUBSTITUTE(RPName," ",""),SectorsBlocks_Top,0))&lt;&gt;0,INDEX(SectorsBlocks,ROW()-ROW(DK$5)+2,MATCH(SUBSTITUTE(RPName," ",""),SectorsBlocks_Top,0)),""),"")</f>
        <v>SYD-MEL</v>
      </c>
      <c r="DM160" s="250" cm="1">
        <f t="array" ref="DM160">_xlfn.IFNA(IF(INDEX(SectorsBlocks,ROW()-ROW(DL$5)+2,MATCH(SUBSTITUTE(RPName," ",""),SectorsBlocks_Top,0))&lt;&gt;0,INDEX(SectorsBlocks,ROW()-ROW(DL$5)+2,MATCH(SUBSTITUTE(RPName," ",""),SectorsBlocks_Top,0)+1),""),"")</f>
        <v>6.5972222222222224E-2</v>
      </c>
    </row>
    <row r="161" spans="68:117" ht="15" hidden="1" customHeight="1">
      <c r="BP161" s="236">
        <f ca="1"/>
        <v>9.9305555555555605E-2</v>
      </c>
      <c r="CK161" s="219">
        <f t="shared" si="642"/>
        <v>0.51041666666666663</v>
      </c>
      <c r="CL161" s="219">
        <v>0.5</v>
      </c>
      <c r="CM161" s="219">
        <v>0.50347222222222199</v>
      </c>
      <c r="CN161" s="219">
        <f t="shared" si="650"/>
        <v>0.10208333333333333</v>
      </c>
      <c r="CO161" s="219">
        <f t="shared" si="650"/>
        <v>0.10208333333333333</v>
      </c>
      <c r="CP161" s="219">
        <v>0.50347222222222199</v>
      </c>
      <c r="CQ161" s="219">
        <v>0.100694444444444</v>
      </c>
      <c r="CS161" s="219">
        <f t="shared" si="643"/>
        <v>0.51041666666666663</v>
      </c>
      <c r="CT161" s="219">
        <v>0.5</v>
      </c>
      <c r="CU161" s="219">
        <v>0.50347222222222199</v>
      </c>
      <c r="CV161" s="219">
        <f t="shared" si="651"/>
        <v>0.10208333333333333</v>
      </c>
      <c r="CW161" s="219">
        <f t="shared" si="651"/>
        <v>0.10208333333333333</v>
      </c>
      <c r="CX161" s="219">
        <v>0.50347222222222199</v>
      </c>
      <c r="CY161" s="219">
        <v>0.100694444444444</v>
      </c>
      <c r="DA161" s="240">
        <v>0.56944444444444497</v>
      </c>
      <c r="DB161" s="240">
        <v>0.56944444444444497</v>
      </c>
      <c r="DC161" s="240">
        <v>0.56944444444444497</v>
      </c>
      <c r="DD161" s="240">
        <v>0.56944444444444497</v>
      </c>
      <c r="DE161" s="240">
        <v>0.56944444444444497</v>
      </c>
      <c r="DF161" s="240">
        <v>0.56944444444444497</v>
      </c>
      <c r="DG161" s="240">
        <v>0.56944444444444497</v>
      </c>
      <c r="DH161" s="240">
        <v>0.56944444444444497</v>
      </c>
      <c r="DI161" s="240">
        <v>0.56944444444444497</v>
      </c>
      <c r="DJ161" s="240">
        <v>0.56944444444444497</v>
      </c>
      <c r="DL161" s="2" t="str" cm="1">
        <f t="array" ref="DL161">_xlfn.IFNA(IF(INDEX(SectorsBlocks,ROW()-ROW(DK$5)+2,MATCH(SUBSTITUTE(RPName," ",""),SectorsBlocks_Top,0))&lt;&gt;0,INDEX(SectorsBlocks,ROW()-ROW(DK$5)+2,MATCH(SUBSTITUTE(RPName," ",""),SectorsBlocks_Top,0)),""),"")</f>
        <v>SYD-NAN</v>
      </c>
      <c r="DM161" s="250" cm="1">
        <f t="array" ref="DM161">_xlfn.IFNA(IF(INDEX(SectorsBlocks,ROW()-ROW(DL$5)+2,MATCH(SUBSTITUTE(RPName," ",""),SectorsBlocks_Top,0))&lt;&gt;0,INDEX(SectorsBlocks,ROW()-ROW(DL$5)+2,MATCH(SUBSTITUTE(RPName," ",""),SectorsBlocks_Top,0)+1),""),"")</f>
        <v>0.1701388888888889</v>
      </c>
    </row>
    <row r="162" spans="68:117" ht="15" hidden="1" customHeight="1">
      <c r="BP162" s="236">
        <f ca="1"/>
        <v>0.1</v>
      </c>
      <c r="CK162" s="219">
        <f t="shared" si="642"/>
        <v>0.51388888888888884</v>
      </c>
      <c r="CL162" s="219">
        <v>0.50347222222222199</v>
      </c>
      <c r="CM162" s="219">
        <v>0.50694444444444398</v>
      </c>
      <c r="CN162" s="219">
        <f t="shared" si="650"/>
        <v>0.10277777777777777</v>
      </c>
      <c r="CO162" s="219">
        <f t="shared" si="650"/>
        <v>0.10277777777777777</v>
      </c>
      <c r="CP162" s="219">
        <v>0.50694444444444398</v>
      </c>
      <c r="CQ162" s="219">
        <v>0.101388888888889</v>
      </c>
      <c r="CS162" s="219">
        <f t="shared" si="643"/>
        <v>0.51388888888888884</v>
      </c>
      <c r="CT162" s="219">
        <v>0.50347222222222199</v>
      </c>
      <c r="CU162" s="219">
        <v>0.50694444444444398</v>
      </c>
      <c r="CV162" s="219">
        <f t="shared" si="651"/>
        <v>0.10277777777777777</v>
      </c>
      <c r="CW162" s="219">
        <f t="shared" si="651"/>
        <v>0.10277777777777777</v>
      </c>
      <c r="CX162" s="219">
        <v>0.50694444444444398</v>
      </c>
      <c r="CY162" s="219">
        <v>0.101388888888889</v>
      </c>
      <c r="DA162" s="240">
        <v>0.57291666666666696</v>
      </c>
      <c r="DB162" s="240">
        <v>0.57291666666666696</v>
      </c>
      <c r="DC162" s="240">
        <v>0.57291666666666696</v>
      </c>
      <c r="DD162" s="240">
        <v>0.57291666666666696</v>
      </c>
      <c r="DE162" s="240">
        <v>0.57291666666666696</v>
      </c>
      <c r="DF162" s="240">
        <v>0.57291666666666696</v>
      </c>
      <c r="DG162" s="240">
        <v>0.57291666666666696</v>
      </c>
      <c r="DH162" s="240">
        <v>0.57291666666666696</v>
      </c>
      <c r="DI162" s="240">
        <v>0.57291666666666696</v>
      </c>
      <c r="DJ162" s="240">
        <v>0.57291666666666696</v>
      </c>
      <c r="DL162" s="2" t="str" cm="1">
        <f t="array" ref="DL162">_xlfn.IFNA(IF(INDEX(SectorsBlocks,ROW()-ROW(DK$5)+2,MATCH(SUBSTITUTE(RPName," ",""),SectorsBlocks_Top,0))&lt;&gt;0,INDEX(SectorsBlocks,ROW()-ROW(DK$5)+2,MATCH(SUBSTITUTE(RPName," ",""),SectorsBlocks_Top,0)),""),"")</f>
        <v>SYD-OOL</v>
      </c>
      <c r="DM162" s="250" cm="1">
        <f t="array" ref="DM162">_xlfn.IFNA(IF(INDEX(SectorsBlocks,ROW()-ROW(DL$5)+2,MATCH(SUBSTITUTE(RPName," ",""),SectorsBlocks_Top,0))&lt;&gt;0,INDEX(SectorsBlocks,ROW()-ROW(DL$5)+2,MATCH(SUBSTITUTE(RPName," ",""),SectorsBlocks_Top,0)+1),""),"")</f>
        <v>5.5555555555555552E-2</v>
      </c>
    </row>
    <row r="163" spans="68:117" ht="15" hidden="1" customHeight="1">
      <c r="BP163" s="236">
        <f ca="1"/>
        <v>0.100694444444444</v>
      </c>
      <c r="CK163" s="219">
        <f t="shared" si="642"/>
        <v>0.51736111111111105</v>
      </c>
      <c r="CL163" s="219">
        <v>0.50694444444444398</v>
      </c>
      <c r="CM163" s="219">
        <v>0.51041666666666696</v>
      </c>
      <c r="CN163" s="219">
        <f t="shared" si="650"/>
        <v>0.10347222222222222</v>
      </c>
      <c r="CO163" s="219">
        <f t="shared" si="650"/>
        <v>0.10347222222222222</v>
      </c>
      <c r="CP163" s="219">
        <v>0.51041666666666696</v>
      </c>
      <c r="CQ163" s="219">
        <v>0.102083333333333</v>
      </c>
      <c r="CS163" s="219">
        <f t="shared" si="643"/>
        <v>0.51736111111111105</v>
      </c>
      <c r="CT163" s="219">
        <v>0.50694444444444398</v>
      </c>
      <c r="CU163" s="219">
        <v>0.51041666666666696</v>
      </c>
      <c r="CV163" s="219">
        <f t="shared" si="651"/>
        <v>0.10347222222222222</v>
      </c>
      <c r="CW163" s="219">
        <f t="shared" si="651"/>
        <v>0.10347222222222222</v>
      </c>
      <c r="CX163" s="219">
        <v>0.51041666666666696</v>
      </c>
      <c r="CY163" s="219">
        <v>0.102083333333333</v>
      </c>
      <c r="DA163" s="240">
        <v>0.57638888888888895</v>
      </c>
      <c r="DB163" s="240">
        <v>0.57638888888888895</v>
      </c>
      <c r="DC163" s="240">
        <v>0.57638888888888895</v>
      </c>
      <c r="DD163" s="240">
        <v>0.57638888888888895</v>
      </c>
      <c r="DE163" s="240">
        <v>0.57638888888888895</v>
      </c>
      <c r="DF163" s="240">
        <v>0.57638888888888895</v>
      </c>
      <c r="DG163" s="240">
        <v>0.57638888888888895</v>
      </c>
      <c r="DH163" s="240">
        <v>0.57638888888888895</v>
      </c>
      <c r="DI163" s="240">
        <v>0.57638888888888895</v>
      </c>
      <c r="DJ163" s="240">
        <v>0.57638888888888895</v>
      </c>
      <c r="DL163" s="2" t="str" cm="1">
        <f t="array" ref="DL163">_xlfn.IFNA(IF(INDEX(SectorsBlocks,ROW()-ROW(DK$5)+2,MATCH(SUBSTITUTE(RPName," ",""),SectorsBlocks_Top,0))&lt;&gt;0,INDEX(SectorsBlocks,ROW()-ROW(DK$5)+2,MATCH(SUBSTITUTE(RPName," ",""),SectorsBlocks_Top,0)),""),"")</f>
        <v>SYD-PER</v>
      </c>
      <c r="DM163" s="250" cm="1">
        <f t="array" ref="DM163">_xlfn.IFNA(IF(INDEX(SectorsBlocks,ROW()-ROW(DL$5)+2,MATCH(SUBSTITUTE(RPName," ",""),SectorsBlocks_Top,0))&lt;&gt;0,INDEX(SectorsBlocks,ROW()-ROW(DL$5)+2,MATCH(SUBSTITUTE(RPName," ",""),SectorsBlocks_Top,0)+1),""),"")</f>
        <v>0.21875</v>
      </c>
    </row>
    <row r="164" spans="68:117" ht="15" hidden="1" customHeight="1">
      <c r="BP164" s="236">
        <f ca="1"/>
        <v>0.101388888888889</v>
      </c>
      <c r="CK164" s="219">
        <f t="shared" si="642"/>
        <v>0.52083333333333337</v>
      </c>
      <c r="CL164" s="219">
        <v>0.51041666666666696</v>
      </c>
      <c r="CM164" s="219">
        <v>0.51388888888888895</v>
      </c>
      <c r="CN164" s="219">
        <f t="shared" si="650"/>
        <v>0.10416666666666666</v>
      </c>
      <c r="CO164" s="219">
        <f t="shared" si="650"/>
        <v>0.10416666666666666</v>
      </c>
      <c r="CP164" s="219">
        <v>0.51388888888888895</v>
      </c>
      <c r="CQ164" s="219">
        <v>0.102777777777778</v>
      </c>
      <c r="CS164" s="219">
        <f t="shared" si="643"/>
        <v>0.52083333333333337</v>
      </c>
      <c r="CT164" s="219">
        <v>0.51041666666666696</v>
      </c>
      <c r="CU164" s="219">
        <v>0.51388888888888895</v>
      </c>
      <c r="CV164" s="219">
        <f t="shared" si="651"/>
        <v>0.10416666666666666</v>
      </c>
      <c r="CW164" s="219">
        <f t="shared" si="651"/>
        <v>0.10416666666666666</v>
      </c>
      <c r="CX164" s="219">
        <v>0.51388888888888895</v>
      </c>
      <c r="CY164" s="219">
        <v>0.102777777777778</v>
      </c>
      <c r="DA164" s="240">
        <v>0.57986111111111105</v>
      </c>
      <c r="DB164" s="240">
        <v>0.57986111111111105</v>
      </c>
      <c r="DC164" s="240">
        <v>0.57986111111111105</v>
      </c>
      <c r="DD164" s="240">
        <v>0.57986111111111105</v>
      </c>
      <c r="DE164" s="240">
        <v>0.57986111111111105</v>
      </c>
      <c r="DF164" s="240">
        <v>0.57986111111111105</v>
      </c>
      <c r="DG164" s="240">
        <v>0.57986111111111105</v>
      </c>
      <c r="DH164" s="240">
        <v>0.57986111111111105</v>
      </c>
      <c r="DI164" s="240">
        <v>0.57986111111111105</v>
      </c>
      <c r="DJ164" s="240">
        <v>0.57986111111111105</v>
      </c>
      <c r="DL164" s="2" t="str" cm="1">
        <f t="array" ref="DL164">_xlfn.IFNA(IF(INDEX(SectorsBlocks,ROW()-ROW(DK$5)+2,MATCH(SUBSTITUTE(RPName," ",""),SectorsBlocks_Top,0))&lt;&gt;0,INDEX(SectorsBlocks,ROW()-ROW(DK$5)+2,MATCH(SUBSTITUTE(RPName," ",""),SectorsBlocks_Top,0)),""),"")</f>
        <v>SYD-ZQN</v>
      </c>
      <c r="DM164" s="250" cm="1">
        <f t="array" ref="DM164">_xlfn.IFNA(IF(INDEX(SectorsBlocks,ROW()-ROW(DL$5)+2,MATCH(SUBSTITUTE(RPName," ",""),SectorsBlocks_Top,0))&lt;&gt;0,INDEX(SectorsBlocks,ROW()-ROW(DL$5)+2,MATCH(SUBSTITUTE(RPName," ",""),SectorsBlocks_Top,0)+1),""),"")</f>
        <v>0.125</v>
      </c>
    </row>
    <row r="165" spans="68:117" ht="15" hidden="1" customHeight="1">
      <c r="BP165" s="236">
        <f ca="1"/>
        <v>0.102083333333333</v>
      </c>
      <c r="CK165" s="219">
        <f t="shared" si="642"/>
        <v>0.52430555555555558</v>
      </c>
      <c r="CL165" s="219">
        <v>0.51388888888888895</v>
      </c>
      <c r="CM165" s="219">
        <v>0.51736111111111105</v>
      </c>
      <c r="CN165" s="219">
        <f t="shared" si="650"/>
        <v>0.10486111111111111</v>
      </c>
      <c r="CO165" s="219">
        <f t="shared" si="650"/>
        <v>0.10486111111111111</v>
      </c>
      <c r="CP165" s="219">
        <v>0.51736111111111105</v>
      </c>
      <c r="CQ165" s="219">
        <v>0.10347222222222199</v>
      </c>
      <c r="CS165" s="219">
        <f t="shared" si="643"/>
        <v>0.52430555555555558</v>
      </c>
      <c r="CT165" s="219">
        <v>0.51388888888888895</v>
      </c>
      <c r="CU165" s="219">
        <v>0.51736111111111105</v>
      </c>
      <c r="CV165" s="219">
        <f t="shared" si="651"/>
        <v>0.10486111111111111</v>
      </c>
      <c r="CW165" s="219">
        <f t="shared" si="651"/>
        <v>0.10486111111111111</v>
      </c>
      <c r="CX165" s="219">
        <v>0.51736111111111105</v>
      </c>
      <c r="CY165" s="219">
        <v>0.10347222222222199</v>
      </c>
      <c r="DA165" s="240">
        <v>0.58333333333333404</v>
      </c>
      <c r="DB165" s="240">
        <v>0.58333333333333404</v>
      </c>
      <c r="DC165" s="240">
        <v>0.58333333333333404</v>
      </c>
      <c r="DD165" s="240">
        <v>0.58333333333333404</v>
      </c>
      <c r="DE165" s="240">
        <v>0.58333333333333404</v>
      </c>
      <c r="DF165" s="240">
        <v>0.58333333333333404</v>
      </c>
      <c r="DG165" s="240">
        <v>0.58333333333333404</v>
      </c>
      <c r="DH165" s="240">
        <v>0.58333333333333404</v>
      </c>
      <c r="DI165" s="240">
        <v>0.58333333333333404</v>
      </c>
      <c r="DJ165" s="240">
        <v>0.58333333333333404</v>
      </c>
      <c r="DL165" s="2" t="str" cm="1">
        <f t="array" ref="DL165">_xlfn.IFNA(IF(INDEX(SectorsBlocks,ROW()-ROW(DK$5)+2,MATCH(SUBSTITUTE(RPName," ",""),SectorsBlocks_Top,0))&lt;&gt;0,INDEX(SectorsBlocks,ROW()-ROW(DK$5)+2,MATCH(SUBSTITUTE(RPName," ",""),SectorsBlocks_Top,0)),""),"")</f>
        <v>TSV-BNE</v>
      </c>
      <c r="DM165" s="250" cm="1">
        <f t="array" ref="DM165">_xlfn.IFNA(IF(INDEX(SectorsBlocks,ROW()-ROW(DL$5)+2,MATCH(SUBSTITUTE(RPName," ",""),SectorsBlocks_Top,0))&lt;&gt;0,INDEX(SectorsBlocks,ROW()-ROW(DL$5)+2,MATCH(SUBSTITUTE(RPName," ",""),SectorsBlocks_Top,0)+1),""),"")</f>
        <v>7.9861111111111105E-2</v>
      </c>
    </row>
    <row r="166" spans="68:117" ht="15" hidden="1" customHeight="1">
      <c r="BP166" s="236">
        <f ca="1"/>
        <v>0.102777777777778</v>
      </c>
      <c r="CK166" s="219">
        <f t="shared" si="642"/>
        <v>0.52777777777777779</v>
      </c>
      <c r="CL166" s="219">
        <v>0.51736111111111105</v>
      </c>
      <c r="CM166" s="219">
        <v>0.52083333333333304</v>
      </c>
      <c r="CN166" s="219">
        <f t="shared" si="650"/>
        <v>0.10555555555555556</v>
      </c>
      <c r="CO166" s="219">
        <f t="shared" si="650"/>
        <v>0.10555555555555556</v>
      </c>
      <c r="CP166" s="219">
        <v>0.52083333333333304</v>
      </c>
      <c r="CQ166" s="219">
        <v>0.104166666666667</v>
      </c>
      <c r="CS166" s="219">
        <f t="shared" si="643"/>
        <v>0.52777777777777779</v>
      </c>
      <c r="CT166" s="219">
        <v>0.51736111111111105</v>
      </c>
      <c r="CU166" s="219">
        <v>0.52083333333333304</v>
      </c>
      <c r="CV166" s="219">
        <f t="shared" si="651"/>
        <v>0.10555555555555556</v>
      </c>
      <c r="CW166" s="219">
        <f t="shared" si="651"/>
        <v>0.10555555555555556</v>
      </c>
      <c r="CX166" s="219">
        <v>0.52083333333333304</v>
      </c>
      <c r="CY166" s="219">
        <v>0.104166666666667</v>
      </c>
      <c r="DA166" s="240">
        <v>0.58680555555555602</v>
      </c>
      <c r="DB166" s="240">
        <v>0.58680555555555602</v>
      </c>
      <c r="DC166" s="240">
        <v>0.58680555555555602</v>
      </c>
      <c r="DD166" s="240">
        <v>0.58680555555555602</v>
      </c>
      <c r="DE166" s="240">
        <v>0.58680555555555602</v>
      </c>
      <c r="DF166" s="240">
        <v>0.58680555555555602</v>
      </c>
      <c r="DG166" s="240">
        <v>0.58680555555555602</v>
      </c>
      <c r="DH166" s="240">
        <v>0.58680555555555602</v>
      </c>
      <c r="DI166" s="240">
        <v>0.58680555555555602</v>
      </c>
      <c r="DJ166" s="240">
        <v>0.58680555555555602</v>
      </c>
      <c r="DL166" s="2" t="str" cm="1">
        <f t="array" ref="DL166">_xlfn.IFNA(IF(INDEX(SectorsBlocks,ROW()-ROW(DK$5)+2,MATCH(SUBSTITUTE(RPName," ",""),SectorsBlocks_Top,0))&lt;&gt;0,INDEX(SectorsBlocks,ROW()-ROW(DK$5)+2,MATCH(SUBSTITUTE(RPName," ",""),SectorsBlocks_Top,0)),""),"")</f>
        <v>VLI-BNE</v>
      </c>
      <c r="DM166" s="250" cm="1">
        <f t="array" ref="DM166">_xlfn.IFNA(IF(INDEX(SectorsBlocks,ROW()-ROW(DL$5)+2,MATCH(SUBSTITUTE(RPName," ",""),SectorsBlocks_Top,0))&lt;&gt;0,INDEX(SectorsBlocks,ROW()-ROW(DL$5)+2,MATCH(SUBSTITUTE(RPName," ",""),SectorsBlocks_Top,0)+1),""),"")</f>
        <v>0.13194444444444445</v>
      </c>
    </row>
    <row r="167" spans="68:117" ht="15" hidden="1" customHeight="1">
      <c r="BP167" s="236">
        <f ca="1"/>
        <v>0.10347222222222199</v>
      </c>
      <c r="CK167" s="219">
        <f t="shared" si="642"/>
        <v>0.53125</v>
      </c>
      <c r="CL167" s="219">
        <v>0.52083333333333304</v>
      </c>
      <c r="CM167" s="219">
        <v>0.52430555555555602</v>
      </c>
      <c r="CN167" s="219">
        <f t="shared" si="650"/>
        <v>0.10625</v>
      </c>
      <c r="CO167" s="219">
        <f t="shared" si="650"/>
        <v>0.10625</v>
      </c>
      <c r="CP167" s="219">
        <v>0.52430555555555602</v>
      </c>
      <c r="CQ167" s="219">
        <v>0.104861111111111</v>
      </c>
      <c r="CS167" s="219">
        <f t="shared" si="643"/>
        <v>0.53125</v>
      </c>
      <c r="CT167" s="219">
        <v>0.52083333333333304</v>
      </c>
      <c r="CU167" s="219">
        <v>0.52430555555555602</v>
      </c>
      <c r="CV167" s="219">
        <f t="shared" si="651"/>
        <v>0.10625</v>
      </c>
      <c r="CW167" s="219">
        <f t="shared" si="651"/>
        <v>0.10625</v>
      </c>
      <c r="CX167" s="219">
        <v>0.52430555555555602</v>
      </c>
      <c r="CY167" s="219">
        <v>0.104861111111111</v>
      </c>
      <c r="DA167" s="240">
        <v>0.59027777777777801</v>
      </c>
      <c r="DB167" s="240">
        <v>0.59027777777777801</v>
      </c>
      <c r="DC167" s="240">
        <v>0.59027777777777801</v>
      </c>
      <c r="DD167" s="240">
        <v>0.59027777777777801</v>
      </c>
      <c r="DE167" s="240">
        <v>0.59027777777777801</v>
      </c>
      <c r="DF167" s="240">
        <v>0.59027777777777801</v>
      </c>
      <c r="DG167" s="240">
        <v>0.59027777777777801</v>
      </c>
      <c r="DH167" s="240">
        <v>0.59027777777777801</v>
      </c>
      <c r="DI167" s="240">
        <v>0.59027777777777801</v>
      </c>
      <c r="DJ167" s="240">
        <v>0.59027777777777801</v>
      </c>
      <c r="DL167" s="2" t="str" cm="1">
        <f t="array" ref="DL167">_xlfn.IFNA(IF(INDEX(SectorsBlocks,ROW()-ROW(DK$5)+2,MATCH(SUBSTITUTE(RPName," ",""),SectorsBlocks_Top,0))&lt;&gt;0,INDEX(SectorsBlocks,ROW()-ROW(DK$5)+2,MATCH(SUBSTITUTE(RPName," ",""),SectorsBlocks_Top,0)),""),"")</f>
        <v>WLP-BQB</v>
      </c>
      <c r="DM167" s="250" cm="1">
        <f t="array" ref="DM167">_xlfn.IFNA(IF(INDEX(SectorsBlocks,ROW()-ROW(DL$5)+2,MATCH(SUBSTITUTE(RPName," ",""),SectorsBlocks_Top,0))&lt;&gt;0,INDEX(SectorsBlocks,ROW()-ROW(DL$5)+2,MATCH(SUBSTITUTE(RPName," ",""),SectorsBlocks_Top,0)+1),""),"")</f>
        <v>8.3333333333333329E-2</v>
      </c>
    </row>
    <row r="168" spans="68:117" ht="15" hidden="1" customHeight="1">
      <c r="BP168" s="236">
        <f ca="1"/>
        <v>0.104166666666667</v>
      </c>
      <c r="CK168" s="219">
        <f t="shared" si="642"/>
        <v>0.53472222222222221</v>
      </c>
      <c r="CL168" s="219">
        <v>0.52430555555555602</v>
      </c>
      <c r="CM168" s="219">
        <v>0.52777777777777801</v>
      </c>
      <c r="CN168" s="219">
        <f t="shared" si="650"/>
        <v>0.10694444444444444</v>
      </c>
      <c r="CO168" s="219">
        <f t="shared" si="650"/>
        <v>0.10694444444444444</v>
      </c>
      <c r="CP168" s="219">
        <v>0.52777777777777801</v>
      </c>
      <c r="CQ168" s="219">
        <v>0.105555555555556</v>
      </c>
      <c r="CS168" s="219">
        <f t="shared" si="643"/>
        <v>0.53472222222222221</v>
      </c>
      <c r="CT168" s="219">
        <v>0.52430555555555602</v>
      </c>
      <c r="CU168" s="219">
        <v>0.52777777777777801</v>
      </c>
      <c r="CV168" s="219">
        <f t="shared" si="651"/>
        <v>0.10694444444444444</v>
      </c>
      <c r="CW168" s="219">
        <f t="shared" si="651"/>
        <v>0.10694444444444444</v>
      </c>
      <c r="CX168" s="219">
        <v>0.52777777777777801</v>
      </c>
      <c r="CY168" s="219">
        <v>0.105555555555556</v>
      </c>
      <c r="DA168" s="240">
        <v>0.59375</v>
      </c>
      <c r="DB168" s="240">
        <v>0.59375</v>
      </c>
      <c r="DC168" s="240">
        <v>0.59375</v>
      </c>
      <c r="DD168" s="240">
        <v>0.59375</v>
      </c>
      <c r="DE168" s="240">
        <v>0.59375</v>
      </c>
      <c r="DF168" s="240">
        <v>0.59375</v>
      </c>
      <c r="DG168" s="240">
        <v>0.59375</v>
      </c>
      <c r="DH168" s="240">
        <v>0.59375</v>
      </c>
      <c r="DI168" s="240">
        <v>0.59375</v>
      </c>
      <c r="DJ168" s="240">
        <v>0.59375</v>
      </c>
      <c r="DL168" s="2" t="str" cm="1">
        <f t="array" ref="DL168">_xlfn.IFNA(IF(INDEX(SectorsBlocks,ROW()-ROW(DK$5)+2,MATCH(SUBSTITUTE(RPName," ",""),SectorsBlocks_Top,0))&lt;&gt;0,INDEX(SectorsBlocks,ROW()-ROW(DK$5)+2,MATCH(SUBSTITUTE(RPName," ",""),SectorsBlocks_Top,0)),""),"")</f>
        <v>WLP-OOD</v>
      </c>
      <c r="DM168" s="250" cm="1">
        <f t="array" ref="DM168">_xlfn.IFNA(IF(INDEX(SectorsBlocks,ROW()-ROW(DL$5)+2,MATCH(SUBSTITUTE(RPName," ",""),SectorsBlocks_Top,0))&lt;&gt;0,INDEX(SectorsBlocks,ROW()-ROW(DL$5)+2,MATCH(SUBSTITUTE(RPName," ",""),SectorsBlocks_Top,0)+1),""),"")</f>
        <v>2.0833333333333332E-2</v>
      </c>
    </row>
    <row r="169" spans="68:117" ht="15" hidden="1" customHeight="1">
      <c r="BP169" s="236">
        <f ca="1"/>
        <v>0.104861111111111</v>
      </c>
      <c r="CK169" s="219">
        <f t="shared" si="642"/>
        <v>0.53819444444444442</v>
      </c>
      <c r="CL169" s="219">
        <v>0.52777777777777801</v>
      </c>
      <c r="CM169" s="219">
        <v>0.53125</v>
      </c>
      <c r="CN169" s="219">
        <f t="shared" si="650"/>
        <v>0.10763888888888888</v>
      </c>
      <c r="CO169" s="219">
        <f t="shared" si="650"/>
        <v>0.10763888888888888</v>
      </c>
      <c r="CP169" s="219">
        <v>0.53125</v>
      </c>
      <c r="CQ169" s="219">
        <v>0.10625</v>
      </c>
      <c r="CS169" s="219">
        <f t="shared" si="643"/>
        <v>0.53819444444444442</v>
      </c>
      <c r="CT169" s="219">
        <v>0.52777777777777801</v>
      </c>
      <c r="CU169" s="219">
        <v>0.53125</v>
      </c>
      <c r="CV169" s="219">
        <f t="shared" si="651"/>
        <v>0.10763888888888888</v>
      </c>
      <c r="CW169" s="219">
        <f t="shared" si="651"/>
        <v>0.10763888888888888</v>
      </c>
      <c r="CX169" s="219">
        <v>0.53125</v>
      </c>
      <c r="CY169" s="219">
        <v>0.10625</v>
      </c>
      <c r="DA169" s="240">
        <v>0.59722222222222199</v>
      </c>
      <c r="DB169" s="240">
        <v>0.59722222222222199</v>
      </c>
      <c r="DC169" s="240">
        <v>0.59722222222222199</v>
      </c>
      <c r="DD169" s="240">
        <v>0.59722222222222199</v>
      </c>
      <c r="DE169" s="240">
        <v>0.59722222222222199</v>
      </c>
      <c r="DF169" s="240">
        <v>0.59722222222222199</v>
      </c>
      <c r="DG169" s="240">
        <v>0.59722222222222199</v>
      </c>
      <c r="DH169" s="240">
        <v>0.59722222222222199</v>
      </c>
      <c r="DI169" s="240">
        <v>0.59722222222222199</v>
      </c>
      <c r="DJ169" s="240">
        <v>0.59722222222222199</v>
      </c>
      <c r="DL169" s="2" t="str" cm="1">
        <f t="array" ref="DL169">_xlfn.IFNA(IF(INDEX(SectorsBlocks,ROW()-ROW(DK$5)+2,MATCH(SUBSTITUTE(RPName," ",""),SectorsBlocks_Top,0))&lt;&gt;0,INDEX(SectorsBlocks,ROW()-ROW(DK$5)+2,MATCH(SUBSTITUTE(RPName," ",""),SectorsBlocks_Top,0)),""),"")</f>
        <v>WLP-PER</v>
      </c>
      <c r="DM169" s="250" cm="1">
        <f t="array" ref="DM169">_xlfn.IFNA(IF(INDEX(SectorsBlocks,ROW()-ROW(DL$5)+2,MATCH(SUBSTITUTE(RPName," ",""),SectorsBlocks_Top,0))&lt;&gt;0,INDEX(SectorsBlocks,ROW()-ROW(DL$5)+2,MATCH(SUBSTITUTE(RPName," ",""),SectorsBlocks_Top,0)+1),""),"")</f>
        <v>7.6388888888888895E-2</v>
      </c>
    </row>
    <row r="170" spans="68:117" ht="15" hidden="1" customHeight="1">
      <c r="BP170" s="236">
        <f ca="1"/>
        <v>0.105555555555556</v>
      </c>
      <c r="CK170" s="219">
        <f t="shared" ref="CK170:CK233" si="652">IF(CK169=1,TIME(0,5,0),TIME(HOUR(CK169),MINUTE(CK169),0)+TIME(0,5,0))</f>
        <v>0.54166666666666663</v>
      </c>
      <c r="CL170" s="219">
        <v>0.53125</v>
      </c>
      <c r="CM170" s="219">
        <v>0.53472222222222199</v>
      </c>
      <c r="CN170" s="219">
        <f t="shared" si="650"/>
        <v>0.10833333333333334</v>
      </c>
      <c r="CO170" s="219">
        <f t="shared" si="650"/>
        <v>0.10833333333333334</v>
      </c>
      <c r="CP170" s="219">
        <v>0.53472222222222199</v>
      </c>
      <c r="CQ170" s="219">
        <v>0.106944444444444</v>
      </c>
      <c r="CS170" s="219">
        <f t="shared" ref="CS170:CS233" si="653">IF(CS169=1,TIME(0,5,0),TIME(HOUR(CS169),MINUTE(CS169),0)+TIME(0,5,0))</f>
        <v>0.54166666666666663</v>
      </c>
      <c r="CT170" s="219">
        <v>0.53125</v>
      </c>
      <c r="CU170" s="219">
        <v>0.53472222222222199</v>
      </c>
      <c r="CV170" s="219">
        <f t="shared" si="651"/>
        <v>0.10833333333333334</v>
      </c>
      <c r="CW170" s="219">
        <f t="shared" si="651"/>
        <v>0.10833333333333334</v>
      </c>
      <c r="CX170" s="219">
        <v>0.53472222222222199</v>
      </c>
      <c r="CY170" s="219">
        <v>0.106944444444444</v>
      </c>
      <c r="DA170" s="240">
        <v>0.60069444444444497</v>
      </c>
      <c r="DB170" s="240">
        <v>0.60069444444444497</v>
      </c>
      <c r="DC170" s="240">
        <v>0.60069444444444497</v>
      </c>
      <c r="DD170" s="240">
        <v>0.60069444444444497</v>
      </c>
      <c r="DE170" s="240">
        <v>0.60069444444444497</v>
      </c>
      <c r="DF170" s="240">
        <v>0.60069444444444497</v>
      </c>
      <c r="DG170" s="240">
        <v>0.60069444444444497</v>
      </c>
      <c r="DH170" s="240">
        <v>0.60069444444444497</v>
      </c>
      <c r="DI170" s="240">
        <v>0.60069444444444497</v>
      </c>
      <c r="DJ170" s="240">
        <v>0.60069444444444497</v>
      </c>
      <c r="DL170" s="2" t="str" cm="1">
        <f t="array" ref="DL170">_xlfn.IFNA(IF(INDEX(SectorsBlocks,ROW()-ROW(DK$5)+2,MATCH(SUBSTITUTE(RPName," ",""),SectorsBlocks_Top,0))&lt;&gt;0,INDEX(SectorsBlocks,ROW()-ROW(DK$5)+2,MATCH(SUBSTITUTE(RPName," ",""),SectorsBlocks_Top,0)),""),"")</f>
        <v>ZNE-PER</v>
      </c>
      <c r="DM170" s="250" cm="1">
        <f t="array" ref="DM170">_xlfn.IFNA(IF(INDEX(SectorsBlocks,ROW()-ROW(DL$5)+2,MATCH(SUBSTITUTE(RPName," ",""),SectorsBlocks_Top,0))&lt;&gt;0,INDEX(SectorsBlocks,ROW()-ROW(DL$5)+2,MATCH(SUBSTITUTE(RPName," ",""),SectorsBlocks_Top,0)+1),""),"")</f>
        <v>7.6388888888888895E-2</v>
      </c>
    </row>
    <row r="171" spans="68:117" ht="15" hidden="1" customHeight="1">
      <c r="BP171" s="236">
        <f ca="1"/>
        <v>0.10625</v>
      </c>
      <c r="CK171" s="219">
        <f t="shared" si="652"/>
        <v>0.54513888888888884</v>
      </c>
      <c r="CL171" s="219">
        <v>0.53472222222222199</v>
      </c>
      <c r="CM171" s="219">
        <v>0.53819444444444398</v>
      </c>
      <c r="CN171" s="219">
        <f t="shared" si="650"/>
        <v>0.10902777777777778</v>
      </c>
      <c r="CO171" s="219">
        <f t="shared" si="650"/>
        <v>0.10902777777777778</v>
      </c>
      <c r="CP171" s="219">
        <v>0.53819444444444398</v>
      </c>
      <c r="CQ171" s="219">
        <v>0.10763888888888901</v>
      </c>
      <c r="CS171" s="219">
        <f t="shared" si="653"/>
        <v>0.54513888888888884</v>
      </c>
      <c r="CT171" s="219">
        <v>0.53472222222222199</v>
      </c>
      <c r="CU171" s="219">
        <v>0.53819444444444398</v>
      </c>
      <c r="CV171" s="219">
        <f t="shared" si="651"/>
        <v>0.10902777777777778</v>
      </c>
      <c r="CW171" s="219">
        <f t="shared" si="651"/>
        <v>0.10902777777777778</v>
      </c>
      <c r="CX171" s="219">
        <v>0.53819444444444398</v>
      </c>
      <c r="CY171" s="219">
        <v>0.10763888888888901</v>
      </c>
      <c r="DA171" s="240">
        <v>0.60416666666666696</v>
      </c>
      <c r="DB171" s="240">
        <v>0.60416666666666696</v>
      </c>
      <c r="DC171" s="240">
        <v>0.60416666666666696</v>
      </c>
      <c r="DD171" s="240">
        <v>0.60416666666666696</v>
      </c>
      <c r="DE171" s="240">
        <v>0.60416666666666696</v>
      </c>
      <c r="DF171" s="240">
        <v>0.60416666666666696</v>
      </c>
      <c r="DG171" s="240">
        <v>0.60416666666666696</v>
      </c>
      <c r="DH171" s="240">
        <v>0.60416666666666696</v>
      </c>
      <c r="DI171" s="240">
        <v>0.60416666666666696</v>
      </c>
      <c r="DJ171" s="240">
        <v>0.60416666666666696</v>
      </c>
      <c r="DL171" s="2" t="str" cm="1">
        <f t="array" ref="DL171">_xlfn.IFNA(IF(INDEX(SectorsBlocks,ROW()-ROW(DK$5)+2,MATCH(SUBSTITUTE(RPName," ",""),SectorsBlocks_Top,0))&lt;&gt;0,INDEX(SectorsBlocks,ROW()-ROW(DK$5)+2,MATCH(SUBSTITUTE(RPName," ",""),SectorsBlocks_Top,0)),""),"")</f>
        <v>ZQN-BNE</v>
      </c>
      <c r="DM171" s="250" cm="1">
        <f t="array" ref="DM171">_xlfn.IFNA(IF(INDEX(SectorsBlocks,ROW()-ROW(DL$5)+2,MATCH(SUBSTITUTE(RPName," ",""),SectorsBlocks_Top,0))&lt;&gt;0,INDEX(SectorsBlocks,ROW()-ROW(DL$5)+2,MATCH(SUBSTITUTE(RPName," ",""),SectorsBlocks_Top,0)+1),""),"")</f>
        <v>0.16319444444444445</v>
      </c>
    </row>
    <row r="172" spans="68:117" ht="15" hidden="1" customHeight="1">
      <c r="BP172" s="236">
        <f ca="1"/>
        <v>0.106944444444444</v>
      </c>
      <c r="CK172" s="219">
        <f t="shared" si="652"/>
        <v>0.54861111111111105</v>
      </c>
      <c r="CL172" s="219">
        <v>0.53819444444444398</v>
      </c>
      <c r="CM172" s="219">
        <v>0.54166666666666696</v>
      </c>
      <c r="CN172" s="219">
        <f t="shared" si="650"/>
        <v>0.10972222222222222</v>
      </c>
      <c r="CO172" s="219">
        <f t="shared" si="650"/>
        <v>0.10972222222222222</v>
      </c>
      <c r="CP172" s="219">
        <v>0.54166666666666696</v>
      </c>
      <c r="CQ172" s="219">
        <v>0.108333333333333</v>
      </c>
      <c r="CS172" s="219">
        <f t="shared" si="653"/>
        <v>0.54861111111111105</v>
      </c>
      <c r="CT172" s="219">
        <v>0.53819444444444398</v>
      </c>
      <c r="CU172" s="219">
        <v>0.54166666666666696</v>
      </c>
      <c r="CV172" s="219">
        <f t="shared" si="651"/>
        <v>0.10972222222222222</v>
      </c>
      <c r="CW172" s="219">
        <f t="shared" si="651"/>
        <v>0.10972222222222222</v>
      </c>
      <c r="CX172" s="219">
        <v>0.54166666666666696</v>
      </c>
      <c r="CY172" s="219">
        <v>0.108333333333333</v>
      </c>
      <c r="DA172" s="240">
        <v>0.60763888888888895</v>
      </c>
      <c r="DB172" s="240">
        <v>0.60763888888888895</v>
      </c>
      <c r="DC172" s="240">
        <v>0.60763888888888895</v>
      </c>
      <c r="DD172" s="240">
        <v>0.60763888888888895</v>
      </c>
      <c r="DE172" s="240">
        <v>0.60763888888888895</v>
      </c>
      <c r="DF172" s="240">
        <v>0.60763888888888895</v>
      </c>
      <c r="DG172" s="240">
        <v>0.60763888888888895</v>
      </c>
      <c r="DH172" s="240">
        <v>0.60763888888888895</v>
      </c>
      <c r="DI172" s="240">
        <v>0.60763888888888895</v>
      </c>
      <c r="DJ172" s="240">
        <v>0.60763888888888895</v>
      </c>
      <c r="DL172" s="2" t="str" cm="1">
        <f t="array" ref="DL172">_xlfn.IFNA(IF(INDEX(SectorsBlocks,ROW()-ROW(DK$5)+2,MATCH(SUBSTITUTE(RPName," ",""),SectorsBlocks_Top,0))&lt;&gt;0,INDEX(SectorsBlocks,ROW()-ROW(DK$5)+2,MATCH(SUBSTITUTE(RPName," ",""),SectorsBlocks_Top,0)),""),"")</f>
        <v>ZQN-MEL</v>
      </c>
      <c r="DM172" s="250" cm="1">
        <f t="array" ref="DM172">_xlfn.IFNA(IF(INDEX(SectorsBlocks,ROW()-ROW(DL$5)+2,MATCH(SUBSTITUTE(RPName," ",""),SectorsBlocks_Top,0))&lt;&gt;0,INDEX(SectorsBlocks,ROW()-ROW(DL$5)+2,MATCH(SUBSTITUTE(RPName," ",""),SectorsBlocks_Top,0)+1),""),"")</f>
        <v>0.14930555555555555</v>
      </c>
    </row>
    <row r="173" spans="68:117" ht="15" hidden="1" customHeight="1">
      <c r="BP173" s="236">
        <f ca="1"/>
        <v>0.10763888888888901</v>
      </c>
      <c r="CK173" s="219">
        <f t="shared" si="652"/>
        <v>0.55208333333333337</v>
      </c>
      <c r="CL173" s="219">
        <v>0.54166666666666696</v>
      </c>
      <c r="CM173" s="219">
        <v>0.54513888888888895</v>
      </c>
      <c r="CN173" s="219">
        <f t="shared" si="650"/>
        <v>0.11041666666666666</v>
      </c>
      <c r="CO173" s="219">
        <f t="shared" si="650"/>
        <v>0.11041666666666666</v>
      </c>
      <c r="CP173" s="219">
        <v>0.54513888888888895</v>
      </c>
      <c r="CQ173" s="219">
        <v>0.109027777777778</v>
      </c>
      <c r="CS173" s="219">
        <f t="shared" si="653"/>
        <v>0.55208333333333337</v>
      </c>
      <c r="CT173" s="219">
        <v>0.54166666666666696</v>
      </c>
      <c r="CU173" s="219">
        <v>0.54513888888888895</v>
      </c>
      <c r="CV173" s="219">
        <f t="shared" si="651"/>
        <v>0.11041666666666666</v>
      </c>
      <c r="CW173" s="219">
        <f t="shared" si="651"/>
        <v>0.11041666666666666</v>
      </c>
      <c r="CX173" s="219">
        <v>0.54513888888888895</v>
      </c>
      <c r="CY173" s="219">
        <v>0.109027777777778</v>
      </c>
      <c r="DA173" s="240">
        <v>0.61111111111111105</v>
      </c>
      <c r="DB173" s="240">
        <v>0.61111111111111105</v>
      </c>
      <c r="DC173" s="240">
        <v>0.61111111111111105</v>
      </c>
      <c r="DD173" s="240">
        <v>0.61111111111111105</v>
      </c>
      <c r="DE173" s="240">
        <v>0.61111111111111105</v>
      </c>
      <c r="DF173" s="240">
        <v>0.61111111111111105</v>
      </c>
      <c r="DG173" s="240">
        <v>0.61111111111111105</v>
      </c>
      <c r="DH173" s="240">
        <v>0.61111111111111105</v>
      </c>
      <c r="DI173" s="240">
        <v>0.61111111111111105</v>
      </c>
      <c r="DJ173" s="240">
        <v>0.61111111111111105</v>
      </c>
      <c r="DL173" s="2" t="str" cm="1">
        <f t="array" ref="DL173">_xlfn.IFNA(IF(INDEX(SectorsBlocks,ROW()-ROW(DK$5)+2,MATCH(SUBSTITUTE(RPName," ",""),SectorsBlocks_Top,0))&lt;&gt;0,INDEX(SectorsBlocks,ROW()-ROW(DK$5)+2,MATCH(SUBSTITUTE(RPName," ",""),SectorsBlocks_Top,0)),""),"")</f>
        <v>ZQN-SYD</v>
      </c>
      <c r="DM173" s="250" cm="1">
        <f t="array" ref="DM173">_xlfn.IFNA(IF(INDEX(SectorsBlocks,ROW()-ROW(DL$5)+2,MATCH(SUBSTITUTE(RPName," ",""),SectorsBlocks_Top,0))&lt;&gt;0,INDEX(SectorsBlocks,ROW()-ROW(DL$5)+2,MATCH(SUBSTITUTE(RPName," ",""),SectorsBlocks_Top,0)+1),""),"")</f>
        <v>0.1388888888888889</v>
      </c>
    </row>
    <row r="174" spans="68:117" ht="15" hidden="1" customHeight="1">
      <c r="BP174" s="236">
        <f ca="1"/>
        <v>0.108333333333333</v>
      </c>
      <c r="CK174" s="219">
        <f t="shared" si="652"/>
        <v>0.55555555555555558</v>
      </c>
      <c r="CL174" s="219">
        <v>0.54513888888888895</v>
      </c>
      <c r="CM174" s="219">
        <v>0.54861111111111105</v>
      </c>
      <c r="CN174" s="219">
        <f t="shared" si="650"/>
        <v>0.1111111111111111</v>
      </c>
      <c r="CO174" s="219">
        <f t="shared" si="650"/>
        <v>0.1111111111111111</v>
      </c>
      <c r="CP174" s="219">
        <v>0.54861111111111105</v>
      </c>
      <c r="CQ174" s="219">
        <v>0.109722222222222</v>
      </c>
      <c r="CS174" s="219">
        <f t="shared" si="653"/>
        <v>0.55555555555555558</v>
      </c>
      <c r="CT174" s="219">
        <v>0.54513888888888895</v>
      </c>
      <c r="CU174" s="219">
        <v>0.54861111111111105</v>
      </c>
      <c r="CV174" s="219">
        <f t="shared" si="651"/>
        <v>0.1111111111111111</v>
      </c>
      <c r="CW174" s="219">
        <f t="shared" si="651"/>
        <v>0.1111111111111111</v>
      </c>
      <c r="CX174" s="219">
        <v>0.54861111111111105</v>
      </c>
      <c r="CY174" s="219">
        <v>0.109722222222222</v>
      </c>
      <c r="DA174" s="240">
        <v>0.61458333333333404</v>
      </c>
      <c r="DB174" s="240">
        <v>0.61458333333333404</v>
      </c>
      <c r="DC174" s="240">
        <v>0.61458333333333404</v>
      </c>
      <c r="DD174" s="240">
        <v>0.61458333333333404</v>
      </c>
      <c r="DE174" s="240">
        <v>0.61458333333333404</v>
      </c>
      <c r="DF174" s="240">
        <v>0.61458333333333404</v>
      </c>
      <c r="DG174" s="240">
        <v>0.61458333333333404</v>
      </c>
      <c r="DH174" s="240">
        <v>0.61458333333333404</v>
      </c>
      <c r="DI174" s="240">
        <v>0.61458333333333404</v>
      </c>
      <c r="DJ174" s="240">
        <v>0.61458333333333404</v>
      </c>
      <c r="DL174" s="2" t="str" cm="1">
        <f t="array" ref="DL174">_xlfn.IFNA(IF(INDEX(SectorsBlocks,ROW()-ROW(DK$5)+2,MATCH(SUBSTITUTE(RPName," ",""),SectorsBlocks_Top,0))&lt;&gt;0,INDEX(SectorsBlocks,ROW()-ROW(DK$5)+2,MATCH(SUBSTITUTE(RPName," ",""),SectorsBlocks_Top,0)),""),"")</f>
        <v/>
      </c>
      <c r="DM174" s="250" t="str" cm="1">
        <f t="array" ref="DM174">_xlfn.IFNA(IF(INDEX(SectorsBlocks,ROW()-ROW(DL$5)+2,MATCH(SUBSTITUTE(RPName," ",""),SectorsBlocks_Top,0))&lt;&gt;0,INDEX(SectorsBlocks,ROW()-ROW(DL$5)+2,MATCH(SUBSTITUTE(RPName," ",""),SectorsBlocks_Top,0)+1),""),"")</f>
        <v/>
      </c>
    </row>
    <row r="175" spans="68:117" ht="15" hidden="1" customHeight="1">
      <c r="BP175" s="236">
        <f ca="1"/>
        <v>0.109027777777778</v>
      </c>
      <c r="CK175" s="219">
        <f t="shared" si="652"/>
        <v>0.55902777777777779</v>
      </c>
      <c r="CL175" s="219">
        <v>0.54861111111111105</v>
      </c>
      <c r="CM175" s="219">
        <v>0.55208333333333304</v>
      </c>
      <c r="CN175" s="219">
        <f t="shared" si="650"/>
        <v>0.11180555555555555</v>
      </c>
      <c r="CO175" s="219">
        <f t="shared" si="650"/>
        <v>0.11180555555555555</v>
      </c>
      <c r="CP175" s="219">
        <v>0.55208333333333304</v>
      </c>
      <c r="CQ175" s="219">
        <v>0.110416666666667</v>
      </c>
      <c r="CS175" s="219">
        <f t="shared" si="653"/>
        <v>0.55902777777777779</v>
      </c>
      <c r="CT175" s="219">
        <v>0.54861111111111105</v>
      </c>
      <c r="CU175" s="219">
        <v>0.55208333333333304</v>
      </c>
      <c r="CV175" s="219">
        <f t="shared" si="651"/>
        <v>0.11180555555555555</v>
      </c>
      <c r="CW175" s="219">
        <f t="shared" si="651"/>
        <v>0.11180555555555555</v>
      </c>
      <c r="CX175" s="219">
        <v>0.55208333333333304</v>
      </c>
      <c r="CY175" s="219">
        <v>0.110416666666667</v>
      </c>
      <c r="DA175" s="240">
        <v>0.61805555555555602</v>
      </c>
      <c r="DB175" s="240">
        <v>0.61805555555555602</v>
      </c>
      <c r="DC175" s="240">
        <v>0.61805555555555602</v>
      </c>
      <c r="DD175" s="240">
        <v>0.61805555555555602</v>
      </c>
      <c r="DE175" s="240">
        <v>0.61805555555555602</v>
      </c>
      <c r="DF175" s="240">
        <v>0.61805555555555602</v>
      </c>
      <c r="DG175" s="240">
        <v>0.61805555555555602</v>
      </c>
      <c r="DH175" s="240">
        <v>0.61805555555555602</v>
      </c>
      <c r="DI175" s="240">
        <v>0.61805555555555602</v>
      </c>
      <c r="DJ175" s="240">
        <v>0.61805555555555602</v>
      </c>
      <c r="DL175" s="2" t="str" cm="1">
        <f t="array" ref="DL175">_xlfn.IFNA(IF(INDEX(SectorsBlocks,ROW()-ROW(DK$5)+2,MATCH(SUBSTITUTE(RPName," ",""),SectorsBlocks_Top,0))&lt;&gt;0,INDEX(SectorsBlocks,ROW()-ROW(DK$5)+2,MATCH(SUBSTITUTE(RPName," ",""),SectorsBlocks_Top,0)),""),"")</f>
        <v/>
      </c>
      <c r="DM175" s="250" t="str" cm="1">
        <f t="array" ref="DM175">_xlfn.IFNA(IF(INDEX(SectorsBlocks,ROW()-ROW(DL$5)+2,MATCH(SUBSTITUTE(RPName," ",""),SectorsBlocks_Top,0))&lt;&gt;0,INDEX(SectorsBlocks,ROW()-ROW(DL$5)+2,MATCH(SUBSTITUTE(RPName," ",""),SectorsBlocks_Top,0)+1),""),"")</f>
        <v/>
      </c>
    </row>
    <row r="176" spans="68:117" ht="15" hidden="1" customHeight="1">
      <c r="BP176" s="236">
        <f ca="1"/>
        <v>0.109722222222222</v>
      </c>
      <c r="CK176" s="219">
        <f t="shared" si="652"/>
        <v>0.5625</v>
      </c>
      <c r="CL176" s="219">
        <v>0.55208333333333304</v>
      </c>
      <c r="CM176" s="219">
        <v>0.55555555555555602</v>
      </c>
      <c r="CN176" s="219">
        <f t="shared" ref="CN176:CO191" si="654">IF(CN175=1,TIME(0,1,0),TIME(HOUR(CN175),MINUTE(CN175),0)+TIME(0,1,0))</f>
        <v>0.1125</v>
      </c>
      <c r="CO176" s="219">
        <f t="shared" si="654"/>
        <v>0.1125</v>
      </c>
      <c r="CP176" s="219">
        <v>0.55555555555555602</v>
      </c>
      <c r="CQ176" s="219">
        <v>0.11111111111111099</v>
      </c>
      <c r="CS176" s="219">
        <f t="shared" si="653"/>
        <v>0.5625</v>
      </c>
      <c r="CT176" s="219">
        <v>0.55208333333333304</v>
      </c>
      <c r="CU176" s="219">
        <v>0.55555555555555602</v>
      </c>
      <c r="CV176" s="219">
        <f t="shared" ref="CV176:CW191" si="655">IF(CV175=1,TIME(0,1,0),TIME(HOUR(CV175),MINUTE(CV175),0)+TIME(0,1,0))</f>
        <v>0.1125</v>
      </c>
      <c r="CW176" s="219">
        <f t="shared" si="655"/>
        <v>0.1125</v>
      </c>
      <c r="CX176" s="219">
        <v>0.55555555555555602</v>
      </c>
      <c r="CY176" s="219">
        <v>0.11111111111111099</v>
      </c>
      <c r="DA176" s="240">
        <v>0.62152777777777801</v>
      </c>
      <c r="DB176" s="240">
        <v>0.62152777777777801</v>
      </c>
      <c r="DC176" s="240">
        <v>0.62152777777777801</v>
      </c>
      <c r="DD176" s="240">
        <v>0.62152777777777801</v>
      </c>
      <c r="DE176" s="240">
        <v>0.62152777777777801</v>
      </c>
      <c r="DF176" s="240">
        <v>0.62152777777777801</v>
      </c>
      <c r="DG176" s="240">
        <v>0.62152777777777801</v>
      </c>
      <c r="DH176" s="240">
        <v>0.62152777777777801</v>
      </c>
      <c r="DI176" s="240">
        <v>0.62152777777777801</v>
      </c>
      <c r="DJ176" s="240">
        <v>0.62152777777777801</v>
      </c>
      <c r="DL176" s="2" t="str" cm="1">
        <f t="array" ref="DL176">_xlfn.IFNA(IF(INDEX(SectorsBlocks,ROW()-ROW(DK$5)+2,MATCH(SUBSTITUTE(RPName," ",""),SectorsBlocks_Top,0))&lt;&gt;0,INDEX(SectorsBlocks,ROW()-ROW(DK$5)+2,MATCH(SUBSTITUTE(RPName," ",""),SectorsBlocks_Top,0)),""),"")</f>
        <v/>
      </c>
      <c r="DM176" s="250" t="str" cm="1">
        <f t="array" ref="DM176">_xlfn.IFNA(IF(INDEX(SectorsBlocks,ROW()-ROW(DL$5)+2,MATCH(SUBSTITUTE(RPName," ",""),SectorsBlocks_Top,0))&lt;&gt;0,INDEX(SectorsBlocks,ROW()-ROW(DL$5)+2,MATCH(SUBSTITUTE(RPName," ",""),SectorsBlocks_Top,0)+1),""),"")</f>
        <v/>
      </c>
    </row>
    <row r="177" spans="68:117" ht="15" hidden="1" customHeight="1">
      <c r="BP177" s="236">
        <f ca="1"/>
        <v>0.110416666666667</v>
      </c>
      <c r="CK177" s="219">
        <f t="shared" si="652"/>
        <v>0.56597222222222221</v>
      </c>
      <c r="CL177" s="219">
        <v>0.55555555555555602</v>
      </c>
      <c r="CM177" s="219">
        <v>0.55902777777777801</v>
      </c>
      <c r="CN177" s="219">
        <f t="shared" si="654"/>
        <v>0.11319444444444444</v>
      </c>
      <c r="CO177" s="219">
        <f t="shared" si="654"/>
        <v>0.11319444444444444</v>
      </c>
      <c r="CP177" s="219">
        <v>0.55902777777777801</v>
      </c>
      <c r="CQ177" s="219">
        <v>0.111805555555556</v>
      </c>
      <c r="CS177" s="219">
        <f t="shared" si="653"/>
        <v>0.56597222222222221</v>
      </c>
      <c r="CT177" s="219">
        <v>0.55555555555555602</v>
      </c>
      <c r="CU177" s="219">
        <v>0.55902777777777801</v>
      </c>
      <c r="CV177" s="219">
        <f t="shared" si="655"/>
        <v>0.11319444444444444</v>
      </c>
      <c r="CW177" s="219">
        <f t="shared" si="655"/>
        <v>0.11319444444444444</v>
      </c>
      <c r="CX177" s="219">
        <v>0.55902777777777801</v>
      </c>
      <c r="CY177" s="219">
        <v>0.111805555555556</v>
      </c>
      <c r="DA177" s="240">
        <v>0.625</v>
      </c>
      <c r="DB177" s="240">
        <v>0.625</v>
      </c>
      <c r="DC177" s="240">
        <v>0.625</v>
      </c>
      <c r="DD177" s="240">
        <v>0.625</v>
      </c>
      <c r="DE177" s="240">
        <v>0.625</v>
      </c>
      <c r="DF177" s="240">
        <v>0.625</v>
      </c>
      <c r="DG177" s="240">
        <v>0.625</v>
      </c>
      <c r="DH177" s="240">
        <v>0.625</v>
      </c>
      <c r="DI177" s="240">
        <v>0.625</v>
      </c>
      <c r="DJ177" s="240">
        <v>0.625</v>
      </c>
      <c r="DL177" s="2" t="str" cm="1">
        <f t="array" ref="DL177">_xlfn.IFNA(IF(INDEX(SectorsBlocks,ROW()-ROW(DK$5)+2,MATCH(SUBSTITUTE(RPName," ",""),SectorsBlocks_Top,0))&lt;&gt;0,INDEX(SectorsBlocks,ROW()-ROW(DK$5)+2,MATCH(SUBSTITUTE(RPName," ",""),SectorsBlocks_Top,0)),""),"")</f>
        <v/>
      </c>
      <c r="DM177" s="250" t="str" cm="1">
        <f t="array" ref="DM177">_xlfn.IFNA(IF(INDEX(SectorsBlocks,ROW()-ROW(DL$5)+2,MATCH(SUBSTITUTE(RPName," ",""),SectorsBlocks_Top,0))&lt;&gt;0,INDEX(SectorsBlocks,ROW()-ROW(DL$5)+2,MATCH(SUBSTITUTE(RPName," ",""),SectorsBlocks_Top,0)+1),""),"")</f>
        <v/>
      </c>
    </row>
    <row r="178" spans="68:117" ht="15" hidden="1" customHeight="1">
      <c r="BP178" s="236">
        <f ca="1"/>
        <v>0.11111111111111099</v>
      </c>
      <c r="CK178" s="219">
        <f t="shared" si="652"/>
        <v>0.56944444444444442</v>
      </c>
      <c r="CL178" s="219">
        <v>0.55902777777777801</v>
      </c>
      <c r="CM178" s="219">
        <v>0.5625</v>
      </c>
      <c r="CN178" s="219">
        <f t="shared" si="654"/>
        <v>0.11388888888888889</v>
      </c>
      <c r="CO178" s="219">
        <f t="shared" si="654"/>
        <v>0.11388888888888889</v>
      </c>
      <c r="CP178" s="219">
        <v>0.5625</v>
      </c>
      <c r="CQ178" s="219">
        <v>0.1125</v>
      </c>
      <c r="CS178" s="219">
        <f t="shared" si="653"/>
        <v>0.56944444444444442</v>
      </c>
      <c r="CT178" s="219">
        <v>0.55902777777777801</v>
      </c>
      <c r="CU178" s="219">
        <v>0.5625</v>
      </c>
      <c r="CV178" s="219">
        <f t="shared" si="655"/>
        <v>0.11388888888888889</v>
      </c>
      <c r="CW178" s="219">
        <f t="shared" si="655"/>
        <v>0.11388888888888889</v>
      </c>
      <c r="CX178" s="219">
        <v>0.5625</v>
      </c>
      <c r="CY178" s="219">
        <v>0.1125</v>
      </c>
      <c r="DA178" s="240"/>
      <c r="DB178" s="240"/>
      <c r="DC178" s="240"/>
      <c r="DD178" s="240"/>
      <c r="DE178" s="240"/>
      <c r="DF178" s="240"/>
      <c r="DG178" s="240"/>
      <c r="DH178" s="240"/>
      <c r="DI178" s="240"/>
      <c r="DJ178" s="240"/>
      <c r="DL178" s="2" t="str" cm="1">
        <f t="array" ref="DL178">_xlfn.IFNA(IF(INDEX(SectorsBlocks,ROW()-ROW(DK$5)+2,MATCH(SUBSTITUTE(RPName," ",""),SectorsBlocks_Top,0))&lt;&gt;0,INDEX(SectorsBlocks,ROW()-ROW(DK$5)+2,MATCH(SUBSTITUTE(RPName," ",""),SectorsBlocks_Top,0)),""),"")</f>
        <v/>
      </c>
      <c r="DM178" s="250" t="str" cm="1">
        <f t="array" ref="DM178">_xlfn.IFNA(IF(INDEX(SectorsBlocks,ROW()-ROW(DL$5)+2,MATCH(SUBSTITUTE(RPName," ",""),SectorsBlocks_Top,0))&lt;&gt;0,INDEX(SectorsBlocks,ROW()-ROW(DL$5)+2,MATCH(SUBSTITUTE(RPName," ",""),SectorsBlocks_Top,0)+1),""),"")</f>
        <v/>
      </c>
    </row>
    <row r="179" spans="68:117" ht="15" hidden="1" customHeight="1">
      <c r="BP179" s="236">
        <f ca="1"/>
        <v>0.111805555555556</v>
      </c>
      <c r="CK179" s="219">
        <f t="shared" si="652"/>
        <v>0.57291666666666663</v>
      </c>
      <c r="CL179" s="219">
        <v>0.5625</v>
      </c>
      <c r="CM179" s="219">
        <v>0.56597222222222199</v>
      </c>
      <c r="CN179" s="219">
        <f t="shared" si="654"/>
        <v>0.11458333333333333</v>
      </c>
      <c r="CO179" s="219">
        <f t="shared" si="654"/>
        <v>0.11458333333333333</v>
      </c>
      <c r="CP179" s="219">
        <v>0.56597222222222199</v>
      </c>
      <c r="CQ179" s="219">
        <v>0.113194444444444</v>
      </c>
      <c r="CS179" s="219">
        <f t="shared" si="653"/>
        <v>0.57291666666666663</v>
      </c>
      <c r="CT179" s="219">
        <v>0.5625</v>
      </c>
      <c r="CU179" s="219">
        <v>0.56597222222222199</v>
      </c>
      <c r="CV179" s="219">
        <f t="shared" si="655"/>
        <v>0.11458333333333333</v>
      </c>
      <c r="CW179" s="219">
        <f t="shared" si="655"/>
        <v>0.11458333333333333</v>
      </c>
      <c r="CX179" s="219">
        <v>0.56597222222222199</v>
      </c>
      <c r="CY179" s="219">
        <v>0.113194444444444</v>
      </c>
      <c r="DA179" s="240"/>
      <c r="DB179" s="240"/>
      <c r="DC179" s="240"/>
      <c r="DD179" s="240"/>
      <c r="DE179" s="240"/>
      <c r="DF179" s="240"/>
      <c r="DG179" s="240"/>
      <c r="DH179" s="240"/>
      <c r="DI179" s="240"/>
      <c r="DJ179" s="240"/>
      <c r="DL179" s="2" t="str" cm="1">
        <f t="array" ref="DL179">_xlfn.IFNA(IF(INDEX(SectorsBlocks,ROW()-ROW(DK$5)+2,MATCH(SUBSTITUTE(RPName," ",""),SectorsBlocks_Top,0))&lt;&gt;0,INDEX(SectorsBlocks,ROW()-ROW(DK$5)+2,MATCH(SUBSTITUTE(RPName," ",""),SectorsBlocks_Top,0)),""),"")</f>
        <v/>
      </c>
      <c r="DM179" s="250" t="str" cm="1">
        <f t="array" ref="DM179">_xlfn.IFNA(IF(INDEX(SectorsBlocks,ROW()-ROW(DL$5)+2,MATCH(SUBSTITUTE(RPName," ",""),SectorsBlocks_Top,0))&lt;&gt;0,INDEX(SectorsBlocks,ROW()-ROW(DL$5)+2,MATCH(SUBSTITUTE(RPName," ",""),SectorsBlocks_Top,0)+1),""),"")</f>
        <v/>
      </c>
    </row>
    <row r="180" spans="68:117" ht="15" hidden="1" customHeight="1">
      <c r="BP180" s="236">
        <f ca="1"/>
        <v>0.1125</v>
      </c>
      <c r="CK180" s="219">
        <f t="shared" si="652"/>
        <v>0.57638888888888884</v>
      </c>
      <c r="CL180" s="219">
        <v>0.56597222222222199</v>
      </c>
      <c r="CM180" s="219">
        <v>0.56944444444444398</v>
      </c>
      <c r="CN180" s="219">
        <f t="shared" si="654"/>
        <v>0.11527777777777777</v>
      </c>
      <c r="CO180" s="219">
        <f t="shared" si="654"/>
        <v>0.11527777777777777</v>
      </c>
      <c r="CP180" s="219">
        <v>0.56944444444444398</v>
      </c>
      <c r="CQ180" s="219">
        <v>0.113888888888889</v>
      </c>
      <c r="CS180" s="219">
        <f t="shared" si="653"/>
        <v>0.57638888888888884</v>
      </c>
      <c r="CT180" s="219">
        <v>0.56597222222222199</v>
      </c>
      <c r="CU180" s="219">
        <v>0.56944444444444398</v>
      </c>
      <c r="CV180" s="219">
        <f t="shared" si="655"/>
        <v>0.11527777777777777</v>
      </c>
      <c r="CW180" s="219">
        <f t="shared" si="655"/>
        <v>0.11527777777777777</v>
      </c>
      <c r="CX180" s="219">
        <v>0.56944444444444398</v>
      </c>
      <c r="CY180" s="219">
        <v>0.113888888888889</v>
      </c>
      <c r="DL180" s="2" t="str" cm="1">
        <f t="array" ref="DL180">_xlfn.IFNA(IF(INDEX(SectorsBlocks,ROW()-ROW(DK$5)+2,MATCH(SUBSTITUTE(RPName," ",""),SectorsBlocks_Top,0))&lt;&gt;0,INDEX(SectorsBlocks,ROW()-ROW(DK$5)+2,MATCH(SUBSTITUTE(RPName," ",""),SectorsBlocks_Top,0)),""),"")</f>
        <v/>
      </c>
      <c r="DM180" s="250" t="str" cm="1">
        <f t="array" ref="DM180">_xlfn.IFNA(IF(INDEX(SectorsBlocks,ROW()-ROW(DL$5)+2,MATCH(SUBSTITUTE(RPName," ",""),SectorsBlocks_Top,0))&lt;&gt;0,INDEX(SectorsBlocks,ROW()-ROW(DL$5)+2,MATCH(SUBSTITUTE(RPName," ",""),SectorsBlocks_Top,0)+1),""),"")</f>
        <v/>
      </c>
    </row>
    <row r="181" spans="68:117" ht="15" hidden="1" customHeight="1">
      <c r="BP181" s="236">
        <f ca="1"/>
        <v>0.113194444444444</v>
      </c>
      <c r="CK181" s="219">
        <f t="shared" si="652"/>
        <v>0.57986111111111105</v>
      </c>
      <c r="CL181" s="219">
        <v>0.56944444444444398</v>
      </c>
      <c r="CM181" s="219">
        <v>0.57291666666666696</v>
      </c>
      <c r="CN181" s="219">
        <f t="shared" si="654"/>
        <v>0.11597222222222223</v>
      </c>
      <c r="CO181" s="219">
        <f t="shared" si="654"/>
        <v>0.11597222222222223</v>
      </c>
      <c r="CP181" s="219">
        <v>0.57291666666666696</v>
      </c>
      <c r="CQ181" s="219">
        <v>0.114583333333333</v>
      </c>
      <c r="CS181" s="219">
        <f t="shared" si="653"/>
        <v>0.57986111111111105</v>
      </c>
      <c r="CT181" s="219">
        <v>0.56944444444444398</v>
      </c>
      <c r="CU181" s="219">
        <v>0.57291666666666696</v>
      </c>
      <c r="CV181" s="219">
        <f t="shared" si="655"/>
        <v>0.11597222222222223</v>
      </c>
      <c r="CW181" s="219">
        <f t="shared" si="655"/>
        <v>0.11597222222222223</v>
      </c>
      <c r="CX181" s="219">
        <v>0.57291666666666696</v>
      </c>
      <c r="CY181" s="219">
        <v>0.114583333333333</v>
      </c>
      <c r="DL181" s="2" t="str" cm="1">
        <f t="array" ref="DL181">_xlfn.IFNA(IF(INDEX(SectorsBlocks,ROW()-ROW(DK$5)+2,MATCH(SUBSTITUTE(RPName," ",""),SectorsBlocks_Top,0))&lt;&gt;0,INDEX(SectorsBlocks,ROW()-ROW(DK$5)+2,MATCH(SUBSTITUTE(RPName," ",""),SectorsBlocks_Top,0)),""),"")</f>
        <v/>
      </c>
      <c r="DM181" s="250" t="str" cm="1">
        <f t="array" ref="DM181">_xlfn.IFNA(IF(INDEX(SectorsBlocks,ROW()-ROW(DL$5)+2,MATCH(SUBSTITUTE(RPName," ",""),SectorsBlocks_Top,0))&lt;&gt;0,INDEX(SectorsBlocks,ROW()-ROW(DL$5)+2,MATCH(SUBSTITUTE(RPName," ",""),SectorsBlocks_Top,0)+1),""),"")</f>
        <v/>
      </c>
    </row>
    <row r="182" spans="68:117" ht="15" hidden="1" customHeight="1">
      <c r="BP182" s="236">
        <f ca="1"/>
        <v>0.113888888888889</v>
      </c>
      <c r="CK182" s="219">
        <f t="shared" si="652"/>
        <v>0.58333333333333337</v>
      </c>
      <c r="CL182" s="219">
        <v>0.57291666666666696</v>
      </c>
      <c r="CM182" s="219">
        <v>0.57638888888888895</v>
      </c>
      <c r="CN182" s="219">
        <f t="shared" si="654"/>
        <v>0.11666666666666667</v>
      </c>
      <c r="CO182" s="219">
        <f t="shared" si="654"/>
        <v>0.11666666666666667</v>
      </c>
      <c r="CP182" s="219">
        <v>0.57638888888888895</v>
      </c>
      <c r="CQ182" s="219">
        <v>0.11527777777777801</v>
      </c>
      <c r="CS182" s="219">
        <f t="shared" si="653"/>
        <v>0.58333333333333337</v>
      </c>
      <c r="CT182" s="219">
        <v>0.57291666666666696</v>
      </c>
      <c r="CU182" s="219">
        <v>0.57638888888888895</v>
      </c>
      <c r="CV182" s="219">
        <f t="shared" si="655"/>
        <v>0.11666666666666667</v>
      </c>
      <c r="CW182" s="219">
        <f t="shared" si="655"/>
        <v>0.11666666666666667</v>
      </c>
      <c r="CX182" s="219">
        <v>0.57638888888888895</v>
      </c>
      <c r="CY182" s="219">
        <v>0.11527777777777801</v>
      </c>
      <c r="DL182" s="2" t="str" cm="1">
        <f t="array" ref="DL182">_xlfn.IFNA(IF(INDEX(SectorsBlocks,ROW()-ROW(DK$5)+2,MATCH(SUBSTITUTE(RPName," ",""),SectorsBlocks_Top,0))&lt;&gt;0,INDEX(SectorsBlocks,ROW()-ROW(DK$5)+2,MATCH(SUBSTITUTE(RPName," ",""),SectorsBlocks_Top,0)),""),"")</f>
        <v/>
      </c>
      <c r="DM182" s="250" t="str" cm="1">
        <f t="array" ref="DM182">_xlfn.IFNA(IF(INDEX(SectorsBlocks,ROW()-ROW(DL$5)+2,MATCH(SUBSTITUTE(RPName," ",""),SectorsBlocks_Top,0))&lt;&gt;0,INDEX(SectorsBlocks,ROW()-ROW(DL$5)+2,MATCH(SUBSTITUTE(RPName," ",""),SectorsBlocks_Top,0)+1),""),"")</f>
        <v/>
      </c>
    </row>
    <row r="183" spans="68:117" ht="15" hidden="1" customHeight="1">
      <c r="BP183" s="236">
        <f ca="1"/>
        <v>0.114583333333333</v>
      </c>
      <c r="CK183" s="219">
        <f t="shared" si="652"/>
        <v>0.58680555555555558</v>
      </c>
      <c r="CL183" s="219">
        <v>0.57638888888888895</v>
      </c>
      <c r="CM183" s="219">
        <v>0.57986111111111105</v>
      </c>
      <c r="CN183" s="219">
        <f t="shared" si="654"/>
        <v>0.11736111111111111</v>
      </c>
      <c r="CO183" s="219">
        <f t="shared" si="654"/>
        <v>0.11736111111111111</v>
      </c>
      <c r="CP183" s="219">
        <v>0.57986111111111105</v>
      </c>
      <c r="CQ183" s="219">
        <v>0.115972222222222</v>
      </c>
      <c r="CS183" s="219">
        <f t="shared" si="653"/>
        <v>0.58680555555555558</v>
      </c>
      <c r="CT183" s="219">
        <v>0.57638888888888895</v>
      </c>
      <c r="CU183" s="219">
        <v>0.57986111111111105</v>
      </c>
      <c r="CV183" s="219">
        <f t="shared" si="655"/>
        <v>0.11736111111111111</v>
      </c>
      <c r="CW183" s="219">
        <f t="shared" si="655"/>
        <v>0.11736111111111111</v>
      </c>
      <c r="CX183" s="219">
        <v>0.57986111111111105</v>
      </c>
      <c r="CY183" s="219">
        <v>0.115972222222222</v>
      </c>
      <c r="DL183" s="2" t="str" cm="1">
        <f t="array" ref="DL183">_xlfn.IFNA(IF(INDEX(SectorsBlocks,ROW()-ROW(DK$5)+2,MATCH(SUBSTITUTE(RPName," ",""),SectorsBlocks_Top,0))&lt;&gt;0,INDEX(SectorsBlocks,ROW()-ROW(DK$5)+2,MATCH(SUBSTITUTE(RPName," ",""),SectorsBlocks_Top,0)),""),"")</f>
        <v/>
      </c>
      <c r="DM183" s="250" t="str" cm="1">
        <f t="array" ref="DM183">_xlfn.IFNA(IF(INDEX(SectorsBlocks,ROW()-ROW(DL$5)+2,MATCH(SUBSTITUTE(RPName," ",""),SectorsBlocks_Top,0))&lt;&gt;0,INDEX(SectorsBlocks,ROW()-ROW(DL$5)+2,MATCH(SUBSTITUTE(RPName," ",""),SectorsBlocks_Top,0)+1),""),"")</f>
        <v/>
      </c>
    </row>
    <row r="184" spans="68:117" ht="15" hidden="1" customHeight="1">
      <c r="BP184" s="236">
        <f ca="1"/>
        <v>0.11527777777777801</v>
      </c>
      <c r="CK184" s="219">
        <f t="shared" si="652"/>
        <v>0.59027777777777779</v>
      </c>
      <c r="CL184" s="219">
        <v>0.57986111111111105</v>
      </c>
      <c r="CM184" s="219">
        <v>0.58333333333333304</v>
      </c>
      <c r="CN184" s="219">
        <f t="shared" si="654"/>
        <v>0.11805555555555555</v>
      </c>
      <c r="CO184" s="219">
        <f t="shared" si="654"/>
        <v>0.11805555555555555</v>
      </c>
      <c r="CP184" s="219">
        <v>0.58333333333333304</v>
      </c>
      <c r="CQ184" s="219">
        <v>0.116666666666667</v>
      </c>
      <c r="CS184" s="219">
        <f t="shared" si="653"/>
        <v>0.59027777777777779</v>
      </c>
      <c r="CT184" s="219">
        <v>0.57986111111111105</v>
      </c>
      <c r="CU184" s="219">
        <v>0.58333333333333304</v>
      </c>
      <c r="CV184" s="219">
        <f t="shared" si="655"/>
        <v>0.11805555555555555</v>
      </c>
      <c r="CW184" s="219">
        <f t="shared" si="655"/>
        <v>0.11805555555555555</v>
      </c>
      <c r="CX184" s="219">
        <v>0.58333333333333304</v>
      </c>
      <c r="CY184" s="219">
        <v>0.116666666666667</v>
      </c>
      <c r="DL184" s="2" t="str" cm="1">
        <f t="array" ref="DL184">_xlfn.IFNA(IF(INDEX(SectorsBlocks,ROW()-ROW(DK$5)+2,MATCH(SUBSTITUTE(RPName," ",""),SectorsBlocks_Top,0))&lt;&gt;0,INDEX(SectorsBlocks,ROW()-ROW(DK$5)+2,MATCH(SUBSTITUTE(RPName," ",""),SectorsBlocks_Top,0)),""),"")</f>
        <v/>
      </c>
      <c r="DM184" s="250" t="str" cm="1">
        <f t="array" ref="DM184">_xlfn.IFNA(IF(INDEX(SectorsBlocks,ROW()-ROW(DL$5)+2,MATCH(SUBSTITUTE(RPName," ",""),SectorsBlocks_Top,0))&lt;&gt;0,INDEX(SectorsBlocks,ROW()-ROW(DL$5)+2,MATCH(SUBSTITUTE(RPName," ",""),SectorsBlocks_Top,0)+1),""),"")</f>
        <v/>
      </c>
    </row>
    <row r="185" spans="68:117" ht="15" hidden="1" customHeight="1">
      <c r="BP185" s="236">
        <f ca="1"/>
        <v>0.115972222222222</v>
      </c>
      <c r="CK185" s="219">
        <f t="shared" si="652"/>
        <v>0.59375</v>
      </c>
      <c r="CL185" s="219">
        <v>0.58333333333333304</v>
      </c>
      <c r="CM185" s="219">
        <v>0.58680555555555503</v>
      </c>
      <c r="CN185" s="219">
        <f t="shared" si="654"/>
        <v>0.11874999999999999</v>
      </c>
      <c r="CO185" s="219">
        <f t="shared" si="654"/>
        <v>0.11874999999999999</v>
      </c>
      <c r="CP185" s="219">
        <v>0.58680555555555503</v>
      </c>
      <c r="CQ185" s="219">
        <v>0.117361111111111</v>
      </c>
      <c r="CS185" s="219">
        <f t="shared" si="653"/>
        <v>0.59375</v>
      </c>
      <c r="CT185" s="219">
        <v>0.58333333333333304</v>
      </c>
      <c r="CU185" s="219">
        <v>0.58680555555555503</v>
      </c>
      <c r="CV185" s="219">
        <f t="shared" si="655"/>
        <v>0.11874999999999999</v>
      </c>
      <c r="CW185" s="219">
        <f t="shared" si="655"/>
        <v>0.11874999999999999</v>
      </c>
      <c r="CX185" s="219">
        <v>0.58680555555555503</v>
      </c>
      <c r="CY185" s="219">
        <v>0.117361111111111</v>
      </c>
      <c r="DL185" s="2" t="str" cm="1">
        <f t="array" ref="DL185">_xlfn.IFNA(IF(INDEX(SectorsBlocks,ROW()-ROW(DK$5)+2,MATCH(SUBSTITUTE(RPName," ",""),SectorsBlocks_Top,0))&lt;&gt;0,INDEX(SectorsBlocks,ROW()-ROW(DK$5)+2,MATCH(SUBSTITUTE(RPName," ",""),SectorsBlocks_Top,0)),""),"")</f>
        <v/>
      </c>
      <c r="DM185" s="250" t="str" cm="1">
        <f t="array" ref="DM185">_xlfn.IFNA(IF(INDEX(SectorsBlocks,ROW()-ROW(DL$5)+2,MATCH(SUBSTITUTE(RPName," ",""),SectorsBlocks_Top,0))&lt;&gt;0,INDEX(SectorsBlocks,ROW()-ROW(DL$5)+2,MATCH(SUBSTITUTE(RPName," ",""),SectorsBlocks_Top,0)+1),""),"")</f>
        <v/>
      </c>
    </row>
    <row r="186" spans="68:117" ht="15" hidden="1" customHeight="1">
      <c r="BP186" s="236">
        <f ca="1"/>
        <v>0.116666666666667</v>
      </c>
      <c r="CK186" s="219">
        <f t="shared" si="652"/>
        <v>0.59722222222222221</v>
      </c>
      <c r="CL186" s="219">
        <v>0.58680555555555503</v>
      </c>
      <c r="CM186" s="219">
        <v>0.59027777777777801</v>
      </c>
      <c r="CN186" s="219">
        <f t="shared" si="654"/>
        <v>0.11944444444444444</v>
      </c>
      <c r="CO186" s="219">
        <f t="shared" si="654"/>
        <v>0.11944444444444444</v>
      </c>
      <c r="CP186" s="219">
        <v>0.59027777777777801</v>
      </c>
      <c r="CQ186" s="219">
        <v>0.118055555555556</v>
      </c>
      <c r="CS186" s="219">
        <f t="shared" si="653"/>
        <v>0.59722222222222221</v>
      </c>
      <c r="CT186" s="219">
        <v>0.58680555555555503</v>
      </c>
      <c r="CU186" s="219">
        <v>0.59027777777777801</v>
      </c>
      <c r="CV186" s="219">
        <f t="shared" si="655"/>
        <v>0.11944444444444444</v>
      </c>
      <c r="CW186" s="219">
        <f t="shared" si="655"/>
        <v>0.11944444444444444</v>
      </c>
      <c r="CX186" s="219">
        <v>0.59027777777777801</v>
      </c>
      <c r="CY186" s="219">
        <v>0.118055555555556</v>
      </c>
      <c r="DL186" s="2" t="str" cm="1">
        <f t="array" ref="DL186">_xlfn.IFNA(IF(INDEX(SectorsBlocks,ROW()-ROW(DK$5)+2,MATCH(SUBSTITUTE(RPName," ",""),SectorsBlocks_Top,0))&lt;&gt;0,INDEX(SectorsBlocks,ROW()-ROW(DK$5)+2,MATCH(SUBSTITUTE(RPName," ",""),SectorsBlocks_Top,0)),""),"")</f>
        <v/>
      </c>
      <c r="DM186" s="250" t="str" cm="1">
        <f t="array" ref="DM186">_xlfn.IFNA(IF(INDEX(SectorsBlocks,ROW()-ROW(DL$5)+2,MATCH(SUBSTITUTE(RPName," ",""),SectorsBlocks_Top,0))&lt;&gt;0,INDEX(SectorsBlocks,ROW()-ROW(DL$5)+2,MATCH(SUBSTITUTE(RPName," ",""),SectorsBlocks_Top,0)+1),""),"")</f>
        <v/>
      </c>
    </row>
    <row r="187" spans="68:117" ht="15" hidden="1" customHeight="1">
      <c r="BP187" s="236">
        <f ca="1"/>
        <v>0.117361111111111</v>
      </c>
      <c r="CK187" s="219">
        <f t="shared" si="652"/>
        <v>0.60069444444444442</v>
      </c>
      <c r="CL187" s="219">
        <v>0.59027777777777801</v>
      </c>
      <c r="CM187" s="219">
        <v>0.59375</v>
      </c>
      <c r="CN187" s="219">
        <f t="shared" si="654"/>
        <v>0.12013888888888889</v>
      </c>
      <c r="CO187" s="219">
        <f t="shared" si="654"/>
        <v>0.12013888888888889</v>
      </c>
      <c r="CP187" s="219">
        <v>0.59375</v>
      </c>
      <c r="CQ187" s="219">
        <v>0.11874999999999999</v>
      </c>
      <c r="CS187" s="219">
        <f t="shared" si="653"/>
        <v>0.60069444444444442</v>
      </c>
      <c r="CT187" s="219">
        <v>0.59027777777777801</v>
      </c>
      <c r="CU187" s="219">
        <v>0.59375</v>
      </c>
      <c r="CV187" s="219">
        <f t="shared" si="655"/>
        <v>0.12013888888888889</v>
      </c>
      <c r="CW187" s="219">
        <f t="shared" si="655"/>
        <v>0.12013888888888889</v>
      </c>
      <c r="CX187" s="219">
        <v>0.59375</v>
      </c>
      <c r="CY187" s="219">
        <v>0.11874999999999999</v>
      </c>
      <c r="DL187" s="2" t="str" cm="1">
        <f t="array" ref="DL187">_xlfn.IFNA(IF(INDEX(SectorsBlocks,ROW()-ROW(DK$5)+2,MATCH(SUBSTITUTE(RPName," ",""),SectorsBlocks_Top,0))&lt;&gt;0,INDEX(SectorsBlocks,ROW()-ROW(DK$5)+2,MATCH(SUBSTITUTE(RPName," ",""),SectorsBlocks_Top,0)),""),"")</f>
        <v/>
      </c>
      <c r="DM187" s="250" t="str" cm="1">
        <f t="array" ref="DM187">_xlfn.IFNA(IF(INDEX(SectorsBlocks,ROW()-ROW(DL$5)+2,MATCH(SUBSTITUTE(RPName," ",""),SectorsBlocks_Top,0))&lt;&gt;0,INDEX(SectorsBlocks,ROW()-ROW(DL$5)+2,MATCH(SUBSTITUTE(RPName," ",""),SectorsBlocks_Top,0)+1),""),"")</f>
        <v/>
      </c>
    </row>
    <row r="188" spans="68:117" ht="15" hidden="1" customHeight="1">
      <c r="BP188" s="236">
        <f ca="1"/>
        <v>0.118055555555556</v>
      </c>
      <c r="CK188" s="219">
        <f t="shared" si="652"/>
        <v>0.60416666666666663</v>
      </c>
      <c r="CL188" s="219">
        <v>0.59375</v>
      </c>
      <c r="CM188" s="219">
        <v>0.59722222222222199</v>
      </c>
      <c r="CN188" s="219">
        <f t="shared" si="654"/>
        <v>0.12083333333333333</v>
      </c>
      <c r="CO188" s="219">
        <f t="shared" si="654"/>
        <v>0.12083333333333333</v>
      </c>
      <c r="CP188" s="219">
        <v>0.59722222222222199</v>
      </c>
      <c r="CQ188" s="219">
        <v>0.11944444444444401</v>
      </c>
      <c r="CS188" s="219">
        <f t="shared" si="653"/>
        <v>0.60416666666666663</v>
      </c>
      <c r="CT188" s="219">
        <v>0.59375</v>
      </c>
      <c r="CU188" s="219">
        <v>0.59722222222222199</v>
      </c>
      <c r="CV188" s="219">
        <f t="shared" si="655"/>
        <v>0.12083333333333333</v>
      </c>
      <c r="CW188" s="219">
        <f t="shared" si="655"/>
        <v>0.12083333333333333</v>
      </c>
      <c r="CX188" s="219">
        <v>0.59722222222222199</v>
      </c>
      <c r="CY188" s="219">
        <v>0.11944444444444401</v>
      </c>
      <c r="DL188" s="2" t="str" cm="1">
        <f t="array" ref="DL188">_xlfn.IFNA(IF(INDEX(SectorsBlocks,ROW()-ROW(DK$5)+2,MATCH(SUBSTITUTE(RPName," ",""),SectorsBlocks_Top,0))&lt;&gt;0,INDEX(SectorsBlocks,ROW()-ROW(DK$5)+2,MATCH(SUBSTITUTE(RPName," ",""),SectorsBlocks_Top,0)),""),"")</f>
        <v/>
      </c>
      <c r="DM188" s="250" t="str" cm="1">
        <f t="array" ref="DM188">_xlfn.IFNA(IF(INDEX(SectorsBlocks,ROW()-ROW(DL$5)+2,MATCH(SUBSTITUTE(RPName," ",""),SectorsBlocks_Top,0))&lt;&gt;0,INDEX(SectorsBlocks,ROW()-ROW(DL$5)+2,MATCH(SUBSTITUTE(RPName," ",""),SectorsBlocks_Top,0)+1),""),"")</f>
        <v/>
      </c>
    </row>
    <row r="189" spans="68:117" ht="15" hidden="1" customHeight="1">
      <c r="BP189" s="236">
        <f ca="1"/>
        <v>0.11874999999999999</v>
      </c>
      <c r="CK189" s="219">
        <f t="shared" si="652"/>
        <v>0.60763888888888884</v>
      </c>
      <c r="CL189" s="219">
        <v>0.59722222222222199</v>
      </c>
      <c r="CM189" s="219">
        <v>0.60069444444444398</v>
      </c>
      <c r="CN189" s="219">
        <f t="shared" si="654"/>
        <v>0.12152777777777778</v>
      </c>
      <c r="CO189" s="219">
        <f t="shared" si="654"/>
        <v>0.12152777777777778</v>
      </c>
      <c r="CP189" s="219">
        <v>0.60069444444444398</v>
      </c>
      <c r="CQ189" s="219">
        <v>0.120138888888889</v>
      </c>
      <c r="CS189" s="219">
        <f t="shared" si="653"/>
        <v>0.60763888888888884</v>
      </c>
      <c r="CT189" s="219">
        <v>0.59722222222222199</v>
      </c>
      <c r="CU189" s="219">
        <v>0.60069444444444398</v>
      </c>
      <c r="CV189" s="219">
        <f t="shared" si="655"/>
        <v>0.12152777777777778</v>
      </c>
      <c r="CW189" s="219">
        <f t="shared" si="655"/>
        <v>0.12152777777777778</v>
      </c>
      <c r="CX189" s="219">
        <v>0.60069444444444398</v>
      </c>
      <c r="CY189" s="219">
        <v>0.120138888888889</v>
      </c>
      <c r="DL189" s="2" t="str" cm="1">
        <f t="array" ref="DL189">_xlfn.IFNA(IF(INDEX(SectorsBlocks,ROW()-ROW(DK$5)+2,MATCH(SUBSTITUTE(RPName," ",""),SectorsBlocks_Top,0))&lt;&gt;0,INDEX(SectorsBlocks,ROW()-ROW(DK$5)+2,MATCH(SUBSTITUTE(RPName," ",""),SectorsBlocks_Top,0)),""),"")</f>
        <v/>
      </c>
      <c r="DM189" s="250" t="str" cm="1">
        <f t="array" ref="DM189">_xlfn.IFNA(IF(INDEX(SectorsBlocks,ROW()-ROW(DL$5)+2,MATCH(SUBSTITUTE(RPName," ",""),SectorsBlocks_Top,0))&lt;&gt;0,INDEX(SectorsBlocks,ROW()-ROW(DL$5)+2,MATCH(SUBSTITUTE(RPName," ",""),SectorsBlocks_Top,0)+1),""),"")</f>
        <v/>
      </c>
    </row>
    <row r="190" spans="68:117" ht="15" hidden="1" customHeight="1">
      <c r="BP190" s="236">
        <f ca="1"/>
        <v>0.11944444444444401</v>
      </c>
      <c r="CK190" s="219">
        <f t="shared" si="652"/>
        <v>0.61111111111111105</v>
      </c>
      <c r="CL190" s="219">
        <v>0.60069444444444398</v>
      </c>
      <c r="CM190" s="219">
        <v>0.60416666666666696</v>
      </c>
      <c r="CN190" s="219">
        <f t="shared" si="654"/>
        <v>0.12222222222222222</v>
      </c>
      <c r="CO190" s="219">
        <f t="shared" si="654"/>
        <v>0.12222222222222222</v>
      </c>
      <c r="CP190" s="219">
        <v>0.60416666666666696</v>
      </c>
      <c r="CQ190" s="219">
        <v>0.120833333333333</v>
      </c>
      <c r="CS190" s="219">
        <f t="shared" si="653"/>
        <v>0.61111111111111105</v>
      </c>
      <c r="CT190" s="219">
        <v>0.60069444444444398</v>
      </c>
      <c r="CU190" s="219">
        <v>0.60416666666666696</v>
      </c>
      <c r="CV190" s="219">
        <f t="shared" si="655"/>
        <v>0.12222222222222222</v>
      </c>
      <c r="CW190" s="219">
        <f t="shared" si="655"/>
        <v>0.12222222222222222</v>
      </c>
      <c r="CX190" s="219">
        <v>0.60416666666666696</v>
      </c>
      <c r="CY190" s="219">
        <v>0.120833333333333</v>
      </c>
      <c r="DL190" s="2" t="str" cm="1">
        <f t="array" ref="DL190">_xlfn.IFNA(IF(INDEX(SectorsBlocks,ROW()-ROW(DK$5)+2,MATCH(SUBSTITUTE(RPName," ",""),SectorsBlocks_Top,0))&lt;&gt;0,INDEX(SectorsBlocks,ROW()-ROW(DK$5)+2,MATCH(SUBSTITUTE(RPName," ",""),SectorsBlocks_Top,0)),""),"")</f>
        <v/>
      </c>
      <c r="DM190" s="250" t="str" cm="1">
        <f t="array" ref="DM190">_xlfn.IFNA(IF(INDEX(SectorsBlocks,ROW()-ROW(DL$5)+2,MATCH(SUBSTITUTE(RPName," ",""),SectorsBlocks_Top,0))&lt;&gt;0,INDEX(SectorsBlocks,ROW()-ROW(DL$5)+2,MATCH(SUBSTITUTE(RPName," ",""),SectorsBlocks_Top,0)+1),""),"")</f>
        <v/>
      </c>
    </row>
    <row r="191" spans="68:117" ht="15" hidden="1" customHeight="1">
      <c r="BP191" s="236">
        <f ca="1"/>
        <v>0.120138888888889</v>
      </c>
      <c r="CK191" s="219">
        <f t="shared" si="652"/>
        <v>0.61458333333333337</v>
      </c>
      <c r="CL191" s="219">
        <v>0.60416666666666696</v>
      </c>
      <c r="CM191" s="219">
        <v>0.60763888888888895</v>
      </c>
      <c r="CN191" s="219">
        <f t="shared" si="654"/>
        <v>0.12291666666666666</v>
      </c>
      <c r="CO191" s="219">
        <f t="shared" si="654"/>
        <v>0.12291666666666666</v>
      </c>
      <c r="CP191" s="219">
        <v>0.60763888888888895</v>
      </c>
      <c r="CQ191" s="219">
        <v>0.121527777777778</v>
      </c>
      <c r="CS191" s="219">
        <f t="shared" si="653"/>
        <v>0.61458333333333337</v>
      </c>
      <c r="CT191" s="219">
        <v>0.60416666666666696</v>
      </c>
      <c r="CU191" s="219">
        <v>0.60763888888888895</v>
      </c>
      <c r="CV191" s="219">
        <f t="shared" si="655"/>
        <v>0.12291666666666666</v>
      </c>
      <c r="CW191" s="219">
        <f t="shared" si="655"/>
        <v>0.12291666666666666</v>
      </c>
      <c r="CX191" s="219">
        <v>0.60763888888888895</v>
      </c>
      <c r="CY191" s="219">
        <v>0.121527777777778</v>
      </c>
      <c r="DL191" s="2" t="str" cm="1">
        <f t="array" ref="DL191">_xlfn.IFNA(IF(INDEX(SectorsBlocks,ROW()-ROW(DK$5)+2,MATCH(SUBSTITUTE(RPName," ",""),SectorsBlocks_Top,0))&lt;&gt;0,INDEX(SectorsBlocks,ROW()-ROW(DK$5)+2,MATCH(SUBSTITUTE(RPName," ",""),SectorsBlocks_Top,0)),""),"")</f>
        <v/>
      </c>
      <c r="DM191" s="250" t="str" cm="1">
        <f t="array" ref="DM191">_xlfn.IFNA(IF(INDEX(SectorsBlocks,ROW()-ROW(DL$5)+2,MATCH(SUBSTITUTE(RPName," ",""),SectorsBlocks_Top,0))&lt;&gt;0,INDEX(SectorsBlocks,ROW()-ROW(DL$5)+2,MATCH(SUBSTITUTE(RPName," ",""),SectorsBlocks_Top,0)+1),""),"")</f>
        <v/>
      </c>
    </row>
    <row r="192" spans="68:117" ht="15" hidden="1" customHeight="1">
      <c r="BP192" s="236">
        <f ca="1"/>
        <v>0.120833333333333</v>
      </c>
      <c r="CK192" s="219">
        <f t="shared" si="652"/>
        <v>0.61805555555555558</v>
      </c>
      <c r="CL192" s="219">
        <v>0.60763888888888895</v>
      </c>
      <c r="CM192" s="219">
        <v>0.61111111111111105</v>
      </c>
      <c r="CN192" s="219">
        <f t="shared" ref="CN192:CO207" si="656">IF(CN191=1,TIME(0,1,0),TIME(HOUR(CN191),MINUTE(CN191),0)+TIME(0,1,0))</f>
        <v>0.1236111111111111</v>
      </c>
      <c r="CO192" s="219">
        <f t="shared" si="656"/>
        <v>0.1236111111111111</v>
      </c>
      <c r="CP192" s="219">
        <v>0.61111111111111105</v>
      </c>
      <c r="CQ192" s="219">
        <v>0.122222222222222</v>
      </c>
      <c r="CS192" s="219">
        <f t="shared" si="653"/>
        <v>0.61805555555555558</v>
      </c>
      <c r="CT192" s="219">
        <v>0.60763888888888895</v>
      </c>
      <c r="CU192" s="219">
        <v>0.61111111111111105</v>
      </c>
      <c r="CV192" s="219">
        <f t="shared" ref="CV192:CW207" si="657">IF(CV191=1,TIME(0,1,0),TIME(HOUR(CV191),MINUTE(CV191),0)+TIME(0,1,0))</f>
        <v>0.1236111111111111</v>
      </c>
      <c r="CW192" s="219">
        <f t="shared" si="657"/>
        <v>0.1236111111111111</v>
      </c>
      <c r="CX192" s="219">
        <v>0.61111111111111105</v>
      </c>
      <c r="CY192" s="219">
        <v>0.122222222222222</v>
      </c>
      <c r="DL192" s="2" t="str" cm="1">
        <f t="array" ref="DL192">_xlfn.IFNA(IF(INDEX(SectorsBlocks,ROW()-ROW(DK$5)+2,MATCH(SUBSTITUTE(RPName," ",""),SectorsBlocks_Top,0))&lt;&gt;0,INDEX(SectorsBlocks,ROW()-ROW(DK$5)+2,MATCH(SUBSTITUTE(RPName," ",""),SectorsBlocks_Top,0)),""),"")</f>
        <v/>
      </c>
      <c r="DM192" s="250" t="str" cm="1">
        <f t="array" ref="DM192">_xlfn.IFNA(IF(INDEX(SectorsBlocks,ROW()-ROW(DL$5)+2,MATCH(SUBSTITUTE(RPName," ",""),SectorsBlocks_Top,0))&lt;&gt;0,INDEX(SectorsBlocks,ROW()-ROW(DL$5)+2,MATCH(SUBSTITUTE(RPName," ",""),SectorsBlocks_Top,0)+1),""),"")</f>
        <v/>
      </c>
    </row>
    <row r="193" spans="68:117" ht="15" hidden="1" customHeight="1">
      <c r="BP193" s="236">
        <f ca="1"/>
        <v>0.121527777777778</v>
      </c>
      <c r="CK193" s="219">
        <f t="shared" si="652"/>
        <v>0.62152777777777779</v>
      </c>
      <c r="CL193" s="219">
        <v>0.61111111111111105</v>
      </c>
      <c r="CM193" s="219">
        <v>0.61458333333333304</v>
      </c>
      <c r="CN193" s="219">
        <f t="shared" si="656"/>
        <v>0.12430555555555556</v>
      </c>
      <c r="CO193" s="219">
        <f t="shared" si="656"/>
        <v>0.12430555555555556</v>
      </c>
      <c r="CP193" s="219">
        <v>0.61458333333333304</v>
      </c>
      <c r="CQ193" s="219">
        <v>0.12291666666666699</v>
      </c>
      <c r="CS193" s="219">
        <f t="shared" si="653"/>
        <v>0.62152777777777779</v>
      </c>
      <c r="CT193" s="219">
        <v>0.61111111111111105</v>
      </c>
      <c r="CU193" s="219">
        <v>0.61458333333333304</v>
      </c>
      <c r="CV193" s="219">
        <f t="shared" si="657"/>
        <v>0.12430555555555556</v>
      </c>
      <c r="CW193" s="219">
        <f t="shared" si="657"/>
        <v>0.12430555555555556</v>
      </c>
      <c r="CX193" s="219">
        <v>0.61458333333333304</v>
      </c>
      <c r="CY193" s="219">
        <v>0.12291666666666699</v>
      </c>
      <c r="DL193" s="2" t="str" cm="1">
        <f t="array" ref="DL193">_xlfn.IFNA(IF(INDEX(SectorsBlocks,ROW()-ROW(DK$5)+2,MATCH(SUBSTITUTE(RPName," ",""),SectorsBlocks_Top,0))&lt;&gt;0,INDEX(SectorsBlocks,ROW()-ROW(DK$5)+2,MATCH(SUBSTITUTE(RPName," ",""),SectorsBlocks_Top,0)),""),"")</f>
        <v/>
      </c>
      <c r="DM193" s="250" t="str" cm="1">
        <f t="array" ref="DM193">_xlfn.IFNA(IF(INDEX(SectorsBlocks,ROW()-ROW(DL$5)+2,MATCH(SUBSTITUTE(RPName," ",""),SectorsBlocks_Top,0))&lt;&gt;0,INDEX(SectorsBlocks,ROW()-ROW(DL$5)+2,MATCH(SUBSTITUTE(RPName," ",""),SectorsBlocks_Top,0)+1),""),"")</f>
        <v/>
      </c>
    </row>
    <row r="194" spans="68:117" ht="15" hidden="1" customHeight="1">
      <c r="BP194" s="236">
        <f ca="1"/>
        <v>0.122222222222222</v>
      </c>
      <c r="CK194" s="219">
        <f t="shared" si="652"/>
        <v>0.625</v>
      </c>
      <c r="CL194" s="219">
        <v>0.61458333333333304</v>
      </c>
      <c r="CM194" s="219">
        <v>0.61805555555555503</v>
      </c>
      <c r="CN194" s="219">
        <f t="shared" si="656"/>
        <v>0.125</v>
      </c>
      <c r="CO194" s="219">
        <f t="shared" si="656"/>
        <v>0.125</v>
      </c>
      <c r="CP194" s="219">
        <v>0.61805555555555503</v>
      </c>
      <c r="CQ194" s="219">
        <v>0.12361111111111101</v>
      </c>
      <c r="CS194" s="219">
        <f t="shared" si="653"/>
        <v>0.625</v>
      </c>
      <c r="CT194" s="219">
        <v>0.61458333333333304</v>
      </c>
      <c r="CU194" s="219">
        <v>0.61805555555555503</v>
      </c>
      <c r="CV194" s="219">
        <f t="shared" si="657"/>
        <v>0.125</v>
      </c>
      <c r="CW194" s="219">
        <f t="shared" si="657"/>
        <v>0.125</v>
      </c>
      <c r="CX194" s="219">
        <v>0.61805555555555503</v>
      </c>
      <c r="CY194" s="219">
        <v>0.12361111111111101</v>
      </c>
      <c r="DL194" s="2" t="str" cm="1">
        <f t="array" ref="DL194">_xlfn.IFNA(IF(INDEX(SectorsBlocks,ROW()-ROW(DK$5)+2,MATCH(SUBSTITUTE(RPName," ",""),SectorsBlocks_Top,0))&lt;&gt;0,INDEX(SectorsBlocks,ROW()-ROW(DK$5)+2,MATCH(SUBSTITUTE(RPName," ",""),SectorsBlocks_Top,0)),""),"")</f>
        <v/>
      </c>
      <c r="DM194" s="250" t="str" cm="1">
        <f t="array" ref="DM194">_xlfn.IFNA(IF(INDEX(SectorsBlocks,ROW()-ROW(DL$5)+2,MATCH(SUBSTITUTE(RPName," ",""),SectorsBlocks_Top,0))&lt;&gt;0,INDEX(SectorsBlocks,ROW()-ROW(DL$5)+2,MATCH(SUBSTITUTE(RPName," ",""),SectorsBlocks_Top,0)+1),""),"")</f>
        <v/>
      </c>
    </row>
    <row r="195" spans="68:117" ht="15" hidden="1" customHeight="1">
      <c r="BP195" s="236">
        <f ca="1"/>
        <v>0.12291666666666699</v>
      </c>
      <c r="CK195" s="219">
        <f t="shared" si="652"/>
        <v>0.62847222222222221</v>
      </c>
      <c r="CL195" s="219">
        <v>0.61805555555555503</v>
      </c>
      <c r="CM195" s="219">
        <v>0.62152777777777801</v>
      </c>
      <c r="CN195" s="219">
        <f t="shared" si="656"/>
        <v>0.12569444444444444</v>
      </c>
      <c r="CO195" s="219">
        <f t="shared" si="656"/>
        <v>0.12569444444444444</v>
      </c>
      <c r="CP195" s="219">
        <v>0.62152777777777801</v>
      </c>
      <c r="CQ195" s="219">
        <v>0.124305555555556</v>
      </c>
      <c r="CS195" s="219">
        <f t="shared" si="653"/>
        <v>0.62847222222222221</v>
      </c>
      <c r="CT195" s="219">
        <v>0.61805555555555503</v>
      </c>
      <c r="CU195" s="219">
        <v>0.62152777777777801</v>
      </c>
      <c r="CV195" s="219">
        <f t="shared" si="657"/>
        <v>0.12569444444444444</v>
      </c>
      <c r="CW195" s="219">
        <f t="shared" si="657"/>
        <v>0.12569444444444444</v>
      </c>
      <c r="CX195" s="219">
        <v>0.62152777777777801</v>
      </c>
      <c r="CY195" s="219">
        <v>0.124305555555556</v>
      </c>
      <c r="DL195" s="2" t="str" cm="1">
        <f t="array" ref="DL195">_xlfn.IFNA(IF(INDEX(SectorsBlocks,ROW()-ROW(DK$5)+2,MATCH(SUBSTITUTE(RPName," ",""),SectorsBlocks_Top,0))&lt;&gt;0,INDEX(SectorsBlocks,ROW()-ROW(DK$5)+2,MATCH(SUBSTITUTE(RPName," ",""),SectorsBlocks_Top,0)),""),"")</f>
        <v/>
      </c>
      <c r="DM195" s="250" t="str" cm="1">
        <f t="array" ref="DM195">_xlfn.IFNA(IF(INDEX(SectorsBlocks,ROW()-ROW(DL$5)+2,MATCH(SUBSTITUTE(RPName," ",""),SectorsBlocks_Top,0))&lt;&gt;0,INDEX(SectorsBlocks,ROW()-ROW(DL$5)+2,MATCH(SUBSTITUTE(RPName," ",""),SectorsBlocks_Top,0)+1),""),"")</f>
        <v/>
      </c>
    </row>
    <row r="196" spans="68:117" ht="15" hidden="1" customHeight="1">
      <c r="BP196" s="236">
        <f ca="1"/>
        <v>0.12361111111111101</v>
      </c>
      <c r="CK196" s="219">
        <f t="shared" si="652"/>
        <v>0.63194444444444442</v>
      </c>
      <c r="CL196" s="219">
        <v>0.62152777777777801</v>
      </c>
      <c r="CM196" s="219">
        <v>0.625</v>
      </c>
      <c r="CN196" s="219">
        <f t="shared" si="656"/>
        <v>0.12638888888888888</v>
      </c>
      <c r="CO196" s="219">
        <f t="shared" si="656"/>
        <v>0.12638888888888888</v>
      </c>
      <c r="CP196" s="219">
        <v>0.625</v>
      </c>
      <c r="CQ196" s="219">
        <v>0.125</v>
      </c>
      <c r="CS196" s="219">
        <f t="shared" si="653"/>
        <v>0.63194444444444442</v>
      </c>
      <c r="CT196" s="219">
        <v>0.62152777777777801</v>
      </c>
      <c r="CU196" s="219">
        <v>0.625</v>
      </c>
      <c r="CV196" s="219">
        <f t="shared" si="657"/>
        <v>0.12638888888888888</v>
      </c>
      <c r="CW196" s="219">
        <f t="shared" si="657"/>
        <v>0.12638888888888888</v>
      </c>
      <c r="CX196" s="219">
        <v>0.625</v>
      </c>
      <c r="CY196" s="219">
        <v>0.125</v>
      </c>
      <c r="DL196" s="2" t="str" cm="1">
        <f t="array" ref="DL196">_xlfn.IFNA(IF(INDEX(SectorsBlocks,ROW()-ROW(DK$5)+2,MATCH(SUBSTITUTE(RPName," ",""),SectorsBlocks_Top,0))&lt;&gt;0,INDEX(SectorsBlocks,ROW()-ROW(DK$5)+2,MATCH(SUBSTITUTE(RPName," ",""),SectorsBlocks_Top,0)),""),"")</f>
        <v/>
      </c>
      <c r="DM196" s="250" t="str" cm="1">
        <f t="array" ref="DM196">_xlfn.IFNA(IF(INDEX(SectorsBlocks,ROW()-ROW(DL$5)+2,MATCH(SUBSTITUTE(RPName," ",""),SectorsBlocks_Top,0))&lt;&gt;0,INDEX(SectorsBlocks,ROW()-ROW(DL$5)+2,MATCH(SUBSTITUTE(RPName," ",""),SectorsBlocks_Top,0)+1),""),"")</f>
        <v/>
      </c>
    </row>
    <row r="197" spans="68:117" ht="15" hidden="1" customHeight="1">
      <c r="BP197" s="236">
        <f ca="1"/>
        <v>0.124305555555556</v>
      </c>
      <c r="CK197" s="219">
        <f t="shared" si="652"/>
        <v>0.63541666666666663</v>
      </c>
      <c r="CL197" s="219">
        <v>0.625</v>
      </c>
      <c r="CM197" s="219">
        <v>0.62847222222222199</v>
      </c>
      <c r="CN197" s="219">
        <f t="shared" si="656"/>
        <v>0.12708333333333333</v>
      </c>
      <c r="CO197" s="219">
        <f t="shared" si="656"/>
        <v>0.12708333333333333</v>
      </c>
      <c r="CP197" s="219">
        <v>0.62847222222222199</v>
      </c>
      <c r="CQ197" s="219">
        <v>0.125694444444444</v>
      </c>
      <c r="CS197" s="219">
        <f t="shared" si="653"/>
        <v>0.63541666666666663</v>
      </c>
      <c r="CT197" s="219">
        <v>0.625</v>
      </c>
      <c r="CU197" s="219">
        <v>0.62847222222222199</v>
      </c>
      <c r="CV197" s="219">
        <f t="shared" si="657"/>
        <v>0.12708333333333333</v>
      </c>
      <c r="CW197" s="219">
        <f t="shared" si="657"/>
        <v>0.12708333333333333</v>
      </c>
      <c r="CX197" s="219">
        <v>0.62847222222222199</v>
      </c>
      <c r="CY197" s="219">
        <v>0.125694444444444</v>
      </c>
      <c r="DL197" s="2" t="str" cm="1">
        <f t="array" ref="DL197">_xlfn.IFNA(IF(INDEX(SectorsBlocks,ROW()-ROW(DK$5)+2,MATCH(SUBSTITUTE(RPName," ",""),SectorsBlocks_Top,0))&lt;&gt;0,INDEX(SectorsBlocks,ROW()-ROW(DK$5)+2,MATCH(SUBSTITUTE(RPName," ",""),SectorsBlocks_Top,0)),""),"")</f>
        <v/>
      </c>
      <c r="DM197" s="250" t="str" cm="1">
        <f t="array" ref="DM197">_xlfn.IFNA(IF(INDEX(SectorsBlocks,ROW()-ROW(DL$5)+2,MATCH(SUBSTITUTE(RPName," ",""),SectorsBlocks_Top,0))&lt;&gt;0,INDEX(SectorsBlocks,ROW()-ROW(DL$5)+2,MATCH(SUBSTITUTE(RPName," ",""),SectorsBlocks_Top,0)+1),""),"")</f>
        <v/>
      </c>
    </row>
    <row r="198" spans="68:117" ht="15" hidden="1" customHeight="1">
      <c r="BP198" s="236">
        <f ca="1"/>
        <v>0.125</v>
      </c>
      <c r="CK198" s="219">
        <f t="shared" si="652"/>
        <v>0.63888888888888884</v>
      </c>
      <c r="CL198" s="219">
        <v>0.62847222222222199</v>
      </c>
      <c r="CM198" s="219">
        <v>0.63194444444444398</v>
      </c>
      <c r="CN198" s="219">
        <f t="shared" si="656"/>
        <v>0.12777777777777777</v>
      </c>
      <c r="CO198" s="219">
        <f t="shared" si="656"/>
        <v>0.12777777777777777</v>
      </c>
      <c r="CP198" s="219">
        <v>0.63194444444444398</v>
      </c>
      <c r="CQ198" s="219">
        <v>0.12638888888888899</v>
      </c>
      <c r="CS198" s="219">
        <f t="shared" si="653"/>
        <v>0.63888888888888884</v>
      </c>
      <c r="CT198" s="219">
        <v>0.62847222222222199</v>
      </c>
      <c r="CU198" s="219">
        <v>0.63194444444444398</v>
      </c>
      <c r="CV198" s="219">
        <f t="shared" si="657"/>
        <v>0.12777777777777777</v>
      </c>
      <c r="CW198" s="219">
        <f t="shared" si="657"/>
        <v>0.12777777777777777</v>
      </c>
      <c r="CX198" s="219">
        <v>0.63194444444444398</v>
      </c>
      <c r="CY198" s="219">
        <v>0.12638888888888899</v>
      </c>
      <c r="DL198" s="2" t="str" cm="1">
        <f t="array" ref="DL198">_xlfn.IFNA(IF(INDEX(SectorsBlocks,ROW()-ROW(DK$5)+2,MATCH(SUBSTITUTE(RPName," ",""),SectorsBlocks_Top,0))&lt;&gt;0,INDEX(SectorsBlocks,ROW()-ROW(DK$5)+2,MATCH(SUBSTITUTE(RPName," ",""),SectorsBlocks_Top,0)),""),"")</f>
        <v/>
      </c>
      <c r="DM198" s="250" t="str" cm="1">
        <f t="array" ref="DM198">_xlfn.IFNA(IF(INDEX(SectorsBlocks,ROW()-ROW(DL$5)+2,MATCH(SUBSTITUTE(RPName," ",""),SectorsBlocks_Top,0))&lt;&gt;0,INDEX(SectorsBlocks,ROW()-ROW(DL$5)+2,MATCH(SUBSTITUTE(RPName," ",""),SectorsBlocks_Top,0)+1),""),"")</f>
        <v/>
      </c>
    </row>
    <row r="199" spans="68:117" ht="15" hidden="1" customHeight="1">
      <c r="BP199" s="236">
        <f ca="1"/>
        <v>0.125694444444444</v>
      </c>
      <c r="CK199" s="219">
        <f t="shared" si="652"/>
        <v>0.64236111111111105</v>
      </c>
      <c r="CL199" s="219">
        <v>0.63194444444444398</v>
      </c>
      <c r="CM199" s="219">
        <v>0.63541666666666696</v>
      </c>
      <c r="CN199" s="219">
        <f t="shared" si="656"/>
        <v>0.12847222222222221</v>
      </c>
      <c r="CO199" s="219">
        <f t="shared" si="656"/>
        <v>0.12847222222222221</v>
      </c>
      <c r="CP199" s="219">
        <v>0.63541666666666696</v>
      </c>
      <c r="CQ199" s="219">
        <v>0.12708333333333299</v>
      </c>
      <c r="CS199" s="219">
        <f t="shared" si="653"/>
        <v>0.64236111111111105</v>
      </c>
      <c r="CT199" s="219">
        <v>0.63194444444444398</v>
      </c>
      <c r="CU199" s="219">
        <v>0.63541666666666696</v>
      </c>
      <c r="CV199" s="219">
        <f t="shared" si="657"/>
        <v>0.12847222222222221</v>
      </c>
      <c r="CW199" s="219">
        <f t="shared" si="657"/>
        <v>0.12847222222222221</v>
      </c>
      <c r="CX199" s="219">
        <v>0.63541666666666696</v>
      </c>
      <c r="CY199" s="219">
        <v>0.12708333333333299</v>
      </c>
      <c r="DL199" s="2" t="str" cm="1">
        <f t="array" ref="DL199">_xlfn.IFNA(IF(INDEX(SectorsBlocks,ROW()-ROW(DK$5)+2,MATCH(SUBSTITUTE(RPName," ",""),SectorsBlocks_Top,0))&lt;&gt;0,INDEX(SectorsBlocks,ROW()-ROW(DK$5)+2,MATCH(SUBSTITUTE(RPName," ",""),SectorsBlocks_Top,0)),""),"")</f>
        <v/>
      </c>
      <c r="DM199" s="250" t="str" cm="1">
        <f t="array" ref="DM199">_xlfn.IFNA(IF(INDEX(SectorsBlocks,ROW()-ROW(DL$5)+2,MATCH(SUBSTITUTE(RPName," ",""),SectorsBlocks_Top,0))&lt;&gt;0,INDEX(SectorsBlocks,ROW()-ROW(DL$5)+2,MATCH(SUBSTITUTE(RPName," ",""),SectorsBlocks_Top,0)+1),""),"")</f>
        <v/>
      </c>
    </row>
    <row r="200" spans="68:117" ht="15" hidden="1" customHeight="1">
      <c r="BP200" s="236">
        <f ca="1"/>
        <v>0.12638888888888899</v>
      </c>
      <c r="CK200" s="219">
        <f t="shared" si="652"/>
        <v>0.64583333333333337</v>
      </c>
      <c r="CL200" s="219">
        <v>0.63541666666666696</v>
      </c>
      <c r="CM200" s="219">
        <v>0.63888888888888895</v>
      </c>
      <c r="CN200" s="219">
        <f t="shared" si="656"/>
        <v>0.12916666666666665</v>
      </c>
      <c r="CO200" s="219">
        <f t="shared" si="656"/>
        <v>0.12916666666666665</v>
      </c>
      <c r="CP200" s="219">
        <v>0.63888888888888895</v>
      </c>
      <c r="CQ200" s="219">
        <v>0.12777777777777799</v>
      </c>
      <c r="CS200" s="219">
        <f t="shared" si="653"/>
        <v>0.64583333333333337</v>
      </c>
      <c r="CT200" s="219">
        <v>0.63541666666666696</v>
      </c>
      <c r="CU200" s="219">
        <v>0.63888888888888895</v>
      </c>
      <c r="CV200" s="219">
        <f t="shared" si="657"/>
        <v>0.12916666666666665</v>
      </c>
      <c r="CW200" s="219">
        <f t="shared" si="657"/>
        <v>0.12916666666666665</v>
      </c>
      <c r="CX200" s="219">
        <v>0.63888888888888895</v>
      </c>
      <c r="CY200" s="219">
        <v>0.12777777777777799</v>
      </c>
      <c r="DL200" s="2" t="str" cm="1">
        <f t="array" ref="DL200">_xlfn.IFNA(IF(INDEX(SectorsBlocks,ROW()-ROW(DK$5)+2,MATCH(SUBSTITUTE(RPName," ",""),SectorsBlocks_Top,0))&lt;&gt;0,INDEX(SectorsBlocks,ROW()-ROW(DK$5)+2,MATCH(SUBSTITUTE(RPName," ",""),SectorsBlocks_Top,0)),""),"")</f>
        <v/>
      </c>
      <c r="DM200" s="250" t="str" cm="1">
        <f t="array" ref="DM200">_xlfn.IFNA(IF(INDEX(SectorsBlocks,ROW()-ROW(DL$5)+2,MATCH(SUBSTITUTE(RPName," ",""),SectorsBlocks_Top,0))&lt;&gt;0,INDEX(SectorsBlocks,ROW()-ROW(DL$5)+2,MATCH(SUBSTITUTE(RPName," ",""),SectorsBlocks_Top,0)+1),""),"")</f>
        <v/>
      </c>
    </row>
    <row r="201" spans="68:117" ht="15" hidden="1" customHeight="1">
      <c r="BP201" s="236">
        <f ca="1"/>
        <v>0.12708333333333299</v>
      </c>
      <c r="CK201" s="219">
        <f t="shared" si="652"/>
        <v>0.64930555555555558</v>
      </c>
      <c r="CL201" s="219">
        <v>0.63888888888888895</v>
      </c>
      <c r="CM201" s="219">
        <v>0.64236111111111105</v>
      </c>
      <c r="CN201" s="219">
        <f t="shared" si="656"/>
        <v>0.12986111111111112</v>
      </c>
      <c r="CO201" s="219">
        <f t="shared" si="656"/>
        <v>0.12986111111111112</v>
      </c>
      <c r="CP201" s="219">
        <v>0.64236111111111105</v>
      </c>
      <c r="CQ201" s="219">
        <v>0.12847222222222199</v>
      </c>
      <c r="CS201" s="219">
        <f t="shared" si="653"/>
        <v>0.64930555555555558</v>
      </c>
      <c r="CT201" s="219">
        <v>0.63888888888888895</v>
      </c>
      <c r="CU201" s="219">
        <v>0.64236111111111105</v>
      </c>
      <c r="CV201" s="219">
        <f t="shared" si="657"/>
        <v>0.12986111111111112</v>
      </c>
      <c r="CW201" s="219">
        <f t="shared" si="657"/>
        <v>0.12986111111111112</v>
      </c>
      <c r="CX201" s="219">
        <v>0.64236111111111105</v>
      </c>
      <c r="CY201" s="219">
        <v>0.12847222222222199</v>
      </c>
      <c r="DL201" s="2" t="str" cm="1">
        <f t="array" ref="DL201">_xlfn.IFNA(IF(INDEX(SectorsBlocks,ROW()-ROW(DK$5)+2,MATCH(SUBSTITUTE(RPName," ",""),SectorsBlocks_Top,0))&lt;&gt;0,INDEX(SectorsBlocks,ROW()-ROW(DK$5)+2,MATCH(SUBSTITUTE(RPName," ",""),SectorsBlocks_Top,0)),""),"")</f>
        <v/>
      </c>
      <c r="DM201" s="250" t="str" cm="1">
        <f t="array" ref="DM201">_xlfn.IFNA(IF(INDEX(SectorsBlocks,ROW()-ROW(DL$5)+2,MATCH(SUBSTITUTE(RPName," ",""),SectorsBlocks_Top,0))&lt;&gt;0,INDEX(SectorsBlocks,ROW()-ROW(DL$5)+2,MATCH(SUBSTITUTE(RPName," ",""),SectorsBlocks_Top,0)+1),""),"")</f>
        <v/>
      </c>
    </row>
    <row r="202" spans="68:117" ht="15" hidden="1" customHeight="1">
      <c r="BP202" s="236">
        <f ca="1"/>
        <v>0.12777777777777799</v>
      </c>
      <c r="CK202" s="219">
        <f t="shared" si="652"/>
        <v>0.65277777777777779</v>
      </c>
      <c r="CL202" s="219">
        <v>0.64236111111111105</v>
      </c>
      <c r="CM202" s="219">
        <v>0.64583333333333304</v>
      </c>
      <c r="CN202" s="219">
        <f t="shared" si="656"/>
        <v>0.13055555555555556</v>
      </c>
      <c r="CO202" s="219">
        <f t="shared" si="656"/>
        <v>0.13055555555555556</v>
      </c>
      <c r="CP202" s="219">
        <v>0.64583333333333304</v>
      </c>
      <c r="CQ202" s="219">
        <v>0.12916666666666701</v>
      </c>
      <c r="CS202" s="219">
        <f t="shared" si="653"/>
        <v>0.65277777777777779</v>
      </c>
      <c r="CT202" s="219">
        <v>0.64236111111111105</v>
      </c>
      <c r="CU202" s="219">
        <v>0.64583333333333304</v>
      </c>
      <c r="CV202" s="219">
        <f t="shared" si="657"/>
        <v>0.13055555555555556</v>
      </c>
      <c r="CW202" s="219">
        <f t="shared" si="657"/>
        <v>0.13055555555555556</v>
      </c>
      <c r="CX202" s="219">
        <v>0.64583333333333304</v>
      </c>
      <c r="CY202" s="219">
        <v>0.12916666666666701</v>
      </c>
      <c r="DL202" s="2" t="str" cm="1">
        <f t="array" ref="DL202">_xlfn.IFNA(IF(INDEX(SectorsBlocks,ROW()-ROW(DK$5)+2,MATCH(SUBSTITUTE(RPName," ",""),SectorsBlocks_Top,0))&lt;&gt;0,INDEX(SectorsBlocks,ROW()-ROW(DK$5)+2,MATCH(SUBSTITUTE(RPName," ",""),SectorsBlocks_Top,0)),""),"")</f>
        <v/>
      </c>
      <c r="DM202" s="250" t="str" cm="1">
        <f t="array" ref="DM202">_xlfn.IFNA(IF(INDEX(SectorsBlocks,ROW()-ROW(DL$5)+2,MATCH(SUBSTITUTE(RPName," ",""),SectorsBlocks_Top,0))&lt;&gt;0,INDEX(SectorsBlocks,ROW()-ROW(DL$5)+2,MATCH(SUBSTITUTE(RPName," ",""),SectorsBlocks_Top,0)+1),""),"")</f>
        <v/>
      </c>
    </row>
    <row r="203" spans="68:117" ht="15" hidden="1" customHeight="1">
      <c r="BP203" s="236">
        <f ca="1"/>
        <v>0.12847222222222199</v>
      </c>
      <c r="CK203" s="219">
        <f t="shared" si="652"/>
        <v>0.65625</v>
      </c>
      <c r="CL203" s="219">
        <v>0.64583333333333304</v>
      </c>
      <c r="CM203" s="219">
        <v>0.64930555555555503</v>
      </c>
      <c r="CN203" s="219">
        <f t="shared" si="656"/>
        <v>0.13125000000000001</v>
      </c>
      <c r="CO203" s="219">
        <f t="shared" si="656"/>
        <v>0.13125000000000001</v>
      </c>
      <c r="CP203" s="219">
        <v>0.64930555555555503</v>
      </c>
      <c r="CQ203" s="219">
        <v>0.12986111111111101</v>
      </c>
      <c r="CS203" s="219">
        <f t="shared" si="653"/>
        <v>0.65625</v>
      </c>
      <c r="CT203" s="219">
        <v>0.64583333333333304</v>
      </c>
      <c r="CU203" s="219">
        <v>0.64930555555555503</v>
      </c>
      <c r="CV203" s="219">
        <f t="shared" si="657"/>
        <v>0.13125000000000001</v>
      </c>
      <c r="CW203" s="219">
        <f t="shared" si="657"/>
        <v>0.13125000000000001</v>
      </c>
      <c r="CX203" s="219">
        <v>0.64930555555555503</v>
      </c>
      <c r="CY203" s="219">
        <v>0.12986111111111101</v>
      </c>
      <c r="DL203" s="2" t="str" cm="1">
        <f t="array" ref="DL203">_xlfn.IFNA(IF(INDEX(SectorsBlocks,ROW()-ROW(DK$5)+2,MATCH(SUBSTITUTE(RPName," ",""),SectorsBlocks_Top,0))&lt;&gt;0,INDEX(SectorsBlocks,ROW()-ROW(DK$5)+2,MATCH(SUBSTITUTE(RPName," ",""),SectorsBlocks_Top,0)),""),"")</f>
        <v/>
      </c>
      <c r="DM203" s="250" t="str" cm="1">
        <f t="array" ref="DM203">_xlfn.IFNA(IF(INDEX(SectorsBlocks,ROW()-ROW(DL$5)+2,MATCH(SUBSTITUTE(RPName," ",""),SectorsBlocks_Top,0))&lt;&gt;0,INDEX(SectorsBlocks,ROW()-ROW(DL$5)+2,MATCH(SUBSTITUTE(RPName," ",""),SectorsBlocks_Top,0)+1),""),"")</f>
        <v/>
      </c>
    </row>
    <row r="204" spans="68:117" ht="15" hidden="1" customHeight="1">
      <c r="BP204" s="236">
        <f ca="1"/>
        <v>0.12916666666666701</v>
      </c>
      <c r="CK204" s="219">
        <f t="shared" si="652"/>
        <v>0.65972222222222221</v>
      </c>
      <c r="CL204" s="219">
        <v>0.64930555555555503</v>
      </c>
      <c r="CM204" s="219">
        <v>0.65277777777777801</v>
      </c>
      <c r="CN204" s="219">
        <f t="shared" si="656"/>
        <v>0.13194444444444445</v>
      </c>
      <c r="CO204" s="219">
        <f t="shared" si="656"/>
        <v>0.13194444444444445</v>
      </c>
      <c r="CP204" s="219">
        <v>0.65277777777777801</v>
      </c>
      <c r="CQ204" s="219">
        <v>0.13055555555555601</v>
      </c>
      <c r="CS204" s="219">
        <f t="shared" si="653"/>
        <v>0.65972222222222221</v>
      </c>
      <c r="CT204" s="219">
        <v>0.64930555555555503</v>
      </c>
      <c r="CU204" s="219">
        <v>0.65277777777777801</v>
      </c>
      <c r="CV204" s="219">
        <f t="shared" si="657"/>
        <v>0.13194444444444445</v>
      </c>
      <c r="CW204" s="219">
        <f t="shared" si="657"/>
        <v>0.13194444444444445</v>
      </c>
      <c r="CX204" s="219">
        <v>0.65277777777777801</v>
      </c>
      <c r="CY204" s="219">
        <v>0.13055555555555601</v>
      </c>
      <c r="DL204" s="2" t="str" cm="1">
        <f t="array" ref="DL204">_xlfn.IFNA(IF(INDEX(SectorsBlocks,ROW()-ROW(DK$5)+2,MATCH(SUBSTITUTE(RPName," ",""),SectorsBlocks_Top,0))&lt;&gt;0,INDEX(SectorsBlocks,ROW()-ROW(DK$5)+2,MATCH(SUBSTITUTE(RPName," ",""),SectorsBlocks_Top,0)),""),"")</f>
        <v/>
      </c>
      <c r="DM204" s="250" t="str" cm="1">
        <f t="array" ref="DM204">_xlfn.IFNA(IF(INDEX(SectorsBlocks,ROW()-ROW(DL$5)+2,MATCH(SUBSTITUTE(RPName," ",""),SectorsBlocks_Top,0))&lt;&gt;0,INDEX(SectorsBlocks,ROW()-ROW(DL$5)+2,MATCH(SUBSTITUTE(RPName," ",""),SectorsBlocks_Top,0)+1),""),"")</f>
        <v/>
      </c>
    </row>
    <row r="205" spans="68:117" ht="15" hidden="1" customHeight="1">
      <c r="BP205" s="236">
        <f ca="1"/>
        <v>0.12986111111111101</v>
      </c>
      <c r="CK205" s="219">
        <f t="shared" si="652"/>
        <v>0.66319444444444442</v>
      </c>
      <c r="CL205" s="219">
        <v>0.65277777777777801</v>
      </c>
      <c r="CM205" s="219">
        <v>0.65625</v>
      </c>
      <c r="CN205" s="219">
        <f t="shared" si="656"/>
        <v>0.13263888888888889</v>
      </c>
      <c r="CO205" s="219">
        <f t="shared" si="656"/>
        <v>0.13263888888888889</v>
      </c>
      <c r="CP205" s="219">
        <v>0.65625</v>
      </c>
      <c r="CQ205" s="219">
        <v>0.13125000000000001</v>
      </c>
      <c r="CS205" s="219">
        <f t="shared" si="653"/>
        <v>0.66319444444444442</v>
      </c>
      <c r="CT205" s="219">
        <v>0.65277777777777801</v>
      </c>
      <c r="CU205" s="219">
        <v>0.65625</v>
      </c>
      <c r="CV205" s="219">
        <f t="shared" si="657"/>
        <v>0.13263888888888889</v>
      </c>
      <c r="CW205" s="219">
        <f t="shared" si="657"/>
        <v>0.13263888888888889</v>
      </c>
      <c r="CX205" s="219">
        <v>0.65625</v>
      </c>
      <c r="CY205" s="219">
        <v>0.13125000000000001</v>
      </c>
      <c r="DL205" s="2" t="str" cm="1">
        <f t="array" ref="DL205">_xlfn.IFNA(IF(INDEX(SectorsBlocks,ROW()-ROW(DK$5)+2,MATCH(SUBSTITUTE(RPName," ",""),SectorsBlocks_Top,0))&lt;&gt;0,INDEX(SectorsBlocks,ROW()-ROW(DK$5)+2,MATCH(SUBSTITUTE(RPName," ",""),SectorsBlocks_Top,0)),""),"")</f>
        <v/>
      </c>
      <c r="DM205" s="250" t="str" cm="1">
        <f t="array" ref="DM205">_xlfn.IFNA(IF(INDEX(SectorsBlocks,ROW()-ROW(DL$5)+2,MATCH(SUBSTITUTE(RPName," ",""),SectorsBlocks_Top,0))&lt;&gt;0,INDEX(SectorsBlocks,ROW()-ROW(DL$5)+2,MATCH(SUBSTITUTE(RPName," ",""),SectorsBlocks_Top,0)+1),""),"")</f>
        <v/>
      </c>
    </row>
    <row r="206" spans="68:117" ht="15" hidden="1" customHeight="1">
      <c r="BP206" s="236">
        <f ca="1"/>
        <v>0.13055555555555601</v>
      </c>
      <c r="CK206" s="219">
        <f t="shared" si="652"/>
        <v>0.66666666666666663</v>
      </c>
      <c r="CL206" s="219">
        <v>0.65625</v>
      </c>
      <c r="CM206" s="219">
        <v>0.65972222222222199</v>
      </c>
      <c r="CN206" s="219">
        <f t="shared" si="656"/>
        <v>0.13333333333333333</v>
      </c>
      <c r="CO206" s="219">
        <f t="shared" si="656"/>
        <v>0.13333333333333333</v>
      </c>
      <c r="CP206" s="219">
        <v>0.65972222222222199</v>
      </c>
      <c r="CQ206" s="219">
        <v>0.131944444444444</v>
      </c>
      <c r="CS206" s="219">
        <f t="shared" si="653"/>
        <v>0.66666666666666663</v>
      </c>
      <c r="CT206" s="219">
        <v>0.65625</v>
      </c>
      <c r="CU206" s="219">
        <v>0.65972222222222199</v>
      </c>
      <c r="CV206" s="219">
        <f t="shared" si="657"/>
        <v>0.13333333333333333</v>
      </c>
      <c r="CW206" s="219">
        <f t="shared" si="657"/>
        <v>0.13333333333333333</v>
      </c>
      <c r="CX206" s="219">
        <v>0.65972222222222199</v>
      </c>
      <c r="CY206" s="219">
        <v>0.131944444444444</v>
      </c>
      <c r="DL206" s="2" t="str" cm="1">
        <f t="array" ref="DL206">_xlfn.IFNA(IF(INDEX(SectorsBlocks,ROW()-ROW(DK$5)+2,MATCH(SUBSTITUTE(RPName," ",""),SectorsBlocks_Top,0))&lt;&gt;0,INDEX(SectorsBlocks,ROW()-ROW(DK$5)+2,MATCH(SUBSTITUTE(RPName," ",""),SectorsBlocks_Top,0)),""),"")</f>
        <v/>
      </c>
      <c r="DM206" s="250" t="str" cm="1">
        <f t="array" ref="DM206">_xlfn.IFNA(IF(INDEX(SectorsBlocks,ROW()-ROW(DL$5)+2,MATCH(SUBSTITUTE(RPName," ",""),SectorsBlocks_Top,0))&lt;&gt;0,INDEX(SectorsBlocks,ROW()-ROW(DL$5)+2,MATCH(SUBSTITUTE(RPName," ",""),SectorsBlocks_Top,0)+1),""),"")</f>
        <v/>
      </c>
    </row>
    <row r="207" spans="68:117" ht="15" hidden="1" customHeight="1">
      <c r="BP207" s="236">
        <f ca="1"/>
        <v>0.13125000000000001</v>
      </c>
      <c r="CK207" s="219">
        <f t="shared" si="652"/>
        <v>0.67013888888888884</v>
      </c>
      <c r="CL207" s="219">
        <v>0.65972222222222199</v>
      </c>
      <c r="CM207" s="219">
        <v>0.66319444444444398</v>
      </c>
      <c r="CN207" s="219">
        <f t="shared" si="656"/>
        <v>0.13402777777777777</v>
      </c>
      <c r="CO207" s="219">
        <f t="shared" si="656"/>
        <v>0.13402777777777777</v>
      </c>
      <c r="CP207" s="219">
        <v>0.66319444444444398</v>
      </c>
      <c r="CQ207" s="219">
        <v>0.132638888888889</v>
      </c>
      <c r="CS207" s="219">
        <f t="shared" si="653"/>
        <v>0.67013888888888884</v>
      </c>
      <c r="CT207" s="219">
        <v>0.65972222222222199</v>
      </c>
      <c r="CU207" s="219">
        <v>0.66319444444444398</v>
      </c>
      <c r="CV207" s="219">
        <f t="shared" si="657"/>
        <v>0.13402777777777777</v>
      </c>
      <c r="CW207" s="219">
        <f t="shared" si="657"/>
        <v>0.13402777777777777</v>
      </c>
      <c r="CX207" s="219">
        <v>0.66319444444444398</v>
      </c>
      <c r="CY207" s="219">
        <v>0.132638888888889</v>
      </c>
      <c r="DL207" s="2" t="str" cm="1">
        <f t="array" ref="DL207">_xlfn.IFNA(IF(INDEX(SectorsBlocks,ROW()-ROW(DK$5)+2,MATCH(SUBSTITUTE(RPName," ",""),SectorsBlocks_Top,0))&lt;&gt;0,INDEX(SectorsBlocks,ROW()-ROW(DK$5)+2,MATCH(SUBSTITUTE(RPName," ",""),SectorsBlocks_Top,0)),""),"")</f>
        <v/>
      </c>
      <c r="DM207" s="250" t="str" cm="1">
        <f t="array" ref="DM207">_xlfn.IFNA(IF(INDEX(SectorsBlocks,ROW()-ROW(DL$5)+2,MATCH(SUBSTITUTE(RPName," ",""),SectorsBlocks_Top,0))&lt;&gt;0,INDEX(SectorsBlocks,ROW()-ROW(DL$5)+2,MATCH(SUBSTITUTE(RPName," ",""),SectorsBlocks_Top,0)+1),""),"")</f>
        <v/>
      </c>
    </row>
    <row r="208" spans="68:117" ht="15" hidden="1" customHeight="1">
      <c r="BP208" s="236">
        <f ca="1"/>
        <v>0.131944444444444</v>
      </c>
      <c r="CK208" s="219">
        <f t="shared" si="652"/>
        <v>0.67361111111111105</v>
      </c>
      <c r="CL208" s="219">
        <v>0.66319444444444398</v>
      </c>
      <c r="CM208" s="219">
        <v>0.66666666666666696</v>
      </c>
      <c r="CN208" s="219">
        <f t="shared" ref="CN208:CO223" si="658">IF(CN207=1,TIME(0,1,0),TIME(HOUR(CN207),MINUTE(CN207),0)+TIME(0,1,0))</f>
        <v>0.13472222222222222</v>
      </c>
      <c r="CO208" s="219">
        <f t="shared" si="658"/>
        <v>0.13472222222222222</v>
      </c>
      <c r="CP208" s="219">
        <v>0.66666666666666696</v>
      </c>
      <c r="CQ208" s="219">
        <v>0.133333333333333</v>
      </c>
      <c r="CS208" s="219">
        <f t="shared" si="653"/>
        <v>0.67361111111111105</v>
      </c>
      <c r="CT208" s="219">
        <v>0.66319444444444398</v>
      </c>
      <c r="CU208" s="219">
        <v>0.66666666666666696</v>
      </c>
      <c r="CV208" s="219">
        <f t="shared" ref="CV208:CW223" si="659">IF(CV207=1,TIME(0,1,0),TIME(HOUR(CV207),MINUTE(CV207),0)+TIME(0,1,0))</f>
        <v>0.13472222222222222</v>
      </c>
      <c r="CW208" s="219">
        <f t="shared" si="659"/>
        <v>0.13472222222222222</v>
      </c>
      <c r="CX208" s="219">
        <v>0.66666666666666696</v>
      </c>
      <c r="CY208" s="219">
        <v>0.133333333333333</v>
      </c>
      <c r="DL208" s="2" t="str" cm="1">
        <f t="array" ref="DL208">_xlfn.IFNA(IF(INDEX(SectorsBlocks,ROW()-ROW(DK$5)+2,MATCH(SUBSTITUTE(RPName," ",""),SectorsBlocks_Top,0))&lt;&gt;0,INDEX(SectorsBlocks,ROW()-ROW(DK$5)+2,MATCH(SUBSTITUTE(RPName," ",""),SectorsBlocks_Top,0)),""),"")</f>
        <v/>
      </c>
      <c r="DM208" s="250" t="str" cm="1">
        <f t="array" ref="DM208">_xlfn.IFNA(IF(INDEX(SectorsBlocks,ROW()-ROW(DL$5)+2,MATCH(SUBSTITUTE(RPName," ",""),SectorsBlocks_Top,0))&lt;&gt;0,INDEX(SectorsBlocks,ROW()-ROW(DL$5)+2,MATCH(SUBSTITUTE(RPName," ",""),SectorsBlocks_Top,0)+1),""),"")</f>
        <v/>
      </c>
    </row>
    <row r="209" spans="68:117" ht="15" hidden="1" customHeight="1">
      <c r="BP209" s="236">
        <f ca="1"/>
        <v>0.132638888888889</v>
      </c>
      <c r="CK209" s="219">
        <f t="shared" si="652"/>
        <v>0.67708333333333337</v>
      </c>
      <c r="CL209" s="219">
        <v>0.66666666666666696</v>
      </c>
      <c r="CM209" s="219">
        <v>0.67013888888888895</v>
      </c>
      <c r="CN209" s="219">
        <f t="shared" si="658"/>
        <v>0.13541666666666666</v>
      </c>
      <c r="CO209" s="219">
        <f t="shared" si="658"/>
        <v>0.13541666666666666</v>
      </c>
      <c r="CP209" s="219">
        <v>0.67013888888888895</v>
      </c>
      <c r="CQ209" s="219">
        <v>0.134027777777778</v>
      </c>
      <c r="CS209" s="219">
        <f t="shared" si="653"/>
        <v>0.67708333333333337</v>
      </c>
      <c r="CT209" s="219">
        <v>0.66666666666666696</v>
      </c>
      <c r="CU209" s="219">
        <v>0.67013888888888895</v>
      </c>
      <c r="CV209" s="219">
        <f t="shared" si="659"/>
        <v>0.13541666666666666</v>
      </c>
      <c r="CW209" s="219">
        <f t="shared" si="659"/>
        <v>0.13541666666666666</v>
      </c>
      <c r="CX209" s="219">
        <v>0.67013888888888895</v>
      </c>
      <c r="CY209" s="219">
        <v>0.134027777777778</v>
      </c>
      <c r="DL209" s="2" t="str" cm="1">
        <f t="array" ref="DL209">_xlfn.IFNA(IF(INDEX(SectorsBlocks,ROW()-ROW(DK$5)+2,MATCH(SUBSTITUTE(RPName," ",""),SectorsBlocks_Top,0))&lt;&gt;0,INDEX(SectorsBlocks,ROW()-ROW(DK$5)+2,MATCH(SUBSTITUTE(RPName," ",""),SectorsBlocks_Top,0)),""),"")</f>
        <v/>
      </c>
      <c r="DM209" s="250" t="str" cm="1">
        <f t="array" ref="DM209">_xlfn.IFNA(IF(INDEX(SectorsBlocks,ROW()-ROW(DL$5)+2,MATCH(SUBSTITUTE(RPName," ",""),SectorsBlocks_Top,0))&lt;&gt;0,INDEX(SectorsBlocks,ROW()-ROW(DL$5)+2,MATCH(SUBSTITUTE(RPName," ",""),SectorsBlocks_Top,0)+1),""),"")</f>
        <v/>
      </c>
    </row>
    <row r="210" spans="68:117" ht="15" hidden="1" customHeight="1">
      <c r="BP210" s="236">
        <f ca="1"/>
        <v>0.133333333333333</v>
      </c>
      <c r="CK210" s="219">
        <f t="shared" si="652"/>
        <v>0.68055555555555558</v>
      </c>
      <c r="CL210" s="219">
        <v>0.67013888888888895</v>
      </c>
      <c r="CM210" s="219">
        <v>0.67361111111111105</v>
      </c>
      <c r="CN210" s="219">
        <f t="shared" si="658"/>
        <v>0.1361111111111111</v>
      </c>
      <c r="CO210" s="219">
        <f t="shared" si="658"/>
        <v>0.1361111111111111</v>
      </c>
      <c r="CP210" s="219">
        <v>0.67361111111111105</v>
      </c>
      <c r="CQ210" s="219">
        <v>0.13472222222222199</v>
      </c>
      <c r="CS210" s="219">
        <f t="shared" si="653"/>
        <v>0.68055555555555558</v>
      </c>
      <c r="CT210" s="219">
        <v>0.67013888888888895</v>
      </c>
      <c r="CU210" s="219">
        <v>0.67361111111111105</v>
      </c>
      <c r="CV210" s="219">
        <f t="shared" si="659"/>
        <v>0.1361111111111111</v>
      </c>
      <c r="CW210" s="219">
        <f t="shared" si="659"/>
        <v>0.1361111111111111</v>
      </c>
      <c r="CX210" s="219">
        <v>0.67361111111111105</v>
      </c>
      <c r="CY210" s="219">
        <v>0.13472222222222199</v>
      </c>
      <c r="DL210" s="2" t="str" cm="1">
        <f t="array" ref="DL210">_xlfn.IFNA(IF(INDEX(SectorsBlocks,ROW()-ROW(DK$5)+2,MATCH(SUBSTITUTE(RPName," ",""),SectorsBlocks_Top,0))&lt;&gt;0,INDEX(SectorsBlocks,ROW()-ROW(DK$5)+2,MATCH(SUBSTITUTE(RPName," ",""),SectorsBlocks_Top,0)),""),"")</f>
        <v/>
      </c>
      <c r="DM210" s="250" t="str" cm="1">
        <f t="array" ref="DM210">_xlfn.IFNA(IF(INDEX(SectorsBlocks,ROW()-ROW(DL$5)+2,MATCH(SUBSTITUTE(RPName," ",""),SectorsBlocks_Top,0))&lt;&gt;0,INDEX(SectorsBlocks,ROW()-ROW(DL$5)+2,MATCH(SUBSTITUTE(RPName," ",""),SectorsBlocks_Top,0)+1),""),"")</f>
        <v/>
      </c>
    </row>
    <row r="211" spans="68:117" ht="15" hidden="1" customHeight="1">
      <c r="BP211" s="236">
        <f ca="1"/>
        <v>0.134027777777778</v>
      </c>
      <c r="CK211" s="219">
        <f t="shared" si="652"/>
        <v>0.68402777777777779</v>
      </c>
      <c r="CL211" s="219">
        <v>0.67361111111111105</v>
      </c>
      <c r="CM211" s="219">
        <v>0.67708333333333304</v>
      </c>
      <c r="CN211" s="219">
        <f t="shared" si="658"/>
        <v>0.13680555555555554</v>
      </c>
      <c r="CO211" s="219">
        <f t="shared" si="658"/>
        <v>0.13680555555555554</v>
      </c>
      <c r="CP211" s="219">
        <v>0.67708333333333304</v>
      </c>
      <c r="CQ211" s="219">
        <v>0.13541666666666699</v>
      </c>
      <c r="CS211" s="219">
        <f t="shared" si="653"/>
        <v>0.68402777777777779</v>
      </c>
      <c r="CT211" s="219">
        <v>0.67361111111111105</v>
      </c>
      <c r="CU211" s="219">
        <v>0.67708333333333304</v>
      </c>
      <c r="CV211" s="219">
        <f t="shared" si="659"/>
        <v>0.13680555555555554</v>
      </c>
      <c r="CW211" s="219">
        <f t="shared" si="659"/>
        <v>0.13680555555555554</v>
      </c>
      <c r="CX211" s="219">
        <v>0.67708333333333304</v>
      </c>
      <c r="CY211" s="219">
        <v>0.13541666666666699</v>
      </c>
      <c r="DL211" s="2" t="str" cm="1">
        <f t="array" ref="DL211">_xlfn.IFNA(IF(INDEX(SectorsBlocks,ROW()-ROW(DK$5)+2,MATCH(SUBSTITUTE(RPName," ",""),SectorsBlocks_Top,0))&lt;&gt;0,INDEX(SectorsBlocks,ROW()-ROW(DK$5)+2,MATCH(SUBSTITUTE(RPName," ",""),SectorsBlocks_Top,0)),""),"")</f>
        <v/>
      </c>
      <c r="DM211" s="250" t="str" cm="1">
        <f t="array" ref="DM211">_xlfn.IFNA(IF(INDEX(SectorsBlocks,ROW()-ROW(DL$5)+2,MATCH(SUBSTITUTE(RPName," ",""),SectorsBlocks_Top,0))&lt;&gt;0,INDEX(SectorsBlocks,ROW()-ROW(DL$5)+2,MATCH(SUBSTITUTE(RPName," ",""),SectorsBlocks_Top,0)+1),""),"")</f>
        <v/>
      </c>
    </row>
    <row r="212" spans="68:117" ht="15" hidden="1" customHeight="1">
      <c r="BP212" s="236">
        <f ca="1"/>
        <v>0.13472222222222199</v>
      </c>
      <c r="CK212" s="219">
        <f t="shared" si="652"/>
        <v>0.6875</v>
      </c>
      <c r="CL212" s="219">
        <v>0.67708333333333304</v>
      </c>
      <c r="CM212" s="219">
        <v>0.68055555555555503</v>
      </c>
      <c r="CN212" s="219">
        <f t="shared" si="658"/>
        <v>0.13750000000000001</v>
      </c>
      <c r="CO212" s="219">
        <f t="shared" si="658"/>
        <v>0.13750000000000001</v>
      </c>
      <c r="CP212" s="219">
        <v>0.68055555555555503</v>
      </c>
      <c r="CQ212" s="219">
        <v>0.13611111111111099</v>
      </c>
      <c r="CS212" s="219">
        <f t="shared" si="653"/>
        <v>0.6875</v>
      </c>
      <c r="CT212" s="219">
        <v>0.67708333333333304</v>
      </c>
      <c r="CU212" s="219">
        <v>0.68055555555555503</v>
      </c>
      <c r="CV212" s="219">
        <f t="shared" si="659"/>
        <v>0.13750000000000001</v>
      </c>
      <c r="CW212" s="219">
        <f t="shared" si="659"/>
        <v>0.13750000000000001</v>
      </c>
      <c r="CX212" s="219">
        <v>0.68055555555555503</v>
      </c>
      <c r="CY212" s="219">
        <v>0.13611111111111099</v>
      </c>
      <c r="DL212" s="2" t="str" cm="1">
        <f t="array" ref="DL212">_xlfn.IFNA(IF(INDEX(SectorsBlocks,ROW()-ROW(DK$5)+2,MATCH(SUBSTITUTE(RPName," ",""),SectorsBlocks_Top,0))&lt;&gt;0,INDEX(SectorsBlocks,ROW()-ROW(DK$5)+2,MATCH(SUBSTITUTE(RPName," ",""),SectorsBlocks_Top,0)),""),"")</f>
        <v/>
      </c>
      <c r="DM212" s="250" t="str" cm="1">
        <f t="array" ref="DM212">_xlfn.IFNA(IF(INDEX(SectorsBlocks,ROW()-ROW(DL$5)+2,MATCH(SUBSTITUTE(RPName," ",""),SectorsBlocks_Top,0))&lt;&gt;0,INDEX(SectorsBlocks,ROW()-ROW(DL$5)+2,MATCH(SUBSTITUTE(RPName," ",""),SectorsBlocks_Top,0)+1),""),"")</f>
        <v/>
      </c>
    </row>
    <row r="213" spans="68:117" ht="15" hidden="1" customHeight="1">
      <c r="BP213" s="236">
        <f ca="1"/>
        <v>0.13541666666666699</v>
      </c>
      <c r="CK213" s="219">
        <f t="shared" si="652"/>
        <v>0.69097222222222221</v>
      </c>
      <c r="CL213" s="219">
        <v>0.68055555555555503</v>
      </c>
      <c r="CM213" s="219">
        <v>0.68402777777777801</v>
      </c>
      <c r="CN213" s="219">
        <f t="shared" si="658"/>
        <v>0.13819444444444445</v>
      </c>
      <c r="CO213" s="219">
        <f t="shared" si="658"/>
        <v>0.13819444444444445</v>
      </c>
      <c r="CP213" s="219">
        <v>0.68402777777777801</v>
      </c>
      <c r="CQ213" s="219">
        <v>0.13680555555555601</v>
      </c>
      <c r="CS213" s="219">
        <f t="shared" si="653"/>
        <v>0.69097222222222221</v>
      </c>
      <c r="CT213" s="219">
        <v>0.68055555555555503</v>
      </c>
      <c r="CU213" s="219">
        <v>0.68402777777777801</v>
      </c>
      <c r="CV213" s="219">
        <f t="shared" si="659"/>
        <v>0.13819444444444445</v>
      </c>
      <c r="CW213" s="219">
        <f t="shared" si="659"/>
        <v>0.13819444444444445</v>
      </c>
      <c r="CX213" s="219">
        <v>0.68402777777777801</v>
      </c>
      <c r="CY213" s="219">
        <v>0.13680555555555601</v>
      </c>
      <c r="DL213" s="2" t="str" cm="1">
        <f t="array" ref="DL213">_xlfn.IFNA(IF(INDEX(SectorsBlocks,ROW()-ROW(DK$5)+2,MATCH(SUBSTITUTE(RPName," ",""),SectorsBlocks_Top,0))&lt;&gt;0,INDEX(SectorsBlocks,ROW()-ROW(DK$5)+2,MATCH(SUBSTITUTE(RPName," ",""),SectorsBlocks_Top,0)),""),"")</f>
        <v/>
      </c>
      <c r="DM213" s="250" t="str" cm="1">
        <f t="array" ref="DM213">_xlfn.IFNA(IF(INDEX(SectorsBlocks,ROW()-ROW(DL$5)+2,MATCH(SUBSTITUTE(RPName," ",""),SectorsBlocks_Top,0))&lt;&gt;0,INDEX(SectorsBlocks,ROW()-ROW(DL$5)+2,MATCH(SUBSTITUTE(RPName," ",""),SectorsBlocks_Top,0)+1),""),"")</f>
        <v/>
      </c>
    </row>
    <row r="214" spans="68:117" ht="15" hidden="1" customHeight="1">
      <c r="BP214" s="236">
        <f ca="1"/>
        <v>0.13611111111111099</v>
      </c>
      <c r="CK214" s="219">
        <f t="shared" si="652"/>
        <v>0.69444444444444442</v>
      </c>
      <c r="CL214" s="219">
        <v>0.68402777777777801</v>
      </c>
      <c r="CM214" s="219">
        <v>0.6875</v>
      </c>
      <c r="CN214" s="219">
        <f t="shared" si="658"/>
        <v>0.1388888888888889</v>
      </c>
      <c r="CO214" s="219">
        <f t="shared" si="658"/>
        <v>0.1388888888888889</v>
      </c>
      <c r="CP214" s="219">
        <v>0.6875</v>
      </c>
      <c r="CQ214" s="219">
        <v>0.13750000000000001</v>
      </c>
      <c r="CS214" s="219">
        <f t="shared" si="653"/>
        <v>0.69444444444444442</v>
      </c>
      <c r="CT214" s="219">
        <v>0.68402777777777801</v>
      </c>
      <c r="CU214" s="219">
        <v>0.6875</v>
      </c>
      <c r="CV214" s="219">
        <f t="shared" si="659"/>
        <v>0.1388888888888889</v>
      </c>
      <c r="CW214" s="219">
        <f t="shared" si="659"/>
        <v>0.1388888888888889</v>
      </c>
      <c r="CX214" s="219">
        <v>0.6875</v>
      </c>
      <c r="CY214" s="219">
        <v>0.13750000000000001</v>
      </c>
      <c r="DL214" s="2" t="str" cm="1">
        <f t="array" ref="DL214">_xlfn.IFNA(IF(INDEX(SectorsBlocks,ROW()-ROW(DK$5)+2,MATCH(SUBSTITUTE(RPName," ",""),SectorsBlocks_Top,0))&lt;&gt;0,INDEX(SectorsBlocks,ROW()-ROW(DK$5)+2,MATCH(SUBSTITUTE(RPName," ",""),SectorsBlocks_Top,0)),""),"")</f>
        <v/>
      </c>
      <c r="DM214" s="250" t="str" cm="1">
        <f t="array" ref="DM214">_xlfn.IFNA(IF(INDEX(SectorsBlocks,ROW()-ROW(DL$5)+2,MATCH(SUBSTITUTE(RPName," ",""),SectorsBlocks_Top,0))&lt;&gt;0,INDEX(SectorsBlocks,ROW()-ROW(DL$5)+2,MATCH(SUBSTITUTE(RPName," ",""),SectorsBlocks_Top,0)+1),""),"")</f>
        <v/>
      </c>
    </row>
    <row r="215" spans="68:117" ht="15" hidden="1" customHeight="1">
      <c r="BP215" s="236">
        <f ca="1"/>
        <v>0.13680555555555601</v>
      </c>
      <c r="CK215" s="219">
        <f t="shared" si="652"/>
        <v>0.69791666666666663</v>
      </c>
      <c r="CL215" s="219">
        <v>0.6875</v>
      </c>
      <c r="CM215" s="219">
        <v>0.69097222222222199</v>
      </c>
      <c r="CN215" s="219">
        <f t="shared" si="658"/>
        <v>0.13958333333333334</v>
      </c>
      <c r="CO215" s="219">
        <f t="shared" si="658"/>
        <v>0.13958333333333334</v>
      </c>
      <c r="CP215" s="219">
        <v>0.69097222222222199</v>
      </c>
      <c r="CQ215" s="219">
        <v>0.13819444444444401</v>
      </c>
      <c r="CS215" s="219">
        <f t="shared" si="653"/>
        <v>0.69791666666666663</v>
      </c>
      <c r="CT215" s="219">
        <v>0.6875</v>
      </c>
      <c r="CU215" s="219">
        <v>0.69097222222222199</v>
      </c>
      <c r="CV215" s="219">
        <f t="shared" si="659"/>
        <v>0.13958333333333334</v>
      </c>
      <c r="CW215" s="219">
        <f t="shared" si="659"/>
        <v>0.13958333333333334</v>
      </c>
      <c r="CX215" s="219">
        <v>0.69097222222222199</v>
      </c>
      <c r="CY215" s="219">
        <v>0.13819444444444401</v>
      </c>
      <c r="DL215" s="2" t="str" cm="1">
        <f t="array" ref="DL215">_xlfn.IFNA(IF(INDEX(SectorsBlocks,ROW()-ROW(DK$5)+2,MATCH(SUBSTITUTE(RPName," ",""),SectorsBlocks_Top,0))&lt;&gt;0,INDEX(SectorsBlocks,ROW()-ROW(DK$5)+2,MATCH(SUBSTITUTE(RPName," ",""),SectorsBlocks_Top,0)),""),"")</f>
        <v/>
      </c>
      <c r="DM215" s="250" t="str" cm="1">
        <f t="array" ref="DM215">_xlfn.IFNA(IF(INDEX(SectorsBlocks,ROW()-ROW(DL$5)+2,MATCH(SUBSTITUTE(RPName," ",""),SectorsBlocks_Top,0))&lt;&gt;0,INDEX(SectorsBlocks,ROW()-ROW(DL$5)+2,MATCH(SUBSTITUTE(RPName," ",""),SectorsBlocks_Top,0)+1),""),"")</f>
        <v/>
      </c>
    </row>
    <row r="216" spans="68:117" ht="15" hidden="1" customHeight="1">
      <c r="BP216" s="236">
        <f ca="1"/>
        <v>0.13750000000000001</v>
      </c>
      <c r="CK216" s="219">
        <f t="shared" si="652"/>
        <v>0.70138888888888884</v>
      </c>
      <c r="CL216" s="219">
        <v>0.69097222222222199</v>
      </c>
      <c r="CM216" s="219">
        <v>0.69444444444444398</v>
      </c>
      <c r="CN216" s="219">
        <f t="shared" si="658"/>
        <v>0.14027777777777778</v>
      </c>
      <c r="CO216" s="219">
        <f t="shared" si="658"/>
        <v>0.14027777777777778</v>
      </c>
      <c r="CP216" s="219">
        <v>0.69444444444444398</v>
      </c>
      <c r="CQ216" s="219">
        <v>0.13888888888888901</v>
      </c>
      <c r="CS216" s="219">
        <f t="shared" si="653"/>
        <v>0.70138888888888884</v>
      </c>
      <c r="CT216" s="219">
        <v>0.69097222222222199</v>
      </c>
      <c r="CU216" s="219">
        <v>0.69444444444444398</v>
      </c>
      <c r="CV216" s="219">
        <f t="shared" si="659"/>
        <v>0.14027777777777778</v>
      </c>
      <c r="CW216" s="219">
        <f t="shared" si="659"/>
        <v>0.14027777777777778</v>
      </c>
      <c r="CX216" s="219">
        <v>0.69444444444444398</v>
      </c>
      <c r="CY216" s="219">
        <v>0.13888888888888901</v>
      </c>
      <c r="DL216" s="2" t="str" cm="1">
        <f t="array" ref="DL216">_xlfn.IFNA(IF(INDEX(SectorsBlocks,ROW()-ROW(DK$5)+2,MATCH(SUBSTITUTE(RPName," ",""),SectorsBlocks_Top,0))&lt;&gt;0,INDEX(SectorsBlocks,ROW()-ROW(DK$5)+2,MATCH(SUBSTITUTE(RPName," ",""),SectorsBlocks_Top,0)),""),"")</f>
        <v/>
      </c>
      <c r="DM216" s="250" t="str" cm="1">
        <f t="array" ref="DM216">_xlfn.IFNA(IF(INDEX(SectorsBlocks,ROW()-ROW(DL$5)+2,MATCH(SUBSTITUTE(RPName," ",""),SectorsBlocks_Top,0))&lt;&gt;0,INDEX(SectorsBlocks,ROW()-ROW(DL$5)+2,MATCH(SUBSTITUTE(RPName," ",""),SectorsBlocks_Top,0)+1),""),"")</f>
        <v/>
      </c>
    </row>
    <row r="217" spans="68:117" ht="15" hidden="1" customHeight="1">
      <c r="BP217" s="236">
        <f ca="1"/>
        <v>0.13819444444444401</v>
      </c>
      <c r="CK217" s="219">
        <f t="shared" si="652"/>
        <v>0.70486111111111105</v>
      </c>
      <c r="CL217" s="219">
        <v>0.69444444444444398</v>
      </c>
      <c r="CM217" s="219">
        <v>0.69791666666666696</v>
      </c>
      <c r="CN217" s="219">
        <f t="shared" si="658"/>
        <v>0.14097222222222222</v>
      </c>
      <c r="CO217" s="219">
        <f t="shared" si="658"/>
        <v>0.14097222222222222</v>
      </c>
      <c r="CP217" s="219">
        <v>0.69791666666666696</v>
      </c>
      <c r="CQ217" s="219">
        <v>0.139583333333333</v>
      </c>
      <c r="CS217" s="219">
        <f t="shared" si="653"/>
        <v>0.70486111111111105</v>
      </c>
      <c r="CT217" s="219">
        <v>0.69444444444444398</v>
      </c>
      <c r="CU217" s="219">
        <v>0.69791666666666696</v>
      </c>
      <c r="CV217" s="219">
        <f t="shared" si="659"/>
        <v>0.14097222222222222</v>
      </c>
      <c r="CW217" s="219">
        <f t="shared" si="659"/>
        <v>0.14097222222222222</v>
      </c>
      <c r="CX217" s="219">
        <v>0.69791666666666696</v>
      </c>
      <c r="CY217" s="219">
        <v>0.139583333333333</v>
      </c>
      <c r="DL217" s="2" t="str" cm="1">
        <f t="array" ref="DL217">_xlfn.IFNA(IF(INDEX(SectorsBlocks,ROW()-ROW(DK$5)+2,MATCH(SUBSTITUTE(RPName," ",""),SectorsBlocks_Top,0))&lt;&gt;0,INDEX(SectorsBlocks,ROW()-ROW(DK$5)+2,MATCH(SUBSTITUTE(RPName," ",""),SectorsBlocks_Top,0)),""),"")</f>
        <v/>
      </c>
      <c r="DM217" s="250" t="str" cm="1">
        <f t="array" ref="DM217">_xlfn.IFNA(IF(INDEX(SectorsBlocks,ROW()-ROW(DL$5)+2,MATCH(SUBSTITUTE(RPName," ",""),SectorsBlocks_Top,0))&lt;&gt;0,INDEX(SectorsBlocks,ROW()-ROW(DL$5)+2,MATCH(SUBSTITUTE(RPName," ",""),SectorsBlocks_Top,0)+1),""),"")</f>
        <v/>
      </c>
    </row>
    <row r="218" spans="68:117" ht="15" hidden="1" customHeight="1">
      <c r="BP218" s="236">
        <f ca="1"/>
        <v>0.13888888888888901</v>
      </c>
      <c r="CK218" s="219">
        <f t="shared" si="652"/>
        <v>0.70833333333333337</v>
      </c>
      <c r="CL218" s="219">
        <v>0.69791666666666696</v>
      </c>
      <c r="CM218" s="219">
        <v>0.70138888888888895</v>
      </c>
      <c r="CN218" s="219">
        <f t="shared" si="658"/>
        <v>0.14166666666666666</v>
      </c>
      <c r="CO218" s="219">
        <f t="shared" si="658"/>
        <v>0.14166666666666666</v>
      </c>
      <c r="CP218" s="219">
        <v>0.70138888888888895</v>
      </c>
      <c r="CQ218" s="219">
        <v>0.140277777777778</v>
      </c>
      <c r="CS218" s="219">
        <f t="shared" si="653"/>
        <v>0.70833333333333337</v>
      </c>
      <c r="CT218" s="219">
        <v>0.69791666666666696</v>
      </c>
      <c r="CU218" s="219">
        <v>0.70138888888888895</v>
      </c>
      <c r="CV218" s="219">
        <f t="shared" si="659"/>
        <v>0.14166666666666666</v>
      </c>
      <c r="CW218" s="219">
        <f t="shared" si="659"/>
        <v>0.14166666666666666</v>
      </c>
      <c r="CX218" s="219">
        <v>0.70138888888888895</v>
      </c>
      <c r="CY218" s="219">
        <v>0.140277777777778</v>
      </c>
      <c r="DL218" s="2" t="str" cm="1">
        <f t="array" ref="DL218">_xlfn.IFNA(IF(INDEX(SectorsBlocks,ROW()-ROW(DK$5)+2,MATCH(SUBSTITUTE(RPName," ",""),SectorsBlocks_Top,0))&lt;&gt;0,INDEX(SectorsBlocks,ROW()-ROW(DK$5)+2,MATCH(SUBSTITUTE(RPName," ",""),SectorsBlocks_Top,0)),""),"")</f>
        <v/>
      </c>
      <c r="DM218" s="250" t="str" cm="1">
        <f t="array" ref="DM218">_xlfn.IFNA(IF(INDEX(SectorsBlocks,ROW()-ROW(DL$5)+2,MATCH(SUBSTITUTE(RPName," ",""),SectorsBlocks_Top,0))&lt;&gt;0,INDEX(SectorsBlocks,ROW()-ROW(DL$5)+2,MATCH(SUBSTITUTE(RPName," ",""),SectorsBlocks_Top,0)+1),""),"")</f>
        <v/>
      </c>
    </row>
    <row r="219" spans="68:117" ht="15" hidden="1" customHeight="1">
      <c r="BP219" s="236">
        <f ca="1"/>
        <v>0.139583333333333</v>
      </c>
      <c r="CK219" s="219">
        <f t="shared" si="652"/>
        <v>0.71180555555555558</v>
      </c>
      <c r="CL219" s="219">
        <v>0.70138888888888895</v>
      </c>
      <c r="CM219" s="219">
        <v>0.70486111111111105</v>
      </c>
      <c r="CN219" s="219">
        <f t="shared" si="658"/>
        <v>0.1423611111111111</v>
      </c>
      <c r="CO219" s="219">
        <f t="shared" si="658"/>
        <v>0.1423611111111111</v>
      </c>
      <c r="CP219" s="219">
        <v>0.70486111111111105</v>
      </c>
      <c r="CQ219" s="219">
        <v>0.140972222222222</v>
      </c>
      <c r="CS219" s="219">
        <f t="shared" si="653"/>
        <v>0.71180555555555558</v>
      </c>
      <c r="CT219" s="219">
        <v>0.70138888888888895</v>
      </c>
      <c r="CU219" s="219">
        <v>0.70486111111111105</v>
      </c>
      <c r="CV219" s="219">
        <f t="shared" si="659"/>
        <v>0.1423611111111111</v>
      </c>
      <c r="CW219" s="219">
        <f t="shared" si="659"/>
        <v>0.1423611111111111</v>
      </c>
      <c r="CX219" s="219">
        <v>0.70486111111111105</v>
      </c>
      <c r="CY219" s="219">
        <v>0.140972222222222</v>
      </c>
      <c r="DL219" s="2" t="str" cm="1">
        <f t="array" ref="DL219">_xlfn.IFNA(IF(INDEX(SectorsBlocks,ROW()-ROW(DK$5)+2,MATCH(SUBSTITUTE(RPName," ",""),SectorsBlocks_Top,0))&lt;&gt;0,INDEX(SectorsBlocks,ROW()-ROW(DK$5)+2,MATCH(SUBSTITUTE(RPName," ",""),SectorsBlocks_Top,0)),""),"")</f>
        <v/>
      </c>
      <c r="DM219" s="250" t="str" cm="1">
        <f t="array" ref="DM219">_xlfn.IFNA(IF(INDEX(SectorsBlocks,ROW()-ROW(DL$5)+2,MATCH(SUBSTITUTE(RPName," ",""),SectorsBlocks_Top,0))&lt;&gt;0,INDEX(SectorsBlocks,ROW()-ROW(DL$5)+2,MATCH(SUBSTITUTE(RPName," ",""),SectorsBlocks_Top,0)+1),""),"")</f>
        <v/>
      </c>
    </row>
    <row r="220" spans="68:117" ht="15" hidden="1" customHeight="1">
      <c r="BP220" s="236">
        <f ca="1"/>
        <v>0.140277777777778</v>
      </c>
      <c r="CK220" s="219">
        <f t="shared" si="652"/>
        <v>0.71527777777777779</v>
      </c>
      <c r="CL220" s="219">
        <v>0.70486111111111105</v>
      </c>
      <c r="CM220" s="219">
        <v>0.70833333333333304</v>
      </c>
      <c r="CN220" s="219">
        <f t="shared" si="658"/>
        <v>0.14305555555555555</v>
      </c>
      <c r="CO220" s="219">
        <f t="shared" si="658"/>
        <v>0.14305555555555555</v>
      </c>
      <c r="CP220" s="219">
        <v>0.70833333333333304</v>
      </c>
      <c r="CQ220" s="219">
        <v>0.141666666666667</v>
      </c>
      <c r="CS220" s="219">
        <f t="shared" si="653"/>
        <v>0.71527777777777779</v>
      </c>
      <c r="CT220" s="219">
        <v>0.70486111111111105</v>
      </c>
      <c r="CU220" s="219">
        <v>0.70833333333333304</v>
      </c>
      <c r="CV220" s="219">
        <f t="shared" si="659"/>
        <v>0.14305555555555555</v>
      </c>
      <c r="CW220" s="219">
        <f t="shared" si="659"/>
        <v>0.14305555555555555</v>
      </c>
      <c r="CX220" s="219">
        <v>0.70833333333333304</v>
      </c>
      <c r="CY220" s="219">
        <v>0.141666666666667</v>
      </c>
      <c r="DL220" s="2" t="str" cm="1">
        <f t="array" ref="DL220">_xlfn.IFNA(IF(INDEX(SectorsBlocks,ROW()-ROW(DK$5)+2,MATCH(SUBSTITUTE(RPName," ",""),SectorsBlocks_Top,0))&lt;&gt;0,INDEX(SectorsBlocks,ROW()-ROW(DK$5)+2,MATCH(SUBSTITUTE(RPName," ",""),SectorsBlocks_Top,0)),""),"")</f>
        <v/>
      </c>
      <c r="DM220" s="250" t="str" cm="1">
        <f t="array" ref="DM220">_xlfn.IFNA(IF(INDEX(SectorsBlocks,ROW()-ROW(DL$5)+2,MATCH(SUBSTITUTE(RPName," ",""),SectorsBlocks_Top,0))&lt;&gt;0,INDEX(SectorsBlocks,ROW()-ROW(DL$5)+2,MATCH(SUBSTITUTE(RPName," ",""),SectorsBlocks_Top,0)+1),""),"")</f>
        <v/>
      </c>
    </row>
    <row r="221" spans="68:117" ht="15" hidden="1" customHeight="1">
      <c r="BP221" s="236">
        <f ca="1"/>
        <v>0.140972222222222</v>
      </c>
      <c r="CK221" s="219">
        <f t="shared" si="652"/>
        <v>0.71875</v>
      </c>
      <c r="CL221" s="219">
        <v>0.70833333333333304</v>
      </c>
      <c r="CM221" s="219">
        <v>0.71180555555555503</v>
      </c>
      <c r="CN221" s="219">
        <f t="shared" si="658"/>
        <v>0.14374999999999999</v>
      </c>
      <c r="CO221" s="219">
        <f t="shared" si="658"/>
        <v>0.14374999999999999</v>
      </c>
      <c r="CP221" s="219">
        <v>0.71180555555555503</v>
      </c>
      <c r="CQ221" s="219">
        <v>0.14236111111111099</v>
      </c>
      <c r="CS221" s="219">
        <f t="shared" si="653"/>
        <v>0.71875</v>
      </c>
      <c r="CT221" s="219">
        <v>0.70833333333333304</v>
      </c>
      <c r="CU221" s="219">
        <v>0.71180555555555503</v>
      </c>
      <c r="CV221" s="219">
        <f t="shared" si="659"/>
        <v>0.14374999999999999</v>
      </c>
      <c r="CW221" s="219">
        <f t="shared" si="659"/>
        <v>0.14374999999999999</v>
      </c>
      <c r="CX221" s="219">
        <v>0.71180555555555503</v>
      </c>
      <c r="CY221" s="219">
        <v>0.14236111111111099</v>
      </c>
      <c r="DL221" s="2" t="str" cm="1">
        <f t="array" ref="DL221">_xlfn.IFNA(IF(INDEX(SectorsBlocks,ROW()-ROW(DK$5)+2,MATCH(SUBSTITUTE(RPName," ",""),SectorsBlocks_Top,0))&lt;&gt;0,INDEX(SectorsBlocks,ROW()-ROW(DK$5)+2,MATCH(SUBSTITUTE(RPName," ",""),SectorsBlocks_Top,0)),""),"")</f>
        <v/>
      </c>
      <c r="DM221" s="250" t="str" cm="1">
        <f t="array" ref="DM221">_xlfn.IFNA(IF(INDEX(SectorsBlocks,ROW()-ROW(DL$5)+2,MATCH(SUBSTITUTE(RPName," ",""),SectorsBlocks_Top,0))&lt;&gt;0,INDEX(SectorsBlocks,ROW()-ROW(DL$5)+2,MATCH(SUBSTITUTE(RPName," ",""),SectorsBlocks_Top,0)+1),""),"")</f>
        <v/>
      </c>
    </row>
    <row r="222" spans="68:117" ht="15" hidden="1" customHeight="1">
      <c r="BP222" s="236">
        <f ca="1"/>
        <v>0.141666666666667</v>
      </c>
      <c r="CK222" s="219">
        <f t="shared" si="652"/>
        <v>0.72222222222222221</v>
      </c>
      <c r="CL222" s="219">
        <v>0.71180555555555503</v>
      </c>
      <c r="CM222" s="219">
        <v>0.71527777777777801</v>
      </c>
      <c r="CN222" s="219">
        <f t="shared" si="658"/>
        <v>0.14444444444444443</v>
      </c>
      <c r="CO222" s="219">
        <f t="shared" si="658"/>
        <v>0.14444444444444443</v>
      </c>
      <c r="CP222" s="219">
        <v>0.71527777777777801</v>
      </c>
      <c r="CQ222" s="219">
        <v>0.14305555555555599</v>
      </c>
      <c r="CS222" s="219">
        <f t="shared" si="653"/>
        <v>0.72222222222222221</v>
      </c>
      <c r="CT222" s="219">
        <v>0.71180555555555503</v>
      </c>
      <c r="CU222" s="219">
        <v>0.71527777777777801</v>
      </c>
      <c r="CV222" s="219">
        <f t="shared" si="659"/>
        <v>0.14444444444444443</v>
      </c>
      <c r="CW222" s="219">
        <f t="shared" si="659"/>
        <v>0.14444444444444443</v>
      </c>
      <c r="CX222" s="219">
        <v>0.71527777777777801</v>
      </c>
      <c r="CY222" s="219">
        <v>0.14305555555555599</v>
      </c>
      <c r="DL222" s="2" t="str" cm="1">
        <f t="array" ref="DL222">_xlfn.IFNA(IF(INDEX(SectorsBlocks,ROW()-ROW(DK$5)+2,MATCH(SUBSTITUTE(RPName," ",""),SectorsBlocks_Top,0))&lt;&gt;0,INDEX(SectorsBlocks,ROW()-ROW(DK$5)+2,MATCH(SUBSTITUTE(RPName," ",""),SectorsBlocks_Top,0)),""),"")</f>
        <v/>
      </c>
      <c r="DM222" s="250" t="str" cm="1">
        <f t="array" ref="DM222">_xlfn.IFNA(IF(INDEX(SectorsBlocks,ROW()-ROW(DL$5)+2,MATCH(SUBSTITUTE(RPName," ",""),SectorsBlocks_Top,0))&lt;&gt;0,INDEX(SectorsBlocks,ROW()-ROW(DL$5)+2,MATCH(SUBSTITUTE(RPName," ",""),SectorsBlocks_Top,0)+1),""),"")</f>
        <v/>
      </c>
    </row>
    <row r="223" spans="68:117" ht="15" hidden="1" customHeight="1">
      <c r="BP223" s="236">
        <f ca="1"/>
        <v>0.14236111111111099</v>
      </c>
      <c r="CK223" s="219">
        <f t="shared" si="652"/>
        <v>0.72569444444444442</v>
      </c>
      <c r="CL223" s="219">
        <v>0.71527777777777801</v>
      </c>
      <c r="CM223" s="219">
        <v>0.71875</v>
      </c>
      <c r="CN223" s="219">
        <f t="shared" si="658"/>
        <v>0.14513888888888887</v>
      </c>
      <c r="CO223" s="219">
        <f t="shared" si="658"/>
        <v>0.14513888888888887</v>
      </c>
      <c r="CP223" s="219">
        <v>0.71875</v>
      </c>
      <c r="CQ223" s="219">
        <v>0.14374999999999999</v>
      </c>
      <c r="CS223" s="219">
        <f t="shared" si="653"/>
        <v>0.72569444444444442</v>
      </c>
      <c r="CT223" s="219">
        <v>0.71527777777777801</v>
      </c>
      <c r="CU223" s="219">
        <v>0.71875</v>
      </c>
      <c r="CV223" s="219">
        <f t="shared" si="659"/>
        <v>0.14513888888888887</v>
      </c>
      <c r="CW223" s="219">
        <f t="shared" si="659"/>
        <v>0.14513888888888887</v>
      </c>
      <c r="CX223" s="219">
        <v>0.71875</v>
      </c>
      <c r="CY223" s="219">
        <v>0.14374999999999999</v>
      </c>
      <c r="DL223" s="2" t="str" cm="1">
        <f t="array" ref="DL223">_xlfn.IFNA(IF(INDEX(SectorsBlocks,ROW()-ROW(DK$5)+2,MATCH(SUBSTITUTE(RPName," ",""),SectorsBlocks_Top,0))&lt;&gt;0,INDEX(SectorsBlocks,ROW()-ROW(DK$5)+2,MATCH(SUBSTITUTE(RPName," ",""),SectorsBlocks_Top,0)),""),"")</f>
        <v/>
      </c>
      <c r="DM223" s="250" t="str" cm="1">
        <f t="array" ref="DM223">_xlfn.IFNA(IF(INDEX(SectorsBlocks,ROW()-ROW(DL$5)+2,MATCH(SUBSTITUTE(RPName," ",""),SectorsBlocks_Top,0))&lt;&gt;0,INDEX(SectorsBlocks,ROW()-ROW(DL$5)+2,MATCH(SUBSTITUTE(RPName," ",""),SectorsBlocks_Top,0)+1),""),"")</f>
        <v/>
      </c>
    </row>
    <row r="224" spans="68:117" ht="15" hidden="1" customHeight="1">
      <c r="BP224" s="236">
        <f ca="1"/>
        <v>0.14305555555555599</v>
      </c>
      <c r="CK224" s="219">
        <f t="shared" si="652"/>
        <v>0.72916666666666663</v>
      </c>
      <c r="CL224" s="219">
        <v>0.71875</v>
      </c>
      <c r="CM224" s="219">
        <v>0.72222222222222199</v>
      </c>
      <c r="CN224" s="219">
        <f t="shared" ref="CN224:CO239" si="660">IF(CN223=1,TIME(0,1,0),TIME(HOUR(CN223),MINUTE(CN223),0)+TIME(0,1,0))</f>
        <v>0.14583333333333334</v>
      </c>
      <c r="CO224" s="219">
        <f t="shared" si="660"/>
        <v>0.14583333333333334</v>
      </c>
      <c r="CP224" s="219">
        <v>0.72222222222222199</v>
      </c>
      <c r="CQ224" s="219">
        <v>0.14444444444444399</v>
      </c>
      <c r="CS224" s="219">
        <f t="shared" si="653"/>
        <v>0.72916666666666663</v>
      </c>
      <c r="CT224" s="219">
        <v>0.71875</v>
      </c>
      <c r="CU224" s="219">
        <v>0.72222222222222199</v>
      </c>
      <c r="CV224" s="219">
        <f t="shared" ref="CV224:CW239" si="661">IF(CV223=1,TIME(0,1,0),TIME(HOUR(CV223),MINUTE(CV223),0)+TIME(0,1,0))</f>
        <v>0.14583333333333334</v>
      </c>
      <c r="CW224" s="219">
        <f t="shared" si="661"/>
        <v>0.14583333333333334</v>
      </c>
      <c r="CX224" s="219">
        <v>0.72222222222222199</v>
      </c>
      <c r="CY224" s="219">
        <v>0.14444444444444399</v>
      </c>
      <c r="DL224" s="2" t="str" cm="1">
        <f t="array" ref="DL224">_xlfn.IFNA(IF(INDEX(SectorsBlocks,ROW()-ROW(DK$5)+2,MATCH(SUBSTITUTE(RPName," ",""),SectorsBlocks_Top,0))&lt;&gt;0,INDEX(SectorsBlocks,ROW()-ROW(DK$5)+2,MATCH(SUBSTITUTE(RPName," ",""),SectorsBlocks_Top,0)),""),"")</f>
        <v/>
      </c>
      <c r="DM224" s="250" t="str" cm="1">
        <f t="array" ref="DM224">_xlfn.IFNA(IF(INDEX(SectorsBlocks,ROW()-ROW(DL$5)+2,MATCH(SUBSTITUTE(RPName," ",""),SectorsBlocks_Top,0))&lt;&gt;0,INDEX(SectorsBlocks,ROW()-ROW(DL$5)+2,MATCH(SUBSTITUTE(RPName," ",""),SectorsBlocks_Top,0)+1),""),"")</f>
        <v/>
      </c>
    </row>
    <row r="225" spans="68:117" ht="15" hidden="1" customHeight="1">
      <c r="BP225" s="236">
        <f ca="1"/>
        <v>0.14374999999999999</v>
      </c>
      <c r="CK225" s="219">
        <f t="shared" si="652"/>
        <v>0.73263888888888884</v>
      </c>
      <c r="CL225" s="219">
        <v>0.72222222222222199</v>
      </c>
      <c r="CM225" s="219">
        <v>0.72569444444444398</v>
      </c>
      <c r="CN225" s="219">
        <f t="shared" si="660"/>
        <v>0.14652777777777778</v>
      </c>
      <c r="CO225" s="219">
        <f t="shared" si="660"/>
        <v>0.14652777777777778</v>
      </c>
      <c r="CP225" s="219">
        <v>0.72569444444444398</v>
      </c>
      <c r="CQ225" s="219">
        <v>0.14513888888888901</v>
      </c>
      <c r="CS225" s="219">
        <f t="shared" si="653"/>
        <v>0.73263888888888884</v>
      </c>
      <c r="CT225" s="219">
        <v>0.72222222222222199</v>
      </c>
      <c r="CU225" s="219">
        <v>0.72569444444444398</v>
      </c>
      <c r="CV225" s="219">
        <f t="shared" si="661"/>
        <v>0.14652777777777778</v>
      </c>
      <c r="CW225" s="219">
        <f t="shared" si="661"/>
        <v>0.14652777777777778</v>
      </c>
      <c r="CX225" s="219">
        <v>0.72569444444444398</v>
      </c>
      <c r="CY225" s="219">
        <v>0.14513888888888901</v>
      </c>
      <c r="DL225" s="2" t="str" cm="1">
        <f t="array" ref="DL225">_xlfn.IFNA(IF(INDEX(SectorsBlocks,ROW()-ROW(DK$5)+2,MATCH(SUBSTITUTE(RPName," ",""),SectorsBlocks_Top,0))&lt;&gt;0,INDEX(SectorsBlocks,ROW()-ROW(DK$5)+2,MATCH(SUBSTITUTE(RPName," ",""),SectorsBlocks_Top,0)),""),"")</f>
        <v/>
      </c>
      <c r="DM225" s="250" t="str" cm="1">
        <f t="array" ref="DM225">_xlfn.IFNA(IF(INDEX(SectorsBlocks,ROW()-ROW(DL$5)+2,MATCH(SUBSTITUTE(RPName," ",""),SectorsBlocks_Top,0))&lt;&gt;0,INDEX(SectorsBlocks,ROW()-ROW(DL$5)+2,MATCH(SUBSTITUTE(RPName," ",""),SectorsBlocks_Top,0)+1),""),"")</f>
        <v/>
      </c>
    </row>
    <row r="226" spans="68:117" ht="15" hidden="1" customHeight="1">
      <c r="BP226" s="236">
        <f ca="1"/>
        <v>0.14444444444444399</v>
      </c>
      <c r="CK226" s="219">
        <f t="shared" si="652"/>
        <v>0.73611111111111105</v>
      </c>
      <c r="CL226" s="219">
        <v>0.72569444444444398</v>
      </c>
      <c r="CM226" s="219">
        <v>0.72916666666666696</v>
      </c>
      <c r="CN226" s="219">
        <f t="shared" si="660"/>
        <v>0.14722222222222223</v>
      </c>
      <c r="CO226" s="219">
        <f t="shared" si="660"/>
        <v>0.14722222222222223</v>
      </c>
      <c r="CP226" s="219">
        <v>0.72916666666666696</v>
      </c>
      <c r="CQ226" s="219">
        <v>0.14583333333333301</v>
      </c>
      <c r="CS226" s="219">
        <f t="shared" si="653"/>
        <v>0.73611111111111105</v>
      </c>
      <c r="CT226" s="219">
        <v>0.72569444444444398</v>
      </c>
      <c r="CU226" s="219">
        <v>0.72916666666666696</v>
      </c>
      <c r="CV226" s="219">
        <f t="shared" si="661"/>
        <v>0.14722222222222223</v>
      </c>
      <c r="CW226" s="219">
        <f t="shared" si="661"/>
        <v>0.14722222222222223</v>
      </c>
      <c r="CX226" s="219">
        <v>0.72916666666666696</v>
      </c>
      <c r="CY226" s="219">
        <v>0.14583333333333301</v>
      </c>
      <c r="DL226" s="2" t="str" cm="1">
        <f t="array" ref="DL226">_xlfn.IFNA(IF(INDEX(SectorsBlocks,ROW()-ROW(DK$5)+2,MATCH(SUBSTITUTE(RPName," ",""),SectorsBlocks_Top,0))&lt;&gt;0,INDEX(SectorsBlocks,ROW()-ROW(DK$5)+2,MATCH(SUBSTITUTE(RPName," ",""),SectorsBlocks_Top,0)),""),"")</f>
        <v/>
      </c>
      <c r="DM226" s="250" t="str" cm="1">
        <f t="array" ref="DM226">_xlfn.IFNA(IF(INDEX(SectorsBlocks,ROW()-ROW(DL$5)+2,MATCH(SUBSTITUTE(RPName," ",""),SectorsBlocks_Top,0))&lt;&gt;0,INDEX(SectorsBlocks,ROW()-ROW(DL$5)+2,MATCH(SUBSTITUTE(RPName," ",""),SectorsBlocks_Top,0)+1),""),"")</f>
        <v/>
      </c>
    </row>
    <row r="227" spans="68:117" ht="15" hidden="1" customHeight="1">
      <c r="BP227" s="236">
        <f ca="1"/>
        <v>0.14513888888888901</v>
      </c>
      <c r="CK227" s="219">
        <f t="shared" si="652"/>
        <v>0.73958333333333337</v>
      </c>
      <c r="CL227" s="219">
        <v>0.72916666666666696</v>
      </c>
      <c r="CM227" s="219">
        <v>0.73263888888888895</v>
      </c>
      <c r="CN227" s="219">
        <f t="shared" si="660"/>
        <v>0.14791666666666667</v>
      </c>
      <c r="CO227" s="219">
        <f t="shared" si="660"/>
        <v>0.14791666666666667</v>
      </c>
      <c r="CP227" s="219">
        <v>0.73263888888888895</v>
      </c>
      <c r="CQ227" s="219">
        <v>0.14652777777777801</v>
      </c>
      <c r="CS227" s="219">
        <f t="shared" si="653"/>
        <v>0.73958333333333337</v>
      </c>
      <c r="CT227" s="219">
        <v>0.72916666666666696</v>
      </c>
      <c r="CU227" s="219">
        <v>0.73263888888888895</v>
      </c>
      <c r="CV227" s="219">
        <f t="shared" si="661"/>
        <v>0.14791666666666667</v>
      </c>
      <c r="CW227" s="219">
        <f t="shared" si="661"/>
        <v>0.14791666666666667</v>
      </c>
      <c r="CX227" s="219">
        <v>0.73263888888888895</v>
      </c>
      <c r="CY227" s="219">
        <v>0.14652777777777801</v>
      </c>
      <c r="DL227" s="2" t="str" cm="1">
        <f t="array" ref="DL227">_xlfn.IFNA(IF(INDEX(SectorsBlocks,ROW()-ROW(DK$5)+2,MATCH(SUBSTITUTE(RPName," ",""),SectorsBlocks_Top,0))&lt;&gt;0,INDEX(SectorsBlocks,ROW()-ROW(DK$5)+2,MATCH(SUBSTITUTE(RPName," ",""),SectorsBlocks_Top,0)),""),"")</f>
        <v/>
      </c>
      <c r="DM227" s="250" t="str" cm="1">
        <f t="array" ref="DM227">_xlfn.IFNA(IF(INDEX(SectorsBlocks,ROW()-ROW(DL$5)+2,MATCH(SUBSTITUTE(RPName," ",""),SectorsBlocks_Top,0))&lt;&gt;0,INDEX(SectorsBlocks,ROW()-ROW(DL$5)+2,MATCH(SUBSTITUTE(RPName," ",""),SectorsBlocks_Top,0)+1),""),"")</f>
        <v/>
      </c>
    </row>
    <row r="228" spans="68:117" ht="15" hidden="1" customHeight="1">
      <c r="BP228" s="236">
        <f ca="1"/>
        <v>0.14583333333333301</v>
      </c>
      <c r="CK228" s="219">
        <f t="shared" si="652"/>
        <v>0.74305555555555558</v>
      </c>
      <c r="CL228" s="219">
        <v>0.73263888888888895</v>
      </c>
      <c r="CM228" s="219">
        <v>0.73611111111111105</v>
      </c>
      <c r="CN228" s="219">
        <f t="shared" si="660"/>
        <v>0.14861111111111111</v>
      </c>
      <c r="CO228" s="219">
        <f t="shared" si="660"/>
        <v>0.14861111111111111</v>
      </c>
      <c r="CP228" s="219">
        <v>0.73611111111111105</v>
      </c>
      <c r="CQ228" s="219">
        <v>0.147222222222222</v>
      </c>
      <c r="CS228" s="219">
        <f t="shared" si="653"/>
        <v>0.74305555555555558</v>
      </c>
      <c r="CT228" s="219">
        <v>0.73263888888888895</v>
      </c>
      <c r="CU228" s="219">
        <v>0.73611111111111105</v>
      </c>
      <c r="CV228" s="219">
        <f t="shared" si="661"/>
        <v>0.14861111111111111</v>
      </c>
      <c r="CW228" s="219">
        <f t="shared" si="661"/>
        <v>0.14861111111111111</v>
      </c>
      <c r="CX228" s="219">
        <v>0.73611111111111105</v>
      </c>
      <c r="CY228" s="219">
        <v>0.147222222222222</v>
      </c>
      <c r="DL228" s="2" t="str" cm="1">
        <f t="array" ref="DL228">_xlfn.IFNA(IF(INDEX(SectorsBlocks,ROW()-ROW(DK$5)+2,MATCH(SUBSTITUTE(RPName," ",""),SectorsBlocks_Top,0))&lt;&gt;0,INDEX(SectorsBlocks,ROW()-ROW(DK$5)+2,MATCH(SUBSTITUTE(RPName," ",""),SectorsBlocks_Top,0)),""),"")</f>
        <v/>
      </c>
      <c r="DM228" s="250" t="str" cm="1">
        <f t="array" ref="DM228">_xlfn.IFNA(IF(INDEX(SectorsBlocks,ROW()-ROW(DL$5)+2,MATCH(SUBSTITUTE(RPName," ",""),SectorsBlocks_Top,0))&lt;&gt;0,INDEX(SectorsBlocks,ROW()-ROW(DL$5)+2,MATCH(SUBSTITUTE(RPName," ",""),SectorsBlocks_Top,0)+1),""),"")</f>
        <v/>
      </c>
    </row>
    <row r="229" spans="68:117" ht="15" hidden="1" customHeight="1">
      <c r="BP229" s="236">
        <f ca="1"/>
        <v>0.14652777777777801</v>
      </c>
      <c r="CK229" s="219">
        <f t="shared" si="652"/>
        <v>0.74652777777777779</v>
      </c>
      <c r="CL229" s="219">
        <v>0.73611111111111105</v>
      </c>
      <c r="CM229" s="219">
        <v>0.73958333333333304</v>
      </c>
      <c r="CN229" s="219">
        <f t="shared" si="660"/>
        <v>0.14930555555555555</v>
      </c>
      <c r="CO229" s="219">
        <f t="shared" si="660"/>
        <v>0.14930555555555555</v>
      </c>
      <c r="CP229" s="219">
        <v>0.73958333333333304</v>
      </c>
      <c r="CQ229" s="219">
        <v>0.147916666666667</v>
      </c>
      <c r="CS229" s="219">
        <f t="shared" si="653"/>
        <v>0.74652777777777779</v>
      </c>
      <c r="CT229" s="219">
        <v>0.73611111111111105</v>
      </c>
      <c r="CU229" s="219">
        <v>0.73958333333333304</v>
      </c>
      <c r="CV229" s="219">
        <f t="shared" si="661"/>
        <v>0.14930555555555555</v>
      </c>
      <c r="CW229" s="219">
        <f t="shared" si="661"/>
        <v>0.14930555555555555</v>
      </c>
      <c r="CX229" s="219">
        <v>0.73958333333333304</v>
      </c>
      <c r="CY229" s="219">
        <v>0.147916666666667</v>
      </c>
      <c r="DL229" s="2" t="str" cm="1">
        <f t="array" ref="DL229">_xlfn.IFNA(IF(INDEX(SectorsBlocks,ROW()-ROW(DK$5)+2,MATCH(SUBSTITUTE(RPName," ",""),SectorsBlocks_Top,0))&lt;&gt;0,INDEX(SectorsBlocks,ROW()-ROW(DK$5)+2,MATCH(SUBSTITUTE(RPName," ",""),SectorsBlocks_Top,0)),""),"")</f>
        <v/>
      </c>
      <c r="DM229" s="250" t="str" cm="1">
        <f t="array" ref="DM229">_xlfn.IFNA(IF(INDEX(SectorsBlocks,ROW()-ROW(DL$5)+2,MATCH(SUBSTITUTE(RPName," ",""),SectorsBlocks_Top,0))&lt;&gt;0,INDEX(SectorsBlocks,ROW()-ROW(DL$5)+2,MATCH(SUBSTITUTE(RPName," ",""),SectorsBlocks_Top,0)+1),""),"")</f>
        <v/>
      </c>
    </row>
    <row r="230" spans="68:117" ht="15" hidden="1" customHeight="1">
      <c r="BP230" s="236">
        <f ca="1"/>
        <v>0.147222222222222</v>
      </c>
      <c r="CK230" s="219">
        <f t="shared" si="652"/>
        <v>0.75</v>
      </c>
      <c r="CL230" s="219">
        <v>0.73958333333333304</v>
      </c>
      <c r="CM230" s="219">
        <v>0.74305555555555503</v>
      </c>
      <c r="CN230" s="219">
        <f t="shared" si="660"/>
        <v>0.15</v>
      </c>
      <c r="CO230" s="219">
        <f t="shared" si="660"/>
        <v>0.15</v>
      </c>
      <c r="CP230" s="219">
        <v>0.74305555555555503</v>
      </c>
      <c r="CQ230" s="219">
        <v>0.148611111111111</v>
      </c>
      <c r="CS230" s="219">
        <f t="shared" si="653"/>
        <v>0.75</v>
      </c>
      <c r="CT230" s="219">
        <v>0.73958333333333304</v>
      </c>
      <c r="CU230" s="219">
        <v>0.74305555555555503</v>
      </c>
      <c r="CV230" s="219">
        <f t="shared" si="661"/>
        <v>0.15</v>
      </c>
      <c r="CW230" s="219">
        <f t="shared" si="661"/>
        <v>0.15</v>
      </c>
      <c r="CX230" s="219">
        <v>0.74305555555555503</v>
      </c>
      <c r="CY230" s="219">
        <v>0.148611111111111</v>
      </c>
      <c r="DL230" s="2" t="str" cm="1">
        <f t="array" ref="DL230">_xlfn.IFNA(IF(INDEX(SectorsBlocks,ROW()-ROW(DK$5)+2,MATCH(SUBSTITUTE(RPName," ",""),SectorsBlocks_Top,0))&lt;&gt;0,INDEX(SectorsBlocks,ROW()-ROW(DK$5)+2,MATCH(SUBSTITUTE(RPName," ",""),SectorsBlocks_Top,0)),""),"")</f>
        <v/>
      </c>
      <c r="DM230" s="250" t="str" cm="1">
        <f t="array" ref="DM230">_xlfn.IFNA(IF(INDEX(SectorsBlocks,ROW()-ROW(DL$5)+2,MATCH(SUBSTITUTE(RPName," ",""),SectorsBlocks_Top,0))&lt;&gt;0,INDEX(SectorsBlocks,ROW()-ROW(DL$5)+2,MATCH(SUBSTITUTE(RPName," ",""),SectorsBlocks_Top,0)+1),""),"")</f>
        <v/>
      </c>
    </row>
    <row r="231" spans="68:117" ht="15" hidden="1" customHeight="1">
      <c r="BP231" s="236">
        <f ca="1"/>
        <v>0.147916666666667</v>
      </c>
      <c r="CK231" s="219">
        <f t="shared" si="652"/>
        <v>0.75347222222222221</v>
      </c>
      <c r="CL231" s="219">
        <v>0.74305555555555503</v>
      </c>
      <c r="CM231" s="219">
        <v>0.74652777777777801</v>
      </c>
      <c r="CN231" s="219">
        <f t="shared" si="660"/>
        <v>0.15069444444444444</v>
      </c>
      <c r="CO231" s="219">
        <f t="shared" si="660"/>
        <v>0.15069444444444444</v>
      </c>
      <c r="CP231" s="219">
        <v>0.74652777777777801</v>
      </c>
      <c r="CQ231" s="219">
        <v>0.149305555555556</v>
      </c>
      <c r="CS231" s="219">
        <f t="shared" si="653"/>
        <v>0.75347222222222221</v>
      </c>
      <c r="CT231" s="219">
        <v>0.74305555555555503</v>
      </c>
      <c r="CU231" s="219">
        <v>0.74652777777777801</v>
      </c>
      <c r="CV231" s="219">
        <f t="shared" si="661"/>
        <v>0.15069444444444444</v>
      </c>
      <c r="CW231" s="219">
        <f t="shared" si="661"/>
        <v>0.15069444444444444</v>
      </c>
      <c r="CX231" s="219">
        <v>0.74652777777777801</v>
      </c>
      <c r="CY231" s="219">
        <v>0.149305555555556</v>
      </c>
      <c r="DL231" s="2" t="str" cm="1">
        <f t="array" ref="DL231">_xlfn.IFNA(IF(INDEX(SectorsBlocks,ROW()-ROW(DK$5)+2,MATCH(SUBSTITUTE(RPName," ",""),SectorsBlocks_Top,0))&lt;&gt;0,INDEX(SectorsBlocks,ROW()-ROW(DK$5)+2,MATCH(SUBSTITUTE(RPName," ",""),SectorsBlocks_Top,0)),""),"")</f>
        <v/>
      </c>
      <c r="DM231" s="250" t="str" cm="1">
        <f t="array" ref="DM231">_xlfn.IFNA(IF(INDEX(SectorsBlocks,ROW()-ROW(DL$5)+2,MATCH(SUBSTITUTE(RPName," ",""),SectorsBlocks_Top,0))&lt;&gt;0,INDEX(SectorsBlocks,ROW()-ROW(DL$5)+2,MATCH(SUBSTITUTE(RPName," ",""),SectorsBlocks_Top,0)+1),""),"")</f>
        <v/>
      </c>
    </row>
    <row r="232" spans="68:117" ht="15" hidden="1" customHeight="1">
      <c r="BP232" s="236">
        <f ca="1"/>
        <v>0.148611111111111</v>
      </c>
      <c r="CK232" s="219">
        <f t="shared" si="652"/>
        <v>0.75694444444444442</v>
      </c>
      <c r="CL232" s="219">
        <v>0.74652777777777801</v>
      </c>
      <c r="CM232" s="219">
        <v>0.75</v>
      </c>
      <c r="CN232" s="219">
        <f t="shared" si="660"/>
        <v>0.15138888888888888</v>
      </c>
      <c r="CO232" s="219">
        <f t="shared" si="660"/>
        <v>0.15138888888888888</v>
      </c>
      <c r="CP232" s="219">
        <v>0.75</v>
      </c>
      <c r="CQ232" s="219">
        <v>0.15</v>
      </c>
      <c r="CS232" s="219">
        <f t="shared" si="653"/>
        <v>0.75694444444444442</v>
      </c>
      <c r="CT232" s="219">
        <v>0.74652777777777801</v>
      </c>
      <c r="CU232" s="219">
        <v>0.75</v>
      </c>
      <c r="CV232" s="219">
        <f t="shared" si="661"/>
        <v>0.15138888888888888</v>
      </c>
      <c r="CW232" s="219">
        <f t="shared" si="661"/>
        <v>0.15138888888888888</v>
      </c>
      <c r="CX232" s="219">
        <v>0.75</v>
      </c>
      <c r="CY232" s="219">
        <v>0.15</v>
      </c>
      <c r="DL232" s="2" t="str" cm="1">
        <f t="array" ref="DL232">_xlfn.IFNA(IF(INDEX(SectorsBlocks,ROW()-ROW(DK$5)+2,MATCH(SUBSTITUTE(RPName," ",""),SectorsBlocks_Top,0))&lt;&gt;0,INDEX(SectorsBlocks,ROW()-ROW(DK$5)+2,MATCH(SUBSTITUTE(RPName," ",""),SectorsBlocks_Top,0)),""),"")</f>
        <v/>
      </c>
      <c r="DM232" s="250" t="str" cm="1">
        <f t="array" ref="DM232">_xlfn.IFNA(IF(INDEX(SectorsBlocks,ROW()-ROW(DL$5)+2,MATCH(SUBSTITUTE(RPName," ",""),SectorsBlocks_Top,0))&lt;&gt;0,INDEX(SectorsBlocks,ROW()-ROW(DL$5)+2,MATCH(SUBSTITUTE(RPName," ",""),SectorsBlocks_Top,0)+1),""),"")</f>
        <v/>
      </c>
    </row>
    <row r="233" spans="68:117" ht="15" hidden="1" customHeight="1">
      <c r="BP233" s="236">
        <f ca="1"/>
        <v>0.149305555555556</v>
      </c>
      <c r="CK233" s="219">
        <f t="shared" si="652"/>
        <v>0.76041666666666663</v>
      </c>
      <c r="CL233" s="219">
        <v>0.75</v>
      </c>
      <c r="CM233" s="219">
        <v>0.75347222222222199</v>
      </c>
      <c r="CN233" s="219">
        <f t="shared" si="660"/>
        <v>0.15208333333333332</v>
      </c>
      <c r="CO233" s="219">
        <f t="shared" si="660"/>
        <v>0.15208333333333332</v>
      </c>
      <c r="CP233" s="219">
        <v>0.75347222222222199</v>
      </c>
      <c r="CQ233" s="219">
        <v>0.15069444444444399</v>
      </c>
      <c r="CS233" s="219">
        <f t="shared" si="653"/>
        <v>0.76041666666666663</v>
      </c>
      <c r="CT233" s="219">
        <v>0.75</v>
      </c>
      <c r="CU233" s="219">
        <v>0.75347222222222199</v>
      </c>
      <c r="CV233" s="219">
        <f t="shared" si="661"/>
        <v>0.15208333333333332</v>
      </c>
      <c r="CW233" s="219">
        <f t="shared" si="661"/>
        <v>0.15208333333333332</v>
      </c>
      <c r="CX233" s="219">
        <v>0.75347222222222199</v>
      </c>
      <c r="CY233" s="219">
        <v>0.15069444444444399</v>
      </c>
      <c r="DL233" s="2" t="str" cm="1">
        <f t="array" ref="DL233">_xlfn.IFNA(IF(INDEX(SectorsBlocks,ROW()-ROW(DK$5)+2,MATCH(SUBSTITUTE(RPName," ",""),SectorsBlocks_Top,0))&lt;&gt;0,INDEX(SectorsBlocks,ROW()-ROW(DK$5)+2,MATCH(SUBSTITUTE(RPName," ",""),SectorsBlocks_Top,0)),""),"")</f>
        <v/>
      </c>
      <c r="DM233" s="250" t="str" cm="1">
        <f t="array" ref="DM233">_xlfn.IFNA(IF(INDEX(SectorsBlocks,ROW()-ROW(DL$5)+2,MATCH(SUBSTITUTE(RPName," ",""),SectorsBlocks_Top,0))&lt;&gt;0,INDEX(SectorsBlocks,ROW()-ROW(DL$5)+2,MATCH(SUBSTITUTE(RPName," ",""),SectorsBlocks_Top,0)+1),""),"")</f>
        <v/>
      </c>
    </row>
    <row r="234" spans="68:117" ht="15" hidden="1" customHeight="1">
      <c r="BP234" s="236">
        <f ca="1"/>
        <v>0.15</v>
      </c>
      <c r="CK234" s="219">
        <f t="shared" ref="CK234:CK297" si="662">IF(CK233=1,TIME(0,5,0),TIME(HOUR(CK233),MINUTE(CK233),0)+TIME(0,5,0))</f>
        <v>0.76388888888888884</v>
      </c>
      <c r="CL234" s="219">
        <v>0.75347222222222199</v>
      </c>
      <c r="CM234" s="219">
        <v>0.75694444444444398</v>
      </c>
      <c r="CN234" s="219">
        <f t="shared" si="660"/>
        <v>0.15277777777777776</v>
      </c>
      <c r="CO234" s="219">
        <f t="shared" si="660"/>
        <v>0.15277777777777776</v>
      </c>
      <c r="CP234" s="219">
        <v>0.75694444444444398</v>
      </c>
      <c r="CQ234" s="219">
        <v>0.15138888888888899</v>
      </c>
      <c r="CS234" s="219">
        <f t="shared" ref="CS234:CS297" si="663">IF(CS233=1,TIME(0,5,0),TIME(HOUR(CS233),MINUTE(CS233),0)+TIME(0,5,0))</f>
        <v>0.76388888888888884</v>
      </c>
      <c r="CT234" s="219">
        <v>0.75347222222222199</v>
      </c>
      <c r="CU234" s="219">
        <v>0.75694444444444398</v>
      </c>
      <c r="CV234" s="219">
        <f t="shared" si="661"/>
        <v>0.15277777777777776</v>
      </c>
      <c r="CW234" s="219">
        <f t="shared" si="661"/>
        <v>0.15277777777777776</v>
      </c>
      <c r="CX234" s="219">
        <v>0.75694444444444398</v>
      </c>
      <c r="CY234" s="219">
        <v>0.15138888888888899</v>
      </c>
      <c r="DL234" s="2" t="str" cm="1">
        <f t="array" ref="DL234">_xlfn.IFNA(IF(INDEX(SectorsBlocks,ROW()-ROW(DK$5)+2,MATCH(SUBSTITUTE(RPName," ",""),SectorsBlocks_Top,0))&lt;&gt;0,INDEX(SectorsBlocks,ROW()-ROW(DK$5)+2,MATCH(SUBSTITUTE(RPName," ",""),SectorsBlocks_Top,0)),""),"")</f>
        <v/>
      </c>
      <c r="DM234" s="250" t="str" cm="1">
        <f t="array" ref="DM234">_xlfn.IFNA(IF(INDEX(SectorsBlocks,ROW()-ROW(DL$5)+2,MATCH(SUBSTITUTE(RPName," ",""),SectorsBlocks_Top,0))&lt;&gt;0,INDEX(SectorsBlocks,ROW()-ROW(DL$5)+2,MATCH(SUBSTITUTE(RPName," ",""),SectorsBlocks_Top,0)+1),""),"")</f>
        <v/>
      </c>
    </row>
    <row r="235" spans="68:117" ht="15" hidden="1" customHeight="1">
      <c r="BP235" s="236">
        <f ca="1"/>
        <v>0.15069444444444399</v>
      </c>
      <c r="CK235" s="219">
        <f t="shared" si="662"/>
        <v>0.76736111111111105</v>
      </c>
      <c r="CL235" s="219">
        <v>0.75694444444444398</v>
      </c>
      <c r="CM235" s="219">
        <v>0.76041666666666696</v>
      </c>
      <c r="CN235" s="219">
        <f t="shared" si="660"/>
        <v>0.15347222222222223</v>
      </c>
      <c r="CO235" s="219">
        <f t="shared" si="660"/>
        <v>0.15347222222222223</v>
      </c>
      <c r="CP235" s="219">
        <v>0.76041666666666696</v>
      </c>
      <c r="CQ235" s="219">
        <v>0.15208333333333299</v>
      </c>
      <c r="CS235" s="219">
        <f t="shared" si="663"/>
        <v>0.76736111111111105</v>
      </c>
      <c r="CT235" s="219">
        <v>0.75694444444444398</v>
      </c>
      <c r="CU235" s="219">
        <v>0.76041666666666696</v>
      </c>
      <c r="CV235" s="219">
        <f t="shared" si="661"/>
        <v>0.15347222222222223</v>
      </c>
      <c r="CW235" s="219">
        <f t="shared" si="661"/>
        <v>0.15347222222222223</v>
      </c>
      <c r="CX235" s="219">
        <v>0.76041666666666696</v>
      </c>
      <c r="CY235" s="219">
        <v>0.15208333333333299</v>
      </c>
      <c r="DL235" s="2" t="str" cm="1">
        <f t="array" ref="DL235">_xlfn.IFNA(IF(INDEX(SectorsBlocks,ROW()-ROW(DK$5)+2,MATCH(SUBSTITUTE(RPName," ",""),SectorsBlocks_Top,0))&lt;&gt;0,INDEX(SectorsBlocks,ROW()-ROW(DK$5)+2,MATCH(SUBSTITUTE(RPName," ",""),SectorsBlocks_Top,0)),""),"")</f>
        <v/>
      </c>
      <c r="DM235" s="250" t="str" cm="1">
        <f t="array" ref="DM235">_xlfn.IFNA(IF(INDEX(SectorsBlocks,ROW()-ROW(DL$5)+2,MATCH(SUBSTITUTE(RPName," ",""),SectorsBlocks_Top,0))&lt;&gt;0,INDEX(SectorsBlocks,ROW()-ROW(DL$5)+2,MATCH(SUBSTITUTE(RPName," ",""),SectorsBlocks_Top,0)+1),""),"")</f>
        <v/>
      </c>
    </row>
    <row r="236" spans="68:117" ht="15" hidden="1" customHeight="1">
      <c r="BP236" s="236">
        <f ca="1"/>
        <v>0.15138888888888899</v>
      </c>
      <c r="CK236" s="219">
        <f t="shared" si="662"/>
        <v>0.77083333333333337</v>
      </c>
      <c r="CL236" s="219">
        <v>0.76041666666666696</v>
      </c>
      <c r="CM236" s="219">
        <v>0.76388888888888895</v>
      </c>
      <c r="CN236" s="219">
        <f t="shared" si="660"/>
        <v>0.15416666666666667</v>
      </c>
      <c r="CO236" s="219">
        <f t="shared" si="660"/>
        <v>0.15416666666666667</v>
      </c>
      <c r="CP236" s="219">
        <v>0.76388888888888895</v>
      </c>
      <c r="CQ236" s="219">
        <v>0.15277777777777801</v>
      </c>
      <c r="CS236" s="219">
        <f t="shared" si="663"/>
        <v>0.77083333333333337</v>
      </c>
      <c r="CT236" s="219">
        <v>0.76041666666666696</v>
      </c>
      <c r="CU236" s="219">
        <v>0.76388888888888895</v>
      </c>
      <c r="CV236" s="219">
        <f t="shared" si="661"/>
        <v>0.15416666666666667</v>
      </c>
      <c r="CW236" s="219">
        <f t="shared" si="661"/>
        <v>0.15416666666666667</v>
      </c>
      <c r="CX236" s="219">
        <v>0.76388888888888895</v>
      </c>
      <c r="CY236" s="219">
        <v>0.15277777777777801</v>
      </c>
      <c r="DL236" s="2" t="str" cm="1">
        <f t="array" ref="DL236">_xlfn.IFNA(IF(INDEX(SectorsBlocks,ROW()-ROW(DK$5)+2,MATCH(SUBSTITUTE(RPName," ",""),SectorsBlocks_Top,0))&lt;&gt;0,INDEX(SectorsBlocks,ROW()-ROW(DK$5)+2,MATCH(SUBSTITUTE(RPName," ",""),SectorsBlocks_Top,0)),""),"")</f>
        <v/>
      </c>
      <c r="DM236" s="250" t="str" cm="1">
        <f t="array" ref="DM236">_xlfn.IFNA(IF(INDEX(SectorsBlocks,ROW()-ROW(DL$5)+2,MATCH(SUBSTITUTE(RPName," ",""),SectorsBlocks_Top,0))&lt;&gt;0,INDEX(SectorsBlocks,ROW()-ROW(DL$5)+2,MATCH(SUBSTITUTE(RPName," ",""),SectorsBlocks_Top,0)+1),""),"")</f>
        <v/>
      </c>
    </row>
    <row r="237" spans="68:117" ht="15" hidden="1" customHeight="1">
      <c r="BP237" s="236">
        <f ca="1"/>
        <v>0.15208333333333299</v>
      </c>
      <c r="CK237" s="219">
        <f t="shared" si="662"/>
        <v>0.77430555555555558</v>
      </c>
      <c r="CL237" s="219">
        <v>0.76388888888888895</v>
      </c>
      <c r="CM237" s="219">
        <v>0.76736111111111105</v>
      </c>
      <c r="CN237" s="219">
        <f t="shared" si="660"/>
        <v>0.15486111111111112</v>
      </c>
      <c r="CO237" s="219">
        <f t="shared" si="660"/>
        <v>0.15486111111111112</v>
      </c>
      <c r="CP237" s="219">
        <v>0.76736111111111105</v>
      </c>
      <c r="CQ237" s="219">
        <v>0.15347222222222201</v>
      </c>
      <c r="CS237" s="219">
        <f t="shared" si="663"/>
        <v>0.77430555555555558</v>
      </c>
      <c r="CT237" s="219">
        <v>0.76388888888888895</v>
      </c>
      <c r="CU237" s="219">
        <v>0.76736111111111105</v>
      </c>
      <c r="CV237" s="219">
        <f t="shared" si="661"/>
        <v>0.15486111111111112</v>
      </c>
      <c r="CW237" s="219">
        <f t="shared" si="661"/>
        <v>0.15486111111111112</v>
      </c>
      <c r="CX237" s="219">
        <v>0.76736111111111105</v>
      </c>
      <c r="CY237" s="219">
        <v>0.15347222222222201</v>
      </c>
      <c r="DL237" s="2" t="str" cm="1">
        <f t="array" ref="DL237">_xlfn.IFNA(IF(INDEX(SectorsBlocks,ROW()-ROW(DK$5)+2,MATCH(SUBSTITUTE(RPName," ",""),SectorsBlocks_Top,0))&lt;&gt;0,INDEX(SectorsBlocks,ROW()-ROW(DK$5)+2,MATCH(SUBSTITUTE(RPName," ",""),SectorsBlocks_Top,0)),""),"")</f>
        <v/>
      </c>
      <c r="DM237" s="250" t="str" cm="1">
        <f t="array" ref="DM237">_xlfn.IFNA(IF(INDEX(SectorsBlocks,ROW()-ROW(DL$5)+2,MATCH(SUBSTITUTE(RPName," ",""),SectorsBlocks_Top,0))&lt;&gt;0,INDEX(SectorsBlocks,ROW()-ROW(DL$5)+2,MATCH(SUBSTITUTE(RPName," ",""),SectorsBlocks_Top,0)+1),""),"")</f>
        <v/>
      </c>
    </row>
    <row r="238" spans="68:117" ht="15" hidden="1" customHeight="1">
      <c r="BP238" s="236">
        <f ca="1"/>
        <v>0.15277777777777801</v>
      </c>
      <c r="CK238" s="219">
        <f t="shared" si="662"/>
        <v>0.77777777777777779</v>
      </c>
      <c r="CL238" s="219">
        <v>0.76736111111111105</v>
      </c>
      <c r="CM238" s="219">
        <v>0.77083333333333304</v>
      </c>
      <c r="CN238" s="219">
        <f t="shared" si="660"/>
        <v>0.15555555555555556</v>
      </c>
      <c r="CO238" s="219">
        <f t="shared" si="660"/>
        <v>0.15555555555555556</v>
      </c>
      <c r="CP238" s="219">
        <v>0.77083333333333304</v>
      </c>
      <c r="CQ238" s="219">
        <v>0.15416666666666701</v>
      </c>
      <c r="CS238" s="219">
        <f t="shared" si="663"/>
        <v>0.77777777777777779</v>
      </c>
      <c r="CT238" s="219">
        <v>0.76736111111111105</v>
      </c>
      <c r="CU238" s="219">
        <v>0.77083333333333304</v>
      </c>
      <c r="CV238" s="219">
        <f t="shared" si="661"/>
        <v>0.15555555555555556</v>
      </c>
      <c r="CW238" s="219">
        <f t="shared" si="661"/>
        <v>0.15555555555555556</v>
      </c>
      <c r="CX238" s="219">
        <v>0.77083333333333304</v>
      </c>
      <c r="CY238" s="219">
        <v>0.15416666666666701</v>
      </c>
      <c r="DL238" s="2" t="str" cm="1">
        <f t="array" ref="DL238">_xlfn.IFNA(IF(INDEX(SectorsBlocks,ROW()-ROW(DK$5)+2,MATCH(SUBSTITUTE(RPName," ",""),SectorsBlocks_Top,0))&lt;&gt;0,INDEX(SectorsBlocks,ROW()-ROW(DK$5)+2,MATCH(SUBSTITUTE(RPName," ",""),SectorsBlocks_Top,0)),""),"")</f>
        <v/>
      </c>
      <c r="DM238" s="250" t="str" cm="1">
        <f t="array" ref="DM238">_xlfn.IFNA(IF(INDEX(SectorsBlocks,ROW()-ROW(DL$5)+2,MATCH(SUBSTITUTE(RPName," ",""),SectorsBlocks_Top,0))&lt;&gt;0,INDEX(SectorsBlocks,ROW()-ROW(DL$5)+2,MATCH(SUBSTITUTE(RPName," ",""),SectorsBlocks_Top,0)+1),""),"")</f>
        <v/>
      </c>
    </row>
    <row r="239" spans="68:117" ht="15" hidden="1" customHeight="1">
      <c r="BP239" s="236">
        <f ca="1"/>
        <v>0.15347222222222201</v>
      </c>
      <c r="CK239" s="219">
        <f t="shared" si="662"/>
        <v>0.78125</v>
      </c>
      <c r="CL239" s="219">
        <v>0.77083333333333304</v>
      </c>
      <c r="CM239" s="219">
        <v>0.77430555555555503</v>
      </c>
      <c r="CN239" s="219">
        <f t="shared" si="660"/>
        <v>0.15625</v>
      </c>
      <c r="CO239" s="219">
        <f t="shared" si="660"/>
        <v>0.15625</v>
      </c>
      <c r="CP239" s="219">
        <v>0.77430555555555503</v>
      </c>
      <c r="CQ239" s="219">
        <v>0.15486111111111101</v>
      </c>
      <c r="CS239" s="219">
        <f t="shared" si="663"/>
        <v>0.78125</v>
      </c>
      <c r="CT239" s="219">
        <v>0.77083333333333304</v>
      </c>
      <c r="CU239" s="219">
        <v>0.77430555555555503</v>
      </c>
      <c r="CV239" s="219">
        <f t="shared" si="661"/>
        <v>0.15625</v>
      </c>
      <c r="CW239" s="219">
        <f t="shared" si="661"/>
        <v>0.15625</v>
      </c>
      <c r="CX239" s="219">
        <v>0.77430555555555503</v>
      </c>
      <c r="CY239" s="219">
        <v>0.15486111111111101</v>
      </c>
      <c r="DL239" s="2" t="str" cm="1">
        <f t="array" ref="DL239">_xlfn.IFNA(IF(INDEX(SectorsBlocks,ROW()-ROW(DK$5)+2,MATCH(SUBSTITUTE(RPName," ",""),SectorsBlocks_Top,0))&lt;&gt;0,INDEX(SectorsBlocks,ROW()-ROW(DK$5)+2,MATCH(SUBSTITUTE(RPName," ",""),SectorsBlocks_Top,0)),""),"")</f>
        <v/>
      </c>
      <c r="DM239" s="250" t="str" cm="1">
        <f t="array" ref="DM239">_xlfn.IFNA(IF(INDEX(SectorsBlocks,ROW()-ROW(DL$5)+2,MATCH(SUBSTITUTE(RPName," ",""),SectorsBlocks_Top,0))&lt;&gt;0,INDEX(SectorsBlocks,ROW()-ROW(DL$5)+2,MATCH(SUBSTITUTE(RPName," ",""),SectorsBlocks_Top,0)+1),""),"")</f>
        <v/>
      </c>
    </row>
    <row r="240" spans="68:117" ht="15" hidden="1" customHeight="1">
      <c r="BP240" s="236">
        <f ca="1"/>
        <v>0.15416666666666701</v>
      </c>
      <c r="CK240" s="219">
        <f t="shared" si="662"/>
        <v>0.78472222222222221</v>
      </c>
      <c r="CL240" s="219">
        <v>0.77430555555555503</v>
      </c>
      <c r="CM240" s="219">
        <v>0.77777777777777801</v>
      </c>
      <c r="CN240" s="219">
        <f t="shared" ref="CN240:CO255" si="664">IF(CN239=1,TIME(0,1,0),TIME(HOUR(CN239),MINUTE(CN239),0)+TIME(0,1,0))</f>
        <v>0.15694444444444444</v>
      </c>
      <c r="CO240" s="219">
        <f t="shared" si="664"/>
        <v>0.15694444444444444</v>
      </c>
      <c r="CP240" s="219">
        <v>0.77777777777777801</v>
      </c>
      <c r="CQ240" s="219">
        <v>0.155555555555556</v>
      </c>
      <c r="CS240" s="219">
        <f t="shared" si="663"/>
        <v>0.78472222222222221</v>
      </c>
      <c r="CT240" s="219">
        <v>0.77430555555555503</v>
      </c>
      <c r="CU240" s="219">
        <v>0.77777777777777801</v>
      </c>
      <c r="CV240" s="219">
        <f t="shared" ref="CV240:CW255" si="665">IF(CV239=1,TIME(0,1,0),TIME(HOUR(CV239),MINUTE(CV239),0)+TIME(0,1,0))</f>
        <v>0.15694444444444444</v>
      </c>
      <c r="CW240" s="219">
        <f t="shared" si="665"/>
        <v>0.15694444444444444</v>
      </c>
      <c r="CX240" s="219">
        <v>0.77777777777777801</v>
      </c>
      <c r="CY240" s="219">
        <v>0.155555555555556</v>
      </c>
      <c r="DL240" s="2" t="str" cm="1">
        <f t="array" ref="DL240">_xlfn.IFNA(IF(INDEX(SectorsBlocks,ROW()-ROW(DK$5)+2,MATCH(SUBSTITUTE(RPName," ",""),SectorsBlocks_Top,0))&lt;&gt;0,INDEX(SectorsBlocks,ROW()-ROW(DK$5)+2,MATCH(SUBSTITUTE(RPName," ",""),SectorsBlocks_Top,0)),""),"")</f>
        <v/>
      </c>
      <c r="DM240" s="250" t="str" cm="1">
        <f t="array" ref="DM240">_xlfn.IFNA(IF(INDEX(SectorsBlocks,ROW()-ROW(DL$5)+2,MATCH(SUBSTITUTE(RPName," ",""),SectorsBlocks_Top,0))&lt;&gt;0,INDEX(SectorsBlocks,ROW()-ROW(DL$5)+2,MATCH(SUBSTITUTE(RPName," ",""),SectorsBlocks_Top,0)+1),""),"")</f>
        <v/>
      </c>
    </row>
    <row r="241" spans="68:117" ht="15" hidden="1" customHeight="1">
      <c r="BP241" s="236">
        <f ca="1"/>
        <v>0.15486111111111101</v>
      </c>
      <c r="CK241" s="219">
        <f t="shared" si="662"/>
        <v>0.78819444444444442</v>
      </c>
      <c r="CL241" s="219">
        <v>0.77777777777777801</v>
      </c>
      <c r="CM241" s="219">
        <v>0.78125</v>
      </c>
      <c r="CN241" s="219">
        <f t="shared" si="664"/>
        <v>0.15763888888888888</v>
      </c>
      <c r="CO241" s="219">
        <f t="shared" si="664"/>
        <v>0.15763888888888888</v>
      </c>
      <c r="CP241" s="219">
        <v>0.78125</v>
      </c>
      <c r="CQ241" s="219">
        <v>0.15625</v>
      </c>
      <c r="CS241" s="219">
        <f t="shared" si="663"/>
        <v>0.78819444444444442</v>
      </c>
      <c r="CT241" s="219">
        <v>0.77777777777777801</v>
      </c>
      <c r="CU241" s="219">
        <v>0.78125</v>
      </c>
      <c r="CV241" s="219">
        <f t="shared" si="665"/>
        <v>0.15763888888888888</v>
      </c>
      <c r="CW241" s="219">
        <f t="shared" si="665"/>
        <v>0.15763888888888888</v>
      </c>
      <c r="CX241" s="219">
        <v>0.78125</v>
      </c>
      <c r="CY241" s="219">
        <v>0.15625</v>
      </c>
      <c r="DL241" s="2" t="str" cm="1">
        <f t="array" ref="DL241">_xlfn.IFNA(IF(INDEX(SectorsBlocks,ROW()-ROW(DK$5)+2,MATCH(SUBSTITUTE(RPName," ",""),SectorsBlocks_Top,0))&lt;&gt;0,INDEX(SectorsBlocks,ROW()-ROW(DK$5)+2,MATCH(SUBSTITUTE(RPName," ",""),SectorsBlocks_Top,0)),""),"")</f>
        <v/>
      </c>
      <c r="DM241" s="250" t="str" cm="1">
        <f t="array" ref="DM241">_xlfn.IFNA(IF(INDEX(SectorsBlocks,ROW()-ROW(DL$5)+2,MATCH(SUBSTITUTE(RPName," ",""),SectorsBlocks_Top,0))&lt;&gt;0,INDEX(SectorsBlocks,ROW()-ROW(DL$5)+2,MATCH(SUBSTITUTE(RPName," ",""),SectorsBlocks_Top,0)+1),""),"")</f>
        <v/>
      </c>
    </row>
    <row r="242" spans="68:117" ht="15" hidden="1" customHeight="1">
      <c r="BP242" s="236">
        <f ca="1"/>
        <v>0.155555555555556</v>
      </c>
      <c r="CK242" s="219">
        <f t="shared" si="662"/>
        <v>0.79166666666666663</v>
      </c>
      <c r="CL242" s="219">
        <v>0.78125</v>
      </c>
      <c r="CM242" s="219">
        <v>0.78472222222222199</v>
      </c>
      <c r="CN242" s="219">
        <f t="shared" si="664"/>
        <v>0.15833333333333333</v>
      </c>
      <c r="CO242" s="219">
        <f t="shared" si="664"/>
        <v>0.15833333333333333</v>
      </c>
      <c r="CP242" s="219">
        <v>0.78472222222222199</v>
      </c>
      <c r="CQ242" s="219">
        <v>0.156944444444444</v>
      </c>
      <c r="CS242" s="219">
        <f t="shared" si="663"/>
        <v>0.79166666666666663</v>
      </c>
      <c r="CT242" s="219">
        <v>0.78125</v>
      </c>
      <c r="CU242" s="219">
        <v>0.78472222222222199</v>
      </c>
      <c r="CV242" s="219">
        <f t="shared" si="665"/>
        <v>0.15833333333333333</v>
      </c>
      <c r="CW242" s="219">
        <f t="shared" si="665"/>
        <v>0.15833333333333333</v>
      </c>
      <c r="CX242" s="219">
        <v>0.78472222222222199</v>
      </c>
      <c r="CY242" s="219">
        <v>0.156944444444444</v>
      </c>
      <c r="DL242" s="2" t="str" cm="1">
        <f t="array" ref="DL242">_xlfn.IFNA(IF(INDEX(SectorsBlocks,ROW()-ROW(DK$5)+2,MATCH(SUBSTITUTE(RPName," ",""),SectorsBlocks_Top,0))&lt;&gt;0,INDEX(SectorsBlocks,ROW()-ROW(DK$5)+2,MATCH(SUBSTITUTE(RPName," ",""),SectorsBlocks_Top,0)),""),"")</f>
        <v/>
      </c>
      <c r="DM242" s="250" t="str" cm="1">
        <f t="array" ref="DM242">_xlfn.IFNA(IF(INDEX(SectorsBlocks,ROW()-ROW(DL$5)+2,MATCH(SUBSTITUTE(RPName," ",""),SectorsBlocks_Top,0))&lt;&gt;0,INDEX(SectorsBlocks,ROW()-ROW(DL$5)+2,MATCH(SUBSTITUTE(RPName," ",""),SectorsBlocks_Top,0)+1),""),"")</f>
        <v/>
      </c>
    </row>
    <row r="243" spans="68:117" ht="15" hidden="1" customHeight="1">
      <c r="BP243" s="236">
        <f ca="1"/>
        <v>0.15625</v>
      </c>
      <c r="CK243" s="219">
        <f t="shared" si="662"/>
        <v>0.79513888888888884</v>
      </c>
      <c r="CL243" s="219">
        <v>0.78472222222222199</v>
      </c>
      <c r="CM243" s="219">
        <v>0.78819444444444398</v>
      </c>
      <c r="CN243" s="219">
        <f t="shared" si="664"/>
        <v>0.15902777777777777</v>
      </c>
      <c r="CO243" s="219">
        <f t="shared" si="664"/>
        <v>0.15902777777777777</v>
      </c>
      <c r="CP243" s="219">
        <v>0.78819444444444398</v>
      </c>
      <c r="CQ243" s="219">
        <v>0.15763888888888899</v>
      </c>
      <c r="CS243" s="219">
        <f t="shared" si="663"/>
        <v>0.79513888888888884</v>
      </c>
      <c r="CT243" s="219">
        <v>0.78472222222222199</v>
      </c>
      <c r="CU243" s="219">
        <v>0.78819444444444398</v>
      </c>
      <c r="CV243" s="219">
        <f t="shared" si="665"/>
        <v>0.15902777777777777</v>
      </c>
      <c r="CW243" s="219">
        <f t="shared" si="665"/>
        <v>0.15902777777777777</v>
      </c>
      <c r="CX243" s="219">
        <v>0.78819444444444398</v>
      </c>
      <c r="CY243" s="219">
        <v>0.15763888888888899</v>
      </c>
      <c r="DL243" s="2" t="str" cm="1">
        <f t="array" ref="DL243">_xlfn.IFNA(IF(INDEX(SectorsBlocks,ROW()-ROW(DK$5)+2,MATCH(SUBSTITUTE(RPName," ",""),SectorsBlocks_Top,0))&lt;&gt;0,INDEX(SectorsBlocks,ROW()-ROW(DK$5)+2,MATCH(SUBSTITUTE(RPName," ",""),SectorsBlocks_Top,0)),""),"")</f>
        <v/>
      </c>
      <c r="DM243" s="250" t="str" cm="1">
        <f t="array" ref="DM243">_xlfn.IFNA(IF(INDEX(SectorsBlocks,ROW()-ROW(DL$5)+2,MATCH(SUBSTITUTE(RPName," ",""),SectorsBlocks_Top,0))&lt;&gt;0,INDEX(SectorsBlocks,ROW()-ROW(DL$5)+2,MATCH(SUBSTITUTE(RPName," ",""),SectorsBlocks_Top,0)+1),""),"")</f>
        <v/>
      </c>
    </row>
    <row r="244" spans="68:117" ht="15" hidden="1" customHeight="1">
      <c r="BP244" s="236">
        <f ca="1"/>
        <v>0.156944444444444</v>
      </c>
      <c r="CK244" s="219">
        <f t="shared" si="662"/>
        <v>0.79861111111111105</v>
      </c>
      <c r="CL244" s="219">
        <v>0.78819444444444398</v>
      </c>
      <c r="CM244" s="219">
        <v>0.79166666666666696</v>
      </c>
      <c r="CN244" s="219">
        <f t="shared" si="664"/>
        <v>0.15972222222222221</v>
      </c>
      <c r="CO244" s="219">
        <f t="shared" si="664"/>
        <v>0.15972222222222221</v>
      </c>
      <c r="CP244" s="219">
        <v>0.79166666666666696</v>
      </c>
      <c r="CQ244" s="219">
        <v>0.15833333333333299</v>
      </c>
      <c r="CS244" s="219">
        <f t="shared" si="663"/>
        <v>0.79861111111111105</v>
      </c>
      <c r="CT244" s="219">
        <v>0.78819444444444398</v>
      </c>
      <c r="CU244" s="219">
        <v>0.79166666666666696</v>
      </c>
      <c r="CV244" s="219">
        <f t="shared" si="665"/>
        <v>0.15972222222222221</v>
      </c>
      <c r="CW244" s="219">
        <f t="shared" si="665"/>
        <v>0.15972222222222221</v>
      </c>
      <c r="CX244" s="219">
        <v>0.79166666666666696</v>
      </c>
      <c r="CY244" s="219">
        <v>0.15833333333333299</v>
      </c>
      <c r="DL244" s="2" t="str" cm="1">
        <f t="array" ref="DL244">_xlfn.IFNA(IF(INDEX(SectorsBlocks,ROW()-ROW(DK$5)+2,MATCH(SUBSTITUTE(RPName," ",""),SectorsBlocks_Top,0))&lt;&gt;0,INDEX(SectorsBlocks,ROW()-ROW(DK$5)+2,MATCH(SUBSTITUTE(RPName," ",""),SectorsBlocks_Top,0)),""),"")</f>
        <v/>
      </c>
      <c r="DM244" s="250" t="str" cm="1">
        <f t="array" ref="DM244">_xlfn.IFNA(IF(INDEX(SectorsBlocks,ROW()-ROW(DL$5)+2,MATCH(SUBSTITUTE(RPName," ",""),SectorsBlocks_Top,0))&lt;&gt;0,INDEX(SectorsBlocks,ROW()-ROW(DL$5)+2,MATCH(SUBSTITUTE(RPName," ",""),SectorsBlocks_Top,0)+1),""),"")</f>
        <v/>
      </c>
    </row>
    <row r="245" spans="68:117" ht="15" hidden="1" customHeight="1">
      <c r="BP245" s="236">
        <f ca="1"/>
        <v>0.15763888888888899</v>
      </c>
      <c r="CK245" s="219">
        <f t="shared" si="662"/>
        <v>0.80208333333333337</v>
      </c>
      <c r="CL245" s="219">
        <v>0.79166666666666696</v>
      </c>
      <c r="CM245" s="219">
        <v>0.79513888888888895</v>
      </c>
      <c r="CN245" s="219">
        <f t="shared" si="664"/>
        <v>0.16041666666666665</v>
      </c>
      <c r="CO245" s="219">
        <f t="shared" si="664"/>
        <v>0.16041666666666665</v>
      </c>
      <c r="CP245" s="219">
        <v>0.79513888888888895</v>
      </c>
      <c r="CQ245" s="219">
        <v>0.15902777777777799</v>
      </c>
      <c r="CS245" s="219">
        <f t="shared" si="663"/>
        <v>0.80208333333333337</v>
      </c>
      <c r="CT245" s="219">
        <v>0.79166666666666696</v>
      </c>
      <c r="CU245" s="219">
        <v>0.79513888888888895</v>
      </c>
      <c r="CV245" s="219">
        <f t="shared" si="665"/>
        <v>0.16041666666666665</v>
      </c>
      <c r="CW245" s="219">
        <f t="shared" si="665"/>
        <v>0.16041666666666665</v>
      </c>
      <c r="CX245" s="219">
        <v>0.79513888888888895</v>
      </c>
      <c r="CY245" s="219">
        <v>0.15902777777777799</v>
      </c>
      <c r="DL245" s="2" t="str" cm="1">
        <f t="array" ref="DL245">_xlfn.IFNA(IF(INDEX(SectorsBlocks,ROW()-ROW(DK$5)+2,MATCH(SUBSTITUTE(RPName," ",""),SectorsBlocks_Top,0))&lt;&gt;0,INDEX(SectorsBlocks,ROW()-ROW(DK$5)+2,MATCH(SUBSTITUTE(RPName," ",""),SectorsBlocks_Top,0)),""),"")</f>
        <v/>
      </c>
      <c r="DM245" s="250" t="str" cm="1">
        <f t="array" ref="DM245">_xlfn.IFNA(IF(INDEX(SectorsBlocks,ROW()-ROW(DL$5)+2,MATCH(SUBSTITUTE(RPName," ",""),SectorsBlocks_Top,0))&lt;&gt;0,INDEX(SectorsBlocks,ROW()-ROW(DL$5)+2,MATCH(SUBSTITUTE(RPName," ",""),SectorsBlocks_Top,0)+1),""),"")</f>
        <v/>
      </c>
    </row>
    <row r="246" spans="68:117" ht="15" hidden="1" customHeight="1">
      <c r="BP246" s="236">
        <f ca="1"/>
        <v>0.15833333333333299</v>
      </c>
      <c r="CK246" s="219">
        <f t="shared" si="662"/>
        <v>0.80555555555555558</v>
      </c>
      <c r="CL246" s="219">
        <v>0.79513888888888895</v>
      </c>
      <c r="CM246" s="219">
        <v>0.79861111111111105</v>
      </c>
      <c r="CN246" s="219">
        <f t="shared" si="664"/>
        <v>0.16111111111111112</v>
      </c>
      <c r="CO246" s="219">
        <f t="shared" si="664"/>
        <v>0.16111111111111112</v>
      </c>
      <c r="CP246" s="219">
        <v>0.79861111111111105</v>
      </c>
      <c r="CQ246" s="219">
        <v>0.15972222222222199</v>
      </c>
      <c r="CS246" s="219">
        <f t="shared" si="663"/>
        <v>0.80555555555555558</v>
      </c>
      <c r="CT246" s="219">
        <v>0.79513888888888895</v>
      </c>
      <c r="CU246" s="219">
        <v>0.79861111111111105</v>
      </c>
      <c r="CV246" s="219">
        <f t="shared" si="665"/>
        <v>0.16111111111111112</v>
      </c>
      <c r="CW246" s="219">
        <f t="shared" si="665"/>
        <v>0.16111111111111112</v>
      </c>
      <c r="CX246" s="219">
        <v>0.79861111111111105</v>
      </c>
      <c r="CY246" s="219">
        <v>0.15972222222222199</v>
      </c>
      <c r="DL246" s="2" t="str" cm="1">
        <f t="array" ref="DL246">_xlfn.IFNA(IF(INDEX(SectorsBlocks,ROW()-ROW(DK$5)+2,MATCH(SUBSTITUTE(RPName," ",""),SectorsBlocks_Top,0))&lt;&gt;0,INDEX(SectorsBlocks,ROW()-ROW(DK$5)+2,MATCH(SUBSTITUTE(RPName," ",""),SectorsBlocks_Top,0)),""),"")</f>
        <v/>
      </c>
      <c r="DM246" s="250" t="str" cm="1">
        <f t="array" ref="DM246">_xlfn.IFNA(IF(INDEX(SectorsBlocks,ROW()-ROW(DL$5)+2,MATCH(SUBSTITUTE(RPName," ",""),SectorsBlocks_Top,0))&lt;&gt;0,INDEX(SectorsBlocks,ROW()-ROW(DL$5)+2,MATCH(SUBSTITUTE(RPName," ",""),SectorsBlocks_Top,0)+1),""),"")</f>
        <v/>
      </c>
    </row>
    <row r="247" spans="68:117" ht="15" hidden="1" customHeight="1">
      <c r="BP247" s="236">
        <f ca="1"/>
        <v>0.15902777777777799</v>
      </c>
      <c r="CK247" s="219">
        <f t="shared" si="662"/>
        <v>0.80902777777777779</v>
      </c>
      <c r="CL247" s="219">
        <v>0.79861111111111105</v>
      </c>
      <c r="CM247" s="219">
        <v>0.80208333333333304</v>
      </c>
      <c r="CN247" s="219">
        <f t="shared" si="664"/>
        <v>0.16180555555555556</v>
      </c>
      <c r="CO247" s="219">
        <f t="shared" si="664"/>
        <v>0.16180555555555556</v>
      </c>
      <c r="CP247" s="219">
        <v>0.80208333333333304</v>
      </c>
      <c r="CQ247" s="219">
        <v>0.16041666666666701</v>
      </c>
      <c r="CS247" s="219">
        <f t="shared" si="663"/>
        <v>0.80902777777777779</v>
      </c>
      <c r="CT247" s="219">
        <v>0.79861111111111105</v>
      </c>
      <c r="CU247" s="219">
        <v>0.80208333333333304</v>
      </c>
      <c r="CV247" s="219">
        <f t="shared" si="665"/>
        <v>0.16180555555555556</v>
      </c>
      <c r="CW247" s="219">
        <f t="shared" si="665"/>
        <v>0.16180555555555556</v>
      </c>
      <c r="CX247" s="219">
        <v>0.80208333333333304</v>
      </c>
      <c r="CY247" s="219">
        <v>0.16041666666666701</v>
      </c>
      <c r="DL247" s="2" t="str" cm="1">
        <f t="array" ref="DL247">_xlfn.IFNA(IF(INDEX(SectorsBlocks,ROW()-ROW(DK$5)+2,MATCH(SUBSTITUTE(RPName," ",""),SectorsBlocks_Top,0))&lt;&gt;0,INDEX(SectorsBlocks,ROW()-ROW(DK$5)+2,MATCH(SUBSTITUTE(RPName," ",""),SectorsBlocks_Top,0)),""),"")</f>
        <v/>
      </c>
      <c r="DM247" s="250" t="str" cm="1">
        <f t="array" ref="DM247">_xlfn.IFNA(IF(INDEX(SectorsBlocks,ROW()-ROW(DL$5)+2,MATCH(SUBSTITUTE(RPName," ",""),SectorsBlocks_Top,0))&lt;&gt;0,INDEX(SectorsBlocks,ROW()-ROW(DL$5)+2,MATCH(SUBSTITUTE(RPName," ",""),SectorsBlocks_Top,0)+1),""),"")</f>
        <v/>
      </c>
    </row>
    <row r="248" spans="68:117" ht="15" hidden="1" customHeight="1">
      <c r="BP248" s="236">
        <f ca="1"/>
        <v>0.15972222222222199</v>
      </c>
      <c r="CK248" s="219">
        <f t="shared" si="662"/>
        <v>0.8125</v>
      </c>
      <c r="CL248" s="219">
        <v>0.80208333333333304</v>
      </c>
      <c r="CM248" s="219">
        <v>0.80555555555555503</v>
      </c>
      <c r="CN248" s="219">
        <f t="shared" si="664"/>
        <v>0.16250000000000001</v>
      </c>
      <c r="CO248" s="219">
        <f t="shared" si="664"/>
        <v>0.16250000000000001</v>
      </c>
      <c r="CP248" s="219">
        <v>0.80555555555555503</v>
      </c>
      <c r="CQ248" s="219">
        <v>0.16111111111111101</v>
      </c>
      <c r="CS248" s="219">
        <f t="shared" si="663"/>
        <v>0.8125</v>
      </c>
      <c r="CT248" s="219">
        <v>0.80208333333333304</v>
      </c>
      <c r="CU248" s="219">
        <v>0.80555555555555503</v>
      </c>
      <c r="CV248" s="219">
        <f t="shared" si="665"/>
        <v>0.16250000000000001</v>
      </c>
      <c r="CW248" s="219">
        <f t="shared" si="665"/>
        <v>0.16250000000000001</v>
      </c>
      <c r="CX248" s="219">
        <v>0.80555555555555503</v>
      </c>
      <c r="CY248" s="219">
        <v>0.16111111111111101</v>
      </c>
      <c r="DL248" s="2" t="str" cm="1">
        <f t="array" ref="DL248">_xlfn.IFNA(IF(INDEX(SectorsBlocks,ROW()-ROW(DK$5)+2,MATCH(SUBSTITUTE(RPName," ",""),SectorsBlocks_Top,0))&lt;&gt;0,INDEX(SectorsBlocks,ROW()-ROW(DK$5)+2,MATCH(SUBSTITUTE(RPName," ",""),SectorsBlocks_Top,0)),""),"")</f>
        <v/>
      </c>
      <c r="DM248" s="250" t="str" cm="1">
        <f t="array" ref="DM248">_xlfn.IFNA(IF(INDEX(SectorsBlocks,ROW()-ROW(DL$5)+2,MATCH(SUBSTITUTE(RPName," ",""),SectorsBlocks_Top,0))&lt;&gt;0,INDEX(SectorsBlocks,ROW()-ROW(DL$5)+2,MATCH(SUBSTITUTE(RPName," ",""),SectorsBlocks_Top,0)+1),""),"")</f>
        <v/>
      </c>
    </row>
    <row r="249" spans="68:117" ht="15" hidden="1" customHeight="1">
      <c r="BP249" s="236">
        <f ca="1"/>
        <v>0.16041666666666701</v>
      </c>
      <c r="CK249" s="219">
        <f t="shared" si="662"/>
        <v>0.81597222222222221</v>
      </c>
      <c r="CL249" s="219">
        <v>0.80555555555555503</v>
      </c>
      <c r="CM249" s="219">
        <v>0.80902777777777801</v>
      </c>
      <c r="CN249" s="219">
        <f t="shared" si="664"/>
        <v>0.16319444444444445</v>
      </c>
      <c r="CO249" s="219">
        <f t="shared" si="664"/>
        <v>0.16319444444444445</v>
      </c>
      <c r="CP249" s="219">
        <v>0.80902777777777801</v>
      </c>
      <c r="CQ249" s="219">
        <v>0.16180555555555601</v>
      </c>
      <c r="CS249" s="219">
        <f t="shared" si="663"/>
        <v>0.81597222222222221</v>
      </c>
      <c r="CT249" s="219">
        <v>0.80555555555555503</v>
      </c>
      <c r="CU249" s="219">
        <v>0.80902777777777801</v>
      </c>
      <c r="CV249" s="219">
        <f t="shared" si="665"/>
        <v>0.16319444444444445</v>
      </c>
      <c r="CW249" s="219">
        <f t="shared" si="665"/>
        <v>0.16319444444444445</v>
      </c>
      <c r="CX249" s="219">
        <v>0.80902777777777801</v>
      </c>
      <c r="CY249" s="219">
        <v>0.16180555555555601</v>
      </c>
      <c r="DL249" s="2" t="str" cm="1">
        <f t="array" ref="DL249">_xlfn.IFNA(IF(INDEX(SectorsBlocks,ROW()-ROW(DK$5)+2,MATCH(SUBSTITUTE(RPName," ",""),SectorsBlocks_Top,0))&lt;&gt;0,INDEX(SectorsBlocks,ROW()-ROW(DK$5)+2,MATCH(SUBSTITUTE(RPName," ",""),SectorsBlocks_Top,0)),""),"")</f>
        <v/>
      </c>
      <c r="DM249" s="250" t="str" cm="1">
        <f t="array" ref="DM249">_xlfn.IFNA(IF(INDEX(SectorsBlocks,ROW()-ROW(DL$5)+2,MATCH(SUBSTITUTE(RPName," ",""),SectorsBlocks_Top,0))&lt;&gt;0,INDEX(SectorsBlocks,ROW()-ROW(DL$5)+2,MATCH(SUBSTITUTE(RPName," ",""),SectorsBlocks_Top,0)+1),""),"")</f>
        <v/>
      </c>
    </row>
    <row r="250" spans="68:117" ht="15" hidden="1" customHeight="1">
      <c r="BP250" s="236">
        <f ca="1"/>
        <v>0.16111111111111101</v>
      </c>
      <c r="CK250" s="219">
        <f t="shared" si="662"/>
        <v>0.81944444444444442</v>
      </c>
      <c r="CL250" s="219">
        <v>0.80902777777777801</v>
      </c>
      <c r="CM250" s="219">
        <v>0.8125</v>
      </c>
      <c r="CN250" s="219">
        <f t="shared" si="664"/>
        <v>0.16388888888888889</v>
      </c>
      <c r="CO250" s="219">
        <f t="shared" si="664"/>
        <v>0.16388888888888889</v>
      </c>
      <c r="CP250" s="219">
        <v>0.8125</v>
      </c>
      <c r="CQ250" s="219">
        <v>0.16250000000000001</v>
      </c>
      <c r="CS250" s="219">
        <f t="shared" si="663"/>
        <v>0.81944444444444442</v>
      </c>
      <c r="CT250" s="219">
        <v>0.80902777777777801</v>
      </c>
      <c r="CU250" s="219">
        <v>0.8125</v>
      </c>
      <c r="CV250" s="219">
        <f t="shared" si="665"/>
        <v>0.16388888888888889</v>
      </c>
      <c r="CW250" s="219">
        <f t="shared" si="665"/>
        <v>0.16388888888888889</v>
      </c>
      <c r="CX250" s="219">
        <v>0.8125</v>
      </c>
      <c r="CY250" s="219">
        <v>0.16250000000000001</v>
      </c>
      <c r="DL250" s="2" t="str" cm="1">
        <f t="array" ref="DL250">_xlfn.IFNA(IF(INDEX(SectorsBlocks,ROW()-ROW(DK$5)+2,MATCH(SUBSTITUTE(RPName," ",""),SectorsBlocks_Top,0))&lt;&gt;0,INDEX(SectorsBlocks,ROW()-ROW(DK$5)+2,MATCH(SUBSTITUTE(RPName," ",""),SectorsBlocks_Top,0)),""),"")</f>
        <v/>
      </c>
      <c r="DM250" s="250" t="str" cm="1">
        <f t="array" ref="DM250">_xlfn.IFNA(IF(INDEX(SectorsBlocks,ROW()-ROW(DL$5)+2,MATCH(SUBSTITUTE(RPName," ",""),SectorsBlocks_Top,0))&lt;&gt;0,INDEX(SectorsBlocks,ROW()-ROW(DL$5)+2,MATCH(SUBSTITUTE(RPName," ",""),SectorsBlocks_Top,0)+1),""),"")</f>
        <v/>
      </c>
    </row>
    <row r="251" spans="68:117" ht="15" hidden="1" customHeight="1">
      <c r="BP251" s="236">
        <f ca="1"/>
        <v>0.16180555555555601</v>
      </c>
      <c r="CK251" s="219">
        <f t="shared" si="662"/>
        <v>0.82291666666666663</v>
      </c>
      <c r="CL251" s="219">
        <v>0.8125</v>
      </c>
      <c r="CM251" s="219">
        <v>0.81597222222222199</v>
      </c>
      <c r="CN251" s="219">
        <f t="shared" si="664"/>
        <v>0.16458333333333333</v>
      </c>
      <c r="CO251" s="219">
        <f t="shared" si="664"/>
        <v>0.16458333333333333</v>
      </c>
      <c r="CP251" s="219">
        <v>0.81597222222222199</v>
      </c>
      <c r="CQ251" s="219">
        <v>0.163194444444444</v>
      </c>
      <c r="CS251" s="219">
        <f t="shared" si="663"/>
        <v>0.82291666666666663</v>
      </c>
      <c r="CT251" s="219">
        <v>0.8125</v>
      </c>
      <c r="CU251" s="219">
        <v>0.81597222222222199</v>
      </c>
      <c r="CV251" s="219">
        <f t="shared" si="665"/>
        <v>0.16458333333333333</v>
      </c>
      <c r="CW251" s="219">
        <f t="shared" si="665"/>
        <v>0.16458333333333333</v>
      </c>
      <c r="CX251" s="219">
        <v>0.81597222222222199</v>
      </c>
      <c r="CY251" s="219">
        <v>0.163194444444444</v>
      </c>
      <c r="DL251" s="2" t="str" cm="1">
        <f t="array" ref="DL251">_xlfn.IFNA(IF(INDEX(SectorsBlocks,ROW()-ROW(DK$5)+2,MATCH(SUBSTITUTE(RPName," ",""),SectorsBlocks_Top,0))&lt;&gt;0,INDEX(SectorsBlocks,ROW()-ROW(DK$5)+2,MATCH(SUBSTITUTE(RPName," ",""),SectorsBlocks_Top,0)),""),"")</f>
        <v/>
      </c>
      <c r="DM251" s="250" t="str" cm="1">
        <f t="array" ref="DM251">_xlfn.IFNA(IF(INDEX(SectorsBlocks,ROW()-ROW(DL$5)+2,MATCH(SUBSTITUTE(RPName," ",""),SectorsBlocks_Top,0))&lt;&gt;0,INDEX(SectorsBlocks,ROW()-ROW(DL$5)+2,MATCH(SUBSTITUTE(RPName," ",""),SectorsBlocks_Top,0)+1),""),"")</f>
        <v/>
      </c>
    </row>
    <row r="252" spans="68:117" ht="15" hidden="1" customHeight="1">
      <c r="BP252" s="236">
        <f ca="1"/>
        <v>0.16250000000000001</v>
      </c>
      <c r="CK252" s="219">
        <f t="shared" si="662"/>
        <v>0.82638888888888884</v>
      </c>
      <c r="CL252" s="219">
        <v>0.81597222222222199</v>
      </c>
      <c r="CM252" s="219">
        <v>0.81944444444444398</v>
      </c>
      <c r="CN252" s="219">
        <f t="shared" si="664"/>
        <v>0.16527777777777777</v>
      </c>
      <c r="CO252" s="219">
        <f t="shared" si="664"/>
        <v>0.16527777777777777</v>
      </c>
      <c r="CP252" s="219">
        <v>0.81944444444444398</v>
      </c>
      <c r="CQ252" s="219">
        <v>0.163888888888889</v>
      </c>
      <c r="CS252" s="219">
        <f t="shared" si="663"/>
        <v>0.82638888888888884</v>
      </c>
      <c r="CT252" s="219">
        <v>0.81597222222222199</v>
      </c>
      <c r="CU252" s="219">
        <v>0.81944444444444398</v>
      </c>
      <c r="CV252" s="219">
        <f t="shared" si="665"/>
        <v>0.16527777777777777</v>
      </c>
      <c r="CW252" s="219">
        <f t="shared" si="665"/>
        <v>0.16527777777777777</v>
      </c>
      <c r="CX252" s="219">
        <v>0.81944444444444398</v>
      </c>
      <c r="CY252" s="219">
        <v>0.163888888888889</v>
      </c>
      <c r="DL252" s="2" t="str" cm="1">
        <f t="array" ref="DL252">_xlfn.IFNA(IF(INDEX(SectorsBlocks,ROW()-ROW(DK$5)+2,MATCH(SUBSTITUTE(RPName," ",""),SectorsBlocks_Top,0))&lt;&gt;0,INDEX(SectorsBlocks,ROW()-ROW(DK$5)+2,MATCH(SUBSTITUTE(RPName," ",""),SectorsBlocks_Top,0)),""),"")</f>
        <v/>
      </c>
      <c r="DM252" s="250" t="str" cm="1">
        <f t="array" ref="DM252">_xlfn.IFNA(IF(INDEX(SectorsBlocks,ROW()-ROW(DL$5)+2,MATCH(SUBSTITUTE(RPName," ",""),SectorsBlocks_Top,0))&lt;&gt;0,INDEX(SectorsBlocks,ROW()-ROW(DL$5)+2,MATCH(SUBSTITUTE(RPName," ",""),SectorsBlocks_Top,0)+1),""),"")</f>
        <v/>
      </c>
    </row>
    <row r="253" spans="68:117" ht="15" hidden="1" customHeight="1">
      <c r="BP253" s="236">
        <f ca="1"/>
        <v>0.163194444444444</v>
      </c>
      <c r="CK253" s="219">
        <f t="shared" si="662"/>
        <v>0.82986111111111105</v>
      </c>
      <c r="CL253" s="219">
        <v>0.81944444444444398</v>
      </c>
      <c r="CM253" s="219">
        <v>0.82291666666666696</v>
      </c>
      <c r="CN253" s="219">
        <f t="shared" si="664"/>
        <v>0.16597222222222222</v>
      </c>
      <c r="CO253" s="219">
        <f t="shared" si="664"/>
        <v>0.16597222222222222</v>
      </c>
      <c r="CP253" s="219">
        <v>0.82291666666666696</v>
      </c>
      <c r="CQ253" s="219">
        <v>0.164583333333333</v>
      </c>
      <c r="CS253" s="219">
        <f t="shared" si="663"/>
        <v>0.82986111111111105</v>
      </c>
      <c r="CT253" s="219">
        <v>0.81944444444444398</v>
      </c>
      <c r="CU253" s="219">
        <v>0.82291666666666696</v>
      </c>
      <c r="CV253" s="219">
        <f t="shared" si="665"/>
        <v>0.16597222222222222</v>
      </c>
      <c r="CW253" s="219">
        <f t="shared" si="665"/>
        <v>0.16597222222222222</v>
      </c>
      <c r="CX253" s="219">
        <v>0.82291666666666696</v>
      </c>
      <c r="CY253" s="219">
        <v>0.164583333333333</v>
      </c>
      <c r="DL253" s="2" t="str" cm="1">
        <f t="array" ref="DL253">_xlfn.IFNA(IF(INDEX(SectorsBlocks,ROW()-ROW(DK$5)+2,MATCH(SUBSTITUTE(RPName," ",""),SectorsBlocks_Top,0))&lt;&gt;0,INDEX(SectorsBlocks,ROW()-ROW(DK$5)+2,MATCH(SUBSTITUTE(RPName," ",""),SectorsBlocks_Top,0)),""),"")</f>
        <v/>
      </c>
      <c r="DM253" s="250" t="str" cm="1">
        <f t="array" ref="DM253">_xlfn.IFNA(IF(INDEX(SectorsBlocks,ROW()-ROW(DL$5)+2,MATCH(SUBSTITUTE(RPName," ",""),SectorsBlocks_Top,0))&lt;&gt;0,INDEX(SectorsBlocks,ROW()-ROW(DL$5)+2,MATCH(SUBSTITUTE(RPName," ",""),SectorsBlocks_Top,0)+1),""),"")</f>
        <v/>
      </c>
    </row>
    <row r="254" spans="68:117" ht="15" hidden="1" customHeight="1">
      <c r="BP254" s="236">
        <f ca="1"/>
        <v>0.163888888888889</v>
      </c>
      <c r="CK254" s="219">
        <f t="shared" si="662"/>
        <v>0.83333333333333337</v>
      </c>
      <c r="CL254" s="219">
        <v>0.82291666666666696</v>
      </c>
      <c r="CM254" s="219">
        <v>0.82638888888888895</v>
      </c>
      <c r="CN254" s="219">
        <f t="shared" si="664"/>
        <v>0.16666666666666666</v>
      </c>
      <c r="CO254" s="219">
        <f t="shared" si="664"/>
        <v>0.16666666666666666</v>
      </c>
      <c r="CP254" s="219">
        <v>0.82638888888888895</v>
      </c>
      <c r="CQ254" s="219">
        <v>0.165277777777778</v>
      </c>
      <c r="CS254" s="219">
        <f t="shared" si="663"/>
        <v>0.83333333333333337</v>
      </c>
      <c r="CT254" s="219">
        <v>0.82291666666666696</v>
      </c>
      <c r="CU254" s="219">
        <v>0.82638888888888895</v>
      </c>
      <c r="CV254" s="219">
        <f t="shared" si="665"/>
        <v>0.16666666666666666</v>
      </c>
      <c r="CW254" s="219">
        <f t="shared" si="665"/>
        <v>0.16666666666666666</v>
      </c>
      <c r="CX254" s="219">
        <v>0.82638888888888895</v>
      </c>
      <c r="CY254" s="219">
        <v>0.165277777777778</v>
      </c>
      <c r="DL254" s="2" t="str" cm="1">
        <f t="array" ref="DL254">_xlfn.IFNA(IF(INDEX(SectorsBlocks,ROW()-ROW(DK$5)+2,MATCH(SUBSTITUTE(RPName," ",""),SectorsBlocks_Top,0))&lt;&gt;0,INDEX(SectorsBlocks,ROW()-ROW(DK$5)+2,MATCH(SUBSTITUTE(RPName," ",""),SectorsBlocks_Top,0)),""),"")</f>
        <v/>
      </c>
      <c r="DM254" s="250" t="str" cm="1">
        <f t="array" ref="DM254">_xlfn.IFNA(IF(INDEX(SectorsBlocks,ROW()-ROW(DL$5)+2,MATCH(SUBSTITUTE(RPName," ",""),SectorsBlocks_Top,0))&lt;&gt;0,INDEX(SectorsBlocks,ROW()-ROW(DL$5)+2,MATCH(SUBSTITUTE(RPName," ",""),SectorsBlocks_Top,0)+1),""),"")</f>
        <v/>
      </c>
    </row>
    <row r="255" spans="68:117" ht="15" hidden="1" customHeight="1">
      <c r="BP255" s="236">
        <f ca="1"/>
        <v>0.164583333333333</v>
      </c>
      <c r="CK255" s="219">
        <f t="shared" si="662"/>
        <v>0.83680555555555558</v>
      </c>
      <c r="CL255" s="219">
        <v>0.82638888888888895</v>
      </c>
      <c r="CM255" s="219">
        <v>0.82986111111111105</v>
      </c>
      <c r="CN255" s="219">
        <f t="shared" si="664"/>
        <v>0.1673611111111111</v>
      </c>
      <c r="CO255" s="219">
        <f t="shared" si="664"/>
        <v>0.1673611111111111</v>
      </c>
      <c r="CP255" s="219">
        <v>0.82986111111111105</v>
      </c>
      <c r="CQ255" s="219">
        <v>0.16597222222222199</v>
      </c>
      <c r="CS255" s="219">
        <f t="shared" si="663"/>
        <v>0.83680555555555558</v>
      </c>
      <c r="CT255" s="219">
        <v>0.82638888888888895</v>
      </c>
      <c r="CU255" s="219">
        <v>0.82986111111111105</v>
      </c>
      <c r="CV255" s="219">
        <f t="shared" si="665"/>
        <v>0.1673611111111111</v>
      </c>
      <c r="CW255" s="219">
        <f t="shared" si="665"/>
        <v>0.1673611111111111</v>
      </c>
      <c r="CX255" s="219">
        <v>0.82986111111111105</v>
      </c>
      <c r="CY255" s="219">
        <v>0.16597222222222199</v>
      </c>
      <c r="DL255" s="2" t="str" cm="1">
        <f t="array" ref="DL255">_xlfn.IFNA(IF(INDEX(SectorsBlocks,ROW()-ROW(DK$5)+2,MATCH(SUBSTITUTE(RPName," ",""),SectorsBlocks_Top,0))&lt;&gt;0,INDEX(SectorsBlocks,ROW()-ROW(DK$5)+2,MATCH(SUBSTITUTE(RPName," ",""),SectorsBlocks_Top,0)),""),"")</f>
        <v/>
      </c>
      <c r="DM255" s="250" t="str" cm="1">
        <f t="array" ref="DM255">_xlfn.IFNA(IF(INDEX(SectorsBlocks,ROW()-ROW(DL$5)+2,MATCH(SUBSTITUTE(RPName," ",""),SectorsBlocks_Top,0))&lt;&gt;0,INDEX(SectorsBlocks,ROW()-ROW(DL$5)+2,MATCH(SUBSTITUTE(RPName," ",""),SectorsBlocks_Top,0)+1),""),"")</f>
        <v/>
      </c>
    </row>
    <row r="256" spans="68:117" ht="15" hidden="1" customHeight="1">
      <c r="BP256" s="236">
        <f ca="1"/>
        <v>0.165277777777778</v>
      </c>
      <c r="CK256" s="219">
        <f t="shared" si="662"/>
        <v>0.84027777777777779</v>
      </c>
      <c r="CL256" s="219">
        <v>0.82986111111111105</v>
      </c>
      <c r="CM256" s="219">
        <v>0.83333333333333304</v>
      </c>
      <c r="CN256" s="219">
        <f t="shared" ref="CN256:CO271" si="666">IF(CN255=1,TIME(0,1,0),TIME(HOUR(CN255),MINUTE(CN255),0)+TIME(0,1,0))</f>
        <v>0.16805555555555554</v>
      </c>
      <c r="CO256" s="219">
        <f t="shared" si="666"/>
        <v>0.16805555555555554</v>
      </c>
      <c r="CP256" s="219">
        <v>0.83333333333333304</v>
      </c>
      <c r="CQ256" s="219">
        <v>0.16666666666666699</v>
      </c>
      <c r="CS256" s="219">
        <f t="shared" si="663"/>
        <v>0.84027777777777779</v>
      </c>
      <c r="CT256" s="219">
        <v>0.82986111111111105</v>
      </c>
      <c r="CU256" s="219">
        <v>0.83333333333333304</v>
      </c>
      <c r="CV256" s="219">
        <f t="shared" ref="CV256:CW271" si="667">IF(CV255=1,TIME(0,1,0),TIME(HOUR(CV255),MINUTE(CV255),0)+TIME(0,1,0))</f>
        <v>0.16805555555555554</v>
      </c>
      <c r="CW256" s="219">
        <f t="shared" si="667"/>
        <v>0.16805555555555554</v>
      </c>
      <c r="CX256" s="219">
        <v>0.83333333333333304</v>
      </c>
      <c r="CY256" s="219">
        <v>0.16666666666666699</v>
      </c>
      <c r="DL256" s="2" t="str" cm="1">
        <f t="array" ref="DL256">_xlfn.IFNA(IF(INDEX(SectorsBlocks,ROW()-ROW(DK$5)+2,MATCH(SUBSTITUTE(RPName," ",""),SectorsBlocks_Top,0))&lt;&gt;0,INDEX(SectorsBlocks,ROW()-ROW(DK$5)+2,MATCH(SUBSTITUTE(RPName," ",""),SectorsBlocks_Top,0)),""),"")</f>
        <v/>
      </c>
      <c r="DM256" s="250" t="str" cm="1">
        <f t="array" ref="DM256">_xlfn.IFNA(IF(INDEX(SectorsBlocks,ROW()-ROW(DL$5)+2,MATCH(SUBSTITUTE(RPName," ",""),SectorsBlocks_Top,0))&lt;&gt;0,INDEX(SectorsBlocks,ROW()-ROW(DL$5)+2,MATCH(SUBSTITUTE(RPName," ",""),SectorsBlocks_Top,0)+1),""),"")</f>
        <v/>
      </c>
    </row>
    <row r="257" spans="68:117" ht="15" hidden="1" customHeight="1">
      <c r="BP257" s="236">
        <f ca="1"/>
        <v>0.16597222222222199</v>
      </c>
      <c r="CK257" s="219">
        <f t="shared" si="662"/>
        <v>0.84375</v>
      </c>
      <c r="CL257" s="219">
        <v>0.83333333333333304</v>
      </c>
      <c r="CM257" s="219">
        <v>0.83680555555555503</v>
      </c>
      <c r="CN257" s="219">
        <f t="shared" si="666"/>
        <v>0.16875000000000001</v>
      </c>
      <c r="CO257" s="219">
        <f t="shared" si="666"/>
        <v>0.16875000000000001</v>
      </c>
      <c r="CP257" s="219">
        <v>0.83680555555555503</v>
      </c>
      <c r="CQ257" s="219">
        <v>0.16736111111111099</v>
      </c>
      <c r="CS257" s="219">
        <f t="shared" si="663"/>
        <v>0.84375</v>
      </c>
      <c r="CT257" s="219">
        <v>0.83333333333333304</v>
      </c>
      <c r="CU257" s="219">
        <v>0.83680555555555503</v>
      </c>
      <c r="CV257" s="219">
        <f t="shared" si="667"/>
        <v>0.16875000000000001</v>
      </c>
      <c r="CW257" s="219">
        <f t="shared" si="667"/>
        <v>0.16875000000000001</v>
      </c>
      <c r="CX257" s="219">
        <v>0.83680555555555503</v>
      </c>
      <c r="CY257" s="219">
        <v>0.16736111111111099</v>
      </c>
      <c r="DL257" s="2" t="str" cm="1">
        <f t="array" ref="DL257">_xlfn.IFNA(IF(INDEX(SectorsBlocks,ROW()-ROW(DK$5)+2,MATCH(SUBSTITUTE(RPName," ",""),SectorsBlocks_Top,0))&lt;&gt;0,INDEX(SectorsBlocks,ROW()-ROW(DK$5)+2,MATCH(SUBSTITUTE(RPName," ",""),SectorsBlocks_Top,0)),""),"")</f>
        <v/>
      </c>
      <c r="DM257" s="250" t="str" cm="1">
        <f t="array" ref="DM257">_xlfn.IFNA(IF(INDEX(SectorsBlocks,ROW()-ROW(DL$5)+2,MATCH(SUBSTITUTE(RPName," ",""),SectorsBlocks_Top,0))&lt;&gt;0,INDEX(SectorsBlocks,ROW()-ROW(DL$5)+2,MATCH(SUBSTITUTE(RPName," ",""),SectorsBlocks_Top,0)+1),""),"")</f>
        <v/>
      </c>
    </row>
    <row r="258" spans="68:117" ht="15" hidden="1" customHeight="1">
      <c r="BP258" s="236">
        <f ca="1"/>
        <v>0.16666666666666699</v>
      </c>
      <c r="CK258" s="219">
        <f t="shared" si="662"/>
        <v>0.84722222222222221</v>
      </c>
      <c r="CL258" s="219">
        <v>0.83680555555555503</v>
      </c>
      <c r="CM258" s="219">
        <v>0.84027777777777801</v>
      </c>
      <c r="CN258" s="219">
        <f t="shared" si="666"/>
        <v>0.16944444444444445</v>
      </c>
      <c r="CO258" s="219">
        <f t="shared" si="666"/>
        <v>0.16944444444444445</v>
      </c>
      <c r="CP258" s="219">
        <v>0.84027777777777801</v>
      </c>
      <c r="CQ258" s="219">
        <v>0.16805555555555601</v>
      </c>
      <c r="CS258" s="219">
        <f t="shared" si="663"/>
        <v>0.84722222222222221</v>
      </c>
      <c r="CT258" s="219">
        <v>0.83680555555555503</v>
      </c>
      <c r="CU258" s="219">
        <v>0.84027777777777801</v>
      </c>
      <c r="CV258" s="219">
        <f t="shared" si="667"/>
        <v>0.16944444444444445</v>
      </c>
      <c r="CW258" s="219">
        <f t="shared" si="667"/>
        <v>0.16944444444444445</v>
      </c>
      <c r="CX258" s="219">
        <v>0.84027777777777801</v>
      </c>
      <c r="CY258" s="219">
        <v>0.16805555555555601</v>
      </c>
      <c r="DL258" s="2" t="str" cm="1">
        <f t="array" ref="DL258">_xlfn.IFNA(IF(INDEX(SectorsBlocks,ROW()-ROW(DK$5)+2,MATCH(SUBSTITUTE(RPName," ",""),SectorsBlocks_Top,0))&lt;&gt;0,INDEX(SectorsBlocks,ROW()-ROW(DK$5)+2,MATCH(SUBSTITUTE(RPName," ",""),SectorsBlocks_Top,0)),""),"")</f>
        <v/>
      </c>
      <c r="DM258" s="250" t="str" cm="1">
        <f t="array" ref="DM258">_xlfn.IFNA(IF(INDEX(SectorsBlocks,ROW()-ROW(DL$5)+2,MATCH(SUBSTITUTE(RPName," ",""),SectorsBlocks_Top,0))&lt;&gt;0,INDEX(SectorsBlocks,ROW()-ROW(DL$5)+2,MATCH(SUBSTITUTE(RPName," ",""),SectorsBlocks_Top,0)+1),""),"")</f>
        <v/>
      </c>
    </row>
    <row r="259" spans="68:117" ht="15" hidden="1" customHeight="1">
      <c r="BP259" s="236">
        <f ca="1"/>
        <v>0.16736111111111099</v>
      </c>
      <c r="CK259" s="219">
        <f t="shared" si="662"/>
        <v>0.85069444444444442</v>
      </c>
      <c r="CL259" s="219">
        <v>0.84027777777777801</v>
      </c>
      <c r="CM259" s="219">
        <v>0.84375</v>
      </c>
      <c r="CN259" s="219">
        <f t="shared" si="666"/>
        <v>0.1701388888888889</v>
      </c>
      <c r="CO259" s="219">
        <f t="shared" si="666"/>
        <v>0.1701388888888889</v>
      </c>
      <c r="CP259" s="219">
        <v>0.84375</v>
      </c>
      <c r="CQ259" s="219">
        <v>0.16875000000000001</v>
      </c>
      <c r="CS259" s="219">
        <f t="shared" si="663"/>
        <v>0.85069444444444442</v>
      </c>
      <c r="CT259" s="219">
        <v>0.84027777777777801</v>
      </c>
      <c r="CU259" s="219">
        <v>0.84375</v>
      </c>
      <c r="CV259" s="219">
        <f t="shared" si="667"/>
        <v>0.1701388888888889</v>
      </c>
      <c r="CW259" s="219">
        <f t="shared" si="667"/>
        <v>0.1701388888888889</v>
      </c>
      <c r="CX259" s="219">
        <v>0.84375</v>
      </c>
      <c r="CY259" s="219">
        <v>0.16875000000000001</v>
      </c>
      <c r="DL259" s="2" t="str" cm="1">
        <f t="array" ref="DL259">_xlfn.IFNA(IF(INDEX(SectorsBlocks,ROW()-ROW(DK$5)+2,MATCH(SUBSTITUTE(RPName," ",""),SectorsBlocks_Top,0))&lt;&gt;0,INDEX(SectorsBlocks,ROW()-ROW(DK$5)+2,MATCH(SUBSTITUTE(RPName," ",""),SectorsBlocks_Top,0)),""),"")</f>
        <v/>
      </c>
      <c r="DM259" s="250" t="str" cm="1">
        <f t="array" ref="DM259">_xlfn.IFNA(IF(INDEX(SectorsBlocks,ROW()-ROW(DL$5)+2,MATCH(SUBSTITUTE(RPName," ",""),SectorsBlocks_Top,0))&lt;&gt;0,INDEX(SectorsBlocks,ROW()-ROW(DL$5)+2,MATCH(SUBSTITUTE(RPName," ",""),SectorsBlocks_Top,0)+1),""),"")</f>
        <v/>
      </c>
    </row>
    <row r="260" spans="68:117" ht="15" hidden="1" customHeight="1">
      <c r="BP260" s="236">
        <f ca="1"/>
        <v>0.16805555555555601</v>
      </c>
      <c r="CK260" s="219">
        <f t="shared" si="662"/>
        <v>0.85416666666666663</v>
      </c>
      <c r="CL260" s="219">
        <v>0.84375</v>
      </c>
      <c r="CM260" s="219">
        <v>0.84722222222222199</v>
      </c>
      <c r="CN260" s="219">
        <f t="shared" si="666"/>
        <v>0.17083333333333334</v>
      </c>
      <c r="CO260" s="219">
        <f t="shared" si="666"/>
        <v>0.17083333333333334</v>
      </c>
      <c r="CP260" s="219">
        <v>0.84722222222222199</v>
      </c>
      <c r="CQ260" s="219">
        <v>0.16944444444444401</v>
      </c>
      <c r="CS260" s="219">
        <f t="shared" si="663"/>
        <v>0.85416666666666663</v>
      </c>
      <c r="CT260" s="219">
        <v>0.84375</v>
      </c>
      <c r="CU260" s="219">
        <v>0.84722222222222199</v>
      </c>
      <c r="CV260" s="219">
        <f t="shared" si="667"/>
        <v>0.17083333333333334</v>
      </c>
      <c r="CW260" s="219">
        <f t="shared" si="667"/>
        <v>0.17083333333333334</v>
      </c>
      <c r="CX260" s="219">
        <v>0.84722222222222199</v>
      </c>
      <c r="CY260" s="219">
        <v>0.16944444444444401</v>
      </c>
      <c r="DL260" s="2" t="str" cm="1">
        <f t="array" ref="DL260">_xlfn.IFNA(IF(INDEX(SectorsBlocks,ROW()-ROW(DK$5)+2,MATCH(SUBSTITUTE(RPName," ",""),SectorsBlocks_Top,0))&lt;&gt;0,INDEX(SectorsBlocks,ROW()-ROW(DK$5)+2,MATCH(SUBSTITUTE(RPName," ",""),SectorsBlocks_Top,0)),""),"")</f>
        <v/>
      </c>
      <c r="DM260" s="250" t="str" cm="1">
        <f t="array" ref="DM260">_xlfn.IFNA(IF(INDEX(SectorsBlocks,ROW()-ROW(DL$5)+2,MATCH(SUBSTITUTE(RPName," ",""),SectorsBlocks_Top,0))&lt;&gt;0,INDEX(SectorsBlocks,ROW()-ROW(DL$5)+2,MATCH(SUBSTITUTE(RPName," ",""),SectorsBlocks_Top,0)+1),""),"")</f>
        <v/>
      </c>
    </row>
    <row r="261" spans="68:117" ht="15" hidden="1" customHeight="1">
      <c r="BP261" s="236">
        <f ca="1"/>
        <v>0.16875000000000001</v>
      </c>
      <c r="CK261" s="219">
        <f t="shared" si="662"/>
        <v>0.85763888888888884</v>
      </c>
      <c r="CL261" s="219">
        <v>0.84722222222222199</v>
      </c>
      <c r="CM261" s="219">
        <v>0.85069444444444398</v>
      </c>
      <c r="CN261" s="219">
        <f t="shared" si="666"/>
        <v>0.17152777777777778</v>
      </c>
      <c r="CO261" s="219">
        <f t="shared" si="666"/>
        <v>0.17152777777777778</v>
      </c>
      <c r="CP261" s="219">
        <v>0.85069444444444398</v>
      </c>
      <c r="CQ261" s="219">
        <v>0.17013888888888901</v>
      </c>
      <c r="CS261" s="219">
        <f t="shared" si="663"/>
        <v>0.85763888888888884</v>
      </c>
      <c r="CT261" s="219">
        <v>0.84722222222222199</v>
      </c>
      <c r="CU261" s="219">
        <v>0.85069444444444398</v>
      </c>
      <c r="CV261" s="219">
        <f t="shared" si="667"/>
        <v>0.17152777777777778</v>
      </c>
      <c r="CW261" s="219">
        <f t="shared" si="667"/>
        <v>0.17152777777777778</v>
      </c>
      <c r="CX261" s="219">
        <v>0.85069444444444398</v>
      </c>
      <c r="CY261" s="219">
        <v>0.17013888888888901</v>
      </c>
      <c r="DL261" s="2" t="str" cm="1">
        <f t="array" ref="DL261">_xlfn.IFNA(IF(INDEX(SectorsBlocks,ROW()-ROW(DK$5)+2,MATCH(SUBSTITUTE(RPName," ",""),SectorsBlocks_Top,0))&lt;&gt;0,INDEX(SectorsBlocks,ROW()-ROW(DK$5)+2,MATCH(SUBSTITUTE(RPName," ",""),SectorsBlocks_Top,0)),""),"")</f>
        <v/>
      </c>
      <c r="DM261" s="250" t="str" cm="1">
        <f t="array" ref="DM261">_xlfn.IFNA(IF(INDEX(SectorsBlocks,ROW()-ROW(DL$5)+2,MATCH(SUBSTITUTE(RPName," ",""),SectorsBlocks_Top,0))&lt;&gt;0,INDEX(SectorsBlocks,ROW()-ROW(DL$5)+2,MATCH(SUBSTITUTE(RPName," ",""),SectorsBlocks_Top,0)+1),""),"")</f>
        <v/>
      </c>
    </row>
    <row r="262" spans="68:117" ht="15" hidden="1" customHeight="1">
      <c r="BP262" s="236">
        <f ca="1"/>
        <v>0.16944444444444401</v>
      </c>
      <c r="CK262" s="219">
        <f t="shared" si="662"/>
        <v>0.86111111111111105</v>
      </c>
      <c r="CL262" s="219">
        <v>0.85069444444444398</v>
      </c>
      <c r="CM262" s="219">
        <v>0.85416666666666696</v>
      </c>
      <c r="CN262" s="219">
        <f t="shared" si="666"/>
        <v>0.17222222222222222</v>
      </c>
      <c r="CO262" s="219">
        <f t="shared" si="666"/>
        <v>0.17222222222222222</v>
      </c>
      <c r="CP262" s="219">
        <v>0.85416666666666696</v>
      </c>
      <c r="CQ262" s="219">
        <v>0.170833333333333</v>
      </c>
      <c r="CS262" s="219">
        <f t="shared" si="663"/>
        <v>0.86111111111111105</v>
      </c>
      <c r="CT262" s="219">
        <v>0.85069444444444398</v>
      </c>
      <c r="CU262" s="219">
        <v>0.85416666666666696</v>
      </c>
      <c r="CV262" s="219">
        <f t="shared" si="667"/>
        <v>0.17222222222222222</v>
      </c>
      <c r="CW262" s="219">
        <f t="shared" si="667"/>
        <v>0.17222222222222222</v>
      </c>
      <c r="CX262" s="219">
        <v>0.85416666666666696</v>
      </c>
      <c r="CY262" s="219">
        <v>0.170833333333333</v>
      </c>
      <c r="DL262" s="2" t="str" cm="1">
        <f t="array" ref="DL262">_xlfn.IFNA(IF(INDEX(SectorsBlocks,ROW()-ROW(DK$5)+2,MATCH(SUBSTITUTE(RPName," ",""),SectorsBlocks_Top,0))&lt;&gt;0,INDEX(SectorsBlocks,ROW()-ROW(DK$5)+2,MATCH(SUBSTITUTE(RPName," ",""),SectorsBlocks_Top,0)),""),"")</f>
        <v/>
      </c>
      <c r="DM262" s="250" t="str" cm="1">
        <f t="array" ref="DM262">_xlfn.IFNA(IF(INDEX(SectorsBlocks,ROW()-ROW(DL$5)+2,MATCH(SUBSTITUTE(RPName," ",""),SectorsBlocks_Top,0))&lt;&gt;0,INDEX(SectorsBlocks,ROW()-ROW(DL$5)+2,MATCH(SUBSTITUTE(RPName," ",""),SectorsBlocks_Top,0)+1),""),"")</f>
        <v/>
      </c>
    </row>
    <row r="263" spans="68:117" ht="15" hidden="1" customHeight="1">
      <c r="BP263" s="236">
        <f ca="1"/>
        <v>0.17013888888888901</v>
      </c>
      <c r="CK263" s="219">
        <f t="shared" si="662"/>
        <v>0.86458333333333337</v>
      </c>
      <c r="CL263" s="219">
        <v>0.85416666666666696</v>
      </c>
      <c r="CM263" s="219">
        <v>0.85763888888888895</v>
      </c>
      <c r="CN263" s="219">
        <f t="shared" si="666"/>
        <v>0.17291666666666666</v>
      </c>
      <c r="CO263" s="219">
        <f t="shared" si="666"/>
        <v>0.17291666666666666</v>
      </c>
      <c r="CP263" s="219">
        <v>0.85763888888888895</v>
      </c>
      <c r="CQ263" s="219">
        <v>0.171527777777778</v>
      </c>
      <c r="CS263" s="219">
        <f t="shared" si="663"/>
        <v>0.86458333333333337</v>
      </c>
      <c r="CT263" s="219">
        <v>0.85416666666666696</v>
      </c>
      <c r="CU263" s="219">
        <v>0.85763888888888895</v>
      </c>
      <c r="CV263" s="219">
        <f t="shared" si="667"/>
        <v>0.17291666666666666</v>
      </c>
      <c r="CW263" s="219">
        <f t="shared" si="667"/>
        <v>0.17291666666666666</v>
      </c>
      <c r="CX263" s="219">
        <v>0.85763888888888895</v>
      </c>
      <c r="CY263" s="219">
        <v>0.171527777777778</v>
      </c>
      <c r="DL263" s="2" t="str" cm="1">
        <f t="array" ref="DL263">_xlfn.IFNA(IF(INDEX(SectorsBlocks,ROW()-ROW(DK$5)+2,MATCH(SUBSTITUTE(RPName," ",""),SectorsBlocks_Top,0))&lt;&gt;0,INDEX(SectorsBlocks,ROW()-ROW(DK$5)+2,MATCH(SUBSTITUTE(RPName," ",""),SectorsBlocks_Top,0)),""),"")</f>
        <v/>
      </c>
      <c r="DM263" s="250" t="str" cm="1">
        <f t="array" ref="DM263">_xlfn.IFNA(IF(INDEX(SectorsBlocks,ROW()-ROW(DL$5)+2,MATCH(SUBSTITUTE(RPName," ",""),SectorsBlocks_Top,0))&lt;&gt;0,INDEX(SectorsBlocks,ROW()-ROW(DL$5)+2,MATCH(SUBSTITUTE(RPName," ",""),SectorsBlocks_Top,0)+1),""),"")</f>
        <v/>
      </c>
    </row>
    <row r="264" spans="68:117" ht="15" hidden="1" customHeight="1">
      <c r="BP264" s="236">
        <f ca="1"/>
        <v>0.170833333333333</v>
      </c>
      <c r="CK264" s="219">
        <f t="shared" si="662"/>
        <v>0.86805555555555558</v>
      </c>
      <c r="CL264" s="219">
        <v>0.85763888888888895</v>
      </c>
      <c r="CM264" s="219">
        <v>0.86111111111111105</v>
      </c>
      <c r="CN264" s="219">
        <f t="shared" si="666"/>
        <v>0.1736111111111111</v>
      </c>
      <c r="CO264" s="219">
        <f t="shared" si="666"/>
        <v>0.1736111111111111</v>
      </c>
      <c r="CP264" s="219">
        <v>0.86111111111111105</v>
      </c>
      <c r="CQ264" s="219">
        <v>0.172222222222222</v>
      </c>
      <c r="CS264" s="219">
        <f t="shared" si="663"/>
        <v>0.86805555555555558</v>
      </c>
      <c r="CT264" s="219">
        <v>0.85763888888888895</v>
      </c>
      <c r="CU264" s="219">
        <v>0.86111111111111105</v>
      </c>
      <c r="CV264" s="219">
        <f t="shared" si="667"/>
        <v>0.1736111111111111</v>
      </c>
      <c r="CW264" s="219">
        <f t="shared" si="667"/>
        <v>0.1736111111111111</v>
      </c>
      <c r="CX264" s="219">
        <v>0.86111111111111105</v>
      </c>
      <c r="CY264" s="219">
        <v>0.172222222222222</v>
      </c>
      <c r="DL264" s="2" t="str" cm="1">
        <f t="array" ref="DL264">_xlfn.IFNA(IF(INDEX(SectorsBlocks,ROW()-ROW(DK$5)+2,MATCH(SUBSTITUTE(RPName," ",""),SectorsBlocks_Top,0))&lt;&gt;0,INDEX(SectorsBlocks,ROW()-ROW(DK$5)+2,MATCH(SUBSTITUTE(RPName," ",""),SectorsBlocks_Top,0)),""),"")</f>
        <v/>
      </c>
      <c r="DM264" s="250" t="str" cm="1">
        <f t="array" ref="DM264">_xlfn.IFNA(IF(INDEX(SectorsBlocks,ROW()-ROW(DL$5)+2,MATCH(SUBSTITUTE(RPName," ",""),SectorsBlocks_Top,0))&lt;&gt;0,INDEX(SectorsBlocks,ROW()-ROW(DL$5)+2,MATCH(SUBSTITUTE(RPName," ",""),SectorsBlocks_Top,0)+1),""),"")</f>
        <v/>
      </c>
    </row>
    <row r="265" spans="68:117" ht="15" hidden="1" customHeight="1">
      <c r="BP265" s="236">
        <f ca="1"/>
        <v>0.171527777777778</v>
      </c>
      <c r="CK265" s="219">
        <f t="shared" si="662"/>
        <v>0.87152777777777779</v>
      </c>
      <c r="CL265" s="219">
        <v>0.86111111111111105</v>
      </c>
      <c r="CM265" s="219">
        <v>0.86458333333333304</v>
      </c>
      <c r="CN265" s="219">
        <f t="shared" si="666"/>
        <v>0.17430555555555555</v>
      </c>
      <c r="CO265" s="219">
        <f t="shared" si="666"/>
        <v>0.17430555555555555</v>
      </c>
      <c r="CP265" s="219">
        <v>0.86458333333333304</v>
      </c>
      <c r="CQ265" s="219">
        <v>0.172916666666667</v>
      </c>
      <c r="CS265" s="219">
        <f t="shared" si="663"/>
        <v>0.87152777777777779</v>
      </c>
      <c r="CT265" s="219">
        <v>0.86111111111111105</v>
      </c>
      <c r="CU265" s="219">
        <v>0.86458333333333304</v>
      </c>
      <c r="CV265" s="219">
        <f t="shared" si="667"/>
        <v>0.17430555555555555</v>
      </c>
      <c r="CW265" s="219">
        <f t="shared" si="667"/>
        <v>0.17430555555555555</v>
      </c>
      <c r="CX265" s="219">
        <v>0.86458333333333304</v>
      </c>
      <c r="CY265" s="219">
        <v>0.172916666666667</v>
      </c>
      <c r="DL265" s="2" t="str" cm="1">
        <f t="array" ref="DL265">_xlfn.IFNA(IF(INDEX(SectorsBlocks,ROW()-ROW(DK$5)+2,MATCH(SUBSTITUTE(RPName," ",""),SectorsBlocks_Top,0))&lt;&gt;0,INDEX(SectorsBlocks,ROW()-ROW(DK$5)+2,MATCH(SUBSTITUTE(RPName," ",""),SectorsBlocks_Top,0)),""),"")</f>
        <v/>
      </c>
      <c r="DM265" s="250" t="str" cm="1">
        <f t="array" ref="DM265">_xlfn.IFNA(IF(INDEX(SectorsBlocks,ROW()-ROW(DL$5)+2,MATCH(SUBSTITUTE(RPName," ",""),SectorsBlocks_Top,0))&lt;&gt;0,INDEX(SectorsBlocks,ROW()-ROW(DL$5)+2,MATCH(SUBSTITUTE(RPName," ",""),SectorsBlocks_Top,0)+1),""),"")</f>
        <v/>
      </c>
    </row>
    <row r="266" spans="68:117" ht="15" hidden="1" customHeight="1">
      <c r="BP266" s="236">
        <f ca="1"/>
        <v>0.172222222222222</v>
      </c>
      <c r="CK266" s="219">
        <f t="shared" si="662"/>
        <v>0.875</v>
      </c>
      <c r="CL266" s="219">
        <v>0.86458333333333304</v>
      </c>
      <c r="CM266" s="219">
        <v>0.86805555555555503</v>
      </c>
      <c r="CN266" s="219">
        <f t="shared" si="666"/>
        <v>0.17499999999999999</v>
      </c>
      <c r="CO266" s="219">
        <f t="shared" si="666"/>
        <v>0.17499999999999999</v>
      </c>
      <c r="CP266" s="219">
        <v>0.86805555555555503</v>
      </c>
      <c r="CQ266" s="219">
        <v>0.17361111111111099</v>
      </c>
      <c r="CS266" s="219">
        <f t="shared" si="663"/>
        <v>0.875</v>
      </c>
      <c r="CT266" s="219">
        <v>0.86458333333333304</v>
      </c>
      <c r="CU266" s="219">
        <v>0.86805555555555503</v>
      </c>
      <c r="CV266" s="219">
        <f t="shared" si="667"/>
        <v>0.17499999999999999</v>
      </c>
      <c r="CW266" s="219">
        <f t="shared" si="667"/>
        <v>0.17499999999999999</v>
      </c>
      <c r="CX266" s="219">
        <v>0.86805555555555503</v>
      </c>
      <c r="CY266" s="219">
        <v>0.17361111111111099</v>
      </c>
      <c r="DL266" s="2" t="str" cm="1">
        <f t="array" ref="DL266">_xlfn.IFNA(IF(INDEX(SectorsBlocks,ROW()-ROW(DK$5)+2,MATCH(SUBSTITUTE(RPName," ",""),SectorsBlocks_Top,0))&lt;&gt;0,INDEX(SectorsBlocks,ROW()-ROW(DK$5)+2,MATCH(SUBSTITUTE(RPName," ",""),SectorsBlocks_Top,0)),""),"")</f>
        <v/>
      </c>
      <c r="DM266" s="250" t="str" cm="1">
        <f t="array" ref="DM266">_xlfn.IFNA(IF(INDEX(SectorsBlocks,ROW()-ROW(DL$5)+2,MATCH(SUBSTITUTE(RPName," ",""),SectorsBlocks_Top,0))&lt;&gt;0,INDEX(SectorsBlocks,ROW()-ROW(DL$5)+2,MATCH(SUBSTITUTE(RPName," ",""),SectorsBlocks_Top,0)+1),""),"")</f>
        <v/>
      </c>
    </row>
    <row r="267" spans="68:117" ht="15" hidden="1" customHeight="1">
      <c r="BP267" s="236">
        <f ca="1"/>
        <v>0.172916666666667</v>
      </c>
      <c r="CK267" s="219">
        <f t="shared" si="662"/>
        <v>0.87847222222222221</v>
      </c>
      <c r="CL267" s="219">
        <v>0.86805555555555503</v>
      </c>
      <c r="CM267" s="219">
        <v>0.87152777777777801</v>
      </c>
      <c r="CN267" s="219">
        <f t="shared" si="666"/>
        <v>0.17569444444444443</v>
      </c>
      <c r="CO267" s="219">
        <f t="shared" si="666"/>
        <v>0.17569444444444443</v>
      </c>
      <c r="CP267" s="219">
        <v>0.87152777777777801</v>
      </c>
      <c r="CQ267" s="219">
        <v>0.17430555555555599</v>
      </c>
      <c r="CS267" s="219">
        <f t="shared" si="663"/>
        <v>0.87847222222222221</v>
      </c>
      <c r="CT267" s="219">
        <v>0.86805555555555503</v>
      </c>
      <c r="CU267" s="219">
        <v>0.87152777777777801</v>
      </c>
      <c r="CV267" s="219">
        <f t="shared" si="667"/>
        <v>0.17569444444444443</v>
      </c>
      <c r="CW267" s="219">
        <f t="shared" si="667"/>
        <v>0.17569444444444443</v>
      </c>
      <c r="CX267" s="219">
        <v>0.87152777777777801</v>
      </c>
      <c r="CY267" s="219">
        <v>0.17430555555555599</v>
      </c>
      <c r="DL267" s="2" t="str" cm="1">
        <f t="array" ref="DL267">_xlfn.IFNA(IF(INDEX(SectorsBlocks,ROW()-ROW(DK$5)+2,MATCH(SUBSTITUTE(RPName," ",""),SectorsBlocks_Top,0))&lt;&gt;0,INDEX(SectorsBlocks,ROW()-ROW(DK$5)+2,MATCH(SUBSTITUTE(RPName," ",""),SectorsBlocks_Top,0)),""),"")</f>
        <v/>
      </c>
      <c r="DM267" s="250" t="str" cm="1">
        <f t="array" ref="DM267">_xlfn.IFNA(IF(INDEX(SectorsBlocks,ROW()-ROW(DL$5)+2,MATCH(SUBSTITUTE(RPName," ",""),SectorsBlocks_Top,0))&lt;&gt;0,INDEX(SectorsBlocks,ROW()-ROW(DL$5)+2,MATCH(SUBSTITUTE(RPName," ",""),SectorsBlocks_Top,0)+1),""),"")</f>
        <v/>
      </c>
    </row>
    <row r="268" spans="68:117" ht="15" hidden="1" customHeight="1">
      <c r="BP268" s="236">
        <f ca="1"/>
        <v>0.17361111111111099</v>
      </c>
      <c r="CK268" s="219">
        <f t="shared" si="662"/>
        <v>0.88194444444444442</v>
      </c>
      <c r="CL268" s="219">
        <v>0.87152777777777801</v>
      </c>
      <c r="CM268" s="219">
        <v>0.875</v>
      </c>
      <c r="CN268" s="219">
        <f t="shared" si="666"/>
        <v>0.17638888888888887</v>
      </c>
      <c r="CO268" s="219">
        <f t="shared" si="666"/>
        <v>0.17638888888888887</v>
      </c>
      <c r="CP268" s="219">
        <v>0.875</v>
      </c>
      <c r="CQ268" s="219">
        <v>0.17499999999999999</v>
      </c>
      <c r="CS268" s="219">
        <f t="shared" si="663"/>
        <v>0.88194444444444442</v>
      </c>
      <c r="CT268" s="219">
        <v>0.87152777777777801</v>
      </c>
      <c r="CU268" s="219">
        <v>0.875</v>
      </c>
      <c r="CV268" s="219">
        <f t="shared" si="667"/>
        <v>0.17638888888888887</v>
      </c>
      <c r="CW268" s="219">
        <f t="shared" si="667"/>
        <v>0.17638888888888887</v>
      </c>
      <c r="CX268" s="219">
        <v>0.875</v>
      </c>
      <c r="CY268" s="219">
        <v>0.17499999999999999</v>
      </c>
      <c r="DL268" s="2" t="str" cm="1">
        <f t="array" ref="DL268">_xlfn.IFNA(IF(INDEX(SectorsBlocks,ROW()-ROW(DK$5)+2,MATCH(SUBSTITUTE(RPName," ",""),SectorsBlocks_Top,0))&lt;&gt;0,INDEX(SectorsBlocks,ROW()-ROW(DK$5)+2,MATCH(SUBSTITUTE(RPName," ",""),SectorsBlocks_Top,0)),""),"")</f>
        <v/>
      </c>
      <c r="DM268" s="250" t="str" cm="1">
        <f t="array" ref="DM268">_xlfn.IFNA(IF(INDEX(SectorsBlocks,ROW()-ROW(DL$5)+2,MATCH(SUBSTITUTE(RPName," ",""),SectorsBlocks_Top,0))&lt;&gt;0,INDEX(SectorsBlocks,ROW()-ROW(DL$5)+2,MATCH(SUBSTITUTE(RPName," ",""),SectorsBlocks_Top,0)+1),""),"")</f>
        <v/>
      </c>
    </row>
    <row r="269" spans="68:117" ht="15" hidden="1" customHeight="1">
      <c r="BP269" s="236">
        <f ca="1"/>
        <v>0.17430555555555599</v>
      </c>
      <c r="CK269" s="219">
        <f t="shared" si="662"/>
        <v>0.88541666666666663</v>
      </c>
      <c r="CL269" s="219">
        <v>0.875</v>
      </c>
      <c r="CM269" s="219">
        <v>0.87847222222222199</v>
      </c>
      <c r="CN269" s="219">
        <f t="shared" si="666"/>
        <v>0.17708333333333334</v>
      </c>
      <c r="CO269" s="219">
        <f t="shared" si="666"/>
        <v>0.17708333333333334</v>
      </c>
      <c r="CP269" s="219">
        <v>0.87847222222222199</v>
      </c>
      <c r="CQ269" s="219">
        <v>0.17569444444444399</v>
      </c>
      <c r="CS269" s="219">
        <f t="shared" si="663"/>
        <v>0.88541666666666663</v>
      </c>
      <c r="CT269" s="219">
        <v>0.875</v>
      </c>
      <c r="CU269" s="219">
        <v>0.87847222222222199</v>
      </c>
      <c r="CV269" s="219">
        <f t="shared" si="667"/>
        <v>0.17708333333333334</v>
      </c>
      <c r="CW269" s="219">
        <f t="shared" si="667"/>
        <v>0.17708333333333334</v>
      </c>
      <c r="CX269" s="219">
        <v>0.87847222222222199</v>
      </c>
      <c r="CY269" s="219">
        <v>0.17569444444444399</v>
      </c>
      <c r="DL269" s="2" t="str" cm="1">
        <f t="array" ref="DL269">_xlfn.IFNA(IF(INDEX(SectorsBlocks,ROW()-ROW(DK$5)+2,MATCH(SUBSTITUTE(RPName," ",""),SectorsBlocks_Top,0))&lt;&gt;0,INDEX(SectorsBlocks,ROW()-ROW(DK$5)+2,MATCH(SUBSTITUTE(RPName," ",""),SectorsBlocks_Top,0)),""),"")</f>
        <v/>
      </c>
      <c r="DM269" s="250" t="str" cm="1">
        <f t="array" ref="DM269">_xlfn.IFNA(IF(INDEX(SectorsBlocks,ROW()-ROW(DL$5)+2,MATCH(SUBSTITUTE(RPName," ",""),SectorsBlocks_Top,0))&lt;&gt;0,INDEX(SectorsBlocks,ROW()-ROW(DL$5)+2,MATCH(SUBSTITUTE(RPName," ",""),SectorsBlocks_Top,0)+1),""),"")</f>
        <v/>
      </c>
    </row>
    <row r="270" spans="68:117" ht="15" hidden="1" customHeight="1">
      <c r="BP270" s="236">
        <f ca="1"/>
        <v>0.17499999999999999</v>
      </c>
      <c r="CK270" s="219">
        <f t="shared" si="662"/>
        <v>0.88888888888888884</v>
      </c>
      <c r="CL270" s="219">
        <v>0.87847222222222199</v>
      </c>
      <c r="CM270" s="219">
        <v>0.88194444444444398</v>
      </c>
      <c r="CN270" s="219">
        <f t="shared" si="666"/>
        <v>0.17777777777777778</v>
      </c>
      <c r="CO270" s="219">
        <f t="shared" si="666"/>
        <v>0.17777777777777778</v>
      </c>
      <c r="CP270" s="219">
        <v>0.88194444444444398</v>
      </c>
      <c r="CQ270" s="219">
        <v>0.17638888888888901</v>
      </c>
      <c r="CS270" s="219">
        <f t="shared" si="663"/>
        <v>0.88888888888888884</v>
      </c>
      <c r="CT270" s="219">
        <v>0.87847222222222199</v>
      </c>
      <c r="CU270" s="219">
        <v>0.88194444444444398</v>
      </c>
      <c r="CV270" s="219">
        <f t="shared" si="667"/>
        <v>0.17777777777777778</v>
      </c>
      <c r="CW270" s="219">
        <f t="shared" si="667"/>
        <v>0.17777777777777778</v>
      </c>
      <c r="CX270" s="219">
        <v>0.88194444444444398</v>
      </c>
      <c r="CY270" s="219">
        <v>0.17638888888888901</v>
      </c>
      <c r="DL270" s="2" t="str" cm="1">
        <f t="array" ref="DL270">_xlfn.IFNA(IF(INDEX(SectorsBlocks,ROW()-ROW(DK$5)+2,MATCH(SUBSTITUTE(RPName," ",""),SectorsBlocks_Top,0))&lt;&gt;0,INDEX(SectorsBlocks,ROW()-ROW(DK$5)+2,MATCH(SUBSTITUTE(RPName," ",""),SectorsBlocks_Top,0)),""),"")</f>
        <v/>
      </c>
      <c r="DM270" s="250" t="str" cm="1">
        <f t="array" ref="DM270">_xlfn.IFNA(IF(INDEX(SectorsBlocks,ROW()-ROW(DL$5)+2,MATCH(SUBSTITUTE(RPName," ",""),SectorsBlocks_Top,0))&lt;&gt;0,INDEX(SectorsBlocks,ROW()-ROW(DL$5)+2,MATCH(SUBSTITUTE(RPName," ",""),SectorsBlocks_Top,0)+1),""),"")</f>
        <v/>
      </c>
    </row>
    <row r="271" spans="68:117" ht="15" hidden="1" customHeight="1">
      <c r="BP271" s="236">
        <f ca="1"/>
        <v>0.17569444444444399</v>
      </c>
      <c r="CK271" s="219">
        <f t="shared" si="662"/>
        <v>0.89236111111111105</v>
      </c>
      <c r="CL271" s="219">
        <v>0.88194444444444398</v>
      </c>
      <c r="CM271" s="219">
        <v>0.88541666666666696</v>
      </c>
      <c r="CN271" s="219">
        <f t="shared" si="666"/>
        <v>0.17847222222222223</v>
      </c>
      <c r="CO271" s="219">
        <f t="shared" si="666"/>
        <v>0.17847222222222223</v>
      </c>
      <c r="CP271" s="219">
        <v>0.88541666666666696</v>
      </c>
      <c r="CQ271" s="219">
        <v>0.17708333333333301</v>
      </c>
      <c r="CS271" s="219">
        <f t="shared" si="663"/>
        <v>0.89236111111111105</v>
      </c>
      <c r="CT271" s="219">
        <v>0.88194444444444398</v>
      </c>
      <c r="CU271" s="219">
        <v>0.88541666666666696</v>
      </c>
      <c r="CV271" s="219">
        <f t="shared" si="667"/>
        <v>0.17847222222222223</v>
      </c>
      <c r="CW271" s="219">
        <f t="shared" si="667"/>
        <v>0.17847222222222223</v>
      </c>
      <c r="CX271" s="219">
        <v>0.88541666666666696</v>
      </c>
      <c r="CY271" s="219">
        <v>0.17708333333333301</v>
      </c>
      <c r="DL271" s="2" t="str" cm="1">
        <f t="array" ref="DL271">_xlfn.IFNA(IF(INDEX(SectorsBlocks,ROW()-ROW(DK$5)+2,MATCH(SUBSTITUTE(RPName," ",""),SectorsBlocks_Top,0))&lt;&gt;0,INDEX(SectorsBlocks,ROW()-ROW(DK$5)+2,MATCH(SUBSTITUTE(RPName," ",""),SectorsBlocks_Top,0)),""),"")</f>
        <v/>
      </c>
      <c r="DM271" s="250" t="str" cm="1">
        <f t="array" ref="DM271">_xlfn.IFNA(IF(INDEX(SectorsBlocks,ROW()-ROW(DL$5)+2,MATCH(SUBSTITUTE(RPName," ",""),SectorsBlocks_Top,0))&lt;&gt;0,INDEX(SectorsBlocks,ROW()-ROW(DL$5)+2,MATCH(SUBSTITUTE(RPName," ",""),SectorsBlocks_Top,0)+1),""),"")</f>
        <v/>
      </c>
    </row>
    <row r="272" spans="68:117" ht="15" hidden="1" customHeight="1">
      <c r="BP272" s="236">
        <f ca="1"/>
        <v>0.17638888888888901</v>
      </c>
      <c r="CK272" s="219">
        <f t="shared" si="662"/>
        <v>0.89583333333333337</v>
      </c>
      <c r="CL272" s="219">
        <v>0.88541666666666696</v>
      </c>
      <c r="CM272" s="219">
        <v>0.88888888888888895</v>
      </c>
      <c r="CN272" s="219">
        <f t="shared" ref="CN272:CO287" si="668">IF(CN271=1,TIME(0,1,0),TIME(HOUR(CN271),MINUTE(CN271),0)+TIME(0,1,0))</f>
        <v>0.17916666666666667</v>
      </c>
      <c r="CO272" s="219">
        <f t="shared" si="668"/>
        <v>0.17916666666666667</v>
      </c>
      <c r="CP272" s="219">
        <v>0.88888888888888895</v>
      </c>
      <c r="CQ272" s="219">
        <v>0.17777777777777801</v>
      </c>
      <c r="CS272" s="219">
        <f t="shared" si="663"/>
        <v>0.89583333333333337</v>
      </c>
      <c r="CT272" s="219">
        <v>0.88541666666666696</v>
      </c>
      <c r="CU272" s="219">
        <v>0.88888888888888895</v>
      </c>
      <c r="CV272" s="219">
        <f t="shared" ref="CV272:CW287" si="669">IF(CV271=1,TIME(0,1,0),TIME(HOUR(CV271),MINUTE(CV271),0)+TIME(0,1,0))</f>
        <v>0.17916666666666667</v>
      </c>
      <c r="CW272" s="219">
        <f t="shared" si="669"/>
        <v>0.17916666666666667</v>
      </c>
      <c r="CX272" s="219">
        <v>0.88888888888888895</v>
      </c>
      <c r="CY272" s="219">
        <v>0.17777777777777801</v>
      </c>
      <c r="DL272" s="2" t="str" cm="1">
        <f t="array" ref="DL272">_xlfn.IFNA(IF(INDEX(SectorsBlocks,ROW()-ROW(DK$5)+2,MATCH(SUBSTITUTE(RPName," ",""),SectorsBlocks_Top,0))&lt;&gt;0,INDEX(SectorsBlocks,ROW()-ROW(DK$5)+2,MATCH(SUBSTITUTE(RPName," ",""),SectorsBlocks_Top,0)),""),"")</f>
        <v/>
      </c>
      <c r="DM272" s="250" t="str" cm="1">
        <f t="array" ref="DM272">_xlfn.IFNA(IF(INDEX(SectorsBlocks,ROW()-ROW(DL$5)+2,MATCH(SUBSTITUTE(RPName," ",""),SectorsBlocks_Top,0))&lt;&gt;0,INDEX(SectorsBlocks,ROW()-ROW(DL$5)+2,MATCH(SUBSTITUTE(RPName," ",""),SectorsBlocks_Top,0)+1),""),"")</f>
        <v/>
      </c>
    </row>
    <row r="273" spans="68:117" ht="15" hidden="1" customHeight="1">
      <c r="BP273" s="236">
        <f ca="1"/>
        <v>0.17708333333333301</v>
      </c>
      <c r="CK273" s="219">
        <f t="shared" si="662"/>
        <v>0.89930555555555558</v>
      </c>
      <c r="CL273" s="219">
        <v>0.88888888888888895</v>
      </c>
      <c r="CM273" s="219">
        <v>0.89236111111111105</v>
      </c>
      <c r="CN273" s="219">
        <f t="shared" si="668"/>
        <v>0.17986111111111111</v>
      </c>
      <c r="CO273" s="219">
        <f t="shared" si="668"/>
        <v>0.17986111111111111</v>
      </c>
      <c r="CP273" s="219">
        <v>0.89236111111111105</v>
      </c>
      <c r="CQ273" s="219">
        <v>0.178472222222222</v>
      </c>
      <c r="CS273" s="219">
        <f t="shared" si="663"/>
        <v>0.89930555555555558</v>
      </c>
      <c r="CT273" s="219">
        <v>0.88888888888888895</v>
      </c>
      <c r="CU273" s="219">
        <v>0.89236111111111105</v>
      </c>
      <c r="CV273" s="219">
        <f t="shared" si="669"/>
        <v>0.17986111111111111</v>
      </c>
      <c r="CW273" s="219">
        <f t="shared" si="669"/>
        <v>0.17986111111111111</v>
      </c>
      <c r="CX273" s="219">
        <v>0.89236111111111105</v>
      </c>
      <c r="CY273" s="219">
        <v>0.178472222222222</v>
      </c>
      <c r="DL273" s="2" t="str" cm="1">
        <f t="array" ref="DL273">_xlfn.IFNA(IF(INDEX(SectorsBlocks,ROW()-ROW(DK$5)+2,MATCH(SUBSTITUTE(RPName," ",""),SectorsBlocks_Top,0))&lt;&gt;0,INDEX(SectorsBlocks,ROW()-ROW(DK$5)+2,MATCH(SUBSTITUTE(RPName," ",""),SectorsBlocks_Top,0)),""),"")</f>
        <v/>
      </c>
      <c r="DM273" s="250" t="str" cm="1">
        <f t="array" ref="DM273">_xlfn.IFNA(IF(INDEX(SectorsBlocks,ROW()-ROW(DL$5)+2,MATCH(SUBSTITUTE(RPName," ",""),SectorsBlocks_Top,0))&lt;&gt;0,INDEX(SectorsBlocks,ROW()-ROW(DL$5)+2,MATCH(SUBSTITUTE(RPName," ",""),SectorsBlocks_Top,0)+1),""),"")</f>
        <v/>
      </c>
    </row>
    <row r="274" spans="68:117" ht="15" hidden="1" customHeight="1">
      <c r="BP274" s="236">
        <f ca="1"/>
        <v>0.17777777777777801</v>
      </c>
      <c r="CK274" s="219">
        <f t="shared" si="662"/>
        <v>0.90277777777777779</v>
      </c>
      <c r="CL274" s="219">
        <v>0.89236111111111105</v>
      </c>
      <c r="CM274" s="219">
        <v>0.89583333333333304</v>
      </c>
      <c r="CN274" s="219">
        <f t="shared" si="668"/>
        <v>0.18055555555555555</v>
      </c>
      <c r="CO274" s="219">
        <f t="shared" si="668"/>
        <v>0.18055555555555555</v>
      </c>
      <c r="CP274" s="219">
        <v>0.89583333333333304</v>
      </c>
      <c r="CQ274" s="219">
        <v>0.179166666666667</v>
      </c>
      <c r="CS274" s="219">
        <f t="shared" si="663"/>
        <v>0.90277777777777779</v>
      </c>
      <c r="CT274" s="219">
        <v>0.89236111111111105</v>
      </c>
      <c r="CU274" s="219">
        <v>0.89583333333333304</v>
      </c>
      <c r="CV274" s="219">
        <f t="shared" si="669"/>
        <v>0.18055555555555555</v>
      </c>
      <c r="CW274" s="219">
        <f t="shared" si="669"/>
        <v>0.18055555555555555</v>
      </c>
      <c r="CX274" s="219">
        <v>0.89583333333333304</v>
      </c>
      <c r="CY274" s="219">
        <v>0.179166666666667</v>
      </c>
      <c r="DL274" s="2" t="str" cm="1">
        <f t="array" ref="DL274">_xlfn.IFNA(IF(INDEX(SectorsBlocks,ROW()-ROW(DK$5)+2,MATCH(SUBSTITUTE(RPName," ",""),SectorsBlocks_Top,0))&lt;&gt;0,INDEX(SectorsBlocks,ROW()-ROW(DK$5)+2,MATCH(SUBSTITUTE(RPName," ",""),SectorsBlocks_Top,0)),""),"")</f>
        <v/>
      </c>
      <c r="DM274" s="250" t="str" cm="1">
        <f t="array" ref="DM274">_xlfn.IFNA(IF(INDEX(SectorsBlocks,ROW()-ROW(DL$5)+2,MATCH(SUBSTITUTE(RPName," ",""),SectorsBlocks_Top,0))&lt;&gt;0,INDEX(SectorsBlocks,ROW()-ROW(DL$5)+2,MATCH(SUBSTITUTE(RPName," ",""),SectorsBlocks_Top,0)+1),""),"")</f>
        <v/>
      </c>
    </row>
    <row r="275" spans="68:117" ht="15" hidden="1" customHeight="1">
      <c r="BP275" s="236">
        <f ca="1"/>
        <v>0.178472222222222</v>
      </c>
      <c r="CK275" s="219">
        <f t="shared" si="662"/>
        <v>0.90625</v>
      </c>
      <c r="CL275" s="219">
        <v>0.89583333333333304</v>
      </c>
      <c r="CM275" s="219">
        <v>0.89930555555555503</v>
      </c>
      <c r="CN275" s="219">
        <f t="shared" si="668"/>
        <v>0.18124999999999999</v>
      </c>
      <c r="CO275" s="219">
        <f t="shared" si="668"/>
        <v>0.18124999999999999</v>
      </c>
      <c r="CP275" s="219">
        <v>0.89930555555555503</v>
      </c>
      <c r="CQ275" s="219">
        <v>0.179861111111111</v>
      </c>
      <c r="CS275" s="219">
        <f t="shared" si="663"/>
        <v>0.90625</v>
      </c>
      <c r="CT275" s="219">
        <v>0.89583333333333304</v>
      </c>
      <c r="CU275" s="219">
        <v>0.89930555555555503</v>
      </c>
      <c r="CV275" s="219">
        <f t="shared" si="669"/>
        <v>0.18124999999999999</v>
      </c>
      <c r="CW275" s="219">
        <f t="shared" si="669"/>
        <v>0.18124999999999999</v>
      </c>
      <c r="CX275" s="219">
        <v>0.89930555555555503</v>
      </c>
      <c r="CY275" s="219">
        <v>0.179861111111111</v>
      </c>
      <c r="DL275" s="2" t="str" cm="1">
        <f t="array" ref="DL275">_xlfn.IFNA(IF(INDEX(SectorsBlocks,ROW()-ROW(DK$5)+2,MATCH(SUBSTITUTE(RPName," ",""),SectorsBlocks_Top,0))&lt;&gt;0,INDEX(SectorsBlocks,ROW()-ROW(DK$5)+2,MATCH(SUBSTITUTE(RPName," ",""),SectorsBlocks_Top,0)),""),"")</f>
        <v/>
      </c>
      <c r="DM275" s="250" t="str" cm="1">
        <f t="array" ref="DM275">_xlfn.IFNA(IF(INDEX(SectorsBlocks,ROW()-ROW(DL$5)+2,MATCH(SUBSTITUTE(RPName," ",""),SectorsBlocks_Top,0))&lt;&gt;0,INDEX(SectorsBlocks,ROW()-ROW(DL$5)+2,MATCH(SUBSTITUTE(RPName," ",""),SectorsBlocks_Top,0)+1),""),"")</f>
        <v/>
      </c>
    </row>
    <row r="276" spans="68:117" ht="15" hidden="1" customHeight="1">
      <c r="BP276" s="236">
        <f ca="1"/>
        <v>0.179166666666667</v>
      </c>
      <c r="CK276" s="219">
        <f t="shared" si="662"/>
        <v>0.90972222222222221</v>
      </c>
      <c r="CL276" s="219">
        <v>0.89930555555555503</v>
      </c>
      <c r="CM276" s="219">
        <v>0.90277777777777801</v>
      </c>
      <c r="CN276" s="219">
        <f t="shared" si="668"/>
        <v>0.18194444444444444</v>
      </c>
      <c r="CO276" s="219">
        <f t="shared" si="668"/>
        <v>0.18194444444444444</v>
      </c>
      <c r="CP276" s="219">
        <v>0.90277777777777801</v>
      </c>
      <c r="CQ276" s="219">
        <v>0.180555555555556</v>
      </c>
      <c r="CS276" s="219">
        <f t="shared" si="663"/>
        <v>0.90972222222222221</v>
      </c>
      <c r="CT276" s="219">
        <v>0.89930555555555503</v>
      </c>
      <c r="CU276" s="219">
        <v>0.90277777777777801</v>
      </c>
      <c r="CV276" s="219">
        <f t="shared" si="669"/>
        <v>0.18194444444444444</v>
      </c>
      <c r="CW276" s="219">
        <f t="shared" si="669"/>
        <v>0.18194444444444444</v>
      </c>
      <c r="CX276" s="219">
        <v>0.90277777777777801</v>
      </c>
      <c r="CY276" s="219">
        <v>0.180555555555556</v>
      </c>
      <c r="DL276" s="2" t="str" cm="1">
        <f t="array" ref="DL276">_xlfn.IFNA(IF(INDEX(SectorsBlocks,ROW()-ROW(DK$5)+2,MATCH(SUBSTITUTE(RPName," ",""),SectorsBlocks_Top,0))&lt;&gt;0,INDEX(SectorsBlocks,ROW()-ROW(DK$5)+2,MATCH(SUBSTITUTE(RPName," ",""),SectorsBlocks_Top,0)),""),"")</f>
        <v/>
      </c>
      <c r="DM276" s="250" t="str" cm="1">
        <f t="array" ref="DM276">_xlfn.IFNA(IF(INDEX(SectorsBlocks,ROW()-ROW(DL$5)+2,MATCH(SUBSTITUTE(RPName," ",""),SectorsBlocks_Top,0))&lt;&gt;0,INDEX(SectorsBlocks,ROW()-ROW(DL$5)+2,MATCH(SUBSTITUTE(RPName," ",""),SectorsBlocks_Top,0)+1),""),"")</f>
        <v/>
      </c>
    </row>
    <row r="277" spans="68:117" ht="15" hidden="1" customHeight="1">
      <c r="BP277" s="236">
        <f ca="1"/>
        <v>0.179861111111111</v>
      </c>
      <c r="CK277" s="219">
        <f t="shared" si="662"/>
        <v>0.91319444444444442</v>
      </c>
      <c r="CL277" s="219">
        <v>0.90277777777777801</v>
      </c>
      <c r="CM277" s="219">
        <v>0.90625</v>
      </c>
      <c r="CN277" s="219">
        <f t="shared" si="668"/>
        <v>0.18263888888888888</v>
      </c>
      <c r="CO277" s="219">
        <f t="shared" si="668"/>
        <v>0.18263888888888888</v>
      </c>
      <c r="CP277" s="219">
        <v>0.90625</v>
      </c>
      <c r="CQ277" s="219">
        <v>0.18124999999999999</v>
      </c>
      <c r="CS277" s="219">
        <f t="shared" si="663"/>
        <v>0.91319444444444442</v>
      </c>
      <c r="CT277" s="219">
        <v>0.90277777777777801</v>
      </c>
      <c r="CU277" s="219">
        <v>0.90625</v>
      </c>
      <c r="CV277" s="219">
        <f t="shared" si="669"/>
        <v>0.18263888888888888</v>
      </c>
      <c r="CW277" s="219">
        <f t="shared" si="669"/>
        <v>0.18263888888888888</v>
      </c>
      <c r="CX277" s="219">
        <v>0.90625</v>
      </c>
      <c r="CY277" s="219">
        <v>0.18124999999999999</v>
      </c>
      <c r="DL277" s="2" t="str" cm="1">
        <f t="array" ref="DL277">_xlfn.IFNA(IF(INDEX(SectorsBlocks,ROW()-ROW(DK$5)+2,MATCH(SUBSTITUTE(RPName," ",""),SectorsBlocks_Top,0))&lt;&gt;0,INDEX(SectorsBlocks,ROW()-ROW(DK$5)+2,MATCH(SUBSTITUTE(RPName," ",""),SectorsBlocks_Top,0)),""),"")</f>
        <v/>
      </c>
      <c r="DM277" s="250" t="str" cm="1">
        <f t="array" ref="DM277">_xlfn.IFNA(IF(INDEX(SectorsBlocks,ROW()-ROW(DL$5)+2,MATCH(SUBSTITUTE(RPName," ",""),SectorsBlocks_Top,0))&lt;&gt;0,INDEX(SectorsBlocks,ROW()-ROW(DL$5)+2,MATCH(SUBSTITUTE(RPName," ",""),SectorsBlocks_Top,0)+1),""),"")</f>
        <v/>
      </c>
    </row>
    <row r="278" spans="68:117" ht="15" hidden="1" customHeight="1">
      <c r="BP278" s="236">
        <f ca="1"/>
        <v>0.180555555555556</v>
      </c>
      <c r="CK278" s="219">
        <f t="shared" si="662"/>
        <v>0.91666666666666663</v>
      </c>
      <c r="CL278" s="219">
        <v>0.90625</v>
      </c>
      <c r="CM278" s="219">
        <v>0.90972222222222199</v>
      </c>
      <c r="CN278" s="219">
        <f t="shared" si="668"/>
        <v>0.18333333333333332</v>
      </c>
      <c r="CO278" s="219">
        <f t="shared" si="668"/>
        <v>0.18333333333333332</v>
      </c>
      <c r="CP278" s="219">
        <v>0.90972222222222199</v>
      </c>
      <c r="CQ278" s="219">
        <v>0.18194444444444399</v>
      </c>
      <c r="CS278" s="219">
        <f t="shared" si="663"/>
        <v>0.91666666666666663</v>
      </c>
      <c r="CT278" s="219">
        <v>0.90625</v>
      </c>
      <c r="CU278" s="219">
        <v>0.90972222222222199</v>
      </c>
      <c r="CV278" s="219">
        <f t="shared" si="669"/>
        <v>0.18333333333333332</v>
      </c>
      <c r="CW278" s="219">
        <f t="shared" si="669"/>
        <v>0.18333333333333332</v>
      </c>
      <c r="CX278" s="219">
        <v>0.90972222222222199</v>
      </c>
      <c r="CY278" s="219">
        <v>0.18194444444444399</v>
      </c>
      <c r="DL278" s="2" t="str" cm="1">
        <f t="array" ref="DL278">_xlfn.IFNA(IF(INDEX(SectorsBlocks,ROW()-ROW(DK$5)+2,MATCH(SUBSTITUTE(RPName," ",""),SectorsBlocks_Top,0))&lt;&gt;0,INDEX(SectorsBlocks,ROW()-ROW(DK$5)+2,MATCH(SUBSTITUTE(RPName," ",""),SectorsBlocks_Top,0)),""),"")</f>
        <v/>
      </c>
      <c r="DM278" s="250" t="str" cm="1">
        <f t="array" ref="DM278">_xlfn.IFNA(IF(INDEX(SectorsBlocks,ROW()-ROW(DL$5)+2,MATCH(SUBSTITUTE(RPName," ",""),SectorsBlocks_Top,0))&lt;&gt;0,INDEX(SectorsBlocks,ROW()-ROW(DL$5)+2,MATCH(SUBSTITUTE(RPName," ",""),SectorsBlocks_Top,0)+1),""),"")</f>
        <v/>
      </c>
    </row>
    <row r="279" spans="68:117" ht="15" hidden="1" customHeight="1">
      <c r="BP279" s="236">
        <f ca="1"/>
        <v>0.18124999999999999</v>
      </c>
      <c r="CK279" s="219">
        <f t="shared" si="662"/>
        <v>0.92013888888888884</v>
      </c>
      <c r="CL279" s="219">
        <v>0.90972222222222199</v>
      </c>
      <c r="CM279" s="219">
        <v>0.91319444444444398</v>
      </c>
      <c r="CN279" s="219">
        <f t="shared" si="668"/>
        <v>0.18402777777777776</v>
      </c>
      <c r="CO279" s="219">
        <f t="shared" si="668"/>
        <v>0.18402777777777776</v>
      </c>
      <c r="CP279" s="219">
        <v>0.91319444444444398</v>
      </c>
      <c r="CQ279" s="219">
        <v>0.18263888888888899</v>
      </c>
      <c r="CS279" s="219">
        <f t="shared" si="663"/>
        <v>0.92013888888888884</v>
      </c>
      <c r="CT279" s="219">
        <v>0.90972222222222199</v>
      </c>
      <c r="CU279" s="219">
        <v>0.91319444444444398</v>
      </c>
      <c r="CV279" s="219">
        <f t="shared" si="669"/>
        <v>0.18402777777777776</v>
      </c>
      <c r="CW279" s="219">
        <f t="shared" si="669"/>
        <v>0.18402777777777776</v>
      </c>
      <c r="CX279" s="219">
        <v>0.91319444444444398</v>
      </c>
      <c r="CY279" s="219">
        <v>0.18263888888888899</v>
      </c>
      <c r="DL279" s="2" t="str" cm="1">
        <f t="array" ref="DL279">_xlfn.IFNA(IF(INDEX(SectorsBlocks,ROW()-ROW(DK$5)+2,MATCH(SUBSTITUTE(RPName," ",""),SectorsBlocks_Top,0))&lt;&gt;0,INDEX(SectorsBlocks,ROW()-ROW(DK$5)+2,MATCH(SUBSTITUTE(RPName," ",""),SectorsBlocks_Top,0)),""),"")</f>
        <v/>
      </c>
      <c r="DM279" s="250" t="str" cm="1">
        <f t="array" ref="DM279">_xlfn.IFNA(IF(INDEX(SectorsBlocks,ROW()-ROW(DL$5)+2,MATCH(SUBSTITUTE(RPName," ",""),SectorsBlocks_Top,0))&lt;&gt;0,INDEX(SectorsBlocks,ROW()-ROW(DL$5)+2,MATCH(SUBSTITUTE(RPName," ",""),SectorsBlocks_Top,0)+1),""),"")</f>
        <v/>
      </c>
    </row>
    <row r="280" spans="68:117" ht="15" hidden="1" customHeight="1">
      <c r="BP280" s="236">
        <f ca="1"/>
        <v>0.18194444444444399</v>
      </c>
      <c r="CK280" s="219">
        <f t="shared" si="662"/>
        <v>0.92361111111111105</v>
      </c>
      <c r="CL280" s="219">
        <v>0.91319444444444398</v>
      </c>
      <c r="CM280" s="219">
        <v>0.91666666666666696</v>
      </c>
      <c r="CN280" s="219">
        <f t="shared" si="668"/>
        <v>0.18472222222222223</v>
      </c>
      <c r="CO280" s="219">
        <f t="shared" si="668"/>
        <v>0.18472222222222223</v>
      </c>
      <c r="CP280" s="219">
        <v>0.91666666666666696</v>
      </c>
      <c r="CQ280" s="219">
        <v>0.18333333333333299</v>
      </c>
      <c r="CS280" s="219">
        <f t="shared" si="663"/>
        <v>0.92361111111111105</v>
      </c>
      <c r="CT280" s="219">
        <v>0.91319444444444398</v>
      </c>
      <c r="CU280" s="219">
        <v>0.91666666666666696</v>
      </c>
      <c r="CV280" s="219">
        <f t="shared" si="669"/>
        <v>0.18472222222222223</v>
      </c>
      <c r="CW280" s="219">
        <f t="shared" si="669"/>
        <v>0.18472222222222223</v>
      </c>
      <c r="CX280" s="219">
        <v>0.91666666666666696</v>
      </c>
      <c r="CY280" s="219">
        <v>0.18333333333333299</v>
      </c>
      <c r="DL280" s="2" t="str" cm="1">
        <f t="array" ref="DL280">_xlfn.IFNA(IF(INDEX(SectorsBlocks,ROW()-ROW(DK$5)+2,MATCH(SUBSTITUTE(RPName," ",""),SectorsBlocks_Top,0))&lt;&gt;0,INDEX(SectorsBlocks,ROW()-ROW(DK$5)+2,MATCH(SUBSTITUTE(RPName," ",""),SectorsBlocks_Top,0)),""),"")</f>
        <v/>
      </c>
      <c r="DM280" s="250" t="str" cm="1">
        <f t="array" ref="DM280">_xlfn.IFNA(IF(INDEX(SectorsBlocks,ROW()-ROW(DL$5)+2,MATCH(SUBSTITUTE(RPName," ",""),SectorsBlocks_Top,0))&lt;&gt;0,INDEX(SectorsBlocks,ROW()-ROW(DL$5)+2,MATCH(SUBSTITUTE(RPName," ",""),SectorsBlocks_Top,0)+1),""),"")</f>
        <v/>
      </c>
    </row>
    <row r="281" spans="68:117" ht="15" hidden="1" customHeight="1">
      <c r="BP281" s="236">
        <f ca="1"/>
        <v>0.18263888888888899</v>
      </c>
      <c r="CK281" s="219">
        <f t="shared" si="662"/>
        <v>0.92708333333333337</v>
      </c>
      <c r="CL281" s="219">
        <v>0.91666666666666696</v>
      </c>
      <c r="CM281" s="219">
        <v>0.92013888888888895</v>
      </c>
      <c r="CN281" s="219">
        <f t="shared" si="668"/>
        <v>0.18541666666666667</v>
      </c>
      <c r="CO281" s="219">
        <f t="shared" si="668"/>
        <v>0.18541666666666667</v>
      </c>
      <c r="CP281" s="219">
        <v>0.92013888888888895</v>
      </c>
      <c r="CQ281" s="219">
        <v>0.18402777777777801</v>
      </c>
      <c r="CS281" s="219">
        <f t="shared" si="663"/>
        <v>0.92708333333333337</v>
      </c>
      <c r="CT281" s="219">
        <v>0.91666666666666696</v>
      </c>
      <c r="CU281" s="219">
        <v>0.92013888888888895</v>
      </c>
      <c r="CV281" s="219">
        <f t="shared" si="669"/>
        <v>0.18541666666666667</v>
      </c>
      <c r="CW281" s="219">
        <f t="shared" si="669"/>
        <v>0.18541666666666667</v>
      </c>
      <c r="CX281" s="219">
        <v>0.92013888888888895</v>
      </c>
      <c r="CY281" s="219">
        <v>0.18402777777777801</v>
      </c>
      <c r="DL281" s="2" t="str" cm="1">
        <f t="array" ref="DL281">_xlfn.IFNA(IF(INDEX(SectorsBlocks,ROW()-ROW(DK$5)+2,MATCH(SUBSTITUTE(RPName," ",""),SectorsBlocks_Top,0))&lt;&gt;0,INDEX(SectorsBlocks,ROW()-ROW(DK$5)+2,MATCH(SUBSTITUTE(RPName," ",""),SectorsBlocks_Top,0)),""),"")</f>
        <v/>
      </c>
      <c r="DM281" s="250" t="str" cm="1">
        <f t="array" ref="DM281">_xlfn.IFNA(IF(INDEX(SectorsBlocks,ROW()-ROW(DL$5)+2,MATCH(SUBSTITUTE(RPName," ",""),SectorsBlocks_Top,0))&lt;&gt;0,INDEX(SectorsBlocks,ROW()-ROW(DL$5)+2,MATCH(SUBSTITUTE(RPName," ",""),SectorsBlocks_Top,0)+1),""),"")</f>
        <v/>
      </c>
    </row>
    <row r="282" spans="68:117" ht="15" hidden="1" customHeight="1">
      <c r="BP282" s="236">
        <f ca="1"/>
        <v>0.18333333333333299</v>
      </c>
      <c r="CK282" s="219">
        <f t="shared" si="662"/>
        <v>0.93055555555555558</v>
      </c>
      <c r="CL282" s="219">
        <v>0.92013888888888895</v>
      </c>
      <c r="CM282" s="219">
        <v>0.92361111111111105</v>
      </c>
      <c r="CN282" s="219">
        <f t="shared" si="668"/>
        <v>0.18611111111111112</v>
      </c>
      <c r="CO282" s="219">
        <f t="shared" si="668"/>
        <v>0.18611111111111112</v>
      </c>
      <c r="CP282" s="219">
        <v>0.92361111111111105</v>
      </c>
      <c r="CQ282" s="219">
        <v>0.18472222222222201</v>
      </c>
      <c r="CS282" s="219">
        <f t="shared" si="663"/>
        <v>0.93055555555555558</v>
      </c>
      <c r="CT282" s="219">
        <v>0.92013888888888895</v>
      </c>
      <c r="CU282" s="219">
        <v>0.92361111111111105</v>
      </c>
      <c r="CV282" s="219">
        <f t="shared" si="669"/>
        <v>0.18611111111111112</v>
      </c>
      <c r="CW282" s="219">
        <f t="shared" si="669"/>
        <v>0.18611111111111112</v>
      </c>
      <c r="CX282" s="219">
        <v>0.92361111111111105</v>
      </c>
      <c r="CY282" s="219">
        <v>0.18472222222222201</v>
      </c>
      <c r="DL282" s="2" t="str" cm="1">
        <f t="array" ref="DL282">_xlfn.IFNA(IF(INDEX(SectorsBlocks,ROW()-ROW(DK$5)+2,MATCH(SUBSTITUTE(RPName," ",""),SectorsBlocks_Top,0))&lt;&gt;0,INDEX(SectorsBlocks,ROW()-ROW(DK$5)+2,MATCH(SUBSTITUTE(RPName," ",""),SectorsBlocks_Top,0)),""),"")</f>
        <v/>
      </c>
      <c r="DM282" s="250" t="str" cm="1">
        <f t="array" ref="DM282">_xlfn.IFNA(IF(INDEX(SectorsBlocks,ROW()-ROW(DL$5)+2,MATCH(SUBSTITUTE(RPName," ",""),SectorsBlocks_Top,0))&lt;&gt;0,INDEX(SectorsBlocks,ROW()-ROW(DL$5)+2,MATCH(SUBSTITUTE(RPName," ",""),SectorsBlocks_Top,0)+1),""),"")</f>
        <v/>
      </c>
    </row>
    <row r="283" spans="68:117" ht="15" hidden="1" customHeight="1">
      <c r="BP283" s="236">
        <f ca="1"/>
        <v>0.18402777777777801</v>
      </c>
      <c r="CK283" s="219">
        <f t="shared" si="662"/>
        <v>0.93402777777777779</v>
      </c>
      <c r="CL283" s="219">
        <v>0.92361111111111105</v>
      </c>
      <c r="CM283" s="219">
        <v>0.92708333333333304</v>
      </c>
      <c r="CN283" s="219">
        <f t="shared" si="668"/>
        <v>0.18680555555555556</v>
      </c>
      <c r="CO283" s="219">
        <f t="shared" si="668"/>
        <v>0.18680555555555556</v>
      </c>
      <c r="CP283" s="219">
        <v>0.92708333333333304</v>
      </c>
      <c r="CQ283" s="219">
        <v>0.18541666666666701</v>
      </c>
      <c r="CS283" s="219">
        <f t="shared" si="663"/>
        <v>0.93402777777777779</v>
      </c>
      <c r="CT283" s="219">
        <v>0.92361111111111105</v>
      </c>
      <c r="CU283" s="219">
        <v>0.92708333333333304</v>
      </c>
      <c r="CV283" s="219">
        <f t="shared" si="669"/>
        <v>0.18680555555555556</v>
      </c>
      <c r="CW283" s="219">
        <f t="shared" si="669"/>
        <v>0.18680555555555556</v>
      </c>
      <c r="CX283" s="219">
        <v>0.92708333333333304</v>
      </c>
      <c r="CY283" s="219">
        <v>0.18541666666666701</v>
      </c>
      <c r="DL283" s="2" t="str" cm="1">
        <f t="array" ref="DL283">_xlfn.IFNA(IF(INDEX(SectorsBlocks,ROW()-ROW(DK$5)+2,MATCH(SUBSTITUTE(RPName," ",""),SectorsBlocks_Top,0))&lt;&gt;0,INDEX(SectorsBlocks,ROW()-ROW(DK$5)+2,MATCH(SUBSTITUTE(RPName," ",""),SectorsBlocks_Top,0)),""),"")</f>
        <v/>
      </c>
      <c r="DM283" s="250" t="str" cm="1">
        <f t="array" ref="DM283">_xlfn.IFNA(IF(INDEX(SectorsBlocks,ROW()-ROW(DL$5)+2,MATCH(SUBSTITUTE(RPName," ",""),SectorsBlocks_Top,0))&lt;&gt;0,INDEX(SectorsBlocks,ROW()-ROW(DL$5)+2,MATCH(SUBSTITUTE(RPName," ",""),SectorsBlocks_Top,0)+1),""),"")</f>
        <v/>
      </c>
    </row>
    <row r="284" spans="68:117" ht="15" hidden="1" customHeight="1">
      <c r="BP284" s="236">
        <f ca="1"/>
        <v>0.18472222222222201</v>
      </c>
      <c r="CK284" s="219">
        <f t="shared" si="662"/>
        <v>0.9375</v>
      </c>
      <c r="CL284" s="219">
        <v>0.92708333333333304</v>
      </c>
      <c r="CM284" s="219">
        <v>0.93055555555555503</v>
      </c>
      <c r="CN284" s="219">
        <f t="shared" si="668"/>
        <v>0.1875</v>
      </c>
      <c r="CO284" s="219">
        <f t="shared" si="668"/>
        <v>0.1875</v>
      </c>
      <c r="CP284" s="219">
        <v>0.93055555555555503</v>
      </c>
      <c r="CQ284" s="219">
        <v>0.18611111111111101</v>
      </c>
      <c r="CS284" s="219">
        <f t="shared" si="663"/>
        <v>0.9375</v>
      </c>
      <c r="CT284" s="219">
        <v>0.92708333333333304</v>
      </c>
      <c r="CU284" s="219">
        <v>0.93055555555555503</v>
      </c>
      <c r="CV284" s="219">
        <f t="shared" si="669"/>
        <v>0.1875</v>
      </c>
      <c r="CW284" s="219">
        <f t="shared" si="669"/>
        <v>0.1875</v>
      </c>
      <c r="CX284" s="219">
        <v>0.93055555555555503</v>
      </c>
      <c r="CY284" s="219">
        <v>0.18611111111111101</v>
      </c>
      <c r="DL284" s="2" t="str" cm="1">
        <f t="array" ref="DL284">_xlfn.IFNA(IF(INDEX(SectorsBlocks,ROW()-ROW(DK$5)+2,MATCH(SUBSTITUTE(RPName," ",""),SectorsBlocks_Top,0))&lt;&gt;0,INDEX(SectorsBlocks,ROW()-ROW(DK$5)+2,MATCH(SUBSTITUTE(RPName," ",""),SectorsBlocks_Top,0)),""),"")</f>
        <v/>
      </c>
      <c r="DM284" s="250" t="str" cm="1">
        <f t="array" ref="DM284">_xlfn.IFNA(IF(INDEX(SectorsBlocks,ROW()-ROW(DL$5)+2,MATCH(SUBSTITUTE(RPName," ",""),SectorsBlocks_Top,0))&lt;&gt;0,INDEX(SectorsBlocks,ROW()-ROW(DL$5)+2,MATCH(SUBSTITUTE(RPName," ",""),SectorsBlocks_Top,0)+1),""),"")</f>
        <v/>
      </c>
    </row>
    <row r="285" spans="68:117" ht="15" hidden="1" customHeight="1">
      <c r="BP285" s="236">
        <f ca="1"/>
        <v>0.18541666666666701</v>
      </c>
      <c r="CK285" s="219">
        <f t="shared" si="662"/>
        <v>0.94097222222222221</v>
      </c>
      <c r="CL285" s="219">
        <v>0.93055555555555503</v>
      </c>
      <c r="CM285" s="219">
        <v>0.93402777777777801</v>
      </c>
      <c r="CN285" s="219">
        <f t="shared" si="668"/>
        <v>0.18819444444444444</v>
      </c>
      <c r="CO285" s="219">
        <f t="shared" si="668"/>
        <v>0.18819444444444444</v>
      </c>
      <c r="CP285" s="219">
        <v>0.93402777777777801</v>
      </c>
      <c r="CQ285" s="219">
        <v>0.186805555555556</v>
      </c>
      <c r="CS285" s="219">
        <f t="shared" si="663"/>
        <v>0.94097222222222221</v>
      </c>
      <c r="CT285" s="219">
        <v>0.93055555555555503</v>
      </c>
      <c r="CU285" s="219">
        <v>0.93402777777777801</v>
      </c>
      <c r="CV285" s="219">
        <f t="shared" si="669"/>
        <v>0.18819444444444444</v>
      </c>
      <c r="CW285" s="219">
        <f t="shared" si="669"/>
        <v>0.18819444444444444</v>
      </c>
      <c r="CX285" s="219">
        <v>0.93402777777777801</v>
      </c>
      <c r="CY285" s="219">
        <v>0.186805555555556</v>
      </c>
      <c r="DL285" s="2" t="str" cm="1">
        <f t="array" ref="DL285">_xlfn.IFNA(IF(INDEX(SectorsBlocks,ROW()-ROW(DK$5)+2,MATCH(SUBSTITUTE(RPName," ",""),SectorsBlocks_Top,0))&lt;&gt;0,INDEX(SectorsBlocks,ROW()-ROW(DK$5)+2,MATCH(SUBSTITUTE(RPName," ",""),SectorsBlocks_Top,0)),""),"")</f>
        <v/>
      </c>
      <c r="DM285" s="250" t="str" cm="1">
        <f t="array" ref="DM285">_xlfn.IFNA(IF(INDEX(SectorsBlocks,ROW()-ROW(DL$5)+2,MATCH(SUBSTITUTE(RPName," ",""),SectorsBlocks_Top,0))&lt;&gt;0,INDEX(SectorsBlocks,ROW()-ROW(DL$5)+2,MATCH(SUBSTITUTE(RPName," ",""),SectorsBlocks_Top,0)+1),""),"")</f>
        <v/>
      </c>
    </row>
    <row r="286" spans="68:117" ht="15" hidden="1" customHeight="1">
      <c r="BP286" s="236">
        <f ca="1"/>
        <v>0.18611111111111101</v>
      </c>
      <c r="CK286" s="219">
        <f t="shared" si="662"/>
        <v>0.94444444444444442</v>
      </c>
      <c r="CL286" s="219">
        <v>0.93402777777777801</v>
      </c>
      <c r="CM286" s="219">
        <v>0.9375</v>
      </c>
      <c r="CN286" s="219">
        <f t="shared" si="668"/>
        <v>0.18888888888888888</v>
      </c>
      <c r="CO286" s="219">
        <f t="shared" si="668"/>
        <v>0.18888888888888888</v>
      </c>
      <c r="CP286" s="219">
        <v>0.9375</v>
      </c>
      <c r="CQ286" s="219">
        <v>0.1875</v>
      </c>
      <c r="CS286" s="219">
        <f t="shared" si="663"/>
        <v>0.94444444444444442</v>
      </c>
      <c r="CT286" s="219">
        <v>0.93402777777777801</v>
      </c>
      <c r="CU286" s="219">
        <v>0.9375</v>
      </c>
      <c r="CV286" s="219">
        <f t="shared" si="669"/>
        <v>0.18888888888888888</v>
      </c>
      <c r="CW286" s="219">
        <f t="shared" si="669"/>
        <v>0.18888888888888888</v>
      </c>
      <c r="CX286" s="219">
        <v>0.9375</v>
      </c>
      <c r="CY286" s="219">
        <v>0.1875</v>
      </c>
      <c r="DL286" s="2" t="str" cm="1">
        <f t="array" ref="DL286">_xlfn.IFNA(IF(INDEX(SectorsBlocks,ROW()-ROW(DK$5)+2,MATCH(SUBSTITUTE(RPName," ",""),SectorsBlocks_Top,0))&lt;&gt;0,INDEX(SectorsBlocks,ROW()-ROW(DK$5)+2,MATCH(SUBSTITUTE(RPName," ",""),SectorsBlocks_Top,0)),""),"")</f>
        <v/>
      </c>
      <c r="DM286" s="250" t="str" cm="1">
        <f t="array" ref="DM286">_xlfn.IFNA(IF(INDEX(SectorsBlocks,ROW()-ROW(DL$5)+2,MATCH(SUBSTITUTE(RPName," ",""),SectorsBlocks_Top,0))&lt;&gt;0,INDEX(SectorsBlocks,ROW()-ROW(DL$5)+2,MATCH(SUBSTITUTE(RPName," ",""),SectorsBlocks_Top,0)+1),""),"")</f>
        <v/>
      </c>
    </row>
    <row r="287" spans="68:117" ht="15" hidden="1" customHeight="1">
      <c r="BP287" s="236">
        <f ca="1"/>
        <v>0.186805555555556</v>
      </c>
      <c r="CK287" s="219">
        <f t="shared" si="662"/>
        <v>0.94791666666666663</v>
      </c>
      <c r="CL287" s="219">
        <v>0.9375</v>
      </c>
      <c r="CM287" s="219">
        <v>0.94097222222222199</v>
      </c>
      <c r="CN287" s="219">
        <f t="shared" si="668"/>
        <v>0.18958333333333333</v>
      </c>
      <c r="CO287" s="219">
        <f t="shared" si="668"/>
        <v>0.18958333333333333</v>
      </c>
      <c r="CP287" s="219">
        <v>0.94097222222222199</v>
      </c>
      <c r="CQ287" s="219">
        <v>0.188194444444444</v>
      </c>
      <c r="CS287" s="219">
        <f t="shared" si="663"/>
        <v>0.94791666666666663</v>
      </c>
      <c r="CT287" s="219">
        <v>0.9375</v>
      </c>
      <c r="CU287" s="219">
        <v>0.94097222222222199</v>
      </c>
      <c r="CV287" s="219">
        <f t="shared" si="669"/>
        <v>0.18958333333333333</v>
      </c>
      <c r="CW287" s="219">
        <f t="shared" si="669"/>
        <v>0.18958333333333333</v>
      </c>
      <c r="CX287" s="219">
        <v>0.94097222222222199</v>
      </c>
      <c r="CY287" s="219">
        <v>0.188194444444444</v>
      </c>
      <c r="DL287" s="2" t="str" cm="1">
        <f t="array" ref="DL287">_xlfn.IFNA(IF(INDEX(SectorsBlocks,ROW()-ROW(DK$5)+2,MATCH(SUBSTITUTE(RPName," ",""),SectorsBlocks_Top,0))&lt;&gt;0,INDEX(SectorsBlocks,ROW()-ROW(DK$5)+2,MATCH(SUBSTITUTE(RPName," ",""),SectorsBlocks_Top,0)),""),"")</f>
        <v/>
      </c>
      <c r="DM287" s="250" t="str" cm="1">
        <f t="array" ref="DM287">_xlfn.IFNA(IF(INDEX(SectorsBlocks,ROW()-ROW(DL$5)+2,MATCH(SUBSTITUTE(RPName," ",""),SectorsBlocks_Top,0))&lt;&gt;0,INDEX(SectorsBlocks,ROW()-ROW(DL$5)+2,MATCH(SUBSTITUTE(RPName," ",""),SectorsBlocks_Top,0)+1),""),"")</f>
        <v/>
      </c>
    </row>
    <row r="288" spans="68:117" ht="15" hidden="1" customHeight="1">
      <c r="BP288" s="236">
        <f ca="1"/>
        <v>0.1875</v>
      </c>
      <c r="CK288" s="219">
        <f t="shared" si="662"/>
        <v>0.95138888888888884</v>
      </c>
      <c r="CL288" s="219">
        <v>0.94097222222222199</v>
      </c>
      <c r="CM288" s="219">
        <v>0.94444444444444398</v>
      </c>
      <c r="CN288" s="219">
        <f t="shared" ref="CN288:CO303" si="670">IF(CN287=1,TIME(0,1,0),TIME(HOUR(CN287),MINUTE(CN287),0)+TIME(0,1,0))</f>
        <v>0.19027777777777777</v>
      </c>
      <c r="CO288" s="219">
        <f t="shared" si="670"/>
        <v>0.19027777777777777</v>
      </c>
      <c r="CP288" s="219">
        <v>0.94444444444444398</v>
      </c>
      <c r="CQ288" s="219">
        <v>0.18888888888888899</v>
      </c>
      <c r="CS288" s="219">
        <f t="shared" si="663"/>
        <v>0.95138888888888884</v>
      </c>
      <c r="CT288" s="219">
        <v>0.94097222222222199</v>
      </c>
      <c r="CU288" s="219">
        <v>0.94444444444444398</v>
      </c>
      <c r="CV288" s="219">
        <f t="shared" ref="CV288:CW303" si="671">IF(CV287=1,TIME(0,1,0),TIME(HOUR(CV287),MINUTE(CV287),0)+TIME(0,1,0))</f>
        <v>0.19027777777777777</v>
      </c>
      <c r="CW288" s="219">
        <f t="shared" si="671"/>
        <v>0.19027777777777777</v>
      </c>
      <c r="CX288" s="219">
        <v>0.94444444444444398</v>
      </c>
      <c r="CY288" s="219">
        <v>0.18888888888888899</v>
      </c>
      <c r="DL288" s="2" t="str" cm="1">
        <f t="array" ref="DL288">_xlfn.IFNA(IF(INDEX(SectorsBlocks,ROW()-ROW(DK$5)+2,MATCH(SUBSTITUTE(RPName," ",""),SectorsBlocks_Top,0))&lt;&gt;0,INDEX(SectorsBlocks,ROW()-ROW(DK$5)+2,MATCH(SUBSTITUTE(RPName," ",""),SectorsBlocks_Top,0)),""),"")</f>
        <v/>
      </c>
      <c r="DM288" s="250" t="str" cm="1">
        <f t="array" ref="DM288">_xlfn.IFNA(IF(INDEX(SectorsBlocks,ROW()-ROW(DL$5)+2,MATCH(SUBSTITUTE(RPName," ",""),SectorsBlocks_Top,0))&lt;&gt;0,INDEX(SectorsBlocks,ROW()-ROW(DL$5)+2,MATCH(SUBSTITUTE(RPName," ",""),SectorsBlocks_Top,0)+1),""),"")</f>
        <v/>
      </c>
    </row>
    <row r="289" spans="68:117" ht="15" hidden="1" customHeight="1">
      <c r="BP289" s="236">
        <f ca="1"/>
        <v>0.188194444444444</v>
      </c>
      <c r="CK289" s="219">
        <f t="shared" si="662"/>
        <v>0.95486111111111105</v>
      </c>
      <c r="CL289" s="219">
        <v>0.94444444444444398</v>
      </c>
      <c r="CM289" s="219">
        <v>0.94791666666666696</v>
      </c>
      <c r="CN289" s="219">
        <f t="shared" si="670"/>
        <v>0.19097222222222221</v>
      </c>
      <c r="CO289" s="219">
        <f t="shared" si="670"/>
        <v>0.19097222222222221</v>
      </c>
      <c r="CP289" s="219">
        <v>0.94791666666666696</v>
      </c>
      <c r="CQ289" s="219">
        <v>0.18958333333333299</v>
      </c>
      <c r="CS289" s="219">
        <f t="shared" si="663"/>
        <v>0.95486111111111105</v>
      </c>
      <c r="CT289" s="219">
        <v>0.94444444444444398</v>
      </c>
      <c r="CU289" s="219">
        <v>0.94791666666666696</v>
      </c>
      <c r="CV289" s="219">
        <f t="shared" si="671"/>
        <v>0.19097222222222221</v>
      </c>
      <c r="CW289" s="219">
        <f t="shared" si="671"/>
        <v>0.19097222222222221</v>
      </c>
      <c r="CX289" s="219">
        <v>0.94791666666666696</v>
      </c>
      <c r="CY289" s="219">
        <v>0.18958333333333299</v>
      </c>
      <c r="DL289" s="2" t="str" cm="1">
        <f t="array" ref="DL289">_xlfn.IFNA(IF(INDEX(SectorsBlocks,ROW()-ROW(DK$5)+2,MATCH(SUBSTITUTE(RPName," ",""),SectorsBlocks_Top,0))&lt;&gt;0,INDEX(SectorsBlocks,ROW()-ROW(DK$5)+2,MATCH(SUBSTITUTE(RPName," ",""),SectorsBlocks_Top,0)),""),"")</f>
        <v/>
      </c>
      <c r="DM289" s="250" t="str" cm="1">
        <f t="array" ref="DM289">_xlfn.IFNA(IF(INDEX(SectorsBlocks,ROW()-ROW(DL$5)+2,MATCH(SUBSTITUTE(RPName," ",""),SectorsBlocks_Top,0))&lt;&gt;0,INDEX(SectorsBlocks,ROW()-ROW(DL$5)+2,MATCH(SUBSTITUTE(RPName," ",""),SectorsBlocks_Top,0)+1),""),"")</f>
        <v/>
      </c>
    </row>
    <row r="290" spans="68:117" ht="15" hidden="1" customHeight="1">
      <c r="BP290" s="236">
        <f ca="1"/>
        <v>0.18888888888888899</v>
      </c>
      <c r="CK290" s="219">
        <f t="shared" si="662"/>
        <v>0.95833333333333337</v>
      </c>
      <c r="CL290" s="219">
        <v>0.94791666666666696</v>
      </c>
      <c r="CM290" s="219">
        <v>0.95138888888888895</v>
      </c>
      <c r="CN290" s="219">
        <f t="shared" si="670"/>
        <v>0.19166666666666665</v>
      </c>
      <c r="CO290" s="219">
        <f t="shared" si="670"/>
        <v>0.19166666666666665</v>
      </c>
      <c r="CP290" s="219">
        <v>0.95138888888888895</v>
      </c>
      <c r="CQ290" s="219">
        <v>0.19027777777777799</v>
      </c>
      <c r="CS290" s="219">
        <f t="shared" si="663"/>
        <v>0.95833333333333337</v>
      </c>
      <c r="CT290" s="219">
        <v>0.94791666666666696</v>
      </c>
      <c r="CU290" s="219">
        <v>0.95138888888888895</v>
      </c>
      <c r="CV290" s="219">
        <f t="shared" si="671"/>
        <v>0.19166666666666665</v>
      </c>
      <c r="CW290" s="219">
        <f t="shared" si="671"/>
        <v>0.19166666666666665</v>
      </c>
      <c r="CX290" s="219">
        <v>0.95138888888888895</v>
      </c>
      <c r="CY290" s="219">
        <v>0.19027777777777799</v>
      </c>
      <c r="DL290" s="2" t="str" cm="1">
        <f t="array" ref="DL290">_xlfn.IFNA(IF(INDEX(SectorsBlocks,ROW()-ROW(DK$5)+2,MATCH(SUBSTITUTE(RPName," ",""),SectorsBlocks_Top,0))&lt;&gt;0,INDEX(SectorsBlocks,ROW()-ROW(DK$5)+2,MATCH(SUBSTITUTE(RPName," ",""),SectorsBlocks_Top,0)),""),"")</f>
        <v/>
      </c>
      <c r="DM290" s="250" t="str" cm="1">
        <f t="array" ref="DM290">_xlfn.IFNA(IF(INDEX(SectorsBlocks,ROW()-ROW(DL$5)+2,MATCH(SUBSTITUTE(RPName," ",""),SectorsBlocks_Top,0))&lt;&gt;0,INDEX(SectorsBlocks,ROW()-ROW(DL$5)+2,MATCH(SUBSTITUTE(RPName," ",""),SectorsBlocks_Top,0)+1),""),"")</f>
        <v/>
      </c>
    </row>
    <row r="291" spans="68:117" ht="15" hidden="1" customHeight="1">
      <c r="BP291" s="236">
        <f ca="1"/>
        <v>0.18958333333333299</v>
      </c>
      <c r="CK291" s="219">
        <f t="shared" si="662"/>
        <v>0.96180555555555558</v>
      </c>
      <c r="CL291" s="219">
        <v>0.95138888888888895</v>
      </c>
      <c r="CM291" s="219">
        <v>0.95486111111111105</v>
      </c>
      <c r="CN291" s="219">
        <f t="shared" si="670"/>
        <v>0.19236111111111112</v>
      </c>
      <c r="CO291" s="219">
        <f t="shared" si="670"/>
        <v>0.19236111111111112</v>
      </c>
      <c r="CP291" s="219">
        <v>0.95486111111111105</v>
      </c>
      <c r="CQ291" s="219">
        <v>0.19097222222222199</v>
      </c>
      <c r="CS291" s="219">
        <f t="shared" si="663"/>
        <v>0.96180555555555558</v>
      </c>
      <c r="CT291" s="219">
        <v>0.95138888888888895</v>
      </c>
      <c r="CU291" s="219">
        <v>0.95486111111111105</v>
      </c>
      <c r="CV291" s="219">
        <f t="shared" si="671"/>
        <v>0.19236111111111112</v>
      </c>
      <c r="CW291" s="219">
        <f t="shared" si="671"/>
        <v>0.19236111111111112</v>
      </c>
      <c r="CX291" s="219">
        <v>0.95486111111111105</v>
      </c>
      <c r="CY291" s="219">
        <v>0.19097222222222199</v>
      </c>
      <c r="DL291" s="2" t="str" cm="1">
        <f t="array" ref="DL291">_xlfn.IFNA(IF(INDEX(SectorsBlocks,ROW()-ROW(DK$5)+2,MATCH(SUBSTITUTE(RPName," ",""),SectorsBlocks_Top,0))&lt;&gt;0,INDEX(SectorsBlocks,ROW()-ROW(DK$5)+2,MATCH(SUBSTITUTE(RPName," ",""),SectorsBlocks_Top,0)),""),"")</f>
        <v/>
      </c>
      <c r="DM291" s="250" t="str" cm="1">
        <f t="array" ref="DM291">_xlfn.IFNA(IF(INDEX(SectorsBlocks,ROW()-ROW(DL$5)+2,MATCH(SUBSTITUTE(RPName," ",""),SectorsBlocks_Top,0))&lt;&gt;0,INDEX(SectorsBlocks,ROW()-ROW(DL$5)+2,MATCH(SUBSTITUTE(RPName," ",""),SectorsBlocks_Top,0)+1),""),"")</f>
        <v/>
      </c>
    </row>
    <row r="292" spans="68:117" ht="15" hidden="1" customHeight="1">
      <c r="BP292" s="236">
        <f ca="1"/>
        <v>0.19027777777777799</v>
      </c>
      <c r="CK292" s="219">
        <f t="shared" si="662"/>
        <v>0.96527777777777779</v>
      </c>
      <c r="CL292" s="219">
        <v>0.95486111111111105</v>
      </c>
      <c r="CM292" s="219">
        <v>0.95833333333333304</v>
      </c>
      <c r="CN292" s="219">
        <f t="shared" si="670"/>
        <v>0.19305555555555556</v>
      </c>
      <c r="CO292" s="219">
        <f t="shared" si="670"/>
        <v>0.19305555555555556</v>
      </c>
      <c r="CP292" s="219">
        <v>0.95833333333333304</v>
      </c>
      <c r="CQ292" s="219">
        <v>0.19166666666666701</v>
      </c>
      <c r="CS292" s="219">
        <f t="shared" si="663"/>
        <v>0.96527777777777779</v>
      </c>
      <c r="CT292" s="219">
        <v>0.95486111111111105</v>
      </c>
      <c r="CU292" s="219">
        <v>0.95833333333333304</v>
      </c>
      <c r="CV292" s="219">
        <f t="shared" si="671"/>
        <v>0.19305555555555556</v>
      </c>
      <c r="CW292" s="219">
        <f t="shared" si="671"/>
        <v>0.19305555555555556</v>
      </c>
      <c r="CX292" s="219">
        <v>0.95833333333333304</v>
      </c>
      <c r="CY292" s="219">
        <v>0.19166666666666701</v>
      </c>
      <c r="DL292" s="2" t="str" cm="1">
        <f t="array" ref="DL292">_xlfn.IFNA(IF(INDEX(SectorsBlocks,ROW()-ROW(DK$5)+2,MATCH(SUBSTITUTE(RPName," ",""),SectorsBlocks_Top,0))&lt;&gt;0,INDEX(SectorsBlocks,ROW()-ROW(DK$5)+2,MATCH(SUBSTITUTE(RPName," ",""),SectorsBlocks_Top,0)),""),"")</f>
        <v/>
      </c>
      <c r="DM292" s="250" t="str" cm="1">
        <f t="array" ref="DM292">_xlfn.IFNA(IF(INDEX(SectorsBlocks,ROW()-ROW(DL$5)+2,MATCH(SUBSTITUTE(RPName," ",""),SectorsBlocks_Top,0))&lt;&gt;0,INDEX(SectorsBlocks,ROW()-ROW(DL$5)+2,MATCH(SUBSTITUTE(RPName," ",""),SectorsBlocks_Top,0)+1),""),"")</f>
        <v/>
      </c>
    </row>
    <row r="293" spans="68:117" ht="15" hidden="1" customHeight="1">
      <c r="BP293" s="236">
        <f ca="1"/>
        <v>0.19097222222222199</v>
      </c>
      <c r="CK293" s="219">
        <f t="shared" si="662"/>
        <v>0.96875</v>
      </c>
      <c r="CL293" s="219">
        <v>0.95833333333333304</v>
      </c>
      <c r="CM293" s="219">
        <v>0.96180555555555503</v>
      </c>
      <c r="CN293" s="219">
        <f t="shared" si="670"/>
        <v>0.19375000000000001</v>
      </c>
      <c r="CO293" s="219">
        <f t="shared" si="670"/>
        <v>0.19375000000000001</v>
      </c>
      <c r="CP293" s="219">
        <v>0.96180555555555503</v>
      </c>
      <c r="CQ293" s="219">
        <v>0.19236111111111101</v>
      </c>
      <c r="CS293" s="219">
        <f t="shared" si="663"/>
        <v>0.96875</v>
      </c>
      <c r="CT293" s="219">
        <v>0.95833333333333304</v>
      </c>
      <c r="CU293" s="219">
        <v>0.96180555555555503</v>
      </c>
      <c r="CV293" s="219">
        <f t="shared" si="671"/>
        <v>0.19375000000000001</v>
      </c>
      <c r="CW293" s="219">
        <f t="shared" si="671"/>
        <v>0.19375000000000001</v>
      </c>
      <c r="CX293" s="219">
        <v>0.96180555555555503</v>
      </c>
      <c r="CY293" s="219">
        <v>0.19236111111111101</v>
      </c>
      <c r="DL293" s="2" t="str" cm="1">
        <f t="array" ref="DL293">_xlfn.IFNA(IF(INDEX(SectorsBlocks,ROW()-ROW(DK$5)+2,MATCH(SUBSTITUTE(RPName," ",""),SectorsBlocks_Top,0))&lt;&gt;0,INDEX(SectorsBlocks,ROW()-ROW(DK$5)+2,MATCH(SUBSTITUTE(RPName," ",""),SectorsBlocks_Top,0)),""),"")</f>
        <v/>
      </c>
      <c r="DM293" s="250" t="str" cm="1">
        <f t="array" ref="DM293">_xlfn.IFNA(IF(INDEX(SectorsBlocks,ROW()-ROW(DL$5)+2,MATCH(SUBSTITUTE(RPName," ",""),SectorsBlocks_Top,0))&lt;&gt;0,INDEX(SectorsBlocks,ROW()-ROW(DL$5)+2,MATCH(SUBSTITUTE(RPName," ",""),SectorsBlocks_Top,0)+1),""),"")</f>
        <v/>
      </c>
    </row>
    <row r="294" spans="68:117" ht="15" hidden="1" customHeight="1">
      <c r="BP294" s="236">
        <f ca="1"/>
        <v>0.19166666666666701</v>
      </c>
      <c r="CK294" s="219">
        <f t="shared" si="662"/>
        <v>0.97222222222222221</v>
      </c>
      <c r="CL294" s="219">
        <v>0.96180555555555503</v>
      </c>
      <c r="CM294" s="219">
        <v>0.96527777777777801</v>
      </c>
      <c r="CN294" s="219">
        <f t="shared" si="670"/>
        <v>0.19444444444444445</v>
      </c>
      <c r="CO294" s="219">
        <f t="shared" si="670"/>
        <v>0.19444444444444445</v>
      </c>
      <c r="CP294" s="219">
        <v>0.96527777777777801</v>
      </c>
      <c r="CQ294" s="219">
        <v>0.19305555555555601</v>
      </c>
      <c r="CS294" s="219">
        <f t="shared" si="663"/>
        <v>0.97222222222222221</v>
      </c>
      <c r="CT294" s="219">
        <v>0.96180555555555503</v>
      </c>
      <c r="CU294" s="219">
        <v>0.96527777777777801</v>
      </c>
      <c r="CV294" s="219">
        <f t="shared" si="671"/>
        <v>0.19444444444444445</v>
      </c>
      <c r="CW294" s="219">
        <f t="shared" si="671"/>
        <v>0.19444444444444445</v>
      </c>
      <c r="CX294" s="219">
        <v>0.96527777777777801</v>
      </c>
      <c r="CY294" s="219">
        <v>0.19305555555555601</v>
      </c>
      <c r="DL294" s="2" t="str" cm="1">
        <f t="array" ref="DL294">_xlfn.IFNA(IF(INDEX(SectorsBlocks,ROW()-ROW(DK$5)+2,MATCH(SUBSTITUTE(RPName," ",""),SectorsBlocks_Top,0))&lt;&gt;0,INDEX(SectorsBlocks,ROW()-ROW(DK$5)+2,MATCH(SUBSTITUTE(RPName," ",""),SectorsBlocks_Top,0)),""),"")</f>
        <v/>
      </c>
      <c r="DM294" s="250" t="str" cm="1">
        <f t="array" ref="DM294">_xlfn.IFNA(IF(INDEX(SectorsBlocks,ROW()-ROW(DL$5)+2,MATCH(SUBSTITUTE(RPName," ",""),SectorsBlocks_Top,0))&lt;&gt;0,INDEX(SectorsBlocks,ROW()-ROW(DL$5)+2,MATCH(SUBSTITUTE(RPName," ",""),SectorsBlocks_Top,0)+1),""),"")</f>
        <v/>
      </c>
    </row>
    <row r="295" spans="68:117" ht="15" hidden="1" customHeight="1">
      <c r="BP295" s="236">
        <f ca="1"/>
        <v>0.19236111111111101</v>
      </c>
      <c r="CK295" s="219">
        <f t="shared" si="662"/>
        <v>0.97569444444444442</v>
      </c>
      <c r="CL295" s="219">
        <v>0.96527777777777801</v>
      </c>
      <c r="CM295" s="219">
        <v>0.96875</v>
      </c>
      <c r="CN295" s="219">
        <f t="shared" si="670"/>
        <v>0.19513888888888889</v>
      </c>
      <c r="CO295" s="219">
        <f t="shared" si="670"/>
        <v>0.19513888888888889</v>
      </c>
      <c r="CP295" s="219">
        <v>0.96875</v>
      </c>
      <c r="CQ295" s="219">
        <v>0.19375000000000001</v>
      </c>
      <c r="CS295" s="219">
        <f t="shared" si="663"/>
        <v>0.97569444444444442</v>
      </c>
      <c r="CT295" s="219">
        <v>0.96527777777777801</v>
      </c>
      <c r="CU295" s="219">
        <v>0.96875</v>
      </c>
      <c r="CV295" s="219">
        <f t="shared" si="671"/>
        <v>0.19513888888888889</v>
      </c>
      <c r="CW295" s="219">
        <f t="shared" si="671"/>
        <v>0.19513888888888889</v>
      </c>
      <c r="CX295" s="219">
        <v>0.96875</v>
      </c>
      <c r="CY295" s="219">
        <v>0.19375000000000001</v>
      </c>
      <c r="DL295" s="2" t="str" cm="1">
        <f t="array" ref="DL295">_xlfn.IFNA(IF(INDEX(SectorsBlocks,ROW()-ROW(DK$5)+2,MATCH(SUBSTITUTE(RPName," ",""),SectorsBlocks_Top,0))&lt;&gt;0,INDEX(SectorsBlocks,ROW()-ROW(DK$5)+2,MATCH(SUBSTITUTE(RPName," ",""),SectorsBlocks_Top,0)),""),"")</f>
        <v/>
      </c>
      <c r="DM295" s="250" t="str" cm="1">
        <f t="array" ref="DM295">_xlfn.IFNA(IF(INDEX(SectorsBlocks,ROW()-ROW(DL$5)+2,MATCH(SUBSTITUTE(RPName," ",""),SectorsBlocks_Top,0))&lt;&gt;0,INDEX(SectorsBlocks,ROW()-ROW(DL$5)+2,MATCH(SUBSTITUTE(RPName," ",""),SectorsBlocks_Top,0)+1),""),"")</f>
        <v/>
      </c>
    </row>
    <row r="296" spans="68:117" ht="15" hidden="1" customHeight="1">
      <c r="BP296" s="236">
        <f ca="1"/>
        <v>0.19305555555555601</v>
      </c>
      <c r="CK296" s="219">
        <f t="shared" si="662"/>
        <v>0.97916666666666663</v>
      </c>
      <c r="CL296" s="219">
        <v>0.96875</v>
      </c>
      <c r="CM296" s="219">
        <v>0.97222222222222199</v>
      </c>
      <c r="CN296" s="219">
        <f t="shared" si="670"/>
        <v>0.19583333333333333</v>
      </c>
      <c r="CO296" s="219">
        <f t="shared" si="670"/>
        <v>0.19583333333333333</v>
      </c>
      <c r="CP296" s="219">
        <v>0.97222222222222199</v>
      </c>
      <c r="CQ296" s="219">
        <v>0.194444444444444</v>
      </c>
      <c r="CS296" s="219">
        <f t="shared" si="663"/>
        <v>0.97916666666666663</v>
      </c>
      <c r="CT296" s="219">
        <v>0.96875</v>
      </c>
      <c r="CU296" s="219">
        <v>0.97222222222222199</v>
      </c>
      <c r="CV296" s="219">
        <f t="shared" si="671"/>
        <v>0.19583333333333333</v>
      </c>
      <c r="CW296" s="219">
        <f t="shared" si="671"/>
        <v>0.19583333333333333</v>
      </c>
      <c r="CX296" s="219">
        <v>0.97222222222222199</v>
      </c>
      <c r="CY296" s="219">
        <v>0.194444444444444</v>
      </c>
      <c r="DL296" s="2" t="str" cm="1">
        <f t="array" ref="DL296">_xlfn.IFNA(IF(INDEX(SectorsBlocks,ROW()-ROW(DK$5)+2,MATCH(SUBSTITUTE(RPName," ",""),SectorsBlocks_Top,0))&lt;&gt;0,INDEX(SectorsBlocks,ROW()-ROW(DK$5)+2,MATCH(SUBSTITUTE(RPName," ",""),SectorsBlocks_Top,0)),""),"")</f>
        <v/>
      </c>
      <c r="DM296" s="250" t="str" cm="1">
        <f t="array" ref="DM296">_xlfn.IFNA(IF(INDEX(SectorsBlocks,ROW()-ROW(DL$5)+2,MATCH(SUBSTITUTE(RPName," ",""),SectorsBlocks_Top,0))&lt;&gt;0,INDEX(SectorsBlocks,ROW()-ROW(DL$5)+2,MATCH(SUBSTITUTE(RPName," ",""),SectorsBlocks_Top,0)+1),""),"")</f>
        <v/>
      </c>
    </row>
    <row r="297" spans="68:117" ht="15" hidden="1" customHeight="1">
      <c r="BP297" s="236">
        <f ca="1"/>
        <v>0.19375000000000001</v>
      </c>
      <c r="CK297" s="219">
        <f t="shared" si="662"/>
        <v>0.98263888888888884</v>
      </c>
      <c r="CL297" s="219">
        <v>0.97222222222222199</v>
      </c>
      <c r="CM297" s="219">
        <v>0.97569444444444398</v>
      </c>
      <c r="CN297" s="219">
        <f t="shared" si="670"/>
        <v>0.19652777777777777</v>
      </c>
      <c r="CO297" s="219">
        <f t="shared" si="670"/>
        <v>0.19652777777777777</v>
      </c>
      <c r="CP297" s="219">
        <v>0.97569444444444398</v>
      </c>
      <c r="CQ297" s="219">
        <v>0.195138888888889</v>
      </c>
      <c r="CS297" s="219">
        <f t="shared" si="663"/>
        <v>0.98263888888888884</v>
      </c>
      <c r="CT297" s="219">
        <v>0.97222222222222199</v>
      </c>
      <c r="CU297" s="219">
        <v>0.97569444444444398</v>
      </c>
      <c r="CV297" s="219">
        <f t="shared" si="671"/>
        <v>0.19652777777777777</v>
      </c>
      <c r="CW297" s="219">
        <f t="shared" si="671"/>
        <v>0.19652777777777777</v>
      </c>
      <c r="CX297" s="219">
        <v>0.97569444444444398</v>
      </c>
      <c r="CY297" s="219">
        <v>0.195138888888889</v>
      </c>
      <c r="DL297" s="2" t="str" cm="1">
        <f t="array" ref="DL297">_xlfn.IFNA(IF(INDEX(SectorsBlocks,ROW()-ROW(DK$5)+2,MATCH(SUBSTITUTE(RPName," ",""),SectorsBlocks_Top,0))&lt;&gt;0,INDEX(SectorsBlocks,ROW()-ROW(DK$5)+2,MATCH(SUBSTITUTE(RPName," ",""),SectorsBlocks_Top,0)),""),"")</f>
        <v/>
      </c>
      <c r="DM297" s="250" t="str" cm="1">
        <f t="array" ref="DM297">_xlfn.IFNA(IF(INDEX(SectorsBlocks,ROW()-ROW(DL$5)+2,MATCH(SUBSTITUTE(RPName," ",""),SectorsBlocks_Top,0))&lt;&gt;0,INDEX(SectorsBlocks,ROW()-ROW(DL$5)+2,MATCH(SUBSTITUTE(RPName," ",""),SectorsBlocks_Top,0)+1),""),"")</f>
        <v/>
      </c>
    </row>
    <row r="298" spans="68:117" ht="15" hidden="1" customHeight="1">
      <c r="BP298" s="236">
        <f ca="1"/>
        <v>0.194444444444444</v>
      </c>
      <c r="CK298" s="219">
        <f t="shared" ref="CK298:CK301" si="672">IF(CK297=1,TIME(0,5,0),TIME(HOUR(CK297),MINUTE(CK297),0)+TIME(0,5,0))</f>
        <v>0.98611111111111105</v>
      </c>
      <c r="CL298" s="219">
        <v>0.97569444444444398</v>
      </c>
      <c r="CM298" s="219">
        <v>0.97916666666666696</v>
      </c>
      <c r="CN298" s="219">
        <f t="shared" si="670"/>
        <v>0.19722222222222222</v>
      </c>
      <c r="CO298" s="219">
        <f t="shared" si="670"/>
        <v>0.19722222222222222</v>
      </c>
      <c r="CP298" s="219">
        <v>0.97916666666666696</v>
      </c>
      <c r="CQ298" s="219">
        <v>0.195833333333333</v>
      </c>
      <c r="CS298" s="219">
        <f t="shared" ref="CS298:CS301" si="673">IF(CS297=1,TIME(0,5,0),TIME(HOUR(CS297),MINUTE(CS297),0)+TIME(0,5,0))</f>
        <v>0.98611111111111105</v>
      </c>
      <c r="CT298" s="219">
        <v>0.97569444444444398</v>
      </c>
      <c r="CU298" s="219">
        <v>0.97916666666666696</v>
      </c>
      <c r="CV298" s="219">
        <f t="shared" si="671"/>
        <v>0.19722222222222222</v>
      </c>
      <c r="CW298" s="219">
        <f t="shared" si="671"/>
        <v>0.19722222222222222</v>
      </c>
      <c r="CX298" s="219">
        <v>0.97916666666666696</v>
      </c>
      <c r="CY298" s="219">
        <v>0.195833333333333</v>
      </c>
      <c r="DL298" s="2" t="str" cm="1">
        <f t="array" ref="DL298">_xlfn.IFNA(IF(INDEX(SectorsBlocks,ROW()-ROW(DK$5)+2,MATCH(SUBSTITUTE(RPName," ",""),SectorsBlocks_Top,0))&lt;&gt;0,INDEX(SectorsBlocks,ROW()-ROW(DK$5)+2,MATCH(SUBSTITUTE(RPName," ",""),SectorsBlocks_Top,0)),""),"")</f>
        <v/>
      </c>
      <c r="DM298" s="250" t="str" cm="1">
        <f t="array" ref="DM298">_xlfn.IFNA(IF(INDEX(SectorsBlocks,ROW()-ROW(DL$5)+2,MATCH(SUBSTITUTE(RPName," ",""),SectorsBlocks_Top,0))&lt;&gt;0,INDEX(SectorsBlocks,ROW()-ROW(DL$5)+2,MATCH(SUBSTITUTE(RPName," ",""),SectorsBlocks_Top,0)+1),""),"")</f>
        <v/>
      </c>
    </row>
    <row r="299" spans="68:117" ht="15" hidden="1" customHeight="1">
      <c r="BP299" s="236">
        <f ca="1"/>
        <v>0.195138888888889</v>
      </c>
      <c r="CK299" s="219">
        <f t="shared" si="672"/>
        <v>0.98958333333333337</v>
      </c>
      <c r="CL299" s="219">
        <v>0.97916666666666696</v>
      </c>
      <c r="CM299" s="219">
        <v>0.98263888888888895</v>
      </c>
      <c r="CN299" s="219">
        <f t="shared" si="670"/>
        <v>0.19791666666666666</v>
      </c>
      <c r="CO299" s="219">
        <f t="shared" si="670"/>
        <v>0.19791666666666666</v>
      </c>
      <c r="CP299" s="219">
        <v>0.98263888888888895</v>
      </c>
      <c r="CQ299" s="219">
        <v>0.196527777777778</v>
      </c>
      <c r="CS299" s="219">
        <f t="shared" si="673"/>
        <v>0.98958333333333337</v>
      </c>
      <c r="CT299" s="219">
        <v>0.97916666666666696</v>
      </c>
      <c r="CU299" s="219">
        <v>0.98263888888888895</v>
      </c>
      <c r="CV299" s="219">
        <f t="shared" si="671"/>
        <v>0.19791666666666666</v>
      </c>
      <c r="CW299" s="219">
        <f t="shared" si="671"/>
        <v>0.19791666666666666</v>
      </c>
      <c r="CX299" s="219">
        <v>0.98263888888888895</v>
      </c>
      <c r="CY299" s="219">
        <v>0.196527777777778</v>
      </c>
      <c r="DL299" s="2" t="str" cm="1">
        <f t="array" ref="DL299">_xlfn.IFNA(IF(INDEX(SectorsBlocks,ROW()-ROW(DK$5)+2,MATCH(SUBSTITUTE(RPName," ",""),SectorsBlocks_Top,0))&lt;&gt;0,INDEX(SectorsBlocks,ROW()-ROW(DK$5)+2,MATCH(SUBSTITUTE(RPName," ",""),SectorsBlocks_Top,0)),""),"")</f>
        <v/>
      </c>
      <c r="DM299" s="250" t="str" cm="1">
        <f t="array" ref="DM299">_xlfn.IFNA(IF(INDEX(SectorsBlocks,ROW()-ROW(DL$5)+2,MATCH(SUBSTITUTE(RPName," ",""),SectorsBlocks_Top,0))&lt;&gt;0,INDEX(SectorsBlocks,ROW()-ROW(DL$5)+2,MATCH(SUBSTITUTE(RPName," ",""),SectorsBlocks_Top,0)+1),""),"")</f>
        <v/>
      </c>
    </row>
    <row r="300" spans="68:117" ht="15" hidden="1" customHeight="1">
      <c r="BP300" s="236">
        <f ca="1"/>
        <v>0.195833333333333</v>
      </c>
      <c r="CK300" s="219">
        <f t="shared" si="672"/>
        <v>0.99305555555555558</v>
      </c>
      <c r="CL300" s="219">
        <v>0.98263888888888895</v>
      </c>
      <c r="CM300" s="219">
        <v>0.98611111111111105</v>
      </c>
      <c r="CN300" s="219">
        <f t="shared" si="670"/>
        <v>0.1986111111111111</v>
      </c>
      <c r="CO300" s="219">
        <f t="shared" si="670"/>
        <v>0.1986111111111111</v>
      </c>
      <c r="CP300" s="219">
        <v>0.98611111111111105</v>
      </c>
      <c r="CQ300" s="219">
        <v>0.19722222222222199</v>
      </c>
      <c r="CS300" s="219">
        <f t="shared" si="673"/>
        <v>0.99305555555555558</v>
      </c>
      <c r="CT300" s="219">
        <v>0.98263888888888895</v>
      </c>
      <c r="CU300" s="219">
        <v>0.98611111111111105</v>
      </c>
      <c r="CV300" s="219">
        <f t="shared" si="671"/>
        <v>0.1986111111111111</v>
      </c>
      <c r="CW300" s="219">
        <f t="shared" si="671"/>
        <v>0.1986111111111111</v>
      </c>
      <c r="CX300" s="219">
        <v>0.98611111111111105</v>
      </c>
      <c r="CY300" s="219">
        <v>0.19722222222222199</v>
      </c>
      <c r="DL300" s="2" t="str" cm="1">
        <f t="array" ref="DL300">_xlfn.IFNA(IF(INDEX(SectorsBlocks,ROW()-ROW(DK$5)+2,MATCH(SUBSTITUTE(RPName," ",""),SectorsBlocks_Top,0))&lt;&gt;0,INDEX(SectorsBlocks,ROW()-ROW(DK$5)+2,MATCH(SUBSTITUTE(RPName," ",""),SectorsBlocks_Top,0)),""),"")</f>
        <v/>
      </c>
      <c r="DM300" s="250" t="str" cm="1">
        <f t="array" ref="DM300">_xlfn.IFNA(IF(INDEX(SectorsBlocks,ROW()-ROW(DL$5)+2,MATCH(SUBSTITUTE(RPName," ",""),SectorsBlocks_Top,0))&lt;&gt;0,INDEX(SectorsBlocks,ROW()-ROW(DL$5)+2,MATCH(SUBSTITUTE(RPName," ",""),SectorsBlocks_Top,0)+1),""),"")</f>
        <v/>
      </c>
    </row>
    <row r="301" spans="68:117" ht="15" hidden="1" customHeight="1">
      <c r="BP301" s="236">
        <f ca="1"/>
        <v>0.196527777777778</v>
      </c>
      <c r="CK301" s="219">
        <f t="shared" si="672"/>
        <v>0.99652777777777779</v>
      </c>
      <c r="CL301" s="219">
        <v>0.98611111111111105</v>
      </c>
      <c r="CM301" s="219">
        <v>0.98958333333333304</v>
      </c>
      <c r="CN301" s="219">
        <f t="shared" si="670"/>
        <v>0.19930555555555554</v>
      </c>
      <c r="CO301" s="219">
        <f t="shared" si="670"/>
        <v>0.19930555555555554</v>
      </c>
      <c r="CP301" s="219">
        <v>0.98958333333333304</v>
      </c>
      <c r="CQ301" s="219">
        <v>0.19791666666666699</v>
      </c>
      <c r="CS301" s="219">
        <f t="shared" si="673"/>
        <v>0.99652777777777779</v>
      </c>
      <c r="CT301" s="219">
        <v>0.98611111111111105</v>
      </c>
      <c r="CU301" s="219">
        <v>0.98958333333333304</v>
      </c>
      <c r="CV301" s="219">
        <f t="shared" si="671"/>
        <v>0.19930555555555554</v>
      </c>
      <c r="CW301" s="219">
        <f t="shared" si="671"/>
        <v>0.19930555555555554</v>
      </c>
      <c r="CX301" s="219">
        <v>0.98958333333333304</v>
      </c>
      <c r="CY301" s="219">
        <v>0.19791666666666699</v>
      </c>
      <c r="DL301" s="2" t="str" cm="1">
        <f t="array" ref="DL301">_xlfn.IFNA(IF(INDEX(SectorsBlocks,ROW()-ROW(DK$5)+2,MATCH(SUBSTITUTE(RPName," ",""),SectorsBlocks_Top,0))&lt;&gt;0,INDEX(SectorsBlocks,ROW()-ROW(DK$5)+2,MATCH(SUBSTITUTE(RPName," ",""),SectorsBlocks_Top,0)),""),"")</f>
        <v/>
      </c>
      <c r="DM301" s="250" t="str" cm="1">
        <f t="array" ref="DM301">_xlfn.IFNA(IF(INDEX(SectorsBlocks,ROW()-ROW(DL$5)+2,MATCH(SUBSTITUTE(RPName," ",""),SectorsBlocks_Top,0))&lt;&gt;0,INDEX(SectorsBlocks,ROW()-ROW(DL$5)+2,MATCH(SUBSTITUTE(RPName," ",""),SectorsBlocks_Top,0)+1),""),"")</f>
        <v/>
      </c>
    </row>
    <row r="302" spans="68:117" ht="15" hidden="1" customHeight="1">
      <c r="BP302" s="236">
        <f ca="1"/>
        <v>0.19722222222222199</v>
      </c>
      <c r="CL302" s="219">
        <v>0.98958333333333304</v>
      </c>
      <c r="CM302" s="219">
        <v>0.99305555555555503</v>
      </c>
      <c r="CN302" s="219">
        <f t="shared" si="670"/>
        <v>0.2</v>
      </c>
      <c r="CO302" s="219">
        <f t="shared" si="670"/>
        <v>0.2</v>
      </c>
      <c r="CP302" s="219">
        <v>0.99305555555555503</v>
      </c>
      <c r="CQ302" s="219">
        <v>0.19861111111111099</v>
      </c>
      <c r="CT302" s="219">
        <v>0.98958333333333304</v>
      </c>
      <c r="CU302" s="219">
        <v>0.99305555555555503</v>
      </c>
      <c r="CV302" s="219">
        <f t="shared" si="671"/>
        <v>0.2</v>
      </c>
      <c r="CW302" s="219">
        <f t="shared" si="671"/>
        <v>0.2</v>
      </c>
      <c r="CX302" s="219">
        <v>0.99305555555555503</v>
      </c>
      <c r="CY302" s="219">
        <v>0.19861111111111099</v>
      </c>
      <c r="DL302" s="2" t="str" cm="1">
        <f t="array" ref="DL302">_xlfn.IFNA(IF(INDEX(SectorsBlocks,ROW()-ROW(DK$5)+2,MATCH(SUBSTITUTE(RPName," ",""),SectorsBlocks_Top,0))&lt;&gt;0,INDEX(SectorsBlocks,ROW()-ROW(DK$5)+2,MATCH(SUBSTITUTE(RPName," ",""),SectorsBlocks_Top,0)),""),"")</f>
        <v/>
      </c>
      <c r="DM302" s="250" t="str" cm="1">
        <f t="array" ref="DM302">_xlfn.IFNA(IF(INDEX(SectorsBlocks,ROW()-ROW(DL$5)+2,MATCH(SUBSTITUTE(RPName," ",""),SectorsBlocks_Top,0))&lt;&gt;0,INDEX(SectorsBlocks,ROW()-ROW(DL$5)+2,MATCH(SUBSTITUTE(RPName," ",""),SectorsBlocks_Top,0)+1),""),"")</f>
        <v/>
      </c>
    </row>
    <row r="303" spans="68:117" ht="15" hidden="1" customHeight="1">
      <c r="BP303" s="236">
        <f ca="1"/>
        <v>0.19791666666666699</v>
      </c>
      <c r="CL303" s="219">
        <v>0.99305555555555503</v>
      </c>
      <c r="CM303" s="219">
        <v>0.99652777777777801</v>
      </c>
      <c r="CN303" s="219">
        <f t="shared" si="670"/>
        <v>0.20069444444444445</v>
      </c>
      <c r="CO303" s="219">
        <f t="shared" si="670"/>
        <v>0.20069444444444445</v>
      </c>
      <c r="CP303" s="219">
        <v>0.99652777777777801</v>
      </c>
      <c r="CQ303" s="219">
        <v>0.19930555555555601</v>
      </c>
      <c r="CT303" s="219">
        <v>0.99305555555555503</v>
      </c>
      <c r="CU303" s="219">
        <v>0.99652777777777801</v>
      </c>
      <c r="CV303" s="219">
        <f t="shared" si="671"/>
        <v>0.20069444444444445</v>
      </c>
      <c r="CW303" s="219">
        <f t="shared" si="671"/>
        <v>0.20069444444444445</v>
      </c>
      <c r="CX303" s="219">
        <v>0.99652777777777801</v>
      </c>
      <c r="CY303" s="219">
        <v>0.19930555555555601</v>
      </c>
      <c r="DL303" s="2" t="str" cm="1">
        <f t="array" ref="DL303">_xlfn.IFNA(IF(INDEX(SectorsBlocks,ROW()-ROW(DK$5)+2,MATCH(SUBSTITUTE(RPName," ",""),SectorsBlocks_Top,0))&lt;&gt;0,INDEX(SectorsBlocks,ROW()-ROW(DK$5)+2,MATCH(SUBSTITUTE(RPName," ",""),SectorsBlocks_Top,0)),""),"")</f>
        <v/>
      </c>
      <c r="DM303" s="250" t="str" cm="1">
        <f t="array" ref="DM303">_xlfn.IFNA(IF(INDEX(SectorsBlocks,ROW()-ROW(DL$5)+2,MATCH(SUBSTITUTE(RPName," ",""),SectorsBlocks_Top,0))&lt;&gt;0,INDEX(SectorsBlocks,ROW()-ROW(DL$5)+2,MATCH(SUBSTITUTE(RPName," ",""),SectorsBlocks_Top,0)+1),""),"")</f>
        <v/>
      </c>
    </row>
    <row r="304" spans="68:117" ht="15" hidden="1" customHeight="1">
      <c r="BP304" s="236">
        <f ca="1"/>
        <v>0.19861111111111099</v>
      </c>
      <c r="CL304" s="219">
        <v>0.99652777777777801</v>
      </c>
      <c r="CM304" s="219">
        <v>0</v>
      </c>
      <c r="CN304" s="219">
        <f t="shared" ref="CN304:CO319" si="674">IF(CN303=1,TIME(0,1,0),TIME(HOUR(CN303),MINUTE(CN303),0)+TIME(0,1,0))</f>
        <v>0.2013888888888889</v>
      </c>
      <c r="CO304" s="219">
        <f t="shared" si="674"/>
        <v>0.2013888888888889</v>
      </c>
      <c r="CP304" s="219">
        <v>0</v>
      </c>
      <c r="CQ304" s="219">
        <v>0.2</v>
      </c>
      <c r="CT304" s="219">
        <v>0.99652777777777801</v>
      </c>
      <c r="CU304" s="219">
        <v>0</v>
      </c>
      <c r="CV304" s="219">
        <f t="shared" ref="CV304:CW319" si="675">IF(CV303=1,TIME(0,1,0),TIME(HOUR(CV303),MINUTE(CV303),0)+TIME(0,1,0))</f>
        <v>0.2013888888888889</v>
      </c>
      <c r="CW304" s="219">
        <f t="shared" si="675"/>
        <v>0.2013888888888889</v>
      </c>
      <c r="CX304" s="219">
        <v>0</v>
      </c>
      <c r="CY304" s="219">
        <v>0.2</v>
      </c>
      <c r="DL304" s="2" t="str" cm="1">
        <f t="array" ref="DL304">_xlfn.IFNA(IF(INDEX(SectorsBlocks,ROW()-ROW(DK$5)+2,MATCH(SUBSTITUTE(RPName," ",""),SectorsBlocks_Top,0))&lt;&gt;0,INDEX(SectorsBlocks,ROW()-ROW(DK$5)+2,MATCH(SUBSTITUTE(RPName," ",""),SectorsBlocks_Top,0)),""),"")</f>
        <v/>
      </c>
      <c r="DM304" s="250" t="str" cm="1">
        <f t="array" ref="DM304">_xlfn.IFNA(IF(INDEX(SectorsBlocks,ROW()-ROW(DL$5)+2,MATCH(SUBSTITUTE(RPName," ",""),SectorsBlocks_Top,0))&lt;&gt;0,INDEX(SectorsBlocks,ROW()-ROW(DL$5)+2,MATCH(SUBSTITUTE(RPName," ",""),SectorsBlocks_Top,0)+1),""),"")</f>
        <v/>
      </c>
    </row>
    <row r="305" spans="68:117" ht="15" hidden="1" customHeight="1">
      <c r="BP305" s="236">
        <f ca="1"/>
        <v>0.19930555555555601</v>
      </c>
      <c r="CL305" s="219">
        <v>0</v>
      </c>
      <c r="CM305" s="219">
        <v>3.472222222222222E-3</v>
      </c>
      <c r="CN305" s="219">
        <f t="shared" si="674"/>
        <v>0.20208333333333334</v>
      </c>
      <c r="CO305" s="219">
        <f t="shared" si="674"/>
        <v>0.20208333333333334</v>
      </c>
      <c r="CP305" s="219">
        <v>3.472222222222222E-3</v>
      </c>
      <c r="CQ305" s="219">
        <v>0.20069444444444401</v>
      </c>
      <c r="CT305" s="219">
        <v>0</v>
      </c>
      <c r="CU305" s="219">
        <v>3.472222222222222E-3</v>
      </c>
      <c r="CV305" s="219">
        <f t="shared" si="675"/>
        <v>0.20208333333333334</v>
      </c>
      <c r="CW305" s="219">
        <f t="shared" si="675"/>
        <v>0.20208333333333334</v>
      </c>
      <c r="CX305" s="219">
        <v>3.472222222222222E-3</v>
      </c>
      <c r="CY305" s="219">
        <v>0.20069444444444401</v>
      </c>
      <c r="DL305" s="2" t="str" cm="1">
        <f t="array" ref="DL305">_xlfn.IFNA(IF(INDEX(SectorsBlocks,ROW()-ROW(DK$5)+2,MATCH(SUBSTITUTE(RPName," ",""),SectorsBlocks_Top,0))&lt;&gt;0,INDEX(SectorsBlocks,ROW()-ROW(DK$5)+2,MATCH(SUBSTITUTE(RPName," ",""),SectorsBlocks_Top,0)),""),"")</f>
        <v/>
      </c>
      <c r="DM305" s="250" t="str" cm="1">
        <f t="array" ref="DM305">_xlfn.IFNA(IF(INDEX(SectorsBlocks,ROW()-ROW(DL$5)+2,MATCH(SUBSTITUTE(RPName," ",""),SectorsBlocks_Top,0))&lt;&gt;0,INDEX(SectorsBlocks,ROW()-ROW(DL$5)+2,MATCH(SUBSTITUTE(RPName," ",""),SectorsBlocks_Top,0)+1),""),"")</f>
        <v/>
      </c>
    </row>
    <row r="306" spans="68:117" ht="15" hidden="1" customHeight="1">
      <c r="BP306" s="236">
        <f ca="1"/>
        <v>0.2</v>
      </c>
      <c r="CL306" s="219">
        <v>3.472222222222222E-3</v>
      </c>
      <c r="CM306" s="219">
        <v>6.9444444444444397E-3</v>
      </c>
      <c r="CN306" s="219">
        <f t="shared" si="674"/>
        <v>0.20277777777777778</v>
      </c>
      <c r="CO306" s="219">
        <f t="shared" si="674"/>
        <v>0.20277777777777778</v>
      </c>
      <c r="CP306" s="219">
        <v>6.9444444444444397E-3</v>
      </c>
      <c r="CQ306" s="219">
        <v>0.20138888888888901</v>
      </c>
      <c r="CT306" s="219">
        <v>3.472222222222222E-3</v>
      </c>
      <c r="CU306" s="219">
        <v>6.9444444444444397E-3</v>
      </c>
      <c r="CV306" s="219">
        <f t="shared" si="675"/>
        <v>0.20277777777777778</v>
      </c>
      <c r="CW306" s="219">
        <f t="shared" si="675"/>
        <v>0.20277777777777778</v>
      </c>
      <c r="CX306" s="219">
        <v>6.9444444444444397E-3</v>
      </c>
      <c r="CY306" s="219">
        <v>0.20138888888888901</v>
      </c>
      <c r="DL306" s="2" t="str" cm="1">
        <f t="array" ref="DL306">_xlfn.IFNA(IF(INDEX(SectorsBlocks,ROW()-ROW(DK$5)+2,MATCH(SUBSTITUTE(RPName," ",""),SectorsBlocks_Top,0))&lt;&gt;0,INDEX(SectorsBlocks,ROW()-ROW(DK$5)+2,MATCH(SUBSTITUTE(RPName," ",""),SectorsBlocks_Top,0)),""),"")</f>
        <v/>
      </c>
      <c r="DM306" s="250" t="str" cm="1">
        <f t="array" ref="DM306">_xlfn.IFNA(IF(INDEX(SectorsBlocks,ROW()-ROW(DL$5)+2,MATCH(SUBSTITUTE(RPName," ",""),SectorsBlocks_Top,0))&lt;&gt;0,INDEX(SectorsBlocks,ROW()-ROW(DL$5)+2,MATCH(SUBSTITUTE(RPName," ",""),SectorsBlocks_Top,0)+1),""),"")</f>
        <v/>
      </c>
    </row>
    <row r="307" spans="68:117" ht="15" hidden="1" customHeight="1">
      <c r="BP307" s="236">
        <f ca="1"/>
        <v>0.20069444444444401</v>
      </c>
      <c r="CL307" s="219">
        <v>6.9444444444444397E-3</v>
      </c>
      <c r="CM307" s="219">
        <v>1.0416666666666701E-2</v>
      </c>
      <c r="CN307" s="219">
        <f t="shared" si="674"/>
        <v>0.20347222222222222</v>
      </c>
      <c r="CO307" s="219">
        <f t="shared" si="674"/>
        <v>0.20347222222222222</v>
      </c>
      <c r="CP307" s="219">
        <v>1.0416666666666701E-2</v>
      </c>
      <c r="CQ307" s="219">
        <v>0.202083333333333</v>
      </c>
      <c r="CT307" s="219">
        <v>6.9444444444444397E-3</v>
      </c>
      <c r="CU307" s="219">
        <v>1.0416666666666701E-2</v>
      </c>
      <c r="CV307" s="219">
        <f t="shared" si="675"/>
        <v>0.20347222222222222</v>
      </c>
      <c r="CW307" s="219">
        <f t="shared" si="675"/>
        <v>0.20347222222222222</v>
      </c>
      <c r="CX307" s="219">
        <v>1.0416666666666701E-2</v>
      </c>
      <c r="CY307" s="219">
        <v>0.202083333333333</v>
      </c>
      <c r="DL307" s="2" t="str" cm="1">
        <f t="array" ref="DL307">_xlfn.IFNA(IF(INDEX(SectorsBlocks,ROW()-ROW(DK$5)+2,MATCH(SUBSTITUTE(RPName," ",""),SectorsBlocks_Top,0))&lt;&gt;0,INDEX(SectorsBlocks,ROW()-ROW(DK$5)+2,MATCH(SUBSTITUTE(RPName," ",""),SectorsBlocks_Top,0)),""),"")</f>
        <v/>
      </c>
      <c r="DM307" s="250" t="str" cm="1">
        <f t="array" ref="DM307">_xlfn.IFNA(IF(INDEX(SectorsBlocks,ROW()-ROW(DL$5)+2,MATCH(SUBSTITUTE(RPName," ",""),SectorsBlocks_Top,0))&lt;&gt;0,INDEX(SectorsBlocks,ROW()-ROW(DL$5)+2,MATCH(SUBSTITUTE(RPName," ",""),SectorsBlocks_Top,0)+1),""),"")</f>
        <v/>
      </c>
    </row>
    <row r="308" spans="68:117" ht="15" hidden="1" customHeight="1">
      <c r="BP308" s="236">
        <f ca="1"/>
        <v>0.20138888888888901</v>
      </c>
      <c r="CL308" s="219">
        <v>1.0416666666666701E-2</v>
      </c>
      <c r="CM308" s="219">
        <v>1.38888888888889E-2</v>
      </c>
      <c r="CN308" s="219">
        <f t="shared" si="674"/>
        <v>0.20416666666666666</v>
      </c>
      <c r="CO308" s="219">
        <f t="shared" si="674"/>
        <v>0.20416666666666666</v>
      </c>
      <c r="CP308" s="219">
        <v>1.38888888888889E-2</v>
      </c>
      <c r="CQ308" s="219">
        <v>0.202777777777778</v>
      </c>
      <c r="CT308" s="219">
        <v>1.0416666666666701E-2</v>
      </c>
      <c r="CU308" s="219">
        <v>1.38888888888889E-2</v>
      </c>
      <c r="CV308" s="219">
        <f t="shared" si="675"/>
        <v>0.20416666666666666</v>
      </c>
      <c r="CW308" s="219">
        <f t="shared" si="675"/>
        <v>0.20416666666666666</v>
      </c>
      <c r="CX308" s="219">
        <v>1.38888888888889E-2</v>
      </c>
      <c r="CY308" s="219">
        <v>0.202777777777778</v>
      </c>
      <c r="DL308" s="2" t="str" cm="1">
        <f t="array" ref="DL308">_xlfn.IFNA(IF(INDEX(SectorsBlocks,ROW()-ROW(DK$5)+2,MATCH(SUBSTITUTE(RPName," ",""),SectorsBlocks_Top,0))&lt;&gt;0,INDEX(SectorsBlocks,ROW()-ROW(DK$5)+2,MATCH(SUBSTITUTE(RPName," ",""),SectorsBlocks_Top,0)),""),"")</f>
        <v/>
      </c>
      <c r="DM308" s="250" t="str" cm="1">
        <f t="array" ref="DM308">_xlfn.IFNA(IF(INDEX(SectorsBlocks,ROW()-ROW(DL$5)+2,MATCH(SUBSTITUTE(RPName," ",""),SectorsBlocks_Top,0))&lt;&gt;0,INDEX(SectorsBlocks,ROW()-ROW(DL$5)+2,MATCH(SUBSTITUTE(RPName," ",""),SectorsBlocks_Top,0)+1),""),"")</f>
        <v/>
      </c>
    </row>
    <row r="309" spans="68:117" ht="15" hidden="1" customHeight="1">
      <c r="BP309" s="236">
        <f ca="1"/>
        <v>0.202083333333333</v>
      </c>
      <c r="CL309" s="219">
        <v>1.38888888888889E-2</v>
      </c>
      <c r="CM309" s="219">
        <v>1.7361111111111101E-2</v>
      </c>
      <c r="CN309" s="219">
        <f t="shared" si="674"/>
        <v>0.2048611111111111</v>
      </c>
      <c r="CO309" s="219">
        <f t="shared" si="674"/>
        <v>0.2048611111111111</v>
      </c>
      <c r="CP309" s="219">
        <v>1.7361111111111101E-2</v>
      </c>
      <c r="CQ309" s="219">
        <v>0.203472222222222</v>
      </c>
      <c r="CT309" s="219">
        <v>1.38888888888889E-2</v>
      </c>
      <c r="CU309" s="219">
        <v>1.7361111111111101E-2</v>
      </c>
      <c r="CV309" s="219">
        <f t="shared" si="675"/>
        <v>0.2048611111111111</v>
      </c>
      <c r="CW309" s="219">
        <f t="shared" si="675"/>
        <v>0.2048611111111111</v>
      </c>
      <c r="CX309" s="219">
        <v>1.7361111111111101E-2</v>
      </c>
      <c r="CY309" s="219">
        <v>0.203472222222222</v>
      </c>
      <c r="DL309" s="2" t="str" cm="1">
        <f t="array" ref="DL309">_xlfn.IFNA(IF(INDEX(SectorsBlocks,ROW()-ROW(DK$5)+2,MATCH(SUBSTITUTE(RPName," ",""),SectorsBlocks_Top,0))&lt;&gt;0,INDEX(SectorsBlocks,ROW()-ROW(DK$5)+2,MATCH(SUBSTITUTE(RPName," ",""),SectorsBlocks_Top,0)),""),"")</f>
        <v/>
      </c>
      <c r="DM309" s="250" t="str" cm="1">
        <f t="array" ref="DM309">_xlfn.IFNA(IF(INDEX(SectorsBlocks,ROW()-ROW(DL$5)+2,MATCH(SUBSTITUTE(RPName," ",""),SectorsBlocks_Top,0))&lt;&gt;0,INDEX(SectorsBlocks,ROW()-ROW(DL$5)+2,MATCH(SUBSTITUTE(RPName," ",""),SectorsBlocks_Top,0)+1),""),"")</f>
        <v/>
      </c>
    </row>
    <row r="310" spans="68:117" ht="15" hidden="1" customHeight="1">
      <c r="BP310" s="236">
        <f ca="1"/>
        <v>0.202777777777778</v>
      </c>
      <c r="CL310" s="219">
        <v>1.7361111111111101E-2</v>
      </c>
      <c r="CM310" s="219">
        <v>2.0833333333333301E-2</v>
      </c>
      <c r="CN310" s="219">
        <f t="shared" si="674"/>
        <v>0.20555555555555555</v>
      </c>
      <c r="CO310" s="219">
        <f t="shared" si="674"/>
        <v>0.20555555555555555</v>
      </c>
      <c r="CP310" s="219">
        <v>2.0833333333333301E-2</v>
      </c>
      <c r="CQ310" s="219">
        <v>0.204166666666667</v>
      </c>
      <c r="CT310" s="219">
        <v>1.7361111111111101E-2</v>
      </c>
      <c r="CU310" s="219">
        <v>2.0833333333333301E-2</v>
      </c>
      <c r="CV310" s="219">
        <f t="shared" si="675"/>
        <v>0.20555555555555555</v>
      </c>
      <c r="CW310" s="219">
        <f t="shared" si="675"/>
        <v>0.20555555555555555</v>
      </c>
      <c r="CX310" s="219">
        <v>2.0833333333333301E-2</v>
      </c>
      <c r="CY310" s="219">
        <v>0.204166666666667</v>
      </c>
      <c r="DL310" s="2" t="str" cm="1">
        <f t="array" ref="DL310">_xlfn.IFNA(IF(INDEX(SectorsBlocks,ROW()-ROW(DK$5)+2,MATCH(SUBSTITUTE(RPName," ",""),SectorsBlocks_Top,0))&lt;&gt;0,INDEX(SectorsBlocks,ROW()-ROW(DK$5)+2,MATCH(SUBSTITUTE(RPName," ",""),SectorsBlocks_Top,0)),""),"")</f>
        <v/>
      </c>
      <c r="DM310" s="250" t="str" cm="1">
        <f t="array" ref="DM310">_xlfn.IFNA(IF(INDEX(SectorsBlocks,ROW()-ROW(DL$5)+2,MATCH(SUBSTITUTE(RPName," ",""),SectorsBlocks_Top,0))&lt;&gt;0,INDEX(SectorsBlocks,ROW()-ROW(DL$5)+2,MATCH(SUBSTITUTE(RPName," ",""),SectorsBlocks_Top,0)+1),""),"")</f>
        <v/>
      </c>
    </row>
    <row r="311" spans="68:117" ht="15" hidden="1" customHeight="1">
      <c r="BP311" s="236">
        <f ca="1"/>
        <v>0.203472222222222</v>
      </c>
      <c r="CL311" s="219">
        <v>2.0833333333333301E-2</v>
      </c>
      <c r="CM311" s="219">
        <v>2.4305555555555601E-2</v>
      </c>
      <c r="CN311" s="219">
        <f t="shared" si="674"/>
        <v>0.20624999999999999</v>
      </c>
      <c r="CO311" s="219">
        <f t="shared" si="674"/>
        <v>0.20624999999999999</v>
      </c>
      <c r="CP311" s="219">
        <v>2.4305555555555601E-2</v>
      </c>
      <c r="CQ311" s="219">
        <v>0.20486111111111099</v>
      </c>
      <c r="CT311" s="219">
        <v>2.0833333333333301E-2</v>
      </c>
      <c r="CU311" s="219">
        <v>2.4305555555555601E-2</v>
      </c>
      <c r="CV311" s="219">
        <f t="shared" si="675"/>
        <v>0.20624999999999999</v>
      </c>
      <c r="CW311" s="219">
        <f t="shared" si="675"/>
        <v>0.20624999999999999</v>
      </c>
      <c r="CX311" s="219">
        <v>2.4305555555555601E-2</v>
      </c>
      <c r="CY311" s="219">
        <v>0.20486111111111099</v>
      </c>
      <c r="DL311" s="2" t="str" cm="1">
        <f t="array" ref="DL311">_xlfn.IFNA(IF(INDEX(SectorsBlocks,ROW()-ROW(DK$5)+2,MATCH(SUBSTITUTE(RPName," ",""),SectorsBlocks_Top,0))&lt;&gt;0,INDEX(SectorsBlocks,ROW()-ROW(DK$5)+2,MATCH(SUBSTITUTE(RPName," ",""),SectorsBlocks_Top,0)),""),"")</f>
        <v/>
      </c>
      <c r="DM311" s="250" t="str" cm="1">
        <f t="array" ref="DM311">_xlfn.IFNA(IF(INDEX(SectorsBlocks,ROW()-ROW(DL$5)+2,MATCH(SUBSTITUTE(RPName," ",""),SectorsBlocks_Top,0))&lt;&gt;0,INDEX(SectorsBlocks,ROW()-ROW(DL$5)+2,MATCH(SUBSTITUTE(RPName," ",""),SectorsBlocks_Top,0)+1),""),"")</f>
        <v/>
      </c>
    </row>
    <row r="312" spans="68:117" ht="15" hidden="1" customHeight="1">
      <c r="BP312" s="236">
        <f ca="1"/>
        <v>0.204166666666667</v>
      </c>
      <c r="CL312" s="219">
        <v>2.4305555555555601E-2</v>
      </c>
      <c r="CM312" s="219">
        <v>2.7777777777777801E-2</v>
      </c>
      <c r="CN312" s="219">
        <f t="shared" si="674"/>
        <v>0.20694444444444443</v>
      </c>
      <c r="CO312" s="219">
        <f t="shared" si="674"/>
        <v>0.20694444444444443</v>
      </c>
      <c r="CP312" s="219">
        <v>2.7777777777777801E-2</v>
      </c>
      <c r="CQ312" s="219">
        <v>0.20555555555555599</v>
      </c>
      <c r="CT312" s="219">
        <v>2.4305555555555601E-2</v>
      </c>
      <c r="CU312" s="219">
        <v>2.7777777777777801E-2</v>
      </c>
      <c r="CV312" s="219">
        <f t="shared" si="675"/>
        <v>0.20694444444444443</v>
      </c>
      <c r="CW312" s="219">
        <f t="shared" si="675"/>
        <v>0.20694444444444443</v>
      </c>
      <c r="CX312" s="219">
        <v>2.7777777777777801E-2</v>
      </c>
      <c r="CY312" s="219">
        <v>0.20555555555555599</v>
      </c>
      <c r="DL312" s="2" t="str" cm="1">
        <f t="array" ref="DL312">_xlfn.IFNA(IF(INDEX(SectorsBlocks,ROW()-ROW(DK$5)+2,MATCH(SUBSTITUTE(RPName," ",""),SectorsBlocks_Top,0))&lt;&gt;0,INDEX(SectorsBlocks,ROW()-ROW(DK$5)+2,MATCH(SUBSTITUTE(RPName," ",""),SectorsBlocks_Top,0)),""),"")</f>
        <v/>
      </c>
      <c r="DM312" s="250" t="str" cm="1">
        <f t="array" ref="DM312">_xlfn.IFNA(IF(INDEX(SectorsBlocks,ROW()-ROW(DL$5)+2,MATCH(SUBSTITUTE(RPName," ",""),SectorsBlocks_Top,0))&lt;&gt;0,INDEX(SectorsBlocks,ROW()-ROW(DL$5)+2,MATCH(SUBSTITUTE(RPName," ",""),SectorsBlocks_Top,0)+1),""),"")</f>
        <v/>
      </c>
    </row>
    <row r="313" spans="68:117" ht="15" hidden="1" customHeight="1">
      <c r="BP313" s="236">
        <f ca="1"/>
        <v>0.20486111111111099</v>
      </c>
      <c r="CL313" s="219">
        <v>2.7777777777777801E-2</v>
      </c>
      <c r="CM313" s="219">
        <v>3.125E-2</v>
      </c>
      <c r="CN313" s="219">
        <f t="shared" si="674"/>
        <v>0.20763888888888887</v>
      </c>
      <c r="CO313" s="219">
        <f t="shared" si="674"/>
        <v>0.20763888888888887</v>
      </c>
      <c r="CP313" s="219">
        <v>3.125E-2</v>
      </c>
      <c r="CQ313" s="219">
        <v>0.20624999999999999</v>
      </c>
      <c r="CT313" s="219">
        <v>2.7777777777777801E-2</v>
      </c>
      <c r="CU313" s="219">
        <v>3.125E-2</v>
      </c>
      <c r="CV313" s="219">
        <f t="shared" si="675"/>
        <v>0.20763888888888887</v>
      </c>
      <c r="CW313" s="219">
        <f t="shared" si="675"/>
        <v>0.20763888888888887</v>
      </c>
      <c r="CX313" s="219">
        <v>3.125E-2</v>
      </c>
      <c r="CY313" s="219">
        <v>0.20624999999999999</v>
      </c>
      <c r="DL313" s="2" t="str" cm="1">
        <f t="array" ref="DL313">_xlfn.IFNA(IF(INDEX(SectorsBlocks,ROW()-ROW(DK$5)+2,MATCH(SUBSTITUTE(RPName," ",""),SectorsBlocks_Top,0))&lt;&gt;0,INDEX(SectorsBlocks,ROW()-ROW(DK$5)+2,MATCH(SUBSTITUTE(RPName," ",""),SectorsBlocks_Top,0)),""),"")</f>
        <v/>
      </c>
      <c r="DM313" s="250" t="str" cm="1">
        <f t="array" ref="DM313">_xlfn.IFNA(IF(INDEX(SectorsBlocks,ROW()-ROW(DL$5)+2,MATCH(SUBSTITUTE(RPName," ",""),SectorsBlocks_Top,0))&lt;&gt;0,INDEX(SectorsBlocks,ROW()-ROW(DL$5)+2,MATCH(SUBSTITUTE(RPName," ",""),SectorsBlocks_Top,0)+1),""),"")</f>
        <v/>
      </c>
    </row>
    <row r="314" spans="68:117" ht="15" hidden="1" customHeight="1">
      <c r="BP314" s="236">
        <f ca="1"/>
        <v>0.20555555555555599</v>
      </c>
      <c r="CL314" s="219">
        <v>3.125E-2</v>
      </c>
      <c r="CM314" s="219">
        <v>3.4722222222222203E-2</v>
      </c>
      <c r="CN314" s="219">
        <f t="shared" si="674"/>
        <v>0.20833333333333334</v>
      </c>
      <c r="CO314" s="219">
        <f t="shared" si="674"/>
        <v>0.20833333333333334</v>
      </c>
      <c r="CP314" s="219">
        <v>3.4722222222222203E-2</v>
      </c>
      <c r="CQ314" s="219">
        <v>0.20694444444444399</v>
      </c>
      <c r="CT314" s="219">
        <v>3.125E-2</v>
      </c>
      <c r="CU314" s="219">
        <v>3.4722222222222203E-2</v>
      </c>
      <c r="CV314" s="219">
        <f t="shared" si="675"/>
        <v>0.20833333333333334</v>
      </c>
      <c r="CW314" s="219">
        <f t="shared" si="675"/>
        <v>0.20833333333333334</v>
      </c>
      <c r="CX314" s="219">
        <v>3.4722222222222203E-2</v>
      </c>
      <c r="CY314" s="219">
        <v>0.20694444444444399</v>
      </c>
      <c r="DL314" s="2" t="str" cm="1">
        <f t="array" ref="DL314">_xlfn.IFNA(IF(INDEX(SectorsBlocks,ROW()-ROW(DK$5)+2,MATCH(SUBSTITUTE(RPName," ",""),SectorsBlocks_Top,0))&lt;&gt;0,INDEX(SectorsBlocks,ROW()-ROW(DK$5)+2,MATCH(SUBSTITUTE(RPName," ",""),SectorsBlocks_Top,0)),""),"")</f>
        <v/>
      </c>
      <c r="DM314" s="250" t="str" cm="1">
        <f t="array" ref="DM314">_xlfn.IFNA(IF(INDEX(SectorsBlocks,ROW()-ROW(DL$5)+2,MATCH(SUBSTITUTE(RPName," ",""),SectorsBlocks_Top,0))&lt;&gt;0,INDEX(SectorsBlocks,ROW()-ROW(DL$5)+2,MATCH(SUBSTITUTE(RPName," ",""),SectorsBlocks_Top,0)+1),""),"")</f>
        <v/>
      </c>
    </row>
    <row r="315" spans="68:117" ht="15" hidden="1" customHeight="1">
      <c r="BP315" s="236">
        <f ca="1"/>
        <v>0.20624999999999999</v>
      </c>
      <c r="CL315" s="219">
        <v>3.4722222222222203E-2</v>
      </c>
      <c r="CM315" s="219">
        <v>3.8194444444444399E-2</v>
      </c>
      <c r="CN315" s="219">
        <f t="shared" si="674"/>
        <v>0.20902777777777778</v>
      </c>
      <c r="CO315" s="219">
        <f t="shared" si="674"/>
        <v>0.20902777777777778</v>
      </c>
      <c r="CP315" s="219">
        <v>3.8194444444444399E-2</v>
      </c>
      <c r="CQ315" s="219">
        <v>0.20763888888888901</v>
      </c>
      <c r="CT315" s="219">
        <v>3.4722222222222203E-2</v>
      </c>
      <c r="CU315" s="219">
        <v>3.8194444444444399E-2</v>
      </c>
      <c r="CV315" s="219">
        <f t="shared" si="675"/>
        <v>0.20902777777777778</v>
      </c>
      <c r="CW315" s="219">
        <f t="shared" si="675"/>
        <v>0.20902777777777778</v>
      </c>
      <c r="CX315" s="219">
        <v>3.8194444444444399E-2</v>
      </c>
      <c r="CY315" s="219">
        <v>0.20763888888888901</v>
      </c>
      <c r="DL315" s="2" t="str" cm="1">
        <f t="array" ref="DL315">_xlfn.IFNA(IF(INDEX(SectorsBlocks,ROW()-ROW(DK$5)+2,MATCH(SUBSTITUTE(RPName," ",""),SectorsBlocks_Top,0))&lt;&gt;0,INDEX(SectorsBlocks,ROW()-ROW(DK$5)+2,MATCH(SUBSTITUTE(RPName," ",""),SectorsBlocks_Top,0)),""),"")</f>
        <v/>
      </c>
      <c r="DM315" s="250" t="str" cm="1">
        <f t="array" ref="DM315">_xlfn.IFNA(IF(INDEX(SectorsBlocks,ROW()-ROW(DL$5)+2,MATCH(SUBSTITUTE(RPName," ",""),SectorsBlocks_Top,0))&lt;&gt;0,INDEX(SectorsBlocks,ROW()-ROW(DL$5)+2,MATCH(SUBSTITUTE(RPName," ",""),SectorsBlocks_Top,0)+1),""),"")</f>
        <v/>
      </c>
    </row>
    <row r="316" spans="68:117" ht="15" hidden="1" customHeight="1">
      <c r="BP316" s="236">
        <f ca="1"/>
        <v>0.20694444444444399</v>
      </c>
      <c r="CL316" s="219">
        <v>3.8194444444444399E-2</v>
      </c>
      <c r="CM316" s="219">
        <v>4.1666666666666699E-2</v>
      </c>
      <c r="CN316" s="219">
        <f t="shared" si="674"/>
        <v>0.20972222222222223</v>
      </c>
      <c r="CO316" s="219">
        <f t="shared" si="674"/>
        <v>0.20972222222222223</v>
      </c>
      <c r="CP316" s="219">
        <v>4.1666666666666699E-2</v>
      </c>
      <c r="CQ316" s="219">
        <v>0.20833333333333301</v>
      </c>
      <c r="CT316" s="219">
        <v>3.8194444444444399E-2</v>
      </c>
      <c r="CU316" s="219">
        <v>4.1666666666666699E-2</v>
      </c>
      <c r="CV316" s="219">
        <f t="shared" si="675"/>
        <v>0.20972222222222223</v>
      </c>
      <c r="CW316" s="219">
        <f t="shared" si="675"/>
        <v>0.20972222222222223</v>
      </c>
      <c r="CX316" s="219">
        <v>4.1666666666666699E-2</v>
      </c>
      <c r="CY316" s="219">
        <v>0.20833333333333301</v>
      </c>
      <c r="DL316" s="2" t="str" cm="1">
        <f t="array" ref="DL316">_xlfn.IFNA(IF(INDEX(SectorsBlocks,ROW()-ROW(DK$5)+2,MATCH(SUBSTITUTE(RPName," ",""),SectorsBlocks_Top,0))&lt;&gt;0,INDEX(SectorsBlocks,ROW()-ROW(DK$5)+2,MATCH(SUBSTITUTE(RPName," ",""),SectorsBlocks_Top,0)),""),"")</f>
        <v/>
      </c>
      <c r="DM316" s="250" t="str" cm="1">
        <f t="array" ref="DM316">_xlfn.IFNA(IF(INDEX(SectorsBlocks,ROW()-ROW(DL$5)+2,MATCH(SUBSTITUTE(RPName," ",""),SectorsBlocks_Top,0))&lt;&gt;0,INDEX(SectorsBlocks,ROW()-ROW(DL$5)+2,MATCH(SUBSTITUTE(RPName," ",""),SectorsBlocks_Top,0)+1),""),"")</f>
        <v/>
      </c>
    </row>
    <row r="317" spans="68:117" ht="15" hidden="1" customHeight="1">
      <c r="BP317" s="236">
        <f ca="1"/>
        <v>0.20763888888888901</v>
      </c>
      <c r="CL317" s="219">
        <v>4.1666666666666699E-2</v>
      </c>
      <c r="CN317" s="219">
        <f t="shared" si="674"/>
        <v>0.21041666666666667</v>
      </c>
      <c r="CO317" s="219">
        <f t="shared" si="674"/>
        <v>0.21041666666666667</v>
      </c>
      <c r="CQ317" s="219">
        <v>0.20902777777777801</v>
      </c>
      <c r="CT317" s="219">
        <v>4.1666666666666699E-2</v>
      </c>
      <c r="CV317" s="219">
        <f t="shared" si="675"/>
        <v>0.21041666666666667</v>
      </c>
      <c r="CW317" s="219">
        <f t="shared" si="675"/>
        <v>0.21041666666666667</v>
      </c>
      <c r="CY317" s="219">
        <v>0.20902777777777801</v>
      </c>
      <c r="DL317" s="2" t="str" cm="1">
        <f t="array" ref="DL317">_xlfn.IFNA(IF(INDEX(SectorsBlocks,ROW()-ROW(DK$5)+2,MATCH(SUBSTITUTE(RPName," ",""),SectorsBlocks_Top,0))&lt;&gt;0,INDEX(SectorsBlocks,ROW()-ROW(DK$5)+2,MATCH(SUBSTITUTE(RPName," ",""),SectorsBlocks_Top,0)),""),"")</f>
        <v/>
      </c>
      <c r="DM317" s="250" t="str" cm="1">
        <f t="array" ref="DM317">_xlfn.IFNA(IF(INDEX(SectorsBlocks,ROW()-ROW(DL$5)+2,MATCH(SUBSTITUTE(RPName," ",""),SectorsBlocks_Top,0))&lt;&gt;0,INDEX(SectorsBlocks,ROW()-ROW(DL$5)+2,MATCH(SUBSTITUTE(RPName," ",""),SectorsBlocks_Top,0)+1),""),"")</f>
        <v/>
      </c>
    </row>
    <row r="318" spans="68:117" ht="15" hidden="1" customHeight="1">
      <c r="BP318" s="236">
        <f ca="1"/>
        <v>0.20833333333333301</v>
      </c>
      <c r="CN318" s="219">
        <f t="shared" si="674"/>
        <v>0.21111111111111111</v>
      </c>
      <c r="CO318" s="219">
        <f t="shared" si="674"/>
        <v>0.21111111111111111</v>
      </c>
      <c r="CQ318" s="219">
        <v>0.209722222222222</v>
      </c>
      <c r="CV318" s="219">
        <f t="shared" si="675"/>
        <v>0.21111111111111111</v>
      </c>
      <c r="CW318" s="219">
        <f t="shared" si="675"/>
        <v>0.21111111111111111</v>
      </c>
      <c r="CY318" s="219">
        <v>0.209722222222222</v>
      </c>
      <c r="DL318" s="2" t="str" cm="1">
        <f t="array" ref="DL318">_xlfn.IFNA(IF(INDEX(SectorsBlocks,ROW()-ROW(DK$5)+2,MATCH(SUBSTITUTE(RPName," ",""),SectorsBlocks_Top,0))&lt;&gt;0,INDEX(SectorsBlocks,ROW()-ROW(DK$5)+2,MATCH(SUBSTITUTE(RPName," ",""),SectorsBlocks_Top,0)),""),"")</f>
        <v/>
      </c>
      <c r="DM318" s="250" t="str" cm="1">
        <f t="array" ref="DM318">_xlfn.IFNA(IF(INDEX(SectorsBlocks,ROW()-ROW(DL$5)+2,MATCH(SUBSTITUTE(RPName," ",""),SectorsBlocks_Top,0))&lt;&gt;0,INDEX(SectorsBlocks,ROW()-ROW(DL$5)+2,MATCH(SUBSTITUTE(RPName," ",""),SectorsBlocks_Top,0)+1),""),"")</f>
        <v/>
      </c>
    </row>
    <row r="319" spans="68:117" ht="15" hidden="1" customHeight="1">
      <c r="BP319" s="236">
        <f ca="1"/>
        <v>0.20902777777777801</v>
      </c>
      <c r="CN319" s="219">
        <f t="shared" si="674"/>
        <v>0.21180555555555555</v>
      </c>
      <c r="CO319" s="219">
        <f t="shared" si="674"/>
        <v>0.21180555555555555</v>
      </c>
      <c r="CQ319" s="219">
        <v>0.210416666666667</v>
      </c>
      <c r="CV319" s="219">
        <f t="shared" si="675"/>
        <v>0.21180555555555555</v>
      </c>
      <c r="CW319" s="219">
        <f t="shared" si="675"/>
        <v>0.21180555555555555</v>
      </c>
      <c r="CY319" s="219">
        <v>0.210416666666667</v>
      </c>
      <c r="DL319" s="2" t="str" cm="1">
        <f t="array" ref="DL319">_xlfn.IFNA(IF(INDEX(SectorsBlocks,ROW()-ROW(DK$5)+2,MATCH(SUBSTITUTE(RPName," ",""),SectorsBlocks_Top,0))&lt;&gt;0,INDEX(SectorsBlocks,ROW()-ROW(DK$5)+2,MATCH(SUBSTITUTE(RPName," ",""),SectorsBlocks_Top,0)),""),"")</f>
        <v/>
      </c>
      <c r="DM319" s="250" t="str" cm="1">
        <f t="array" ref="DM319">_xlfn.IFNA(IF(INDEX(SectorsBlocks,ROW()-ROW(DL$5)+2,MATCH(SUBSTITUTE(RPName," ",""),SectorsBlocks_Top,0))&lt;&gt;0,INDEX(SectorsBlocks,ROW()-ROW(DL$5)+2,MATCH(SUBSTITUTE(RPName," ",""),SectorsBlocks_Top,0)+1),""),"")</f>
        <v/>
      </c>
    </row>
    <row r="320" spans="68:117" ht="15" hidden="1" customHeight="1">
      <c r="BP320" s="236">
        <f ca="1"/>
        <v>0.209722222222222</v>
      </c>
      <c r="CN320" s="219">
        <f t="shared" ref="CN320:CO335" si="676">IF(CN319=1,TIME(0,1,0),TIME(HOUR(CN319),MINUTE(CN319),0)+TIME(0,1,0))</f>
        <v>0.21249999999999999</v>
      </c>
      <c r="CO320" s="219">
        <f t="shared" si="676"/>
        <v>0.21249999999999999</v>
      </c>
      <c r="CQ320" s="219">
        <v>0.211111111111111</v>
      </c>
      <c r="CV320" s="219">
        <f t="shared" ref="CV320:CW335" si="677">IF(CV319=1,TIME(0,1,0),TIME(HOUR(CV319),MINUTE(CV319),0)+TIME(0,1,0))</f>
        <v>0.21249999999999999</v>
      </c>
      <c r="CW320" s="219">
        <f t="shared" si="677"/>
        <v>0.21249999999999999</v>
      </c>
      <c r="CY320" s="219">
        <v>0.211111111111111</v>
      </c>
      <c r="DL320" s="2" t="str" cm="1">
        <f t="array" ref="DL320">_xlfn.IFNA(IF(INDEX(SectorsBlocks,ROW()-ROW(DK$5)+2,MATCH(SUBSTITUTE(RPName," ",""),SectorsBlocks_Top,0))&lt;&gt;0,INDEX(SectorsBlocks,ROW()-ROW(DK$5)+2,MATCH(SUBSTITUTE(RPName," ",""),SectorsBlocks_Top,0)),""),"")</f>
        <v/>
      </c>
      <c r="DM320" s="250" t="str" cm="1">
        <f t="array" ref="DM320">_xlfn.IFNA(IF(INDEX(SectorsBlocks,ROW()-ROW(DL$5)+2,MATCH(SUBSTITUTE(RPName," ",""),SectorsBlocks_Top,0))&lt;&gt;0,INDEX(SectorsBlocks,ROW()-ROW(DL$5)+2,MATCH(SUBSTITUTE(RPName," ",""),SectorsBlocks_Top,0)+1),""),"")</f>
        <v/>
      </c>
    </row>
    <row r="321" spans="68:117" ht="15" hidden="1" customHeight="1">
      <c r="BP321" s="236">
        <f ca="1"/>
        <v>0.210416666666667</v>
      </c>
      <c r="CN321" s="219">
        <f t="shared" si="676"/>
        <v>0.21319444444444444</v>
      </c>
      <c r="CO321" s="219">
        <f t="shared" si="676"/>
        <v>0.21319444444444444</v>
      </c>
      <c r="CQ321" s="219">
        <v>0.211805555555556</v>
      </c>
      <c r="CV321" s="219">
        <f t="shared" si="677"/>
        <v>0.21319444444444444</v>
      </c>
      <c r="CW321" s="219">
        <f t="shared" si="677"/>
        <v>0.21319444444444444</v>
      </c>
      <c r="CY321" s="219">
        <v>0.211805555555556</v>
      </c>
      <c r="DL321" s="2" t="str" cm="1">
        <f t="array" ref="DL321">_xlfn.IFNA(IF(INDEX(SectorsBlocks,ROW()-ROW(DK$5)+2,MATCH(SUBSTITUTE(RPName," ",""),SectorsBlocks_Top,0))&lt;&gt;0,INDEX(SectorsBlocks,ROW()-ROW(DK$5)+2,MATCH(SUBSTITUTE(RPName," ",""),SectorsBlocks_Top,0)),""),"")</f>
        <v/>
      </c>
      <c r="DM321" s="250" t="str" cm="1">
        <f t="array" ref="DM321">_xlfn.IFNA(IF(INDEX(SectorsBlocks,ROW()-ROW(DL$5)+2,MATCH(SUBSTITUTE(RPName," ",""),SectorsBlocks_Top,0))&lt;&gt;0,INDEX(SectorsBlocks,ROW()-ROW(DL$5)+2,MATCH(SUBSTITUTE(RPName," ",""),SectorsBlocks_Top,0)+1),""),"")</f>
        <v/>
      </c>
    </row>
    <row r="322" spans="68:117" ht="15" hidden="1" customHeight="1">
      <c r="BP322" s="236">
        <f ca="1"/>
        <v>0.211111111111111</v>
      </c>
      <c r="CN322" s="219">
        <f t="shared" si="676"/>
        <v>0.21388888888888888</v>
      </c>
      <c r="CO322" s="219">
        <f t="shared" si="676"/>
        <v>0.21388888888888888</v>
      </c>
      <c r="CQ322" s="219">
        <v>0.21249999999999999</v>
      </c>
      <c r="CV322" s="219">
        <f t="shared" si="677"/>
        <v>0.21388888888888888</v>
      </c>
      <c r="CW322" s="219">
        <f t="shared" si="677"/>
        <v>0.21388888888888888</v>
      </c>
      <c r="CY322" s="219">
        <v>0.21249999999999999</v>
      </c>
      <c r="DL322" s="2" t="str" cm="1">
        <f t="array" ref="DL322">_xlfn.IFNA(IF(INDEX(SectorsBlocks,ROW()-ROW(DK$5)+2,MATCH(SUBSTITUTE(RPName," ",""),SectorsBlocks_Top,0))&lt;&gt;0,INDEX(SectorsBlocks,ROW()-ROW(DK$5)+2,MATCH(SUBSTITUTE(RPName," ",""),SectorsBlocks_Top,0)),""),"")</f>
        <v/>
      </c>
      <c r="DM322" s="250" t="str" cm="1">
        <f t="array" ref="DM322">_xlfn.IFNA(IF(INDEX(SectorsBlocks,ROW()-ROW(DL$5)+2,MATCH(SUBSTITUTE(RPName," ",""),SectorsBlocks_Top,0))&lt;&gt;0,INDEX(SectorsBlocks,ROW()-ROW(DL$5)+2,MATCH(SUBSTITUTE(RPName," ",""),SectorsBlocks_Top,0)+1),""),"")</f>
        <v/>
      </c>
    </row>
    <row r="323" spans="68:117" ht="15" hidden="1" customHeight="1">
      <c r="BP323" s="236">
        <f ca="1"/>
        <v>0.211805555555556</v>
      </c>
      <c r="CN323" s="219">
        <f t="shared" si="676"/>
        <v>0.21458333333333332</v>
      </c>
      <c r="CO323" s="219">
        <f t="shared" si="676"/>
        <v>0.21458333333333332</v>
      </c>
      <c r="CQ323" s="219">
        <v>0.21319444444444399</v>
      </c>
      <c r="CV323" s="219">
        <f t="shared" si="677"/>
        <v>0.21458333333333332</v>
      </c>
      <c r="CW323" s="219">
        <f t="shared" si="677"/>
        <v>0.21458333333333332</v>
      </c>
      <c r="CY323" s="219">
        <v>0.21319444444444399</v>
      </c>
      <c r="DL323" s="2" t="str" cm="1">
        <f t="array" ref="DL323">_xlfn.IFNA(IF(INDEX(SectorsBlocks,ROW()-ROW(DK$5)+2,MATCH(SUBSTITUTE(RPName," ",""),SectorsBlocks_Top,0))&lt;&gt;0,INDEX(SectorsBlocks,ROW()-ROW(DK$5)+2,MATCH(SUBSTITUTE(RPName," ",""),SectorsBlocks_Top,0)),""),"")</f>
        <v/>
      </c>
      <c r="DM323" s="250" t="str" cm="1">
        <f t="array" ref="DM323">_xlfn.IFNA(IF(INDEX(SectorsBlocks,ROW()-ROW(DL$5)+2,MATCH(SUBSTITUTE(RPName," ",""),SectorsBlocks_Top,0))&lt;&gt;0,INDEX(SectorsBlocks,ROW()-ROW(DL$5)+2,MATCH(SUBSTITUTE(RPName," ",""),SectorsBlocks_Top,0)+1),""),"")</f>
        <v/>
      </c>
    </row>
    <row r="324" spans="68:117" ht="15" hidden="1" customHeight="1">
      <c r="BP324" s="236">
        <f ca="1"/>
        <v>0.21249999999999999</v>
      </c>
      <c r="CN324" s="219">
        <f t="shared" si="676"/>
        <v>0.21527777777777776</v>
      </c>
      <c r="CO324" s="219">
        <f t="shared" si="676"/>
        <v>0.21527777777777776</v>
      </c>
      <c r="CQ324" s="219">
        <v>0.21388888888888899</v>
      </c>
      <c r="CV324" s="219">
        <f t="shared" si="677"/>
        <v>0.21527777777777776</v>
      </c>
      <c r="CW324" s="219">
        <f t="shared" si="677"/>
        <v>0.21527777777777776</v>
      </c>
      <c r="CY324" s="219">
        <v>0.21388888888888899</v>
      </c>
      <c r="DL324" s="2" t="str" cm="1">
        <f t="array" ref="DL324">_xlfn.IFNA(IF(INDEX(SectorsBlocks,ROW()-ROW(DK$5)+2,MATCH(SUBSTITUTE(RPName," ",""),SectorsBlocks_Top,0))&lt;&gt;0,INDEX(SectorsBlocks,ROW()-ROW(DK$5)+2,MATCH(SUBSTITUTE(RPName," ",""),SectorsBlocks_Top,0)),""),"")</f>
        <v/>
      </c>
      <c r="DM324" s="250" t="str" cm="1">
        <f t="array" ref="DM324">_xlfn.IFNA(IF(INDEX(SectorsBlocks,ROW()-ROW(DL$5)+2,MATCH(SUBSTITUTE(RPName," ",""),SectorsBlocks_Top,0))&lt;&gt;0,INDEX(SectorsBlocks,ROW()-ROW(DL$5)+2,MATCH(SUBSTITUTE(RPName," ",""),SectorsBlocks_Top,0)+1),""),"")</f>
        <v/>
      </c>
    </row>
    <row r="325" spans="68:117" ht="15" hidden="1" customHeight="1">
      <c r="BP325" s="236">
        <f ca="1"/>
        <v>0.21319444444444399</v>
      </c>
      <c r="CN325" s="219">
        <f t="shared" si="676"/>
        <v>0.21597222222222223</v>
      </c>
      <c r="CO325" s="219">
        <f t="shared" si="676"/>
        <v>0.21597222222222223</v>
      </c>
      <c r="CQ325" s="219">
        <v>0.21458333333333299</v>
      </c>
      <c r="CV325" s="219">
        <f t="shared" si="677"/>
        <v>0.21597222222222223</v>
      </c>
      <c r="CW325" s="219">
        <f t="shared" si="677"/>
        <v>0.21597222222222223</v>
      </c>
      <c r="CY325" s="219">
        <v>0.21458333333333299</v>
      </c>
      <c r="DL325" s="2" t="str" cm="1">
        <f t="array" ref="DL325">_xlfn.IFNA(IF(INDEX(SectorsBlocks,ROW()-ROW(DK$5)+2,MATCH(SUBSTITUTE(RPName," ",""),SectorsBlocks_Top,0))&lt;&gt;0,INDEX(SectorsBlocks,ROW()-ROW(DK$5)+2,MATCH(SUBSTITUTE(RPName," ",""),SectorsBlocks_Top,0)),""),"")</f>
        <v/>
      </c>
      <c r="DM325" s="250" t="str" cm="1">
        <f t="array" ref="DM325">_xlfn.IFNA(IF(INDEX(SectorsBlocks,ROW()-ROW(DL$5)+2,MATCH(SUBSTITUTE(RPName," ",""),SectorsBlocks_Top,0))&lt;&gt;0,INDEX(SectorsBlocks,ROW()-ROW(DL$5)+2,MATCH(SUBSTITUTE(RPName," ",""),SectorsBlocks_Top,0)+1),""),"")</f>
        <v/>
      </c>
    </row>
    <row r="326" spans="68:117" ht="15" hidden="1" customHeight="1">
      <c r="BP326" s="236">
        <f ca="1"/>
        <v>0.21388888888888899</v>
      </c>
      <c r="CN326" s="219">
        <f t="shared" si="676"/>
        <v>0.21666666666666667</v>
      </c>
      <c r="CO326" s="219">
        <f t="shared" si="676"/>
        <v>0.21666666666666667</v>
      </c>
      <c r="CQ326" s="219">
        <v>0.21527777777777801</v>
      </c>
      <c r="CV326" s="219">
        <f t="shared" si="677"/>
        <v>0.21666666666666667</v>
      </c>
      <c r="CW326" s="219">
        <f t="shared" si="677"/>
        <v>0.21666666666666667</v>
      </c>
      <c r="CY326" s="219">
        <v>0.21527777777777801</v>
      </c>
      <c r="DL326" s="2" t="str" cm="1">
        <f t="array" ref="DL326">_xlfn.IFNA(IF(INDEX(SectorsBlocks,ROW()-ROW(DK$5)+2,MATCH(SUBSTITUTE(RPName," ",""),SectorsBlocks_Top,0))&lt;&gt;0,INDEX(SectorsBlocks,ROW()-ROW(DK$5)+2,MATCH(SUBSTITUTE(RPName," ",""),SectorsBlocks_Top,0)),""),"")</f>
        <v/>
      </c>
      <c r="DM326" s="250" t="str" cm="1">
        <f t="array" ref="DM326">_xlfn.IFNA(IF(INDEX(SectorsBlocks,ROW()-ROW(DL$5)+2,MATCH(SUBSTITUTE(RPName," ",""),SectorsBlocks_Top,0))&lt;&gt;0,INDEX(SectorsBlocks,ROW()-ROW(DL$5)+2,MATCH(SUBSTITUTE(RPName," ",""),SectorsBlocks_Top,0)+1),""),"")</f>
        <v/>
      </c>
    </row>
    <row r="327" spans="68:117" ht="15" hidden="1" customHeight="1">
      <c r="BP327" s="236">
        <f ca="1"/>
        <v>0.21458333333333299</v>
      </c>
      <c r="CN327" s="219">
        <f t="shared" si="676"/>
        <v>0.21736111111111112</v>
      </c>
      <c r="CO327" s="219">
        <f t="shared" si="676"/>
        <v>0.21736111111111112</v>
      </c>
      <c r="CQ327" s="219">
        <v>0.21597222222222201</v>
      </c>
      <c r="CV327" s="219">
        <f t="shared" si="677"/>
        <v>0.21736111111111112</v>
      </c>
      <c r="CW327" s="219">
        <f t="shared" si="677"/>
        <v>0.21736111111111112</v>
      </c>
      <c r="CY327" s="219">
        <v>0.21597222222222201</v>
      </c>
      <c r="DL327" s="2" t="str" cm="1">
        <f t="array" ref="DL327">_xlfn.IFNA(IF(INDEX(SectorsBlocks,ROW()-ROW(DK$5)+2,MATCH(SUBSTITUTE(RPName," ",""),SectorsBlocks_Top,0))&lt;&gt;0,INDEX(SectorsBlocks,ROW()-ROW(DK$5)+2,MATCH(SUBSTITUTE(RPName," ",""),SectorsBlocks_Top,0)),""),"")</f>
        <v/>
      </c>
      <c r="DM327" s="250" t="str" cm="1">
        <f t="array" ref="DM327">_xlfn.IFNA(IF(INDEX(SectorsBlocks,ROW()-ROW(DL$5)+2,MATCH(SUBSTITUTE(RPName," ",""),SectorsBlocks_Top,0))&lt;&gt;0,INDEX(SectorsBlocks,ROW()-ROW(DL$5)+2,MATCH(SUBSTITUTE(RPName," ",""),SectorsBlocks_Top,0)+1),""),"")</f>
        <v/>
      </c>
    </row>
    <row r="328" spans="68:117" ht="15" hidden="1" customHeight="1">
      <c r="BP328" s="236">
        <f ca="1"/>
        <v>0.21527777777777801</v>
      </c>
      <c r="CN328" s="219">
        <f t="shared" si="676"/>
        <v>0.21805555555555556</v>
      </c>
      <c r="CO328" s="219">
        <f t="shared" si="676"/>
        <v>0.21805555555555556</v>
      </c>
      <c r="CQ328" s="219">
        <v>0.21666666666666701</v>
      </c>
      <c r="CV328" s="219">
        <f t="shared" si="677"/>
        <v>0.21805555555555556</v>
      </c>
      <c r="CW328" s="219">
        <f t="shared" si="677"/>
        <v>0.21805555555555556</v>
      </c>
      <c r="CY328" s="219">
        <v>0.21666666666666701</v>
      </c>
      <c r="DL328" s="2" t="str" cm="1">
        <f t="array" ref="DL328">_xlfn.IFNA(IF(INDEX(SectorsBlocks,ROW()-ROW(DK$5)+2,MATCH(SUBSTITUTE(RPName," ",""),SectorsBlocks_Top,0))&lt;&gt;0,INDEX(SectorsBlocks,ROW()-ROW(DK$5)+2,MATCH(SUBSTITUTE(RPName," ",""),SectorsBlocks_Top,0)),""),"")</f>
        <v/>
      </c>
      <c r="DM328" s="250" t="str" cm="1">
        <f t="array" ref="DM328">_xlfn.IFNA(IF(INDEX(SectorsBlocks,ROW()-ROW(DL$5)+2,MATCH(SUBSTITUTE(RPName," ",""),SectorsBlocks_Top,0))&lt;&gt;0,INDEX(SectorsBlocks,ROW()-ROW(DL$5)+2,MATCH(SUBSTITUTE(RPName," ",""),SectorsBlocks_Top,0)+1),""),"")</f>
        <v/>
      </c>
    </row>
    <row r="329" spans="68:117" ht="15" hidden="1" customHeight="1">
      <c r="BP329" s="236">
        <f ca="1"/>
        <v>0.21597222222222201</v>
      </c>
      <c r="CN329" s="219">
        <f t="shared" si="676"/>
        <v>0.21875</v>
      </c>
      <c r="CO329" s="219">
        <f t="shared" si="676"/>
        <v>0.21875</v>
      </c>
      <c r="CQ329" s="219">
        <v>0.21736111111111101</v>
      </c>
      <c r="CV329" s="219">
        <f t="shared" si="677"/>
        <v>0.21875</v>
      </c>
      <c r="CW329" s="219">
        <f t="shared" si="677"/>
        <v>0.21875</v>
      </c>
      <c r="CY329" s="219">
        <v>0.21736111111111101</v>
      </c>
      <c r="DL329" s="2" t="str" cm="1">
        <f t="array" ref="DL329">_xlfn.IFNA(IF(INDEX(SectorsBlocks,ROW()-ROW(DK$5)+2,MATCH(SUBSTITUTE(RPName," ",""),SectorsBlocks_Top,0))&lt;&gt;0,INDEX(SectorsBlocks,ROW()-ROW(DK$5)+2,MATCH(SUBSTITUTE(RPName," ",""),SectorsBlocks_Top,0)),""),"")</f>
        <v/>
      </c>
      <c r="DM329" s="250" t="str" cm="1">
        <f t="array" ref="DM329">_xlfn.IFNA(IF(INDEX(SectorsBlocks,ROW()-ROW(DL$5)+2,MATCH(SUBSTITUTE(RPName," ",""),SectorsBlocks_Top,0))&lt;&gt;0,INDEX(SectorsBlocks,ROW()-ROW(DL$5)+2,MATCH(SUBSTITUTE(RPName," ",""),SectorsBlocks_Top,0)+1),""),"")</f>
        <v/>
      </c>
    </row>
    <row r="330" spans="68:117" ht="15" hidden="1" customHeight="1">
      <c r="BP330" s="236">
        <f ca="1"/>
        <v>0.21666666666666701</v>
      </c>
      <c r="CN330" s="219">
        <f t="shared" si="676"/>
        <v>0.21944444444444444</v>
      </c>
      <c r="CO330" s="219">
        <f t="shared" si="676"/>
        <v>0.21944444444444444</v>
      </c>
      <c r="CQ330" s="219">
        <v>0.218055555555556</v>
      </c>
      <c r="CV330" s="219">
        <f t="shared" si="677"/>
        <v>0.21944444444444444</v>
      </c>
      <c r="CW330" s="219">
        <f t="shared" si="677"/>
        <v>0.21944444444444444</v>
      </c>
      <c r="CY330" s="219">
        <v>0.218055555555556</v>
      </c>
      <c r="DL330" s="2" t="str" cm="1">
        <f t="array" ref="DL330">_xlfn.IFNA(IF(INDEX(SectorsBlocks,ROW()-ROW(DK$5)+2,MATCH(SUBSTITUTE(RPName," ",""),SectorsBlocks_Top,0))&lt;&gt;0,INDEX(SectorsBlocks,ROW()-ROW(DK$5)+2,MATCH(SUBSTITUTE(RPName," ",""),SectorsBlocks_Top,0)),""),"")</f>
        <v/>
      </c>
      <c r="DM330" s="250" t="str" cm="1">
        <f t="array" ref="DM330">_xlfn.IFNA(IF(INDEX(SectorsBlocks,ROW()-ROW(DL$5)+2,MATCH(SUBSTITUTE(RPName," ",""),SectorsBlocks_Top,0))&lt;&gt;0,INDEX(SectorsBlocks,ROW()-ROW(DL$5)+2,MATCH(SUBSTITUTE(RPName," ",""),SectorsBlocks_Top,0)+1),""),"")</f>
        <v/>
      </c>
    </row>
    <row r="331" spans="68:117" ht="15" hidden="1" customHeight="1">
      <c r="BP331" s="236">
        <f ca="1"/>
        <v>0.21736111111111101</v>
      </c>
      <c r="CN331" s="219">
        <f t="shared" si="676"/>
        <v>0.22013888888888888</v>
      </c>
      <c r="CO331" s="219">
        <f t="shared" si="676"/>
        <v>0.22013888888888888</v>
      </c>
      <c r="CQ331" s="219">
        <v>0.21875</v>
      </c>
      <c r="CV331" s="219">
        <f t="shared" si="677"/>
        <v>0.22013888888888888</v>
      </c>
      <c r="CW331" s="219">
        <f t="shared" si="677"/>
        <v>0.22013888888888888</v>
      </c>
      <c r="CY331" s="219">
        <v>0.21875</v>
      </c>
      <c r="DL331" s="2" t="str" cm="1">
        <f t="array" ref="DL331">_xlfn.IFNA(IF(INDEX(SectorsBlocks,ROW()-ROW(DK$5)+2,MATCH(SUBSTITUTE(RPName," ",""),SectorsBlocks_Top,0))&lt;&gt;0,INDEX(SectorsBlocks,ROW()-ROW(DK$5)+2,MATCH(SUBSTITUTE(RPName," ",""),SectorsBlocks_Top,0)),""),"")</f>
        <v/>
      </c>
      <c r="DM331" s="250" t="str" cm="1">
        <f t="array" ref="DM331">_xlfn.IFNA(IF(INDEX(SectorsBlocks,ROW()-ROW(DL$5)+2,MATCH(SUBSTITUTE(RPName," ",""),SectorsBlocks_Top,0))&lt;&gt;0,INDEX(SectorsBlocks,ROW()-ROW(DL$5)+2,MATCH(SUBSTITUTE(RPName," ",""),SectorsBlocks_Top,0)+1),""),"")</f>
        <v/>
      </c>
    </row>
    <row r="332" spans="68:117" ht="15" hidden="1" customHeight="1">
      <c r="BP332" s="236">
        <f ca="1"/>
        <v>0.218055555555556</v>
      </c>
      <c r="CN332" s="219">
        <f t="shared" si="676"/>
        <v>0.22083333333333333</v>
      </c>
      <c r="CO332" s="219">
        <f t="shared" si="676"/>
        <v>0.22083333333333333</v>
      </c>
      <c r="CQ332" s="219">
        <v>0.219444444444444</v>
      </c>
      <c r="CV332" s="219">
        <f t="shared" si="677"/>
        <v>0.22083333333333333</v>
      </c>
      <c r="CW332" s="219">
        <f t="shared" si="677"/>
        <v>0.22083333333333333</v>
      </c>
      <c r="CY332" s="219">
        <v>0.219444444444444</v>
      </c>
      <c r="DL332" s="2" t="str" cm="1">
        <f t="array" ref="DL332">_xlfn.IFNA(IF(INDEX(SectorsBlocks,ROW()-ROW(DK$5)+2,MATCH(SUBSTITUTE(RPName," ",""),SectorsBlocks_Top,0))&lt;&gt;0,INDEX(SectorsBlocks,ROW()-ROW(DK$5)+2,MATCH(SUBSTITUTE(RPName," ",""),SectorsBlocks_Top,0)),""),"")</f>
        <v/>
      </c>
      <c r="DM332" s="250" t="str" cm="1">
        <f t="array" ref="DM332">_xlfn.IFNA(IF(INDEX(SectorsBlocks,ROW()-ROW(DL$5)+2,MATCH(SUBSTITUTE(RPName," ",""),SectorsBlocks_Top,0))&lt;&gt;0,INDEX(SectorsBlocks,ROW()-ROW(DL$5)+2,MATCH(SUBSTITUTE(RPName," ",""),SectorsBlocks_Top,0)+1),""),"")</f>
        <v/>
      </c>
    </row>
    <row r="333" spans="68:117" ht="15" hidden="1" customHeight="1">
      <c r="BP333" s="236">
        <f ca="1"/>
        <v>0.21875</v>
      </c>
      <c r="CN333" s="219">
        <f t="shared" si="676"/>
        <v>0.22152777777777777</v>
      </c>
      <c r="CO333" s="219">
        <f t="shared" si="676"/>
        <v>0.22152777777777777</v>
      </c>
      <c r="CQ333" s="219">
        <v>0.22013888888888899</v>
      </c>
      <c r="CV333" s="219">
        <f t="shared" si="677"/>
        <v>0.22152777777777777</v>
      </c>
      <c r="CW333" s="219">
        <f t="shared" si="677"/>
        <v>0.22152777777777777</v>
      </c>
      <c r="CY333" s="219">
        <v>0.22013888888888899</v>
      </c>
      <c r="DL333" s="2" t="str" cm="1">
        <f t="array" ref="DL333">_xlfn.IFNA(IF(INDEX(SectorsBlocks,ROW()-ROW(DK$5)+2,MATCH(SUBSTITUTE(RPName," ",""),SectorsBlocks_Top,0))&lt;&gt;0,INDEX(SectorsBlocks,ROW()-ROW(DK$5)+2,MATCH(SUBSTITUTE(RPName," ",""),SectorsBlocks_Top,0)),""),"")</f>
        <v/>
      </c>
      <c r="DM333" s="250" t="str" cm="1">
        <f t="array" ref="DM333">_xlfn.IFNA(IF(INDEX(SectorsBlocks,ROW()-ROW(DL$5)+2,MATCH(SUBSTITUTE(RPName," ",""),SectorsBlocks_Top,0))&lt;&gt;0,INDEX(SectorsBlocks,ROW()-ROW(DL$5)+2,MATCH(SUBSTITUTE(RPName," ",""),SectorsBlocks_Top,0)+1),""),"")</f>
        <v/>
      </c>
    </row>
    <row r="334" spans="68:117" ht="15" hidden="1" customHeight="1">
      <c r="BP334" s="236">
        <f ca="1"/>
        <v>0.219444444444444</v>
      </c>
      <c r="CN334" s="219">
        <f t="shared" si="676"/>
        <v>0.22222222222222221</v>
      </c>
      <c r="CO334" s="219">
        <f t="shared" si="676"/>
        <v>0.22222222222222221</v>
      </c>
      <c r="CQ334" s="219">
        <v>0.22083333333333299</v>
      </c>
      <c r="CV334" s="219">
        <f t="shared" si="677"/>
        <v>0.22222222222222221</v>
      </c>
      <c r="CW334" s="219">
        <f t="shared" si="677"/>
        <v>0.22222222222222221</v>
      </c>
      <c r="CY334" s="219">
        <v>0.22083333333333299</v>
      </c>
      <c r="DL334" s="2" t="str" cm="1">
        <f t="array" ref="DL334">_xlfn.IFNA(IF(INDEX(SectorsBlocks,ROW()-ROW(DK$5)+2,MATCH(SUBSTITUTE(RPName," ",""),SectorsBlocks_Top,0))&lt;&gt;0,INDEX(SectorsBlocks,ROW()-ROW(DK$5)+2,MATCH(SUBSTITUTE(RPName," ",""),SectorsBlocks_Top,0)),""),"")</f>
        <v/>
      </c>
      <c r="DM334" s="250" t="str" cm="1">
        <f t="array" ref="DM334">_xlfn.IFNA(IF(INDEX(SectorsBlocks,ROW()-ROW(DL$5)+2,MATCH(SUBSTITUTE(RPName," ",""),SectorsBlocks_Top,0))&lt;&gt;0,INDEX(SectorsBlocks,ROW()-ROW(DL$5)+2,MATCH(SUBSTITUTE(RPName," ",""),SectorsBlocks_Top,0)+1),""),"")</f>
        <v/>
      </c>
    </row>
    <row r="335" spans="68:117" ht="15" hidden="1" customHeight="1">
      <c r="BP335" s="236">
        <f ca="1"/>
        <v>0.22013888888888899</v>
      </c>
      <c r="CN335" s="219">
        <f t="shared" si="676"/>
        <v>0.22291666666666665</v>
      </c>
      <c r="CO335" s="219">
        <f t="shared" si="676"/>
        <v>0.22291666666666665</v>
      </c>
      <c r="CQ335" s="219">
        <v>0.22152777777777799</v>
      </c>
      <c r="CV335" s="219">
        <f t="shared" si="677"/>
        <v>0.22291666666666665</v>
      </c>
      <c r="CW335" s="219">
        <f t="shared" si="677"/>
        <v>0.22291666666666665</v>
      </c>
      <c r="CY335" s="219">
        <v>0.22152777777777799</v>
      </c>
      <c r="DL335" s="2" t="str" cm="1">
        <f t="array" ref="DL335">_xlfn.IFNA(IF(INDEX(SectorsBlocks,ROW()-ROW(DK$5)+2,MATCH(SUBSTITUTE(RPName," ",""),SectorsBlocks_Top,0))&lt;&gt;0,INDEX(SectorsBlocks,ROW()-ROW(DK$5)+2,MATCH(SUBSTITUTE(RPName," ",""),SectorsBlocks_Top,0)),""),"")</f>
        <v/>
      </c>
      <c r="DM335" s="250" t="str" cm="1">
        <f t="array" ref="DM335">_xlfn.IFNA(IF(INDEX(SectorsBlocks,ROW()-ROW(DL$5)+2,MATCH(SUBSTITUTE(RPName," ",""),SectorsBlocks_Top,0))&lt;&gt;0,INDEX(SectorsBlocks,ROW()-ROW(DL$5)+2,MATCH(SUBSTITUTE(RPName," ",""),SectorsBlocks_Top,0)+1),""),"")</f>
        <v/>
      </c>
    </row>
    <row r="336" spans="68:117" ht="15" hidden="1" customHeight="1">
      <c r="BP336" s="236">
        <f ca="1"/>
        <v>0.22083333333333299</v>
      </c>
      <c r="CN336" s="219">
        <f t="shared" ref="CN336:CO351" si="678">IF(CN335=1,TIME(0,1,0),TIME(HOUR(CN335),MINUTE(CN335),0)+TIME(0,1,0))</f>
        <v>0.22361111111111112</v>
      </c>
      <c r="CO336" s="219">
        <f t="shared" si="678"/>
        <v>0.22361111111111112</v>
      </c>
      <c r="CQ336" s="219">
        <v>0.22222222222222199</v>
      </c>
      <c r="CV336" s="219">
        <f t="shared" ref="CV336:CW351" si="679">IF(CV335=1,TIME(0,1,0),TIME(HOUR(CV335),MINUTE(CV335),0)+TIME(0,1,0))</f>
        <v>0.22361111111111112</v>
      </c>
      <c r="CW336" s="219">
        <f t="shared" si="679"/>
        <v>0.22361111111111112</v>
      </c>
      <c r="CY336" s="219">
        <v>0.22222222222222199</v>
      </c>
      <c r="DL336" s="2" t="str" cm="1">
        <f t="array" ref="DL336">_xlfn.IFNA(IF(INDEX(SectorsBlocks,ROW()-ROW(DK$5)+2,MATCH(SUBSTITUTE(RPName," ",""),SectorsBlocks_Top,0))&lt;&gt;0,INDEX(SectorsBlocks,ROW()-ROW(DK$5)+2,MATCH(SUBSTITUTE(RPName," ",""),SectorsBlocks_Top,0)),""),"")</f>
        <v/>
      </c>
      <c r="DM336" s="250" t="str" cm="1">
        <f t="array" ref="DM336">_xlfn.IFNA(IF(INDEX(SectorsBlocks,ROW()-ROW(DL$5)+2,MATCH(SUBSTITUTE(RPName," ",""),SectorsBlocks_Top,0))&lt;&gt;0,INDEX(SectorsBlocks,ROW()-ROW(DL$5)+2,MATCH(SUBSTITUTE(RPName," ",""),SectorsBlocks_Top,0)+1),""),"")</f>
        <v/>
      </c>
    </row>
    <row r="337" spans="68:117" ht="15" hidden="1" customHeight="1">
      <c r="BP337" s="236">
        <f ca="1"/>
        <v>0.22152777777777799</v>
      </c>
      <c r="CN337" s="219">
        <f t="shared" si="678"/>
        <v>0.22430555555555556</v>
      </c>
      <c r="CO337" s="219">
        <f t="shared" si="678"/>
        <v>0.22430555555555556</v>
      </c>
      <c r="CQ337" s="219">
        <v>0.22291666666666701</v>
      </c>
      <c r="CV337" s="219">
        <f t="shared" si="679"/>
        <v>0.22430555555555556</v>
      </c>
      <c r="CW337" s="219">
        <f t="shared" si="679"/>
        <v>0.22430555555555556</v>
      </c>
      <c r="CY337" s="219">
        <v>0.22291666666666701</v>
      </c>
      <c r="DL337" s="2" t="str" cm="1">
        <f t="array" ref="DL337">_xlfn.IFNA(IF(INDEX(SectorsBlocks,ROW()-ROW(DK$5)+2,MATCH(SUBSTITUTE(RPName," ",""),SectorsBlocks_Top,0))&lt;&gt;0,INDEX(SectorsBlocks,ROW()-ROW(DK$5)+2,MATCH(SUBSTITUTE(RPName," ",""),SectorsBlocks_Top,0)),""),"")</f>
        <v/>
      </c>
      <c r="DM337" s="250" t="str" cm="1">
        <f t="array" ref="DM337">_xlfn.IFNA(IF(INDEX(SectorsBlocks,ROW()-ROW(DL$5)+2,MATCH(SUBSTITUTE(RPName," ",""),SectorsBlocks_Top,0))&lt;&gt;0,INDEX(SectorsBlocks,ROW()-ROW(DL$5)+2,MATCH(SUBSTITUTE(RPName," ",""),SectorsBlocks_Top,0)+1),""),"")</f>
        <v/>
      </c>
    </row>
    <row r="338" spans="68:117" ht="15" hidden="1" customHeight="1">
      <c r="BP338" s="236">
        <f ca="1"/>
        <v>0.22222222222222199</v>
      </c>
      <c r="CN338" s="219">
        <f t="shared" si="678"/>
        <v>0.22500000000000001</v>
      </c>
      <c r="CO338" s="219">
        <f t="shared" si="678"/>
        <v>0.22500000000000001</v>
      </c>
      <c r="CQ338" s="219">
        <v>0.22361111111111101</v>
      </c>
      <c r="CV338" s="219">
        <f t="shared" si="679"/>
        <v>0.22500000000000001</v>
      </c>
      <c r="CW338" s="219">
        <f t="shared" si="679"/>
        <v>0.22500000000000001</v>
      </c>
      <c r="CY338" s="219">
        <v>0.22361111111111101</v>
      </c>
      <c r="DL338" s="2" t="str" cm="1">
        <f t="array" ref="DL338">_xlfn.IFNA(IF(INDEX(SectorsBlocks,ROW()-ROW(DK$5)+2,MATCH(SUBSTITUTE(RPName," ",""),SectorsBlocks_Top,0))&lt;&gt;0,INDEX(SectorsBlocks,ROW()-ROW(DK$5)+2,MATCH(SUBSTITUTE(RPName," ",""),SectorsBlocks_Top,0)),""),"")</f>
        <v/>
      </c>
      <c r="DM338" s="250" t="str" cm="1">
        <f t="array" ref="DM338">_xlfn.IFNA(IF(INDEX(SectorsBlocks,ROW()-ROW(DL$5)+2,MATCH(SUBSTITUTE(RPName," ",""),SectorsBlocks_Top,0))&lt;&gt;0,INDEX(SectorsBlocks,ROW()-ROW(DL$5)+2,MATCH(SUBSTITUTE(RPName," ",""),SectorsBlocks_Top,0)+1),""),"")</f>
        <v/>
      </c>
    </row>
    <row r="339" spans="68:117" ht="15" hidden="1" customHeight="1">
      <c r="BP339" s="236">
        <f ca="1"/>
        <v>0.22291666666666701</v>
      </c>
      <c r="CN339" s="219">
        <f t="shared" si="678"/>
        <v>0.22569444444444445</v>
      </c>
      <c r="CO339" s="219">
        <f t="shared" si="678"/>
        <v>0.22569444444444445</v>
      </c>
      <c r="CQ339" s="219">
        <v>0.22430555555555601</v>
      </c>
      <c r="CV339" s="219">
        <f t="shared" si="679"/>
        <v>0.22569444444444445</v>
      </c>
      <c r="CW339" s="219">
        <f t="shared" si="679"/>
        <v>0.22569444444444445</v>
      </c>
      <c r="CY339" s="219">
        <v>0.22430555555555601</v>
      </c>
      <c r="DL339" s="2" t="str" cm="1">
        <f t="array" ref="DL339">_xlfn.IFNA(IF(INDEX(SectorsBlocks,ROW()-ROW(DK$5)+2,MATCH(SUBSTITUTE(RPName," ",""),SectorsBlocks_Top,0))&lt;&gt;0,INDEX(SectorsBlocks,ROW()-ROW(DK$5)+2,MATCH(SUBSTITUTE(RPName," ",""),SectorsBlocks_Top,0)),""),"")</f>
        <v/>
      </c>
      <c r="DM339" s="250" t="str" cm="1">
        <f t="array" ref="DM339">_xlfn.IFNA(IF(INDEX(SectorsBlocks,ROW()-ROW(DL$5)+2,MATCH(SUBSTITUTE(RPName," ",""),SectorsBlocks_Top,0))&lt;&gt;0,INDEX(SectorsBlocks,ROW()-ROW(DL$5)+2,MATCH(SUBSTITUTE(RPName," ",""),SectorsBlocks_Top,0)+1),""),"")</f>
        <v/>
      </c>
    </row>
    <row r="340" spans="68:117" ht="15" hidden="1" customHeight="1">
      <c r="BP340" s="236">
        <f ca="1"/>
        <v>0.22361111111111101</v>
      </c>
      <c r="CN340" s="219">
        <f t="shared" si="678"/>
        <v>0.22638888888888889</v>
      </c>
      <c r="CO340" s="219">
        <f t="shared" si="678"/>
        <v>0.22638888888888889</v>
      </c>
      <c r="CQ340" s="219">
        <v>0.22500000000000001</v>
      </c>
      <c r="CV340" s="219">
        <f t="shared" si="679"/>
        <v>0.22638888888888889</v>
      </c>
      <c r="CW340" s="219">
        <f t="shared" si="679"/>
        <v>0.22638888888888889</v>
      </c>
      <c r="CY340" s="219">
        <v>0.22500000000000001</v>
      </c>
      <c r="DL340" s="2" t="str" cm="1">
        <f t="array" ref="DL340">_xlfn.IFNA(IF(INDEX(SectorsBlocks,ROW()-ROW(DK$5)+2,MATCH(SUBSTITUTE(RPName," ",""),SectorsBlocks_Top,0))&lt;&gt;0,INDEX(SectorsBlocks,ROW()-ROW(DK$5)+2,MATCH(SUBSTITUTE(RPName," ",""),SectorsBlocks_Top,0)),""),"")</f>
        <v/>
      </c>
      <c r="DM340" s="250" t="str" cm="1">
        <f t="array" ref="DM340">_xlfn.IFNA(IF(INDEX(SectorsBlocks,ROW()-ROW(DL$5)+2,MATCH(SUBSTITUTE(RPName," ",""),SectorsBlocks_Top,0))&lt;&gt;0,INDEX(SectorsBlocks,ROW()-ROW(DL$5)+2,MATCH(SUBSTITUTE(RPName," ",""),SectorsBlocks_Top,0)+1),""),"")</f>
        <v/>
      </c>
    </row>
    <row r="341" spans="68:117" ht="15" hidden="1" customHeight="1">
      <c r="BP341" s="236">
        <f ca="1"/>
        <v>0.22430555555555601</v>
      </c>
      <c r="CN341" s="219">
        <f t="shared" si="678"/>
        <v>0.22708333333333333</v>
      </c>
      <c r="CO341" s="219">
        <f t="shared" si="678"/>
        <v>0.22708333333333333</v>
      </c>
      <c r="CQ341" s="219">
        <v>0.225694444444444</v>
      </c>
      <c r="CV341" s="219">
        <f t="shared" si="679"/>
        <v>0.22708333333333333</v>
      </c>
      <c r="CW341" s="219">
        <f t="shared" si="679"/>
        <v>0.22708333333333333</v>
      </c>
      <c r="CY341" s="219">
        <v>0.225694444444444</v>
      </c>
      <c r="DL341" s="2" t="str" cm="1">
        <f t="array" ref="DL341">_xlfn.IFNA(IF(INDEX(SectorsBlocks,ROW()-ROW(DK$5)+2,MATCH(SUBSTITUTE(RPName," ",""),SectorsBlocks_Top,0))&lt;&gt;0,INDEX(SectorsBlocks,ROW()-ROW(DK$5)+2,MATCH(SUBSTITUTE(RPName," ",""),SectorsBlocks_Top,0)),""),"")</f>
        <v/>
      </c>
      <c r="DM341" s="250" t="str" cm="1">
        <f t="array" ref="DM341">_xlfn.IFNA(IF(INDEX(SectorsBlocks,ROW()-ROW(DL$5)+2,MATCH(SUBSTITUTE(RPName," ",""),SectorsBlocks_Top,0))&lt;&gt;0,INDEX(SectorsBlocks,ROW()-ROW(DL$5)+2,MATCH(SUBSTITUTE(RPName," ",""),SectorsBlocks_Top,0)+1),""),"")</f>
        <v/>
      </c>
    </row>
    <row r="342" spans="68:117" ht="15" hidden="1" customHeight="1">
      <c r="BP342" s="236">
        <f ca="1"/>
        <v>0.22500000000000001</v>
      </c>
      <c r="CN342" s="219">
        <f t="shared" si="678"/>
        <v>0.22777777777777777</v>
      </c>
      <c r="CO342" s="219">
        <f t="shared" si="678"/>
        <v>0.22777777777777777</v>
      </c>
      <c r="CQ342" s="219">
        <v>0.226388888888889</v>
      </c>
      <c r="CV342" s="219">
        <f t="shared" si="679"/>
        <v>0.22777777777777777</v>
      </c>
      <c r="CW342" s="219">
        <f t="shared" si="679"/>
        <v>0.22777777777777777</v>
      </c>
      <c r="CY342" s="219">
        <v>0.226388888888889</v>
      </c>
      <c r="DL342" s="2" t="str" cm="1">
        <f t="array" ref="DL342">_xlfn.IFNA(IF(INDEX(SectorsBlocks,ROW()-ROW(DK$5)+2,MATCH(SUBSTITUTE(RPName," ",""),SectorsBlocks_Top,0))&lt;&gt;0,INDEX(SectorsBlocks,ROW()-ROW(DK$5)+2,MATCH(SUBSTITUTE(RPName," ",""),SectorsBlocks_Top,0)),""),"")</f>
        <v/>
      </c>
      <c r="DM342" s="250" t="str" cm="1">
        <f t="array" ref="DM342">_xlfn.IFNA(IF(INDEX(SectorsBlocks,ROW()-ROW(DL$5)+2,MATCH(SUBSTITUTE(RPName," ",""),SectorsBlocks_Top,0))&lt;&gt;0,INDEX(SectorsBlocks,ROW()-ROW(DL$5)+2,MATCH(SUBSTITUTE(RPName," ",""),SectorsBlocks_Top,0)+1),""),"")</f>
        <v/>
      </c>
    </row>
    <row r="343" spans="68:117" ht="15" hidden="1" customHeight="1">
      <c r="BP343" s="236">
        <f ca="1"/>
        <v>0.225694444444444</v>
      </c>
      <c r="CN343" s="219">
        <f t="shared" si="678"/>
        <v>0.22847222222222222</v>
      </c>
      <c r="CO343" s="219">
        <f t="shared" si="678"/>
        <v>0.22847222222222222</v>
      </c>
      <c r="CQ343" s="219">
        <v>0.227083333333333</v>
      </c>
      <c r="CV343" s="219">
        <f t="shared" si="679"/>
        <v>0.22847222222222222</v>
      </c>
      <c r="CW343" s="219">
        <f t="shared" si="679"/>
        <v>0.22847222222222222</v>
      </c>
      <c r="CY343" s="219">
        <v>0.227083333333333</v>
      </c>
      <c r="DL343" s="2" t="str" cm="1">
        <f t="array" ref="DL343">_xlfn.IFNA(IF(INDEX(SectorsBlocks,ROW()-ROW(DK$5)+2,MATCH(SUBSTITUTE(RPName," ",""),SectorsBlocks_Top,0))&lt;&gt;0,INDEX(SectorsBlocks,ROW()-ROW(DK$5)+2,MATCH(SUBSTITUTE(RPName," ",""),SectorsBlocks_Top,0)),""),"")</f>
        <v/>
      </c>
      <c r="DM343" s="250" t="str" cm="1">
        <f t="array" ref="DM343">_xlfn.IFNA(IF(INDEX(SectorsBlocks,ROW()-ROW(DL$5)+2,MATCH(SUBSTITUTE(RPName," ",""),SectorsBlocks_Top,0))&lt;&gt;0,INDEX(SectorsBlocks,ROW()-ROW(DL$5)+2,MATCH(SUBSTITUTE(RPName," ",""),SectorsBlocks_Top,0)+1),""),"")</f>
        <v/>
      </c>
    </row>
    <row r="344" spans="68:117" ht="15" hidden="1" customHeight="1">
      <c r="BP344" s="236">
        <f ca="1"/>
        <v>0.226388888888889</v>
      </c>
      <c r="CN344" s="219">
        <f t="shared" si="678"/>
        <v>0.22916666666666666</v>
      </c>
      <c r="CO344" s="219">
        <f t="shared" si="678"/>
        <v>0.22916666666666666</v>
      </c>
      <c r="CQ344" s="219">
        <v>0.227777777777778</v>
      </c>
      <c r="CV344" s="219">
        <f t="shared" si="679"/>
        <v>0.22916666666666666</v>
      </c>
      <c r="CW344" s="219">
        <f t="shared" si="679"/>
        <v>0.22916666666666666</v>
      </c>
      <c r="CY344" s="219">
        <v>0.227777777777778</v>
      </c>
      <c r="DL344" s="2" t="str" cm="1">
        <f t="array" ref="DL344">_xlfn.IFNA(IF(INDEX(SectorsBlocks,ROW()-ROW(DK$5)+2,MATCH(SUBSTITUTE(RPName," ",""),SectorsBlocks_Top,0))&lt;&gt;0,INDEX(SectorsBlocks,ROW()-ROW(DK$5)+2,MATCH(SUBSTITUTE(RPName," ",""),SectorsBlocks_Top,0)),""),"")</f>
        <v/>
      </c>
      <c r="DM344" s="250" t="str" cm="1">
        <f t="array" ref="DM344">_xlfn.IFNA(IF(INDEX(SectorsBlocks,ROW()-ROW(DL$5)+2,MATCH(SUBSTITUTE(RPName," ",""),SectorsBlocks_Top,0))&lt;&gt;0,INDEX(SectorsBlocks,ROW()-ROW(DL$5)+2,MATCH(SUBSTITUTE(RPName," ",""),SectorsBlocks_Top,0)+1),""),"")</f>
        <v/>
      </c>
    </row>
    <row r="345" spans="68:117" ht="15" hidden="1" customHeight="1">
      <c r="BP345" s="236">
        <f ca="1"/>
        <v>0.227083333333333</v>
      </c>
      <c r="CN345" s="219">
        <f t="shared" si="678"/>
        <v>0.2298611111111111</v>
      </c>
      <c r="CO345" s="219">
        <f t="shared" si="678"/>
        <v>0.2298611111111111</v>
      </c>
      <c r="CQ345" s="219">
        <v>0.22847222222222199</v>
      </c>
      <c r="CV345" s="219">
        <f t="shared" si="679"/>
        <v>0.2298611111111111</v>
      </c>
      <c r="CW345" s="219">
        <f t="shared" si="679"/>
        <v>0.2298611111111111</v>
      </c>
      <c r="CY345" s="219">
        <v>0.22847222222222199</v>
      </c>
      <c r="DL345" s="2" t="str" cm="1">
        <f t="array" ref="DL345">_xlfn.IFNA(IF(INDEX(SectorsBlocks,ROW()-ROW(DK$5)+2,MATCH(SUBSTITUTE(RPName," ",""),SectorsBlocks_Top,0))&lt;&gt;0,INDEX(SectorsBlocks,ROW()-ROW(DK$5)+2,MATCH(SUBSTITUTE(RPName," ",""),SectorsBlocks_Top,0)),""),"")</f>
        <v/>
      </c>
      <c r="DM345" s="250" t="str" cm="1">
        <f t="array" ref="DM345">_xlfn.IFNA(IF(INDEX(SectorsBlocks,ROW()-ROW(DL$5)+2,MATCH(SUBSTITUTE(RPName," ",""),SectorsBlocks_Top,0))&lt;&gt;0,INDEX(SectorsBlocks,ROW()-ROW(DL$5)+2,MATCH(SUBSTITUTE(RPName," ",""),SectorsBlocks_Top,0)+1),""),"")</f>
        <v/>
      </c>
    </row>
    <row r="346" spans="68:117" ht="15" hidden="1" customHeight="1">
      <c r="BP346" s="236">
        <f ca="1"/>
        <v>0.227777777777778</v>
      </c>
      <c r="CN346" s="219">
        <f t="shared" si="678"/>
        <v>0.23055555555555554</v>
      </c>
      <c r="CO346" s="219">
        <f t="shared" si="678"/>
        <v>0.23055555555555554</v>
      </c>
      <c r="CQ346" s="219">
        <v>0.22916666666666699</v>
      </c>
      <c r="CV346" s="219">
        <f t="shared" si="679"/>
        <v>0.23055555555555554</v>
      </c>
      <c r="CW346" s="219">
        <f t="shared" si="679"/>
        <v>0.23055555555555554</v>
      </c>
      <c r="CY346" s="219">
        <v>0.22916666666666699</v>
      </c>
      <c r="DL346" s="2" t="str" cm="1">
        <f t="array" ref="DL346">_xlfn.IFNA(IF(INDEX(SectorsBlocks,ROW()-ROW(DK$5)+2,MATCH(SUBSTITUTE(RPName," ",""),SectorsBlocks_Top,0))&lt;&gt;0,INDEX(SectorsBlocks,ROW()-ROW(DK$5)+2,MATCH(SUBSTITUTE(RPName," ",""),SectorsBlocks_Top,0)),""),"")</f>
        <v/>
      </c>
      <c r="DM346" s="250" t="str" cm="1">
        <f t="array" ref="DM346">_xlfn.IFNA(IF(INDEX(SectorsBlocks,ROW()-ROW(DL$5)+2,MATCH(SUBSTITUTE(RPName," ",""),SectorsBlocks_Top,0))&lt;&gt;0,INDEX(SectorsBlocks,ROW()-ROW(DL$5)+2,MATCH(SUBSTITUTE(RPName," ",""),SectorsBlocks_Top,0)+1),""),"")</f>
        <v/>
      </c>
    </row>
    <row r="347" spans="68:117" ht="15" hidden="1" customHeight="1">
      <c r="BP347" s="236">
        <f ca="1"/>
        <v>0.22847222222222199</v>
      </c>
      <c r="CN347" s="219">
        <f t="shared" si="678"/>
        <v>0.23125000000000001</v>
      </c>
      <c r="CO347" s="219">
        <f t="shared" si="678"/>
        <v>0.23125000000000001</v>
      </c>
      <c r="CQ347" s="219">
        <v>0.22986111111111099</v>
      </c>
      <c r="CV347" s="219">
        <f t="shared" si="679"/>
        <v>0.23125000000000001</v>
      </c>
      <c r="CW347" s="219">
        <f t="shared" si="679"/>
        <v>0.23125000000000001</v>
      </c>
      <c r="CY347" s="219">
        <v>0.22986111111111099</v>
      </c>
      <c r="DL347" s="2" t="str" cm="1">
        <f t="array" ref="DL347">_xlfn.IFNA(IF(INDEX(SectorsBlocks,ROW()-ROW(DK$5)+2,MATCH(SUBSTITUTE(RPName," ",""),SectorsBlocks_Top,0))&lt;&gt;0,INDEX(SectorsBlocks,ROW()-ROW(DK$5)+2,MATCH(SUBSTITUTE(RPName," ",""),SectorsBlocks_Top,0)),""),"")</f>
        <v/>
      </c>
      <c r="DM347" s="250" t="str" cm="1">
        <f t="array" ref="DM347">_xlfn.IFNA(IF(INDEX(SectorsBlocks,ROW()-ROW(DL$5)+2,MATCH(SUBSTITUTE(RPName," ",""),SectorsBlocks_Top,0))&lt;&gt;0,INDEX(SectorsBlocks,ROW()-ROW(DL$5)+2,MATCH(SUBSTITUTE(RPName," ",""),SectorsBlocks_Top,0)+1),""),"")</f>
        <v/>
      </c>
    </row>
    <row r="348" spans="68:117" ht="15" hidden="1" customHeight="1">
      <c r="BP348" s="236">
        <f ca="1"/>
        <v>0.22916666666666699</v>
      </c>
      <c r="CN348" s="219">
        <f t="shared" si="678"/>
        <v>0.23194444444444445</v>
      </c>
      <c r="CO348" s="219">
        <f t="shared" si="678"/>
        <v>0.23194444444444445</v>
      </c>
      <c r="CQ348" s="219">
        <v>0.23055555555555601</v>
      </c>
      <c r="CV348" s="219">
        <f t="shared" si="679"/>
        <v>0.23194444444444445</v>
      </c>
      <c r="CW348" s="219">
        <f t="shared" si="679"/>
        <v>0.23194444444444445</v>
      </c>
      <c r="CY348" s="219">
        <v>0.23055555555555601</v>
      </c>
      <c r="DL348" s="2" t="str" cm="1">
        <f t="array" ref="DL348">_xlfn.IFNA(IF(INDEX(SectorsBlocks,ROW()-ROW(DK$5)+2,MATCH(SUBSTITUTE(RPName," ",""),SectorsBlocks_Top,0))&lt;&gt;0,INDEX(SectorsBlocks,ROW()-ROW(DK$5)+2,MATCH(SUBSTITUTE(RPName," ",""),SectorsBlocks_Top,0)),""),"")</f>
        <v/>
      </c>
      <c r="DM348" s="250" t="str" cm="1">
        <f t="array" ref="DM348">_xlfn.IFNA(IF(INDEX(SectorsBlocks,ROW()-ROW(DL$5)+2,MATCH(SUBSTITUTE(RPName," ",""),SectorsBlocks_Top,0))&lt;&gt;0,INDEX(SectorsBlocks,ROW()-ROW(DL$5)+2,MATCH(SUBSTITUTE(RPName," ",""),SectorsBlocks_Top,0)+1),""),"")</f>
        <v/>
      </c>
    </row>
    <row r="349" spans="68:117" ht="15" hidden="1" customHeight="1">
      <c r="BP349" s="236">
        <f ca="1"/>
        <v>0.22986111111111099</v>
      </c>
      <c r="CN349" s="219">
        <f t="shared" si="678"/>
        <v>0.2326388888888889</v>
      </c>
      <c r="CO349" s="219">
        <f t="shared" si="678"/>
        <v>0.2326388888888889</v>
      </c>
      <c r="CQ349" s="219">
        <v>0.23125000000000001</v>
      </c>
      <c r="CV349" s="219">
        <f t="shared" si="679"/>
        <v>0.2326388888888889</v>
      </c>
      <c r="CW349" s="219">
        <f t="shared" si="679"/>
        <v>0.2326388888888889</v>
      </c>
      <c r="CY349" s="219">
        <v>0.23125000000000001</v>
      </c>
      <c r="DL349" s="2" t="str" cm="1">
        <f t="array" ref="DL349">_xlfn.IFNA(IF(INDEX(SectorsBlocks,ROW()-ROW(DK$5)+2,MATCH(SUBSTITUTE(RPName," ",""),SectorsBlocks_Top,0))&lt;&gt;0,INDEX(SectorsBlocks,ROW()-ROW(DK$5)+2,MATCH(SUBSTITUTE(RPName," ",""),SectorsBlocks_Top,0)),""),"")</f>
        <v/>
      </c>
      <c r="DM349" s="250" t="str" cm="1">
        <f t="array" ref="DM349">_xlfn.IFNA(IF(INDEX(SectorsBlocks,ROW()-ROW(DL$5)+2,MATCH(SUBSTITUTE(RPName," ",""),SectorsBlocks_Top,0))&lt;&gt;0,INDEX(SectorsBlocks,ROW()-ROW(DL$5)+2,MATCH(SUBSTITUTE(RPName," ",""),SectorsBlocks_Top,0)+1),""),"")</f>
        <v/>
      </c>
    </row>
    <row r="350" spans="68:117" ht="15" hidden="1" customHeight="1">
      <c r="BP350" s="236">
        <f ca="1"/>
        <v>0.23055555555555601</v>
      </c>
      <c r="CN350" s="219">
        <f t="shared" si="678"/>
        <v>0.23333333333333334</v>
      </c>
      <c r="CO350" s="219">
        <f t="shared" si="678"/>
        <v>0.23333333333333334</v>
      </c>
      <c r="CQ350" s="219">
        <v>0.23194444444444401</v>
      </c>
      <c r="CV350" s="219">
        <f t="shared" si="679"/>
        <v>0.23333333333333334</v>
      </c>
      <c r="CW350" s="219">
        <f t="shared" si="679"/>
        <v>0.23333333333333334</v>
      </c>
      <c r="CY350" s="219">
        <v>0.23194444444444401</v>
      </c>
      <c r="DL350" s="2" t="str" cm="1">
        <f t="array" ref="DL350">_xlfn.IFNA(IF(INDEX(SectorsBlocks,ROW()-ROW(DK$5)+2,MATCH(SUBSTITUTE(RPName," ",""),SectorsBlocks_Top,0))&lt;&gt;0,INDEX(SectorsBlocks,ROW()-ROW(DK$5)+2,MATCH(SUBSTITUTE(RPName," ",""),SectorsBlocks_Top,0)),""),"")</f>
        <v/>
      </c>
      <c r="DM350" s="250" t="str" cm="1">
        <f t="array" ref="DM350">_xlfn.IFNA(IF(INDEX(SectorsBlocks,ROW()-ROW(DL$5)+2,MATCH(SUBSTITUTE(RPName," ",""),SectorsBlocks_Top,0))&lt;&gt;0,INDEX(SectorsBlocks,ROW()-ROW(DL$5)+2,MATCH(SUBSTITUTE(RPName," ",""),SectorsBlocks_Top,0)+1),""),"")</f>
        <v/>
      </c>
    </row>
    <row r="351" spans="68:117" ht="15" hidden="1" customHeight="1">
      <c r="BP351" s="236">
        <f ca="1"/>
        <v>0.23125000000000001</v>
      </c>
      <c r="CN351" s="219">
        <f t="shared" si="678"/>
        <v>0.23402777777777778</v>
      </c>
      <c r="CO351" s="219">
        <f t="shared" si="678"/>
        <v>0.23402777777777778</v>
      </c>
      <c r="CQ351" s="219">
        <v>0.23263888888888901</v>
      </c>
      <c r="CV351" s="219">
        <f t="shared" si="679"/>
        <v>0.23402777777777778</v>
      </c>
      <c r="CW351" s="219">
        <f t="shared" si="679"/>
        <v>0.23402777777777778</v>
      </c>
      <c r="CY351" s="219">
        <v>0.23263888888888901</v>
      </c>
      <c r="DL351" s="2" t="str" cm="1">
        <f t="array" ref="DL351">_xlfn.IFNA(IF(INDEX(SectorsBlocks,ROW()-ROW(DK$5)+2,MATCH(SUBSTITUTE(RPName," ",""),SectorsBlocks_Top,0))&lt;&gt;0,INDEX(SectorsBlocks,ROW()-ROW(DK$5)+2,MATCH(SUBSTITUTE(RPName," ",""),SectorsBlocks_Top,0)),""),"")</f>
        <v/>
      </c>
      <c r="DM351" s="250" t="str" cm="1">
        <f t="array" ref="DM351">_xlfn.IFNA(IF(INDEX(SectorsBlocks,ROW()-ROW(DL$5)+2,MATCH(SUBSTITUTE(RPName," ",""),SectorsBlocks_Top,0))&lt;&gt;0,INDEX(SectorsBlocks,ROW()-ROW(DL$5)+2,MATCH(SUBSTITUTE(RPName," ",""),SectorsBlocks_Top,0)+1),""),"")</f>
        <v/>
      </c>
    </row>
    <row r="352" spans="68:117" ht="15" hidden="1" customHeight="1">
      <c r="BP352" s="236">
        <f ca="1"/>
        <v>0.23194444444444401</v>
      </c>
      <c r="CN352" s="219">
        <f t="shared" ref="CN352:CO367" si="680">IF(CN351=1,TIME(0,1,0),TIME(HOUR(CN351),MINUTE(CN351),0)+TIME(0,1,0))</f>
        <v>0.23472222222222222</v>
      </c>
      <c r="CO352" s="219">
        <f t="shared" si="680"/>
        <v>0.23472222222222222</v>
      </c>
      <c r="CQ352" s="219">
        <v>0.233333333333333</v>
      </c>
      <c r="CV352" s="219">
        <f t="shared" ref="CV352:CW367" si="681">IF(CV351=1,TIME(0,1,0),TIME(HOUR(CV351),MINUTE(CV351),0)+TIME(0,1,0))</f>
        <v>0.23472222222222222</v>
      </c>
      <c r="CW352" s="219">
        <f t="shared" si="681"/>
        <v>0.23472222222222222</v>
      </c>
      <c r="CY352" s="219">
        <v>0.233333333333333</v>
      </c>
      <c r="DL352" s="2" t="str" cm="1">
        <f t="array" ref="DL352">_xlfn.IFNA(IF(INDEX(SectorsBlocks,ROW()-ROW(DK$5)+2,MATCH(SUBSTITUTE(RPName," ",""),SectorsBlocks_Top,0))&lt;&gt;0,INDEX(SectorsBlocks,ROW()-ROW(DK$5)+2,MATCH(SUBSTITUTE(RPName," ",""),SectorsBlocks_Top,0)),""),"")</f>
        <v/>
      </c>
      <c r="DM352" s="250" t="str" cm="1">
        <f t="array" ref="DM352">_xlfn.IFNA(IF(INDEX(SectorsBlocks,ROW()-ROW(DL$5)+2,MATCH(SUBSTITUTE(RPName," ",""),SectorsBlocks_Top,0))&lt;&gt;0,INDEX(SectorsBlocks,ROW()-ROW(DL$5)+2,MATCH(SUBSTITUTE(RPName," ",""),SectorsBlocks_Top,0)+1),""),"")</f>
        <v/>
      </c>
    </row>
    <row r="353" spans="68:117" ht="15" hidden="1" customHeight="1">
      <c r="BP353" s="236">
        <f ca="1"/>
        <v>0.23263888888888901</v>
      </c>
      <c r="CN353" s="219">
        <f t="shared" si="680"/>
        <v>0.23541666666666666</v>
      </c>
      <c r="CO353" s="219">
        <f t="shared" si="680"/>
        <v>0.23541666666666666</v>
      </c>
      <c r="CQ353" s="219">
        <v>0.234027777777778</v>
      </c>
      <c r="CV353" s="219">
        <f t="shared" si="681"/>
        <v>0.23541666666666666</v>
      </c>
      <c r="CW353" s="219">
        <f t="shared" si="681"/>
        <v>0.23541666666666666</v>
      </c>
      <c r="CY353" s="219">
        <v>0.234027777777778</v>
      </c>
      <c r="DL353" s="2" t="str" cm="1">
        <f t="array" ref="DL353">_xlfn.IFNA(IF(INDEX(SectorsBlocks,ROW()-ROW(DK$5)+2,MATCH(SUBSTITUTE(RPName," ",""),SectorsBlocks_Top,0))&lt;&gt;0,INDEX(SectorsBlocks,ROW()-ROW(DK$5)+2,MATCH(SUBSTITUTE(RPName," ",""),SectorsBlocks_Top,0)),""),"")</f>
        <v/>
      </c>
      <c r="DM353" s="250" t="str" cm="1">
        <f t="array" ref="DM353">_xlfn.IFNA(IF(INDEX(SectorsBlocks,ROW()-ROW(DL$5)+2,MATCH(SUBSTITUTE(RPName," ",""),SectorsBlocks_Top,0))&lt;&gt;0,INDEX(SectorsBlocks,ROW()-ROW(DL$5)+2,MATCH(SUBSTITUTE(RPName," ",""),SectorsBlocks_Top,0)+1),""),"")</f>
        <v/>
      </c>
    </row>
    <row r="354" spans="68:117" ht="15" hidden="1" customHeight="1">
      <c r="BP354" s="236">
        <f ca="1"/>
        <v>0.233333333333333</v>
      </c>
      <c r="CN354" s="219">
        <f t="shared" si="680"/>
        <v>0.2361111111111111</v>
      </c>
      <c r="CO354" s="219">
        <f t="shared" si="680"/>
        <v>0.2361111111111111</v>
      </c>
      <c r="CQ354" s="219">
        <v>0.234722222222222</v>
      </c>
      <c r="CV354" s="219">
        <f t="shared" si="681"/>
        <v>0.2361111111111111</v>
      </c>
      <c r="CW354" s="219">
        <f t="shared" si="681"/>
        <v>0.2361111111111111</v>
      </c>
      <c r="CY354" s="219">
        <v>0.234722222222222</v>
      </c>
      <c r="DL354" s="2" t="str" cm="1">
        <f t="array" ref="DL354">_xlfn.IFNA(IF(INDEX(SectorsBlocks,ROW()-ROW(DK$5)+2,MATCH(SUBSTITUTE(RPName," ",""),SectorsBlocks_Top,0))&lt;&gt;0,INDEX(SectorsBlocks,ROW()-ROW(DK$5)+2,MATCH(SUBSTITUTE(RPName," ",""),SectorsBlocks_Top,0)),""),"")</f>
        <v/>
      </c>
      <c r="DM354" s="250" t="str" cm="1">
        <f t="array" ref="DM354">_xlfn.IFNA(IF(INDEX(SectorsBlocks,ROW()-ROW(DL$5)+2,MATCH(SUBSTITUTE(RPName," ",""),SectorsBlocks_Top,0))&lt;&gt;0,INDEX(SectorsBlocks,ROW()-ROW(DL$5)+2,MATCH(SUBSTITUTE(RPName," ",""),SectorsBlocks_Top,0)+1),""),"")</f>
        <v/>
      </c>
    </row>
    <row r="355" spans="68:117" ht="15" hidden="1" customHeight="1">
      <c r="BP355" s="236">
        <f ca="1"/>
        <v>0.234027777777778</v>
      </c>
      <c r="CN355" s="219">
        <f t="shared" si="680"/>
        <v>0.23680555555555555</v>
      </c>
      <c r="CO355" s="219">
        <f t="shared" si="680"/>
        <v>0.23680555555555555</v>
      </c>
      <c r="CQ355" s="219">
        <v>0.235416666666667</v>
      </c>
      <c r="CV355" s="219">
        <f t="shared" si="681"/>
        <v>0.23680555555555555</v>
      </c>
      <c r="CW355" s="219">
        <f t="shared" si="681"/>
        <v>0.23680555555555555</v>
      </c>
      <c r="CY355" s="219">
        <v>0.235416666666667</v>
      </c>
      <c r="DL355" s="2" t="str" cm="1">
        <f t="array" ref="DL355">_xlfn.IFNA(IF(INDEX(SectorsBlocks,ROW()-ROW(DK$5)+2,MATCH(SUBSTITUTE(RPName," ",""),SectorsBlocks_Top,0))&lt;&gt;0,INDEX(SectorsBlocks,ROW()-ROW(DK$5)+2,MATCH(SUBSTITUTE(RPName," ",""),SectorsBlocks_Top,0)),""),"")</f>
        <v/>
      </c>
      <c r="DM355" s="250" t="str" cm="1">
        <f t="array" ref="DM355">_xlfn.IFNA(IF(INDEX(SectorsBlocks,ROW()-ROW(DL$5)+2,MATCH(SUBSTITUTE(RPName," ",""),SectorsBlocks_Top,0))&lt;&gt;0,INDEX(SectorsBlocks,ROW()-ROW(DL$5)+2,MATCH(SUBSTITUTE(RPName," ",""),SectorsBlocks_Top,0)+1),""),"")</f>
        <v/>
      </c>
    </row>
    <row r="356" spans="68:117" ht="15" hidden="1" customHeight="1">
      <c r="BP356" s="236">
        <f ca="1"/>
        <v>0.234722222222222</v>
      </c>
      <c r="CN356" s="219">
        <f t="shared" si="680"/>
        <v>0.23749999999999999</v>
      </c>
      <c r="CO356" s="219">
        <f t="shared" si="680"/>
        <v>0.23749999999999999</v>
      </c>
      <c r="CQ356" s="219">
        <v>0.23611111111111099</v>
      </c>
      <c r="CV356" s="219">
        <f t="shared" si="681"/>
        <v>0.23749999999999999</v>
      </c>
      <c r="CW356" s="219">
        <f t="shared" si="681"/>
        <v>0.23749999999999999</v>
      </c>
      <c r="CY356" s="219">
        <v>0.23611111111111099</v>
      </c>
      <c r="DL356" s="2" t="str" cm="1">
        <f t="array" ref="DL356">_xlfn.IFNA(IF(INDEX(SectorsBlocks,ROW()-ROW(DK$5)+2,MATCH(SUBSTITUTE(RPName," ",""),SectorsBlocks_Top,0))&lt;&gt;0,INDEX(SectorsBlocks,ROW()-ROW(DK$5)+2,MATCH(SUBSTITUTE(RPName," ",""),SectorsBlocks_Top,0)),""),"")</f>
        <v/>
      </c>
      <c r="DM356" s="250" t="str" cm="1">
        <f t="array" ref="DM356">_xlfn.IFNA(IF(INDEX(SectorsBlocks,ROW()-ROW(DL$5)+2,MATCH(SUBSTITUTE(RPName," ",""),SectorsBlocks_Top,0))&lt;&gt;0,INDEX(SectorsBlocks,ROW()-ROW(DL$5)+2,MATCH(SUBSTITUTE(RPName," ",""),SectorsBlocks_Top,0)+1),""),"")</f>
        <v/>
      </c>
    </row>
    <row r="357" spans="68:117" ht="15" hidden="1" customHeight="1">
      <c r="BP357" s="236">
        <f ca="1"/>
        <v>0.235416666666667</v>
      </c>
      <c r="CN357" s="219">
        <f t="shared" si="680"/>
        <v>0.23819444444444443</v>
      </c>
      <c r="CO357" s="219">
        <f t="shared" si="680"/>
        <v>0.23819444444444443</v>
      </c>
      <c r="CQ357" s="219">
        <v>0.23680555555555599</v>
      </c>
      <c r="CV357" s="219">
        <f t="shared" si="681"/>
        <v>0.23819444444444443</v>
      </c>
      <c r="CW357" s="219">
        <f t="shared" si="681"/>
        <v>0.23819444444444443</v>
      </c>
      <c r="CY357" s="219">
        <v>0.23680555555555599</v>
      </c>
      <c r="DL357" s="2" t="str" cm="1">
        <f t="array" ref="DL357">_xlfn.IFNA(IF(INDEX(SectorsBlocks,ROW()-ROW(DK$5)+2,MATCH(SUBSTITUTE(RPName," ",""),SectorsBlocks_Top,0))&lt;&gt;0,INDEX(SectorsBlocks,ROW()-ROW(DK$5)+2,MATCH(SUBSTITUTE(RPName," ",""),SectorsBlocks_Top,0)),""),"")</f>
        <v/>
      </c>
      <c r="DM357" s="250" t="str" cm="1">
        <f t="array" ref="DM357">_xlfn.IFNA(IF(INDEX(SectorsBlocks,ROW()-ROW(DL$5)+2,MATCH(SUBSTITUTE(RPName," ",""),SectorsBlocks_Top,0))&lt;&gt;0,INDEX(SectorsBlocks,ROW()-ROW(DL$5)+2,MATCH(SUBSTITUTE(RPName," ",""),SectorsBlocks_Top,0)+1),""),"")</f>
        <v/>
      </c>
    </row>
    <row r="358" spans="68:117" ht="15" hidden="1" customHeight="1">
      <c r="BP358" s="236">
        <f ca="1"/>
        <v>0.23611111111111099</v>
      </c>
      <c r="CN358" s="219">
        <f t="shared" si="680"/>
        <v>0.23888888888888887</v>
      </c>
      <c r="CO358" s="219">
        <f t="shared" si="680"/>
        <v>0.23888888888888887</v>
      </c>
      <c r="CQ358" s="219">
        <v>0.23749999999999999</v>
      </c>
      <c r="CV358" s="219">
        <f t="shared" si="681"/>
        <v>0.23888888888888887</v>
      </c>
      <c r="CW358" s="219">
        <f t="shared" si="681"/>
        <v>0.23888888888888887</v>
      </c>
      <c r="CY358" s="219">
        <v>0.23749999999999999</v>
      </c>
      <c r="DL358" s="2" t="str" cm="1">
        <f t="array" ref="DL358">_xlfn.IFNA(IF(INDEX(SectorsBlocks,ROW()-ROW(DK$5)+2,MATCH(SUBSTITUTE(RPName," ",""),SectorsBlocks_Top,0))&lt;&gt;0,INDEX(SectorsBlocks,ROW()-ROW(DK$5)+2,MATCH(SUBSTITUTE(RPName," ",""),SectorsBlocks_Top,0)),""),"")</f>
        <v/>
      </c>
      <c r="DM358" s="250" t="str" cm="1">
        <f t="array" ref="DM358">_xlfn.IFNA(IF(INDEX(SectorsBlocks,ROW()-ROW(DL$5)+2,MATCH(SUBSTITUTE(RPName," ",""),SectorsBlocks_Top,0))&lt;&gt;0,INDEX(SectorsBlocks,ROW()-ROW(DL$5)+2,MATCH(SUBSTITUTE(RPName," ",""),SectorsBlocks_Top,0)+1),""),"")</f>
        <v/>
      </c>
    </row>
    <row r="359" spans="68:117" ht="15" hidden="1" customHeight="1">
      <c r="BP359" s="236">
        <f ca="1"/>
        <v>0.23680555555555599</v>
      </c>
      <c r="CN359" s="219">
        <f t="shared" si="680"/>
        <v>0.23958333333333334</v>
      </c>
      <c r="CO359" s="219">
        <f t="shared" si="680"/>
        <v>0.23958333333333334</v>
      </c>
      <c r="CQ359" s="219">
        <v>0.23819444444444399</v>
      </c>
      <c r="CV359" s="219">
        <f t="shared" si="681"/>
        <v>0.23958333333333334</v>
      </c>
      <c r="CW359" s="219">
        <f t="shared" si="681"/>
        <v>0.23958333333333334</v>
      </c>
      <c r="CY359" s="219">
        <v>0.23819444444444399</v>
      </c>
      <c r="DL359" s="2" t="str" cm="1">
        <f t="array" ref="DL359">_xlfn.IFNA(IF(INDEX(SectorsBlocks,ROW()-ROW(DK$5)+2,MATCH(SUBSTITUTE(RPName," ",""),SectorsBlocks_Top,0))&lt;&gt;0,INDEX(SectorsBlocks,ROW()-ROW(DK$5)+2,MATCH(SUBSTITUTE(RPName," ",""),SectorsBlocks_Top,0)),""),"")</f>
        <v/>
      </c>
      <c r="DM359" s="250" t="str" cm="1">
        <f t="array" ref="DM359">_xlfn.IFNA(IF(INDEX(SectorsBlocks,ROW()-ROW(DL$5)+2,MATCH(SUBSTITUTE(RPName," ",""),SectorsBlocks_Top,0))&lt;&gt;0,INDEX(SectorsBlocks,ROW()-ROW(DL$5)+2,MATCH(SUBSTITUTE(RPName," ",""),SectorsBlocks_Top,0)+1),""),"")</f>
        <v/>
      </c>
    </row>
    <row r="360" spans="68:117" ht="15" hidden="1" customHeight="1">
      <c r="BP360" s="236">
        <f ca="1"/>
        <v>0.23749999999999999</v>
      </c>
      <c r="CN360" s="219">
        <f t="shared" si="680"/>
        <v>0.24027777777777778</v>
      </c>
      <c r="CO360" s="219">
        <f t="shared" si="680"/>
        <v>0.24027777777777778</v>
      </c>
      <c r="CQ360" s="219">
        <v>0.23888888888888901</v>
      </c>
      <c r="CV360" s="219">
        <f t="shared" si="681"/>
        <v>0.24027777777777778</v>
      </c>
      <c r="CW360" s="219">
        <f t="shared" si="681"/>
        <v>0.24027777777777778</v>
      </c>
      <c r="CY360" s="219">
        <v>0.23888888888888901</v>
      </c>
      <c r="DL360" s="2" t="str" cm="1">
        <f t="array" ref="DL360">_xlfn.IFNA(IF(INDEX(SectorsBlocks,ROW()-ROW(DK$5)+2,MATCH(SUBSTITUTE(RPName," ",""),SectorsBlocks_Top,0))&lt;&gt;0,INDEX(SectorsBlocks,ROW()-ROW(DK$5)+2,MATCH(SUBSTITUTE(RPName," ",""),SectorsBlocks_Top,0)),""),"")</f>
        <v/>
      </c>
      <c r="DM360" s="250" t="str" cm="1">
        <f t="array" ref="DM360">_xlfn.IFNA(IF(INDEX(SectorsBlocks,ROW()-ROW(DL$5)+2,MATCH(SUBSTITUTE(RPName," ",""),SectorsBlocks_Top,0))&lt;&gt;0,INDEX(SectorsBlocks,ROW()-ROW(DL$5)+2,MATCH(SUBSTITUTE(RPName," ",""),SectorsBlocks_Top,0)+1),""),"")</f>
        <v/>
      </c>
    </row>
    <row r="361" spans="68:117" ht="15" hidden="1" customHeight="1">
      <c r="BP361" s="236">
        <f ca="1"/>
        <v>0.23819444444444399</v>
      </c>
      <c r="CN361" s="219">
        <f t="shared" si="680"/>
        <v>0.24097222222222223</v>
      </c>
      <c r="CO361" s="219">
        <f t="shared" si="680"/>
        <v>0.24097222222222223</v>
      </c>
      <c r="CQ361" s="219">
        <v>0.23958333333333301</v>
      </c>
      <c r="CV361" s="219">
        <f t="shared" si="681"/>
        <v>0.24097222222222223</v>
      </c>
      <c r="CW361" s="219">
        <f t="shared" si="681"/>
        <v>0.24097222222222223</v>
      </c>
      <c r="CY361" s="219">
        <v>0.23958333333333301</v>
      </c>
      <c r="DL361" s="2" t="str" cm="1">
        <f t="array" ref="DL361">_xlfn.IFNA(IF(INDEX(SectorsBlocks,ROW()-ROW(DK$5)+2,MATCH(SUBSTITUTE(RPName," ",""),SectorsBlocks_Top,0))&lt;&gt;0,INDEX(SectorsBlocks,ROW()-ROW(DK$5)+2,MATCH(SUBSTITUTE(RPName," ",""),SectorsBlocks_Top,0)),""),"")</f>
        <v/>
      </c>
      <c r="DM361" s="250" t="str" cm="1">
        <f t="array" ref="DM361">_xlfn.IFNA(IF(INDEX(SectorsBlocks,ROW()-ROW(DL$5)+2,MATCH(SUBSTITUTE(RPName," ",""),SectorsBlocks_Top,0))&lt;&gt;0,INDEX(SectorsBlocks,ROW()-ROW(DL$5)+2,MATCH(SUBSTITUTE(RPName," ",""),SectorsBlocks_Top,0)+1),""),"")</f>
        <v/>
      </c>
    </row>
    <row r="362" spans="68:117" ht="15" hidden="1" customHeight="1">
      <c r="BP362" s="236">
        <f ca="1"/>
        <v>0.23888888888888901</v>
      </c>
      <c r="CN362" s="219">
        <f t="shared" si="680"/>
        <v>0.24166666666666667</v>
      </c>
      <c r="CO362" s="219">
        <f t="shared" si="680"/>
        <v>0.24166666666666667</v>
      </c>
      <c r="CQ362" s="219">
        <v>0.24027777777777801</v>
      </c>
      <c r="CV362" s="219">
        <f t="shared" si="681"/>
        <v>0.24166666666666667</v>
      </c>
      <c r="CW362" s="219">
        <f t="shared" si="681"/>
        <v>0.24166666666666667</v>
      </c>
      <c r="CY362" s="219">
        <v>0.24027777777777801</v>
      </c>
      <c r="DL362" s="2" t="str" cm="1">
        <f t="array" ref="DL362">_xlfn.IFNA(IF(INDEX(SectorsBlocks,ROW()-ROW(DK$5)+2,MATCH(SUBSTITUTE(RPName," ",""),SectorsBlocks_Top,0))&lt;&gt;0,INDEX(SectorsBlocks,ROW()-ROW(DK$5)+2,MATCH(SUBSTITUTE(RPName," ",""),SectorsBlocks_Top,0)),""),"")</f>
        <v/>
      </c>
      <c r="DM362" s="250" t="str" cm="1">
        <f t="array" ref="DM362">_xlfn.IFNA(IF(INDEX(SectorsBlocks,ROW()-ROW(DL$5)+2,MATCH(SUBSTITUTE(RPName," ",""),SectorsBlocks_Top,0))&lt;&gt;0,INDEX(SectorsBlocks,ROW()-ROW(DL$5)+2,MATCH(SUBSTITUTE(RPName," ",""),SectorsBlocks_Top,0)+1),""),"")</f>
        <v/>
      </c>
    </row>
    <row r="363" spans="68:117" ht="15" hidden="1" customHeight="1">
      <c r="BP363" s="236">
        <f ca="1"/>
        <v>0.23958333333333301</v>
      </c>
      <c r="CN363" s="219">
        <f t="shared" si="680"/>
        <v>0.24236111111111111</v>
      </c>
      <c r="CO363" s="219">
        <f t="shared" si="680"/>
        <v>0.24236111111111111</v>
      </c>
      <c r="CQ363" s="219">
        <v>0.240972222222222</v>
      </c>
      <c r="CV363" s="219">
        <f t="shared" si="681"/>
        <v>0.24236111111111111</v>
      </c>
      <c r="CW363" s="219">
        <f t="shared" si="681"/>
        <v>0.24236111111111111</v>
      </c>
      <c r="CY363" s="219">
        <v>0.240972222222222</v>
      </c>
      <c r="DL363" s="2" t="str" cm="1">
        <f t="array" ref="DL363">_xlfn.IFNA(IF(INDEX(SectorsBlocks,ROW()-ROW(DK$5)+2,MATCH(SUBSTITUTE(RPName," ",""),SectorsBlocks_Top,0))&lt;&gt;0,INDEX(SectorsBlocks,ROW()-ROW(DK$5)+2,MATCH(SUBSTITUTE(RPName," ",""),SectorsBlocks_Top,0)),""),"")</f>
        <v/>
      </c>
      <c r="DM363" s="250" t="str" cm="1">
        <f t="array" ref="DM363">_xlfn.IFNA(IF(INDEX(SectorsBlocks,ROW()-ROW(DL$5)+2,MATCH(SUBSTITUTE(RPName," ",""),SectorsBlocks_Top,0))&lt;&gt;0,INDEX(SectorsBlocks,ROW()-ROW(DL$5)+2,MATCH(SUBSTITUTE(RPName," ",""),SectorsBlocks_Top,0)+1),""),"")</f>
        <v/>
      </c>
    </row>
    <row r="364" spans="68:117" ht="15" hidden="1" customHeight="1">
      <c r="BP364" s="236">
        <f ca="1"/>
        <v>0.24027777777777801</v>
      </c>
      <c r="CN364" s="219">
        <f t="shared" si="680"/>
        <v>0.24305555555555555</v>
      </c>
      <c r="CO364" s="219">
        <f t="shared" si="680"/>
        <v>0.24305555555555555</v>
      </c>
      <c r="CQ364" s="219">
        <v>0.241666666666667</v>
      </c>
      <c r="CV364" s="219">
        <f t="shared" si="681"/>
        <v>0.24305555555555555</v>
      </c>
      <c r="CW364" s="219">
        <f t="shared" si="681"/>
        <v>0.24305555555555555</v>
      </c>
      <c r="CY364" s="219">
        <v>0.241666666666667</v>
      </c>
      <c r="DL364" s="2" t="str" cm="1">
        <f t="array" ref="DL364">_xlfn.IFNA(IF(INDEX(SectorsBlocks,ROW()-ROW(DK$5)+2,MATCH(SUBSTITUTE(RPName," ",""),SectorsBlocks_Top,0))&lt;&gt;0,INDEX(SectorsBlocks,ROW()-ROW(DK$5)+2,MATCH(SUBSTITUTE(RPName," ",""),SectorsBlocks_Top,0)),""),"")</f>
        <v/>
      </c>
      <c r="DM364" s="250" t="str" cm="1">
        <f t="array" ref="DM364">_xlfn.IFNA(IF(INDEX(SectorsBlocks,ROW()-ROW(DL$5)+2,MATCH(SUBSTITUTE(RPName," ",""),SectorsBlocks_Top,0))&lt;&gt;0,INDEX(SectorsBlocks,ROW()-ROW(DL$5)+2,MATCH(SUBSTITUTE(RPName," ",""),SectorsBlocks_Top,0)+1),""),"")</f>
        <v/>
      </c>
    </row>
    <row r="365" spans="68:117" ht="15" hidden="1" customHeight="1">
      <c r="BP365" s="236">
        <f ca="1"/>
        <v>0.240972222222222</v>
      </c>
      <c r="CN365" s="219">
        <f t="shared" si="680"/>
        <v>0.24374999999999999</v>
      </c>
      <c r="CO365" s="219">
        <f t="shared" si="680"/>
        <v>0.24374999999999999</v>
      </c>
      <c r="CQ365" s="219">
        <v>0.242361111111111</v>
      </c>
      <c r="CV365" s="219">
        <f t="shared" si="681"/>
        <v>0.24374999999999999</v>
      </c>
      <c r="CW365" s="219">
        <f t="shared" si="681"/>
        <v>0.24374999999999999</v>
      </c>
      <c r="CY365" s="219">
        <v>0.242361111111111</v>
      </c>
      <c r="DL365" s="2" t="str" cm="1">
        <f t="array" ref="DL365">_xlfn.IFNA(IF(INDEX(SectorsBlocks,ROW()-ROW(DK$5)+2,MATCH(SUBSTITUTE(RPName," ",""),SectorsBlocks_Top,0))&lt;&gt;0,INDEX(SectorsBlocks,ROW()-ROW(DK$5)+2,MATCH(SUBSTITUTE(RPName," ",""),SectorsBlocks_Top,0)),""),"")</f>
        <v/>
      </c>
      <c r="DM365" s="250" t="str" cm="1">
        <f t="array" ref="DM365">_xlfn.IFNA(IF(INDEX(SectorsBlocks,ROW()-ROW(DL$5)+2,MATCH(SUBSTITUTE(RPName," ",""),SectorsBlocks_Top,0))&lt;&gt;0,INDEX(SectorsBlocks,ROW()-ROW(DL$5)+2,MATCH(SUBSTITUTE(RPName," ",""),SectorsBlocks_Top,0)+1),""),"")</f>
        <v/>
      </c>
    </row>
    <row r="366" spans="68:117" ht="15" hidden="1" customHeight="1">
      <c r="BP366" s="236">
        <f ca="1"/>
        <v>0.241666666666667</v>
      </c>
      <c r="CN366" s="219">
        <f t="shared" si="680"/>
        <v>0.24444444444444444</v>
      </c>
      <c r="CO366" s="219">
        <f t="shared" si="680"/>
        <v>0.24444444444444444</v>
      </c>
      <c r="CQ366" s="219">
        <v>0.243055555555556</v>
      </c>
      <c r="CV366" s="219">
        <f t="shared" si="681"/>
        <v>0.24444444444444444</v>
      </c>
      <c r="CW366" s="219">
        <f t="shared" si="681"/>
        <v>0.24444444444444444</v>
      </c>
      <c r="CY366" s="219">
        <v>0.243055555555556</v>
      </c>
      <c r="DL366" s="2" t="str" cm="1">
        <f t="array" ref="DL366">_xlfn.IFNA(IF(INDEX(SectorsBlocks,ROW()-ROW(DK$5)+2,MATCH(SUBSTITUTE(RPName," ",""),SectorsBlocks_Top,0))&lt;&gt;0,INDEX(SectorsBlocks,ROW()-ROW(DK$5)+2,MATCH(SUBSTITUTE(RPName," ",""),SectorsBlocks_Top,0)),""),"")</f>
        <v/>
      </c>
      <c r="DM366" s="250" t="str" cm="1">
        <f t="array" ref="DM366">_xlfn.IFNA(IF(INDEX(SectorsBlocks,ROW()-ROW(DL$5)+2,MATCH(SUBSTITUTE(RPName," ",""),SectorsBlocks_Top,0))&lt;&gt;0,INDEX(SectorsBlocks,ROW()-ROW(DL$5)+2,MATCH(SUBSTITUTE(RPName," ",""),SectorsBlocks_Top,0)+1),""),"")</f>
        <v/>
      </c>
    </row>
    <row r="367" spans="68:117" ht="15" hidden="1" customHeight="1">
      <c r="BP367" s="236">
        <f ca="1"/>
        <v>0.242361111111111</v>
      </c>
      <c r="CN367" s="219">
        <f t="shared" si="680"/>
        <v>0.24513888888888888</v>
      </c>
      <c r="CO367" s="219">
        <f t="shared" si="680"/>
        <v>0.24513888888888888</v>
      </c>
      <c r="CQ367" s="219">
        <v>0.24374999999999999</v>
      </c>
      <c r="CV367" s="219">
        <f t="shared" si="681"/>
        <v>0.24513888888888888</v>
      </c>
      <c r="CW367" s="219">
        <f t="shared" si="681"/>
        <v>0.24513888888888888</v>
      </c>
      <c r="CY367" s="219">
        <v>0.24374999999999999</v>
      </c>
      <c r="DL367" s="2" t="str" cm="1">
        <f t="array" ref="DL367">_xlfn.IFNA(IF(INDEX(SectorsBlocks,ROW()-ROW(DK$5)+2,MATCH(SUBSTITUTE(RPName," ",""),SectorsBlocks_Top,0))&lt;&gt;0,INDEX(SectorsBlocks,ROW()-ROW(DK$5)+2,MATCH(SUBSTITUTE(RPName," ",""),SectorsBlocks_Top,0)),""),"")</f>
        <v/>
      </c>
      <c r="DM367" s="250" t="str" cm="1">
        <f t="array" ref="DM367">_xlfn.IFNA(IF(INDEX(SectorsBlocks,ROW()-ROW(DL$5)+2,MATCH(SUBSTITUTE(RPName," ",""),SectorsBlocks_Top,0))&lt;&gt;0,INDEX(SectorsBlocks,ROW()-ROW(DL$5)+2,MATCH(SUBSTITUTE(RPName," ",""),SectorsBlocks_Top,0)+1),""),"")</f>
        <v/>
      </c>
    </row>
    <row r="368" spans="68:117" ht="15" hidden="1" customHeight="1">
      <c r="BP368" s="236">
        <f ca="1"/>
        <v>0.243055555555556</v>
      </c>
      <c r="CN368" s="219">
        <f t="shared" ref="CN368:CO383" si="682">IF(CN367=1,TIME(0,1,0),TIME(HOUR(CN367),MINUTE(CN367),0)+TIME(0,1,0))</f>
        <v>0.24583333333333332</v>
      </c>
      <c r="CO368" s="219">
        <f t="shared" si="682"/>
        <v>0.24583333333333332</v>
      </c>
      <c r="CQ368" s="219">
        <v>0.24444444444444399</v>
      </c>
      <c r="CV368" s="219">
        <f t="shared" ref="CV368:CW383" si="683">IF(CV367=1,TIME(0,1,0),TIME(HOUR(CV367),MINUTE(CV367),0)+TIME(0,1,0))</f>
        <v>0.24583333333333332</v>
      </c>
      <c r="CW368" s="219">
        <f t="shared" si="683"/>
        <v>0.24583333333333332</v>
      </c>
      <c r="CY368" s="219">
        <v>0.24444444444444399</v>
      </c>
      <c r="DL368" s="2" t="str" cm="1">
        <f t="array" ref="DL368">_xlfn.IFNA(IF(INDEX(SectorsBlocks,ROW()-ROW(DK$5)+2,MATCH(SUBSTITUTE(RPName," ",""),SectorsBlocks_Top,0))&lt;&gt;0,INDEX(SectorsBlocks,ROW()-ROW(DK$5)+2,MATCH(SUBSTITUTE(RPName," ",""),SectorsBlocks_Top,0)),""),"")</f>
        <v/>
      </c>
      <c r="DM368" s="250" t="str" cm="1">
        <f t="array" ref="DM368">_xlfn.IFNA(IF(INDEX(SectorsBlocks,ROW()-ROW(DL$5)+2,MATCH(SUBSTITUTE(RPName," ",""),SectorsBlocks_Top,0))&lt;&gt;0,INDEX(SectorsBlocks,ROW()-ROW(DL$5)+2,MATCH(SUBSTITUTE(RPName," ",""),SectorsBlocks_Top,0)+1),""),"")</f>
        <v/>
      </c>
    </row>
    <row r="369" spans="68:117" ht="15" hidden="1" customHeight="1">
      <c r="BP369" s="236">
        <f ca="1"/>
        <v>0.24374999999999999</v>
      </c>
      <c r="CN369" s="219">
        <f t="shared" si="682"/>
        <v>0.24652777777777776</v>
      </c>
      <c r="CO369" s="219">
        <f t="shared" si="682"/>
        <v>0.24652777777777776</v>
      </c>
      <c r="CQ369" s="219">
        <v>0.24513888888888899</v>
      </c>
      <c r="CV369" s="219">
        <f t="shared" si="683"/>
        <v>0.24652777777777776</v>
      </c>
      <c r="CW369" s="219">
        <f t="shared" si="683"/>
        <v>0.24652777777777776</v>
      </c>
      <c r="CY369" s="219">
        <v>0.24513888888888899</v>
      </c>
      <c r="DL369" s="2" t="str" cm="1">
        <f t="array" ref="DL369">_xlfn.IFNA(IF(INDEX(SectorsBlocks,ROW()-ROW(DK$5)+2,MATCH(SUBSTITUTE(RPName," ",""),SectorsBlocks_Top,0))&lt;&gt;0,INDEX(SectorsBlocks,ROW()-ROW(DK$5)+2,MATCH(SUBSTITUTE(RPName," ",""),SectorsBlocks_Top,0)),""),"")</f>
        <v/>
      </c>
      <c r="DM369" s="250" t="str" cm="1">
        <f t="array" ref="DM369">_xlfn.IFNA(IF(INDEX(SectorsBlocks,ROW()-ROW(DL$5)+2,MATCH(SUBSTITUTE(RPName," ",""),SectorsBlocks_Top,0))&lt;&gt;0,INDEX(SectorsBlocks,ROW()-ROW(DL$5)+2,MATCH(SUBSTITUTE(RPName," ",""),SectorsBlocks_Top,0)+1),""),"")</f>
        <v/>
      </c>
    </row>
    <row r="370" spans="68:117" ht="15" hidden="1" customHeight="1">
      <c r="BP370" s="236">
        <f ca="1"/>
        <v>0.24444444444444399</v>
      </c>
      <c r="CN370" s="219">
        <f t="shared" si="682"/>
        <v>0.24722222222222223</v>
      </c>
      <c r="CO370" s="219">
        <f t="shared" si="682"/>
        <v>0.24722222222222223</v>
      </c>
      <c r="CQ370" s="219">
        <v>0.24583333333333299</v>
      </c>
      <c r="CV370" s="219">
        <f t="shared" si="683"/>
        <v>0.24722222222222223</v>
      </c>
      <c r="CW370" s="219">
        <f t="shared" si="683"/>
        <v>0.24722222222222223</v>
      </c>
      <c r="CY370" s="219">
        <v>0.24583333333333299</v>
      </c>
      <c r="DL370" s="2" t="str" cm="1">
        <f t="array" ref="DL370">_xlfn.IFNA(IF(INDEX(SectorsBlocks,ROW()-ROW(DK$5)+2,MATCH(SUBSTITUTE(RPName," ",""),SectorsBlocks_Top,0))&lt;&gt;0,INDEX(SectorsBlocks,ROW()-ROW(DK$5)+2,MATCH(SUBSTITUTE(RPName," ",""),SectorsBlocks_Top,0)),""),"")</f>
        <v/>
      </c>
      <c r="DM370" s="250" t="str" cm="1">
        <f t="array" ref="DM370">_xlfn.IFNA(IF(INDEX(SectorsBlocks,ROW()-ROW(DL$5)+2,MATCH(SUBSTITUTE(RPName," ",""),SectorsBlocks_Top,0))&lt;&gt;0,INDEX(SectorsBlocks,ROW()-ROW(DL$5)+2,MATCH(SUBSTITUTE(RPName," ",""),SectorsBlocks_Top,0)+1),""),"")</f>
        <v/>
      </c>
    </row>
    <row r="371" spans="68:117" ht="15" hidden="1" customHeight="1">
      <c r="BP371" s="236">
        <f ca="1"/>
        <v>0.24513888888888899</v>
      </c>
      <c r="CN371" s="219">
        <f t="shared" si="682"/>
        <v>0.24791666666666667</v>
      </c>
      <c r="CO371" s="219">
        <f t="shared" si="682"/>
        <v>0.24791666666666667</v>
      </c>
      <c r="CQ371" s="219">
        <v>0.24652777777777801</v>
      </c>
      <c r="CV371" s="219">
        <f t="shared" si="683"/>
        <v>0.24791666666666667</v>
      </c>
      <c r="CW371" s="219">
        <f t="shared" si="683"/>
        <v>0.24791666666666667</v>
      </c>
      <c r="CY371" s="219">
        <v>0.24652777777777801</v>
      </c>
      <c r="DL371" s="2" t="str" cm="1">
        <f t="array" ref="DL371">_xlfn.IFNA(IF(INDEX(SectorsBlocks,ROW()-ROW(DK$5)+2,MATCH(SUBSTITUTE(RPName," ",""),SectorsBlocks_Top,0))&lt;&gt;0,INDEX(SectorsBlocks,ROW()-ROW(DK$5)+2,MATCH(SUBSTITUTE(RPName," ",""),SectorsBlocks_Top,0)),""),"")</f>
        <v/>
      </c>
      <c r="DM371" s="250" t="str" cm="1">
        <f t="array" ref="DM371">_xlfn.IFNA(IF(INDEX(SectorsBlocks,ROW()-ROW(DL$5)+2,MATCH(SUBSTITUTE(RPName," ",""),SectorsBlocks_Top,0))&lt;&gt;0,INDEX(SectorsBlocks,ROW()-ROW(DL$5)+2,MATCH(SUBSTITUTE(RPName," ",""),SectorsBlocks_Top,0)+1),""),"")</f>
        <v/>
      </c>
    </row>
    <row r="372" spans="68:117" ht="15" hidden="1" customHeight="1">
      <c r="BP372" s="236">
        <f ca="1"/>
        <v>0.24583333333333299</v>
      </c>
      <c r="CN372" s="219">
        <f t="shared" si="682"/>
        <v>0.24861111111111112</v>
      </c>
      <c r="CO372" s="219">
        <f t="shared" si="682"/>
        <v>0.24861111111111112</v>
      </c>
      <c r="CQ372" s="219">
        <v>0.24722222222222201</v>
      </c>
      <c r="CV372" s="219">
        <f t="shared" si="683"/>
        <v>0.24861111111111112</v>
      </c>
      <c r="CW372" s="219">
        <f t="shared" si="683"/>
        <v>0.24861111111111112</v>
      </c>
      <c r="CY372" s="219">
        <v>0.24722222222222201</v>
      </c>
      <c r="DL372" s="2" t="str" cm="1">
        <f t="array" ref="DL372">_xlfn.IFNA(IF(INDEX(SectorsBlocks,ROW()-ROW(DK$5)+2,MATCH(SUBSTITUTE(RPName," ",""),SectorsBlocks_Top,0))&lt;&gt;0,INDEX(SectorsBlocks,ROW()-ROW(DK$5)+2,MATCH(SUBSTITUTE(RPName," ",""),SectorsBlocks_Top,0)),""),"")</f>
        <v/>
      </c>
      <c r="DM372" s="250" t="str" cm="1">
        <f t="array" ref="DM372">_xlfn.IFNA(IF(INDEX(SectorsBlocks,ROW()-ROW(DL$5)+2,MATCH(SUBSTITUTE(RPName," ",""),SectorsBlocks_Top,0))&lt;&gt;0,INDEX(SectorsBlocks,ROW()-ROW(DL$5)+2,MATCH(SUBSTITUTE(RPName," ",""),SectorsBlocks_Top,0)+1),""),"")</f>
        <v/>
      </c>
    </row>
    <row r="373" spans="68:117" ht="15" hidden="1" customHeight="1">
      <c r="BP373" s="236">
        <f ca="1"/>
        <v>0.24652777777777801</v>
      </c>
      <c r="CN373" s="219">
        <f t="shared" si="682"/>
        <v>0.24930555555555556</v>
      </c>
      <c r="CO373" s="219">
        <f t="shared" si="682"/>
        <v>0.24930555555555556</v>
      </c>
      <c r="CQ373" s="219">
        <v>0.24791666666666701</v>
      </c>
      <c r="CV373" s="219">
        <f t="shared" si="683"/>
        <v>0.24930555555555556</v>
      </c>
      <c r="CW373" s="219">
        <f t="shared" si="683"/>
        <v>0.24930555555555556</v>
      </c>
      <c r="CY373" s="219">
        <v>0.24791666666666701</v>
      </c>
      <c r="DL373" s="2" t="str" cm="1">
        <f t="array" ref="DL373">_xlfn.IFNA(IF(INDEX(SectorsBlocks,ROW()-ROW(DK$5)+2,MATCH(SUBSTITUTE(RPName," ",""),SectorsBlocks_Top,0))&lt;&gt;0,INDEX(SectorsBlocks,ROW()-ROW(DK$5)+2,MATCH(SUBSTITUTE(RPName," ",""),SectorsBlocks_Top,0)),""),"")</f>
        <v/>
      </c>
      <c r="DM373" s="250" t="str" cm="1">
        <f t="array" ref="DM373">_xlfn.IFNA(IF(INDEX(SectorsBlocks,ROW()-ROW(DL$5)+2,MATCH(SUBSTITUTE(RPName," ",""),SectorsBlocks_Top,0))&lt;&gt;0,INDEX(SectorsBlocks,ROW()-ROW(DL$5)+2,MATCH(SUBSTITUTE(RPName," ",""),SectorsBlocks_Top,0)+1),""),"")</f>
        <v/>
      </c>
    </row>
    <row r="374" spans="68:117" ht="15" hidden="1" customHeight="1">
      <c r="BP374" s="236">
        <f ca="1"/>
        <v>0.24722222222222201</v>
      </c>
      <c r="CN374" s="219">
        <f t="shared" si="682"/>
        <v>0.25</v>
      </c>
      <c r="CO374" s="219">
        <f t="shared" si="682"/>
        <v>0.25</v>
      </c>
      <c r="CQ374" s="219">
        <v>0.24861111111111101</v>
      </c>
      <c r="CV374" s="219">
        <f t="shared" si="683"/>
        <v>0.25</v>
      </c>
      <c r="CW374" s="219">
        <f t="shared" si="683"/>
        <v>0.25</v>
      </c>
      <c r="CY374" s="219">
        <v>0.24861111111111101</v>
      </c>
      <c r="DL374" s="2" t="str" cm="1">
        <f t="array" ref="DL374">_xlfn.IFNA(IF(INDEX(SectorsBlocks,ROW()-ROW(DK$5)+2,MATCH(SUBSTITUTE(RPName," ",""),SectorsBlocks_Top,0))&lt;&gt;0,INDEX(SectorsBlocks,ROW()-ROW(DK$5)+2,MATCH(SUBSTITUTE(RPName," ",""),SectorsBlocks_Top,0)),""),"")</f>
        <v/>
      </c>
      <c r="DM374" s="250" t="str" cm="1">
        <f t="array" ref="DM374">_xlfn.IFNA(IF(INDEX(SectorsBlocks,ROW()-ROW(DL$5)+2,MATCH(SUBSTITUTE(RPName," ",""),SectorsBlocks_Top,0))&lt;&gt;0,INDEX(SectorsBlocks,ROW()-ROW(DL$5)+2,MATCH(SUBSTITUTE(RPName," ",""),SectorsBlocks_Top,0)+1),""),"")</f>
        <v/>
      </c>
    </row>
    <row r="375" spans="68:117" ht="15" hidden="1" customHeight="1">
      <c r="BP375" s="236">
        <f ca="1"/>
        <v>0.24791666666666701</v>
      </c>
      <c r="CN375" s="219">
        <f t="shared" si="682"/>
        <v>0.25069444444444444</v>
      </c>
      <c r="CO375" s="219">
        <f t="shared" si="682"/>
        <v>0.25069444444444444</v>
      </c>
      <c r="CQ375" s="219">
        <v>0.249305555555556</v>
      </c>
      <c r="CV375" s="219">
        <f t="shared" si="683"/>
        <v>0.25069444444444444</v>
      </c>
      <c r="CW375" s="219">
        <f t="shared" si="683"/>
        <v>0.25069444444444444</v>
      </c>
      <c r="CY375" s="219">
        <v>0.249305555555556</v>
      </c>
      <c r="DL375" s="2" t="str" cm="1">
        <f t="array" ref="DL375">_xlfn.IFNA(IF(INDEX(SectorsBlocks,ROW()-ROW(DK$5)+2,MATCH(SUBSTITUTE(RPName," ",""),SectorsBlocks_Top,0))&lt;&gt;0,INDEX(SectorsBlocks,ROW()-ROW(DK$5)+2,MATCH(SUBSTITUTE(RPName," ",""),SectorsBlocks_Top,0)),""),"")</f>
        <v/>
      </c>
      <c r="DM375" s="250" t="str" cm="1">
        <f t="array" ref="DM375">_xlfn.IFNA(IF(INDEX(SectorsBlocks,ROW()-ROW(DL$5)+2,MATCH(SUBSTITUTE(RPName," ",""),SectorsBlocks_Top,0))&lt;&gt;0,INDEX(SectorsBlocks,ROW()-ROW(DL$5)+2,MATCH(SUBSTITUTE(RPName," ",""),SectorsBlocks_Top,0)+1),""),"")</f>
        <v/>
      </c>
    </row>
    <row r="376" spans="68:117" ht="15" hidden="1" customHeight="1">
      <c r="BP376" s="236">
        <f ca="1"/>
        <v>0.24861111111111101</v>
      </c>
      <c r="CN376" s="219">
        <f t="shared" si="682"/>
        <v>0.25138888888888888</v>
      </c>
      <c r="CO376" s="219">
        <f t="shared" si="682"/>
        <v>0.25138888888888888</v>
      </c>
      <c r="CQ376" s="219">
        <v>0.25</v>
      </c>
      <c r="CV376" s="219">
        <f t="shared" si="683"/>
        <v>0.25138888888888888</v>
      </c>
      <c r="CW376" s="219">
        <f t="shared" si="683"/>
        <v>0.25138888888888888</v>
      </c>
      <c r="CY376" s="219">
        <v>0.25</v>
      </c>
      <c r="DL376" s="2" t="str" cm="1">
        <f t="array" ref="DL376">_xlfn.IFNA(IF(INDEX(SectorsBlocks,ROW()-ROW(DK$5)+2,MATCH(SUBSTITUTE(RPName," ",""),SectorsBlocks_Top,0))&lt;&gt;0,INDEX(SectorsBlocks,ROW()-ROW(DK$5)+2,MATCH(SUBSTITUTE(RPName," ",""),SectorsBlocks_Top,0)),""),"")</f>
        <v/>
      </c>
      <c r="DM376" s="250" t="str" cm="1">
        <f t="array" ref="DM376">_xlfn.IFNA(IF(INDEX(SectorsBlocks,ROW()-ROW(DL$5)+2,MATCH(SUBSTITUTE(RPName," ",""),SectorsBlocks_Top,0))&lt;&gt;0,INDEX(SectorsBlocks,ROW()-ROW(DL$5)+2,MATCH(SUBSTITUTE(RPName," ",""),SectorsBlocks_Top,0)+1),""),"")</f>
        <v/>
      </c>
    </row>
    <row r="377" spans="68:117" ht="15" hidden="1" customHeight="1">
      <c r="BP377" s="236">
        <f ca="1"/>
        <v>0.249305555555556</v>
      </c>
      <c r="CN377" s="219">
        <f t="shared" si="682"/>
        <v>0.25208333333333333</v>
      </c>
      <c r="CO377" s="219">
        <f t="shared" si="682"/>
        <v>0.25208333333333333</v>
      </c>
      <c r="CQ377" s="219">
        <v>0.250694444444444</v>
      </c>
      <c r="CV377" s="219">
        <f t="shared" si="683"/>
        <v>0.25208333333333333</v>
      </c>
      <c r="CW377" s="219">
        <f t="shared" si="683"/>
        <v>0.25208333333333333</v>
      </c>
      <c r="CY377" s="219">
        <v>0.250694444444444</v>
      </c>
      <c r="DL377" s="2" t="str" cm="1">
        <f t="array" ref="DL377">_xlfn.IFNA(IF(INDEX(SectorsBlocks,ROW()-ROW(DK$5)+2,MATCH(SUBSTITUTE(RPName," ",""),SectorsBlocks_Top,0))&lt;&gt;0,INDEX(SectorsBlocks,ROW()-ROW(DK$5)+2,MATCH(SUBSTITUTE(RPName," ",""),SectorsBlocks_Top,0)),""),"")</f>
        <v/>
      </c>
      <c r="DM377" s="250" t="str" cm="1">
        <f t="array" ref="DM377">_xlfn.IFNA(IF(INDEX(SectorsBlocks,ROW()-ROW(DL$5)+2,MATCH(SUBSTITUTE(RPName," ",""),SectorsBlocks_Top,0))&lt;&gt;0,INDEX(SectorsBlocks,ROW()-ROW(DL$5)+2,MATCH(SUBSTITUTE(RPName," ",""),SectorsBlocks_Top,0)+1),""),"")</f>
        <v/>
      </c>
    </row>
    <row r="378" spans="68:117" ht="15" hidden="1" customHeight="1">
      <c r="BP378" s="236">
        <f ca="1"/>
        <v>0.25</v>
      </c>
      <c r="CN378" s="219">
        <f t="shared" si="682"/>
        <v>0.25277777777777777</v>
      </c>
      <c r="CO378" s="219">
        <f t="shared" si="682"/>
        <v>0.25277777777777777</v>
      </c>
      <c r="CQ378" s="219">
        <v>0.25138888888888899</v>
      </c>
      <c r="CV378" s="219">
        <f t="shared" si="683"/>
        <v>0.25277777777777777</v>
      </c>
      <c r="CW378" s="219">
        <f t="shared" si="683"/>
        <v>0.25277777777777777</v>
      </c>
      <c r="CY378" s="219">
        <v>0.25138888888888899</v>
      </c>
      <c r="DL378" s="2" t="str" cm="1">
        <f t="array" ref="DL378">_xlfn.IFNA(IF(INDEX(SectorsBlocks,ROW()-ROW(DK$5)+2,MATCH(SUBSTITUTE(RPName," ",""),SectorsBlocks_Top,0))&lt;&gt;0,INDEX(SectorsBlocks,ROW()-ROW(DK$5)+2,MATCH(SUBSTITUTE(RPName," ",""),SectorsBlocks_Top,0)),""),"")</f>
        <v/>
      </c>
      <c r="DM378" s="250" t="str" cm="1">
        <f t="array" ref="DM378">_xlfn.IFNA(IF(INDEX(SectorsBlocks,ROW()-ROW(DL$5)+2,MATCH(SUBSTITUTE(RPName," ",""),SectorsBlocks_Top,0))&lt;&gt;0,INDEX(SectorsBlocks,ROW()-ROW(DL$5)+2,MATCH(SUBSTITUTE(RPName," ",""),SectorsBlocks_Top,0)+1),""),"")</f>
        <v/>
      </c>
    </row>
    <row r="379" spans="68:117" ht="15" hidden="1" customHeight="1">
      <c r="BP379" s="236">
        <f ca="1"/>
        <v>0.250694444444444</v>
      </c>
      <c r="CN379" s="219">
        <f t="shared" si="682"/>
        <v>0.25347222222222221</v>
      </c>
      <c r="CO379" s="219">
        <f t="shared" si="682"/>
        <v>0.25347222222222221</v>
      </c>
      <c r="CQ379" s="219">
        <v>0.25208333333333299</v>
      </c>
      <c r="CV379" s="219">
        <f t="shared" si="683"/>
        <v>0.25347222222222221</v>
      </c>
      <c r="CW379" s="219">
        <f t="shared" si="683"/>
        <v>0.25347222222222221</v>
      </c>
      <c r="CY379" s="219">
        <v>0.25208333333333299</v>
      </c>
      <c r="DL379" s="2" t="str" cm="1">
        <f t="array" ref="DL379">_xlfn.IFNA(IF(INDEX(SectorsBlocks,ROW()-ROW(DK$5)+2,MATCH(SUBSTITUTE(RPName," ",""),SectorsBlocks_Top,0))&lt;&gt;0,INDEX(SectorsBlocks,ROW()-ROW(DK$5)+2,MATCH(SUBSTITUTE(RPName," ",""),SectorsBlocks_Top,0)),""),"")</f>
        <v/>
      </c>
      <c r="DM379" s="250" t="str" cm="1">
        <f t="array" ref="DM379">_xlfn.IFNA(IF(INDEX(SectorsBlocks,ROW()-ROW(DL$5)+2,MATCH(SUBSTITUTE(RPName," ",""),SectorsBlocks_Top,0))&lt;&gt;0,INDEX(SectorsBlocks,ROW()-ROW(DL$5)+2,MATCH(SUBSTITUTE(RPName," ",""),SectorsBlocks_Top,0)+1),""),"")</f>
        <v/>
      </c>
    </row>
    <row r="380" spans="68:117" ht="15" hidden="1" customHeight="1">
      <c r="BP380" s="236">
        <f ca="1"/>
        <v>0.25138888888888899</v>
      </c>
      <c r="CN380" s="219">
        <f t="shared" si="682"/>
        <v>0.25416666666666665</v>
      </c>
      <c r="CO380" s="219">
        <f t="shared" si="682"/>
        <v>0.25416666666666665</v>
      </c>
      <c r="CQ380" s="219">
        <v>0.25277777777777799</v>
      </c>
      <c r="CV380" s="219">
        <f t="shared" si="683"/>
        <v>0.25416666666666665</v>
      </c>
      <c r="CW380" s="219">
        <f t="shared" si="683"/>
        <v>0.25416666666666665</v>
      </c>
      <c r="CY380" s="219">
        <v>0.25277777777777799</v>
      </c>
      <c r="DL380" s="2" t="str" cm="1">
        <f t="array" ref="DL380">_xlfn.IFNA(IF(INDEX(SectorsBlocks,ROW()-ROW(DK$5)+2,MATCH(SUBSTITUTE(RPName," ",""),SectorsBlocks_Top,0))&lt;&gt;0,INDEX(SectorsBlocks,ROW()-ROW(DK$5)+2,MATCH(SUBSTITUTE(RPName," ",""),SectorsBlocks_Top,0)),""),"")</f>
        <v/>
      </c>
      <c r="DM380" s="250" t="str" cm="1">
        <f t="array" ref="DM380">_xlfn.IFNA(IF(INDEX(SectorsBlocks,ROW()-ROW(DL$5)+2,MATCH(SUBSTITUTE(RPName," ",""),SectorsBlocks_Top,0))&lt;&gt;0,INDEX(SectorsBlocks,ROW()-ROW(DL$5)+2,MATCH(SUBSTITUTE(RPName," ",""),SectorsBlocks_Top,0)+1),""),"")</f>
        <v/>
      </c>
    </row>
    <row r="381" spans="68:117" ht="15" hidden="1" customHeight="1">
      <c r="BP381" s="236">
        <f ca="1"/>
        <v>0.25208333333333299</v>
      </c>
      <c r="CN381" s="219">
        <f t="shared" si="682"/>
        <v>0.25486111111111109</v>
      </c>
      <c r="CO381" s="219">
        <f t="shared" si="682"/>
        <v>0.25486111111111109</v>
      </c>
      <c r="CQ381" s="219">
        <v>0.25347222222222199</v>
      </c>
      <c r="CV381" s="219">
        <f t="shared" si="683"/>
        <v>0.25486111111111109</v>
      </c>
      <c r="CW381" s="219">
        <f t="shared" si="683"/>
        <v>0.25486111111111109</v>
      </c>
      <c r="CY381" s="219">
        <v>0.25347222222222199</v>
      </c>
      <c r="DL381" s="2" t="str" cm="1">
        <f t="array" ref="DL381">_xlfn.IFNA(IF(INDEX(SectorsBlocks,ROW()-ROW(DK$5)+2,MATCH(SUBSTITUTE(RPName," ",""),SectorsBlocks_Top,0))&lt;&gt;0,INDEX(SectorsBlocks,ROW()-ROW(DK$5)+2,MATCH(SUBSTITUTE(RPName," ",""),SectorsBlocks_Top,0)),""),"")</f>
        <v/>
      </c>
      <c r="DM381" s="250" t="str" cm="1">
        <f t="array" ref="DM381">_xlfn.IFNA(IF(INDEX(SectorsBlocks,ROW()-ROW(DL$5)+2,MATCH(SUBSTITUTE(RPName," ",""),SectorsBlocks_Top,0))&lt;&gt;0,INDEX(SectorsBlocks,ROW()-ROW(DL$5)+2,MATCH(SUBSTITUTE(RPName," ",""),SectorsBlocks_Top,0)+1),""),"")</f>
        <v/>
      </c>
    </row>
    <row r="382" spans="68:117" ht="15" hidden="1" customHeight="1">
      <c r="BP382" s="236">
        <f ca="1"/>
        <v>0.25277777777777799</v>
      </c>
      <c r="CN382" s="219">
        <f t="shared" si="682"/>
        <v>0.25555555555555554</v>
      </c>
      <c r="CO382" s="219">
        <f t="shared" si="682"/>
        <v>0.25555555555555554</v>
      </c>
      <c r="CQ382" s="219">
        <v>0.25416666666666698</v>
      </c>
      <c r="CV382" s="219">
        <f t="shared" si="683"/>
        <v>0.25555555555555554</v>
      </c>
      <c r="CW382" s="219">
        <f t="shared" si="683"/>
        <v>0.25555555555555554</v>
      </c>
      <c r="CY382" s="219">
        <v>0.25416666666666698</v>
      </c>
      <c r="DL382" s="2" t="str" cm="1">
        <f t="array" ref="DL382">_xlfn.IFNA(IF(INDEX(SectorsBlocks,ROW()-ROW(DK$5)+2,MATCH(SUBSTITUTE(RPName," ",""),SectorsBlocks_Top,0))&lt;&gt;0,INDEX(SectorsBlocks,ROW()-ROW(DK$5)+2,MATCH(SUBSTITUTE(RPName," ",""),SectorsBlocks_Top,0)),""),"")</f>
        <v/>
      </c>
      <c r="DM382" s="250" t="str" cm="1">
        <f t="array" ref="DM382">_xlfn.IFNA(IF(INDEX(SectorsBlocks,ROW()-ROW(DL$5)+2,MATCH(SUBSTITUTE(RPName," ",""),SectorsBlocks_Top,0))&lt;&gt;0,INDEX(SectorsBlocks,ROW()-ROW(DL$5)+2,MATCH(SUBSTITUTE(RPName," ",""),SectorsBlocks_Top,0)+1),""),"")</f>
        <v/>
      </c>
    </row>
    <row r="383" spans="68:117" ht="15" hidden="1" customHeight="1">
      <c r="BP383" s="236">
        <f ca="1"/>
        <v>0.25347222222222199</v>
      </c>
      <c r="CN383" s="219">
        <f t="shared" si="682"/>
        <v>0.25624999999999998</v>
      </c>
      <c r="CO383" s="219">
        <f t="shared" si="682"/>
        <v>0.25624999999999998</v>
      </c>
      <c r="CQ383" s="219">
        <v>0.25486111111111098</v>
      </c>
      <c r="CV383" s="219">
        <f t="shared" si="683"/>
        <v>0.25624999999999998</v>
      </c>
      <c r="CW383" s="219">
        <f t="shared" si="683"/>
        <v>0.25624999999999998</v>
      </c>
      <c r="CY383" s="219">
        <v>0.25486111111111098</v>
      </c>
      <c r="DL383" s="2" t="str" cm="1">
        <f t="array" ref="DL383">_xlfn.IFNA(IF(INDEX(SectorsBlocks,ROW()-ROW(DK$5)+2,MATCH(SUBSTITUTE(RPName," ",""),SectorsBlocks_Top,0))&lt;&gt;0,INDEX(SectorsBlocks,ROW()-ROW(DK$5)+2,MATCH(SUBSTITUTE(RPName," ",""),SectorsBlocks_Top,0)),""),"")</f>
        <v/>
      </c>
      <c r="DM383" s="250" t="str" cm="1">
        <f t="array" ref="DM383">_xlfn.IFNA(IF(INDEX(SectorsBlocks,ROW()-ROW(DL$5)+2,MATCH(SUBSTITUTE(RPName," ",""),SectorsBlocks_Top,0))&lt;&gt;0,INDEX(SectorsBlocks,ROW()-ROW(DL$5)+2,MATCH(SUBSTITUTE(RPName," ",""),SectorsBlocks_Top,0)+1),""),"")</f>
        <v/>
      </c>
    </row>
    <row r="384" spans="68:117" ht="15" hidden="1" customHeight="1">
      <c r="BP384" s="236">
        <f ca="1"/>
        <v>0.25416666666666698</v>
      </c>
      <c r="CN384" s="219">
        <f t="shared" ref="CN384:CO399" si="684">IF(CN383=1,TIME(0,1,0),TIME(HOUR(CN383),MINUTE(CN383),0)+TIME(0,1,0))</f>
        <v>0.25694444444444442</v>
      </c>
      <c r="CO384" s="219">
        <f t="shared" si="684"/>
        <v>0.25694444444444442</v>
      </c>
      <c r="CQ384" s="219">
        <v>0.25555555555555598</v>
      </c>
      <c r="CV384" s="219">
        <f t="shared" ref="CV384:CW399" si="685">IF(CV383=1,TIME(0,1,0),TIME(HOUR(CV383),MINUTE(CV383),0)+TIME(0,1,0))</f>
        <v>0.25694444444444442</v>
      </c>
      <c r="CW384" s="219">
        <f t="shared" si="685"/>
        <v>0.25694444444444442</v>
      </c>
      <c r="CY384" s="219">
        <v>0.25555555555555598</v>
      </c>
      <c r="DL384" s="2" t="str" cm="1">
        <f t="array" ref="DL384">_xlfn.IFNA(IF(INDEX(SectorsBlocks,ROW()-ROW(DK$5)+2,MATCH(SUBSTITUTE(RPName," ",""),SectorsBlocks_Top,0))&lt;&gt;0,INDEX(SectorsBlocks,ROW()-ROW(DK$5)+2,MATCH(SUBSTITUTE(RPName," ",""),SectorsBlocks_Top,0)),""),"")</f>
        <v/>
      </c>
      <c r="DM384" s="250" t="str" cm="1">
        <f t="array" ref="DM384">_xlfn.IFNA(IF(INDEX(SectorsBlocks,ROW()-ROW(DL$5)+2,MATCH(SUBSTITUTE(RPName," ",""),SectorsBlocks_Top,0))&lt;&gt;0,INDEX(SectorsBlocks,ROW()-ROW(DL$5)+2,MATCH(SUBSTITUTE(RPName," ",""),SectorsBlocks_Top,0)+1),""),"")</f>
        <v/>
      </c>
    </row>
    <row r="385" spans="68:117" ht="15" hidden="1" customHeight="1">
      <c r="BP385" s="236">
        <f ca="1"/>
        <v>0.25486111111111098</v>
      </c>
      <c r="CN385" s="219">
        <f t="shared" si="684"/>
        <v>0.25763888888888886</v>
      </c>
      <c r="CO385" s="219">
        <f t="shared" si="684"/>
        <v>0.25763888888888886</v>
      </c>
      <c r="CQ385" s="219">
        <v>0.25624999999999998</v>
      </c>
      <c r="CV385" s="219">
        <f t="shared" si="685"/>
        <v>0.25763888888888886</v>
      </c>
      <c r="CW385" s="219">
        <f t="shared" si="685"/>
        <v>0.25763888888888886</v>
      </c>
      <c r="CY385" s="219">
        <v>0.25624999999999998</v>
      </c>
      <c r="DL385" s="2" t="str" cm="1">
        <f t="array" ref="DL385">_xlfn.IFNA(IF(INDEX(SectorsBlocks,ROW()-ROW(DK$5)+2,MATCH(SUBSTITUTE(RPName," ",""),SectorsBlocks_Top,0))&lt;&gt;0,INDEX(SectorsBlocks,ROW()-ROW(DK$5)+2,MATCH(SUBSTITUTE(RPName," ",""),SectorsBlocks_Top,0)),""),"")</f>
        <v/>
      </c>
      <c r="DM385" s="250" t="str" cm="1">
        <f t="array" ref="DM385">_xlfn.IFNA(IF(INDEX(SectorsBlocks,ROW()-ROW(DL$5)+2,MATCH(SUBSTITUTE(RPName," ",""),SectorsBlocks_Top,0))&lt;&gt;0,INDEX(SectorsBlocks,ROW()-ROW(DL$5)+2,MATCH(SUBSTITUTE(RPName," ",""),SectorsBlocks_Top,0)+1),""),"")</f>
        <v/>
      </c>
    </row>
    <row r="386" spans="68:117" ht="15" hidden="1" customHeight="1">
      <c r="BP386" s="236">
        <f ca="1"/>
        <v>0.25555555555555598</v>
      </c>
      <c r="CN386" s="219">
        <f t="shared" si="684"/>
        <v>0.2583333333333333</v>
      </c>
      <c r="CO386" s="219">
        <f t="shared" si="684"/>
        <v>0.2583333333333333</v>
      </c>
      <c r="CQ386" s="219">
        <v>0.25694444444444398</v>
      </c>
      <c r="CV386" s="219">
        <f t="shared" si="685"/>
        <v>0.2583333333333333</v>
      </c>
      <c r="CW386" s="219">
        <f t="shared" si="685"/>
        <v>0.2583333333333333</v>
      </c>
      <c r="CY386" s="219">
        <v>0.25694444444444398</v>
      </c>
      <c r="DL386" s="2" t="str" cm="1">
        <f t="array" ref="DL386">_xlfn.IFNA(IF(INDEX(SectorsBlocks,ROW()-ROW(DK$5)+2,MATCH(SUBSTITUTE(RPName," ",""),SectorsBlocks_Top,0))&lt;&gt;0,INDEX(SectorsBlocks,ROW()-ROW(DK$5)+2,MATCH(SUBSTITUTE(RPName," ",""),SectorsBlocks_Top,0)),""),"")</f>
        <v/>
      </c>
      <c r="DM386" s="250" t="str" cm="1">
        <f t="array" ref="DM386">_xlfn.IFNA(IF(INDEX(SectorsBlocks,ROW()-ROW(DL$5)+2,MATCH(SUBSTITUTE(RPName," ",""),SectorsBlocks_Top,0))&lt;&gt;0,INDEX(SectorsBlocks,ROW()-ROW(DL$5)+2,MATCH(SUBSTITUTE(RPName," ",""),SectorsBlocks_Top,0)+1),""),"")</f>
        <v/>
      </c>
    </row>
    <row r="387" spans="68:117" ht="15" hidden="1" customHeight="1">
      <c r="BP387" s="236">
        <f ca="1"/>
        <v>0.25624999999999998</v>
      </c>
      <c r="CN387" s="219">
        <f t="shared" si="684"/>
        <v>0.2590277777777778</v>
      </c>
      <c r="CO387" s="219">
        <f t="shared" si="684"/>
        <v>0.2590277777777778</v>
      </c>
      <c r="CQ387" s="219">
        <v>0.25763888888888897</v>
      </c>
      <c r="CV387" s="219">
        <f t="shared" si="685"/>
        <v>0.2590277777777778</v>
      </c>
      <c r="CW387" s="219">
        <f t="shared" si="685"/>
        <v>0.2590277777777778</v>
      </c>
      <c r="CY387" s="219">
        <v>0.25763888888888897</v>
      </c>
      <c r="DL387" s="2" t="str" cm="1">
        <f t="array" ref="DL387">_xlfn.IFNA(IF(INDEX(SectorsBlocks,ROW()-ROW(DK$5)+2,MATCH(SUBSTITUTE(RPName," ",""),SectorsBlocks_Top,0))&lt;&gt;0,INDEX(SectorsBlocks,ROW()-ROW(DK$5)+2,MATCH(SUBSTITUTE(RPName," ",""),SectorsBlocks_Top,0)),""),"")</f>
        <v/>
      </c>
      <c r="DM387" s="250" t="str" cm="1">
        <f t="array" ref="DM387">_xlfn.IFNA(IF(INDEX(SectorsBlocks,ROW()-ROW(DL$5)+2,MATCH(SUBSTITUTE(RPName," ",""),SectorsBlocks_Top,0))&lt;&gt;0,INDEX(SectorsBlocks,ROW()-ROW(DL$5)+2,MATCH(SUBSTITUTE(RPName," ",""),SectorsBlocks_Top,0)+1),""),"")</f>
        <v/>
      </c>
    </row>
    <row r="388" spans="68:117" ht="15" hidden="1" customHeight="1">
      <c r="BP388" s="236">
        <f ca="1"/>
        <v>0.25694444444444398</v>
      </c>
      <c r="CN388" s="219">
        <f t="shared" si="684"/>
        <v>0.25972222222222224</v>
      </c>
      <c r="CO388" s="219">
        <f t="shared" si="684"/>
        <v>0.25972222222222224</v>
      </c>
      <c r="CQ388" s="219">
        <v>0.25833333333333303</v>
      </c>
      <c r="CV388" s="219">
        <f t="shared" si="685"/>
        <v>0.25972222222222224</v>
      </c>
      <c r="CW388" s="219">
        <f t="shared" si="685"/>
        <v>0.25972222222222224</v>
      </c>
      <c r="CY388" s="219">
        <v>0.25833333333333303</v>
      </c>
      <c r="DL388" s="2" t="str" cm="1">
        <f t="array" ref="DL388">_xlfn.IFNA(IF(INDEX(SectorsBlocks,ROW()-ROW(DK$5)+2,MATCH(SUBSTITUTE(RPName," ",""),SectorsBlocks_Top,0))&lt;&gt;0,INDEX(SectorsBlocks,ROW()-ROW(DK$5)+2,MATCH(SUBSTITUTE(RPName," ",""),SectorsBlocks_Top,0)),""),"")</f>
        <v/>
      </c>
      <c r="DM388" s="250" t="str" cm="1">
        <f t="array" ref="DM388">_xlfn.IFNA(IF(INDEX(SectorsBlocks,ROW()-ROW(DL$5)+2,MATCH(SUBSTITUTE(RPName," ",""),SectorsBlocks_Top,0))&lt;&gt;0,INDEX(SectorsBlocks,ROW()-ROW(DL$5)+2,MATCH(SUBSTITUTE(RPName," ",""),SectorsBlocks_Top,0)+1),""),"")</f>
        <v/>
      </c>
    </row>
    <row r="389" spans="68:117" ht="15" hidden="1" customHeight="1">
      <c r="BP389" s="236">
        <f ca="1"/>
        <v>0.25763888888888897</v>
      </c>
      <c r="CN389" s="219">
        <f t="shared" si="684"/>
        <v>0.26041666666666669</v>
      </c>
      <c r="CO389" s="219">
        <f t="shared" si="684"/>
        <v>0.26041666666666669</v>
      </c>
      <c r="CQ389" s="219">
        <v>0.25902777777777802</v>
      </c>
      <c r="CV389" s="219">
        <f t="shared" si="685"/>
        <v>0.26041666666666669</v>
      </c>
      <c r="CW389" s="219">
        <f t="shared" si="685"/>
        <v>0.26041666666666669</v>
      </c>
      <c r="CY389" s="219">
        <v>0.25902777777777802</v>
      </c>
      <c r="DL389" s="2" t="str" cm="1">
        <f t="array" ref="DL389">_xlfn.IFNA(IF(INDEX(SectorsBlocks,ROW()-ROW(DK$5)+2,MATCH(SUBSTITUTE(RPName," ",""),SectorsBlocks_Top,0))&lt;&gt;0,INDEX(SectorsBlocks,ROW()-ROW(DK$5)+2,MATCH(SUBSTITUTE(RPName," ",""),SectorsBlocks_Top,0)),""),"")</f>
        <v/>
      </c>
      <c r="DM389" s="250" t="str" cm="1">
        <f t="array" ref="DM389">_xlfn.IFNA(IF(INDEX(SectorsBlocks,ROW()-ROW(DL$5)+2,MATCH(SUBSTITUTE(RPName," ",""),SectorsBlocks_Top,0))&lt;&gt;0,INDEX(SectorsBlocks,ROW()-ROW(DL$5)+2,MATCH(SUBSTITUTE(RPName," ",""),SectorsBlocks_Top,0)+1),""),"")</f>
        <v/>
      </c>
    </row>
    <row r="390" spans="68:117" ht="15" hidden="1" customHeight="1">
      <c r="BP390" s="236">
        <f ca="1"/>
        <v>0.25833333333333303</v>
      </c>
      <c r="CN390" s="219">
        <f t="shared" si="684"/>
        <v>0.26111111111111113</v>
      </c>
      <c r="CO390" s="219">
        <f t="shared" si="684"/>
        <v>0.26111111111111113</v>
      </c>
      <c r="CQ390" s="219">
        <v>0.25972222222222202</v>
      </c>
      <c r="CV390" s="219">
        <f t="shared" si="685"/>
        <v>0.26111111111111113</v>
      </c>
      <c r="CW390" s="219">
        <f t="shared" si="685"/>
        <v>0.26111111111111113</v>
      </c>
      <c r="CY390" s="219">
        <v>0.25972222222222202</v>
      </c>
      <c r="DL390" s="2" t="str" cm="1">
        <f t="array" ref="DL390">_xlfn.IFNA(IF(INDEX(SectorsBlocks,ROW()-ROW(DK$5)+2,MATCH(SUBSTITUTE(RPName," ",""),SectorsBlocks_Top,0))&lt;&gt;0,INDEX(SectorsBlocks,ROW()-ROW(DK$5)+2,MATCH(SUBSTITUTE(RPName," ",""),SectorsBlocks_Top,0)),""),"")</f>
        <v/>
      </c>
      <c r="DM390" s="250" t="str" cm="1">
        <f t="array" ref="DM390">_xlfn.IFNA(IF(INDEX(SectorsBlocks,ROW()-ROW(DL$5)+2,MATCH(SUBSTITUTE(RPName," ",""),SectorsBlocks_Top,0))&lt;&gt;0,INDEX(SectorsBlocks,ROW()-ROW(DL$5)+2,MATCH(SUBSTITUTE(RPName," ",""),SectorsBlocks_Top,0)+1),""),"")</f>
        <v/>
      </c>
    </row>
    <row r="391" spans="68:117" ht="15" hidden="1" customHeight="1">
      <c r="BP391" s="236">
        <f ca="1"/>
        <v>0.25902777777777802</v>
      </c>
      <c r="CN391" s="219">
        <f t="shared" si="684"/>
        <v>0.26180555555555557</v>
      </c>
      <c r="CO391" s="219">
        <f t="shared" si="684"/>
        <v>0.26180555555555557</v>
      </c>
      <c r="CQ391" s="219">
        <v>0.26041666666666702</v>
      </c>
      <c r="CV391" s="219">
        <f t="shared" si="685"/>
        <v>0.26180555555555557</v>
      </c>
      <c r="CW391" s="219">
        <f t="shared" si="685"/>
        <v>0.26180555555555557</v>
      </c>
      <c r="CY391" s="219">
        <v>0.26041666666666702</v>
      </c>
      <c r="DL391" s="2" t="str" cm="1">
        <f t="array" ref="DL391">_xlfn.IFNA(IF(INDEX(SectorsBlocks,ROW()-ROW(DK$5)+2,MATCH(SUBSTITUTE(RPName," ",""),SectorsBlocks_Top,0))&lt;&gt;0,INDEX(SectorsBlocks,ROW()-ROW(DK$5)+2,MATCH(SUBSTITUTE(RPName," ",""),SectorsBlocks_Top,0)),""),"")</f>
        <v/>
      </c>
      <c r="DM391" s="250" t="str" cm="1">
        <f t="array" ref="DM391">_xlfn.IFNA(IF(INDEX(SectorsBlocks,ROW()-ROW(DL$5)+2,MATCH(SUBSTITUTE(RPName," ",""),SectorsBlocks_Top,0))&lt;&gt;0,INDEX(SectorsBlocks,ROW()-ROW(DL$5)+2,MATCH(SUBSTITUTE(RPName," ",""),SectorsBlocks_Top,0)+1),""),"")</f>
        <v/>
      </c>
    </row>
    <row r="392" spans="68:117" ht="15" hidden="1" customHeight="1">
      <c r="BP392" s="236">
        <f ca="1"/>
        <v>0.25972222222222202</v>
      </c>
      <c r="CN392" s="219">
        <f t="shared" si="684"/>
        <v>0.26250000000000001</v>
      </c>
      <c r="CO392" s="219">
        <f t="shared" si="684"/>
        <v>0.26250000000000001</v>
      </c>
      <c r="CQ392" s="219">
        <v>0.26111111111111102</v>
      </c>
      <c r="CV392" s="219">
        <f t="shared" si="685"/>
        <v>0.26250000000000001</v>
      </c>
      <c r="CW392" s="219">
        <f t="shared" si="685"/>
        <v>0.26250000000000001</v>
      </c>
      <c r="CY392" s="219">
        <v>0.26111111111111102</v>
      </c>
      <c r="DL392" s="2" t="str" cm="1">
        <f t="array" ref="DL392">_xlfn.IFNA(IF(INDEX(SectorsBlocks,ROW()-ROW(DK$5)+2,MATCH(SUBSTITUTE(RPName," ",""),SectorsBlocks_Top,0))&lt;&gt;0,INDEX(SectorsBlocks,ROW()-ROW(DK$5)+2,MATCH(SUBSTITUTE(RPName," ",""),SectorsBlocks_Top,0)),""),"")</f>
        <v/>
      </c>
      <c r="DM392" s="250" t="str" cm="1">
        <f t="array" ref="DM392">_xlfn.IFNA(IF(INDEX(SectorsBlocks,ROW()-ROW(DL$5)+2,MATCH(SUBSTITUTE(RPName," ",""),SectorsBlocks_Top,0))&lt;&gt;0,INDEX(SectorsBlocks,ROW()-ROW(DL$5)+2,MATCH(SUBSTITUTE(RPName," ",""),SectorsBlocks_Top,0)+1),""),"")</f>
        <v/>
      </c>
    </row>
    <row r="393" spans="68:117" ht="15" hidden="1" customHeight="1">
      <c r="BP393" s="236">
        <f ca="1"/>
        <v>0.26041666666666702</v>
      </c>
      <c r="CN393" s="219">
        <f t="shared" si="684"/>
        <v>0.26319444444444445</v>
      </c>
      <c r="CO393" s="219">
        <f t="shared" si="684"/>
        <v>0.26319444444444445</v>
      </c>
      <c r="CQ393" s="219">
        <v>0.26180555555555601</v>
      </c>
      <c r="CV393" s="219">
        <f t="shared" si="685"/>
        <v>0.26319444444444445</v>
      </c>
      <c r="CW393" s="219">
        <f t="shared" si="685"/>
        <v>0.26319444444444445</v>
      </c>
      <c r="CY393" s="219">
        <v>0.26180555555555601</v>
      </c>
      <c r="DL393" s="2" t="str" cm="1">
        <f t="array" ref="DL393">_xlfn.IFNA(IF(INDEX(SectorsBlocks,ROW()-ROW(DK$5)+2,MATCH(SUBSTITUTE(RPName," ",""),SectorsBlocks_Top,0))&lt;&gt;0,INDEX(SectorsBlocks,ROW()-ROW(DK$5)+2,MATCH(SUBSTITUTE(RPName," ",""),SectorsBlocks_Top,0)),""),"")</f>
        <v/>
      </c>
      <c r="DM393" s="250" t="str" cm="1">
        <f t="array" ref="DM393">_xlfn.IFNA(IF(INDEX(SectorsBlocks,ROW()-ROW(DL$5)+2,MATCH(SUBSTITUTE(RPName," ",""),SectorsBlocks_Top,0))&lt;&gt;0,INDEX(SectorsBlocks,ROW()-ROW(DL$5)+2,MATCH(SUBSTITUTE(RPName," ",""),SectorsBlocks_Top,0)+1),""),"")</f>
        <v/>
      </c>
    </row>
    <row r="394" spans="68:117" ht="15" hidden="1" customHeight="1">
      <c r="BP394" s="236">
        <f ca="1"/>
        <v>0.26111111111111102</v>
      </c>
      <c r="CN394" s="219">
        <f t="shared" si="684"/>
        <v>0.2638888888888889</v>
      </c>
      <c r="CO394" s="219">
        <f t="shared" si="684"/>
        <v>0.2638888888888889</v>
      </c>
      <c r="CQ394" s="219">
        <v>0.26250000000000001</v>
      </c>
      <c r="CV394" s="219">
        <f t="shared" si="685"/>
        <v>0.2638888888888889</v>
      </c>
      <c r="CW394" s="219">
        <f t="shared" si="685"/>
        <v>0.2638888888888889</v>
      </c>
      <c r="CY394" s="219">
        <v>0.26250000000000001</v>
      </c>
      <c r="DL394" s="2" t="str" cm="1">
        <f t="array" ref="DL394">_xlfn.IFNA(IF(INDEX(SectorsBlocks,ROW()-ROW(DK$5)+2,MATCH(SUBSTITUTE(RPName," ",""),SectorsBlocks_Top,0))&lt;&gt;0,INDEX(SectorsBlocks,ROW()-ROW(DK$5)+2,MATCH(SUBSTITUTE(RPName," ",""),SectorsBlocks_Top,0)),""),"")</f>
        <v/>
      </c>
      <c r="DM394" s="250" t="str" cm="1">
        <f t="array" ref="DM394">_xlfn.IFNA(IF(INDEX(SectorsBlocks,ROW()-ROW(DL$5)+2,MATCH(SUBSTITUTE(RPName," ",""),SectorsBlocks_Top,0))&lt;&gt;0,INDEX(SectorsBlocks,ROW()-ROW(DL$5)+2,MATCH(SUBSTITUTE(RPName," ",""),SectorsBlocks_Top,0)+1),""),"")</f>
        <v/>
      </c>
    </row>
    <row r="395" spans="68:117" ht="15" hidden="1" customHeight="1">
      <c r="BP395" s="236">
        <f ca="1"/>
        <v>0.26180555555555601</v>
      </c>
      <c r="CN395" s="219">
        <f t="shared" si="684"/>
        <v>0.26458333333333334</v>
      </c>
      <c r="CO395" s="219">
        <f t="shared" si="684"/>
        <v>0.26458333333333334</v>
      </c>
      <c r="CQ395" s="219">
        <v>0.26319444444444401</v>
      </c>
      <c r="CV395" s="219">
        <f t="shared" si="685"/>
        <v>0.26458333333333334</v>
      </c>
      <c r="CW395" s="219">
        <f t="shared" si="685"/>
        <v>0.26458333333333334</v>
      </c>
      <c r="CY395" s="219">
        <v>0.26319444444444401</v>
      </c>
      <c r="DL395" s="2" t="str" cm="1">
        <f t="array" ref="DL395">_xlfn.IFNA(IF(INDEX(SectorsBlocks,ROW()-ROW(DK$5)+2,MATCH(SUBSTITUTE(RPName," ",""),SectorsBlocks_Top,0))&lt;&gt;0,INDEX(SectorsBlocks,ROW()-ROW(DK$5)+2,MATCH(SUBSTITUTE(RPName," ",""),SectorsBlocks_Top,0)),""),"")</f>
        <v/>
      </c>
      <c r="DM395" s="250" t="str" cm="1">
        <f t="array" ref="DM395">_xlfn.IFNA(IF(INDEX(SectorsBlocks,ROW()-ROW(DL$5)+2,MATCH(SUBSTITUTE(RPName," ",""),SectorsBlocks_Top,0))&lt;&gt;0,INDEX(SectorsBlocks,ROW()-ROW(DL$5)+2,MATCH(SUBSTITUTE(RPName," ",""),SectorsBlocks_Top,0)+1),""),"")</f>
        <v/>
      </c>
    </row>
    <row r="396" spans="68:117" ht="15" hidden="1" customHeight="1">
      <c r="BP396" s="236">
        <f ca="1"/>
        <v>0.26250000000000001</v>
      </c>
      <c r="CN396" s="219">
        <f t="shared" si="684"/>
        <v>0.26527777777777778</v>
      </c>
      <c r="CO396" s="219">
        <f t="shared" si="684"/>
        <v>0.26527777777777778</v>
      </c>
      <c r="CQ396" s="219">
        <v>0.26388888888888901</v>
      </c>
      <c r="CV396" s="219">
        <f t="shared" si="685"/>
        <v>0.26527777777777778</v>
      </c>
      <c r="CW396" s="219">
        <f t="shared" si="685"/>
        <v>0.26527777777777778</v>
      </c>
      <c r="CY396" s="219">
        <v>0.26388888888888901</v>
      </c>
      <c r="DL396" s="2" t="str" cm="1">
        <f t="array" ref="DL396">_xlfn.IFNA(IF(INDEX(SectorsBlocks,ROW()-ROW(DK$5)+2,MATCH(SUBSTITUTE(RPName," ",""),SectorsBlocks_Top,0))&lt;&gt;0,INDEX(SectorsBlocks,ROW()-ROW(DK$5)+2,MATCH(SUBSTITUTE(RPName," ",""),SectorsBlocks_Top,0)),""),"")</f>
        <v/>
      </c>
      <c r="DM396" s="250" t="str" cm="1">
        <f t="array" ref="DM396">_xlfn.IFNA(IF(INDEX(SectorsBlocks,ROW()-ROW(DL$5)+2,MATCH(SUBSTITUTE(RPName," ",""),SectorsBlocks_Top,0))&lt;&gt;0,INDEX(SectorsBlocks,ROW()-ROW(DL$5)+2,MATCH(SUBSTITUTE(RPName," ",""),SectorsBlocks_Top,0)+1),""),"")</f>
        <v/>
      </c>
    </row>
    <row r="397" spans="68:117" ht="15" hidden="1" customHeight="1">
      <c r="BP397" s="236">
        <f ca="1"/>
        <v>0.26319444444444401</v>
      </c>
      <c r="CN397" s="219">
        <f t="shared" si="684"/>
        <v>0.26597222222222222</v>
      </c>
      <c r="CO397" s="219">
        <f t="shared" si="684"/>
        <v>0.26597222222222222</v>
      </c>
      <c r="CQ397" s="219">
        <v>0.264583333333333</v>
      </c>
      <c r="CV397" s="219">
        <f t="shared" si="685"/>
        <v>0.26597222222222222</v>
      </c>
      <c r="CW397" s="219">
        <f t="shared" si="685"/>
        <v>0.26597222222222222</v>
      </c>
      <c r="CY397" s="219">
        <v>0.264583333333333</v>
      </c>
      <c r="DL397" s="2" t="str" cm="1">
        <f t="array" ref="DL397">_xlfn.IFNA(IF(INDEX(SectorsBlocks,ROW()-ROW(DK$5)+2,MATCH(SUBSTITUTE(RPName," ",""),SectorsBlocks_Top,0))&lt;&gt;0,INDEX(SectorsBlocks,ROW()-ROW(DK$5)+2,MATCH(SUBSTITUTE(RPName," ",""),SectorsBlocks_Top,0)),""),"")</f>
        <v/>
      </c>
      <c r="DM397" s="250" t="str" cm="1">
        <f t="array" ref="DM397">_xlfn.IFNA(IF(INDEX(SectorsBlocks,ROW()-ROW(DL$5)+2,MATCH(SUBSTITUTE(RPName," ",""),SectorsBlocks_Top,0))&lt;&gt;0,INDEX(SectorsBlocks,ROW()-ROW(DL$5)+2,MATCH(SUBSTITUTE(RPName," ",""),SectorsBlocks_Top,0)+1),""),"")</f>
        <v/>
      </c>
    </row>
    <row r="398" spans="68:117" ht="15" hidden="1" customHeight="1">
      <c r="BP398" s="236">
        <f ca="1"/>
        <v>0.26388888888888901</v>
      </c>
      <c r="CN398" s="219">
        <f t="shared" si="684"/>
        <v>0.26666666666666666</v>
      </c>
      <c r="CO398" s="219">
        <f t="shared" si="684"/>
        <v>0.26666666666666666</v>
      </c>
      <c r="CQ398" s="219">
        <v>0.265277777777778</v>
      </c>
      <c r="CV398" s="219">
        <f t="shared" si="685"/>
        <v>0.26666666666666666</v>
      </c>
      <c r="CW398" s="219">
        <f t="shared" si="685"/>
        <v>0.26666666666666666</v>
      </c>
      <c r="CY398" s="219">
        <v>0.265277777777778</v>
      </c>
      <c r="DL398" s="2" t="str" cm="1">
        <f t="array" ref="DL398">_xlfn.IFNA(IF(INDEX(SectorsBlocks,ROW()-ROW(DK$5)+2,MATCH(SUBSTITUTE(RPName," ",""),SectorsBlocks_Top,0))&lt;&gt;0,INDEX(SectorsBlocks,ROW()-ROW(DK$5)+2,MATCH(SUBSTITUTE(RPName," ",""),SectorsBlocks_Top,0)),""),"")</f>
        <v/>
      </c>
      <c r="DM398" s="250" t="str" cm="1">
        <f t="array" ref="DM398">_xlfn.IFNA(IF(INDEX(SectorsBlocks,ROW()-ROW(DL$5)+2,MATCH(SUBSTITUTE(RPName," ",""),SectorsBlocks_Top,0))&lt;&gt;0,INDEX(SectorsBlocks,ROW()-ROW(DL$5)+2,MATCH(SUBSTITUTE(RPName," ",""),SectorsBlocks_Top,0)+1),""),"")</f>
        <v/>
      </c>
    </row>
    <row r="399" spans="68:117" ht="15" hidden="1" customHeight="1">
      <c r="BP399" s="236">
        <f ca="1"/>
        <v>0.264583333333333</v>
      </c>
      <c r="CN399" s="219">
        <f t="shared" si="684"/>
        <v>0.2673611111111111</v>
      </c>
      <c r="CO399" s="219">
        <f t="shared" si="684"/>
        <v>0.2673611111111111</v>
      </c>
      <c r="CQ399" s="219">
        <v>0.265972222222222</v>
      </c>
      <c r="CV399" s="219">
        <f t="shared" si="685"/>
        <v>0.2673611111111111</v>
      </c>
      <c r="CW399" s="219">
        <f t="shared" si="685"/>
        <v>0.2673611111111111</v>
      </c>
      <c r="CY399" s="219">
        <v>0.265972222222222</v>
      </c>
      <c r="DL399" s="2" t="str" cm="1">
        <f t="array" ref="DL399">_xlfn.IFNA(IF(INDEX(SectorsBlocks,ROW()-ROW(DK$5)+2,MATCH(SUBSTITUTE(RPName," ",""),SectorsBlocks_Top,0))&lt;&gt;0,INDEX(SectorsBlocks,ROW()-ROW(DK$5)+2,MATCH(SUBSTITUTE(RPName," ",""),SectorsBlocks_Top,0)),""),"")</f>
        <v/>
      </c>
      <c r="DM399" s="250" t="str" cm="1">
        <f t="array" ref="DM399">_xlfn.IFNA(IF(INDEX(SectorsBlocks,ROW()-ROW(DL$5)+2,MATCH(SUBSTITUTE(RPName," ",""),SectorsBlocks_Top,0))&lt;&gt;0,INDEX(SectorsBlocks,ROW()-ROW(DL$5)+2,MATCH(SUBSTITUTE(RPName," ",""),SectorsBlocks_Top,0)+1),""),"")</f>
        <v/>
      </c>
    </row>
    <row r="400" spans="68:117" ht="15" hidden="1" customHeight="1">
      <c r="BP400" s="236">
        <f ca="1"/>
        <v>0.265277777777778</v>
      </c>
      <c r="CN400" s="219">
        <f t="shared" ref="CN400:CO415" si="686">IF(CN399=1,TIME(0,1,0),TIME(HOUR(CN399),MINUTE(CN399),0)+TIME(0,1,0))</f>
        <v>0.26805555555555555</v>
      </c>
      <c r="CO400" s="219">
        <f t="shared" si="686"/>
        <v>0.26805555555555555</v>
      </c>
      <c r="CQ400" s="219">
        <v>0.266666666666667</v>
      </c>
      <c r="CV400" s="219">
        <f t="shared" ref="CV400:CW415" si="687">IF(CV399=1,TIME(0,1,0),TIME(HOUR(CV399),MINUTE(CV399),0)+TIME(0,1,0))</f>
        <v>0.26805555555555555</v>
      </c>
      <c r="CW400" s="219">
        <f t="shared" si="687"/>
        <v>0.26805555555555555</v>
      </c>
      <c r="CY400" s="219">
        <v>0.266666666666667</v>
      </c>
      <c r="DL400" s="2" t="str" cm="1">
        <f t="array" ref="DL400">_xlfn.IFNA(IF(INDEX(SectorsBlocks,ROW()-ROW(DK$5)+2,MATCH(SUBSTITUTE(RPName," ",""),SectorsBlocks_Top,0))&lt;&gt;0,INDEX(SectorsBlocks,ROW()-ROW(DK$5)+2,MATCH(SUBSTITUTE(RPName," ",""),SectorsBlocks_Top,0)),""),"")</f>
        <v/>
      </c>
      <c r="DM400" s="250" t="str" cm="1">
        <f t="array" ref="DM400">_xlfn.IFNA(IF(INDEX(SectorsBlocks,ROW()-ROW(DL$5)+2,MATCH(SUBSTITUTE(RPName," ",""),SectorsBlocks_Top,0))&lt;&gt;0,INDEX(SectorsBlocks,ROW()-ROW(DL$5)+2,MATCH(SUBSTITUTE(RPName," ",""),SectorsBlocks_Top,0)+1),""),"")</f>
        <v/>
      </c>
    </row>
    <row r="401" spans="68:117" ht="15" hidden="1" customHeight="1">
      <c r="BP401" s="236">
        <f ca="1"/>
        <v>0.265972222222222</v>
      </c>
      <c r="CN401" s="219">
        <f t="shared" si="686"/>
        <v>0.26874999999999999</v>
      </c>
      <c r="CO401" s="219">
        <f t="shared" si="686"/>
        <v>0.26874999999999999</v>
      </c>
      <c r="CQ401" s="219">
        <v>0.26736111111111099</v>
      </c>
      <c r="CV401" s="219">
        <f t="shared" si="687"/>
        <v>0.26874999999999999</v>
      </c>
      <c r="CW401" s="219">
        <f t="shared" si="687"/>
        <v>0.26874999999999999</v>
      </c>
      <c r="CY401" s="219">
        <v>0.26736111111111099</v>
      </c>
      <c r="DL401" s="2" t="str" cm="1">
        <f t="array" ref="DL401">_xlfn.IFNA(IF(INDEX(SectorsBlocks,ROW()-ROW(DK$5)+2,MATCH(SUBSTITUTE(RPName," ",""),SectorsBlocks_Top,0))&lt;&gt;0,INDEX(SectorsBlocks,ROW()-ROW(DK$5)+2,MATCH(SUBSTITUTE(RPName," ",""),SectorsBlocks_Top,0)),""),"")</f>
        <v/>
      </c>
      <c r="DM401" s="250" t="str" cm="1">
        <f t="array" ref="DM401">_xlfn.IFNA(IF(INDEX(SectorsBlocks,ROW()-ROW(DL$5)+2,MATCH(SUBSTITUTE(RPName," ",""),SectorsBlocks_Top,0))&lt;&gt;0,INDEX(SectorsBlocks,ROW()-ROW(DL$5)+2,MATCH(SUBSTITUTE(RPName," ",""),SectorsBlocks_Top,0)+1),""),"")</f>
        <v/>
      </c>
    </row>
    <row r="402" spans="68:117" ht="15" hidden="1" customHeight="1">
      <c r="BP402" s="236">
        <f ca="1"/>
        <v>0.266666666666667</v>
      </c>
      <c r="CN402" s="219">
        <f t="shared" si="686"/>
        <v>0.26944444444444443</v>
      </c>
      <c r="CO402" s="219">
        <f t="shared" si="686"/>
        <v>0.26944444444444443</v>
      </c>
      <c r="CQ402" s="219">
        <v>0.26805555555555599</v>
      </c>
      <c r="CV402" s="219">
        <f t="shared" si="687"/>
        <v>0.26944444444444443</v>
      </c>
      <c r="CW402" s="219">
        <f t="shared" si="687"/>
        <v>0.26944444444444443</v>
      </c>
      <c r="CY402" s="219">
        <v>0.26805555555555599</v>
      </c>
      <c r="DL402" s="2" t="str" cm="1">
        <f t="array" ref="DL402">_xlfn.IFNA(IF(INDEX(SectorsBlocks,ROW()-ROW(DK$5)+2,MATCH(SUBSTITUTE(RPName," ",""),SectorsBlocks_Top,0))&lt;&gt;0,INDEX(SectorsBlocks,ROW()-ROW(DK$5)+2,MATCH(SUBSTITUTE(RPName," ",""),SectorsBlocks_Top,0)),""),"")</f>
        <v/>
      </c>
      <c r="DM402" s="250" t="str" cm="1">
        <f t="array" ref="DM402">_xlfn.IFNA(IF(INDEX(SectorsBlocks,ROW()-ROW(DL$5)+2,MATCH(SUBSTITUTE(RPName," ",""),SectorsBlocks_Top,0))&lt;&gt;0,INDEX(SectorsBlocks,ROW()-ROW(DL$5)+2,MATCH(SUBSTITUTE(RPName," ",""),SectorsBlocks_Top,0)+1),""),"")</f>
        <v/>
      </c>
    </row>
    <row r="403" spans="68:117" ht="15" hidden="1" customHeight="1">
      <c r="BP403" s="236">
        <f ca="1"/>
        <v>0.26736111111111099</v>
      </c>
      <c r="CN403" s="219">
        <f t="shared" si="686"/>
        <v>0.27013888888888887</v>
      </c>
      <c r="CO403" s="219">
        <f t="shared" si="686"/>
        <v>0.27013888888888887</v>
      </c>
      <c r="CQ403" s="219">
        <v>0.26874999999999999</v>
      </c>
      <c r="CV403" s="219">
        <f t="shared" si="687"/>
        <v>0.27013888888888887</v>
      </c>
      <c r="CW403" s="219">
        <f t="shared" si="687"/>
        <v>0.27013888888888887</v>
      </c>
      <c r="CY403" s="219">
        <v>0.26874999999999999</v>
      </c>
      <c r="DL403" s="2" t="str" cm="1">
        <f t="array" ref="DL403">_xlfn.IFNA(IF(INDEX(SectorsBlocks,ROW()-ROW(DK$5)+2,MATCH(SUBSTITUTE(RPName," ",""),SectorsBlocks_Top,0))&lt;&gt;0,INDEX(SectorsBlocks,ROW()-ROW(DK$5)+2,MATCH(SUBSTITUTE(RPName," ",""),SectorsBlocks_Top,0)),""),"")</f>
        <v/>
      </c>
      <c r="DM403" s="250" t="str" cm="1">
        <f t="array" ref="DM403">_xlfn.IFNA(IF(INDEX(SectorsBlocks,ROW()-ROW(DL$5)+2,MATCH(SUBSTITUTE(RPName," ",""),SectorsBlocks_Top,0))&lt;&gt;0,INDEX(SectorsBlocks,ROW()-ROW(DL$5)+2,MATCH(SUBSTITUTE(RPName," ",""),SectorsBlocks_Top,0)+1),""),"")</f>
        <v/>
      </c>
    </row>
    <row r="404" spans="68:117" ht="15" hidden="1" customHeight="1">
      <c r="BP404" s="236">
        <f ca="1"/>
        <v>0.26805555555555599</v>
      </c>
      <c r="CN404" s="219">
        <f t="shared" si="686"/>
        <v>0.27083333333333331</v>
      </c>
      <c r="CO404" s="219">
        <f t="shared" si="686"/>
        <v>0.27083333333333331</v>
      </c>
      <c r="CQ404" s="219">
        <v>0.26944444444444399</v>
      </c>
      <c r="CV404" s="219">
        <f t="shared" si="687"/>
        <v>0.27083333333333331</v>
      </c>
      <c r="CW404" s="219">
        <f t="shared" si="687"/>
        <v>0.27083333333333331</v>
      </c>
      <c r="CY404" s="219">
        <v>0.26944444444444399</v>
      </c>
      <c r="DL404" s="2" t="str" cm="1">
        <f t="array" ref="DL404">_xlfn.IFNA(IF(INDEX(SectorsBlocks,ROW()-ROW(DK$5)+2,MATCH(SUBSTITUTE(RPName," ",""),SectorsBlocks_Top,0))&lt;&gt;0,INDEX(SectorsBlocks,ROW()-ROW(DK$5)+2,MATCH(SUBSTITUTE(RPName," ",""),SectorsBlocks_Top,0)),""),"")</f>
        <v/>
      </c>
      <c r="DM404" s="250" t="str" cm="1">
        <f t="array" ref="DM404">_xlfn.IFNA(IF(INDEX(SectorsBlocks,ROW()-ROW(DL$5)+2,MATCH(SUBSTITUTE(RPName," ",""),SectorsBlocks_Top,0))&lt;&gt;0,INDEX(SectorsBlocks,ROW()-ROW(DL$5)+2,MATCH(SUBSTITUTE(RPName," ",""),SectorsBlocks_Top,0)+1),""),"")</f>
        <v/>
      </c>
    </row>
    <row r="405" spans="68:117" ht="15" hidden="1" customHeight="1">
      <c r="BP405" s="236">
        <f ca="1"/>
        <v>0.26874999999999999</v>
      </c>
      <c r="CN405" s="219">
        <f t="shared" si="686"/>
        <v>0.27152777777777776</v>
      </c>
      <c r="CO405" s="219">
        <f t="shared" si="686"/>
        <v>0.27152777777777776</v>
      </c>
      <c r="CQ405" s="219">
        <v>0.27013888888888898</v>
      </c>
      <c r="CV405" s="219">
        <f t="shared" si="687"/>
        <v>0.27152777777777776</v>
      </c>
      <c r="CW405" s="219">
        <f t="shared" si="687"/>
        <v>0.27152777777777776</v>
      </c>
      <c r="CY405" s="219">
        <v>0.27013888888888898</v>
      </c>
      <c r="DL405" s="2" t="str" cm="1">
        <f t="array" ref="DL405">_xlfn.IFNA(IF(INDEX(SectorsBlocks,ROW()-ROW(DK$5)+2,MATCH(SUBSTITUTE(RPName," ",""),SectorsBlocks_Top,0))&lt;&gt;0,INDEX(SectorsBlocks,ROW()-ROW(DK$5)+2,MATCH(SUBSTITUTE(RPName," ",""),SectorsBlocks_Top,0)),""),"")</f>
        <v/>
      </c>
      <c r="DM405" s="250" t="str" cm="1">
        <f t="array" ref="DM405">_xlfn.IFNA(IF(INDEX(SectorsBlocks,ROW()-ROW(DL$5)+2,MATCH(SUBSTITUTE(RPName," ",""),SectorsBlocks_Top,0))&lt;&gt;0,INDEX(SectorsBlocks,ROW()-ROW(DL$5)+2,MATCH(SUBSTITUTE(RPName," ",""),SectorsBlocks_Top,0)+1),""),"")</f>
        <v/>
      </c>
    </row>
    <row r="406" spans="68:117" ht="15" hidden="1" customHeight="1">
      <c r="BP406" s="236">
        <f ca="1"/>
        <v>0.26944444444444399</v>
      </c>
      <c r="CN406" s="219">
        <f t="shared" si="686"/>
        <v>0.2722222222222222</v>
      </c>
      <c r="CO406" s="219">
        <f t="shared" si="686"/>
        <v>0.2722222222222222</v>
      </c>
      <c r="CQ406" s="219">
        <v>0.27083333333333298</v>
      </c>
      <c r="CV406" s="219">
        <f t="shared" si="687"/>
        <v>0.2722222222222222</v>
      </c>
      <c r="CW406" s="219">
        <f t="shared" si="687"/>
        <v>0.2722222222222222</v>
      </c>
      <c r="CY406" s="219">
        <v>0.27083333333333298</v>
      </c>
      <c r="DL406" s="2" t="str" cm="1">
        <f t="array" ref="DL406">_xlfn.IFNA(IF(INDEX(SectorsBlocks,ROW()-ROW(DK$5)+2,MATCH(SUBSTITUTE(RPName," ",""),SectorsBlocks_Top,0))&lt;&gt;0,INDEX(SectorsBlocks,ROW()-ROW(DK$5)+2,MATCH(SUBSTITUTE(RPName," ",""),SectorsBlocks_Top,0)),""),"")</f>
        <v/>
      </c>
      <c r="DM406" s="250" t="str" cm="1">
        <f t="array" ref="DM406">_xlfn.IFNA(IF(INDEX(SectorsBlocks,ROW()-ROW(DL$5)+2,MATCH(SUBSTITUTE(RPName," ",""),SectorsBlocks_Top,0))&lt;&gt;0,INDEX(SectorsBlocks,ROW()-ROW(DL$5)+2,MATCH(SUBSTITUTE(RPName," ",""),SectorsBlocks_Top,0)+1),""),"")</f>
        <v/>
      </c>
    </row>
    <row r="407" spans="68:117" ht="15" hidden="1" customHeight="1">
      <c r="BP407" s="236">
        <f ca="1"/>
        <v>0.27013888888888898</v>
      </c>
      <c r="CN407" s="219">
        <f t="shared" si="686"/>
        <v>0.27291666666666664</v>
      </c>
      <c r="CO407" s="219">
        <f t="shared" si="686"/>
        <v>0.27291666666666664</v>
      </c>
      <c r="CQ407" s="219">
        <v>0.27152777777777798</v>
      </c>
      <c r="CV407" s="219">
        <f t="shared" si="687"/>
        <v>0.27291666666666664</v>
      </c>
      <c r="CW407" s="219">
        <f t="shared" si="687"/>
        <v>0.27291666666666664</v>
      </c>
      <c r="CY407" s="219">
        <v>0.27152777777777798</v>
      </c>
      <c r="DL407" s="2" t="str" cm="1">
        <f t="array" ref="DL407">_xlfn.IFNA(IF(INDEX(SectorsBlocks,ROW()-ROW(DK$5)+2,MATCH(SUBSTITUTE(RPName," ",""),SectorsBlocks_Top,0))&lt;&gt;0,INDEX(SectorsBlocks,ROW()-ROW(DK$5)+2,MATCH(SUBSTITUTE(RPName," ",""),SectorsBlocks_Top,0)),""),"")</f>
        <v/>
      </c>
      <c r="DM407" s="250" t="str" cm="1">
        <f t="array" ref="DM407">_xlfn.IFNA(IF(INDEX(SectorsBlocks,ROW()-ROW(DL$5)+2,MATCH(SUBSTITUTE(RPName," ",""),SectorsBlocks_Top,0))&lt;&gt;0,INDEX(SectorsBlocks,ROW()-ROW(DL$5)+2,MATCH(SUBSTITUTE(RPName," ",""),SectorsBlocks_Top,0)+1),""),"")</f>
        <v/>
      </c>
    </row>
    <row r="408" spans="68:117" ht="15" hidden="1" customHeight="1">
      <c r="BP408" s="236">
        <f ca="1"/>
        <v>0.27083333333333298</v>
      </c>
      <c r="CN408" s="219">
        <f t="shared" si="686"/>
        <v>0.27361111111111108</v>
      </c>
      <c r="CO408" s="219">
        <f t="shared" si="686"/>
        <v>0.27361111111111108</v>
      </c>
      <c r="CQ408" s="219">
        <v>0.27222222222222198</v>
      </c>
      <c r="CV408" s="219">
        <f t="shared" si="687"/>
        <v>0.27361111111111108</v>
      </c>
      <c r="CW408" s="219">
        <f t="shared" si="687"/>
        <v>0.27361111111111108</v>
      </c>
      <c r="CY408" s="219">
        <v>0.27222222222222198</v>
      </c>
      <c r="DL408" s="2" t="str" cm="1">
        <f t="array" ref="DL408">_xlfn.IFNA(IF(INDEX(SectorsBlocks,ROW()-ROW(DK$5)+2,MATCH(SUBSTITUTE(RPName," ",""),SectorsBlocks_Top,0))&lt;&gt;0,INDEX(SectorsBlocks,ROW()-ROW(DK$5)+2,MATCH(SUBSTITUTE(RPName," ",""),SectorsBlocks_Top,0)),""),"")</f>
        <v/>
      </c>
      <c r="DM408" s="250" t="str" cm="1">
        <f t="array" ref="DM408">_xlfn.IFNA(IF(INDEX(SectorsBlocks,ROW()-ROW(DL$5)+2,MATCH(SUBSTITUTE(RPName," ",""),SectorsBlocks_Top,0))&lt;&gt;0,INDEX(SectorsBlocks,ROW()-ROW(DL$5)+2,MATCH(SUBSTITUTE(RPName," ",""),SectorsBlocks_Top,0)+1),""),"")</f>
        <v/>
      </c>
    </row>
    <row r="409" spans="68:117" ht="15" hidden="1" customHeight="1">
      <c r="BP409" s="236">
        <f ca="1"/>
        <v>0.27152777777777798</v>
      </c>
      <c r="CN409" s="219">
        <f t="shared" si="686"/>
        <v>0.27430555555555558</v>
      </c>
      <c r="CO409" s="219">
        <f t="shared" si="686"/>
        <v>0.27430555555555558</v>
      </c>
      <c r="CQ409" s="219">
        <v>0.27291666666666697</v>
      </c>
      <c r="CV409" s="219">
        <f t="shared" si="687"/>
        <v>0.27430555555555558</v>
      </c>
      <c r="CW409" s="219">
        <f t="shared" si="687"/>
        <v>0.27430555555555558</v>
      </c>
      <c r="CY409" s="219">
        <v>0.27291666666666697</v>
      </c>
      <c r="DL409" s="2" t="str" cm="1">
        <f t="array" ref="DL409">_xlfn.IFNA(IF(INDEX(SectorsBlocks,ROW()-ROW(DK$5)+2,MATCH(SUBSTITUTE(RPName," ",""),SectorsBlocks_Top,0))&lt;&gt;0,INDEX(SectorsBlocks,ROW()-ROW(DK$5)+2,MATCH(SUBSTITUTE(RPName," ",""),SectorsBlocks_Top,0)),""),"")</f>
        <v/>
      </c>
      <c r="DM409" s="250" t="str" cm="1">
        <f t="array" ref="DM409">_xlfn.IFNA(IF(INDEX(SectorsBlocks,ROW()-ROW(DL$5)+2,MATCH(SUBSTITUTE(RPName," ",""),SectorsBlocks_Top,0))&lt;&gt;0,INDEX(SectorsBlocks,ROW()-ROW(DL$5)+2,MATCH(SUBSTITUTE(RPName," ",""),SectorsBlocks_Top,0)+1),""),"")</f>
        <v/>
      </c>
    </row>
    <row r="410" spans="68:117" ht="15" hidden="1" customHeight="1">
      <c r="BP410" s="236">
        <f ca="1"/>
        <v>0.27222222222222198</v>
      </c>
      <c r="CN410" s="219">
        <f t="shared" si="686"/>
        <v>0.27500000000000002</v>
      </c>
      <c r="CO410" s="219">
        <f t="shared" si="686"/>
        <v>0.27500000000000002</v>
      </c>
      <c r="CQ410" s="219">
        <v>0.27361111111111103</v>
      </c>
      <c r="CV410" s="219">
        <f t="shared" si="687"/>
        <v>0.27500000000000002</v>
      </c>
      <c r="CW410" s="219">
        <f t="shared" si="687"/>
        <v>0.27500000000000002</v>
      </c>
      <c r="CY410" s="219">
        <v>0.27361111111111103</v>
      </c>
      <c r="DL410" s="2" t="str" cm="1">
        <f t="array" ref="DL410">_xlfn.IFNA(IF(INDEX(SectorsBlocks,ROW()-ROW(DK$5)+2,MATCH(SUBSTITUTE(RPName," ",""),SectorsBlocks_Top,0))&lt;&gt;0,INDEX(SectorsBlocks,ROW()-ROW(DK$5)+2,MATCH(SUBSTITUTE(RPName," ",""),SectorsBlocks_Top,0)),""),"")</f>
        <v/>
      </c>
      <c r="DM410" s="250" t="str" cm="1">
        <f t="array" ref="DM410">_xlfn.IFNA(IF(INDEX(SectorsBlocks,ROW()-ROW(DL$5)+2,MATCH(SUBSTITUTE(RPName," ",""),SectorsBlocks_Top,0))&lt;&gt;0,INDEX(SectorsBlocks,ROW()-ROW(DL$5)+2,MATCH(SUBSTITUTE(RPName," ",""),SectorsBlocks_Top,0)+1),""),"")</f>
        <v/>
      </c>
    </row>
    <row r="411" spans="68:117" ht="15" hidden="1" customHeight="1">
      <c r="BP411" s="236">
        <f ca="1"/>
        <v>0.27291666666666697</v>
      </c>
      <c r="CN411" s="219">
        <f t="shared" si="686"/>
        <v>0.27569444444444446</v>
      </c>
      <c r="CO411" s="219">
        <f t="shared" si="686"/>
        <v>0.27569444444444446</v>
      </c>
      <c r="CQ411" s="219">
        <v>0.27430555555555602</v>
      </c>
      <c r="CV411" s="219">
        <f t="shared" si="687"/>
        <v>0.27569444444444446</v>
      </c>
      <c r="CW411" s="219">
        <f t="shared" si="687"/>
        <v>0.27569444444444446</v>
      </c>
      <c r="CY411" s="219">
        <v>0.27430555555555602</v>
      </c>
      <c r="DL411" s="2" t="str" cm="1">
        <f t="array" ref="DL411">_xlfn.IFNA(IF(INDEX(SectorsBlocks,ROW()-ROW(DK$5)+2,MATCH(SUBSTITUTE(RPName," ",""),SectorsBlocks_Top,0))&lt;&gt;0,INDEX(SectorsBlocks,ROW()-ROW(DK$5)+2,MATCH(SUBSTITUTE(RPName," ",""),SectorsBlocks_Top,0)),""),"")</f>
        <v/>
      </c>
      <c r="DM411" s="250" t="str" cm="1">
        <f t="array" ref="DM411">_xlfn.IFNA(IF(INDEX(SectorsBlocks,ROW()-ROW(DL$5)+2,MATCH(SUBSTITUTE(RPName," ",""),SectorsBlocks_Top,0))&lt;&gt;0,INDEX(SectorsBlocks,ROW()-ROW(DL$5)+2,MATCH(SUBSTITUTE(RPName," ",""),SectorsBlocks_Top,0)+1),""),"")</f>
        <v/>
      </c>
    </row>
    <row r="412" spans="68:117" ht="15" hidden="1" customHeight="1">
      <c r="BP412" s="236">
        <f ca="1"/>
        <v>0.27361111111111103</v>
      </c>
      <c r="CN412" s="219">
        <f t="shared" si="686"/>
        <v>0.27638888888888891</v>
      </c>
      <c r="CO412" s="219">
        <f t="shared" si="686"/>
        <v>0.27638888888888891</v>
      </c>
      <c r="CQ412" s="219">
        <v>0.27500000000000002</v>
      </c>
      <c r="CV412" s="219">
        <f t="shared" si="687"/>
        <v>0.27638888888888891</v>
      </c>
      <c r="CW412" s="219">
        <f t="shared" si="687"/>
        <v>0.27638888888888891</v>
      </c>
      <c r="CY412" s="219">
        <v>0.27500000000000002</v>
      </c>
      <c r="DL412" s="2" t="str" cm="1">
        <f t="array" ref="DL412">_xlfn.IFNA(IF(INDEX(SectorsBlocks,ROW()-ROW(DK$5)+2,MATCH(SUBSTITUTE(RPName," ",""),SectorsBlocks_Top,0))&lt;&gt;0,INDEX(SectorsBlocks,ROW()-ROW(DK$5)+2,MATCH(SUBSTITUTE(RPName," ",""),SectorsBlocks_Top,0)),""),"")</f>
        <v/>
      </c>
      <c r="DM412" s="250" t="str" cm="1">
        <f t="array" ref="DM412">_xlfn.IFNA(IF(INDEX(SectorsBlocks,ROW()-ROW(DL$5)+2,MATCH(SUBSTITUTE(RPName," ",""),SectorsBlocks_Top,0))&lt;&gt;0,INDEX(SectorsBlocks,ROW()-ROW(DL$5)+2,MATCH(SUBSTITUTE(RPName," ",""),SectorsBlocks_Top,0)+1),""),"")</f>
        <v/>
      </c>
    </row>
    <row r="413" spans="68:117" ht="15" hidden="1" customHeight="1">
      <c r="BP413" s="236">
        <f ca="1"/>
        <v>0.27430555555555602</v>
      </c>
      <c r="CN413" s="219">
        <f t="shared" si="686"/>
        <v>0.27708333333333335</v>
      </c>
      <c r="CO413" s="219">
        <f t="shared" si="686"/>
        <v>0.27708333333333335</v>
      </c>
      <c r="CQ413" s="219">
        <v>0.27569444444444402</v>
      </c>
      <c r="CV413" s="219">
        <f t="shared" si="687"/>
        <v>0.27708333333333335</v>
      </c>
      <c r="CW413" s="219">
        <f t="shared" si="687"/>
        <v>0.27708333333333335</v>
      </c>
      <c r="CY413" s="219">
        <v>0.27569444444444402</v>
      </c>
      <c r="DL413" s="2" t="str" cm="1">
        <f t="array" ref="DL413">_xlfn.IFNA(IF(INDEX(SectorsBlocks,ROW()-ROW(DK$5)+2,MATCH(SUBSTITUTE(RPName," ",""),SectorsBlocks_Top,0))&lt;&gt;0,INDEX(SectorsBlocks,ROW()-ROW(DK$5)+2,MATCH(SUBSTITUTE(RPName," ",""),SectorsBlocks_Top,0)),""),"")</f>
        <v/>
      </c>
      <c r="DM413" s="250" t="str" cm="1">
        <f t="array" ref="DM413">_xlfn.IFNA(IF(INDEX(SectorsBlocks,ROW()-ROW(DL$5)+2,MATCH(SUBSTITUTE(RPName," ",""),SectorsBlocks_Top,0))&lt;&gt;0,INDEX(SectorsBlocks,ROW()-ROW(DL$5)+2,MATCH(SUBSTITUTE(RPName," ",""),SectorsBlocks_Top,0)+1),""),"")</f>
        <v/>
      </c>
    </row>
    <row r="414" spans="68:117" ht="15" hidden="1" customHeight="1">
      <c r="BP414" s="236">
        <f ca="1"/>
        <v>0.27500000000000002</v>
      </c>
      <c r="CN414" s="219">
        <f t="shared" si="686"/>
        <v>0.27777777777777779</v>
      </c>
      <c r="CO414" s="219">
        <f t="shared" si="686"/>
        <v>0.27777777777777779</v>
      </c>
      <c r="CQ414" s="219">
        <v>0.27638888888888902</v>
      </c>
      <c r="CV414" s="219">
        <f t="shared" si="687"/>
        <v>0.27777777777777779</v>
      </c>
      <c r="CW414" s="219">
        <f t="shared" si="687"/>
        <v>0.27777777777777779</v>
      </c>
      <c r="CY414" s="219">
        <v>0.27638888888888902</v>
      </c>
      <c r="DL414" s="2" t="str" cm="1">
        <f t="array" ref="DL414">_xlfn.IFNA(IF(INDEX(SectorsBlocks,ROW()-ROW(DK$5)+2,MATCH(SUBSTITUTE(RPName," ",""),SectorsBlocks_Top,0))&lt;&gt;0,INDEX(SectorsBlocks,ROW()-ROW(DK$5)+2,MATCH(SUBSTITUTE(RPName," ",""),SectorsBlocks_Top,0)),""),"")</f>
        <v/>
      </c>
      <c r="DM414" s="250" t="str" cm="1">
        <f t="array" ref="DM414">_xlfn.IFNA(IF(INDEX(SectorsBlocks,ROW()-ROW(DL$5)+2,MATCH(SUBSTITUTE(RPName," ",""),SectorsBlocks_Top,0))&lt;&gt;0,INDEX(SectorsBlocks,ROW()-ROW(DL$5)+2,MATCH(SUBSTITUTE(RPName," ",""),SectorsBlocks_Top,0)+1),""),"")</f>
        <v/>
      </c>
    </row>
    <row r="415" spans="68:117" ht="15" hidden="1" customHeight="1">
      <c r="BP415" s="236">
        <f ca="1"/>
        <v>0.27569444444444402</v>
      </c>
      <c r="CN415" s="219">
        <f t="shared" si="686"/>
        <v>0.27847222222222223</v>
      </c>
      <c r="CO415" s="219">
        <f t="shared" si="686"/>
        <v>0.27847222222222223</v>
      </c>
      <c r="CQ415" s="219">
        <v>0.27708333333333302</v>
      </c>
      <c r="CV415" s="219">
        <f t="shared" si="687"/>
        <v>0.27847222222222223</v>
      </c>
      <c r="CW415" s="219">
        <f t="shared" si="687"/>
        <v>0.27847222222222223</v>
      </c>
      <c r="CY415" s="219">
        <v>0.27708333333333302</v>
      </c>
      <c r="DL415" s="2" t="str" cm="1">
        <f t="array" ref="DL415">_xlfn.IFNA(IF(INDEX(SectorsBlocks,ROW()-ROW(DK$5)+2,MATCH(SUBSTITUTE(RPName," ",""),SectorsBlocks_Top,0))&lt;&gt;0,INDEX(SectorsBlocks,ROW()-ROW(DK$5)+2,MATCH(SUBSTITUTE(RPName," ",""),SectorsBlocks_Top,0)),""),"")</f>
        <v/>
      </c>
      <c r="DM415" s="250" t="str" cm="1">
        <f t="array" ref="DM415">_xlfn.IFNA(IF(INDEX(SectorsBlocks,ROW()-ROW(DL$5)+2,MATCH(SUBSTITUTE(RPName," ",""),SectorsBlocks_Top,0))&lt;&gt;0,INDEX(SectorsBlocks,ROW()-ROW(DL$5)+2,MATCH(SUBSTITUTE(RPName," ",""),SectorsBlocks_Top,0)+1),""),"")</f>
        <v/>
      </c>
    </row>
    <row r="416" spans="68:117" ht="15" hidden="1" customHeight="1">
      <c r="BP416" s="236">
        <f ca="1"/>
        <v>0.27638888888888902</v>
      </c>
      <c r="CN416" s="219">
        <f t="shared" ref="CN416:CO431" si="688">IF(CN415=1,TIME(0,1,0),TIME(HOUR(CN415),MINUTE(CN415),0)+TIME(0,1,0))</f>
        <v>0.27916666666666667</v>
      </c>
      <c r="CO416" s="219">
        <f t="shared" si="688"/>
        <v>0.27916666666666667</v>
      </c>
      <c r="CQ416" s="219">
        <v>0.27777777777777801</v>
      </c>
      <c r="CV416" s="219">
        <f t="shared" ref="CV416:CW431" si="689">IF(CV415=1,TIME(0,1,0),TIME(HOUR(CV415),MINUTE(CV415),0)+TIME(0,1,0))</f>
        <v>0.27916666666666667</v>
      </c>
      <c r="CW416" s="219">
        <f t="shared" si="689"/>
        <v>0.27916666666666667</v>
      </c>
      <c r="CY416" s="219">
        <v>0.27777777777777801</v>
      </c>
      <c r="DL416" s="2" t="str" cm="1">
        <f t="array" ref="DL416">_xlfn.IFNA(IF(INDEX(SectorsBlocks,ROW()-ROW(DK$5)+2,MATCH(SUBSTITUTE(RPName," ",""),SectorsBlocks_Top,0))&lt;&gt;0,INDEX(SectorsBlocks,ROW()-ROW(DK$5)+2,MATCH(SUBSTITUTE(RPName," ",""),SectorsBlocks_Top,0)),""),"")</f>
        <v/>
      </c>
      <c r="DM416" s="250" t="str" cm="1">
        <f t="array" ref="DM416">_xlfn.IFNA(IF(INDEX(SectorsBlocks,ROW()-ROW(DL$5)+2,MATCH(SUBSTITUTE(RPName," ",""),SectorsBlocks_Top,0))&lt;&gt;0,INDEX(SectorsBlocks,ROW()-ROW(DL$5)+2,MATCH(SUBSTITUTE(RPName," ",""),SectorsBlocks_Top,0)+1),""),"")</f>
        <v/>
      </c>
    </row>
    <row r="417" spans="68:117" ht="15" hidden="1" customHeight="1">
      <c r="BP417" s="236">
        <f ca="1"/>
        <v>0.27708333333333302</v>
      </c>
      <c r="CN417" s="219">
        <f t="shared" si="688"/>
        <v>0.27986111111111112</v>
      </c>
      <c r="CO417" s="219">
        <f t="shared" si="688"/>
        <v>0.27986111111111112</v>
      </c>
      <c r="CQ417" s="219">
        <v>0.27847222222222201</v>
      </c>
      <c r="CV417" s="219">
        <f t="shared" si="689"/>
        <v>0.27986111111111112</v>
      </c>
      <c r="CW417" s="219">
        <f t="shared" si="689"/>
        <v>0.27986111111111112</v>
      </c>
      <c r="CY417" s="219">
        <v>0.27847222222222201</v>
      </c>
      <c r="DL417" s="2" t="str" cm="1">
        <f t="array" ref="DL417">_xlfn.IFNA(IF(INDEX(SectorsBlocks,ROW()-ROW(DK$5)+2,MATCH(SUBSTITUTE(RPName," ",""),SectorsBlocks_Top,0))&lt;&gt;0,INDEX(SectorsBlocks,ROW()-ROW(DK$5)+2,MATCH(SUBSTITUTE(RPName," ",""),SectorsBlocks_Top,0)),""),"")</f>
        <v/>
      </c>
      <c r="DM417" s="250" t="str" cm="1">
        <f t="array" ref="DM417">_xlfn.IFNA(IF(INDEX(SectorsBlocks,ROW()-ROW(DL$5)+2,MATCH(SUBSTITUTE(RPName," ",""),SectorsBlocks_Top,0))&lt;&gt;0,INDEX(SectorsBlocks,ROW()-ROW(DL$5)+2,MATCH(SUBSTITUTE(RPName," ",""),SectorsBlocks_Top,0)+1),""),"")</f>
        <v/>
      </c>
    </row>
    <row r="418" spans="68:117" ht="15" hidden="1" customHeight="1">
      <c r="BP418" s="236">
        <f ca="1"/>
        <v>0.27777777777777801</v>
      </c>
      <c r="CN418" s="219">
        <f t="shared" si="688"/>
        <v>0.28055555555555556</v>
      </c>
      <c r="CO418" s="219">
        <f t="shared" si="688"/>
        <v>0.28055555555555556</v>
      </c>
      <c r="CQ418" s="219">
        <v>0.27916666666666701</v>
      </c>
      <c r="CV418" s="219">
        <f t="shared" si="689"/>
        <v>0.28055555555555556</v>
      </c>
      <c r="CW418" s="219">
        <f t="shared" si="689"/>
        <v>0.28055555555555556</v>
      </c>
      <c r="CY418" s="219">
        <v>0.27916666666666701</v>
      </c>
      <c r="DL418" s="2" t="str" cm="1">
        <f t="array" ref="DL418">_xlfn.IFNA(IF(INDEX(SectorsBlocks,ROW()-ROW(DK$5)+2,MATCH(SUBSTITUTE(RPName," ",""),SectorsBlocks_Top,0))&lt;&gt;0,INDEX(SectorsBlocks,ROW()-ROW(DK$5)+2,MATCH(SUBSTITUTE(RPName," ",""),SectorsBlocks_Top,0)),""),"")</f>
        <v/>
      </c>
      <c r="DM418" s="250" t="str" cm="1">
        <f t="array" ref="DM418">_xlfn.IFNA(IF(INDEX(SectorsBlocks,ROW()-ROW(DL$5)+2,MATCH(SUBSTITUTE(RPName," ",""),SectorsBlocks_Top,0))&lt;&gt;0,INDEX(SectorsBlocks,ROW()-ROW(DL$5)+2,MATCH(SUBSTITUTE(RPName," ",""),SectorsBlocks_Top,0)+1),""),"")</f>
        <v/>
      </c>
    </row>
    <row r="419" spans="68:117" ht="15" hidden="1" customHeight="1">
      <c r="BP419" s="236">
        <f ca="1"/>
        <v>0.27847222222222201</v>
      </c>
      <c r="CN419" s="219">
        <f t="shared" si="688"/>
        <v>0.28125</v>
      </c>
      <c r="CO419" s="219">
        <f t="shared" si="688"/>
        <v>0.28125</v>
      </c>
      <c r="CQ419" s="219">
        <v>0.27986111111111101</v>
      </c>
      <c r="CV419" s="219">
        <f t="shared" si="689"/>
        <v>0.28125</v>
      </c>
      <c r="CW419" s="219">
        <f t="shared" si="689"/>
        <v>0.28125</v>
      </c>
      <c r="CY419" s="219">
        <v>0.27986111111111101</v>
      </c>
      <c r="DL419" s="2" t="str" cm="1">
        <f t="array" ref="DL419">_xlfn.IFNA(IF(INDEX(SectorsBlocks,ROW()-ROW(DK$5)+2,MATCH(SUBSTITUTE(RPName," ",""),SectorsBlocks_Top,0))&lt;&gt;0,INDEX(SectorsBlocks,ROW()-ROW(DK$5)+2,MATCH(SUBSTITUTE(RPName," ",""),SectorsBlocks_Top,0)),""),"")</f>
        <v/>
      </c>
      <c r="DM419" s="250" t="str" cm="1">
        <f t="array" ref="DM419">_xlfn.IFNA(IF(INDEX(SectorsBlocks,ROW()-ROW(DL$5)+2,MATCH(SUBSTITUTE(RPName," ",""),SectorsBlocks_Top,0))&lt;&gt;0,INDEX(SectorsBlocks,ROW()-ROW(DL$5)+2,MATCH(SUBSTITUTE(RPName," ",""),SectorsBlocks_Top,0)+1),""),"")</f>
        <v/>
      </c>
    </row>
    <row r="420" spans="68:117" ht="15" hidden="1" customHeight="1">
      <c r="BP420" s="236">
        <f ca="1"/>
        <v>0.27916666666666701</v>
      </c>
      <c r="CN420" s="219">
        <f t="shared" si="688"/>
        <v>0.28194444444444444</v>
      </c>
      <c r="CO420" s="219">
        <f t="shared" si="688"/>
        <v>0.28194444444444444</v>
      </c>
      <c r="CQ420" s="219">
        <v>0.280555555555556</v>
      </c>
      <c r="CV420" s="219">
        <f t="shared" si="689"/>
        <v>0.28194444444444444</v>
      </c>
      <c r="CW420" s="219">
        <f t="shared" si="689"/>
        <v>0.28194444444444444</v>
      </c>
      <c r="CY420" s="219">
        <v>0.280555555555556</v>
      </c>
      <c r="DL420" s="2" t="str" cm="1">
        <f t="array" ref="DL420">_xlfn.IFNA(IF(INDEX(SectorsBlocks,ROW()-ROW(DK$5)+2,MATCH(SUBSTITUTE(RPName," ",""),SectorsBlocks_Top,0))&lt;&gt;0,INDEX(SectorsBlocks,ROW()-ROW(DK$5)+2,MATCH(SUBSTITUTE(RPName," ",""),SectorsBlocks_Top,0)),""),"")</f>
        <v/>
      </c>
      <c r="DM420" s="250" t="str" cm="1">
        <f t="array" ref="DM420">_xlfn.IFNA(IF(INDEX(SectorsBlocks,ROW()-ROW(DL$5)+2,MATCH(SUBSTITUTE(RPName," ",""),SectorsBlocks_Top,0))&lt;&gt;0,INDEX(SectorsBlocks,ROW()-ROW(DL$5)+2,MATCH(SUBSTITUTE(RPName," ",""),SectorsBlocks_Top,0)+1),""),"")</f>
        <v/>
      </c>
    </row>
    <row r="421" spans="68:117" ht="15" hidden="1" customHeight="1">
      <c r="BP421" s="236">
        <f ca="1"/>
        <v>0.27986111111111101</v>
      </c>
      <c r="CN421" s="219">
        <f t="shared" si="688"/>
        <v>0.28263888888888888</v>
      </c>
      <c r="CO421" s="219">
        <f t="shared" si="688"/>
        <v>0.28263888888888888</v>
      </c>
      <c r="CQ421" s="219">
        <v>0.28125</v>
      </c>
      <c r="CV421" s="219">
        <f t="shared" si="689"/>
        <v>0.28263888888888888</v>
      </c>
      <c r="CW421" s="219">
        <f t="shared" si="689"/>
        <v>0.28263888888888888</v>
      </c>
      <c r="CY421" s="219">
        <v>0.28125</v>
      </c>
      <c r="DL421" s="2" t="str" cm="1">
        <f t="array" ref="DL421">_xlfn.IFNA(IF(INDEX(SectorsBlocks,ROW()-ROW(DK$5)+2,MATCH(SUBSTITUTE(RPName," ",""),SectorsBlocks_Top,0))&lt;&gt;0,INDEX(SectorsBlocks,ROW()-ROW(DK$5)+2,MATCH(SUBSTITUTE(RPName," ",""),SectorsBlocks_Top,0)),""),"")</f>
        <v/>
      </c>
      <c r="DM421" s="250" t="str" cm="1">
        <f t="array" ref="DM421">_xlfn.IFNA(IF(INDEX(SectorsBlocks,ROW()-ROW(DL$5)+2,MATCH(SUBSTITUTE(RPName," ",""),SectorsBlocks_Top,0))&lt;&gt;0,INDEX(SectorsBlocks,ROW()-ROW(DL$5)+2,MATCH(SUBSTITUTE(RPName," ",""),SectorsBlocks_Top,0)+1),""),"")</f>
        <v/>
      </c>
    </row>
    <row r="422" spans="68:117" ht="15" hidden="1" customHeight="1">
      <c r="BP422" s="236">
        <f ca="1"/>
        <v>0.280555555555556</v>
      </c>
      <c r="CN422" s="219">
        <f t="shared" si="688"/>
        <v>0.28333333333333333</v>
      </c>
      <c r="CO422" s="219">
        <f t="shared" si="688"/>
        <v>0.28333333333333333</v>
      </c>
      <c r="CQ422" s="219">
        <v>0.281944444444444</v>
      </c>
      <c r="CV422" s="219">
        <f t="shared" si="689"/>
        <v>0.28333333333333333</v>
      </c>
      <c r="CW422" s="219">
        <f t="shared" si="689"/>
        <v>0.28333333333333333</v>
      </c>
      <c r="CY422" s="219">
        <v>0.281944444444444</v>
      </c>
      <c r="DL422" s="2" t="str" cm="1">
        <f t="array" ref="DL422">_xlfn.IFNA(IF(INDEX(SectorsBlocks,ROW()-ROW(DK$5)+2,MATCH(SUBSTITUTE(RPName," ",""),SectorsBlocks_Top,0))&lt;&gt;0,INDEX(SectorsBlocks,ROW()-ROW(DK$5)+2,MATCH(SUBSTITUTE(RPName," ",""),SectorsBlocks_Top,0)),""),"")</f>
        <v/>
      </c>
      <c r="DM422" s="250" t="str" cm="1">
        <f t="array" ref="DM422">_xlfn.IFNA(IF(INDEX(SectorsBlocks,ROW()-ROW(DL$5)+2,MATCH(SUBSTITUTE(RPName," ",""),SectorsBlocks_Top,0))&lt;&gt;0,INDEX(SectorsBlocks,ROW()-ROW(DL$5)+2,MATCH(SUBSTITUTE(RPName," ",""),SectorsBlocks_Top,0)+1),""),"")</f>
        <v/>
      </c>
    </row>
    <row r="423" spans="68:117" ht="15" hidden="1" customHeight="1">
      <c r="BP423" s="236">
        <f ca="1"/>
        <v>0.28125</v>
      </c>
      <c r="CN423" s="219">
        <f t="shared" si="688"/>
        <v>0.28402777777777777</v>
      </c>
      <c r="CO423" s="219">
        <f t="shared" si="688"/>
        <v>0.28402777777777777</v>
      </c>
      <c r="CQ423" s="219">
        <v>0.28263888888888899</v>
      </c>
      <c r="CV423" s="219">
        <f t="shared" si="689"/>
        <v>0.28402777777777777</v>
      </c>
      <c r="CW423" s="219">
        <f t="shared" si="689"/>
        <v>0.28402777777777777</v>
      </c>
      <c r="CY423" s="219">
        <v>0.28263888888888899</v>
      </c>
      <c r="DL423" s="2" t="str" cm="1">
        <f t="array" ref="DL423">_xlfn.IFNA(IF(INDEX(SectorsBlocks,ROW()-ROW(DK$5)+2,MATCH(SUBSTITUTE(RPName," ",""),SectorsBlocks_Top,0))&lt;&gt;0,INDEX(SectorsBlocks,ROW()-ROW(DK$5)+2,MATCH(SUBSTITUTE(RPName," ",""),SectorsBlocks_Top,0)),""),"")</f>
        <v/>
      </c>
      <c r="DM423" s="250" t="str" cm="1">
        <f t="array" ref="DM423">_xlfn.IFNA(IF(INDEX(SectorsBlocks,ROW()-ROW(DL$5)+2,MATCH(SUBSTITUTE(RPName," ",""),SectorsBlocks_Top,0))&lt;&gt;0,INDEX(SectorsBlocks,ROW()-ROW(DL$5)+2,MATCH(SUBSTITUTE(RPName," ",""),SectorsBlocks_Top,0)+1),""),"")</f>
        <v/>
      </c>
    </row>
    <row r="424" spans="68:117" ht="15" hidden="1" customHeight="1">
      <c r="BP424" s="236">
        <f ca="1"/>
        <v>0.281944444444444</v>
      </c>
      <c r="CN424" s="219">
        <f t="shared" si="688"/>
        <v>0.28472222222222221</v>
      </c>
      <c r="CO424" s="219">
        <f t="shared" si="688"/>
        <v>0.28472222222222221</v>
      </c>
      <c r="CQ424" s="219">
        <v>0.28333333333333299</v>
      </c>
      <c r="CV424" s="219">
        <f t="shared" si="689"/>
        <v>0.28472222222222221</v>
      </c>
      <c r="CW424" s="219">
        <f t="shared" si="689"/>
        <v>0.28472222222222221</v>
      </c>
      <c r="CY424" s="219">
        <v>0.28333333333333299</v>
      </c>
      <c r="DL424" s="2" t="str" cm="1">
        <f t="array" ref="DL424">_xlfn.IFNA(IF(INDEX(SectorsBlocks,ROW()-ROW(DK$5)+2,MATCH(SUBSTITUTE(RPName," ",""),SectorsBlocks_Top,0))&lt;&gt;0,INDEX(SectorsBlocks,ROW()-ROW(DK$5)+2,MATCH(SUBSTITUTE(RPName," ",""),SectorsBlocks_Top,0)),""),"")</f>
        <v/>
      </c>
      <c r="DM424" s="250" t="str" cm="1">
        <f t="array" ref="DM424">_xlfn.IFNA(IF(INDEX(SectorsBlocks,ROW()-ROW(DL$5)+2,MATCH(SUBSTITUTE(RPName," ",""),SectorsBlocks_Top,0))&lt;&gt;0,INDEX(SectorsBlocks,ROW()-ROW(DL$5)+2,MATCH(SUBSTITUTE(RPName," ",""),SectorsBlocks_Top,0)+1),""),"")</f>
        <v/>
      </c>
    </row>
    <row r="425" spans="68:117" ht="15" hidden="1" customHeight="1">
      <c r="BP425" s="236">
        <f ca="1"/>
        <v>0.28263888888888899</v>
      </c>
      <c r="CN425" s="219">
        <f t="shared" si="688"/>
        <v>0.28541666666666665</v>
      </c>
      <c r="CO425" s="219">
        <f t="shared" si="688"/>
        <v>0.28541666666666665</v>
      </c>
      <c r="CQ425" s="219">
        <v>0.28402777777777799</v>
      </c>
      <c r="CV425" s="219">
        <f t="shared" si="689"/>
        <v>0.28541666666666665</v>
      </c>
      <c r="CW425" s="219">
        <f t="shared" si="689"/>
        <v>0.28541666666666665</v>
      </c>
      <c r="CY425" s="219">
        <v>0.28402777777777799</v>
      </c>
      <c r="DL425" s="2" t="str" cm="1">
        <f t="array" ref="DL425">_xlfn.IFNA(IF(INDEX(SectorsBlocks,ROW()-ROW(DK$5)+2,MATCH(SUBSTITUTE(RPName," ",""),SectorsBlocks_Top,0))&lt;&gt;0,INDEX(SectorsBlocks,ROW()-ROW(DK$5)+2,MATCH(SUBSTITUTE(RPName," ",""),SectorsBlocks_Top,0)),""),"")</f>
        <v/>
      </c>
      <c r="DM425" s="250" t="str" cm="1">
        <f t="array" ref="DM425">_xlfn.IFNA(IF(INDEX(SectorsBlocks,ROW()-ROW(DL$5)+2,MATCH(SUBSTITUTE(RPName," ",""),SectorsBlocks_Top,0))&lt;&gt;0,INDEX(SectorsBlocks,ROW()-ROW(DL$5)+2,MATCH(SUBSTITUTE(RPName," ",""),SectorsBlocks_Top,0)+1),""),"")</f>
        <v/>
      </c>
    </row>
    <row r="426" spans="68:117" ht="15" hidden="1" customHeight="1">
      <c r="BP426" s="236">
        <f ca="1"/>
        <v>0.28333333333333299</v>
      </c>
      <c r="CN426" s="219">
        <f t="shared" si="688"/>
        <v>0.28611111111111109</v>
      </c>
      <c r="CO426" s="219">
        <f t="shared" si="688"/>
        <v>0.28611111111111109</v>
      </c>
      <c r="CQ426" s="219">
        <v>0.28472222222222199</v>
      </c>
      <c r="CV426" s="219">
        <f t="shared" si="689"/>
        <v>0.28611111111111109</v>
      </c>
      <c r="CW426" s="219">
        <f t="shared" si="689"/>
        <v>0.28611111111111109</v>
      </c>
      <c r="CY426" s="219">
        <v>0.28472222222222199</v>
      </c>
      <c r="DL426" s="2" t="str" cm="1">
        <f t="array" ref="DL426">_xlfn.IFNA(IF(INDEX(SectorsBlocks,ROW()-ROW(DK$5)+2,MATCH(SUBSTITUTE(RPName," ",""),SectorsBlocks_Top,0))&lt;&gt;0,INDEX(SectorsBlocks,ROW()-ROW(DK$5)+2,MATCH(SUBSTITUTE(RPName," ",""),SectorsBlocks_Top,0)),""),"")</f>
        <v/>
      </c>
      <c r="DM426" s="250" t="str" cm="1">
        <f t="array" ref="DM426">_xlfn.IFNA(IF(INDEX(SectorsBlocks,ROW()-ROW(DL$5)+2,MATCH(SUBSTITUTE(RPName," ",""),SectorsBlocks_Top,0))&lt;&gt;0,INDEX(SectorsBlocks,ROW()-ROW(DL$5)+2,MATCH(SUBSTITUTE(RPName," ",""),SectorsBlocks_Top,0)+1),""),"")</f>
        <v/>
      </c>
    </row>
    <row r="427" spans="68:117" ht="15" hidden="1" customHeight="1">
      <c r="BP427" s="236">
        <f ca="1"/>
        <v>0.28402777777777799</v>
      </c>
      <c r="CN427" s="219">
        <f t="shared" si="688"/>
        <v>0.28680555555555554</v>
      </c>
      <c r="CO427" s="219">
        <f t="shared" si="688"/>
        <v>0.28680555555555554</v>
      </c>
      <c r="CQ427" s="219">
        <v>0.28541666666666698</v>
      </c>
      <c r="CV427" s="219">
        <f t="shared" si="689"/>
        <v>0.28680555555555554</v>
      </c>
      <c r="CW427" s="219">
        <f t="shared" si="689"/>
        <v>0.28680555555555554</v>
      </c>
      <c r="CY427" s="219">
        <v>0.28541666666666698</v>
      </c>
      <c r="DL427" s="2" t="str" cm="1">
        <f t="array" ref="DL427">_xlfn.IFNA(IF(INDEX(SectorsBlocks,ROW()-ROW(DK$5)+2,MATCH(SUBSTITUTE(RPName," ",""),SectorsBlocks_Top,0))&lt;&gt;0,INDEX(SectorsBlocks,ROW()-ROW(DK$5)+2,MATCH(SUBSTITUTE(RPName," ",""),SectorsBlocks_Top,0)),""),"")</f>
        <v/>
      </c>
      <c r="DM427" s="250" t="str" cm="1">
        <f t="array" ref="DM427">_xlfn.IFNA(IF(INDEX(SectorsBlocks,ROW()-ROW(DL$5)+2,MATCH(SUBSTITUTE(RPName," ",""),SectorsBlocks_Top,0))&lt;&gt;0,INDEX(SectorsBlocks,ROW()-ROW(DL$5)+2,MATCH(SUBSTITUTE(RPName," ",""),SectorsBlocks_Top,0)+1),""),"")</f>
        <v/>
      </c>
    </row>
    <row r="428" spans="68:117" ht="15" hidden="1" customHeight="1">
      <c r="BP428" s="236">
        <f ca="1"/>
        <v>0.28472222222222199</v>
      </c>
      <c r="CN428" s="219">
        <f t="shared" si="688"/>
        <v>0.28749999999999998</v>
      </c>
      <c r="CO428" s="219">
        <f t="shared" si="688"/>
        <v>0.28749999999999998</v>
      </c>
      <c r="CQ428" s="219">
        <v>0.28611111111111098</v>
      </c>
      <c r="CV428" s="219">
        <f t="shared" si="689"/>
        <v>0.28749999999999998</v>
      </c>
      <c r="CW428" s="219">
        <f t="shared" si="689"/>
        <v>0.28749999999999998</v>
      </c>
      <c r="CY428" s="219">
        <v>0.28611111111111098</v>
      </c>
      <c r="DL428" s="2" t="str" cm="1">
        <f t="array" ref="DL428">_xlfn.IFNA(IF(INDEX(SectorsBlocks,ROW()-ROW(DK$5)+2,MATCH(SUBSTITUTE(RPName," ",""),SectorsBlocks_Top,0))&lt;&gt;0,INDEX(SectorsBlocks,ROW()-ROW(DK$5)+2,MATCH(SUBSTITUTE(RPName," ",""),SectorsBlocks_Top,0)),""),"")</f>
        <v/>
      </c>
      <c r="DM428" s="250" t="str" cm="1">
        <f t="array" ref="DM428">_xlfn.IFNA(IF(INDEX(SectorsBlocks,ROW()-ROW(DL$5)+2,MATCH(SUBSTITUTE(RPName," ",""),SectorsBlocks_Top,0))&lt;&gt;0,INDEX(SectorsBlocks,ROW()-ROW(DL$5)+2,MATCH(SUBSTITUTE(RPName," ",""),SectorsBlocks_Top,0)+1),""),"")</f>
        <v/>
      </c>
    </row>
    <row r="429" spans="68:117" ht="15" hidden="1" customHeight="1">
      <c r="BP429" s="236">
        <f ca="1"/>
        <v>0.28541666666666698</v>
      </c>
      <c r="CN429" s="219">
        <f t="shared" si="688"/>
        <v>0.28819444444444442</v>
      </c>
      <c r="CO429" s="219">
        <f t="shared" si="688"/>
        <v>0.28819444444444442</v>
      </c>
      <c r="CQ429" s="219">
        <v>0.28680555555555598</v>
      </c>
      <c r="CV429" s="219">
        <f t="shared" si="689"/>
        <v>0.28819444444444442</v>
      </c>
      <c r="CW429" s="219">
        <f t="shared" si="689"/>
        <v>0.28819444444444442</v>
      </c>
      <c r="CY429" s="219">
        <v>0.28680555555555598</v>
      </c>
      <c r="DL429" s="2" t="str" cm="1">
        <f t="array" ref="DL429">_xlfn.IFNA(IF(INDEX(SectorsBlocks,ROW()-ROW(DK$5)+2,MATCH(SUBSTITUTE(RPName," ",""),SectorsBlocks_Top,0))&lt;&gt;0,INDEX(SectorsBlocks,ROW()-ROW(DK$5)+2,MATCH(SUBSTITUTE(RPName," ",""),SectorsBlocks_Top,0)),""),"")</f>
        <v/>
      </c>
      <c r="DM429" s="250" t="str" cm="1">
        <f t="array" ref="DM429">_xlfn.IFNA(IF(INDEX(SectorsBlocks,ROW()-ROW(DL$5)+2,MATCH(SUBSTITUTE(RPName," ",""),SectorsBlocks_Top,0))&lt;&gt;0,INDEX(SectorsBlocks,ROW()-ROW(DL$5)+2,MATCH(SUBSTITUTE(RPName," ",""),SectorsBlocks_Top,0)+1),""),"")</f>
        <v/>
      </c>
    </row>
    <row r="430" spans="68:117" ht="15" hidden="1" customHeight="1">
      <c r="BP430" s="236">
        <f ca="1"/>
        <v>0.28611111111111098</v>
      </c>
      <c r="CN430" s="219">
        <f t="shared" si="688"/>
        <v>0.28888888888888886</v>
      </c>
      <c r="CO430" s="219">
        <f t="shared" si="688"/>
        <v>0.28888888888888886</v>
      </c>
      <c r="CQ430" s="219">
        <v>0.28749999999999998</v>
      </c>
      <c r="CV430" s="219">
        <f t="shared" si="689"/>
        <v>0.28888888888888886</v>
      </c>
      <c r="CW430" s="219">
        <f t="shared" si="689"/>
        <v>0.28888888888888886</v>
      </c>
      <c r="CY430" s="219">
        <v>0.28749999999999998</v>
      </c>
      <c r="DL430" s="2" t="str" cm="1">
        <f t="array" ref="DL430">_xlfn.IFNA(IF(INDEX(SectorsBlocks,ROW()-ROW(DK$5)+2,MATCH(SUBSTITUTE(RPName," ",""),SectorsBlocks_Top,0))&lt;&gt;0,INDEX(SectorsBlocks,ROW()-ROW(DK$5)+2,MATCH(SUBSTITUTE(RPName," ",""),SectorsBlocks_Top,0)),""),"")</f>
        <v/>
      </c>
      <c r="DM430" s="250" t="str" cm="1">
        <f t="array" ref="DM430">_xlfn.IFNA(IF(INDEX(SectorsBlocks,ROW()-ROW(DL$5)+2,MATCH(SUBSTITUTE(RPName," ",""),SectorsBlocks_Top,0))&lt;&gt;0,INDEX(SectorsBlocks,ROW()-ROW(DL$5)+2,MATCH(SUBSTITUTE(RPName," ",""),SectorsBlocks_Top,0)+1),""),"")</f>
        <v/>
      </c>
    </row>
    <row r="431" spans="68:117" ht="15" hidden="1" customHeight="1">
      <c r="BP431" s="236">
        <f ca="1"/>
        <v>0.28680555555555598</v>
      </c>
      <c r="CN431" s="219">
        <f t="shared" si="688"/>
        <v>0.2895833333333333</v>
      </c>
      <c r="CO431" s="219">
        <f t="shared" si="688"/>
        <v>0.2895833333333333</v>
      </c>
      <c r="CQ431" s="219">
        <v>0.28819444444444398</v>
      </c>
      <c r="CV431" s="219">
        <f t="shared" si="689"/>
        <v>0.2895833333333333</v>
      </c>
      <c r="CW431" s="219">
        <f t="shared" si="689"/>
        <v>0.2895833333333333</v>
      </c>
      <c r="CY431" s="219">
        <v>0.28819444444444398</v>
      </c>
      <c r="DL431" s="2" t="str" cm="1">
        <f t="array" ref="DL431">_xlfn.IFNA(IF(INDEX(SectorsBlocks,ROW()-ROW(DK$5)+2,MATCH(SUBSTITUTE(RPName," ",""),SectorsBlocks_Top,0))&lt;&gt;0,INDEX(SectorsBlocks,ROW()-ROW(DK$5)+2,MATCH(SUBSTITUTE(RPName," ",""),SectorsBlocks_Top,0)),""),"")</f>
        <v/>
      </c>
      <c r="DM431" s="250" t="str" cm="1">
        <f t="array" ref="DM431">_xlfn.IFNA(IF(INDEX(SectorsBlocks,ROW()-ROW(DL$5)+2,MATCH(SUBSTITUTE(RPName," ",""),SectorsBlocks_Top,0))&lt;&gt;0,INDEX(SectorsBlocks,ROW()-ROW(DL$5)+2,MATCH(SUBSTITUTE(RPName," ",""),SectorsBlocks_Top,0)+1),""),"")</f>
        <v/>
      </c>
    </row>
    <row r="432" spans="68:117" ht="15" hidden="1" customHeight="1">
      <c r="BP432" s="236">
        <f ca="1"/>
        <v>0.28749999999999998</v>
      </c>
      <c r="CN432" s="219">
        <f t="shared" ref="CN432:CO447" si="690">IF(CN431=1,TIME(0,1,0),TIME(HOUR(CN431),MINUTE(CN431),0)+TIME(0,1,0))</f>
        <v>0.2902777777777778</v>
      </c>
      <c r="CO432" s="219">
        <f t="shared" si="690"/>
        <v>0.2902777777777778</v>
      </c>
      <c r="CQ432" s="219">
        <v>0.28888888888888897</v>
      </c>
      <c r="CV432" s="219">
        <f t="shared" ref="CV432:CW447" si="691">IF(CV431=1,TIME(0,1,0),TIME(HOUR(CV431),MINUTE(CV431),0)+TIME(0,1,0))</f>
        <v>0.2902777777777778</v>
      </c>
      <c r="CW432" s="219">
        <f t="shared" si="691"/>
        <v>0.2902777777777778</v>
      </c>
      <c r="CY432" s="219">
        <v>0.28888888888888897</v>
      </c>
      <c r="DL432" s="2" t="str" cm="1">
        <f t="array" ref="DL432">_xlfn.IFNA(IF(INDEX(SectorsBlocks,ROW()-ROW(DK$5)+2,MATCH(SUBSTITUTE(RPName," ",""),SectorsBlocks_Top,0))&lt;&gt;0,INDEX(SectorsBlocks,ROW()-ROW(DK$5)+2,MATCH(SUBSTITUTE(RPName," ",""),SectorsBlocks_Top,0)),""),"")</f>
        <v/>
      </c>
      <c r="DM432" s="250" t="str" cm="1">
        <f t="array" ref="DM432">_xlfn.IFNA(IF(INDEX(SectorsBlocks,ROW()-ROW(DL$5)+2,MATCH(SUBSTITUTE(RPName," ",""),SectorsBlocks_Top,0))&lt;&gt;0,INDEX(SectorsBlocks,ROW()-ROW(DL$5)+2,MATCH(SUBSTITUTE(RPName," ",""),SectorsBlocks_Top,0)+1),""),"")</f>
        <v/>
      </c>
    </row>
    <row r="433" spans="68:117" ht="15" hidden="1" customHeight="1">
      <c r="BP433" s="236">
        <f ca="1"/>
        <v>0.28819444444444398</v>
      </c>
      <c r="CN433" s="219">
        <f t="shared" si="690"/>
        <v>0.29097222222222224</v>
      </c>
      <c r="CO433" s="219">
        <f t="shared" si="690"/>
        <v>0.29097222222222224</v>
      </c>
      <c r="CQ433" s="219">
        <v>0.28958333333333303</v>
      </c>
      <c r="CV433" s="219">
        <f t="shared" si="691"/>
        <v>0.29097222222222224</v>
      </c>
      <c r="CW433" s="219">
        <f t="shared" si="691"/>
        <v>0.29097222222222224</v>
      </c>
      <c r="CY433" s="219">
        <v>0.28958333333333303</v>
      </c>
      <c r="DL433" s="2" t="str" cm="1">
        <f t="array" ref="DL433">_xlfn.IFNA(IF(INDEX(SectorsBlocks,ROW()-ROW(DK$5)+2,MATCH(SUBSTITUTE(RPName," ",""),SectorsBlocks_Top,0))&lt;&gt;0,INDEX(SectorsBlocks,ROW()-ROW(DK$5)+2,MATCH(SUBSTITUTE(RPName," ",""),SectorsBlocks_Top,0)),""),"")</f>
        <v/>
      </c>
      <c r="DM433" s="250" t="str" cm="1">
        <f t="array" ref="DM433">_xlfn.IFNA(IF(INDEX(SectorsBlocks,ROW()-ROW(DL$5)+2,MATCH(SUBSTITUTE(RPName," ",""),SectorsBlocks_Top,0))&lt;&gt;0,INDEX(SectorsBlocks,ROW()-ROW(DL$5)+2,MATCH(SUBSTITUTE(RPName," ",""),SectorsBlocks_Top,0)+1),""),"")</f>
        <v/>
      </c>
    </row>
    <row r="434" spans="68:117" ht="15" hidden="1" customHeight="1">
      <c r="BP434" s="236">
        <f ca="1"/>
        <v>0.28888888888888897</v>
      </c>
      <c r="CN434" s="219">
        <f t="shared" si="690"/>
        <v>0.29166666666666669</v>
      </c>
      <c r="CO434" s="219">
        <f t="shared" si="690"/>
        <v>0.29166666666666669</v>
      </c>
      <c r="CQ434" s="219">
        <v>0.29027777777777802</v>
      </c>
      <c r="CV434" s="219">
        <f t="shared" si="691"/>
        <v>0.29166666666666669</v>
      </c>
      <c r="CW434" s="219">
        <f t="shared" si="691"/>
        <v>0.29166666666666669</v>
      </c>
      <c r="CY434" s="219">
        <v>0.29027777777777802</v>
      </c>
      <c r="DL434" s="2" t="str" cm="1">
        <f t="array" ref="DL434">_xlfn.IFNA(IF(INDEX(SectorsBlocks,ROW()-ROW(DK$5)+2,MATCH(SUBSTITUTE(RPName," ",""),SectorsBlocks_Top,0))&lt;&gt;0,INDEX(SectorsBlocks,ROW()-ROW(DK$5)+2,MATCH(SUBSTITUTE(RPName," ",""),SectorsBlocks_Top,0)),""),"")</f>
        <v/>
      </c>
      <c r="DM434" s="250" t="str" cm="1">
        <f t="array" ref="DM434">_xlfn.IFNA(IF(INDEX(SectorsBlocks,ROW()-ROW(DL$5)+2,MATCH(SUBSTITUTE(RPName," ",""),SectorsBlocks_Top,0))&lt;&gt;0,INDEX(SectorsBlocks,ROW()-ROW(DL$5)+2,MATCH(SUBSTITUTE(RPName," ",""),SectorsBlocks_Top,0)+1),""),"")</f>
        <v/>
      </c>
    </row>
    <row r="435" spans="68:117" ht="15" hidden="1" customHeight="1">
      <c r="BP435" s="236">
        <f ca="1"/>
        <v>0.28958333333333303</v>
      </c>
      <c r="CN435" s="219">
        <f t="shared" si="690"/>
        <v>0.29236111111111113</v>
      </c>
      <c r="CO435" s="219">
        <f t="shared" si="690"/>
        <v>0.29236111111111113</v>
      </c>
      <c r="CQ435" s="219">
        <v>0.29097222222222202</v>
      </c>
      <c r="CV435" s="219">
        <f t="shared" si="691"/>
        <v>0.29236111111111113</v>
      </c>
      <c r="CW435" s="219">
        <f t="shared" si="691"/>
        <v>0.29236111111111113</v>
      </c>
      <c r="CY435" s="219">
        <v>0.29097222222222202</v>
      </c>
      <c r="DL435" s="2" t="str" cm="1">
        <f t="array" ref="DL435">_xlfn.IFNA(IF(INDEX(SectorsBlocks,ROW()-ROW(DK$5)+2,MATCH(SUBSTITUTE(RPName," ",""),SectorsBlocks_Top,0))&lt;&gt;0,INDEX(SectorsBlocks,ROW()-ROW(DK$5)+2,MATCH(SUBSTITUTE(RPName," ",""),SectorsBlocks_Top,0)),""),"")</f>
        <v/>
      </c>
      <c r="DM435" s="250" t="str" cm="1">
        <f t="array" ref="DM435">_xlfn.IFNA(IF(INDEX(SectorsBlocks,ROW()-ROW(DL$5)+2,MATCH(SUBSTITUTE(RPName," ",""),SectorsBlocks_Top,0))&lt;&gt;0,INDEX(SectorsBlocks,ROW()-ROW(DL$5)+2,MATCH(SUBSTITUTE(RPName," ",""),SectorsBlocks_Top,0)+1),""),"")</f>
        <v/>
      </c>
    </row>
    <row r="436" spans="68:117" ht="15" hidden="1" customHeight="1">
      <c r="BP436" s="236">
        <f ca="1"/>
        <v>0.29027777777777802</v>
      </c>
      <c r="CN436" s="219">
        <f t="shared" si="690"/>
        <v>0.29305555555555557</v>
      </c>
      <c r="CO436" s="219">
        <f t="shared" si="690"/>
        <v>0.29305555555555557</v>
      </c>
      <c r="CQ436" s="219">
        <v>0.29166666666666702</v>
      </c>
      <c r="CV436" s="219">
        <f t="shared" si="691"/>
        <v>0.29305555555555557</v>
      </c>
      <c r="CW436" s="219">
        <f t="shared" si="691"/>
        <v>0.29305555555555557</v>
      </c>
      <c r="CY436" s="219">
        <v>0.29166666666666702</v>
      </c>
      <c r="DL436" s="2" t="str" cm="1">
        <f t="array" ref="DL436">_xlfn.IFNA(IF(INDEX(SectorsBlocks,ROW()-ROW(DK$5)+2,MATCH(SUBSTITUTE(RPName," ",""),SectorsBlocks_Top,0))&lt;&gt;0,INDEX(SectorsBlocks,ROW()-ROW(DK$5)+2,MATCH(SUBSTITUTE(RPName," ",""),SectorsBlocks_Top,0)),""),"")</f>
        <v/>
      </c>
      <c r="DM436" s="250" t="str" cm="1">
        <f t="array" ref="DM436">_xlfn.IFNA(IF(INDEX(SectorsBlocks,ROW()-ROW(DL$5)+2,MATCH(SUBSTITUTE(RPName," ",""),SectorsBlocks_Top,0))&lt;&gt;0,INDEX(SectorsBlocks,ROW()-ROW(DL$5)+2,MATCH(SUBSTITUTE(RPName," ",""),SectorsBlocks_Top,0)+1),""),"")</f>
        <v/>
      </c>
    </row>
    <row r="437" spans="68:117" ht="15" hidden="1" customHeight="1">
      <c r="BP437" s="236">
        <f ca="1"/>
        <v>0.29097222222222202</v>
      </c>
      <c r="CN437" s="219">
        <f t="shared" si="690"/>
        <v>0.29375000000000001</v>
      </c>
      <c r="CO437" s="219">
        <f t="shared" si="690"/>
        <v>0.29375000000000001</v>
      </c>
      <c r="CQ437" s="219">
        <v>0.29236111111111102</v>
      </c>
      <c r="CV437" s="219">
        <f t="shared" si="691"/>
        <v>0.29375000000000001</v>
      </c>
      <c r="CW437" s="219">
        <f t="shared" si="691"/>
        <v>0.29375000000000001</v>
      </c>
      <c r="CY437" s="219">
        <v>0.29236111111111102</v>
      </c>
      <c r="DL437" s="2" t="str" cm="1">
        <f t="array" ref="DL437">_xlfn.IFNA(IF(INDEX(SectorsBlocks,ROW()-ROW(DK$5)+2,MATCH(SUBSTITUTE(RPName," ",""),SectorsBlocks_Top,0))&lt;&gt;0,INDEX(SectorsBlocks,ROW()-ROW(DK$5)+2,MATCH(SUBSTITUTE(RPName," ",""),SectorsBlocks_Top,0)),""),"")</f>
        <v/>
      </c>
      <c r="DM437" s="250" t="str" cm="1">
        <f t="array" ref="DM437">_xlfn.IFNA(IF(INDEX(SectorsBlocks,ROW()-ROW(DL$5)+2,MATCH(SUBSTITUTE(RPName," ",""),SectorsBlocks_Top,0))&lt;&gt;0,INDEX(SectorsBlocks,ROW()-ROW(DL$5)+2,MATCH(SUBSTITUTE(RPName," ",""),SectorsBlocks_Top,0)+1),""),"")</f>
        <v/>
      </c>
    </row>
    <row r="438" spans="68:117" ht="15" hidden="1" customHeight="1">
      <c r="BP438" s="236">
        <f ca="1"/>
        <v>0.29166666666666702</v>
      </c>
      <c r="CN438" s="219">
        <f t="shared" si="690"/>
        <v>0.29444444444444445</v>
      </c>
      <c r="CO438" s="219">
        <f t="shared" si="690"/>
        <v>0.29444444444444445</v>
      </c>
      <c r="CQ438" s="219">
        <v>0.29305555555555601</v>
      </c>
      <c r="CV438" s="219">
        <f t="shared" si="691"/>
        <v>0.29444444444444445</v>
      </c>
      <c r="CW438" s="219">
        <f t="shared" si="691"/>
        <v>0.29444444444444445</v>
      </c>
      <c r="CY438" s="219">
        <v>0.29305555555555601</v>
      </c>
      <c r="DL438" s="2" t="str" cm="1">
        <f t="array" ref="DL438">_xlfn.IFNA(IF(INDEX(SectorsBlocks,ROW()-ROW(DK$5)+2,MATCH(SUBSTITUTE(RPName," ",""),SectorsBlocks_Top,0))&lt;&gt;0,INDEX(SectorsBlocks,ROW()-ROW(DK$5)+2,MATCH(SUBSTITUTE(RPName," ",""),SectorsBlocks_Top,0)),""),"")</f>
        <v/>
      </c>
      <c r="DM438" s="250" t="str" cm="1">
        <f t="array" ref="DM438">_xlfn.IFNA(IF(INDEX(SectorsBlocks,ROW()-ROW(DL$5)+2,MATCH(SUBSTITUTE(RPName," ",""),SectorsBlocks_Top,0))&lt;&gt;0,INDEX(SectorsBlocks,ROW()-ROW(DL$5)+2,MATCH(SUBSTITUTE(RPName," ",""),SectorsBlocks_Top,0)+1),""),"")</f>
        <v/>
      </c>
    </row>
    <row r="439" spans="68:117" ht="15" hidden="1" customHeight="1">
      <c r="BP439" s="236">
        <f ca="1"/>
        <v>0.29236111111111102</v>
      </c>
      <c r="CN439" s="219">
        <f t="shared" si="690"/>
        <v>0.2951388888888889</v>
      </c>
      <c r="CO439" s="219">
        <f t="shared" si="690"/>
        <v>0.2951388888888889</v>
      </c>
      <c r="CQ439" s="219">
        <v>0.29375000000000001</v>
      </c>
      <c r="CV439" s="219">
        <f t="shared" si="691"/>
        <v>0.2951388888888889</v>
      </c>
      <c r="CW439" s="219">
        <f t="shared" si="691"/>
        <v>0.2951388888888889</v>
      </c>
      <c r="CY439" s="219">
        <v>0.29375000000000001</v>
      </c>
      <c r="DL439" s="2" t="str" cm="1">
        <f t="array" ref="DL439">_xlfn.IFNA(IF(INDEX(SectorsBlocks,ROW()-ROW(DK$5)+2,MATCH(SUBSTITUTE(RPName," ",""),SectorsBlocks_Top,0))&lt;&gt;0,INDEX(SectorsBlocks,ROW()-ROW(DK$5)+2,MATCH(SUBSTITUTE(RPName," ",""),SectorsBlocks_Top,0)),""),"")</f>
        <v/>
      </c>
      <c r="DM439" s="250" t="str" cm="1">
        <f t="array" ref="DM439">_xlfn.IFNA(IF(INDEX(SectorsBlocks,ROW()-ROW(DL$5)+2,MATCH(SUBSTITUTE(RPName," ",""),SectorsBlocks_Top,0))&lt;&gt;0,INDEX(SectorsBlocks,ROW()-ROW(DL$5)+2,MATCH(SUBSTITUTE(RPName," ",""),SectorsBlocks_Top,0)+1),""),"")</f>
        <v/>
      </c>
    </row>
    <row r="440" spans="68:117" ht="15" hidden="1" customHeight="1">
      <c r="BP440" s="236">
        <f ca="1"/>
        <v>0.29305555555555601</v>
      </c>
      <c r="CN440" s="219">
        <f t="shared" si="690"/>
        <v>0.29583333333333334</v>
      </c>
      <c r="CO440" s="219">
        <f t="shared" si="690"/>
        <v>0.29583333333333334</v>
      </c>
      <c r="CQ440" s="219">
        <v>0.29444444444444401</v>
      </c>
      <c r="CV440" s="219">
        <f t="shared" si="691"/>
        <v>0.29583333333333334</v>
      </c>
      <c r="CW440" s="219">
        <f t="shared" si="691"/>
        <v>0.29583333333333334</v>
      </c>
      <c r="CY440" s="219">
        <v>0.29444444444444401</v>
      </c>
      <c r="DL440" s="2" t="str" cm="1">
        <f t="array" ref="DL440">_xlfn.IFNA(IF(INDEX(SectorsBlocks,ROW()-ROW(DK$5)+2,MATCH(SUBSTITUTE(RPName," ",""),SectorsBlocks_Top,0))&lt;&gt;0,INDEX(SectorsBlocks,ROW()-ROW(DK$5)+2,MATCH(SUBSTITUTE(RPName," ",""),SectorsBlocks_Top,0)),""),"")</f>
        <v/>
      </c>
      <c r="DM440" s="250" t="str" cm="1">
        <f t="array" ref="DM440">_xlfn.IFNA(IF(INDEX(SectorsBlocks,ROW()-ROW(DL$5)+2,MATCH(SUBSTITUTE(RPName," ",""),SectorsBlocks_Top,0))&lt;&gt;0,INDEX(SectorsBlocks,ROW()-ROW(DL$5)+2,MATCH(SUBSTITUTE(RPName," ",""),SectorsBlocks_Top,0)+1),""),"")</f>
        <v/>
      </c>
    </row>
    <row r="441" spans="68:117" ht="15" hidden="1" customHeight="1">
      <c r="BP441" s="236">
        <f ca="1"/>
        <v>0.29375000000000001</v>
      </c>
      <c r="CN441" s="219">
        <f t="shared" si="690"/>
        <v>0.29652777777777778</v>
      </c>
      <c r="CO441" s="219">
        <f t="shared" si="690"/>
        <v>0.29652777777777778</v>
      </c>
      <c r="CQ441" s="219">
        <v>0.29513888888888901</v>
      </c>
      <c r="CV441" s="219">
        <f t="shared" si="691"/>
        <v>0.29652777777777778</v>
      </c>
      <c r="CW441" s="219">
        <f t="shared" si="691"/>
        <v>0.29652777777777778</v>
      </c>
      <c r="CY441" s="219">
        <v>0.29513888888888901</v>
      </c>
      <c r="DL441" s="2" t="str" cm="1">
        <f t="array" ref="DL441">_xlfn.IFNA(IF(INDEX(SectorsBlocks,ROW()-ROW(DK$5)+2,MATCH(SUBSTITUTE(RPName," ",""),SectorsBlocks_Top,0))&lt;&gt;0,INDEX(SectorsBlocks,ROW()-ROW(DK$5)+2,MATCH(SUBSTITUTE(RPName," ",""),SectorsBlocks_Top,0)),""),"")</f>
        <v/>
      </c>
      <c r="DM441" s="250" t="str" cm="1">
        <f t="array" ref="DM441">_xlfn.IFNA(IF(INDEX(SectorsBlocks,ROW()-ROW(DL$5)+2,MATCH(SUBSTITUTE(RPName," ",""),SectorsBlocks_Top,0))&lt;&gt;0,INDEX(SectorsBlocks,ROW()-ROW(DL$5)+2,MATCH(SUBSTITUTE(RPName," ",""),SectorsBlocks_Top,0)+1),""),"")</f>
        <v/>
      </c>
    </row>
    <row r="442" spans="68:117" ht="15" hidden="1" customHeight="1">
      <c r="BP442" s="236">
        <f ca="1"/>
        <v>0.29444444444444401</v>
      </c>
      <c r="CN442" s="219">
        <f t="shared" si="690"/>
        <v>0.29722222222222222</v>
      </c>
      <c r="CO442" s="219">
        <f t="shared" si="690"/>
        <v>0.29722222222222222</v>
      </c>
      <c r="CQ442" s="219">
        <v>0.295833333333333</v>
      </c>
      <c r="CV442" s="219">
        <f t="shared" si="691"/>
        <v>0.29722222222222222</v>
      </c>
      <c r="CW442" s="219">
        <f t="shared" si="691"/>
        <v>0.29722222222222222</v>
      </c>
      <c r="CY442" s="219">
        <v>0.295833333333333</v>
      </c>
      <c r="DL442" s="2" t="str" cm="1">
        <f t="array" ref="DL442">_xlfn.IFNA(IF(INDEX(SectorsBlocks,ROW()-ROW(DK$5)+2,MATCH(SUBSTITUTE(RPName," ",""),SectorsBlocks_Top,0))&lt;&gt;0,INDEX(SectorsBlocks,ROW()-ROW(DK$5)+2,MATCH(SUBSTITUTE(RPName," ",""),SectorsBlocks_Top,0)),""),"")</f>
        <v/>
      </c>
      <c r="DM442" s="250" t="str" cm="1">
        <f t="array" ref="DM442">_xlfn.IFNA(IF(INDEX(SectorsBlocks,ROW()-ROW(DL$5)+2,MATCH(SUBSTITUTE(RPName," ",""),SectorsBlocks_Top,0))&lt;&gt;0,INDEX(SectorsBlocks,ROW()-ROW(DL$5)+2,MATCH(SUBSTITUTE(RPName," ",""),SectorsBlocks_Top,0)+1),""),"")</f>
        <v/>
      </c>
    </row>
    <row r="443" spans="68:117" ht="15" hidden="1" customHeight="1">
      <c r="BP443" s="236">
        <f ca="1"/>
        <v>0.29513888888888901</v>
      </c>
      <c r="CN443" s="219">
        <f t="shared" si="690"/>
        <v>0.29791666666666666</v>
      </c>
      <c r="CO443" s="219">
        <f t="shared" si="690"/>
        <v>0.29791666666666666</v>
      </c>
      <c r="CQ443" s="219">
        <v>0.296527777777778</v>
      </c>
      <c r="CV443" s="219">
        <f t="shared" si="691"/>
        <v>0.29791666666666666</v>
      </c>
      <c r="CW443" s="219">
        <f t="shared" si="691"/>
        <v>0.29791666666666666</v>
      </c>
      <c r="CY443" s="219">
        <v>0.296527777777778</v>
      </c>
      <c r="DL443" s="2" t="str" cm="1">
        <f t="array" ref="DL443">_xlfn.IFNA(IF(INDEX(SectorsBlocks,ROW()-ROW(DK$5)+2,MATCH(SUBSTITUTE(RPName," ",""),SectorsBlocks_Top,0))&lt;&gt;0,INDEX(SectorsBlocks,ROW()-ROW(DK$5)+2,MATCH(SUBSTITUTE(RPName," ",""),SectorsBlocks_Top,0)),""),"")</f>
        <v/>
      </c>
      <c r="DM443" s="250" t="str" cm="1">
        <f t="array" ref="DM443">_xlfn.IFNA(IF(INDEX(SectorsBlocks,ROW()-ROW(DL$5)+2,MATCH(SUBSTITUTE(RPName," ",""),SectorsBlocks_Top,0))&lt;&gt;0,INDEX(SectorsBlocks,ROW()-ROW(DL$5)+2,MATCH(SUBSTITUTE(RPName," ",""),SectorsBlocks_Top,0)+1),""),"")</f>
        <v/>
      </c>
    </row>
    <row r="444" spans="68:117" ht="15" hidden="1" customHeight="1">
      <c r="BP444" s="236">
        <f ca="1"/>
        <v>0.295833333333333</v>
      </c>
      <c r="CN444" s="219">
        <f t="shared" si="690"/>
        <v>0.2986111111111111</v>
      </c>
      <c r="CO444" s="219">
        <f t="shared" si="690"/>
        <v>0.2986111111111111</v>
      </c>
      <c r="CQ444" s="219">
        <v>0.297222222222222</v>
      </c>
      <c r="CV444" s="219">
        <f t="shared" si="691"/>
        <v>0.2986111111111111</v>
      </c>
      <c r="CW444" s="219">
        <f t="shared" si="691"/>
        <v>0.2986111111111111</v>
      </c>
      <c r="CY444" s="219">
        <v>0.297222222222222</v>
      </c>
      <c r="DL444" s="2" t="str" cm="1">
        <f t="array" ref="DL444">_xlfn.IFNA(IF(INDEX(SectorsBlocks,ROW()-ROW(DK$5)+2,MATCH(SUBSTITUTE(RPName," ",""),SectorsBlocks_Top,0))&lt;&gt;0,INDEX(SectorsBlocks,ROW()-ROW(DK$5)+2,MATCH(SUBSTITUTE(RPName," ",""),SectorsBlocks_Top,0)),""),"")</f>
        <v/>
      </c>
      <c r="DM444" s="250" t="str" cm="1">
        <f t="array" ref="DM444">_xlfn.IFNA(IF(INDEX(SectorsBlocks,ROW()-ROW(DL$5)+2,MATCH(SUBSTITUTE(RPName," ",""),SectorsBlocks_Top,0))&lt;&gt;0,INDEX(SectorsBlocks,ROW()-ROW(DL$5)+2,MATCH(SUBSTITUTE(RPName," ",""),SectorsBlocks_Top,0)+1),""),"")</f>
        <v/>
      </c>
    </row>
    <row r="445" spans="68:117" ht="15" hidden="1" customHeight="1">
      <c r="BP445" s="236">
        <f ca="1"/>
        <v>0.296527777777778</v>
      </c>
      <c r="CN445" s="219">
        <f t="shared" si="690"/>
        <v>0.29930555555555555</v>
      </c>
      <c r="CO445" s="219">
        <f t="shared" si="690"/>
        <v>0.29930555555555555</v>
      </c>
      <c r="CQ445" s="219">
        <v>0.297916666666667</v>
      </c>
      <c r="CV445" s="219">
        <f t="shared" si="691"/>
        <v>0.29930555555555555</v>
      </c>
      <c r="CW445" s="219">
        <f t="shared" si="691"/>
        <v>0.29930555555555555</v>
      </c>
      <c r="CY445" s="219">
        <v>0.297916666666667</v>
      </c>
      <c r="DL445" s="2" t="str" cm="1">
        <f t="array" ref="DL445">_xlfn.IFNA(IF(INDEX(SectorsBlocks,ROW()-ROW(DK$5)+2,MATCH(SUBSTITUTE(RPName," ",""),SectorsBlocks_Top,0))&lt;&gt;0,INDEX(SectorsBlocks,ROW()-ROW(DK$5)+2,MATCH(SUBSTITUTE(RPName," ",""),SectorsBlocks_Top,0)),""),"")</f>
        <v/>
      </c>
      <c r="DM445" s="250" t="str" cm="1">
        <f t="array" ref="DM445">_xlfn.IFNA(IF(INDEX(SectorsBlocks,ROW()-ROW(DL$5)+2,MATCH(SUBSTITUTE(RPName," ",""),SectorsBlocks_Top,0))&lt;&gt;0,INDEX(SectorsBlocks,ROW()-ROW(DL$5)+2,MATCH(SUBSTITUTE(RPName," ",""),SectorsBlocks_Top,0)+1),""),"")</f>
        <v/>
      </c>
    </row>
    <row r="446" spans="68:117" ht="15" hidden="1" customHeight="1">
      <c r="BP446" s="236">
        <f ca="1"/>
        <v>0.297222222222222</v>
      </c>
      <c r="CN446" s="219">
        <f t="shared" si="690"/>
        <v>0.3</v>
      </c>
      <c r="CO446" s="219">
        <f t="shared" si="690"/>
        <v>0.3</v>
      </c>
      <c r="CQ446" s="219">
        <v>0.29861111111111099</v>
      </c>
      <c r="CV446" s="219">
        <f t="shared" si="691"/>
        <v>0.3</v>
      </c>
      <c r="CW446" s="219">
        <f t="shared" si="691"/>
        <v>0.3</v>
      </c>
      <c r="CY446" s="219">
        <v>0.29861111111111099</v>
      </c>
      <c r="DL446" s="2" t="str" cm="1">
        <f t="array" ref="DL446">_xlfn.IFNA(IF(INDEX(SectorsBlocks,ROW()-ROW(DK$5)+2,MATCH(SUBSTITUTE(RPName," ",""),SectorsBlocks_Top,0))&lt;&gt;0,INDEX(SectorsBlocks,ROW()-ROW(DK$5)+2,MATCH(SUBSTITUTE(RPName," ",""),SectorsBlocks_Top,0)),""),"")</f>
        <v/>
      </c>
      <c r="DM446" s="250" t="str" cm="1">
        <f t="array" ref="DM446">_xlfn.IFNA(IF(INDEX(SectorsBlocks,ROW()-ROW(DL$5)+2,MATCH(SUBSTITUTE(RPName," ",""),SectorsBlocks_Top,0))&lt;&gt;0,INDEX(SectorsBlocks,ROW()-ROW(DL$5)+2,MATCH(SUBSTITUTE(RPName," ",""),SectorsBlocks_Top,0)+1),""),"")</f>
        <v/>
      </c>
    </row>
    <row r="447" spans="68:117" ht="15" hidden="1" customHeight="1">
      <c r="BP447" s="236">
        <f ca="1"/>
        <v>0.297916666666667</v>
      </c>
      <c r="CN447" s="219">
        <f t="shared" si="690"/>
        <v>0.30069444444444443</v>
      </c>
      <c r="CO447" s="219">
        <f t="shared" si="690"/>
        <v>0.30069444444444443</v>
      </c>
      <c r="CQ447" s="219">
        <v>0.29930555555555599</v>
      </c>
      <c r="CV447" s="219">
        <f t="shared" si="691"/>
        <v>0.30069444444444443</v>
      </c>
      <c r="CW447" s="219">
        <f t="shared" si="691"/>
        <v>0.30069444444444443</v>
      </c>
      <c r="CY447" s="219">
        <v>0.29930555555555599</v>
      </c>
      <c r="DL447" s="2" t="str" cm="1">
        <f t="array" ref="DL447">_xlfn.IFNA(IF(INDEX(SectorsBlocks,ROW()-ROW(DK$5)+2,MATCH(SUBSTITUTE(RPName," ",""),SectorsBlocks_Top,0))&lt;&gt;0,INDEX(SectorsBlocks,ROW()-ROW(DK$5)+2,MATCH(SUBSTITUTE(RPName," ",""),SectorsBlocks_Top,0)),""),"")</f>
        <v/>
      </c>
      <c r="DM447" s="250" t="str" cm="1">
        <f t="array" ref="DM447">_xlfn.IFNA(IF(INDEX(SectorsBlocks,ROW()-ROW(DL$5)+2,MATCH(SUBSTITUTE(RPName," ",""),SectorsBlocks_Top,0))&lt;&gt;0,INDEX(SectorsBlocks,ROW()-ROW(DL$5)+2,MATCH(SUBSTITUTE(RPName," ",""),SectorsBlocks_Top,0)+1),""),"")</f>
        <v/>
      </c>
    </row>
    <row r="448" spans="68:117" ht="15" hidden="1" customHeight="1">
      <c r="BP448" s="236">
        <f ca="1"/>
        <v>0.29861111111111099</v>
      </c>
      <c r="CN448" s="219">
        <f t="shared" ref="CN448:CO463" si="692">IF(CN447=1,TIME(0,1,0),TIME(HOUR(CN447),MINUTE(CN447),0)+TIME(0,1,0))</f>
        <v>0.30138888888888887</v>
      </c>
      <c r="CO448" s="219">
        <f t="shared" si="692"/>
        <v>0.30138888888888887</v>
      </c>
      <c r="CQ448" s="219">
        <v>0.3</v>
      </c>
      <c r="CV448" s="219">
        <f t="shared" ref="CV448:CW463" si="693">IF(CV447=1,TIME(0,1,0),TIME(HOUR(CV447),MINUTE(CV447),0)+TIME(0,1,0))</f>
        <v>0.30138888888888887</v>
      </c>
      <c r="CW448" s="219">
        <f t="shared" si="693"/>
        <v>0.30138888888888887</v>
      </c>
      <c r="CY448" s="219">
        <v>0.3</v>
      </c>
      <c r="DL448" s="2" t="str" cm="1">
        <f t="array" ref="DL448">_xlfn.IFNA(IF(INDEX(SectorsBlocks,ROW()-ROW(DK$5)+2,MATCH(SUBSTITUTE(RPName," ",""),SectorsBlocks_Top,0))&lt;&gt;0,INDEX(SectorsBlocks,ROW()-ROW(DK$5)+2,MATCH(SUBSTITUTE(RPName," ",""),SectorsBlocks_Top,0)),""),"")</f>
        <v/>
      </c>
      <c r="DM448" s="250" t="str" cm="1">
        <f t="array" ref="DM448">_xlfn.IFNA(IF(INDEX(SectorsBlocks,ROW()-ROW(DL$5)+2,MATCH(SUBSTITUTE(RPName," ",""),SectorsBlocks_Top,0))&lt;&gt;0,INDEX(SectorsBlocks,ROW()-ROW(DL$5)+2,MATCH(SUBSTITUTE(RPName," ",""),SectorsBlocks_Top,0)+1),""),"")</f>
        <v/>
      </c>
    </row>
    <row r="449" spans="68:117" ht="15" hidden="1" customHeight="1">
      <c r="BP449" s="236">
        <f ca="1"/>
        <v>0.29930555555555599</v>
      </c>
      <c r="CN449" s="219">
        <f t="shared" si="692"/>
        <v>0.30208333333333331</v>
      </c>
      <c r="CO449" s="219">
        <f t="shared" si="692"/>
        <v>0.30208333333333331</v>
      </c>
      <c r="CQ449" s="219">
        <v>0.30069444444444399</v>
      </c>
      <c r="CV449" s="219">
        <f t="shared" si="693"/>
        <v>0.30208333333333331</v>
      </c>
      <c r="CW449" s="219">
        <f t="shared" si="693"/>
        <v>0.30208333333333331</v>
      </c>
      <c r="CY449" s="219">
        <v>0.30069444444444399</v>
      </c>
      <c r="DL449" s="2" t="str" cm="1">
        <f t="array" ref="DL449">_xlfn.IFNA(IF(INDEX(SectorsBlocks,ROW()-ROW(DK$5)+2,MATCH(SUBSTITUTE(RPName," ",""),SectorsBlocks_Top,0))&lt;&gt;0,INDEX(SectorsBlocks,ROW()-ROW(DK$5)+2,MATCH(SUBSTITUTE(RPName," ",""),SectorsBlocks_Top,0)),""),"")</f>
        <v/>
      </c>
      <c r="DM449" s="250" t="str" cm="1">
        <f t="array" ref="DM449">_xlfn.IFNA(IF(INDEX(SectorsBlocks,ROW()-ROW(DL$5)+2,MATCH(SUBSTITUTE(RPName," ",""),SectorsBlocks_Top,0))&lt;&gt;0,INDEX(SectorsBlocks,ROW()-ROW(DL$5)+2,MATCH(SUBSTITUTE(RPName," ",""),SectorsBlocks_Top,0)+1),""),"")</f>
        <v/>
      </c>
    </row>
    <row r="450" spans="68:117" ht="15" hidden="1" customHeight="1">
      <c r="BP450" s="236">
        <f ca="1"/>
        <v>0.3</v>
      </c>
      <c r="CN450" s="219">
        <f t="shared" si="692"/>
        <v>0.30277777777777776</v>
      </c>
      <c r="CO450" s="219">
        <f t="shared" si="692"/>
        <v>0.30277777777777776</v>
      </c>
      <c r="CQ450" s="219">
        <v>0.30138888888888898</v>
      </c>
      <c r="CV450" s="219">
        <f t="shared" si="693"/>
        <v>0.30277777777777776</v>
      </c>
      <c r="CW450" s="219">
        <f t="shared" si="693"/>
        <v>0.30277777777777776</v>
      </c>
      <c r="CY450" s="219">
        <v>0.30138888888888898</v>
      </c>
      <c r="DL450" s="2" t="str" cm="1">
        <f t="array" ref="DL450">_xlfn.IFNA(IF(INDEX(SectorsBlocks,ROW()-ROW(DK$5)+2,MATCH(SUBSTITUTE(RPName," ",""),SectorsBlocks_Top,0))&lt;&gt;0,INDEX(SectorsBlocks,ROW()-ROW(DK$5)+2,MATCH(SUBSTITUTE(RPName," ",""),SectorsBlocks_Top,0)),""),"")</f>
        <v/>
      </c>
      <c r="DM450" s="250" t="str" cm="1">
        <f t="array" ref="DM450">_xlfn.IFNA(IF(INDEX(SectorsBlocks,ROW()-ROW(DL$5)+2,MATCH(SUBSTITUTE(RPName," ",""),SectorsBlocks_Top,0))&lt;&gt;0,INDEX(SectorsBlocks,ROW()-ROW(DL$5)+2,MATCH(SUBSTITUTE(RPName," ",""),SectorsBlocks_Top,0)+1),""),"")</f>
        <v/>
      </c>
    </row>
    <row r="451" spans="68:117" ht="15" hidden="1" customHeight="1">
      <c r="BP451" s="236">
        <f ca="1"/>
        <v>0.30069444444444399</v>
      </c>
      <c r="CN451" s="219">
        <f t="shared" si="692"/>
        <v>0.3034722222222222</v>
      </c>
      <c r="CO451" s="219">
        <f t="shared" si="692"/>
        <v>0.3034722222222222</v>
      </c>
      <c r="CQ451" s="219">
        <v>0.30208333333333298</v>
      </c>
      <c r="CV451" s="219">
        <f t="shared" si="693"/>
        <v>0.3034722222222222</v>
      </c>
      <c r="CW451" s="219">
        <f t="shared" si="693"/>
        <v>0.3034722222222222</v>
      </c>
      <c r="CY451" s="219">
        <v>0.30208333333333298</v>
      </c>
      <c r="DL451" s="2" t="str" cm="1">
        <f t="array" ref="DL451">_xlfn.IFNA(IF(INDEX(SectorsBlocks,ROW()-ROW(DK$5)+2,MATCH(SUBSTITUTE(RPName," ",""),SectorsBlocks_Top,0))&lt;&gt;0,INDEX(SectorsBlocks,ROW()-ROW(DK$5)+2,MATCH(SUBSTITUTE(RPName," ",""),SectorsBlocks_Top,0)),""),"")</f>
        <v/>
      </c>
      <c r="DM451" s="250" t="str" cm="1">
        <f t="array" ref="DM451">_xlfn.IFNA(IF(INDEX(SectorsBlocks,ROW()-ROW(DL$5)+2,MATCH(SUBSTITUTE(RPName," ",""),SectorsBlocks_Top,0))&lt;&gt;0,INDEX(SectorsBlocks,ROW()-ROW(DL$5)+2,MATCH(SUBSTITUTE(RPName," ",""),SectorsBlocks_Top,0)+1),""),"")</f>
        <v/>
      </c>
    </row>
    <row r="452" spans="68:117" ht="15" hidden="1" customHeight="1">
      <c r="BP452" s="236">
        <f ca="1"/>
        <v>0.30138888888888898</v>
      </c>
      <c r="CN452" s="219">
        <f t="shared" si="692"/>
        <v>0.30416666666666664</v>
      </c>
      <c r="CO452" s="219">
        <f t="shared" si="692"/>
        <v>0.30416666666666664</v>
      </c>
      <c r="CQ452" s="219">
        <v>0.30277777777777798</v>
      </c>
      <c r="CV452" s="219">
        <f t="shared" si="693"/>
        <v>0.30416666666666664</v>
      </c>
      <c r="CW452" s="219">
        <f t="shared" si="693"/>
        <v>0.30416666666666664</v>
      </c>
      <c r="CY452" s="219">
        <v>0.30277777777777798</v>
      </c>
      <c r="DL452" s="2" t="str" cm="1">
        <f t="array" ref="DL452">_xlfn.IFNA(IF(INDEX(SectorsBlocks,ROW()-ROW(DK$5)+2,MATCH(SUBSTITUTE(RPName," ",""),SectorsBlocks_Top,0))&lt;&gt;0,INDEX(SectorsBlocks,ROW()-ROW(DK$5)+2,MATCH(SUBSTITUTE(RPName," ",""),SectorsBlocks_Top,0)),""),"")</f>
        <v/>
      </c>
      <c r="DM452" s="250" t="str" cm="1">
        <f t="array" ref="DM452">_xlfn.IFNA(IF(INDEX(SectorsBlocks,ROW()-ROW(DL$5)+2,MATCH(SUBSTITUTE(RPName," ",""),SectorsBlocks_Top,0))&lt;&gt;0,INDEX(SectorsBlocks,ROW()-ROW(DL$5)+2,MATCH(SUBSTITUTE(RPName," ",""),SectorsBlocks_Top,0)+1),""),"")</f>
        <v/>
      </c>
    </row>
    <row r="453" spans="68:117" ht="15" hidden="1" customHeight="1">
      <c r="BP453" s="236">
        <f ca="1"/>
        <v>0.30208333333333298</v>
      </c>
      <c r="CN453" s="219">
        <f t="shared" si="692"/>
        <v>0.30486111111111108</v>
      </c>
      <c r="CO453" s="219">
        <f t="shared" si="692"/>
        <v>0.30486111111111108</v>
      </c>
      <c r="CQ453" s="219">
        <v>0.30347222222222198</v>
      </c>
      <c r="CV453" s="219">
        <f t="shared" si="693"/>
        <v>0.30486111111111108</v>
      </c>
      <c r="CW453" s="219">
        <f t="shared" si="693"/>
        <v>0.30486111111111108</v>
      </c>
      <c r="CY453" s="219">
        <v>0.30347222222222198</v>
      </c>
      <c r="DL453" s="2" t="str" cm="1">
        <f t="array" ref="DL453">_xlfn.IFNA(IF(INDEX(SectorsBlocks,ROW()-ROW(DK$5)+2,MATCH(SUBSTITUTE(RPName," ",""),SectorsBlocks_Top,0))&lt;&gt;0,INDEX(SectorsBlocks,ROW()-ROW(DK$5)+2,MATCH(SUBSTITUTE(RPName," ",""),SectorsBlocks_Top,0)),""),"")</f>
        <v/>
      </c>
      <c r="DM453" s="250" t="str" cm="1">
        <f t="array" ref="DM453">_xlfn.IFNA(IF(INDEX(SectorsBlocks,ROW()-ROW(DL$5)+2,MATCH(SUBSTITUTE(RPName," ",""),SectorsBlocks_Top,0))&lt;&gt;0,INDEX(SectorsBlocks,ROW()-ROW(DL$5)+2,MATCH(SUBSTITUTE(RPName," ",""),SectorsBlocks_Top,0)+1),""),"")</f>
        <v/>
      </c>
    </row>
    <row r="454" spans="68:117" ht="15" hidden="1" customHeight="1">
      <c r="BP454" s="236">
        <f ca="1"/>
        <v>0.30277777777777798</v>
      </c>
      <c r="CN454" s="219">
        <f t="shared" si="692"/>
        <v>0.30555555555555558</v>
      </c>
      <c r="CO454" s="219">
        <f t="shared" si="692"/>
        <v>0.30555555555555558</v>
      </c>
      <c r="CQ454" s="219">
        <v>0.30416666666666697</v>
      </c>
      <c r="CV454" s="219">
        <f t="shared" si="693"/>
        <v>0.30555555555555558</v>
      </c>
      <c r="CW454" s="219">
        <f t="shared" si="693"/>
        <v>0.30555555555555558</v>
      </c>
      <c r="CY454" s="219">
        <v>0.30416666666666697</v>
      </c>
      <c r="DL454" s="2" t="str" cm="1">
        <f t="array" ref="DL454">_xlfn.IFNA(IF(INDEX(SectorsBlocks,ROW()-ROW(DK$5)+2,MATCH(SUBSTITUTE(RPName," ",""),SectorsBlocks_Top,0))&lt;&gt;0,INDEX(SectorsBlocks,ROW()-ROW(DK$5)+2,MATCH(SUBSTITUTE(RPName," ",""),SectorsBlocks_Top,0)),""),"")</f>
        <v/>
      </c>
      <c r="DM454" s="250" t="str" cm="1">
        <f t="array" ref="DM454">_xlfn.IFNA(IF(INDEX(SectorsBlocks,ROW()-ROW(DL$5)+2,MATCH(SUBSTITUTE(RPName," ",""),SectorsBlocks_Top,0))&lt;&gt;0,INDEX(SectorsBlocks,ROW()-ROW(DL$5)+2,MATCH(SUBSTITUTE(RPName," ",""),SectorsBlocks_Top,0)+1),""),"")</f>
        <v/>
      </c>
    </row>
    <row r="455" spans="68:117" ht="15" hidden="1" customHeight="1">
      <c r="BP455" s="236">
        <f ca="1"/>
        <v>0.30347222222222198</v>
      </c>
      <c r="CN455" s="219">
        <f t="shared" si="692"/>
        <v>0.30625000000000002</v>
      </c>
      <c r="CO455" s="219">
        <f t="shared" si="692"/>
        <v>0.30625000000000002</v>
      </c>
      <c r="CQ455" s="219">
        <v>0.30486111111111103</v>
      </c>
      <c r="CV455" s="219">
        <f t="shared" si="693"/>
        <v>0.30625000000000002</v>
      </c>
      <c r="CW455" s="219">
        <f t="shared" si="693"/>
        <v>0.30625000000000002</v>
      </c>
      <c r="CY455" s="219">
        <v>0.30486111111111103</v>
      </c>
      <c r="DL455" s="2" t="str" cm="1">
        <f t="array" ref="DL455">_xlfn.IFNA(IF(INDEX(SectorsBlocks,ROW()-ROW(DK$5)+2,MATCH(SUBSTITUTE(RPName," ",""),SectorsBlocks_Top,0))&lt;&gt;0,INDEX(SectorsBlocks,ROW()-ROW(DK$5)+2,MATCH(SUBSTITUTE(RPName," ",""),SectorsBlocks_Top,0)),""),"")</f>
        <v/>
      </c>
      <c r="DM455" s="250" t="str" cm="1">
        <f t="array" ref="DM455">_xlfn.IFNA(IF(INDEX(SectorsBlocks,ROW()-ROW(DL$5)+2,MATCH(SUBSTITUTE(RPName," ",""),SectorsBlocks_Top,0))&lt;&gt;0,INDEX(SectorsBlocks,ROW()-ROW(DL$5)+2,MATCH(SUBSTITUTE(RPName," ",""),SectorsBlocks_Top,0)+1),""),"")</f>
        <v/>
      </c>
    </row>
    <row r="456" spans="68:117" ht="15" hidden="1" customHeight="1">
      <c r="BP456" s="236">
        <f ca="1"/>
        <v>0.30416666666666697</v>
      </c>
      <c r="CN456" s="219">
        <f t="shared" si="692"/>
        <v>0.30694444444444446</v>
      </c>
      <c r="CO456" s="219">
        <f t="shared" si="692"/>
        <v>0.30694444444444446</v>
      </c>
      <c r="CQ456" s="219">
        <v>0.30555555555555602</v>
      </c>
      <c r="CV456" s="219">
        <f t="shared" si="693"/>
        <v>0.30694444444444446</v>
      </c>
      <c r="CW456" s="219">
        <f t="shared" si="693"/>
        <v>0.30694444444444446</v>
      </c>
      <c r="CY456" s="219">
        <v>0.30555555555555602</v>
      </c>
      <c r="DL456" s="2" t="str" cm="1">
        <f t="array" ref="DL456">_xlfn.IFNA(IF(INDEX(SectorsBlocks,ROW()-ROW(DK$5)+2,MATCH(SUBSTITUTE(RPName," ",""),SectorsBlocks_Top,0))&lt;&gt;0,INDEX(SectorsBlocks,ROW()-ROW(DK$5)+2,MATCH(SUBSTITUTE(RPName," ",""),SectorsBlocks_Top,0)),""),"")</f>
        <v/>
      </c>
      <c r="DM456" s="250" t="str" cm="1">
        <f t="array" ref="DM456">_xlfn.IFNA(IF(INDEX(SectorsBlocks,ROW()-ROW(DL$5)+2,MATCH(SUBSTITUTE(RPName," ",""),SectorsBlocks_Top,0))&lt;&gt;0,INDEX(SectorsBlocks,ROW()-ROW(DL$5)+2,MATCH(SUBSTITUTE(RPName," ",""),SectorsBlocks_Top,0)+1),""),"")</f>
        <v/>
      </c>
    </row>
    <row r="457" spans="68:117" ht="15" hidden="1" customHeight="1">
      <c r="BP457" s="236">
        <f ca="1"/>
        <v>0.30486111111111103</v>
      </c>
      <c r="CN457" s="219">
        <f t="shared" si="692"/>
        <v>0.30763888888888891</v>
      </c>
      <c r="CO457" s="219">
        <f t="shared" si="692"/>
        <v>0.30763888888888891</v>
      </c>
      <c r="CQ457" s="219">
        <v>0.30625000000000002</v>
      </c>
      <c r="CV457" s="219">
        <f t="shared" si="693"/>
        <v>0.30763888888888891</v>
      </c>
      <c r="CW457" s="219">
        <f t="shared" si="693"/>
        <v>0.30763888888888891</v>
      </c>
      <c r="CY457" s="219">
        <v>0.30625000000000002</v>
      </c>
      <c r="DL457" s="2" t="str" cm="1">
        <f t="array" ref="DL457">_xlfn.IFNA(IF(INDEX(SectorsBlocks,ROW()-ROW(DK$5)+2,MATCH(SUBSTITUTE(RPName," ",""),SectorsBlocks_Top,0))&lt;&gt;0,INDEX(SectorsBlocks,ROW()-ROW(DK$5)+2,MATCH(SUBSTITUTE(RPName," ",""),SectorsBlocks_Top,0)),""),"")</f>
        <v/>
      </c>
      <c r="DM457" s="250" t="str" cm="1">
        <f t="array" ref="DM457">_xlfn.IFNA(IF(INDEX(SectorsBlocks,ROW()-ROW(DL$5)+2,MATCH(SUBSTITUTE(RPName," ",""),SectorsBlocks_Top,0))&lt;&gt;0,INDEX(SectorsBlocks,ROW()-ROW(DL$5)+2,MATCH(SUBSTITUTE(RPName," ",""),SectorsBlocks_Top,0)+1),""),"")</f>
        <v/>
      </c>
    </row>
    <row r="458" spans="68:117" ht="15" hidden="1" customHeight="1">
      <c r="BP458" s="236">
        <f ca="1"/>
        <v>0.30555555555555602</v>
      </c>
      <c r="CN458" s="219">
        <f t="shared" si="692"/>
        <v>0.30833333333333335</v>
      </c>
      <c r="CO458" s="219">
        <f t="shared" si="692"/>
        <v>0.30833333333333335</v>
      </c>
      <c r="CQ458" s="219">
        <v>0.30694444444444402</v>
      </c>
      <c r="CV458" s="219">
        <f t="shared" si="693"/>
        <v>0.30833333333333335</v>
      </c>
      <c r="CW458" s="219">
        <f t="shared" si="693"/>
        <v>0.30833333333333335</v>
      </c>
      <c r="CY458" s="219">
        <v>0.30694444444444402</v>
      </c>
      <c r="DL458" s="2" t="str" cm="1">
        <f t="array" ref="DL458">_xlfn.IFNA(IF(INDEX(SectorsBlocks,ROW()-ROW(DK$5)+2,MATCH(SUBSTITUTE(RPName," ",""),SectorsBlocks_Top,0))&lt;&gt;0,INDEX(SectorsBlocks,ROW()-ROW(DK$5)+2,MATCH(SUBSTITUTE(RPName," ",""),SectorsBlocks_Top,0)),""),"")</f>
        <v/>
      </c>
      <c r="DM458" s="250" t="str" cm="1">
        <f t="array" ref="DM458">_xlfn.IFNA(IF(INDEX(SectorsBlocks,ROW()-ROW(DL$5)+2,MATCH(SUBSTITUTE(RPName," ",""),SectorsBlocks_Top,0))&lt;&gt;0,INDEX(SectorsBlocks,ROW()-ROW(DL$5)+2,MATCH(SUBSTITUTE(RPName," ",""),SectorsBlocks_Top,0)+1),""),"")</f>
        <v/>
      </c>
    </row>
    <row r="459" spans="68:117" ht="15" hidden="1" customHeight="1">
      <c r="BP459" s="236">
        <f ca="1"/>
        <v>0.30625000000000002</v>
      </c>
      <c r="CN459" s="219">
        <f t="shared" si="692"/>
        <v>0.30902777777777779</v>
      </c>
      <c r="CO459" s="219">
        <f t="shared" si="692"/>
        <v>0.30902777777777779</v>
      </c>
      <c r="CQ459" s="219">
        <v>0.30763888888888902</v>
      </c>
      <c r="CV459" s="219">
        <f t="shared" si="693"/>
        <v>0.30902777777777779</v>
      </c>
      <c r="CW459" s="219">
        <f t="shared" si="693"/>
        <v>0.30902777777777779</v>
      </c>
      <c r="CY459" s="219">
        <v>0.30763888888888902</v>
      </c>
      <c r="DL459" s="2" t="str" cm="1">
        <f t="array" ref="DL459">_xlfn.IFNA(IF(INDEX(SectorsBlocks,ROW()-ROW(DK$5)+2,MATCH(SUBSTITUTE(RPName," ",""),SectorsBlocks_Top,0))&lt;&gt;0,INDEX(SectorsBlocks,ROW()-ROW(DK$5)+2,MATCH(SUBSTITUTE(RPName," ",""),SectorsBlocks_Top,0)),""),"")</f>
        <v/>
      </c>
      <c r="DM459" s="250" t="str" cm="1">
        <f t="array" ref="DM459">_xlfn.IFNA(IF(INDEX(SectorsBlocks,ROW()-ROW(DL$5)+2,MATCH(SUBSTITUTE(RPName," ",""),SectorsBlocks_Top,0))&lt;&gt;0,INDEX(SectorsBlocks,ROW()-ROW(DL$5)+2,MATCH(SUBSTITUTE(RPName," ",""),SectorsBlocks_Top,0)+1),""),"")</f>
        <v/>
      </c>
    </row>
    <row r="460" spans="68:117" ht="15" hidden="1" customHeight="1">
      <c r="BP460" s="236">
        <f ca="1"/>
        <v>0.30694444444444402</v>
      </c>
      <c r="CN460" s="219">
        <f t="shared" si="692"/>
        <v>0.30972222222222223</v>
      </c>
      <c r="CO460" s="219">
        <f t="shared" si="692"/>
        <v>0.30972222222222223</v>
      </c>
      <c r="CQ460" s="219">
        <v>0.30833333333333302</v>
      </c>
      <c r="CV460" s="219">
        <f t="shared" si="693"/>
        <v>0.30972222222222223</v>
      </c>
      <c r="CW460" s="219">
        <f t="shared" si="693"/>
        <v>0.30972222222222223</v>
      </c>
      <c r="CY460" s="219">
        <v>0.30833333333333302</v>
      </c>
      <c r="DL460" s="2" t="str" cm="1">
        <f t="array" ref="DL460">_xlfn.IFNA(IF(INDEX(SectorsBlocks,ROW()-ROW(DK$5)+2,MATCH(SUBSTITUTE(RPName," ",""),SectorsBlocks_Top,0))&lt;&gt;0,INDEX(SectorsBlocks,ROW()-ROW(DK$5)+2,MATCH(SUBSTITUTE(RPName," ",""),SectorsBlocks_Top,0)),""),"")</f>
        <v/>
      </c>
      <c r="DM460" s="250" t="str" cm="1">
        <f t="array" ref="DM460">_xlfn.IFNA(IF(INDEX(SectorsBlocks,ROW()-ROW(DL$5)+2,MATCH(SUBSTITUTE(RPName," ",""),SectorsBlocks_Top,0))&lt;&gt;0,INDEX(SectorsBlocks,ROW()-ROW(DL$5)+2,MATCH(SUBSTITUTE(RPName," ",""),SectorsBlocks_Top,0)+1),""),"")</f>
        <v/>
      </c>
    </row>
    <row r="461" spans="68:117" ht="15" hidden="1" customHeight="1">
      <c r="BP461" s="236">
        <f ca="1"/>
        <v>0.30763888888888902</v>
      </c>
      <c r="CN461" s="219">
        <f t="shared" si="692"/>
        <v>0.31041666666666667</v>
      </c>
      <c r="CO461" s="219">
        <f t="shared" si="692"/>
        <v>0.31041666666666667</v>
      </c>
      <c r="CQ461" s="219">
        <v>0.30902777777777801</v>
      </c>
      <c r="CV461" s="219">
        <f t="shared" si="693"/>
        <v>0.31041666666666667</v>
      </c>
      <c r="CW461" s="219">
        <f t="shared" si="693"/>
        <v>0.31041666666666667</v>
      </c>
      <c r="CY461" s="219">
        <v>0.30902777777777801</v>
      </c>
      <c r="DL461" s="2" t="str" cm="1">
        <f t="array" ref="DL461">_xlfn.IFNA(IF(INDEX(SectorsBlocks,ROW()-ROW(DK$5)+2,MATCH(SUBSTITUTE(RPName," ",""),SectorsBlocks_Top,0))&lt;&gt;0,INDEX(SectorsBlocks,ROW()-ROW(DK$5)+2,MATCH(SUBSTITUTE(RPName," ",""),SectorsBlocks_Top,0)),""),"")</f>
        <v/>
      </c>
      <c r="DM461" s="250" t="str" cm="1">
        <f t="array" ref="DM461">_xlfn.IFNA(IF(INDEX(SectorsBlocks,ROW()-ROW(DL$5)+2,MATCH(SUBSTITUTE(RPName," ",""),SectorsBlocks_Top,0))&lt;&gt;0,INDEX(SectorsBlocks,ROW()-ROW(DL$5)+2,MATCH(SUBSTITUTE(RPName," ",""),SectorsBlocks_Top,0)+1),""),"")</f>
        <v/>
      </c>
    </row>
    <row r="462" spans="68:117" ht="15" hidden="1" customHeight="1">
      <c r="BP462" s="236">
        <f ca="1"/>
        <v>0.30833333333333302</v>
      </c>
      <c r="CN462" s="219">
        <f t="shared" si="692"/>
        <v>0.31111111111111112</v>
      </c>
      <c r="CO462" s="219">
        <f t="shared" si="692"/>
        <v>0.31111111111111112</v>
      </c>
      <c r="CQ462" s="219">
        <v>0.30972222222222201</v>
      </c>
      <c r="CV462" s="219">
        <f t="shared" si="693"/>
        <v>0.31111111111111112</v>
      </c>
      <c r="CW462" s="219">
        <f t="shared" si="693"/>
        <v>0.31111111111111112</v>
      </c>
      <c r="CY462" s="219">
        <v>0.30972222222222201</v>
      </c>
      <c r="DL462" s="2" t="str" cm="1">
        <f t="array" ref="DL462">_xlfn.IFNA(IF(INDEX(SectorsBlocks,ROW()-ROW(DK$5)+2,MATCH(SUBSTITUTE(RPName," ",""),SectorsBlocks_Top,0))&lt;&gt;0,INDEX(SectorsBlocks,ROW()-ROW(DK$5)+2,MATCH(SUBSTITUTE(RPName," ",""),SectorsBlocks_Top,0)),""),"")</f>
        <v/>
      </c>
      <c r="DM462" s="250" t="str" cm="1">
        <f t="array" ref="DM462">_xlfn.IFNA(IF(INDEX(SectorsBlocks,ROW()-ROW(DL$5)+2,MATCH(SUBSTITUTE(RPName," ",""),SectorsBlocks_Top,0))&lt;&gt;0,INDEX(SectorsBlocks,ROW()-ROW(DL$5)+2,MATCH(SUBSTITUTE(RPName," ",""),SectorsBlocks_Top,0)+1),""),"")</f>
        <v/>
      </c>
    </row>
    <row r="463" spans="68:117" ht="15" hidden="1" customHeight="1">
      <c r="BP463" s="236">
        <f ca="1"/>
        <v>0.30902777777777801</v>
      </c>
      <c r="CN463" s="219">
        <f t="shared" si="692"/>
        <v>0.31180555555555556</v>
      </c>
      <c r="CO463" s="219">
        <f t="shared" si="692"/>
        <v>0.31180555555555556</v>
      </c>
      <c r="CQ463" s="219">
        <v>0.31041666666666701</v>
      </c>
      <c r="CV463" s="219">
        <f t="shared" si="693"/>
        <v>0.31180555555555556</v>
      </c>
      <c r="CW463" s="219">
        <f t="shared" si="693"/>
        <v>0.31180555555555556</v>
      </c>
      <c r="CY463" s="219">
        <v>0.31041666666666701</v>
      </c>
      <c r="DL463" s="2" t="str" cm="1">
        <f t="array" ref="DL463">_xlfn.IFNA(IF(INDEX(SectorsBlocks,ROW()-ROW(DK$5)+2,MATCH(SUBSTITUTE(RPName," ",""),SectorsBlocks_Top,0))&lt;&gt;0,INDEX(SectorsBlocks,ROW()-ROW(DK$5)+2,MATCH(SUBSTITUTE(RPName," ",""),SectorsBlocks_Top,0)),""),"")</f>
        <v/>
      </c>
      <c r="DM463" s="250" t="str" cm="1">
        <f t="array" ref="DM463">_xlfn.IFNA(IF(INDEX(SectorsBlocks,ROW()-ROW(DL$5)+2,MATCH(SUBSTITUTE(RPName," ",""),SectorsBlocks_Top,0))&lt;&gt;0,INDEX(SectorsBlocks,ROW()-ROW(DL$5)+2,MATCH(SUBSTITUTE(RPName," ",""),SectorsBlocks_Top,0)+1),""),"")</f>
        <v/>
      </c>
    </row>
    <row r="464" spans="68:117" ht="15" hidden="1" customHeight="1">
      <c r="BP464" s="236">
        <f ca="1"/>
        <v>0.30972222222222201</v>
      </c>
      <c r="CN464" s="219">
        <f t="shared" ref="CN464:CO479" si="694">IF(CN463=1,TIME(0,1,0),TIME(HOUR(CN463),MINUTE(CN463),0)+TIME(0,1,0))</f>
        <v>0.3125</v>
      </c>
      <c r="CO464" s="219">
        <f t="shared" si="694"/>
        <v>0.3125</v>
      </c>
      <c r="CQ464" s="219">
        <v>0.31111111111111101</v>
      </c>
      <c r="CV464" s="219">
        <f t="shared" ref="CV464:CW479" si="695">IF(CV463=1,TIME(0,1,0),TIME(HOUR(CV463),MINUTE(CV463),0)+TIME(0,1,0))</f>
        <v>0.3125</v>
      </c>
      <c r="CW464" s="219">
        <f t="shared" si="695"/>
        <v>0.3125</v>
      </c>
      <c r="CY464" s="219">
        <v>0.31111111111111101</v>
      </c>
      <c r="DL464" s="2" t="str" cm="1">
        <f t="array" ref="DL464">_xlfn.IFNA(IF(INDEX(SectorsBlocks,ROW()-ROW(DK$5)+2,MATCH(SUBSTITUTE(RPName," ",""),SectorsBlocks_Top,0))&lt;&gt;0,INDEX(SectorsBlocks,ROW()-ROW(DK$5)+2,MATCH(SUBSTITUTE(RPName," ",""),SectorsBlocks_Top,0)),""),"")</f>
        <v/>
      </c>
      <c r="DM464" s="250" t="str" cm="1">
        <f t="array" ref="DM464">_xlfn.IFNA(IF(INDEX(SectorsBlocks,ROW()-ROW(DL$5)+2,MATCH(SUBSTITUTE(RPName," ",""),SectorsBlocks_Top,0))&lt;&gt;0,INDEX(SectorsBlocks,ROW()-ROW(DL$5)+2,MATCH(SUBSTITUTE(RPName," ",""),SectorsBlocks_Top,0)+1),""),"")</f>
        <v/>
      </c>
    </row>
    <row r="465" spans="68:117" ht="15" hidden="1" customHeight="1">
      <c r="BP465" s="236">
        <f ca="1"/>
        <v>0.31041666666666701</v>
      </c>
      <c r="CN465" s="219">
        <f t="shared" si="694"/>
        <v>0.31319444444444444</v>
      </c>
      <c r="CO465" s="219">
        <f t="shared" si="694"/>
        <v>0.31319444444444444</v>
      </c>
      <c r="CQ465" s="219">
        <v>0.311805555555556</v>
      </c>
      <c r="CV465" s="219">
        <f t="shared" si="695"/>
        <v>0.31319444444444444</v>
      </c>
      <c r="CW465" s="219">
        <f t="shared" si="695"/>
        <v>0.31319444444444444</v>
      </c>
      <c r="CY465" s="219">
        <v>0.311805555555556</v>
      </c>
      <c r="DL465" s="2" t="str" cm="1">
        <f t="array" ref="DL465">_xlfn.IFNA(IF(INDEX(SectorsBlocks,ROW()-ROW(DK$5)+2,MATCH(SUBSTITUTE(RPName," ",""),SectorsBlocks_Top,0))&lt;&gt;0,INDEX(SectorsBlocks,ROW()-ROW(DK$5)+2,MATCH(SUBSTITUTE(RPName," ",""),SectorsBlocks_Top,0)),""),"")</f>
        <v/>
      </c>
      <c r="DM465" s="250" t="str" cm="1">
        <f t="array" ref="DM465">_xlfn.IFNA(IF(INDEX(SectorsBlocks,ROW()-ROW(DL$5)+2,MATCH(SUBSTITUTE(RPName," ",""),SectorsBlocks_Top,0))&lt;&gt;0,INDEX(SectorsBlocks,ROW()-ROW(DL$5)+2,MATCH(SUBSTITUTE(RPName," ",""),SectorsBlocks_Top,0)+1),""),"")</f>
        <v/>
      </c>
    </row>
    <row r="466" spans="68:117" ht="15" hidden="1" customHeight="1">
      <c r="BP466" s="236">
        <f ca="1"/>
        <v>0.31111111111111101</v>
      </c>
      <c r="CN466" s="219">
        <f t="shared" si="694"/>
        <v>0.31388888888888888</v>
      </c>
      <c r="CO466" s="219">
        <f t="shared" si="694"/>
        <v>0.31388888888888888</v>
      </c>
      <c r="CQ466" s="219">
        <v>0.3125</v>
      </c>
      <c r="CV466" s="219">
        <f t="shared" si="695"/>
        <v>0.31388888888888888</v>
      </c>
      <c r="CW466" s="219">
        <f t="shared" si="695"/>
        <v>0.31388888888888888</v>
      </c>
      <c r="CY466" s="219">
        <v>0.3125</v>
      </c>
      <c r="DL466" s="2" t="str" cm="1">
        <f t="array" ref="DL466">_xlfn.IFNA(IF(INDEX(SectorsBlocks,ROW()-ROW(DK$5)+2,MATCH(SUBSTITUTE(RPName," ",""),SectorsBlocks_Top,0))&lt;&gt;0,INDEX(SectorsBlocks,ROW()-ROW(DK$5)+2,MATCH(SUBSTITUTE(RPName," ",""),SectorsBlocks_Top,0)),""),"")</f>
        <v/>
      </c>
      <c r="DM466" s="250" t="str" cm="1">
        <f t="array" ref="DM466">_xlfn.IFNA(IF(INDEX(SectorsBlocks,ROW()-ROW(DL$5)+2,MATCH(SUBSTITUTE(RPName," ",""),SectorsBlocks_Top,0))&lt;&gt;0,INDEX(SectorsBlocks,ROW()-ROW(DL$5)+2,MATCH(SUBSTITUTE(RPName," ",""),SectorsBlocks_Top,0)+1),""),"")</f>
        <v/>
      </c>
    </row>
    <row r="467" spans="68:117" ht="15" hidden="1" customHeight="1">
      <c r="BP467" s="236">
        <f ca="1"/>
        <v>0.311805555555556</v>
      </c>
      <c r="CN467" s="219">
        <f t="shared" si="694"/>
        <v>0.31458333333333333</v>
      </c>
      <c r="CO467" s="219">
        <f t="shared" si="694"/>
        <v>0.31458333333333333</v>
      </c>
      <c r="CQ467" s="219">
        <v>0.313194444444444</v>
      </c>
      <c r="CV467" s="219">
        <f t="shared" si="695"/>
        <v>0.31458333333333333</v>
      </c>
      <c r="CW467" s="219">
        <f t="shared" si="695"/>
        <v>0.31458333333333333</v>
      </c>
      <c r="CY467" s="219">
        <v>0.313194444444444</v>
      </c>
      <c r="DL467" s="2" t="str" cm="1">
        <f t="array" ref="DL467">_xlfn.IFNA(IF(INDEX(SectorsBlocks,ROW()-ROW(DK$5)+2,MATCH(SUBSTITUTE(RPName," ",""),SectorsBlocks_Top,0))&lt;&gt;0,INDEX(SectorsBlocks,ROW()-ROW(DK$5)+2,MATCH(SUBSTITUTE(RPName," ",""),SectorsBlocks_Top,0)),""),"")</f>
        <v/>
      </c>
      <c r="DM467" s="250" t="str" cm="1">
        <f t="array" ref="DM467">_xlfn.IFNA(IF(INDEX(SectorsBlocks,ROW()-ROW(DL$5)+2,MATCH(SUBSTITUTE(RPName," ",""),SectorsBlocks_Top,0))&lt;&gt;0,INDEX(SectorsBlocks,ROW()-ROW(DL$5)+2,MATCH(SUBSTITUTE(RPName," ",""),SectorsBlocks_Top,0)+1),""),"")</f>
        <v/>
      </c>
    </row>
    <row r="468" spans="68:117" ht="15" hidden="1" customHeight="1">
      <c r="BP468" s="236">
        <f ca="1"/>
        <v>0.3125</v>
      </c>
      <c r="CN468" s="219">
        <f t="shared" si="694"/>
        <v>0.31527777777777777</v>
      </c>
      <c r="CO468" s="219">
        <f t="shared" si="694"/>
        <v>0.31527777777777777</v>
      </c>
      <c r="CQ468" s="219">
        <v>0.31388888888888899</v>
      </c>
      <c r="CV468" s="219">
        <f t="shared" si="695"/>
        <v>0.31527777777777777</v>
      </c>
      <c r="CW468" s="219">
        <f t="shared" si="695"/>
        <v>0.31527777777777777</v>
      </c>
      <c r="CY468" s="219">
        <v>0.31388888888888899</v>
      </c>
      <c r="DL468" s="2" t="str" cm="1">
        <f t="array" ref="DL468">_xlfn.IFNA(IF(INDEX(SectorsBlocks,ROW()-ROW(DK$5)+2,MATCH(SUBSTITUTE(RPName," ",""),SectorsBlocks_Top,0))&lt;&gt;0,INDEX(SectorsBlocks,ROW()-ROW(DK$5)+2,MATCH(SUBSTITUTE(RPName," ",""),SectorsBlocks_Top,0)),""),"")</f>
        <v/>
      </c>
      <c r="DM468" s="250" t="str" cm="1">
        <f t="array" ref="DM468">_xlfn.IFNA(IF(INDEX(SectorsBlocks,ROW()-ROW(DL$5)+2,MATCH(SUBSTITUTE(RPName," ",""),SectorsBlocks_Top,0))&lt;&gt;0,INDEX(SectorsBlocks,ROW()-ROW(DL$5)+2,MATCH(SUBSTITUTE(RPName," ",""),SectorsBlocks_Top,0)+1),""),"")</f>
        <v/>
      </c>
    </row>
    <row r="469" spans="68:117" ht="15" hidden="1" customHeight="1">
      <c r="BP469" s="236">
        <f ca="1"/>
        <v>0.313194444444444</v>
      </c>
      <c r="CN469" s="219">
        <f t="shared" si="694"/>
        <v>0.31597222222222221</v>
      </c>
      <c r="CO469" s="219">
        <f t="shared" si="694"/>
        <v>0.31597222222222221</v>
      </c>
      <c r="CQ469" s="219">
        <v>0.31458333333333299</v>
      </c>
      <c r="CV469" s="219">
        <f t="shared" si="695"/>
        <v>0.31597222222222221</v>
      </c>
      <c r="CW469" s="219">
        <f t="shared" si="695"/>
        <v>0.31597222222222221</v>
      </c>
      <c r="CY469" s="219">
        <v>0.31458333333333299</v>
      </c>
      <c r="DL469" s="2" t="str" cm="1">
        <f t="array" ref="DL469">_xlfn.IFNA(IF(INDEX(SectorsBlocks,ROW()-ROW(DK$5)+2,MATCH(SUBSTITUTE(RPName," ",""),SectorsBlocks_Top,0))&lt;&gt;0,INDEX(SectorsBlocks,ROW()-ROW(DK$5)+2,MATCH(SUBSTITUTE(RPName," ",""),SectorsBlocks_Top,0)),""),"")</f>
        <v/>
      </c>
      <c r="DM469" s="250" t="str" cm="1">
        <f t="array" ref="DM469">_xlfn.IFNA(IF(INDEX(SectorsBlocks,ROW()-ROW(DL$5)+2,MATCH(SUBSTITUTE(RPName," ",""),SectorsBlocks_Top,0))&lt;&gt;0,INDEX(SectorsBlocks,ROW()-ROW(DL$5)+2,MATCH(SUBSTITUTE(RPName," ",""),SectorsBlocks_Top,0)+1),""),"")</f>
        <v/>
      </c>
    </row>
    <row r="470" spans="68:117" ht="15" hidden="1" customHeight="1">
      <c r="BP470" s="236">
        <f ca="1"/>
        <v>0.31388888888888899</v>
      </c>
      <c r="CN470" s="219">
        <f t="shared" si="694"/>
        <v>0.31666666666666665</v>
      </c>
      <c r="CO470" s="219">
        <f t="shared" si="694"/>
        <v>0.31666666666666665</v>
      </c>
      <c r="CQ470" s="219">
        <v>0.31527777777777799</v>
      </c>
      <c r="CV470" s="219">
        <f t="shared" si="695"/>
        <v>0.31666666666666665</v>
      </c>
      <c r="CW470" s="219">
        <f t="shared" si="695"/>
        <v>0.31666666666666665</v>
      </c>
      <c r="CY470" s="219">
        <v>0.31527777777777799</v>
      </c>
      <c r="DL470" s="2" t="str" cm="1">
        <f t="array" ref="DL470">_xlfn.IFNA(IF(INDEX(SectorsBlocks,ROW()-ROW(DK$5)+2,MATCH(SUBSTITUTE(RPName," ",""),SectorsBlocks_Top,0))&lt;&gt;0,INDEX(SectorsBlocks,ROW()-ROW(DK$5)+2,MATCH(SUBSTITUTE(RPName," ",""),SectorsBlocks_Top,0)),""),"")</f>
        <v/>
      </c>
      <c r="DM470" s="250" t="str" cm="1">
        <f t="array" ref="DM470">_xlfn.IFNA(IF(INDEX(SectorsBlocks,ROW()-ROW(DL$5)+2,MATCH(SUBSTITUTE(RPName," ",""),SectorsBlocks_Top,0))&lt;&gt;0,INDEX(SectorsBlocks,ROW()-ROW(DL$5)+2,MATCH(SUBSTITUTE(RPName," ",""),SectorsBlocks_Top,0)+1),""),"")</f>
        <v/>
      </c>
    </row>
    <row r="471" spans="68:117" ht="15" hidden="1" customHeight="1">
      <c r="BP471" s="236">
        <f ca="1"/>
        <v>0.31458333333333299</v>
      </c>
      <c r="CN471" s="219">
        <f t="shared" si="694"/>
        <v>0.31736111111111109</v>
      </c>
      <c r="CO471" s="219">
        <f t="shared" si="694"/>
        <v>0.31736111111111109</v>
      </c>
      <c r="CQ471" s="219">
        <v>0.31597222222222199</v>
      </c>
      <c r="CV471" s="219">
        <f t="shared" si="695"/>
        <v>0.31736111111111109</v>
      </c>
      <c r="CW471" s="219">
        <f t="shared" si="695"/>
        <v>0.31736111111111109</v>
      </c>
      <c r="CY471" s="219">
        <v>0.31597222222222199</v>
      </c>
      <c r="DL471" s="2" t="str" cm="1">
        <f t="array" ref="DL471">_xlfn.IFNA(IF(INDEX(SectorsBlocks,ROW()-ROW(DK$5)+2,MATCH(SUBSTITUTE(RPName," ",""),SectorsBlocks_Top,0))&lt;&gt;0,INDEX(SectorsBlocks,ROW()-ROW(DK$5)+2,MATCH(SUBSTITUTE(RPName," ",""),SectorsBlocks_Top,0)),""),"")</f>
        <v/>
      </c>
      <c r="DM471" s="250" t="str" cm="1">
        <f t="array" ref="DM471">_xlfn.IFNA(IF(INDEX(SectorsBlocks,ROW()-ROW(DL$5)+2,MATCH(SUBSTITUTE(RPName," ",""),SectorsBlocks_Top,0))&lt;&gt;0,INDEX(SectorsBlocks,ROW()-ROW(DL$5)+2,MATCH(SUBSTITUTE(RPName," ",""),SectorsBlocks_Top,0)+1),""),"")</f>
        <v/>
      </c>
    </row>
    <row r="472" spans="68:117" ht="15" hidden="1" customHeight="1">
      <c r="BP472" s="236">
        <f ca="1"/>
        <v>0.31527777777777799</v>
      </c>
      <c r="CN472" s="219">
        <f t="shared" si="694"/>
        <v>0.31805555555555554</v>
      </c>
      <c r="CO472" s="219">
        <f t="shared" si="694"/>
        <v>0.31805555555555554</v>
      </c>
      <c r="CQ472" s="219">
        <v>0.31666666666666698</v>
      </c>
      <c r="CV472" s="219">
        <f t="shared" si="695"/>
        <v>0.31805555555555554</v>
      </c>
      <c r="CW472" s="219">
        <f t="shared" si="695"/>
        <v>0.31805555555555554</v>
      </c>
      <c r="CY472" s="219">
        <v>0.31666666666666698</v>
      </c>
      <c r="DL472" s="2" t="str" cm="1">
        <f t="array" ref="DL472">_xlfn.IFNA(IF(INDEX(SectorsBlocks,ROW()-ROW(DK$5)+2,MATCH(SUBSTITUTE(RPName," ",""),SectorsBlocks_Top,0))&lt;&gt;0,INDEX(SectorsBlocks,ROW()-ROW(DK$5)+2,MATCH(SUBSTITUTE(RPName," ",""),SectorsBlocks_Top,0)),""),"")</f>
        <v/>
      </c>
      <c r="DM472" s="250" t="str" cm="1">
        <f t="array" ref="DM472">_xlfn.IFNA(IF(INDEX(SectorsBlocks,ROW()-ROW(DL$5)+2,MATCH(SUBSTITUTE(RPName," ",""),SectorsBlocks_Top,0))&lt;&gt;0,INDEX(SectorsBlocks,ROW()-ROW(DL$5)+2,MATCH(SUBSTITUTE(RPName," ",""),SectorsBlocks_Top,0)+1),""),"")</f>
        <v/>
      </c>
    </row>
    <row r="473" spans="68:117" ht="15" hidden="1" customHeight="1">
      <c r="BP473" s="236">
        <f ca="1"/>
        <v>0.31597222222222199</v>
      </c>
      <c r="CN473" s="219">
        <f t="shared" si="694"/>
        <v>0.31874999999999998</v>
      </c>
      <c r="CO473" s="219">
        <f t="shared" si="694"/>
        <v>0.31874999999999998</v>
      </c>
      <c r="CQ473" s="219">
        <v>0.31736111111111098</v>
      </c>
      <c r="CV473" s="219">
        <f t="shared" si="695"/>
        <v>0.31874999999999998</v>
      </c>
      <c r="CW473" s="219">
        <f t="shared" si="695"/>
        <v>0.31874999999999998</v>
      </c>
      <c r="CY473" s="219">
        <v>0.31736111111111098</v>
      </c>
      <c r="DL473" s="2" t="str" cm="1">
        <f t="array" ref="DL473">_xlfn.IFNA(IF(INDEX(SectorsBlocks,ROW()-ROW(DK$5)+2,MATCH(SUBSTITUTE(RPName," ",""),SectorsBlocks_Top,0))&lt;&gt;0,INDEX(SectorsBlocks,ROW()-ROW(DK$5)+2,MATCH(SUBSTITUTE(RPName," ",""),SectorsBlocks_Top,0)),""),"")</f>
        <v/>
      </c>
      <c r="DM473" s="250" t="str" cm="1">
        <f t="array" ref="DM473">_xlfn.IFNA(IF(INDEX(SectorsBlocks,ROW()-ROW(DL$5)+2,MATCH(SUBSTITUTE(RPName," ",""),SectorsBlocks_Top,0))&lt;&gt;0,INDEX(SectorsBlocks,ROW()-ROW(DL$5)+2,MATCH(SUBSTITUTE(RPName," ",""),SectorsBlocks_Top,0)+1),""),"")</f>
        <v/>
      </c>
    </row>
    <row r="474" spans="68:117" ht="15" hidden="1" customHeight="1">
      <c r="BP474" s="236">
        <f ca="1"/>
        <v>0.31666666666666698</v>
      </c>
      <c r="CN474" s="219">
        <f t="shared" si="694"/>
        <v>0.31944444444444442</v>
      </c>
      <c r="CO474" s="219">
        <f t="shared" si="694"/>
        <v>0.31944444444444442</v>
      </c>
      <c r="CQ474" s="219">
        <v>0.31805555555555598</v>
      </c>
      <c r="CV474" s="219">
        <f t="shared" si="695"/>
        <v>0.31944444444444442</v>
      </c>
      <c r="CW474" s="219">
        <f t="shared" si="695"/>
        <v>0.31944444444444442</v>
      </c>
      <c r="CY474" s="219">
        <v>0.31805555555555598</v>
      </c>
      <c r="DL474" s="2" t="str" cm="1">
        <f t="array" ref="DL474">_xlfn.IFNA(IF(INDEX(SectorsBlocks,ROW()-ROW(DK$5)+2,MATCH(SUBSTITUTE(RPName," ",""),SectorsBlocks_Top,0))&lt;&gt;0,INDEX(SectorsBlocks,ROW()-ROW(DK$5)+2,MATCH(SUBSTITUTE(RPName," ",""),SectorsBlocks_Top,0)),""),"")</f>
        <v/>
      </c>
      <c r="DM474" s="250" t="str" cm="1">
        <f t="array" ref="DM474">_xlfn.IFNA(IF(INDEX(SectorsBlocks,ROW()-ROW(DL$5)+2,MATCH(SUBSTITUTE(RPName," ",""),SectorsBlocks_Top,0))&lt;&gt;0,INDEX(SectorsBlocks,ROW()-ROW(DL$5)+2,MATCH(SUBSTITUTE(RPName," ",""),SectorsBlocks_Top,0)+1),""),"")</f>
        <v/>
      </c>
    </row>
    <row r="475" spans="68:117" ht="15" hidden="1" customHeight="1">
      <c r="BP475" s="236">
        <f ca="1"/>
        <v>0.31736111111111098</v>
      </c>
      <c r="CN475" s="219">
        <f t="shared" si="694"/>
        <v>0.32013888888888886</v>
      </c>
      <c r="CO475" s="219">
        <f t="shared" si="694"/>
        <v>0.32013888888888886</v>
      </c>
      <c r="CQ475" s="219">
        <v>0.31874999999999998</v>
      </c>
      <c r="CV475" s="219">
        <f t="shared" si="695"/>
        <v>0.32013888888888886</v>
      </c>
      <c r="CW475" s="219">
        <f t="shared" si="695"/>
        <v>0.32013888888888886</v>
      </c>
      <c r="CY475" s="219">
        <v>0.31874999999999998</v>
      </c>
      <c r="DL475" s="2" t="str" cm="1">
        <f t="array" ref="DL475">_xlfn.IFNA(IF(INDEX(SectorsBlocks,ROW()-ROW(DK$5)+2,MATCH(SUBSTITUTE(RPName," ",""),SectorsBlocks_Top,0))&lt;&gt;0,INDEX(SectorsBlocks,ROW()-ROW(DK$5)+2,MATCH(SUBSTITUTE(RPName," ",""),SectorsBlocks_Top,0)),""),"")</f>
        <v/>
      </c>
      <c r="DM475" s="250" t="str" cm="1">
        <f t="array" ref="DM475">_xlfn.IFNA(IF(INDEX(SectorsBlocks,ROW()-ROW(DL$5)+2,MATCH(SUBSTITUTE(RPName," ",""),SectorsBlocks_Top,0))&lt;&gt;0,INDEX(SectorsBlocks,ROW()-ROW(DL$5)+2,MATCH(SUBSTITUTE(RPName," ",""),SectorsBlocks_Top,0)+1),""),"")</f>
        <v/>
      </c>
    </row>
    <row r="476" spans="68:117" ht="15" hidden="1" customHeight="1">
      <c r="BP476" s="236">
        <f ca="1"/>
        <v>0.31805555555555598</v>
      </c>
      <c r="CN476" s="219">
        <f t="shared" si="694"/>
        <v>0.3208333333333333</v>
      </c>
      <c r="CO476" s="219">
        <f t="shared" si="694"/>
        <v>0.3208333333333333</v>
      </c>
      <c r="CQ476" s="219">
        <v>0.31944444444444398</v>
      </c>
      <c r="CV476" s="219">
        <f t="shared" si="695"/>
        <v>0.3208333333333333</v>
      </c>
      <c r="CW476" s="219">
        <f t="shared" si="695"/>
        <v>0.3208333333333333</v>
      </c>
      <c r="CY476" s="219">
        <v>0.31944444444444398</v>
      </c>
      <c r="DL476" s="2" t="str" cm="1">
        <f t="array" ref="DL476">_xlfn.IFNA(IF(INDEX(SectorsBlocks,ROW()-ROW(DK$5)+2,MATCH(SUBSTITUTE(RPName," ",""),SectorsBlocks_Top,0))&lt;&gt;0,INDEX(SectorsBlocks,ROW()-ROW(DK$5)+2,MATCH(SUBSTITUTE(RPName," ",""),SectorsBlocks_Top,0)),""),"")</f>
        <v/>
      </c>
      <c r="DM476" s="250" t="str" cm="1">
        <f t="array" ref="DM476">_xlfn.IFNA(IF(INDEX(SectorsBlocks,ROW()-ROW(DL$5)+2,MATCH(SUBSTITUTE(RPName," ",""),SectorsBlocks_Top,0))&lt;&gt;0,INDEX(SectorsBlocks,ROW()-ROW(DL$5)+2,MATCH(SUBSTITUTE(RPName," ",""),SectorsBlocks_Top,0)+1),""),"")</f>
        <v/>
      </c>
    </row>
    <row r="477" spans="68:117" ht="15" hidden="1" customHeight="1">
      <c r="BP477" s="236">
        <f ca="1"/>
        <v>0.31874999999999998</v>
      </c>
      <c r="CN477" s="219">
        <f t="shared" si="694"/>
        <v>0.3215277777777778</v>
      </c>
      <c r="CO477" s="219">
        <f t="shared" si="694"/>
        <v>0.3215277777777778</v>
      </c>
      <c r="CQ477" s="219">
        <v>0.32013888888888897</v>
      </c>
      <c r="CV477" s="219">
        <f t="shared" si="695"/>
        <v>0.3215277777777778</v>
      </c>
      <c r="CW477" s="219">
        <f t="shared" si="695"/>
        <v>0.3215277777777778</v>
      </c>
      <c r="CY477" s="219">
        <v>0.32013888888888897</v>
      </c>
      <c r="DL477" s="2" t="str" cm="1">
        <f t="array" ref="DL477">_xlfn.IFNA(IF(INDEX(SectorsBlocks,ROW()-ROW(DK$5)+2,MATCH(SUBSTITUTE(RPName," ",""),SectorsBlocks_Top,0))&lt;&gt;0,INDEX(SectorsBlocks,ROW()-ROW(DK$5)+2,MATCH(SUBSTITUTE(RPName," ",""),SectorsBlocks_Top,0)),""),"")</f>
        <v/>
      </c>
      <c r="DM477" s="250" t="str" cm="1">
        <f t="array" ref="DM477">_xlfn.IFNA(IF(INDEX(SectorsBlocks,ROW()-ROW(DL$5)+2,MATCH(SUBSTITUTE(RPName," ",""),SectorsBlocks_Top,0))&lt;&gt;0,INDEX(SectorsBlocks,ROW()-ROW(DL$5)+2,MATCH(SUBSTITUTE(RPName," ",""),SectorsBlocks_Top,0)+1),""),"")</f>
        <v/>
      </c>
    </row>
    <row r="478" spans="68:117" ht="15" hidden="1" customHeight="1">
      <c r="BP478" s="236">
        <f ca="1"/>
        <v>0.31944444444444398</v>
      </c>
      <c r="CN478" s="219">
        <f t="shared" si="694"/>
        <v>0.32222222222222224</v>
      </c>
      <c r="CO478" s="219">
        <f t="shared" si="694"/>
        <v>0.32222222222222224</v>
      </c>
      <c r="CQ478" s="219">
        <v>0.32083333333333303</v>
      </c>
      <c r="CV478" s="219">
        <f t="shared" si="695"/>
        <v>0.32222222222222224</v>
      </c>
      <c r="CW478" s="219">
        <f t="shared" si="695"/>
        <v>0.32222222222222224</v>
      </c>
      <c r="CY478" s="219">
        <v>0.32083333333333303</v>
      </c>
      <c r="DL478" s="2" t="str" cm="1">
        <f t="array" ref="DL478">_xlfn.IFNA(IF(INDEX(SectorsBlocks,ROW()-ROW(DK$5)+2,MATCH(SUBSTITUTE(RPName," ",""),SectorsBlocks_Top,0))&lt;&gt;0,INDEX(SectorsBlocks,ROW()-ROW(DK$5)+2,MATCH(SUBSTITUTE(RPName," ",""),SectorsBlocks_Top,0)),""),"")</f>
        <v/>
      </c>
      <c r="DM478" s="250" t="str" cm="1">
        <f t="array" ref="DM478">_xlfn.IFNA(IF(INDEX(SectorsBlocks,ROW()-ROW(DL$5)+2,MATCH(SUBSTITUTE(RPName," ",""),SectorsBlocks_Top,0))&lt;&gt;0,INDEX(SectorsBlocks,ROW()-ROW(DL$5)+2,MATCH(SUBSTITUTE(RPName," ",""),SectorsBlocks_Top,0)+1),""),"")</f>
        <v/>
      </c>
    </row>
    <row r="479" spans="68:117" ht="15" hidden="1" customHeight="1">
      <c r="BP479" s="236">
        <f ca="1"/>
        <v>0.32013888888888897</v>
      </c>
      <c r="CN479" s="219">
        <f t="shared" si="694"/>
        <v>0.32291666666666669</v>
      </c>
      <c r="CO479" s="219">
        <f t="shared" si="694"/>
        <v>0.32291666666666669</v>
      </c>
      <c r="CQ479" s="219">
        <v>0.32152777777777802</v>
      </c>
      <c r="CV479" s="219">
        <f t="shared" si="695"/>
        <v>0.32291666666666669</v>
      </c>
      <c r="CW479" s="219">
        <f t="shared" si="695"/>
        <v>0.32291666666666669</v>
      </c>
      <c r="CY479" s="219">
        <v>0.32152777777777802</v>
      </c>
      <c r="DL479" s="2" t="str" cm="1">
        <f t="array" ref="DL479">_xlfn.IFNA(IF(INDEX(SectorsBlocks,ROW()-ROW(DK$5)+2,MATCH(SUBSTITUTE(RPName," ",""),SectorsBlocks_Top,0))&lt;&gt;0,INDEX(SectorsBlocks,ROW()-ROW(DK$5)+2,MATCH(SUBSTITUTE(RPName," ",""),SectorsBlocks_Top,0)),""),"")</f>
        <v/>
      </c>
      <c r="DM479" s="250" t="str" cm="1">
        <f t="array" ref="DM479">_xlfn.IFNA(IF(INDEX(SectorsBlocks,ROW()-ROW(DL$5)+2,MATCH(SUBSTITUTE(RPName," ",""),SectorsBlocks_Top,0))&lt;&gt;0,INDEX(SectorsBlocks,ROW()-ROW(DL$5)+2,MATCH(SUBSTITUTE(RPName," ",""),SectorsBlocks_Top,0)+1),""),"")</f>
        <v/>
      </c>
    </row>
    <row r="480" spans="68:117" ht="15" hidden="1" customHeight="1">
      <c r="BP480" s="236">
        <f ca="1"/>
        <v>0.32083333333333303</v>
      </c>
      <c r="CN480" s="219">
        <f t="shared" ref="CN480:CO495" si="696">IF(CN479=1,TIME(0,1,0),TIME(HOUR(CN479),MINUTE(CN479),0)+TIME(0,1,0))</f>
        <v>0.32361111111111113</v>
      </c>
      <c r="CO480" s="219">
        <f t="shared" si="696"/>
        <v>0.32361111111111113</v>
      </c>
      <c r="CQ480" s="219">
        <v>0.32222222222222202</v>
      </c>
      <c r="CV480" s="219">
        <f t="shared" ref="CV480:CW495" si="697">IF(CV479=1,TIME(0,1,0),TIME(HOUR(CV479),MINUTE(CV479),0)+TIME(0,1,0))</f>
        <v>0.32361111111111113</v>
      </c>
      <c r="CW480" s="219">
        <f t="shared" si="697"/>
        <v>0.32361111111111113</v>
      </c>
      <c r="CY480" s="219">
        <v>0.32222222222222202</v>
      </c>
      <c r="DL480" s="2" t="str" cm="1">
        <f t="array" ref="DL480">_xlfn.IFNA(IF(INDEX(SectorsBlocks,ROW()-ROW(DK$5)+2,MATCH(SUBSTITUTE(RPName," ",""),SectorsBlocks_Top,0))&lt;&gt;0,INDEX(SectorsBlocks,ROW()-ROW(DK$5)+2,MATCH(SUBSTITUTE(RPName," ",""),SectorsBlocks_Top,0)),""),"")</f>
        <v/>
      </c>
      <c r="DM480" s="250" t="str" cm="1">
        <f t="array" ref="DM480">_xlfn.IFNA(IF(INDEX(SectorsBlocks,ROW()-ROW(DL$5)+2,MATCH(SUBSTITUTE(RPName," ",""),SectorsBlocks_Top,0))&lt;&gt;0,INDEX(SectorsBlocks,ROW()-ROW(DL$5)+2,MATCH(SUBSTITUTE(RPName," ",""),SectorsBlocks_Top,0)+1),""),"")</f>
        <v/>
      </c>
    </row>
    <row r="481" spans="68:117" ht="15" hidden="1" customHeight="1">
      <c r="BP481" s="236">
        <f ca="1"/>
        <v>0.32152777777777802</v>
      </c>
      <c r="CN481" s="219">
        <f t="shared" si="696"/>
        <v>0.32430555555555557</v>
      </c>
      <c r="CO481" s="219">
        <f t="shared" si="696"/>
        <v>0.32430555555555557</v>
      </c>
      <c r="CQ481" s="219">
        <v>0.32291666666666702</v>
      </c>
      <c r="CV481" s="219">
        <f t="shared" si="697"/>
        <v>0.32430555555555557</v>
      </c>
      <c r="CW481" s="219">
        <f t="shared" si="697"/>
        <v>0.32430555555555557</v>
      </c>
      <c r="CY481" s="219">
        <v>0.32291666666666702</v>
      </c>
      <c r="DL481" s="2" t="str" cm="1">
        <f t="array" ref="DL481">_xlfn.IFNA(IF(INDEX(SectorsBlocks,ROW()-ROW(DK$5)+2,MATCH(SUBSTITUTE(RPName," ",""),SectorsBlocks_Top,0))&lt;&gt;0,INDEX(SectorsBlocks,ROW()-ROW(DK$5)+2,MATCH(SUBSTITUTE(RPName," ",""),SectorsBlocks_Top,0)),""),"")</f>
        <v/>
      </c>
      <c r="DM481" s="250" t="str" cm="1">
        <f t="array" ref="DM481">_xlfn.IFNA(IF(INDEX(SectorsBlocks,ROW()-ROW(DL$5)+2,MATCH(SUBSTITUTE(RPName," ",""),SectorsBlocks_Top,0))&lt;&gt;0,INDEX(SectorsBlocks,ROW()-ROW(DL$5)+2,MATCH(SUBSTITUTE(RPName," ",""),SectorsBlocks_Top,0)+1),""),"")</f>
        <v/>
      </c>
    </row>
    <row r="482" spans="68:117" ht="15" hidden="1" customHeight="1">
      <c r="BP482" s="236">
        <f ca="1"/>
        <v>0.32222222222222202</v>
      </c>
      <c r="CN482" s="219">
        <f t="shared" si="696"/>
        <v>0.32500000000000001</v>
      </c>
      <c r="CO482" s="219">
        <f t="shared" si="696"/>
        <v>0.32500000000000001</v>
      </c>
      <c r="CQ482" s="219">
        <v>0.32361111111111102</v>
      </c>
      <c r="CV482" s="219">
        <f t="shared" si="697"/>
        <v>0.32500000000000001</v>
      </c>
      <c r="CW482" s="219">
        <f t="shared" si="697"/>
        <v>0.32500000000000001</v>
      </c>
      <c r="CY482" s="219">
        <v>0.32361111111111102</v>
      </c>
      <c r="DL482" s="2" t="str" cm="1">
        <f t="array" ref="DL482">_xlfn.IFNA(IF(INDEX(SectorsBlocks,ROW()-ROW(DK$5)+2,MATCH(SUBSTITUTE(RPName," ",""),SectorsBlocks_Top,0))&lt;&gt;0,INDEX(SectorsBlocks,ROW()-ROW(DK$5)+2,MATCH(SUBSTITUTE(RPName," ",""),SectorsBlocks_Top,0)),""),"")</f>
        <v/>
      </c>
      <c r="DM482" s="250" t="str" cm="1">
        <f t="array" ref="DM482">_xlfn.IFNA(IF(INDEX(SectorsBlocks,ROW()-ROW(DL$5)+2,MATCH(SUBSTITUTE(RPName," ",""),SectorsBlocks_Top,0))&lt;&gt;0,INDEX(SectorsBlocks,ROW()-ROW(DL$5)+2,MATCH(SUBSTITUTE(RPName," ",""),SectorsBlocks_Top,0)+1),""),"")</f>
        <v/>
      </c>
    </row>
    <row r="483" spans="68:117" ht="15" hidden="1" customHeight="1">
      <c r="BP483" s="236">
        <f ca="1"/>
        <v>0.32291666666666702</v>
      </c>
      <c r="CN483" s="219">
        <f t="shared" si="696"/>
        <v>0.32569444444444445</v>
      </c>
      <c r="CO483" s="219">
        <f t="shared" si="696"/>
        <v>0.32569444444444445</v>
      </c>
      <c r="CQ483" s="219">
        <v>0.32430555555555601</v>
      </c>
      <c r="CV483" s="219">
        <f t="shared" si="697"/>
        <v>0.32569444444444445</v>
      </c>
      <c r="CW483" s="219">
        <f t="shared" si="697"/>
        <v>0.32569444444444445</v>
      </c>
      <c r="CY483" s="219">
        <v>0.32430555555555601</v>
      </c>
      <c r="DL483" s="2" t="str" cm="1">
        <f t="array" ref="DL483">_xlfn.IFNA(IF(INDEX(SectorsBlocks,ROW()-ROW(DK$5)+2,MATCH(SUBSTITUTE(RPName," ",""),SectorsBlocks_Top,0))&lt;&gt;0,INDEX(SectorsBlocks,ROW()-ROW(DK$5)+2,MATCH(SUBSTITUTE(RPName," ",""),SectorsBlocks_Top,0)),""),"")</f>
        <v/>
      </c>
      <c r="DM483" s="250" t="str" cm="1">
        <f t="array" ref="DM483">_xlfn.IFNA(IF(INDEX(SectorsBlocks,ROW()-ROW(DL$5)+2,MATCH(SUBSTITUTE(RPName," ",""),SectorsBlocks_Top,0))&lt;&gt;0,INDEX(SectorsBlocks,ROW()-ROW(DL$5)+2,MATCH(SUBSTITUTE(RPName," ",""),SectorsBlocks_Top,0)+1),""),"")</f>
        <v/>
      </c>
    </row>
    <row r="484" spans="68:117" ht="15" hidden="1" customHeight="1">
      <c r="BP484" s="236">
        <f ca="1"/>
        <v>0.32361111111111102</v>
      </c>
      <c r="CN484" s="219">
        <f t="shared" si="696"/>
        <v>0.3263888888888889</v>
      </c>
      <c r="CO484" s="219">
        <f t="shared" si="696"/>
        <v>0.3263888888888889</v>
      </c>
      <c r="CQ484" s="219">
        <v>0.32500000000000001</v>
      </c>
      <c r="CV484" s="219">
        <f t="shared" si="697"/>
        <v>0.3263888888888889</v>
      </c>
      <c r="CW484" s="219">
        <f t="shared" si="697"/>
        <v>0.3263888888888889</v>
      </c>
      <c r="CY484" s="219">
        <v>0.32500000000000001</v>
      </c>
      <c r="DL484" s="2" t="str" cm="1">
        <f t="array" ref="DL484">_xlfn.IFNA(IF(INDEX(SectorsBlocks,ROW()-ROW(DK$5)+2,MATCH(SUBSTITUTE(RPName," ",""),SectorsBlocks_Top,0))&lt;&gt;0,INDEX(SectorsBlocks,ROW()-ROW(DK$5)+2,MATCH(SUBSTITUTE(RPName," ",""),SectorsBlocks_Top,0)),""),"")</f>
        <v/>
      </c>
      <c r="DM484" s="250" t="str" cm="1">
        <f t="array" ref="DM484">_xlfn.IFNA(IF(INDEX(SectorsBlocks,ROW()-ROW(DL$5)+2,MATCH(SUBSTITUTE(RPName," ",""),SectorsBlocks_Top,0))&lt;&gt;0,INDEX(SectorsBlocks,ROW()-ROW(DL$5)+2,MATCH(SUBSTITUTE(RPName," ",""),SectorsBlocks_Top,0)+1),""),"")</f>
        <v/>
      </c>
    </row>
    <row r="485" spans="68:117" ht="15" hidden="1" customHeight="1">
      <c r="BP485" s="236">
        <f ca="1"/>
        <v>0.32430555555555601</v>
      </c>
      <c r="CN485" s="219">
        <f t="shared" si="696"/>
        <v>0.32708333333333334</v>
      </c>
      <c r="CO485" s="219">
        <f t="shared" si="696"/>
        <v>0.32708333333333334</v>
      </c>
      <c r="CQ485" s="219">
        <v>0.32569444444444401</v>
      </c>
      <c r="CV485" s="219">
        <f t="shared" si="697"/>
        <v>0.32708333333333334</v>
      </c>
      <c r="CW485" s="219">
        <f t="shared" si="697"/>
        <v>0.32708333333333334</v>
      </c>
      <c r="CY485" s="219">
        <v>0.32569444444444401</v>
      </c>
      <c r="DL485" s="2" t="str" cm="1">
        <f t="array" ref="DL485">_xlfn.IFNA(IF(INDEX(SectorsBlocks,ROW()-ROW(DK$5)+2,MATCH(SUBSTITUTE(RPName," ",""),SectorsBlocks_Top,0))&lt;&gt;0,INDEX(SectorsBlocks,ROW()-ROW(DK$5)+2,MATCH(SUBSTITUTE(RPName," ",""),SectorsBlocks_Top,0)),""),"")</f>
        <v/>
      </c>
      <c r="DM485" s="250" t="str" cm="1">
        <f t="array" ref="DM485">_xlfn.IFNA(IF(INDEX(SectorsBlocks,ROW()-ROW(DL$5)+2,MATCH(SUBSTITUTE(RPName," ",""),SectorsBlocks_Top,0))&lt;&gt;0,INDEX(SectorsBlocks,ROW()-ROW(DL$5)+2,MATCH(SUBSTITUTE(RPName," ",""),SectorsBlocks_Top,0)+1),""),"")</f>
        <v/>
      </c>
    </row>
    <row r="486" spans="68:117" ht="15" hidden="1" customHeight="1">
      <c r="BP486" s="236">
        <f ca="1"/>
        <v>0.32500000000000001</v>
      </c>
      <c r="CN486" s="219">
        <f t="shared" si="696"/>
        <v>0.32777777777777778</v>
      </c>
      <c r="CO486" s="219">
        <f t="shared" si="696"/>
        <v>0.32777777777777778</v>
      </c>
      <c r="CQ486" s="219">
        <v>0.32638888888888901</v>
      </c>
      <c r="CV486" s="219">
        <f t="shared" si="697"/>
        <v>0.32777777777777778</v>
      </c>
      <c r="CW486" s="219">
        <f t="shared" si="697"/>
        <v>0.32777777777777778</v>
      </c>
      <c r="CY486" s="219">
        <v>0.32638888888888901</v>
      </c>
      <c r="DL486" s="2" t="str" cm="1">
        <f t="array" ref="DL486">_xlfn.IFNA(IF(INDEX(SectorsBlocks,ROW()-ROW(DK$5)+2,MATCH(SUBSTITUTE(RPName," ",""),SectorsBlocks_Top,0))&lt;&gt;0,INDEX(SectorsBlocks,ROW()-ROW(DK$5)+2,MATCH(SUBSTITUTE(RPName," ",""),SectorsBlocks_Top,0)),""),"")</f>
        <v/>
      </c>
      <c r="DM486" s="250" t="str" cm="1">
        <f t="array" ref="DM486">_xlfn.IFNA(IF(INDEX(SectorsBlocks,ROW()-ROW(DL$5)+2,MATCH(SUBSTITUTE(RPName," ",""),SectorsBlocks_Top,0))&lt;&gt;0,INDEX(SectorsBlocks,ROW()-ROW(DL$5)+2,MATCH(SUBSTITUTE(RPName," ",""),SectorsBlocks_Top,0)+1),""),"")</f>
        <v/>
      </c>
    </row>
    <row r="487" spans="68:117" ht="15" hidden="1" customHeight="1">
      <c r="BP487" s="236">
        <f ca="1"/>
        <v>0.32569444444444401</v>
      </c>
      <c r="CN487" s="219">
        <f t="shared" si="696"/>
        <v>0.32847222222222222</v>
      </c>
      <c r="CO487" s="219">
        <f t="shared" si="696"/>
        <v>0.32847222222222222</v>
      </c>
      <c r="CQ487" s="219">
        <v>0.327083333333333</v>
      </c>
      <c r="CV487" s="219">
        <f t="shared" si="697"/>
        <v>0.32847222222222222</v>
      </c>
      <c r="CW487" s="219">
        <f t="shared" si="697"/>
        <v>0.32847222222222222</v>
      </c>
      <c r="CY487" s="219">
        <v>0.327083333333333</v>
      </c>
      <c r="DL487" s="2" t="str" cm="1">
        <f t="array" ref="DL487">_xlfn.IFNA(IF(INDEX(SectorsBlocks,ROW()-ROW(DK$5)+2,MATCH(SUBSTITUTE(RPName," ",""),SectorsBlocks_Top,0))&lt;&gt;0,INDEX(SectorsBlocks,ROW()-ROW(DK$5)+2,MATCH(SUBSTITUTE(RPName," ",""),SectorsBlocks_Top,0)),""),"")</f>
        <v/>
      </c>
      <c r="DM487" s="250" t="str" cm="1">
        <f t="array" ref="DM487">_xlfn.IFNA(IF(INDEX(SectorsBlocks,ROW()-ROW(DL$5)+2,MATCH(SUBSTITUTE(RPName," ",""),SectorsBlocks_Top,0))&lt;&gt;0,INDEX(SectorsBlocks,ROW()-ROW(DL$5)+2,MATCH(SUBSTITUTE(RPName," ",""),SectorsBlocks_Top,0)+1),""),"")</f>
        <v/>
      </c>
    </row>
    <row r="488" spans="68:117" ht="15" hidden="1" customHeight="1">
      <c r="BP488" s="236">
        <f ca="1"/>
        <v>0.32638888888888901</v>
      </c>
      <c r="CN488" s="219">
        <f t="shared" si="696"/>
        <v>0.32916666666666666</v>
      </c>
      <c r="CO488" s="219">
        <f t="shared" si="696"/>
        <v>0.32916666666666666</v>
      </c>
      <c r="CQ488" s="219">
        <v>0.327777777777778</v>
      </c>
      <c r="CV488" s="219">
        <f t="shared" si="697"/>
        <v>0.32916666666666666</v>
      </c>
      <c r="CW488" s="219">
        <f t="shared" si="697"/>
        <v>0.32916666666666666</v>
      </c>
      <c r="CY488" s="219">
        <v>0.327777777777778</v>
      </c>
      <c r="DL488" s="2" t="str" cm="1">
        <f t="array" ref="DL488">_xlfn.IFNA(IF(INDEX(SectorsBlocks,ROW()-ROW(DK$5)+2,MATCH(SUBSTITUTE(RPName," ",""),SectorsBlocks_Top,0))&lt;&gt;0,INDEX(SectorsBlocks,ROW()-ROW(DK$5)+2,MATCH(SUBSTITUTE(RPName," ",""),SectorsBlocks_Top,0)),""),"")</f>
        <v/>
      </c>
      <c r="DM488" s="250" t="str" cm="1">
        <f t="array" ref="DM488">_xlfn.IFNA(IF(INDEX(SectorsBlocks,ROW()-ROW(DL$5)+2,MATCH(SUBSTITUTE(RPName," ",""),SectorsBlocks_Top,0))&lt;&gt;0,INDEX(SectorsBlocks,ROW()-ROW(DL$5)+2,MATCH(SUBSTITUTE(RPName," ",""),SectorsBlocks_Top,0)+1),""),"")</f>
        <v/>
      </c>
    </row>
    <row r="489" spans="68:117" ht="15" hidden="1" customHeight="1">
      <c r="BP489" s="236">
        <f ca="1"/>
        <v>0.327083333333333</v>
      </c>
      <c r="CN489" s="219">
        <f t="shared" si="696"/>
        <v>0.3298611111111111</v>
      </c>
      <c r="CO489" s="219">
        <f t="shared" si="696"/>
        <v>0.3298611111111111</v>
      </c>
      <c r="CQ489" s="219">
        <v>0.328472222222222</v>
      </c>
      <c r="CV489" s="219">
        <f t="shared" si="697"/>
        <v>0.3298611111111111</v>
      </c>
      <c r="CW489" s="219">
        <f t="shared" si="697"/>
        <v>0.3298611111111111</v>
      </c>
      <c r="CY489" s="219">
        <v>0.328472222222222</v>
      </c>
      <c r="DL489" s="2" t="str" cm="1">
        <f t="array" ref="DL489">_xlfn.IFNA(IF(INDEX(SectorsBlocks,ROW()-ROW(DK$5)+2,MATCH(SUBSTITUTE(RPName," ",""),SectorsBlocks_Top,0))&lt;&gt;0,INDEX(SectorsBlocks,ROW()-ROW(DK$5)+2,MATCH(SUBSTITUTE(RPName," ",""),SectorsBlocks_Top,0)),""),"")</f>
        <v/>
      </c>
      <c r="DM489" s="250" t="str" cm="1">
        <f t="array" ref="DM489">_xlfn.IFNA(IF(INDEX(SectorsBlocks,ROW()-ROW(DL$5)+2,MATCH(SUBSTITUTE(RPName," ",""),SectorsBlocks_Top,0))&lt;&gt;0,INDEX(SectorsBlocks,ROW()-ROW(DL$5)+2,MATCH(SUBSTITUTE(RPName," ",""),SectorsBlocks_Top,0)+1),""),"")</f>
        <v/>
      </c>
    </row>
    <row r="490" spans="68:117" ht="15" hidden="1" customHeight="1">
      <c r="BP490" s="236">
        <f ca="1"/>
        <v>0.327777777777778</v>
      </c>
      <c r="CN490" s="219">
        <f t="shared" si="696"/>
        <v>0.33055555555555555</v>
      </c>
      <c r="CO490" s="219">
        <f t="shared" si="696"/>
        <v>0.33055555555555555</v>
      </c>
      <c r="CQ490" s="219">
        <v>0.329166666666667</v>
      </c>
      <c r="CV490" s="219">
        <f t="shared" si="697"/>
        <v>0.33055555555555555</v>
      </c>
      <c r="CW490" s="219">
        <f t="shared" si="697"/>
        <v>0.33055555555555555</v>
      </c>
      <c r="CY490" s="219">
        <v>0.329166666666667</v>
      </c>
      <c r="DL490" s="2" t="str" cm="1">
        <f t="array" ref="DL490">_xlfn.IFNA(IF(INDEX(SectorsBlocks,ROW()-ROW(DK$5)+2,MATCH(SUBSTITUTE(RPName," ",""),SectorsBlocks_Top,0))&lt;&gt;0,INDEX(SectorsBlocks,ROW()-ROW(DK$5)+2,MATCH(SUBSTITUTE(RPName," ",""),SectorsBlocks_Top,0)),""),"")</f>
        <v/>
      </c>
      <c r="DM490" s="250" t="str" cm="1">
        <f t="array" ref="DM490">_xlfn.IFNA(IF(INDEX(SectorsBlocks,ROW()-ROW(DL$5)+2,MATCH(SUBSTITUTE(RPName," ",""),SectorsBlocks_Top,0))&lt;&gt;0,INDEX(SectorsBlocks,ROW()-ROW(DL$5)+2,MATCH(SUBSTITUTE(RPName," ",""),SectorsBlocks_Top,0)+1),""),"")</f>
        <v/>
      </c>
    </row>
    <row r="491" spans="68:117" ht="15" hidden="1" customHeight="1">
      <c r="BP491" s="236">
        <f ca="1"/>
        <v>0.328472222222222</v>
      </c>
      <c r="CN491" s="219">
        <f t="shared" si="696"/>
        <v>0.33124999999999999</v>
      </c>
      <c r="CO491" s="219">
        <f t="shared" si="696"/>
        <v>0.33124999999999999</v>
      </c>
      <c r="CQ491" s="219">
        <v>0.32986111111111099</v>
      </c>
      <c r="CV491" s="219">
        <f t="shared" si="697"/>
        <v>0.33124999999999999</v>
      </c>
      <c r="CW491" s="219">
        <f t="shared" si="697"/>
        <v>0.33124999999999999</v>
      </c>
      <c r="CY491" s="219">
        <v>0.32986111111111099</v>
      </c>
      <c r="DL491" s="2" t="str" cm="1">
        <f t="array" ref="DL491">_xlfn.IFNA(IF(INDEX(SectorsBlocks,ROW()-ROW(DK$5)+2,MATCH(SUBSTITUTE(RPName," ",""),SectorsBlocks_Top,0))&lt;&gt;0,INDEX(SectorsBlocks,ROW()-ROW(DK$5)+2,MATCH(SUBSTITUTE(RPName," ",""),SectorsBlocks_Top,0)),""),"")</f>
        <v/>
      </c>
      <c r="DM491" s="250" t="str" cm="1">
        <f t="array" ref="DM491">_xlfn.IFNA(IF(INDEX(SectorsBlocks,ROW()-ROW(DL$5)+2,MATCH(SUBSTITUTE(RPName," ",""),SectorsBlocks_Top,0))&lt;&gt;0,INDEX(SectorsBlocks,ROW()-ROW(DL$5)+2,MATCH(SUBSTITUTE(RPName," ",""),SectorsBlocks_Top,0)+1),""),"")</f>
        <v/>
      </c>
    </row>
    <row r="492" spans="68:117" ht="15" hidden="1" customHeight="1">
      <c r="BP492" s="236">
        <f ca="1"/>
        <v>0.329166666666667</v>
      </c>
      <c r="CN492" s="219">
        <f t="shared" si="696"/>
        <v>0.33194444444444443</v>
      </c>
      <c r="CO492" s="219">
        <f t="shared" si="696"/>
        <v>0.33194444444444443</v>
      </c>
      <c r="CQ492" s="219">
        <v>0.33055555555555599</v>
      </c>
      <c r="CV492" s="219">
        <f t="shared" si="697"/>
        <v>0.33194444444444443</v>
      </c>
      <c r="CW492" s="219">
        <f t="shared" si="697"/>
        <v>0.33194444444444443</v>
      </c>
      <c r="CY492" s="219">
        <v>0.33055555555555599</v>
      </c>
      <c r="DL492" s="2" t="str" cm="1">
        <f t="array" ref="DL492">_xlfn.IFNA(IF(INDEX(SectorsBlocks,ROW()-ROW(DK$5)+2,MATCH(SUBSTITUTE(RPName," ",""),SectorsBlocks_Top,0))&lt;&gt;0,INDEX(SectorsBlocks,ROW()-ROW(DK$5)+2,MATCH(SUBSTITUTE(RPName," ",""),SectorsBlocks_Top,0)),""),"")</f>
        <v/>
      </c>
      <c r="DM492" s="250" t="str" cm="1">
        <f t="array" ref="DM492">_xlfn.IFNA(IF(INDEX(SectorsBlocks,ROW()-ROW(DL$5)+2,MATCH(SUBSTITUTE(RPName," ",""),SectorsBlocks_Top,0))&lt;&gt;0,INDEX(SectorsBlocks,ROW()-ROW(DL$5)+2,MATCH(SUBSTITUTE(RPName," ",""),SectorsBlocks_Top,0)+1),""),"")</f>
        <v/>
      </c>
    </row>
    <row r="493" spans="68:117" ht="15" hidden="1" customHeight="1">
      <c r="BP493" s="236">
        <f ca="1"/>
        <v>0.32986111111111099</v>
      </c>
      <c r="CN493" s="219">
        <f t="shared" si="696"/>
        <v>0.33263888888888887</v>
      </c>
      <c r="CO493" s="219">
        <f t="shared" si="696"/>
        <v>0.33263888888888887</v>
      </c>
      <c r="CQ493" s="219">
        <v>0.33124999999999999</v>
      </c>
      <c r="CV493" s="219">
        <f t="shared" si="697"/>
        <v>0.33263888888888887</v>
      </c>
      <c r="CW493" s="219">
        <f t="shared" si="697"/>
        <v>0.33263888888888887</v>
      </c>
      <c r="CY493" s="219">
        <v>0.33124999999999999</v>
      </c>
      <c r="DL493" s="2" t="str" cm="1">
        <f t="array" ref="DL493">_xlfn.IFNA(IF(INDEX(SectorsBlocks,ROW()-ROW(DK$5)+2,MATCH(SUBSTITUTE(RPName," ",""),SectorsBlocks_Top,0))&lt;&gt;0,INDEX(SectorsBlocks,ROW()-ROW(DK$5)+2,MATCH(SUBSTITUTE(RPName," ",""),SectorsBlocks_Top,0)),""),"")</f>
        <v/>
      </c>
      <c r="DM493" s="250" t="str" cm="1">
        <f t="array" ref="DM493">_xlfn.IFNA(IF(INDEX(SectorsBlocks,ROW()-ROW(DL$5)+2,MATCH(SUBSTITUTE(RPName," ",""),SectorsBlocks_Top,0))&lt;&gt;0,INDEX(SectorsBlocks,ROW()-ROW(DL$5)+2,MATCH(SUBSTITUTE(RPName," ",""),SectorsBlocks_Top,0)+1),""),"")</f>
        <v/>
      </c>
    </row>
    <row r="494" spans="68:117" ht="15" hidden="1" customHeight="1">
      <c r="BP494" s="236">
        <f ca="1"/>
        <v>0.33055555555555599</v>
      </c>
      <c r="CN494" s="219">
        <f t="shared" si="696"/>
        <v>0.33333333333333331</v>
      </c>
      <c r="CO494" s="219">
        <f t="shared" si="696"/>
        <v>0.33333333333333331</v>
      </c>
      <c r="CQ494" s="219">
        <v>0.33194444444444399</v>
      </c>
      <c r="CV494" s="219">
        <f t="shared" si="697"/>
        <v>0.33333333333333331</v>
      </c>
      <c r="CW494" s="219">
        <f t="shared" si="697"/>
        <v>0.33333333333333331</v>
      </c>
      <c r="CY494" s="219">
        <v>0.33194444444444399</v>
      </c>
      <c r="DL494" s="2" t="str" cm="1">
        <f t="array" ref="DL494">_xlfn.IFNA(IF(INDEX(SectorsBlocks,ROW()-ROW(DK$5)+2,MATCH(SUBSTITUTE(RPName," ",""),SectorsBlocks_Top,0))&lt;&gt;0,INDEX(SectorsBlocks,ROW()-ROW(DK$5)+2,MATCH(SUBSTITUTE(RPName," ",""),SectorsBlocks_Top,0)),""),"")</f>
        <v/>
      </c>
      <c r="DM494" s="250" t="str" cm="1">
        <f t="array" ref="DM494">_xlfn.IFNA(IF(INDEX(SectorsBlocks,ROW()-ROW(DL$5)+2,MATCH(SUBSTITUTE(RPName," ",""),SectorsBlocks_Top,0))&lt;&gt;0,INDEX(SectorsBlocks,ROW()-ROW(DL$5)+2,MATCH(SUBSTITUTE(RPName," ",""),SectorsBlocks_Top,0)+1),""),"")</f>
        <v/>
      </c>
    </row>
    <row r="495" spans="68:117" ht="15" hidden="1" customHeight="1">
      <c r="BP495" s="236">
        <f ca="1"/>
        <v>0.33124999999999999</v>
      </c>
      <c r="CN495" s="219">
        <f t="shared" si="696"/>
        <v>0.33402777777777776</v>
      </c>
      <c r="CO495" s="219">
        <f t="shared" si="696"/>
        <v>0.33402777777777776</v>
      </c>
      <c r="CQ495" s="219">
        <v>0.33263888888888898</v>
      </c>
      <c r="CV495" s="219">
        <f t="shared" si="697"/>
        <v>0.33402777777777776</v>
      </c>
      <c r="CW495" s="219">
        <f t="shared" si="697"/>
        <v>0.33402777777777776</v>
      </c>
      <c r="CY495" s="219">
        <v>0.33263888888888898</v>
      </c>
      <c r="DL495" s="2" t="str" cm="1">
        <f t="array" ref="DL495">_xlfn.IFNA(IF(INDEX(SectorsBlocks,ROW()-ROW(DK$5)+2,MATCH(SUBSTITUTE(RPName," ",""),SectorsBlocks_Top,0))&lt;&gt;0,INDEX(SectorsBlocks,ROW()-ROW(DK$5)+2,MATCH(SUBSTITUTE(RPName," ",""),SectorsBlocks_Top,0)),""),"")</f>
        <v/>
      </c>
      <c r="DM495" s="250" t="str" cm="1">
        <f t="array" ref="DM495">_xlfn.IFNA(IF(INDEX(SectorsBlocks,ROW()-ROW(DL$5)+2,MATCH(SUBSTITUTE(RPName," ",""),SectorsBlocks_Top,0))&lt;&gt;0,INDEX(SectorsBlocks,ROW()-ROW(DL$5)+2,MATCH(SUBSTITUTE(RPName," ",""),SectorsBlocks_Top,0)+1),""),"")</f>
        <v/>
      </c>
    </row>
    <row r="496" spans="68:117" ht="15" hidden="1" customHeight="1">
      <c r="BP496" s="236">
        <f ca="1"/>
        <v>0.33194444444444399</v>
      </c>
      <c r="CN496" s="219">
        <f t="shared" ref="CN496:CO511" si="698">IF(CN495=1,TIME(0,1,0),TIME(HOUR(CN495),MINUTE(CN495),0)+TIME(0,1,0))</f>
        <v>0.3347222222222222</v>
      </c>
      <c r="CO496" s="219">
        <f t="shared" si="698"/>
        <v>0.3347222222222222</v>
      </c>
      <c r="CQ496" s="219">
        <v>0.33333333333333298</v>
      </c>
      <c r="CV496" s="219">
        <f t="shared" ref="CV496:CW511" si="699">IF(CV495=1,TIME(0,1,0),TIME(HOUR(CV495),MINUTE(CV495),0)+TIME(0,1,0))</f>
        <v>0.3347222222222222</v>
      </c>
      <c r="CW496" s="219">
        <f t="shared" si="699"/>
        <v>0.3347222222222222</v>
      </c>
      <c r="CY496" s="219">
        <v>0.33333333333333298</v>
      </c>
      <c r="DL496" s="2" t="str" cm="1">
        <f t="array" ref="DL496">_xlfn.IFNA(IF(INDEX(SectorsBlocks,ROW()-ROW(DK$5)+2,MATCH(SUBSTITUTE(RPName," ",""),SectorsBlocks_Top,0))&lt;&gt;0,INDEX(SectorsBlocks,ROW()-ROW(DK$5)+2,MATCH(SUBSTITUTE(RPName," ",""),SectorsBlocks_Top,0)),""),"")</f>
        <v/>
      </c>
      <c r="DM496" s="250" t="str" cm="1">
        <f t="array" ref="DM496">_xlfn.IFNA(IF(INDEX(SectorsBlocks,ROW()-ROW(DL$5)+2,MATCH(SUBSTITUTE(RPName," ",""),SectorsBlocks_Top,0))&lt;&gt;0,INDEX(SectorsBlocks,ROW()-ROW(DL$5)+2,MATCH(SUBSTITUTE(RPName," ",""),SectorsBlocks_Top,0)+1),""),"")</f>
        <v/>
      </c>
    </row>
    <row r="497" spans="68:117" ht="15" hidden="1" customHeight="1">
      <c r="BP497" s="236">
        <f ca="1"/>
        <v>0.33263888888888898</v>
      </c>
      <c r="CN497" s="219">
        <f t="shared" si="698"/>
        <v>0.33541666666666664</v>
      </c>
      <c r="CO497" s="219">
        <f t="shared" si="698"/>
        <v>0.33541666666666664</v>
      </c>
      <c r="CQ497" s="219">
        <v>0.33402777777777798</v>
      </c>
      <c r="CV497" s="219">
        <f t="shared" si="699"/>
        <v>0.33541666666666664</v>
      </c>
      <c r="CW497" s="219">
        <f t="shared" si="699"/>
        <v>0.33541666666666664</v>
      </c>
      <c r="CY497" s="219">
        <v>0.33402777777777798</v>
      </c>
      <c r="DL497" s="2" t="str" cm="1">
        <f t="array" ref="DL497">_xlfn.IFNA(IF(INDEX(SectorsBlocks,ROW()-ROW(DK$5)+2,MATCH(SUBSTITUTE(RPName," ",""),SectorsBlocks_Top,0))&lt;&gt;0,INDEX(SectorsBlocks,ROW()-ROW(DK$5)+2,MATCH(SUBSTITUTE(RPName," ",""),SectorsBlocks_Top,0)),""),"")</f>
        <v/>
      </c>
      <c r="DM497" s="250" t="str" cm="1">
        <f t="array" ref="DM497">_xlfn.IFNA(IF(INDEX(SectorsBlocks,ROW()-ROW(DL$5)+2,MATCH(SUBSTITUTE(RPName," ",""),SectorsBlocks_Top,0))&lt;&gt;0,INDEX(SectorsBlocks,ROW()-ROW(DL$5)+2,MATCH(SUBSTITUTE(RPName," ",""),SectorsBlocks_Top,0)+1),""),"")</f>
        <v/>
      </c>
    </row>
    <row r="498" spans="68:117" ht="15" hidden="1" customHeight="1">
      <c r="BP498" s="236">
        <f ca="1"/>
        <v>0.33333333333333298</v>
      </c>
      <c r="CN498" s="219">
        <f t="shared" si="698"/>
        <v>0.33611111111111108</v>
      </c>
      <c r="CO498" s="219">
        <f t="shared" si="698"/>
        <v>0.33611111111111108</v>
      </c>
      <c r="CQ498" s="219">
        <v>0.33472222222222198</v>
      </c>
      <c r="CV498" s="219">
        <f t="shared" si="699"/>
        <v>0.33611111111111108</v>
      </c>
      <c r="CW498" s="219">
        <f t="shared" si="699"/>
        <v>0.33611111111111108</v>
      </c>
      <c r="CY498" s="219">
        <v>0.33472222222222198</v>
      </c>
      <c r="DL498" s="2" t="str" cm="1">
        <f t="array" ref="DL498">_xlfn.IFNA(IF(INDEX(SectorsBlocks,ROW()-ROW(DK$5)+2,MATCH(SUBSTITUTE(RPName," ",""),SectorsBlocks_Top,0))&lt;&gt;0,INDEX(SectorsBlocks,ROW()-ROW(DK$5)+2,MATCH(SUBSTITUTE(RPName," ",""),SectorsBlocks_Top,0)),""),"")</f>
        <v/>
      </c>
      <c r="DM498" s="250" t="str" cm="1">
        <f t="array" ref="DM498">_xlfn.IFNA(IF(INDEX(SectorsBlocks,ROW()-ROW(DL$5)+2,MATCH(SUBSTITUTE(RPName," ",""),SectorsBlocks_Top,0))&lt;&gt;0,INDEX(SectorsBlocks,ROW()-ROW(DL$5)+2,MATCH(SUBSTITUTE(RPName," ",""),SectorsBlocks_Top,0)+1),""),"")</f>
        <v/>
      </c>
    </row>
    <row r="499" spans="68:117" ht="15" hidden="1" customHeight="1">
      <c r="BP499" s="236">
        <f ca="1"/>
        <v>0.33402777777777798</v>
      </c>
      <c r="CN499" s="219">
        <f t="shared" si="698"/>
        <v>0.33680555555555558</v>
      </c>
      <c r="CO499" s="219">
        <f t="shared" si="698"/>
        <v>0.33680555555555558</v>
      </c>
      <c r="CQ499" s="219">
        <v>0.33541666666666697</v>
      </c>
      <c r="CV499" s="219">
        <f t="shared" si="699"/>
        <v>0.33680555555555558</v>
      </c>
      <c r="CW499" s="219">
        <f t="shared" si="699"/>
        <v>0.33680555555555558</v>
      </c>
      <c r="CY499" s="219">
        <v>0.33541666666666697</v>
      </c>
      <c r="DL499" s="2" t="str" cm="1">
        <f t="array" ref="DL499">_xlfn.IFNA(IF(INDEX(SectorsBlocks,ROW()-ROW(DK$5)+2,MATCH(SUBSTITUTE(RPName," ",""),SectorsBlocks_Top,0))&lt;&gt;0,INDEX(SectorsBlocks,ROW()-ROW(DK$5)+2,MATCH(SUBSTITUTE(RPName," ",""),SectorsBlocks_Top,0)),""),"")</f>
        <v/>
      </c>
      <c r="DM499" s="250" t="str" cm="1">
        <f t="array" ref="DM499">_xlfn.IFNA(IF(INDEX(SectorsBlocks,ROW()-ROW(DL$5)+2,MATCH(SUBSTITUTE(RPName," ",""),SectorsBlocks_Top,0))&lt;&gt;0,INDEX(SectorsBlocks,ROW()-ROW(DL$5)+2,MATCH(SUBSTITUTE(RPName," ",""),SectorsBlocks_Top,0)+1),""),"")</f>
        <v/>
      </c>
    </row>
    <row r="500" spans="68:117" ht="15" hidden="1" customHeight="1">
      <c r="BP500" s="236">
        <f ca="1"/>
        <v>0.33472222222222198</v>
      </c>
      <c r="CN500" s="219">
        <f t="shared" si="698"/>
        <v>0.33750000000000002</v>
      </c>
      <c r="CO500" s="219">
        <f t="shared" si="698"/>
        <v>0.33750000000000002</v>
      </c>
      <c r="CQ500" s="219">
        <v>0.33611111111111103</v>
      </c>
      <c r="CV500" s="219">
        <f t="shared" si="699"/>
        <v>0.33750000000000002</v>
      </c>
      <c r="CW500" s="219">
        <f t="shared" si="699"/>
        <v>0.33750000000000002</v>
      </c>
      <c r="CY500" s="219">
        <v>0.33611111111111103</v>
      </c>
      <c r="DL500" s="2" t="str" cm="1">
        <f t="array" ref="DL500">_xlfn.IFNA(IF(INDEX(SectorsBlocks,ROW()-ROW(DK$5)+2,MATCH(SUBSTITUTE(RPName," ",""),SectorsBlocks_Top,0))&lt;&gt;0,INDEX(SectorsBlocks,ROW()-ROW(DK$5)+2,MATCH(SUBSTITUTE(RPName," ",""),SectorsBlocks_Top,0)),""),"")</f>
        <v/>
      </c>
      <c r="DM500" s="250" t="str" cm="1">
        <f t="array" ref="DM500">_xlfn.IFNA(IF(INDEX(SectorsBlocks,ROW()-ROW(DL$5)+2,MATCH(SUBSTITUTE(RPName," ",""),SectorsBlocks_Top,0))&lt;&gt;0,INDEX(SectorsBlocks,ROW()-ROW(DL$5)+2,MATCH(SUBSTITUTE(RPName," ",""),SectorsBlocks_Top,0)+1),""),"")</f>
        <v/>
      </c>
    </row>
    <row r="501" spans="68:117" ht="15" hidden="1" customHeight="1">
      <c r="BP501" s="236">
        <f ca="1"/>
        <v>0.33541666666666697</v>
      </c>
      <c r="CN501" s="219">
        <f t="shared" si="698"/>
        <v>0.33819444444444446</v>
      </c>
      <c r="CO501" s="219">
        <f t="shared" si="698"/>
        <v>0.33819444444444446</v>
      </c>
      <c r="CQ501" s="219">
        <v>0.33680555555555602</v>
      </c>
      <c r="CV501" s="219">
        <f t="shared" si="699"/>
        <v>0.33819444444444446</v>
      </c>
      <c r="CW501" s="219">
        <f t="shared" si="699"/>
        <v>0.33819444444444446</v>
      </c>
      <c r="CY501" s="219">
        <v>0.33680555555555602</v>
      </c>
      <c r="DL501" s="2" t="str" cm="1">
        <f t="array" ref="DL501">_xlfn.IFNA(IF(INDEX(SectorsBlocks,ROW()-ROW(DK$5)+2,MATCH(SUBSTITUTE(RPName," ",""),SectorsBlocks_Top,0))&lt;&gt;0,INDEX(SectorsBlocks,ROW()-ROW(DK$5)+2,MATCH(SUBSTITUTE(RPName," ",""),SectorsBlocks_Top,0)),""),"")</f>
        <v/>
      </c>
      <c r="DM501" s="250" t="str" cm="1">
        <f t="array" ref="DM501">_xlfn.IFNA(IF(INDEX(SectorsBlocks,ROW()-ROW(DL$5)+2,MATCH(SUBSTITUTE(RPName," ",""),SectorsBlocks_Top,0))&lt;&gt;0,INDEX(SectorsBlocks,ROW()-ROW(DL$5)+2,MATCH(SUBSTITUTE(RPName," ",""),SectorsBlocks_Top,0)+1),""),"")</f>
        <v/>
      </c>
    </row>
    <row r="502" spans="68:117" ht="15" hidden="1" customHeight="1">
      <c r="BP502" s="236">
        <f ca="1"/>
        <v>0.33611111111111103</v>
      </c>
      <c r="CN502" s="219">
        <f t="shared" si="698"/>
        <v>0.33888888888888891</v>
      </c>
      <c r="CO502" s="219">
        <f t="shared" si="698"/>
        <v>0.33888888888888891</v>
      </c>
      <c r="CQ502" s="219">
        <v>0.33750000000000002</v>
      </c>
      <c r="CV502" s="219">
        <f t="shared" si="699"/>
        <v>0.33888888888888891</v>
      </c>
      <c r="CW502" s="219">
        <f t="shared" si="699"/>
        <v>0.33888888888888891</v>
      </c>
      <c r="CY502" s="219">
        <v>0.33750000000000002</v>
      </c>
      <c r="DL502" s="2" t="str" cm="1">
        <f t="array" ref="DL502">_xlfn.IFNA(IF(INDEX(SectorsBlocks,ROW()-ROW(DK$5)+2,MATCH(SUBSTITUTE(RPName," ",""),SectorsBlocks_Top,0))&lt;&gt;0,INDEX(SectorsBlocks,ROW()-ROW(DK$5)+2,MATCH(SUBSTITUTE(RPName," ",""),SectorsBlocks_Top,0)),""),"")</f>
        <v/>
      </c>
      <c r="DM502" s="250" t="str" cm="1">
        <f t="array" ref="DM502">_xlfn.IFNA(IF(INDEX(SectorsBlocks,ROW()-ROW(DL$5)+2,MATCH(SUBSTITUTE(RPName," ",""),SectorsBlocks_Top,0))&lt;&gt;0,INDEX(SectorsBlocks,ROW()-ROW(DL$5)+2,MATCH(SUBSTITUTE(RPName," ",""),SectorsBlocks_Top,0)+1),""),"")</f>
        <v/>
      </c>
    </row>
    <row r="503" spans="68:117" ht="15" hidden="1" customHeight="1">
      <c r="BP503" s="236">
        <f ca="1"/>
        <v>0.33680555555555602</v>
      </c>
      <c r="CN503" s="219">
        <f t="shared" si="698"/>
        <v>0.33958333333333335</v>
      </c>
      <c r="CO503" s="219">
        <f t="shared" si="698"/>
        <v>0.33958333333333335</v>
      </c>
      <c r="CQ503" s="219">
        <v>0.33819444444444402</v>
      </c>
      <c r="CV503" s="219">
        <f t="shared" si="699"/>
        <v>0.33958333333333335</v>
      </c>
      <c r="CW503" s="219">
        <f t="shared" si="699"/>
        <v>0.33958333333333335</v>
      </c>
      <c r="CY503" s="219">
        <v>0.33819444444444402</v>
      </c>
      <c r="DL503" s="2" t="str" cm="1">
        <f t="array" ref="DL503">_xlfn.IFNA(IF(INDEX(SectorsBlocks,ROW()-ROW(DK$5)+2,MATCH(SUBSTITUTE(RPName," ",""),SectorsBlocks_Top,0))&lt;&gt;0,INDEX(SectorsBlocks,ROW()-ROW(DK$5)+2,MATCH(SUBSTITUTE(RPName," ",""),SectorsBlocks_Top,0)),""),"")</f>
        <v/>
      </c>
      <c r="DM503" s="250" t="str" cm="1">
        <f t="array" ref="DM503">_xlfn.IFNA(IF(INDEX(SectorsBlocks,ROW()-ROW(DL$5)+2,MATCH(SUBSTITUTE(RPName," ",""),SectorsBlocks_Top,0))&lt;&gt;0,INDEX(SectorsBlocks,ROW()-ROW(DL$5)+2,MATCH(SUBSTITUTE(RPName," ",""),SectorsBlocks_Top,0)+1),""),"")</f>
        <v/>
      </c>
    </row>
    <row r="504" spans="68:117" ht="15" hidden="1" customHeight="1">
      <c r="BP504" s="236">
        <f ca="1"/>
        <v>0.33750000000000002</v>
      </c>
      <c r="CN504" s="219">
        <f t="shared" si="698"/>
        <v>0.34027777777777779</v>
      </c>
      <c r="CO504" s="219">
        <f t="shared" si="698"/>
        <v>0.34027777777777779</v>
      </c>
      <c r="CQ504" s="219">
        <v>0.33888888888888902</v>
      </c>
      <c r="CV504" s="219">
        <f t="shared" si="699"/>
        <v>0.34027777777777779</v>
      </c>
      <c r="CW504" s="219">
        <f t="shared" si="699"/>
        <v>0.34027777777777779</v>
      </c>
      <c r="CY504" s="219">
        <v>0.33888888888888902</v>
      </c>
      <c r="DL504" s="2" t="str" cm="1">
        <f t="array" ref="DL504">_xlfn.IFNA(IF(INDEX(SectorsBlocks,ROW()-ROW(DK$5)+2,MATCH(SUBSTITUTE(RPName," ",""),SectorsBlocks_Top,0))&lt;&gt;0,INDEX(SectorsBlocks,ROW()-ROW(DK$5)+2,MATCH(SUBSTITUTE(RPName," ",""),SectorsBlocks_Top,0)),""),"")</f>
        <v/>
      </c>
      <c r="DM504" s="250" t="str" cm="1">
        <f t="array" ref="DM504">_xlfn.IFNA(IF(INDEX(SectorsBlocks,ROW()-ROW(DL$5)+2,MATCH(SUBSTITUTE(RPName," ",""),SectorsBlocks_Top,0))&lt;&gt;0,INDEX(SectorsBlocks,ROW()-ROW(DL$5)+2,MATCH(SUBSTITUTE(RPName," ",""),SectorsBlocks_Top,0)+1),""),"")</f>
        <v/>
      </c>
    </row>
    <row r="505" spans="68:117" ht="15" hidden="1" customHeight="1">
      <c r="BP505" s="236">
        <f ca="1"/>
        <v>0.33819444444444402</v>
      </c>
      <c r="CN505" s="219">
        <f t="shared" si="698"/>
        <v>0.34097222222222223</v>
      </c>
      <c r="CO505" s="219">
        <f t="shared" si="698"/>
        <v>0.34097222222222223</v>
      </c>
      <c r="CQ505" s="219">
        <v>0.33958333333333302</v>
      </c>
      <c r="CV505" s="219">
        <f t="shared" si="699"/>
        <v>0.34097222222222223</v>
      </c>
      <c r="CW505" s="219">
        <f t="shared" si="699"/>
        <v>0.34097222222222223</v>
      </c>
      <c r="CY505" s="219">
        <v>0.33958333333333302</v>
      </c>
      <c r="DL505" s="2" t="str" cm="1">
        <f t="array" ref="DL505">_xlfn.IFNA(IF(INDEX(SectorsBlocks,ROW()-ROW(DK$5)+2,MATCH(SUBSTITUTE(RPName," ",""),SectorsBlocks_Top,0))&lt;&gt;0,INDEX(SectorsBlocks,ROW()-ROW(DK$5)+2,MATCH(SUBSTITUTE(RPName," ",""),SectorsBlocks_Top,0)),""),"")</f>
        <v/>
      </c>
      <c r="DM505" s="250" t="str" cm="1">
        <f t="array" ref="DM505">_xlfn.IFNA(IF(INDEX(SectorsBlocks,ROW()-ROW(DL$5)+2,MATCH(SUBSTITUTE(RPName," ",""),SectorsBlocks_Top,0))&lt;&gt;0,INDEX(SectorsBlocks,ROW()-ROW(DL$5)+2,MATCH(SUBSTITUTE(RPName," ",""),SectorsBlocks_Top,0)+1),""),"")</f>
        <v/>
      </c>
    </row>
    <row r="506" spans="68:117" ht="15" hidden="1" customHeight="1">
      <c r="BP506" s="236">
        <f ca="1"/>
        <v>0.33888888888888902</v>
      </c>
      <c r="CN506" s="219">
        <f t="shared" si="698"/>
        <v>0.34166666666666667</v>
      </c>
      <c r="CO506" s="219">
        <f t="shared" si="698"/>
        <v>0.34166666666666667</v>
      </c>
      <c r="CQ506" s="219">
        <v>0.34027777777777801</v>
      </c>
      <c r="CV506" s="219">
        <f t="shared" si="699"/>
        <v>0.34166666666666667</v>
      </c>
      <c r="CW506" s="219">
        <f t="shared" si="699"/>
        <v>0.34166666666666667</v>
      </c>
      <c r="CY506" s="219">
        <v>0.34027777777777801</v>
      </c>
      <c r="DL506" s="2" t="str" cm="1">
        <f t="array" ref="DL506">_xlfn.IFNA(IF(INDEX(SectorsBlocks,ROW()-ROW(DK$5)+2,MATCH(SUBSTITUTE(RPName," ",""),SectorsBlocks_Top,0))&lt;&gt;0,INDEX(SectorsBlocks,ROW()-ROW(DK$5)+2,MATCH(SUBSTITUTE(RPName," ",""),SectorsBlocks_Top,0)),""),"")</f>
        <v/>
      </c>
      <c r="DM506" s="250" t="str" cm="1">
        <f t="array" ref="DM506">_xlfn.IFNA(IF(INDEX(SectorsBlocks,ROW()-ROW(DL$5)+2,MATCH(SUBSTITUTE(RPName," ",""),SectorsBlocks_Top,0))&lt;&gt;0,INDEX(SectorsBlocks,ROW()-ROW(DL$5)+2,MATCH(SUBSTITUTE(RPName," ",""),SectorsBlocks_Top,0)+1),""),"")</f>
        <v/>
      </c>
    </row>
    <row r="507" spans="68:117" ht="15" hidden="1" customHeight="1">
      <c r="BP507" s="236">
        <f ca="1"/>
        <v>0.33958333333333302</v>
      </c>
      <c r="CN507" s="219">
        <f t="shared" si="698"/>
        <v>0.34236111111111112</v>
      </c>
      <c r="CO507" s="219">
        <f t="shared" si="698"/>
        <v>0.34236111111111112</v>
      </c>
      <c r="CQ507" s="219">
        <v>0.34097222222222201</v>
      </c>
      <c r="CV507" s="219">
        <f t="shared" si="699"/>
        <v>0.34236111111111112</v>
      </c>
      <c r="CW507" s="219">
        <f t="shared" si="699"/>
        <v>0.34236111111111112</v>
      </c>
      <c r="CY507" s="219">
        <v>0.34097222222222201</v>
      </c>
      <c r="DL507" s="2" t="str" cm="1">
        <f t="array" ref="DL507">_xlfn.IFNA(IF(INDEX(SectorsBlocks,ROW()-ROW(DK$5)+2,MATCH(SUBSTITUTE(RPName," ",""),SectorsBlocks_Top,0))&lt;&gt;0,INDEX(SectorsBlocks,ROW()-ROW(DK$5)+2,MATCH(SUBSTITUTE(RPName," ",""),SectorsBlocks_Top,0)),""),"")</f>
        <v/>
      </c>
      <c r="DM507" s="250" t="str" cm="1">
        <f t="array" ref="DM507">_xlfn.IFNA(IF(INDEX(SectorsBlocks,ROW()-ROW(DL$5)+2,MATCH(SUBSTITUTE(RPName," ",""),SectorsBlocks_Top,0))&lt;&gt;0,INDEX(SectorsBlocks,ROW()-ROW(DL$5)+2,MATCH(SUBSTITUTE(RPName," ",""),SectorsBlocks_Top,0)+1),""),"")</f>
        <v/>
      </c>
    </row>
    <row r="508" spans="68:117" ht="15" hidden="1" customHeight="1">
      <c r="BP508" s="236">
        <f ca="1"/>
        <v>0.34027777777777801</v>
      </c>
      <c r="CN508" s="219">
        <f t="shared" si="698"/>
        <v>0.34305555555555556</v>
      </c>
      <c r="CO508" s="219">
        <f t="shared" si="698"/>
        <v>0.34305555555555556</v>
      </c>
      <c r="CQ508" s="219">
        <v>0.34166666666666701</v>
      </c>
      <c r="CV508" s="219">
        <f t="shared" si="699"/>
        <v>0.34305555555555556</v>
      </c>
      <c r="CW508" s="219">
        <f t="shared" si="699"/>
        <v>0.34305555555555556</v>
      </c>
      <c r="CY508" s="219">
        <v>0.34166666666666701</v>
      </c>
      <c r="DL508" s="2" t="str" cm="1">
        <f t="array" ref="DL508">_xlfn.IFNA(IF(INDEX(SectorsBlocks,ROW()-ROW(DK$5)+2,MATCH(SUBSTITUTE(RPName," ",""),SectorsBlocks_Top,0))&lt;&gt;0,INDEX(SectorsBlocks,ROW()-ROW(DK$5)+2,MATCH(SUBSTITUTE(RPName," ",""),SectorsBlocks_Top,0)),""),"")</f>
        <v/>
      </c>
      <c r="DM508" s="250" t="str" cm="1">
        <f t="array" ref="DM508">_xlfn.IFNA(IF(INDEX(SectorsBlocks,ROW()-ROW(DL$5)+2,MATCH(SUBSTITUTE(RPName," ",""),SectorsBlocks_Top,0))&lt;&gt;0,INDEX(SectorsBlocks,ROW()-ROW(DL$5)+2,MATCH(SUBSTITUTE(RPName," ",""),SectorsBlocks_Top,0)+1),""),"")</f>
        <v/>
      </c>
    </row>
    <row r="509" spans="68:117" ht="15" hidden="1" customHeight="1">
      <c r="BP509" s="236">
        <f ca="1"/>
        <v>0.34097222222222201</v>
      </c>
      <c r="CN509" s="219">
        <f t="shared" si="698"/>
        <v>0.34375</v>
      </c>
      <c r="CO509" s="219">
        <f t="shared" si="698"/>
        <v>0.34375</v>
      </c>
      <c r="CQ509" s="219">
        <v>0.34236111111111101</v>
      </c>
      <c r="CV509" s="219">
        <f t="shared" si="699"/>
        <v>0.34375</v>
      </c>
      <c r="CW509" s="219">
        <f t="shared" si="699"/>
        <v>0.34375</v>
      </c>
      <c r="CY509" s="219">
        <v>0.34236111111111101</v>
      </c>
      <c r="DL509" s="2" t="str" cm="1">
        <f t="array" ref="DL509">_xlfn.IFNA(IF(INDEX(SectorsBlocks,ROW()-ROW(DK$5)+2,MATCH(SUBSTITUTE(RPName," ",""),SectorsBlocks_Top,0))&lt;&gt;0,INDEX(SectorsBlocks,ROW()-ROW(DK$5)+2,MATCH(SUBSTITUTE(RPName," ",""),SectorsBlocks_Top,0)),""),"")</f>
        <v/>
      </c>
      <c r="DM509" s="250" t="str" cm="1">
        <f t="array" ref="DM509">_xlfn.IFNA(IF(INDEX(SectorsBlocks,ROW()-ROW(DL$5)+2,MATCH(SUBSTITUTE(RPName," ",""),SectorsBlocks_Top,0))&lt;&gt;0,INDEX(SectorsBlocks,ROW()-ROW(DL$5)+2,MATCH(SUBSTITUTE(RPName," ",""),SectorsBlocks_Top,0)+1),""),"")</f>
        <v/>
      </c>
    </row>
    <row r="510" spans="68:117" ht="15" hidden="1" customHeight="1">
      <c r="BP510" s="236">
        <f ca="1"/>
        <v>0.34166666666666701</v>
      </c>
      <c r="CN510" s="219">
        <f t="shared" si="698"/>
        <v>0.34444444444444444</v>
      </c>
      <c r="CO510" s="219">
        <f t="shared" si="698"/>
        <v>0.34444444444444444</v>
      </c>
      <c r="CQ510" s="219">
        <v>0.343055555555556</v>
      </c>
      <c r="CV510" s="219">
        <f t="shared" si="699"/>
        <v>0.34444444444444444</v>
      </c>
      <c r="CW510" s="219">
        <f t="shared" si="699"/>
        <v>0.34444444444444444</v>
      </c>
      <c r="CY510" s="219">
        <v>0.343055555555556</v>
      </c>
      <c r="DL510" s="2" t="str" cm="1">
        <f t="array" ref="DL510">_xlfn.IFNA(IF(INDEX(SectorsBlocks,ROW()-ROW(DK$5)+2,MATCH(SUBSTITUTE(RPName," ",""),SectorsBlocks_Top,0))&lt;&gt;0,INDEX(SectorsBlocks,ROW()-ROW(DK$5)+2,MATCH(SUBSTITUTE(RPName," ",""),SectorsBlocks_Top,0)),""),"")</f>
        <v/>
      </c>
      <c r="DM510" s="250" t="str" cm="1">
        <f t="array" ref="DM510">_xlfn.IFNA(IF(INDEX(SectorsBlocks,ROW()-ROW(DL$5)+2,MATCH(SUBSTITUTE(RPName," ",""),SectorsBlocks_Top,0))&lt;&gt;0,INDEX(SectorsBlocks,ROW()-ROW(DL$5)+2,MATCH(SUBSTITUTE(RPName," ",""),SectorsBlocks_Top,0)+1),""),"")</f>
        <v/>
      </c>
    </row>
    <row r="511" spans="68:117" ht="15" hidden="1" customHeight="1">
      <c r="BP511" s="236">
        <f ca="1"/>
        <v>0.34236111111111101</v>
      </c>
      <c r="CN511" s="219">
        <f t="shared" si="698"/>
        <v>0.34513888888888888</v>
      </c>
      <c r="CO511" s="219">
        <f t="shared" si="698"/>
        <v>0.34513888888888888</v>
      </c>
      <c r="CQ511" s="219">
        <v>0.34375</v>
      </c>
      <c r="CV511" s="219">
        <f t="shared" si="699"/>
        <v>0.34513888888888888</v>
      </c>
      <c r="CW511" s="219">
        <f t="shared" si="699"/>
        <v>0.34513888888888888</v>
      </c>
      <c r="CY511" s="219">
        <v>0.34375</v>
      </c>
    </row>
    <row r="512" spans="68:117" ht="15" hidden="1" customHeight="1">
      <c r="BP512" s="236">
        <f ca="1"/>
        <v>0.343055555555556</v>
      </c>
      <c r="CN512" s="219">
        <f t="shared" ref="CN512:CO527" si="700">IF(CN511=1,TIME(0,1,0),TIME(HOUR(CN511),MINUTE(CN511),0)+TIME(0,1,0))</f>
        <v>0.34583333333333333</v>
      </c>
      <c r="CO512" s="219">
        <f t="shared" si="700"/>
        <v>0.34583333333333333</v>
      </c>
      <c r="CQ512" s="219">
        <v>0.344444444444444</v>
      </c>
      <c r="CV512" s="219">
        <f t="shared" ref="CV512:CW527" si="701">IF(CV511=1,TIME(0,1,0),TIME(HOUR(CV511),MINUTE(CV511),0)+TIME(0,1,0))</f>
        <v>0.34583333333333333</v>
      </c>
      <c r="CW512" s="219">
        <f t="shared" si="701"/>
        <v>0.34583333333333333</v>
      </c>
      <c r="CY512" s="219">
        <v>0.344444444444444</v>
      </c>
    </row>
    <row r="513" spans="68:103" ht="15" hidden="1" customHeight="1">
      <c r="BP513" s="236">
        <f ca="1"/>
        <v>0.34375</v>
      </c>
      <c r="CN513" s="219">
        <f t="shared" si="700"/>
        <v>0.34652777777777777</v>
      </c>
      <c r="CO513" s="219">
        <f t="shared" si="700"/>
        <v>0.34652777777777777</v>
      </c>
      <c r="CQ513" s="219">
        <v>0.34513888888888899</v>
      </c>
      <c r="CV513" s="219">
        <f t="shared" si="701"/>
        <v>0.34652777777777777</v>
      </c>
      <c r="CW513" s="219">
        <f t="shared" si="701"/>
        <v>0.34652777777777777</v>
      </c>
      <c r="CY513" s="219">
        <v>0.34513888888888899</v>
      </c>
    </row>
    <row r="514" spans="68:103" ht="15" hidden="1" customHeight="1">
      <c r="BP514" s="236">
        <f ca="1"/>
        <v>0.344444444444444</v>
      </c>
      <c r="CN514" s="219">
        <f t="shared" si="700"/>
        <v>0.34722222222222221</v>
      </c>
      <c r="CO514" s="219">
        <f t="shared" si="700"/>
        <v>0.34722222222222221</v>
      </c>
      <c r="CQ514" s="219">
        <v>0.34583333333333299</v>
      </c>
      <c r="CV514" s="219">
        <f t="shared" si="701"/>
        <v>0.34722222222222221</v>
      </c>
      <c r="CW514" s="219">
        <f t="shared" si="701"/>
        <v>0.34722222222222221</v>
      </c>
      <c r="CY514" s="219">
        <v>0.34583333333333299</v>
      </c>
    </row>
    <row r="515" spans="68:103" ht="15" hidden="1" customHeight="1">
      <c r="BP515" s="236">
        <f ca="1"/>
        <v>0.34513888888888899</v>
      </c>
      <c r="CN515" s="219">
        <f t="shared" si="700"/>
        <v>0.34791666666666665</v>
      </c>
      <c r="CO515" s="219">
        <f t="shared" si="700"/>
        <v>0.34791666666666665</v>
      </c>
      <c r="CQ515" s="219">
        <v>0.34652777777777799</v>
      </c>
      <c r="CV515" s="219">
        <f t="shared" si="701"/>
        <v>0.34791666666666665</v>
      </c>
      <c r="CW515" s="219">
        <f t="shared" si="701"/>
        <v>0.34791666666666665</v>
      </c>
      <c r="CY515" s="219">
        <v>0.34652777777777799</v>
      </c>
    </row>
    <row r="516" spans="68:103" ht="15" hidden="1" customHeight="1">
      <c r="BP516" s="236">
        <f ca="1"/>
        <v>0.34583333333333299</v>
      </c>
      <c r="CN516" s="219">
        <f t="shared" si="700"/>
        <v>0.34861111111111109</v>
      </c>
      <c r="CO516" s="219">
        <f t="shared" si="700"/>
        <v>0.34861111111111109</v>
      </c>
      <c r="CQ516" s="219">
        <v>0.34722222222222199</v>
      </c>
      <c r="CV516" s="219">
        <f t="shared" si="701"/>
        <v>0.34861111111111109</v>
      </c>
      <c r="CW516" s="219">
        <f t="shared" si="701"/>
        <v>0.34861111111111109</v>
      </c>
      <c r="CY516" s="219">
        <v>0.34722222222222199</v>
      </c>
    </row>
    <row r="517" spans="68:103" ht="15" hidden="1" customHeight="1">
      <c r="BP517" s="236">
        <f ca="1"/>
        <v>0.34652777777777799</v>
      </c>
      <c r="CN517" s="219">
        <f t="shared" si="700"/>
        <v>0.34930555555555554</v>
      </c>
      <c r="CO517" s="219">
        <f t="shared" si="700"/>
        <v>0.34930555555555554</v>
      </c>
      <c r="CQ517" s="219">
        <v>0.34791666666666698</v>
      </c>
      <c r="CV517" s="219">
        <f t="shared" si="701"/>
        <v>0.34930555555555554</v>
      </c>
      <c r="CW517" s="219">
        <f t="shared" si="701"/>
        <v>0.34930555555555554</v>
      </c>
      <c r="CY517" s="219">
        <v>0.34791666666666698</v>
      </c>
    </row>
    <row r="518" spans="68:103" ht="15" hidden="1" customHeight="1">
      <c r="BP518" s="236">
        <f ca="1"/>
        <v>0.34722222222222199</v>
      </c>
      <c r="CN518" s="219">
        <f t="shared" si="700"/>
        <v>0.35</v>
      </c>
      <c r="CO518" s="219">
        <f t="shared" si="700"/>
        <v>0.35</v>
      </c>
      <c r="CQ518" s="219">
        <v>0.34861111111111098</v>
      </c>
      <c r="CV518" s="219">
        <f t="shared" si="701"/>
        <v>0.35</v>
      </c>
      <c r="CW518" s="219">
        <f t="shared" si="701"/>
        <v>0.35</v>
      </c>
      <c r="CY518" s="219">
        <v>0.34861111111111098</v>
      </c>
    </row>
    <row r="519" spans="68:103" ht="15" hidden="1" customHeight="1">
      <c r="BP519" s="236">
        <f ca="1"/>
        <v>0.34791666666666698</v>
      </c>
      <c r="CN519" s="219">
        <f t="shared" si="700"/>
        <v>0.35069444444444442</v>
      </c>
      <c r="CO519" s="219">
        <f t="shared" si="700"/>
        <v>0.35069444444444442</v>
      </c>
      <c r="CQ519" s="219">
        <v>0.34930555555555598</v>
      </c>
      <c r="CV519" s="219">
        <f t="shared" si="701"/>
        <v>0.35069444444444442</v>
      </c>
      <c r="CW519" s="219">
        <f t="shared" si="701"/>
        <v>0.35069444444444442</v>
      </c>
      <c r="CY519" s="219">
        <v>0.34930555555555598</v>
      </c>
    </row>
    <row r="520" spans="68:103" ht="15" hidden="1" customHeight="1">
      <c r="BP520" s="236">
        <f ca="1"/>
        <v>0.34861111111111098</v>
      </c>
      <c r="CN520" s="219">
        <f t="shared" si="700"/>
        <v>0.35138888888888886</v>
      </c>
      <c r="CO520" s="219">
        <f t="shared" si="700"/>
        <v>0.35138888888888886</v>
      </c>
      <c r="CQ520" s="219">
        <v>0.35</v>
      </c>
      <c r="CV520" s="219">
        <f t="shared" si="701"/>
        <v>0.35138888888888886</v>
      </c>
      <c r="CW520" s="219">
        <f t="shared" si="701"/>
        <v>0.35138888888888886</v>
      </c>
      <c r="CY520" s="219">
        <v>0.35</v>
      </c>
    </row>
    <row r="521" spans="68:103" ht="15" hidden="1" customHeight="1">
      <c r="BP521" s="236">
        <f ca="1"/>
        <v>0.34930555555555598</v>
      </c>
      <c r="CN521" s="219">
        <f t="shared" si="700"/>
        <v>0.3520833333333333</v>
      </c>
      <c r="CO521" s="219">
        <f t="shared" si="700"/>
        <v>0.3520833333333333</v>
      </c>
      <c r="CQ521" s="219">
        <v>0.35069444444444398</v>
      </c>
      <c r="CV521" s="219">
        <f t="shared" si="701"/>
        <v>0.3520833333333333</v>
      </c>
      <c r="CW521" s="219">
        <f t="shared" si="701"/>
        <v>0.3520833333333333</v>
      </c>
      <c r="CY521" s="219">
        <v>0.35069444444444398</v>
      </c>
    </row>
    <row r="522" spans="68:103" ht="15" hidden="1" customHeight="1">
      <c r="BP522" s="236">
        <f ca="1"/>
        <v>0.35</v>
      </c>
      <c r="CN522" s="219">
        <f t="shared" si="700"/>
        <v>0.3527777777777778</v>
      </c>
      <c r="CO522" s="219">
        <f t="shared" si="700"/>
        <v>0.3527777777777778</v>
      </c>
      <c r="CQ522" s="219">
        <v>0.35138888888888897</v>
      </c>
      <c r="CV522" s="219">
        <f t="shared" si="701"/>
        <v>0.3527777777777778</v>
      </c>
      <c r="CW522" s="219">
        <f t="shared" si="701"/>
        <v>0.3527777777777778</v>
      </c>
      <c r="CY522" s="219">
        <v>0.35138888888888897</v>
      </c>
    </row>
    <row r="523" spans="68:103" ht="15" hidden="1" customHeight="1">
      <c r="BP523" s="236">
        <f ca="1"/>
        <v>0.35069444444444398</v>
      </c>
      <c r="CN523" s="219">
        <f t="shared" si="700"/>
        <v>0.35347222222222224</v>
      </c>
      <c r="CO523" s="219">
        <f t="shared" si="700"/>
        <v>0.35347222222222224</v>
      </c>
      <c r="CQ523" s="219">
        <v>0.35208333333333303</v>
      </c>
      <c r="CV523" s="219">
        <f t="shared" si="701"/>
        <v>0.35347222222222224</v>
      </c>
      <c r="CW523" s="219">
        <f t="shared" si="701"/>
        <v>0.35347222222222224</v>
      </c>
      <c r="CY523" s="219">
        <v>0.35208333333333303</v>
      </c>
    </row>
    <row r="524" spans="68:103" ht="15" hidden="1" customHeight="1">
      <c r="BP524" s="236">
        <f ca="1"/>
        <v>0.35138888888888897</v>
      </c>
      <c r="CN524" s="219">
        <f t="shared" si="700"/>
        <v>0.35416666666666669</v>
      </c>
      <c r="CO524" s="219">
        <f t="shared" si="700"/>
        <v>0.35416666666666669</v>
      </c>
      <c r="CQ524" s="219">
        <v>0.35277777777777802</v>
      </c>
      <c r="CV524" s="219">
        <f t="shared" si="701"/>
        <v>0.35416666666666669</v>
      </c>
      <c r="CW524" s="219">
        <f t="shared" si="701"/>
        <v>0.35416666666666669</v>
      </c>
      <c r="CY524" s="219">
        <v>0.35277777777777802</v>
      </c>
    </row>
    <row r="525" spans="68:103" ht="15" hidden="1" customHeight="1">
      <c r="BP525" s="236">
        <f ca="1"/>
        <v>0.35208333333333303</v>
      </c>
      <c r="CN525" s="219">
        <f t="shared" si="700"/>
        <v>0.35486111111111113</v>
      </c>
      <c r="CO525" s="219">
        <f t="shared" si="700"/>
        <v>0.35486111111111113</v>
      </c>
      <c r="CQ525" s="219">
        <v>0.35347222222222202</v>
      </c>
      <c r="CV525" s="219">
        <f t="shared" si="701"/>
        <v>0.35486111111111113</v>
      </c>
      <c r="CW525" s="219">
        <f t="shared" si="701"/>
        <v>0.35486111111111113</v>
      </c>
      <c r="CY525" s="219">
        <v>0.35347222222222202</v>
      </c>
    </row>
    <row r="526" spans="68:103" ht="15" hidden="1" customHeight="1">
      <c r="BP526" s="236">
        <f ca="1"/>
        <v>0.35277777777777802</v>
      </c>
      <c r="CN526" s="219">
        <f t="shared" si="700"/>
        <v>0.35555555555555557</v>
      </c>
      <c r="CO526" s="219">
        <f t="shared" si="700"/>
        <v>0.35555555555555557</v>
      </c>
      <c r="CQ526" s="219">
        <v>0.35416666666666702</v>
      </c>
      <c r="CV526" s="219">
        <f t="shared" si="701"/>
        <v>0.35555555555555557</v>
      </c>
      <c r="CW526" s="219">
        <f t="shared" si="701"/>
        <v>0.35555555555555557</v>
      </c>
      <c r="CY526" s="219">
        <v>0.35416666666666702</v>
      </c>
    </row>
    <row r="527" spans="68:103" ht="15" hidden="1" customHeight="1">
      <c r="BP527" s="236">
        <f ca="1"/>
        <v>0.35347222222222202</v>
      </c>
      <c r="CN527" s="219">
        <f t="shared" si="700"/>
        <v>0.35625000000000001</v>
      </c>
      <c r="CO527" s="219">
        <f t="shared" si="700"/>
        <v>0.35625000000000001</v>
      </c>
      <c r="CQ527" s="219">
        <v>0.35486111111111102</v>
      </c>
      <c r="CV527" s="219">
        <f t="shared" si="701"/>
        <v>0.35625000000000001</v>
      </c>
      <c r="CW527" s="219">
        <f t="shared" si="701"/>
        <v>0.35625000000000001</v>
      </c>
      <c r="CY527" s="219">
        <v>0.35486111111111102</v>
      </c>
    </row>
    <row r="528" spans="68:103" ht="15" hidden="1" customHeight="1">
      <c r="BP528" s="236">
        <f ca="1"/>
        <v>0.35416666666666702</v>
      </c>
      <c r="CN528" s="219">
        <f t="shared" ref="CN528:CO543" si="702">IF(CN527=1,TIME(0,1,0),TIME(HOUR(CN527),MINUTE(CN527),0)+TIME(0,1,0))</f>
        <v>0.35694444444444445</v>
      </c>
      <c r="CO528" s="219">
        <f t="shared" si="702"/>
        <v>0.35694444444444445</v>
      </c>
      <c r="CQ528" s="219">
        <v>0.35555555555555601</v>
      </c>
      <c r="CV528" s="219">
        <f t="shared" ref="CV528:CW543" si="703">IF(CV527=1,TIME(0,1,0),TIME(HOUR(CV527),MINUTE(CV527),0)+TIME(0,1,0))</f>
        <v>0.35694444444444445</v>
      </c>
      <c r="CW528" s="219">
        <f t="shared" si="703"/>
        <v>0.35694444444444445</v>
      </c>
      <c r="CY528" s="219">
        <v>0.35555555555555601</v>
      </c>
    </row>
    <row r="529" spans="68:103" ht="15" hidden="1" customHeight="1">
      <c r="BP529" s="236">
        <f ca="1"/>
        <v>0.35486111111111102</v>
      </c>
      <c r="CN529" s="219">
        <f t="shared" si="702"/>
        <v>0.3576388888888889</v>
      </c>
      <c r="CO529" s="219">
        <f t="shared" si="702"/>
        <v>0.3576388888888889</v>
      </c>
      <c r="CQ529" s="219">
        <v>0.35625000000000001</v>
      </c>
      <c r="CV529" s="219">
        <f t="shared" si="703"/>
        <v>0.3576388888888889</v>
      </c>
      <c r="CW529" s="219">
        <f t="shared" si="703"/>
        <v>0.3576388888888889</v>
      </c>
      <c r="CY529" s="219">
        <v>0.35625000000000001</v>
      </c>
    </row>
    <row r="530" spans="68:103" ht="15" hidden="1" customHeight="1">
      <c r="BP530" s="236">
        <f ca="1"/>
        <v>0.35555555555555601</v>
      </c>
      <c r="CN530" s="219">
        <f t="shared" si="702"/>
        <v>0.35833333333333334</v>
      </c>
      <c r="CO530" s="219">
        <f t="shared" si="702"/>
        <v>0.35833333333333334</v>
      </c>
      <c r="CQ530" s="219">
        <v>0.35694444444444401</v>
      </c>
      <c r="CV530" s="219">
        <f t="shared" si="703"/>
        <v>0.35833333333333334</v>
      </c>
      <c r="CW530" s="219">
        <f t="shared" si="703"/>
        <v>0.35833333333333334</v>
      </c>
      <c r="CY530" s="219">
        <v>0.35694444444444401</v>
      </c>
    </row>
    <row r="531" spans="68:103" ht="15" hidden="1" customHeight="1">
      <c r="BP531" s="236">
        <f ca="1"/>
        <v>0.35625000000000001</v>
      </c>
      <c r="CN531" s="219">
        <f t="shared" si="702"/>
        <v>0.35902777777777778</v>
      </c>
      <c r="CO531" s="219">
        <f t="shared" si="702"/>
        <v>0.35902777777777778</v>
      </c>
      <c r="CQ531" s="219">
        <v>0.35763888888888901</v>
      </c>
      <c r="CV531" s="219">
        <f t="shared" si="703"/>
        <v>0.35902777777777778</v>
      </c>
      <c r="CW531" s="219">
        <f t="shared" si="703"/>
        <v>0.35902777777777778</v>
      </c>
      <c r="CY531" s="219">
        <v>0.35763888888888901</v>
      </c>
    </row>
    <row r="532" spans="68:103" ht="15" hidden="1" customHeight="1">
      <c r="BP532" s="236">
        <f ca="1"/>
        <v>0.35694444444444401</v>
      </c>
      <c r="CN532" s="219">
        <f t="shared" si="702"/>
        <v>0.35972222222222222</v>
      </c>
      <c r="CO532" s="219">
        <f t="shared" si="702"/>
        <v>0.35972222222222222</v>
      </c>
      <c r="CQ532" s="219">
        <v>0.358333333333333</v>
      </c>
      <c r="CV532" s="219">
        <f t="shared" si="703"/>
        <v>0.35972222222222222</v>
      </c>
      <c r="CW532" s="219">
        <f t="shared" si="703"/>
        <v>0.35972222222222222</v>
      </c>
      <c r="CY532" s="219">
        <v>0.358333333333333</v>
      </c>
    </row>
    <row r="533" spans="68:103" ht="15" hidden="1" customHeight="1">
      <c r="BP533" s="236">
        <f ca="1"/>
        <v>0.35763888888888901</v>
      </c>
      <c r="CN533" s="219">
        <f t="shared" si="702"/>
        <v>0.36041666666666666</v>
      </c>
      <c r="CO533" s="219">
        <f t="shared" si="702"/>
        <v>0.36041666666666666</v>
      </c>
      <c r="CQ533" s="219">
        <v>0.359027777777778</v>
      </c>
      <c r="CV533" s="219">
        <f t="shared" si="703"/>
        <v>0.36041666666666666</v>
      </c>
      <c r="CW533" s="219">
        <f t="shared" si="703"/>
        <v>0.36041666666666666</v>
      </c>
      <c r="CY533" s="219">
        <v>0.359027777777778</v>
      </c>
    </row>
    <row r="534" spans="68:103" ht="15" hidden="1" customHeight="1">
      <c r="BP534" s="236">
        <f ca="1"/>
        <v>0.358333333333333</v>
      </c>
      <c r="CN534" s="219">
        <f t="shared" si="702"/>
        <v>0.3611111111111111</v>
      </c>
      <c r="CO534" s="219">
        <f t="shared" si="702"/>
        <v>0.3611111111111111</v>
      </c>
      <c r="CQ534" s="219">
        <v>0.359722222222222</v>
      </c>
      <c r="CV534" s="219">
        <f t="shared" si="703"/>
        <v>0.3611111111111111</v>
      </c>
      <c r="CW534" s="219">
        <f t="shared" si="703"/>
        <v>0.3611111111111111</v>
      </c>
      <c r="CY534" s="219">
        <v>0.359722222222222</v>
      </c>
    </row>
    <row r="535" spans="68:103" ht="15" hidden="1" customHeight="1">
      <c r="BP535" s="236">
        <f ca="1"/>
        <v>0.359027777777778</v>
      </c>
      <c r="CN535" s="219">
        <f t="shared" si="702"/>
        <v>0.36180555555555555</v>
      </c>
      <c r="CO535" s="219">
        <f t="shared" si="702"/>
        <v>0.36180555555555555</v>
      </c>
      <c r="CQ535" s="219">
        <v>0.360416666666667</v>
      </c>
      <c r="CV535" s="219">
        <f t="shared" si="703"/>
        <v>0.36180555555555555</v>
      </c>
      <c r="CW535" s="219">
        <f t="shared" si="703"/>
        <v>0.36180555555555555</v>
      </c>
      <c r="CY535" s="219">
        <v>0.360416666666667</v>
      </c>
    </row>
    <row r="536" spans="68:103" ht="15" hidden="1" customHeight="1">
      <c r="BP536" s="236">
        <f ca="1"/>
        <v>0.359722222222222</v>
      </c>
      <c r="CN536" s="219">
        <f t="shared" si="702"/>
        <v>0.36249999999999999</v>
      </c>
      <c r="CO536" s="219">
        <f t="shared" si="702"/>
        <v>0.36249999999999999</v>
      </c>
      <c r="CQ536" s="219">
        <v>0.36111111111111099</v>
      </c>
      <c r="CV536" s="219">
        <f t="shared" si="703"/>
        <v>0.36249999999999999</v>
      </c>
      <c r="CW536" s="219">
        <f t="shared" si="703"/>
        <v>0.36249999999999999</v>
      </c>
      <c r="CY536" s="219">
        <v>0.36111111111111099</v>
      </c>
    </row>
    <row r="537" spans="68:103" ht="15" hidden="1" customHeight="1">
      <c r="BP537" s="236">
        <f ca="1"/>
        <v>0.360416666666667</v>
      </c>
      <c r="CN537" s="219">
        <f t="shared" si="702"/>
        <v>0.36319444444444443</v>
      </c>
      <c r="CO537" s="219">
        <f t="shared" si="702"/>
        <v>0.36319444444444443</v>
      </c>
      <c r="CQ537" s="219">
        <v>0.36180555555555599</v>
      </c>
      <c r="CV537" s="219">
        <f t="shared" si="703"/>
        <v>0.36319444444444443</v>
      </c>
      <c r="CW537" s="219">
        <f t="shared" si="703"/>
        <v>0.36319444444444443</v>
      </c>
      <c r="CY537" s="219">
        <v>0.36180555555555599</v>
      </c>
    </row>
    <row r="538" spans="68:103" ht="15" hidden="1" customHeight="1">
      <c r="BP538" s="236">
        <f ca="1"/>
        <v>0.36111111111111099</v>
      </c>
      <c r="CN538" s="219">
        <f t="shared" si="702"/>
        <v>0.36388888888888887</v>
      </c>
      <c r="CO538" s="219">
        <f t="shared" si="702"/>
        <v>0.36388888888888887</v>
      </c>
      <c r="CQ538" s="219">
        <v>0.36249999999999999</v>
      </c>
      <c r="CV538" s="219">
        <f t="shared" si="703"/>
        <v>0.36388888888888887</v>
      </c>
      <c r="CW538" s="219">
        <f t="shared" si="703"/>
        <v>0.36388888888888887</v>
      </c>
      <c r="CY538" s="219">
        <v>0.36249999999999999</v>
      </c>
    </row>
    <row r="539" spans="68:103" ht="15" hidden="1" customHeight="1">
      <c r="BP539" s="236">
        <f ca="1"/>
        <v>0.36180555555555599</v>
      </c>
      <c r="CN539" s="219">
        <f t="shared" si="702"/>
        <v>0.36458333333333331</v>
      </c>
      <c r="CO539" s="219">
        <f t="shared" si="702"/>
        <v>0.36458333333333331</v>
      </c>
      <c r="CQ539" s="219">
        <v>0.36319444444444399</v>
      </c>
      <c r="CV539" s="219">
        <f t="shared" si="703"/>
        <v>0.36458333333333331</v>
      </c>
      <c r="CW539" s="219">
        <f t="shared" si="703"/>
        <v>0.36458333333333331</v>
      </c>
      <c r="CY539" s="219">
        <v>0.36319444444444399</v>
      </c>
    </row>
    <row r="540" spans="68:103" ht="15" hidden="1" customHeight="1">
      <c r="BP540" s="236">
        <f ca="1"/>
        <v>0.36249999999999999</v>
      </c>
      <c r="CN540" s="219">
        <f t="shared" si="702"/>
        <v>0.36527777777777776</v>
      </c>
      <c r="CO540" s="219">
        <f t="shared" si="702"/>
        <v>0.36527777777777776</v>
      </c>
      <c r="CQ540" s="219">
        <v>0.36388888888888898</v>
      </c>
      <c r="CV540" s="219">
        <f t="shared" si="703"/>
        <v>0.36527777777777776</v>
      </c>
      <c r="CW540" s="219">
        <f t="shared" si="703"/>
        <v>0.36527777777777776</v>
      </c>
      <c r="CY540" s="219">
        <v>0.36388888888888898</v>
      </c>
    </row>
    <row r="541" spans="68:103" ht="15" hidden="1" customHeight="1">
      <c r="BP541" s="236">
        <f ca="1"/>
        <v>0.36319444444444399</v>
      </c>
      <c r="CN541" s="219">
        <f t="shared" si="702"/>
        <v>0.3659722222222222</v>
      </c>
      <c r="CO541" s="219">
        <f t="shared" si="702"/>
        <v>0.3659722222222222</v>
      </c>
      <c r="CQ541" s="219">
        <v>0.36458333333333298</v>
      </c>
      <c r="CV541" s="219">
        <f t="shared" si="703"/>
        <v>0.3659722222222222</v>
      </c>
      <c r="CW541" s="219">
        <f t="shared" si="703"/>
        <v>0.3659722222222222</v>
      </c>
      <c r="CY541" s="219">
        <v>0.36458333333333298</v>
      </c>
    </row>
    <row r="542" spans="68:103" ht="15" hidden="1" customHeight="1">
      <c r="BP542" s="236">
        <f ca="1"/>
        <v>0.36388888888888898</v>
      </c>
      <c r="CN542" s="219">
        <f t="shared" si="702"/>
        <v>0.36666666666666664</v>
      </c>
      <c r="CO542" s="219">
        <f t="shared" si="702"/>
        <v>0.36666666666666664</v>
      </c>
      <c r="CQ542" s="219">
        <v>0.36527777777777798</v>
      </c>
      <c r="CV542" s="219">
        <f t="shared" si="703"/>
        <v>0.36666666666666664</v>
      </c>
      <c r="CW542" s="219">
        <f t="shared" si="703"/>
        <v>0.36666666666666664</v>
      </c>
      <c r="CY542" s="219">
        <v>0.36527777777777798</v>
      </c>
    </row>
    <row r="543" spans="68:103" ht="15" hidden="1" customHeight="1">
      <c r="BP543" s="236">
        <f ca="1"/>
        <v>0.36458333333333298</v>
      </c>
      <c r="CN543" s="219">
        <f t="shared" si="702"/>
        <v>0.36736111111111108</v>
      </c>
      <c r="CO543" s="219">
        <f t="shared" si="702"/>
        <v>0.36736111111111108</v>
      </c>
      <c r="CQ543" s="219">
        <v>0.36597222222222198</v>
      </c>
      <c r="CV543" s="219">
        <f t="shared" si="703"/>
        <v>0.36736111111111108</v>
      </c>
      <c r="CW543" s="219">
        <f t="shared" si="703"/>
        <v>0.36736111111111108</v>
      </c>
      <c r="CY543" s="219">
        <v>0.36597222222222198</v>
      </c>
    </row>
    <row r="544" spans="68:103" ht="15" hidden="1" customHeight="1">
      <c r="BP544" s="236">
        <f ca="1"/>
        <v>0.36527777777777798</v>
      </c>
      <c r="CN544" s="219">
        <f t="shared" ref="CN544:CO559" si="704">IF(CN543=1,TIME(0,1,0),TIME(HOUR(CN543),MINUTE(CN543),0)+TIME(0,1,0))</f>
        <v>0.36805555555555558</v>
      </c>
      <c r="CO544" s="219">
        <f t="shared" si="704"/>
        <v>0.36805555555555558</v>
      </c>
      <c r="CQ544" s="219">
        <v>0.36666666666666697</v>
      </c>
      <c r="CV544" s="219">
        <f t="shared" ref="CV544:CW559" si="705">IF(CV543=1,TIME(0,1,0),TIME(HOUR(CV543),MINUTE(CV543),0)+TIME(0,1,0))</f>
        <v>0.36805555555555558</v>
      </c>
      <c r="CW544" s="219">
        <f t="shared" si="705"/>
        <v>0.36805555555555558</v>
      </c>
      <c r="CY544" s="219">
        <v>0.36666666666666697</v>
      </c>
    </row>
    <row r="545" spans="68:103" ht="15" hidden="1" customHeight="1">
      <c r="BP545" s="236">
        <f ca="1"/>
        <v>0.36597222222222198</v>
      </c>
      <c r="CN545" s="219">
        <f t="shared" si="704"/>
        <v>0.36875000000000002</v>
      </c>
      <c r="CO545" s="219">
        <f t="shared" si="704"/>
        <v>0.36875000000000002</v>
      </c>
      <c r="CQ545" s="219">
        <v>0.36736111111111103</v>
      </c>
      <c r="CV545" s="219">
        <f t="shared" si="705"/>
        <v>0.36875000000000002</v>
      </c>
      <c r="CW545" s="219">
        <f t="shared" si="705"/>
        <v>0.36875000000000002</v>
      </c>
      <c r="CY545" s="219">
        <v>0.36736111111111103</v>
      </c>
    </row>
    <row r="546" spans="68:103" ht="15" hidden="1" customHeight="1">
      <c r="BP546" s="236">
        <f ca="1"/>
        <v>0.36666666666666697</v>
      </c>
      <c r="CN546" s="219">
        <f t="shared" si="704"/>
        <v>0.36944444444444446</v>
      </c>
      <c r="CO546" s="219">
        <f t="shared" si="704"/>
        <v>0.36944444444444446</v>
      </c>
      <c r="CQ546" s="219">
        <v>0.36805555555555602</v>
      </c>
      <c r="CV546" s="219">
        <f t="shared" si="705"/>
        <v>0.36944444444444446</v>
      </c>
      <c r="CW546" s="219">
        <f t="shared" si="705"/>
        <v>0.36944444444444446</v>
      </c>
      <c r="CY546" s="219">
        <v>0.36805555555555602</v>
      </c>
    </row>
    <row r="547" spans="68:103" ht="15" hidden="1" customHeight="1">
      <c r="BP547" s="236">
        <f ca="1"/>
        <v>0.36736111111111103</v>
      </c>
      <c r="CN547" s="219">
        <f t="shared" si="704"/>
        <v>0.37013888888888891</v>
      </c>
      <c r="CO547" s="219">
        <f t="shared" si="704"/>
        <v>0.37013888888888891</v>
      </c>
      <c r="CQ547" s="219">
        <v>0.36875000000000002</v>
      </c>
      <c r="CV547" s="219">
        <f t="shared" si="705"/>
        <v>0.37013888888888891</v>
      </c>
      <c r="CW547" s="219">
        <f t="shared" si="705"/>
        <v>0.37013888888888891</v>
      </c>
      <c r="CY547" s="219">
        <v>0.36875000000000002</v>
      </c>
    </row>
    <row r="548" spans="68:103" ht="15" hidden="1" customHeight="1">
      <c r="BP548" s="236">
        <f ca="1"/>
        <v>0.36805555555555602</v>
      </c>
      <c r="CN548" s="219">
        <f t="shared" si="704"/>
        <v>0.37083333333333335</v>
      </c>
      <c r="CO548" s="219">
        <f t="shared" si="704"/>
        <v>0.37083333333333335</v>
      </c>
      <c r="CQ548" s="219">
        <v>0.36944444444444402</v>
      </c>
      <c r="CV548" s="219">
        <f t="shared" si="705"/>
        <v>0.37083333333333335</v>
      </c>
      <c r="CW548" s="219">
        <f t="shared" si="705"/>
        <v>0.37083333333333335</v>
      </c>
      <c r="CY548" s="219">
        <v>0.36944444444444402</v>
      </c>
    </row>
    <row r="549" spans="68:103" ht="15" hidden="1" customHeight="1">
      <c r="BP549" s="236">
        <f ca="1"/>
        <v>0.36875000000000002</v>
      </c>
      <c r="CN549" s="219">
        <f t="shared" si="704"/>
        <v>0.37152777777777779</v>
      </c>
      <c r="CO549" s="219">
        <f t="shared" si="704"/>
        <v>0.37152777777777779</v>
      </c>
      <c r="CQ549" s="219">
        <v>0.37013888888888902</v>
      </c>
      <c r="CV549" s="219">
        <f t="shared" si="705"/>
        <v>0.37152777777777779</v>
      </c>
      <c r="CW549" s="219">
        <f t="shared" si="705"/>
        <v>0.37152777777777779</v>
      </c>
      <c r="CY549" s="219">
        <v>0.37013888888888902</v>
      </c>
    </row>
    <row r="550" spans="68:103" ht="15" hidden="1" customHeight="1">
      <c r="BP550" s="236">
        <f ca="1"/>
        <v>0.36944444444444402</v>
      </c>
      <c r="CN550" s="219">
        <f t="shared" si="704"/>
        <v>0.37222222222222223</v>
      </c>
      <c r="CO550" s="219">
        <f t="shared" si="704"/>
        <v>0.37222222222222223</v>
      </c>
      <c r="CQ550" s="219">
        <v>0.37083333333333302</v>
      </c>
      <c r="CV550" s="219">
        <f t="shared" si="705"/>
        <v>0.37222222222222223</v>
      </c>
      <c r="CW550" s="219">
        <f t="shared" si="705"/>
        <v>0.37222222222222223</v>
      </c>
      <c r="CY550" s="219">
        <v>0.37083333333333302</v>
      </c>
    </row>
    <row r="551" spans="68:103" ht="15" hidden="1" customHeight="1">
      <c r="BP551" s="236">
        <f ca="1"/>
        <v>0.37013888888888902</v>
      </c>
      <c r="CN551" s="219">
        <f t="shared" si="704"/>
        <v>0.37291666666666667</v>
      </c>
      <c r="CO551" s="219">
        <f t="shared" si="704"/>
        <v>0.37291666666666667</v>
      </c>
      <c r="CQ551" s="219">
        <v>0.37152777777777801</v>
      </c>
      <c r="CV551" s="219">
        <f t="shared" si="705"/>
        <v>0.37291666666666667</v>
      </c>
      <c r="CW551" s="219">
        <f t="shared" si="705"/>
        <v>0.37291666666666667</v>
      </c>
      <c r="CY551" s="219">
        <v>0.37152777777777801</v>
      </c>
    </row>
    <row r="552" spans="68:103" ht="15" hidden="1" customHeight="1">
      <c r="BP552" s="236">
        <f ca="1"/>
        <v>0.37083333333333302</v>
      </c>
      <c r="CN552" s="219">
        <f t="shared" si="704"/>
        <v>0.37361111111111112</v>
      </c>
      <c r="CO552" s="219">
        <f t="shared" si="704"/>
        <v>0.37361111111111112</v>
      </c>
      <c r="CQ552" s="219">
        <v>0.37222222222222201</v>
      </c>
      <c r="CV552" s="219">
        <f t="shared" si="705"/>
        <v>0.37361111111111112</v>
      </c>
      <c r="CW552" s="219">
        <f t="shared" si="705"/>
        <v>0.37361111111111112</v>
      </c>
      <c r="CY552" s="219">
        <v>0.37222222222222201</v>
      </c>
    </row>
    <row r="553" spans="68:103" ht="15" hidden="1" customHeight="1">
      <c r="BP553" s="236">
        <f ca="1"/>
        <v>0.37152777777777801</v>
      </c>
      <c r="CN553" s="219">
        <f t="shared" si="704"/>
        <v>0.37430555555555556</v>
      </c>
      <c r="CO553" s="219">
        <f t="shared" si="704"/>
        <v>0.37430555555555556</v>
      </c>
      <c r="CQ553" s="219">
        <v>0.37291666666666701</v>
      </c>
      <c r="CV553" s="219">
        <f t="shared" si="705"/>
        <v>0.37430555555555556</v>
      </c>
      <c r="CW553" s="219">
        <f t="shared" si="705"/>
        <v>0.37430555555555556</v>
      </c>
      <c r="CY553" s="219">
        <v>0.37291666666666701</v>
      </c>
    </row>
    <row r="554" spans="68:103" ht="15" hidden="1" customHeight="1">
      <c r="BP554" s="236">
        <f ca="1"/>
        <v>0.37222222222222201</v>
      </c>
      <c r="CN554" s="219">
        <f t="shared" si="704"/>
        <v>0.375</v>
      </c>
      <c r="CO554" s="219">
        <f t="shared" si="704"/>
        <v>0.375</v>
      </c>
      <c r="CQ554" s="219">
        <v>0.37361111111111101</v>
      </c>
      <c r="CV554" s="219">
        <f t="shared" si="705"/>
        <v>0.375</v>
      </c>
      <c r="CW554" s="219">
        <f t="shared" si="705"/>
        <v>0.375</v>
      </c>
      <c r="CY554" s="219">
        <v>0.37361111111111101</v>
      </c>
    </row>
    <row r="555" spans="68:103" ht="15" hidden="1" customHeight="1">
      <c r="BP555" s="236">
        <f ca="1"/>
        <v>0.37291666666666701</v>
      </c>
      <c r="CN555" s="219">
        <f t="shared" si="704"/>
        <v>0.37569444444444444</v>
      </c>
      <c r="CO555" s="219">
        <f t="shared" si="704"/>
        <v>0.37569444444444444</v>
      </c>
      <c r="CQ555" s="219">
        <v>0.374305555555556</v>
      </c>
      <c r="CV555" s="219">
        <f t="shared" si="705"/>
        <v>0.37569444444444444</v>
      </c>
      <c r="CW555" s="219">
        <f t="shared" si="705"/>
        <v>0.37569444444444444</v>
      </c>
      <c r="CY555" s="219">
        <v>0.374305555555556</v>
      </c>
    </row>
    <row r="556" spans="68:103" ht="15" hidden="1" customHeight="1">
      <c r="BP556" s="236">
        <f ca="1"/>
        <v>0.37361111111111101</v>
      </c>
      <c r="CN556" s="219">
        <f t="shared" si="704"/>
        <v>0.37638888888888888</v>
      </c>
      <c r="CO556" s="219">
        <f t="shared" si="704"/>
        <v>0.37638888888888888</v>
      </c>
      <c r="CQ556" s="219">
        <v>0.375</v>
      </c>
      <c r="CV556" s="219">
        <f t="shared" si="705"/>
        <v>0.37638888888888888</v>
      </c>
      <c r="CW556" s="219">
        <f t="shared" si="705"/>
        <v>0.37638888888888888</v>
      </c>
      <c r="CY556" s="219">
        <v>0.375</v>
      </c>
    </row>
    <row r="557" spans="68:103" ht="15" hidden="1" customHeight="1">
      <c r="BP557" s="236">
        <f ca="1"/>
        <v>0.374305555555556</v>
      </c>
      <c r="CN557" s="219">
        <f t="shared" si="704"/>
        <v>0.37708333333333333</v>
      </c>
      <c r="CO557" s="219">
        <f t="shared" si="704"/>
        <v>0.37708333333333333</v>
      </c>
      <c r="CQ557" s="219">
        <v>0.375694444444444</v>
      </c>
      <c r="CV557" s="219">
        <f t="shared" si="705"/>
        <v>0.37708333333333333</v>
      </c>
      <c r="CW557" s="219">
        <f t="shared" si="705"/>
        <v>0.37708333333333333</v>
      </c>
      <c r="CY557" s="219">
        <v>0.375694444444444</v>
      </c>
    </row>
    <row r="558" spans="68:103" ht="15" hidden="1" customHeight="1">
      <c r="BP558" s="236">
        <f ca="1"/>
        <v>0.375</v>
      </c>
      <c r="CN558" s="219">
        <f t="shared" si="704"/>
        <v>0.37777777777777777</v>
      </c>
      <c r="CO558" s="219">
        <f t="shared" si="704"/>
        <v>0.37777777777777777</v>
      </c>
      <c r="CQ558" s="219">
        <v>0.37638888888888899</v>
      </c>
      <c r="CV558" s="219">
        <f t="shared" si="705"/>
        <v>0.37777777777777777</v>
      </c>
      <c r="CW558" s="219">
        <f t="shared" si="705"/>
        <v>0.37777777777777777</v>
      </c>
      <c r="CY558" s="219">
        <v>0.37638888888888899</v>
      </c>
    </row>
    <row r="559" spans="68:103" ht="15" hidden="1" customHeight="1">
      <c r="BP559" s="236">
        <f ca="1"/>
        <v>0.375694444444444</v>
      </c>
      <c r="CN559" s="219">
        <f t="shared" si="704"/>
        <v>0.37847222222222221</v>
      </c>
      <c r="CO559" s="219">
        <f t="shared" si="704"/>
        <v>0.37847222222222221</v>
      </c>
      <c r="CQ559" s="219">
        <v>0.37708333333333299</v>
      </c>
      <c r="CV559" s="219">
        <f t="shared" si="705"/>
        <v>0.37847222222222221</v>
      </c>
      <c r="CW559" s="219">
        <f t="shared" si="705"/>
        <v>0.37847222222222221</v>
      </c>
      <c r="CY559" s="219">
        <v>0.37708333333333299</v>
      </c>
    </row>
    <row r="560" spans="68:103" ht="15" hidden="1" customHeight="1">
      <c r="BP560" s="236">
        <f ca="1"/>
        <v>0.37638888888888899</v>
      </c>
      <c r="CN560" s="219">
        <f t="shared" ref="CN560:CO575" si="706">IF(CN559=1,TIME(0,1,0),TIME(HOUR(CN559),MINUTE(CN559),0)+TIME(0,1,0))</f>
        <v>0.37916666666666665</v>
      </c>
      <c r="CO560" s="219">
        <f t="shared" si="706"/>
        <v>0.37916666666666665</v>
      </c>
      <c r="CQ560" s="219">
        <v>0.37777777777777799</v>
      </c>
      <c r="CV560" s="219">
        <f t="shared" ref="CV560:CW575" si="707">IF(CV559=1,TIME(0,1,0),TIME(HOUR(CV559),MINUTE(CV559),0)+TIME(0,1,0))</f>
        <v>0.37916666666666665</v>
      </c>
      <c r="CW560" s="219">
        <f t="shared" si="707"/>
        <v>0.37916666666666665</v>
      </c>
      <c r="CY560" s="219">
        <v>0.37777777777777799</v>
      </c>
    </row>
    <row r="561" spans="68:103" ht="15" hidden="1" customHeight="1">
      <c r="BP561" s="236">
        <f ca="1"/>
        <v>0.37708333333333299</v>
      </c>
      <c r="CN561" s="219">
        <f t="shared" si="706"/>
        <v>0.37986111111111109</v>
      </c>
      <c r="CO561" s="219">
        <f t="shared" si="706"/>
        <v>0.37986111111111109</v>
      </c>
      <c r="CQ561" s="219">
        <v>0.37847222222222199</v>
      </c>
      <c r="CV561" s="219">
        <f t="shared" si="707"/>
        <v>0.37986111111111109</v>
      </c>
      <c r="CW561" s="219">
        <f t="shared" si="707"/>
        <v>0.37986111111111109</v>
      </c>
      <c r="CY561" s="219">
        <v>0.37847222222222199</v>
      </c>
    </row>
    <row r="562" spans="68:103" ht="15" hidden="1" customHeight="1">
      <c r="BP562" s="236">
        <f ca="1"/>
        <v>0.37777777777777799</v>
      </c>
      <c r="CN562" s="219">
        <f t="shared" si="706"/>
        <v>0.38055555555555554</v>
      </c>
      <c r="CO562" s="219">
        <f t="shared" si="706"/>
        <v>0.38055555555555554</v>
      </c>
      <c r="CQ562" s="219">
        <v>0.37916666666666698</v>
      </c>
      <c r="CV562" s="219">
        <f t="shared" si="707"/>
        <v>0.38055555555555554</v>
      </c>
      <c r="CW562" s="219">
        <f t="shared" si="707"/>
        <v>0.38055555555555554</v>
      </c>
      <c r="CY562" s="219">
        <v>0.37916666666666698</v>
      </c>
    </row>
    <row r="563" spans="68:103" ht="15" hidden="1" customHeight="1">
      <c r="BP563" s="236">
        <f ca="1"/>
        <v>0.37847222222222199</v>
      </c>
      <c r="CN563" s="219">
        <f t="shared" si="706"/>
        <v>0.38124999999999998</v>
      </c>
      <c r="CO563" s="219">
        <f t="shared" si="706"/>
        <v>0.38124999999999998</v>
      </c>
      <c r="CQ563" s="219">
        <v>0.37986111111111098</v>
      </c>
      <c r="CV563" s="219">
        <f t="shared" si="707"/>
        <v>0.38124999999999998</v>
      </c>
      <c r="CW563" s="219">
        <f t="shared" si="707"/>
        <v>0.38124999999999998</v>
      </c>
      <c r="CY563" s="219">
        <v>0.37986111111111098</v>
      </c>
    </row>
    <row r="564" spans="68:103" ht="15" hidden="1" customHeight="1">
      <c r="BP564" s="236">
        <f ca="1"/>
        <v>0.37916666666666698</v>
      </c>
      <c r="CN564" s="219">
        <f t="shared" si="706"/>
        <v>0.38194444444444442</v>
      </c>
      <c r="CO564" s="219">
        <f t="shared" si="706"/>
        <v>0.38194444444444442</v>
      </c>
      <c r="CQ564" s="219">
        <v>0.38055555555555598</v>
      </c>
      <c r="CV564" s="219">
        <f t="shared" si="707"/>
        <v>0.38194444444444442</v>
      </c>
      <c r="CW564" s="219">
        <f t="shared" si="707"/>
        <v>0.38194444444444442</v>
      </c>
      <c r="CY564" s="219">
        <v>0.38055555555555598</v>
      </c>
    </row>
    <row r="565" spans="68:103" ht="15" hidden="1" customHeight="1">
      <c r="BP565" s="236">
        <f ca="1"/>
        <v>0.37986111111111098</v>
      </c>
      <c r="CN565" s="219">
        <f t="shared" si="706"/>
        <v>0.38263888888888886</v>
      </c>
      <c r="CO565" s="219">
        <f t="shared" si="706"/>
        <v>0.38263888888888886</v>
      </c>
      <c r="CQ565" s="219">
        <v>0.38124999999999998</v>
      </c>
      <c r="CV565" s="219">
        <f t="shared" si="707"/>
        <v>0.38263888888888886</v>
      </c>
      <c r="CW565" s="219">
        <f t="shared" si="707"/>
        <v>0.38263888888888886</v>
      </c>
      <c r="CY565" s="219">
        <v>0.38124999999999998</v>
      </c>
    </row>
    <row r="566" spans="68:103" ht="15" hidden="1" customHeight="1">
      <c r="BP566" s="236">
        <f ca="1"/>
        <v>0.38055555555555598</v>
      </c>
      <c r="CN566" s="219">
        <f t="shared" si="706"/>
        <v>0.3833333333333333</v>
      </c>
      <c r="CO566" s="219">
        <f t="shared" si="706"/>
        <v>0.3833333333333333</v>
      </c>
      <c r="CQ566" s="219">
        <v>0.38194444444444398</v>
      </c>
      <c r="CV566" s="219">
        <f t="shared" si="707"/>
        <v>0.3833333333333333</v>
      </c>
      <c r="CW566" s="219">
        <f t="shared" si="707"/>
        <v>0.3833333333333333</v>
      </c>
      <c r="CY566" s="219">
        <v>0.38194444444444398</v>
      </c>
    </row>
    <row r="567" spans="68:103" ht="15" hidden="1" customHeight="1">
      <c r="BP567" s="236">
        <f ca="1"/>
        <v>0.38124999999999998</v>
      </c>
      <c r="CN567" s="219">
        <f t="shared" si="706"/>
        <v>0.3840277777777778</v>
      </c>
      <c r="CO567" s="219">
        <f t="shared" si="706"/>
        <v>0.3840277777777778</v>
      </c>
      <c r="CQ567" s="219">
        <v>0.38263888888888897</v>
      </c>
      <c r="CV567" s="219">
        <f t="shared" si="707"/>
        <v>0.3840277777777778</v>
      </c>
      <c r="CW567" s="219">
        <f t="shared" si="707"/>
        <v>0.3840277777777778</v>
      </c>
      <c r="CY567" s="219">
        <v>0.38263888888888897</v>
      </c>
    </row>
    <row r="568" spans="68:103" ht="15" hidden="1" customHeight="1">
      <c r="BP568" s="236">
        <f ca="1"/>
        <v>0.38194444444444398</v>
      </c>
      <c r="CN568" s="219">
        <f t="shared" si="706"/>
        <v>0.38472222222222224</v>
      </c>
      <c r="CO568" s="219">
        <f t="shared" si="706"/>
        <v>0.38472222222222224</v>
      </c>
      <c r="CQ568" s="219">
        <v>0.38333333333333303</v>
      </c>
      <c r="CV568" s="219">
        <f t="shared" si="707"/>
        <v>0.38472222222222224</v>
      </c>
      <c r="CW568" s="219">
        <f t="shared" si="707"/>
        <v>0.38472222222222224</v>
      </c>
      <c r="CY568" s="219">
        <v>0.38333333333333303</v>
      </c>
    </row>
    <row r="569" spans="68:103" ht="15" hidden="1" customHeight="1">
      <c r="BP569" s="236">
        <f ca="1"/>
        <v>0.38263888888888897</v>
      </c>
      <c r="CN569" s="219">
        <f t="shared" si="706"/>
        <v>0.38541666666666669</v>
      </c>
      <c r="CO569" s="219">
        <f t="shared" si="706"/>
        <v>0.38541666666666669</v>
      </c>
      <c r="CQ569" s="219">
        <v>0.38402777777777802</v>
      </c>
      <c r="CV569" s="219">
        <f t="shared" si="707"/>
        <v>0.38541666666666669</v>
      </c>
      <c r="CW569" s="219">
        <f t="shared" si="707"/>
        <v>0.38541666666666669</v>
      </c>
      <c r="CY569" s="219">
        <v>0.38402777777777802</v>
      </c>
    </row>
    <row r="570" spans="68:103" ht="15" hidden="1" customHeight="1">
      <c r="BP570" s="236">
        <f ca="1"/>
        <v>0.38333333333333303</v>
      </c>
      <c r="CN570" s="219">
        <f t="shared" si="706"/>
        <v>0.38611111111111113</v>
      </c>
      <c r="CO570" s="219">
        <f t="shared" si="706"/>
        <v>0.38611111111111113</v>
      </c>
      <c r="CQ570" s="219">
        <v>0.38472222222222202</v>
      </c>
      <c r="CV570" s="219">
        <f t="shared" si="707"/>
        <v>0.38611111111111113</v>
      </c>
      <c r="CW570" s="219">
        <f t="shared" si="707"/>
        <v>0.38611111111111113</v>
      </c>
      <c r="CY570" s="219">
        <v>0.38472222222222202</v>
      </c>
    </row>
    <row r="571" spans="68:103" ht="15" hidden="1" customHeight="1">
      <c r="BP571" s="236">
        <f ca="1"/>
        <v>0.38402777777777802</v>
      </c>
      <c r="CN571" s="219">
        <f t="shared" si="706"/>
        <v>0.38680555555555557</v>
      </c>
      <c r="CO571" s="219">
        <f t="shared" si="706"/>
        <v>0.38680555555555557</v>
      </c>
      <c r="CQ571" s="219">
        <v>0.38541666666666702</v>
      </c>
      <c r="CV571" s="219">
        <f t="shared" si="707"/>
        <v>0.38680555555555557</v>
      </c>
      <c r="CW571" s="219">
        <f t="shared" si="707"/>
        <v>0.38680555555555557</v>
      </c>
      <c r="CY571" s="219">
        <v>0.38541666666666702</v>
      </c>
    </row>
    <row r="572" spans="68:103" ht="15" hidden="1" customHeight="1">
      <c r="BP572" s="236">
        <f ca="1"/>
        <v>0.38472222222222202</v>
      </c>
      <c r="CN572" s="219">
        <f t="shared" si="706"/>
        <v>0.38750000000000001</v>
      </c>
      <c r="CO572" s="219">
        <f t="shared" si="706"/>
        <v>0.38750000000000001</v>
      </c>
      <c r="CQ572" s="219">
        <v>0.38611111111111102</v>
      </c>
      <c r="CV572" s="219">
        <f t="shared" si="707"/>
        <v>0.38750000000000001</v>
      </c>
      <c r="CW572" s="219">
        <f t="shared" si="707"/>
        <v>0.38750000000000001</v>
      </c>
      <c r="CY572" s="219">
        <v>0.38611111111111102</v>
      </c>
    </row>
    <row r="573" spans="68:103" ht="15" hidden="1" customHeight="1">
      <c r="BP573" s="236">
        <f ca="1"/>
        <v>0.38541666666666702</v>
      </c>
      <c r="CN573" s="219">
        <f t="shared" si="706"/>
        <v>0.38819444444444445</v>
      </c>
      <c r="CO573" s="219">
        <f t="shared" si="706"/>
        <v>0.38819444444444445</v>
      </c>
      <c r="CQ573" s="219">
        <v>0.38680555555555601</v>
      </c>
      <c r="CV573" s="219">
        <f t="shared" si="707"/>
        <v>0.38819444444444445</v>
      </c>
      <c r="CW573" s="219">
        <f t="shared" si="707"/>
        <v>0.38819444444444445</v>
      </c>
      <c r="CY573" s="219">
        <v>0.38680555555555601</v>
      </c>
    </row>
    <row r="574" spans="68:103" ht="15" hidden="1" customHeight="1">
      <c r="BP574" s="236">
        <f ca="1"/>
        <v>0.38611111111111102</v>
      </c>
      <c r="CN574" s="219">
        <f t="shared" si="706"/>
        <v>0.3888888888888889</v>
      </c>
      <c r="CO574" s="219">
        <f t="shared" si="706"/>
        <v>0.3888888888888889</v>
      </c>
      <c r="CQ574" s="219">
        <v>0.38750000000000001</v>
      </c>
      <c r="CV574" s="219">
        <f t="shared" si="707"/>
        <v>0.3888888888888889</v>
      </c>
      <c r="CW574" s="219">
        <f t="shared" si="707"/>
        <v>0.3888888888888889</v>
      </c>
      <c r="CY574" s="219">
        <v>0.38750000000000001</v>
      </c>
    </row>
    <row r="575" spans="68:103" ht="15" hidden="1" customHeight="1">
      <c r="BP575" s="236">
        <f ca="1"/>
        <v>0.38680555555555601</v>
      </c>
      <c r="CN575" s="219">
        <f t="shared" si="706"/>
        <v>0.38958333333333334</v>
      </c>
      <c r="CO575" s="219">
        <f t="shared" si="706"/>
        <v>0.38958333333333334</v>
      </c>
      <c r="CQ575" s="219">
        <v>0.38819444444444401</v>
      </c>
      <c r="CV575" s="219">
        <f t="shared" si="707"/>
        <v>0.38958333333333334</v>
      </c>
      <c r="CW575" s="219">
        <f t="shared" si="707"/>
        <v>0.38958333333333334</v>
      </c>
      <c r="CY575" s="219">
        <v>0.38819444444444401</v>
      </c>
    </row>
    <row r="576" spans="68:103" ht="15" hidden="1" customHeight="1">
      <c r="BP576" s="236">
        <f ca="1"/>
        <v>0.38750000000000001</v>
      </c>
      <c r="CN576" s="219">
        <f t="shared" ref="CN576:CO591" si="708">IF(CN575=1,TIME(0,1,0),TIME(HOUR(CN575),MINUTE(CN575),0)+TIME(0,1,0))</f>
        <v>0.39027777777777778</v>
      </c>
      <c r="CO576" s="219">
        <f t="shared" si="708"/>
        <v>0.39027777777777778</v>
      </c>
      <c r="CQ576" s="219">
        <v>0.38888888888888901</v>
      </c>
      <c r="CV576" s="219">
        <f t="shared" ref="CV576:CW591" si="709">IF(CV575=1,TIME(0,1,0),TIME(HOUR(CV575),MINUTE(CV575),0)+TIME(0,1,0))</f>
        <v>0.39027777777777778</v>
      </c>
      <c r="CW576" s="219">
        <f t="shared" si="709"/>
        <v>0.39027777777777778</v>
      </c>
      <c r="CY576" s="219">
        <v>0.38888888888888901</v>
      </c>
    </row>
    <row r="577" spans="68:103" ht="15" hidden="1" customHeight="1">
      <c r="BP577" s="236">
        <f ca="1"/>
        <v>0.38819444444444401</v>
      </c>
      <c r="CN577" s="219">
        <f t="shared" si="708"/>
        <v>0.39097222222222222</v>
      </c>
      <c r="CO577" s="219">
        <f t="shared" si="708"/>
        <v>0.39097222222222222</v>
      </c>
      <c r="CQ577" s="219">
        <v>0.389583333333333</v>
      </c>
      <c r="CV577" s="219">
        <f t="shared" si="709"/>
        <v>0.39097222222222222</v>
      </c>
      <c r="CW577" s="219">
        <f t="shared" si="709"/>
        <v>0.39097222222222222</v>
      </c>
      <c r="CY577" s="219">
        <v>0.389583333333333</v>
      </c>
    </row>
    <row r="578" spans="68:103" ht="15" hidden="1" customHeight="1">
      <c r="BP578" s="236">
        <f ca="1"/>
        <v>0.38888888888888901</v>
      </c>
      <c r="CN578" s="219">
        <f t="shared" si="708"/>
        <v>0.39166666666666666</v>
      </c>
      <c r="CO578" s="219">
        <f t="shared" si="708"/>
        <v>0.39166666666666666</v>
      </c>
      <c r="CQ578" s="219">
        <v>0.390277777777778</v>
      </c>
      <c r="CV578" s="219">
        <f t="shared" si="709"/>
        <v>0.39166666666666666</v>
      </c>
      <c r="CW578" s="219">
        <f t="shared" si="709"/>
        <v>0.39166666666666666</v>
      </c>
      <c r="CY578" s="219">
        <v>0.390277777777778</v>
      </c>
    </row>
    <row r="579" spans="68:103" ht="15" hidden="1" customHeight="1">
      <c r="BP579" s="236">
        <f ca="1"/>
        <v>0.389583333333333</v>
      </c>
      <c r="CN579" s="219">
        <f t="shared" si="708"/>
        <v>0.3923611111111111</v>
      </c>
      <c r="CO579" s="219">
        <f t="shared" si="708"/>
        <v>0.3923611111111111</v>
      </c>
      <c r="CQ579" s="219">
        <v>0.390972222222222</v>
      </c>
      <c r="CV579" s="219">
        <f t="shared" si="709"/>
        <v>0.3923611111111111</v>
      </c>
      <c r="CW579" s="219">
        <f t="shared" si="709"/>
        <v>0.3923611111111111</v>
      </c>
      <c r="CY579" s="219">
        <v>0.390972222222222</v>
      </c>
    </row>
    <row r="580" spans="68:103" ht="15" hidden="1" customHeight="1">
      <c r="BP580" s="236">
        <f ca="1"/>
        <v>0.390277777777778</v>
      </c>
      <c r="CN580" s="219">
        <f t="shared" si="708"/>
        <v>0.39305555555555555</v>
      </c>
      <c r="CO580" s="219">
        <f t="shared" si="708"/>
        <v>0.39305555555555555</v>
      </c>
      <c r="CQ580" s="219">
        <v>0.391666666666667</v>
      </c>
      <c r="CV580" s="219">
        <f t="shared" si="709"/>
        <v>0.39305555555555555</v>
      </c>
      <c r="CW580" s="219">
        <f t="shared" si="709"/>
        <v>0.39305555555555555</v>
      </c>
      <c r="CY580" s="219">
        <v>0.391666666666667</v>
      </c>
    </row>
    <row r="581" spans="68:103" ht="15" hidden="1" customHeight="1">
      <c r="BP581" s="236">
        <f ca="1"/>
        <v>0.390972222222222</v>
      </c>
      <c r="CN581" s="219">
        <f t="shared" si="708"/>
        <v>0.39374999999999999</v>
      </c>
      <c r="CO581" s="219">
        <f t="shared" si="708"/>
        <v>0.39374999999999999</v>
      </c>
      <c r="CQ581" s="219">
        <v>0.39236111111111099</v>
      </c>
      <c r="CV581" s="219">
        <f t="shared" si="709"/>
        <v>0.39374999999999999</v>
      </c>
      <c r="CW581" s="219">
        <f t="shared" si="709"/>
        <v>0.39374999999999999</v>
      </c>
      <c r="CY581" s="219">
        <v>0.39236111111111099</v>
      </c>
    </row>
    <row r="582" spans="68:103" ht="15" hidden="1" customHeight="1">
      <c r="BP582" s="236">
        <f ca="1"/>
        <v>0.391666666666667</v>
      </c>
      <c r="CN582" s="219">
        <f t="shared" si="708"/>
        <v>0.39444444444444443</v>
      </c>
      <c r="CO582" s="219">
        <f t="shared" si="708"/>
        <v>0.39444444444444443</v>
      </c>
      <c r="CQ582" s="219">
        <v>0.39305555555555599</v>
      </c>
      <c r="CV582" s="219">
        <f t="shared" si="709"/>
        <v>0.39444444444444443</v>
      </c>
      <c r="CW582" s="219">
        <f t="shared" si="709"/>
        <v>0.39444444444444443</v>
      </c>
      <c r="CY582" s="219">
        <v>0.39305555555555599</v>
      </c>
    </row>
    <row r="583" spans="68:103" ht="15" hidden="1" customHeight="1">
      <c r="BP583" s="236">
        <f ca="1"/>
        <v>0.39236111111111099</v>
      </c>
      <c r="CN583" s="219">
        <f t="shared" si="708"/>
        <v>0.39513888888888887</v>
      </c>
      <c r="CO583" s="219">
        <f t="shared" si="708"/>
        <v>0.39513888888888887</v>
      </c>
      <c r="CQ583" s="219">
        <v>0.39374999999999999</v>
      </c>
      <c r="CV583" s="219">
        <f t="shared" si="709"/>
        <v>0.39513888888888887</v>
      </c>
      <c r="CW583" s="219">
        <f t="shared" si="709"/>
        <v>0.39513888888888887</v>
      </c>
      <c r="CY583" s="219">
        <v>0.39374999999999999</v>
      </c>
    </row>
    <row r="584" spans="68:103" ht="15" hidden="1" customHeight="1">
      <c r="BP584" s="236">
        <f ca="1"/>
        <v>0.39305555555555599</v>
      </c>
      <c r="CN584" s="219">
        <f t="shared" si="708"/>
        <v>0.39583333333333331</v>
      </c>
      <c r="CO584" s="219">
        <f t="shared" si="708"/>
        <v>0.39583333333333331</v>
      </c>
      <c r="CQ584" s="219">
        <v>0.39444444444444399</v>
      </c>
      <c r="CV584" s="219">
        <f t="shared" si="709"/>
        <v>0.39583333333333331</v>
      </c>
      <c r="CW584" s="219">
        <f t="shared" si="709"/>
        <v>0.39583333333333331</v>
      </c>
      <c r="CY584" s="219">
        <v>0.39444444444444399</v>
      </c>
    </row>
    <row r="585" spans="68:103" ht="15" hidden="1" customHeight="1">
      <c r="BP585" s="236">
        <f ca="1"/>
        <v>0.39374999999999999</v>
      </c>
      <c r="CN585" s="219">
        <f t="shared" si="708"/>
        <v>0.39652777777777776</v>
      </c>
      <c r="CO585" s="219">
        <f t="shared" si="708"/>
        <v>0.39652777777777776</v>
      </c>
      <c r="CQ585" s="219">
        <v>0.39513888888888898</v>
      </c>
      <c r="CV585" s="219">
        <f t="shared" si="709"/>
        <v>0.39652777777777776</v>
      </c>
      <c r="CW585" s="219">
        <f t="shared" si="709"/>
        <v>0.39652777777777776</v>
      </c>
      <c r="CY585" s="219">
        <v>0.39513888888888898</v>
      </c>
    </row>
    <row r="586" spans="68:103" ht="15" hidden="1" customHeight="1">
      <c r="BP586" s="236">
        <f ca="1"/>
        <v>0.39444444444444399</v>
      </c>
      <c r="CN586" s="219">
        <f t="shared" si="708"/>
        <v>0.3972222222222222</v>
      </c>
      <c r="CO586" s="219">
        <f t="shared" si="708"/>
        <v>0.3972222222222222</v>
      </c>
      <c r="CQ586" s="219">
        <v>0.39583333333333298</v>
      </c>
      <c r="CV586" s="219">
        <f t="shared" si="709"/>
        <v>0.3972222222222222</v>
      </c>
      <c r="CW586" s="219">
        <f t="shared" si="709"/>
        <v>0.3972222222222222</v>
      </c>
      <c r="CY586" s="219">
        <v>0.39583333333333298</v>
      </c>
    </row>
    <row r="587" spans="68:103" ht="15" hidden="1" customHeight="1">
      <c r="BP587" s="236">
        <f ca="1"/>
        <v>0.39513888888888898</v>
      </c>
      <c r="CN587" s="219">
        <f t="shared" si="708"/>
        <v>0.39791666666666664</v>
      </c>
      <c r="CO587" s="219">
        <f t="shared" si="708"/>
        <v>0.39791666666666664</v>
      </c>
      <c r="CQ587" s="219">
        <v>0.39652777777777798</v>
      </c>
      <c r="CV587" s="219">
        <f t="shared" si="709"/>
        <v>0.39791666666666664</v>
      </c>
      <c r="CW587" s="219">
        <f t="shared" si="709"/>
        <v>0.39791666666666664</v>
      </c>
      <c r="CY587" s="219">
        <v>0.39652777777777798</v>
      </c>
    </row>
    <row r="588" spans="68:103" ht="15" hidden="1" customHeight="1">
      <c r="BP588" s="236">
        <f ca="1"/>
        <v>0.39583333333333298</v>
      </c>
      <c r="CN588" s="219">
        <f t="shared" si="708"/>
        <v>0.39861111111111108</v>
      </c>
      <c r="CO588" s="219">
        <f t="shared" si="708"/>
        <v>0.39861111111111108</v>
      </c>
      <c r="CQ588" s="219">
        <v>0.39722222222222198</v>
      </c>
      <c r="CV588" s="219">
        <f t="shared" si="709"/>
        <v>0.39861111111111108</v>
      </c>
      <c r="CW588" s="219">
        <f t="shared" si="709"/>
        <v>0.39861111111111108</v>
      </c>
      <c r="CY588" s="219">
        <v>0.39722222222222198</v>
      </c>
    </row>
    <row r="589" spans="68:103" ht="15" hidden="1" customHeight="1">
      <c r="BP589" s="236">
        <f ca="1"/>
        <v>0.39652777777777798</v>
      </c>
      <c r="CN589" s="219">
        <f t="shared" si="708"/>
        <v>0.39930555555555558</v>
      </c>
      <c r="CO589" s="219">
        <f t="shared" si="708"/>
        <v>0.39930555555555558</v>
      </c>
      <c r="CQ589" s="219">
        <v>0.39791666666666697</v>
      </c>
      <c r="CV589" s="219">
        <f t="shared" si="709"/>
        <v>0.39930555555555558</v>
      </c>
      <c r="CW589" s="219">
        <f t="shared" si="709"/>
        <v>0.39930555555555558</v>
      </c>
      <c r="CY589" s="219">
        <v>0.39791666666666697</v>
      </c>
    </row>
    <row r="590" spans="68:103" ht="15" hidden="1" customHeight="1">
      <c r="BP590" s="236">
        <f ca="1"/>
        <v>0.39722222222222198</v>
      </c>
      <c r="CN590" s="219">
        <f t="shared" si="708"/>
        <v>0.4</v>
      </c>
      <c r="CO590" s="219">
        <f t="shared" si="708"/>
        <v>0.4</v>
      </c>
      <c r="CQ590" s="219">
        <v>0.39861111111111103</v>
      </c>
      <c r="CV590" s="219">
        <f t="shared" si="709"/>
        <v>0.4</v>
      </c>
      <c r="CW590" s="219">
        <f t="shared" si="709"/>
        <v>0.4</v>
      </c>
      <c r="CY590" s="219">
        <v>0.39861111111111103</v>
      </c>
    </row>
    <row r="591" spans="68:103" ht="15" hidden="1" customHeight="1">
      <c r="BP591" s="236">
        <f ca="1"/>
        <v>0.39791666666666697</v>
      </c>
      <c r="CN591" s="219">
        <f t="shared" si="708"/>
        <v>0.40069444444444446</v>
      </c>
      <c r="CO591" s="219">
        <f t="shared" si="708"/>
        <v>0.40069444444444446</v>
      </c>
      <c r="CQ591" s="219">
        <v>0.39930555555555602</v>
      </c>
      <c r="CV591" s="219">
        <f t="shared" si="709"/>
        <v>0.40069444444444446</v>
      </c>
      <c r="CW591" s="219">
        <f t="shared" si="709"/>
        <v>0.40069444444444446</v>
      </c>
      <c r="CY591" s="219">
        <v>0.39930555555555602</v>
      </c>
    </row>
    <row r="592" spans="68:103" ht="15" hidden="1" customHeight="1">
      <c r="BP592" s="236">
        <f ca="1"/>
        <v>0.39861111111111103</v>
      </c>
      <c r="CN592" s="219">
        <f t="shared" ref="CN592:CO607" si="710">IF(CN591=1,TIME(0,1,0),TIME(HOUR(CN591),MINUTE(CN591),0)+TIME(0,1,0))</f>
        <v>0.40138888888888891</v>
      </c>
      <c r="CO592" s="219">
        <f t="shared" si="710"/>
        <v>0.40138888888888891</v>
      </c>
      <c r="CQ592" s="219">
        <v>0.4</v>
      </c>
      <c r="CV592" s="219">
        <f t="shared" ref="CV592:CW607" si="711">IF(CV591=1,TIME(0,1,0),TIME(HOUR(CV591),MINUTE(CV591),0)+TIME(0,1,0))</f>
        <v>0.40138888888888891</v>
      </c>
      <c r="CW592" s="219">
        <f t="shared" si="711"/>
        <v>0.40138888888888891</v>
      </c>
      <c r="CY592" s="219">
        <v>0.4</v>
      </c>
    </row>
    <row r="593" spans="68:103" ht="15" hidden="1" customHeight="1">
      <c r="BP593" s="236">
        <f ca="1"/>
        <v>0.39930555555555602</v>
      </c>
      <c r="CN593" s="219">
        <f t="shared" si="710"/>
        <v>0.40208333333333335</v>
      </c>
      <c r="CO593" s="219">
        <f t="shared" si="710"/>
        <v>0.40208333333333335</v>
      </c>
      <c r="CQ593" s="219">
        <v>0.40069444444444402</v>
      </c>
      <c r="CV593" s="219">
        <f t="shared" si="711"/>
        <v>0.40208333333333335</v>
      </c>
      <c r="CW593" s="219">
        <f t="shared" si="711"/>
        <v>0.40208333333333335</v>
      </c>
      <c r="CY593" s="219">
        <v>0.40069444444444402</v>
      </c>
    </row>
    <row r="594" spans="68:103" ht="15" hidden="1" customHeight="1">
      <c r="BP594" s="236">
        <f ca="1"/>
        <v>0.4</v>
      </c>
      <c r="CN594" s="219">
        <f t="shared" si="710"/>
        <v>0.40277777777777779</v>
      </c>
      <c r="CO594" s="219">
        <f t="shared" si="710"/>
        <v>0.40277777777777779</v>
      </c>
      <c r="CQ594" s="219">
        <v>0.40138888888888902</v>
      </c>
      <c r="CV594" s="219">
        <f t="shared" si="711"/>
        <v>0.40277777777777779</v>
      </c>
      <c r="CW594" s="219">
        <f t="shared" si="711"/>
        <v>0.40277777777777779</v>
      </c>
      <c r="CY594" s="219">
        <v>0.40138888888888902</v>
      </c>
    </row>
    <row r="595" spans="68:103" ht="15" hidden="1" customHeight="1">
      <c r="BP595" s="236">
        <f ca="1"/>
        <v>0.40069444444444402</v>
      </c>
      <c r="CN595" s="219">
        <f t="shared" si="710"/>
        <v>0.40347222222222223</v>
      </c>
      <c r="CO595" s="219">
        <f t="shared" si="710"/>
        <v>0.40347222222222223</v>
      </c>
      <c r="CQ595" s="219">
        <v>0.40208333333333302</v>
      </c>
      <c r="CV595" s="219">
        <f t="shared" si="711"/>
        <v>0.40347222222222223</v>
      </c>
      <c r="CW595" s="219">
        <f t="shared" si="711"/>
        <v>0.40347222222222223</v>
      </c>
      <c r="CY595" s="219">
        <v>0.40208333333333302</v>
      </c>
    </row>
    <row r="596" spans="68:103" ht="15" hidden="1" customHeight="1">
      <c r="BP596" s="236">
        <f ca="1"/>
        <v>0.40138888888888902</v>
      </c>
      <c r="CN596" s="219">
        <f t="shared" si="710"/>
        <v>0.40416666666666667</v>
      </c>
      <c r="CO596" s="219">
        <f t="shared" si="710"/>
        <v>0.40416666666666667</v>
      </c>
      <c r="CQ596" s="219">
        <v>0.40277777777777801</v>
      </c>
      <c r="CV596" s="219">
        <f t="shared" si="711"/>
        <v>0.40416666666666667</v>
      </c>
      <c r="CW596" s="219">
        <f t="shared" si="711"/>
        <v>0.40416666666666667</v>
      </c>
      <c r="CY596" s="219">
        <v>0.40277777777777801</v>
      </c>
    </row>
    <row r="597" spans="68:103" ht="15" hidden="1" customHeight="1">
      <c r="BP597" s="236">
        <f ca="1"/>
        <v>0.40208333333333302</v>
      </c>
      <c r="CN597" s="219">
        <f t="shared" si="710"/>
        <v>0.40486111111111112</v>
      </c>
      <c r="CO597" s="219">
        <f t="shared" si="710"/>
        <v>0.40486111111111112</v>
      </c>
      <c r="CQ597" s="219">
        <v>0.40347222222222201</v>
      </c>
      <c r="CV597" s="219">
        <f t="shared" si="711"/>
        <v>0.40486111111111112</v>
      </c>
      <c r="CW597" s="219">
        <f t="shared" si="711"/>
        <v>0.40486111111111112</v>
      </c>
      <c r="CY597" s="219">
        <v>0.40347222222222201</v>
      </c>
    </row>
    <row r="598" spans="68:103" ht="15" hidden="1" customHeight="1">
      <c r="BP598" s="236">
        <f ca="1"/>
        <v>0.40277777777777801</v>
      </c>
      <c r="CN598" s="219">
        <f t="shared" si="710"/>
        <v>0.40555555555555556</v>
      </c>
      <c r="CO598" s="219">
        <f t="shared" si="710"/>
        <v>0.40555555555555556</v>
      </c>
      <c r="CQ598" s="219">
        <v>0.40416666666666701</v>
      </c>
      <c r="CV598" s="219">
        <f t="shared" si="711"/>
        <v>0.40555555555555556</v>
      </c>
      <c r="CW598" s="219">
        <f t="shared" si="711"/>
        <v>0.40555555555555556</v>
      </c>
      <c r="CY598" s="219">
        <v>0.40416666666666701</v>
      </c>
    </row>
    <row r="599" spans="68:103" ht="15" hidden="1" customHeight="1">
      <c r="BP599" s="236">
        <f ca="1"/>
        <v>0.40347222222222201</v>
      </c>
      <c r="CN599" s="219">
        <f t="shared" si="710"/>
        <v>0.40625</v>
      </c>
      <c r="CO599" s="219">
        <f t="shared" si="710"/>
        <v>0.40625</v>
      </c>
      <c r="CQ599" s="219">
        <v>0.40486111111111101</v>
      </c>
      <c r="CV599" s="219">
        <f t="shared" si="711"/>
        <v>0.40625</v>
      </c>
      <c r="CW599" s="219">
        <f t="shared" si="711"/>
        <v>0.40625</v>
      </c>
      <c r="CY599" s="219">
        <v>0.40486111111111101</v>
      </c>
    </row>
    <row r="600" spans="68:103" ht="15" hidden="1" customHeight="1">
      <c r="BP600" s="236">
        <f ca="1"/>
        <v>0.40416666666666701</v>
      </c>
      <c r="CN600" s="219">
        <f t="shared" si="710"/>
        <v>0.40694444444444444</v>
      </c>
      <c r="CO600" s="219">
        <f t="shared" si="710"/>
        <v>0.40694444444444444</v>
      </c>
      <c r="CQ600" s="219">
        <v>0.405555555555556</v>
      </c>
      <c r="CV600" s="219">
        <f t="shared" si="711"/>
        <v>0.40694444444444444</v>
      </c>
      <c r="CW600" s="219">
        <f t="shared" si="711"/>
        <v>0.40694444444444444</v>
      </c>
      <c r="CY600" s="219">
        <v>0.405555555555556</v>
      </c>
    </row>
    <row r="601" spans="68:103" ht="15" hidden="1" customHeight="1">
      <c r="BP601" s="236">
        <f ca="1"/>
        <v>0.40486111111111101</v>
      </c>
      <c r="CN601" s="219">
        <f t="shared" si="710"/>
        <v>0.40763888888888888</v>
      </c>
      <c r="CO601" s="219">
        <f t="shared" si="710"/>
        <v>0.40763888888888888</v>
      </c>
      <c r="CQ601" s="219">
        <v>0.40625</v>
      </c>
      <c r="CV601" s="219">
        <f t="shared" si="711"/>
        <v>0.40763888888888888</v>
      </c>
      <c r="CW601" s="219">
        <f t="shared" si="711"/>
        <v>0.40763888888888888</v>
      </c>
      <c r="CY601" s="219">
        <v>0.40625</v>
      </c>
    </row>
    <row r="602" spans="68:103" ht="15" hidden="1" customHeight="1">
      <c r="BP602" s="236">
        <f ca="1"/>
        <v>0.405555555555556</v>
      </c>
      <c r="CN602" s="219">
        <f t="shared" si="710"/>
        <v>0.40833333333333333</v>
      </c>
      <c r="CO602" s="219">
        <f t="shared" si="710"/>
        <v>0.40833333333333333</v>
      </c>
      <c r="CQ602" s="219">
        <v>0.406944444444444</v>
      </c>
      <c r="CV602" s="219">
        <f t="shared" si="711"/>
        <v>0.40833333333333333</v>
      </c>
      <c r="CW602" s="219">
        <f t="shared" si="711"/>
        <v>0.40833333333333333</v>
      </c>
      <c r="CY602" s="219">
        <v>0.406944444444444</v>
      </c>
    </row>
    <row r="603" spans="68:103" ht="15" hidden="1" customHeight="1">
      <c r="BP603" s="236">
        <f ca="1"/>
        <v>0.40625</v>
      </c>
      <c r="CN603" s="219">
        <f t="shared" si="710"/>
        <v>0.40902777777777777</v>
      </c>
      <c r="CO603" s="219">
        <f t="shared" si="710"/>
        <v>0.40902777777777777</v>
      </c>
      <c r="CQ603" s="219">
        <v>0.40763888888888899</v>
      </c>
      <c r="CV603" s="219">
        <f t="shared" si="711"/>
        <v>0.40902777777777777</v>
      </c>
      <c r="CW603" s="219">
        <f t="shared" si="711"/>
        <v>0.40902777777777777</v>
      </c>
      <c r="CY603" s="219">
        <v>0.40763888888888899</v>
      </c>
    </row>
    <row r="604" spans="68:103" ht="15" hidden="1" customHeight="1">
      <c r="BP604" s="236">
        <f ca="1"/>
        <v>0.406944444444444</v>
      </c>
      <c r="CN604" s="219">
        <f t="shared" si="710"/>
        <v>0.40972222222222221</v>
      </c>
      <c r="CO604" s="219">
        <f t="shared" si="710"/>
        <v>0.40972222222222221</v>
      </c>
      <c r="CQ604" s="219">
        <v>0.40833333333333299</v>
      </c>
      <c r="CV604" s="219">
        <f t="shared" si="711"/>
        <v>0.40972222222222221</v>
      </c>
      <c r="CW604" s="219">
        <f t="shared" si="711"/>
        <v>0.40972222222222221</v>
      </c>
      <c r="CY604" s="219">
        <v>0.40833333333333299</v>
      </c>
    </row>
    <row r="605" spans="68:103" ht="15" hidden="1" customHeight="1">
      <c r="BP605" s="236">
        <f ca="1"/>
        <v>0.40763888888888899</v>
      </c>
      <c r="CN605" s="219">
        <f t="shared" si="710"/>
        <v>0.41041666666666665</v>
      </c>
      <c r="CO605" s="219">
        <f t="shared" si="710"/>
        <v>0.41041666666666665</v>
      </c>
      <c r="CQ605" s="219">
        <v>0.40902777777777799</v>
      </c>
      <c r="CV605" s="219">
        <f t="shared" si="711"/>
        <v>0.41041666666666665</v>
      </c>
      <c r="CW605" s="219">
        <f t="shared" si="711"/>
        <v>0.41041666666666665</v>
      </c>
      <c r="CY605" s="219">
        <v>0.40902777777777799</v>
      </c>
    </row>
    <row r="606" spans="68:103" ht="15" hidden="1" customHeight="1">
      <c r="BP606" s="236">
        <f ca="1"/>
        <v>0.40833333333333299</v>
      </c>
      <c r="CN606" s="219">
        <f t="shared" si="710"/>
        <v>0.41111111111111109</v>
      </c>
      <c r="CO606" s="219">
        <f t="shared" si="710"/>
        <v>0.41111111111111109</v>
      </c>
      <c r="CQ606" s="219">
        <v>0.40972222222222199</v>
      </c>
      <c r="CV606" s="219">
        <f t="shared" si="711"/>
        <v>0.41111111111111109</v>
      </c>
      <c r="CW606" s="219">
        <f t="shared" si="711"/>
        <v>0.41111111111111109</v>
      </c>
      <c r="CY606" s="219">
        <v>0.40972222222222199</v>
      </c>
    </row>
    <row r="607" spans="68:103" ht="15" hidden="1" customHeight="1">
      <c r="BP607" s="236">
        <f ca="1"/>
        <v>0.40902777777777799</v>
      </c>
      <c r="CN607" s="219">
        <f t="shared" si="710"/>
        <v>0.41180555555555554</v>
      </c>
      <c r="CO607" s="219">
        <f t="shared" si="710"/>
        <v>0.41180555555555554</v>
      </c>
      <c r="CQ607" s="219">
        <v>0.41041666666666698</v>
      </c>
      <c r="CV607" s="219">
        <f t="shared" si="711"/>
        <v>0.41180555555555554</v>
      </c>
      <c r="CW607" s="219">
        <f t="shared" si="711"/>
        <v>0.41180555555555554</v>
      </c>
      <c r="CY607" s="219">
        <v>0.41041666666666698</v>
      </c>
    </row>
    <row r="608" spans="68:103" ht="15" hidden="1" customHeight="1">
      <c r="BP608" s="236">
        <f ca="1"/>
        <v>0.40972222222222199</v>
      </c>
      <c r="CN608" s="219">
        <f t="shared" ref="CN608:CO623" si="712">IF(CN607=1,TIME(0,1,0),TIME(HOUR(CN607),MINUTE(CN607),0)+TIME(0,1,0))</f>
        <v>0.41249999999999998</v>
      </c>
      <c r="CO608" s="219">
        <f t="shared" si="712"/>
        <v>0.41249999999999998</v>
      </c>
      <c r="CQ608" s="219">
        <v>0.41111111111111098</v>
      </c>
      <c r="CV608" s="219">
        <f t="shared" ref="CV608:CW623" si="713">IF(CV607=1,TIME(0,1,0),TIME(HOUR(CV607),MINUTE(CV607),0)+TIME(0,1,0))</f>
        <v>0.41249999999999998</v>
      </c>
      <c r="CW608" s="219">
        <f t="shared" si="713"/>
        <v>0.41249999999999998</v>
      </c>
      <c r="CY608" s="219">
        <v>0.41111111111111098</v>
      </c>
    </row>
    <row r="609" spans="68:103" ht="15" hidden="1" customHeight="1">
      <c r="BP609" s="236">
        <f ca="1"/>
        <v>0.41041666666666698</v>
      </c>
      <c r="CN609" s="219">
        <f t="shared" si="712"/>
        <v>0.41319444444444442</v>
      </c>
      <c r="CO609" s="219">
        <f t="shared" si="712"/>
        <v>0.41319444444444442</v>
      </c>
      <c r="CQ609" s="219">
        <v>0.41180555555555598</v>
      </c>
      <c r="CV609" s="219">
        <f t="shared" si="713"/>
        <v>0.41319444444444442</v>
      </c>
      <c r="CW609" s="219">
        <f t="shared" si="713"/>
        <v>0.41319444444444442</v>
      </c>
      <c r="CY609" s="219">
        <v>0.41180555555555598</v>
      </c>
    </row>
    <row r="610" spans="68:103" ht="15" hidden="1" customHeight="1">
      <c r="BP610" s="236">
        <f ca="1"/>
        <v>0.41111111111111098</v>
      </c>
      <c r="CN610" s="219">
        <f t="shared" si="712"/>
        <v>0.41388888888888886</v>
      </c>
      <c r="CO610" s="219">
        <f t="shared" si="712"/>
        <v>0.41388888888888886</v>
      </c>
      <c r="CQ610" s="219">
        <v>0.41249999999999998</v>
      </c>
      <c r="CV610" s="219">
        <f t="shared" si="713"/>
        <v>0.41388888888888886</v>
      </c>
      <c r="CW610" s="219">
        <f t="shared" si="713"/>
        <v>0.41388888888888886</v>
      </c>
      <c r="CY610" s="219">
        <v>0.41249999999999998</v>
      </c>
    </row>
    <row r="611" spans="68:103" ht="15" hidden="1" customHeight="1">
      <c r="BP611" s="236">
        <f ca="1"/>
        <v>0.41180555555555598</v>
      </c>
      <c r="CN611" s="219">
        <f t="shared" si="712"/>
        <v>0.4145833333333333</v>
      </c>
      <c r="CO611" s="219">
        <f t="shared" si="712"/>
        <v>0.4145833333333333</v>
      </c>
      <c r="CQ611" s="219">
        <v>0.41319444444444398</v>
      </c>
      <c r="CV611" s="219">
        <f t="shared" si="713"/>
        <v>0.4145833333333333</v>
      </c>
      <c r="CW611" s="219">
        <f t="shared" si="713"/>
        <v>0.4145833333333333</v>
      </c>
      <c r="CY611" s="219">
        <v>0.41319444444444398</v>
      </c>
    </row>
    <row r="612" spans="68:103" ht="15" hidden="1" customHeight="1">
      <c r="BP612" s="236">
        <f ca="1"/>
        <v>0.41249999999999998</v>
      </c>
      <c r="CN612" s="219">
        <f t="shared" si="712"/>
        <v>0.4152777777777778</v>
      </c>
      <c r="CO612" s="219">
        <f t="shared" si="712"/>
        <v>0.4152777777777778</v>
      </c>
      <c r="CQ612" s="219">
        <v>0.41388888888888897</v>
      </c>
      <c r="CV612" s="219">
        <f t="shared" si="713"/>
        <v>0.4152777777777778</v>
      </c>
      <c r="CW612" s="219">
        <f t="shared" si="713"/>
        <v>0.4152777777777778</v>
      </c>
      <c r="CY612" s="219">
        <v>0.41388888888888897</v>
      </c>
    </row>
    <row r="613" spans="68:103" ht="15" hidden="1" customHeight="1">
      <c r="BP613" s="236">
        <f ca="1"/>
        <v>0.41319444444444398</v>
      </c>
      <c r="CN613" s="219">
        <f t="shared" si="712"/>
        <v>0.41597222222222224</v>
      </c>
      <c r="CO613" s="219">
        <f t="shared" si="712"/>
        <v>0.41597222222222224</v>
      </c>
      <c r="CQ613" s="219">
        <v>0.41458333333333303</v>
      </c>
      <c r="CV613" s="219">
        <f t="shared" si="713"/>
        <v>0.41597222222222224</v>
      </c>
      <c r="CW613" s="219">
        <f t="shared" si="713"/>
        <v>0.41597222222222224</v>
      </c>
      <c r="CY613" s="219">
        <v>0.41458333333333303</v>
      </c>
    </row>
    <row r="614" spans="68:103" ht="15" hidden="1" customHeight="1">
      <c r="BP614" s="236">
        <f ca="1"/>
        <v>0.41388888888888897</v>
      </c>
      <c r="CN614" s="219">
        <f t="shared" si="712"/>
        <v>0.41666666666666669</v>
      </c>
      <c r="CO614" s="219">
        <f t="shared" si="712"/>
        <v>0.41666666666666669</v>
      </c>
      <c r="CQ614" s="219">
        <v>0.41527777777777802</v>
      </c>
      <c r="CV614" s="219">
        <f t="shared" si="713"/>
        <v>0.41666666666666669</v>
      </c>
      <c r="CW614" s="219">
        <f t="shared" si="713"/>
        <v>0.41666666666666669</v>
      </c>
      <c r="CY614" s="219">
        <v>0.41527777777777802</v>
      </c>
    </row>
    <row r="615" spans="68:103" ht="15" hidden="1" customHeight="1">
      <c r="BP615" s="236">
        <f ca="1"/>
        <v>0.41458333333333303</v>
      </c>
      <c r="CN615" s="219">
        <f t="shared" si="712"/>
        <v>0.41736111111111113</v>
      </c>
      <c r="CO615" s="219">
        <f t="shared" si="712"/>
        <v>0.41736111111111113</v>
      </c>
      <c r="CQ615" s="219">
        <v>0.41597222222222202</v>
      </c>
      <c r="CV615" s="219">
        <f t="shared" si="713"/>
        <v>0.41736111111111113</v>
      </c>
      <c r="CW615" s="219">
        <f t="shared" si="713"/>
        <v>0.41736111111111113</v>
      </c>
      <c r="CY615" s="219">
        <v>0.41597222222222202</v>
      </c>
    </row>
    <row r="616" spans="68:103" ht="15" hidden="1" customHeight="1">
      <c r="BP616" s="236">
        <f ca="1"/>
        <v>0.41527777777777802</v>
      </c>
      <c r="CN616" s="219">
        <f t="shared" si="712"/>
        <v>0.41805555555555557</v>
      </c>
      <c r="CO616" s="219">
        <f t="shared" si="712"/>
        <v>0.41805555555555557</v>
      </c>
      <c r="CQ616" s="219">
        <v>0.41666666666666702</v>
      </c>
      <c r="CV616" s="219">
        <f t="shared" si="713"/>
        <v>0.41805555555555557</v>
      </c>
      <c r="CW616" s="219">
        <f t="shared" si="713"/>
        <v>0.41805555555555557</v>
      </c>
      <c r="CY616" s="219">
        <v>0.41666666666666702</v>
      </c>
    </row>
    <row r="617" spans="68:103" ht="15" hidden="1" customHeight="1">
      <c r="BP617" s="236">
        <f ca="1"/>
        <v>0.41597222222222202</v>
      </c>
      <c r="CN617" s="219">
        <f t="shared" si="712"/>
        <v>0.41875000000000001</v>
      </c>
      <c r="CO617" s="219">
        <f t="shared" si="712"/>
        <v>0.41875000000000001</v>
      </c>
      <c r="CQ617" s="219">
        <v>0.41736111111111102</v>
      </c>
      <c r="CV617" s="219">
        <f t="shared" si="713"/>
        <v>0.41875000000000001</v>
      </c>
      <c r="CW617" s="219">
        <f t="shared" si="713"/>
        <v>0.41875000000000001</v>
      </c>
      <c r="CY617" s="219">
        <v>0.41736111111111102</v>
      </c>
    </row>
    <row r="618" spans="68:103" ht="15" hidden="1" customHeight="1">
      <c r="BP618" s="236">
        <f ca="1"/>
        <v>0.41666666666666702</v>
      </c>
      <c r="CN618" s="219">
        <f t="shared" si="712"/>
        <v>0.41944444444444445</v>
      </c>
      <c r="CO618" s="219">
        <f t="shared" si="712"/>
        <v>0.41944444444444445</v>
      </c>
      <c r="CQ618" s="219">
        <v>0.41805555555555601</v>
      </c>
      <c r="CV618" s="219">
        <f t="shared" si="713"/>
        <v>0.41944444444444445</v>
      </c>
      <c r="CW618" s="219">
        <f t="shared" si="713"/>
        <v>0.41944444444444445</v>
      </c>
      <c r="CY618" s="219">
        <v>0.41805555555555601</v>
      </c>
    </row>
    <row r="619" spans="68:103" ht="15" hidden="1" customHeight="1">
      <c r="BP619" s="236">
        <f ca="1"/>
        <v>0.41736111111111102</v>
      </c>
      <c r="CN619" s="219">
        <f t="shared" si="712"/>
        <v>0.4201388888888889</v>
      </c>
      <c r="CO619" s="219">
        <f t="shared" si="712"/>
        <v>0.4201388888888889</v>
      </c>
      <c r="CQ619" s="219">
        <v>0.41875000000000001</v>
      </c>
      <c r="CV619" s="219">
        <f t="shared" si="713"/>
        <v>0.4201388888888889</v>
      </c>
      <c r="CW619" s="219">
        <f t="shared" si="713"/>
        <v>0.4201388888888889</v>
      </c>
      <c r="CY619" s="219">
        <v>0.41875000000000001</v>
      </c>
    </row>
    <row r="620" spans="68:103" ht="15" hidden="1" customHeight="1">
      <c r="BP620" s="236">
        <f ca="1"/>
        <v>0.41805555555555601</v>
      </c>
      <c r="CN620" s="219">
        <f t="shared" si="712"/>
        <v>0.42083333333333334</v>
      </c>
      <c r="CO620" s="219">
        <f t="shared" si="712"/>
        <v>0.42083333333333334</v>
      </c>
      <c r="CQ620" s="219">
        <v>0.41944444444444401</v>
      </c>
      <c r="CV620" s="219">
        <f t="shared" si="713"/>
        <v>0.42083333333333334</v>
      </c>
      <c r="CW620" s="219">
        <f t="shared" si="713"/>
        <v>0.42083333333333334</v>
      </c>
      <c r="CY620" s="219">
        <v>0.41944444444444401</v>
      </c>
    </row>
    <row r="621" spans="68:103" ht="15" hidden="1" customHeight="1">
      <c r="BP621" s="236">
        <f ca="1"/>
        <v>0.41875000000000001</v>
      </c>
      <c r="CN621" s="219">
        <f t="shared" si="712"/>
        <v>0.42152777777777778</v>
      </c>
      <c r="CO621" s="219">
        <f t="shared" si="712"/>
        <v>0.42152777777777778</v>
      </c>
      <c r="CQ621" s="219">
        <v>0.42013888888888901</v>
      </c>
      <c r="CV621" s="219">
        <f t="shared" si="713"/>
        <v>0.42152777777777778</v>
      </c>
      <c r="CW621" s="219">
        <f t="shared" si="713"/>
        <v>0.42152777777777778</v>
      </c>
      <c r="CY621" s="219">
        <v>0.42013888888888901</v>
      </c>
    </row>
    <row r="622" spans="68:103" ht="15" hidden="1" customHeight="1">
      <c r="BP622" s="236">
        <f ca="1"/>
        <v>0.41944444444444401</v>
      </c>
      <c r="CN622" s="219">
        <f t="shared" si="712"/>
        <v>0.42222222222222222</v>
      </c>
      <c r="CO622" s="219">
        <f t="shared" si="712"/>
        <v>0.42222222222222222</v>
      </c>
      <c r="CQ622" s="219">
        <v>0.420833333333333</v>
      </c>
      <c r="CV622" s="219">
        <f t="shared" si="713"/>
        <v>0.42222222222222222</v>
      </c>
      <c r="CW622" s="219">
        <f t="shared" si="713"/>
        <v>0.42222222222222222</v>
      </c>
      <c r="CY622" s="219">
        <v>0.420833333333333</v>
      </c>
    </row>
    <row r="623" spans="68:103" ht="15" hidden="1" customHeight="1">
      <c r="BP623" s="236">
        <f ca="1"/>
        <v>0.42013888888888901</v>
      </c>
      <c r="CN623" s="219">
        <f t="shared" si="712"/>
        <v>0.42291666666666666</v>
      </c>
      <c r="CO623" s="219">
        <f t="shared" si="712"/>
        <v>0.42291666666666666</v>
      </c>
      <c r="CQ623" s="219">
        <v>0.421527777777778</v>
      </c>
      <c r="CV623" s="219">
        <f t="shared" si="713"/>
        <v>0.42291666666666666</v>
      </c>
      <c r="CW623" s="219">
        <f t="shared" si="713"/>
        <v>0.42291666666666666</v>
      </c>
      <c r="CY623" s="219">
        <v>0.421527777777778</v>
      </c>
    </row>
    <row r="624" spans="68:103" ht="15" hidden="1" customHeight="1">
      <c r="BP624" s="236">
        <f ca="1"/>
        <v>0.420833333333333</v>
      </c>
      <c r="CN624" s="219">
        <f t="shared" ref="CN624:CO639" si="714">IF(CN623=1,TIME(0,1,0),TIME(HOUR(CN623),MINUTE(CN623),0)+TIME(0,1,0))</f>
        <v>0.4236111111111111</v>
      </c>
      <c r="CO624" s="219">
        <f t="shared" si="714"/>
        <v>0.4236111111111111</v>
      </c>
      <c r="CQ624" s="219">
        <v>0.422222222222222</v>
      </c>
      <c r="CV624" s="219">
        <f t="shared" ref="CV624:CW639" si="715">IF(CV623=1,TIME(0,1,0),TIME(HOUR(CV623),MINUTE(CV623),0)+TIME(0,1,0))</f>
        <v>0.4236111111111111</v>
      </c>
      <c r="CW624" s="219">
        <f t="shared" si="715"/>
        <v>0.4236111111111111</v>
      </c>
      <c r="CY624" s="219">
        <v>0.422222222222222</v>
      </c>
    </row>
    <row r="625" spans="68:103" ht="15" hidden="1" customHeight="1">
      <c r="BP625" s="236">
        <f ca="1"/>
        <v>0.421527777777778</v>
      </c>
      <c r="CN625" s="219">
        <f t="shared" si="714"/>
        <v>0.42430555555555555</v>
      </c>
      <c r="CO625" s="219">
        <f t="shared" si="714"/>
        <v>0.42430555555555555</v>
      </c>
      <c r="CQ625" s="219">
        <v>0.422916666666667</v>
      </c>
      <c r="CV625" s="219">
        <f t="shared" si="715"/>
        <v>0.42430555555555555</v>
      </c>
      <c r="CW625" s="219">
        <f t="shared" si="715"/>
        <v>0.42430555555555555</v>
      </c>
      <c r="CY625" s="219">
        <v>0.422916666666667</v>
      </c>
    </row>
    <row r="626" spans="68:103" ht="15" hidden="1" customHeight="1">
      <c r="BP626" s="236">
        <f ca="1"/>
        <v>0.422222222222222</v>
      </c>
      <c r="CN626" s="219">
        <f t="shared" si="714"/>
        <v>0.42499999999999999</v>
      </c>
      <c r="CO626" s="219">
        <f t="shared" si="714"/>
        <v>0.42499999999999999</v>
      </c>
      <c r="CQ626" s="219">
        <v>0.42361111111111099</v>
      </c>
      <c r="CV626" s="219">
        <f t="shared" si="715"/>
        <v>0.42499999999999999</v>
      </c>
      <c r="CW626" s="219">
        <f t="shared" si="715"/>
        <v>0.42499999999999999</v>
      </c>
      <c r="CY626" s="219">
        <v>0.42361111111111099</v>
      </c>
    </row>
    <row r="627" spans="68:103" ht="15" hidden="1" customHeight="1">
      <c r="BP627" s="236">
        <f ca="1"/>
        <v>0.422916666666667</v>
      </c>
      <c r="CN627" s="219">
        <f t="shared" si="714"/>
        <v>0.42569444444444443</v>
      </c>
      <c r="CO627" s="219">
        <f t="shared" si="714"/>
        <v>0.42569444444444443</v>
      </c>
      <c r="CQ627" s="219">
        <v>0.42430555555555599</v>
      </c>
      <c r="CV627" s="219">
        <f t="shared" si="715"/>
        <v>0.42569444444444443</v>
      </c>
      <c r="CW627" s="219">
        <f t="shared" si="715"/>
        <v>0.42569444444444443</v>
      </c>
      <c r="CY627" s="219">
        <v>0.42430555555555599</v>
      </c>
    </row>
    <row r="628" spans="68:103" ht="15" hidden="1" customHeight="1">
      <c r="BP628" s="236">
        <f ca="1"/>
        <v>0.42361111111111099</v>
      </c>
      <c r="CN628" s="219">
        <f t="shared" si="714"/>
        <v>0.42638888888888887</v>
      </c>
      <c r="CO628" s="219">
        <f t="shared" si="714"/>
        <v>0.42638888888888887</v>
      </c>
      <c r="CQ628" s="219">
        <v>0.42499999999999999</v>
      </c>
      <c r="CV628" s="219">
        <f t="shared" si="715"/>
        <v>0.42638888888888887</v>
      </c>
      <c r="CW628" s="219">
        <f t="shared" si="715"/>
        <v>0.42638888888888887</v>
      </c>
      <c r="CY628" s="219">
        <v>0.42499999999999999</v>
      </c>
    </row>
    <row r="629" spans="68:103" ht="15" hidden="1" customHeight="1">
      <c r="BP629" s="236">
        <f ca="1"/>
        <v>0.42430555555555599</v>
      </c>
      <c r="CN629" s="219">
        <f t="shared" si="714"/>
        <v>0.42708333333333331</v>
      </c>
      <c r="CO629" s="219">
        <f t="shared" si="714"/>
        <v>0.42708333333333331</v>
      </c>
      <c r="CQ629" s="219">
        <v>0.42569444444444399</v>
      </c>
      <c r="CV629" s="219">
        <f t="shared" si="715"/>
        <v>0.42708333333333331</v>
      </c>
      <c r="CW629" s="219">
        <f t="shared" si="715"/>
        <v>0.42708333333333331</v>
      </c>
      <c r="CY629" s="219">
        <v>0.42569444444444399</v>
      </c>
    </row>
    <row r="630" spans="68:103" ht="15" hidden="1" customHeight="1">
      <c r="BP630" s="236">
        <f ca="1"/>
        <v>0.42499999999999999</v>
      </c>
      <c r="CN630" s="219">
        <f t="shared" si="714"/>
        <v>0.42777777777777776</v>
      </c>
      <c r="CO630" s="219">
        <f t="shared" si="714"/>
        <v>0.42777777777777776</v>
      </c>
      <c r="CQ630" s="219">
        <v>0.42638888888888898</v>
      </c>
      <c r="CV630" s="219">
        <f t="shared" si="715"/>
        <v>0.42777777777777776</v>
      </c>
      <c r="CW630" s="219">
        <f t="shared" si="715"/>
        <v>0.42777777777777776</v>
      </c>
      <c r="CY630" s="219">
        <v>0.42638888888888898</v>
      </c>
    </row>
    <row r="631" spans="68:103" ht="15" hidden="1" customHeight="1">
      <c r="BP631" s="236">
        <f ca="1"/>
        <v>0.42569444444444399</v>
      </c>
      <c r="CN631" s="219">
        <f t="shared" si="714"/>
        <v>0.4284722222222222</v>
      </c>
      <c r="CO631" s="219">
        <f t="shared" si="714"/>
        <v>0.4284722222222222</v>
      </c>
      <c r="CQ631" s="219">
        <v>0.42708333333333298</v>
      </c>
      <c r="CV631" s="219">
        <f t="shared" si="715"/>
        <v>0.4284722222222222</v>
      </c>
      <c r="CW631" s="219">
        <f t="shared" si="715"/>
        <v>0.4284722222222222</v>
      </c>
      <c r="CY631" s="219">
        <v>0.42708333333333298</v>
      </c>
    </row>
    <row r="632" spans="68:103" ht="15" hidden="1" customHeight="1">
      <c r="BP632" s="236">
        <f ca="1"/>
        <v>0.42638888888888898</v>
      </c>
      <c r="CN632" s="219">
        <f t="shared" si="714"/>
        <v>0.42916666666666664</v>
      </c>
      <c r="CO632" s="219">
        <f t="shared" si="714"/>
        <v>0.42916666666666664</v>
      </c>
      <c r="CQ632" s="219">
        <v>0.42777777777777798</v>
      </c>
      <c r="CV632" s="219">
        <f t="shared" si="715"/>
        <v>0.42916666666666664</v>
      </c>
      <c r="CW632" s="219">
        <f t="shared" si="715"/>
        <v>0.42916666666666664</v>
      </c>
      <c r="CY632" s="219">
        <v>0.42777777777777798</v>
      </c>
    </row>
    <row r="633" spans="68:103" ht="15" hidden="1" customHeight="1">
      <c r="BP633" s="236">
        <f ca="1"/>
        <v>0.42708333333333298</v>
      </c>
      <c r="CN633" s="219">
        <f t="shared" si="714"/>
        <v>0.42986111111111108</v>
      </c>
      <c r="CO633" s="219">
        <f t="shared" si="714"/>
        <v>0.42986111111111108</v>
      </c>
      <c r="CQ633" s="219">
        <v>0.42847222222222198</v>
      </c>
      <c r="CV633" s="219">
        <f t="shared" si="715"/>
        <v>0.42986111111111108</v>
      </c>
      <c r="CW633" s="219">
        <f t="shared" si="715"/>
        <v>0.42986111111111108</v>
      </c>
      <c r="CY633" s="219">
        <v>0.42847222222222198</v>
      </c>
    </row>
    <row r="634" spans="68:103" ht="15" hidden="1" customHeight="1">
      <c r="BP634" s="236">
        <f ca="1"/>
        <v>0.42777777777777798</v>
      </c>
      <c r="CN634" s="219">
        <f t="shared" si="714"/>
        <v>0.43055555555555558</v>
      </c>
      <c r="CO634" s="219">
        <f t="shared" si="714"/>
        <v>0.43055555555555558</v>
      </c>
      <c r="CQ634" s="219">
        <v>0.42916666666666697</v>
      </c>
      <c r="CV634" s="219">
        <f t="shared" si="715"/>
        <v>0.43055555555555558</v>
      </c>
      <c r="CW634" s="219">
        <f t="shared" si="715"/>
        <v>0.43055555555555558</v>
      </c>
      <c r="CY634" s="219">
        <v>0.42916666666666697</v>
      </c>
    </row>
    <row r="635" spans="68:103" ht="15" hidden="1" customHeight="1">
      <c r="BP635" s="236">
        <f ca="1"/>
        <v>0.42847222222222198</v>
      </c>
      <c r="CN635" s="219">
        <f t="shared" si="714"/>
        <v>0.43125000000000002</v>
      </c>
      <c r="CO635" s="219">
        <f t="shared" si="714"/>
        <v>0.43125000000000002</v>
      </c>
      <c r="CQ635" s="219">
        <v>0.42986111111111103</v>
      </c>
      <c r="CV635" s="219">
        <f t="shared" si="715"/>
        <v>0.43125000000000002</v>
      </c>
      <c r="CW635" s="219">
        <f t="shared" si="715"/>
        <v>0.43125000000000002</v>
      </c>
      <c r="CY635" s="219">
        <v>0.42986111111111103</v>
      </c>
    </row>
    <row r="636" spans="68:103" ht="15" hidden="1" customHeight="1">
      <c r="BP636" s="236">
        <f ca="1"/>
        <v>0.42916666666666697</v>
      </c>
      <c r="CN636" s="219">
        <f t="shared" si="714"/>
        <v>0.43194444444444446</v>
      </c>
      <c r="CO636" s="219">
        <f t="shared" si="714"/>
        <v>0.43194444444444446</v>
      </c>
      <c r="CQ636" s="219">
        <v>0.43055555555555602</v>
      </c>
      <c r="CV636" s="219">
        <f t="shared" si="715"/>
        <v>0.43194444444444446</v>
      </c>
      <c r="CW636" s="219">
        <f t="shared" si="715"/>
        <v>0.43194444444444446</v>
      </c>
      <c r="CY636" s="219">
        <v>0.43055555555555602</v>
      </c>
    </row>
    <row r="637" spans="68:103" ht="15" hidden="1" customHeight="1">
      <c r="BP637" s="236">
        <f ca="1"/>
        <v>0.42986111111111103</v>
      </c>
      <c r="CN637" s="219">
        <f t="shared" si="714"/>
        <v>0.43263888888888891</v>
      </c>
      <c r="CO637" s="219">
        <f t="shared" si="714"/>
        <v>0.43263888888888891</v>
      </c>
      <c r="CQ637" s="219">
        <v>0.43125000000000002</v>
      </c>
      <c r="CV637" s="219">
        <f t="shared" si="715"/>
        <v>0.43263888888888891</v>
      </c>
      <c r="CW637" s="219">
        <f t="shared" si="715"/>
        <v>0.43263888888888891</v>
      </c>
      <c r="CY637" s="219">
        <v>0.43125000000000002</v>
      </c>
    </row>
    <row r="638" spans="68:103" ht="15" hidden="1" customHeight="1">
      <c r="BP638" s="236">
        <f ca="1"/>
        <v>0.43055555555555602</v>
      </c>
      <c r="CN638" s="219">
        <f t="shared" si="714"/>
        <v>0.43333333333333335</v>
      </c>
      <c r="CO638" s="219">
        <f t="shared" si="714"/>
        <v>0.43333333333333335</v>
      </c>
      <c r="CQ638" s="219">
        <v>0.43194444444444402</v>
      </c>
      <c r="CV638" s="219">
        <f t="shared" si="715"/>
        <v>0.43333333333333335</v>
      </c>
      <c r="CW638" s="219">
        <f t="shared" si="715"/>
        <v>0.43333333333333335</v>
      </c>
      <c r="CY638" s="219">
        <v>0.43194444444444402</v>
      </c>
    </row>
    <row r="639" spans="68:103" ht="15" hidden="1" customHeight="1">
      <c r="BP639" s="236">
        <f ca="1"/>
        <v>0.43125000000000002</v>
      </c>
      <c r="CN639" s="219">
        <f t="shared" si="714"/>
        <v>0.43402777777777779</v>
      </c>
      <c r="CO639" s="219">
        <f t="shared" si="714"/>
        <v>0.43402777777777779</v>
      </c>
      <c r="CQ639" s="219">
        <v>0.43263888888888902</v>
      </c>
      <c r="CV639" s="219">
        <f t="shared" si="715"/>
        <v>0.43402777777777779</v>
      </c>
      <c r="CW639" s="219">
        <f t="shared" si="715"/>
        <v>0.43402777777777779</v>
      </c>
      <c r="CY639" s="219">
        <v>0.43263888888888902</v>
      </c>
    </row>
    <row r="640" spans="68:103" ht="15" hidden="1" customHeight="1">
      <c r="BP640" s="236">
        <f ca="1"/>
        <v>0.43194444444444402</v>
      </c>
      <c r="CN640" s="219">
        <f t="shared" ref="CN640:CO655" si="716">IF(CN639=1,TIME(0,1,0),TIME(HOUR(CN639),MINUTE(CN639),0)+TIME(0,1,0))</f>
        <v>0.43472222222222223</v>
      </c>
      <c r="CO640" s="219">
        <f t="shared" si="716"/>
        <v>0.43472222222222223</v>
      </c>
      <c r="CQ640" s="219">
        <v>0.43333333333333302</v>
      </c>
      <c r="CV640" s="219">
        <f t="shared" ref="CV640:CW655" si="717">IF(CV639=1,TIME(0,1,0),TIME(HOUR(CV639),MINUTE(CV639),0)+TIME(0,1,0))</f>
        <v>0.43472222222222223</v>
      </c>
      <c r="CW640" s="219">
        <f t="shared" si="717"/>
        <v>0.43472222222222223</v>
      </c>
      <c r="CY640" s="219">
        <v>0.43333333333333302</v>
      </c>
    </row>
    <row r="641" spans="68:103" ht="15" hidden="1" customHeight="1">
      <c r="BP641" s="236">
        <f ca="1"/>
        <v>0.43263888888888902</v>
      </c>
      <c r="CN641" s="219">
        <f t="shared" si="716"/>
        <v>0.43541666666666667</v>
      </c>
      <c r="CO641" s="219">
        <f t="shared" si="716"/>
        <v>0.43541666666666667</v>
      </c>
      <c r="CQ641" s="219">
        <v>0.43402777777777801</v>
      </c>
      <c r="CV641" s="219">
        <f t="shared" si="717"/>
        <v>0.43541666666666667</v>
      </c>
      <c r="CW641" s="219">
        <f t="shared" si="717"/>
        <v>0.43541666666666667</v>
      </c>
      <c r="CY641" s="219">
        <v>0.43402777777777801</v>
      </c>
    </row>
    <row r="642" spans="68:103" ht="15" hidden="1" customHeight="1">
      <c r="BP642" s="236">
        <f ca="1"/>
        <v>0.43333333333333302</v>
      </c>
      <c r="CN642" s="219">
        <f t="shared" si="716"/>
        <v>0.43611111111111112</v>
      </c>
      <c r="CO642" s="219">
        <f t="shared" si="716"/>
        <v>0.43611111111111112</v>
      </c>
      <c r="CQ642" s="219">
        <v>0.43472222222222201</v>
      </c>
      <c r="CV642" s="219">
        <f t="shared" si="717"/>
        <v>0.43611111111111112</v>
      </c>
      <c r="CW642" s="219">
        <f t="shared" si="717"/>
        <v>0.43611111111111112</v>
      </c>
      <c r="CY642" s="219">
        <v>0.43472222222222201</v>
      </c>
    </row>
    <row r="643" spans="68:103" ht="15" hidden="1" customHeight="1">
      <c r="BP643" s="236">
        <f ca="1"/>
        <v>0.43402777777777801</v>
      </c>
      <c r="CN643" s="219">
        <f t="shared" si="716"/>
        <v>0.43680555555555556</v>
      </c>
      <c r="CO643" s="219">
        <f t="shared" si="716"/>
        <v>0.43680555555555556</v>
      </c>
      <c r="CQ643" s="219">
        <v>0.43541666666666701</v>
      </c>
      <c r="CV643" s="219">
        <f t="shared" si="717"/>
        <v>0.43680555555555556</v>
      </c>
      <c r="CW643" s="219">
        <f t="shared" si="717"/>
        <v>0.43680555555555556</v>
      </c>
      <c r="CY643" s="219">
        <v>0.43541666666666701</v>
      </c>
    </row>
    <row r="644" spans="68:103" ht="15" hidden="1" customHeight="1">
      <c r="BP644" s="236">
        <f ca="1"/>
        <v>0.43472222222222201</v>
      </c>
      <c r="CN644" s="219">
        <f t="shared" si="716"/>
        <v>0.4375</v>
      </c>
      <c r="CO644" s="219">
        <f t="shared" si="716"/>
        <v>0.4375</v>
      </c>
      <c r="CQ644" s="219">
        <v>0.43611111111111101</v>
      </c>
      <c r="CV644" s="219">
        <f t="shared" si="717"/>
        <v>0.4375</v>
      </c>
      <c r="CW644" s="219">
        <f t="shared" si="717"/>
        <v>0.4375</v>
      </c>
      <c r="CY644" s="219">
        <v>0.43611111111111101</v>
      </c>
    </row>
    <row r="645" spans="68:103" ht="15" hidden="1" customHeight="1">
      <c r="BP645" s="236">
        <f ca="1"/>
        <v>0.43541666666666701</v>
      </c>
      <c r="CN645" s="219">
        <f t="shared" si="716"/>
        <v>0.43819444444444444</v>
      </c>
      <c r="CO645" s="219">
        <f t="shared" si="716"/>
        <v>0.43819444444444444</v>
      </c>
      <c r="CQ645" s="219">
        <v>0.436805555555556</v>
      </c>
      <c r="CV645" s="219">
        <f t="shared" si="717"/>
        <v>0.43819444444444444</v>
      </c>
      <c r="CW645" s="219">
        <f t="shared" si="717"/>
        <v>0.43819444444444444</v>
      </c>
      <c r="CY645" s="219">
        <v>0.436805555555556</v>
      </c>
    </row>
    <row r="646" spans="68:103" ht="15" hidden="1" customHeight="1">
      <c r="BP646" s="236">
        <f ca="1"/>
        <v>0.43611111111111101</v>
      </c>
      <c r="CN646" s="219">
        <f t="shared" si="716"/>
        <v>0.43888888888888888</v>
      </c>
      <c r="CO646" s="219">
        <f t="shared" si="716"/>
        <v>0.43888888888888888</v>
      </c>
      <c r="CQ646" s="219">
        <v>0.4375</v>
      </c>
      <c r="CV646" s="219">
        <f t="shared" si="717"/>
        <v>0.43888888888888888</v>
      </c>
      <c r="CW646" s="219">
        <f t="shared" si="717"/>
        <v>0.43888888888888888</v>
      </c>
      <c r="CY646" s="219">
        <v>0.4375</v>
      </c>
    </row>
    <row r="647" spans="68:103" ht="15" hidden="1" customHeight="1">
      <c r="BP647" s="236">
        <f ca="1"/>
        <v>0.436805555555556</v>
      </c>
      <c r="CN647" s="219">
        <f t="shared" si="716"/>
        <v>0.43958333333333333</v>
      </c>
      <c r="CO647" s="219">
        <f t="shared" si="716"/>
        <v>0.43958333333333333</v>
      </c>
      <c r="CQ647" s="219">
        <v>0.438194444444444</v>
      </c>
      <c r="CV647" s="219">
        <f t="shared" si="717"/>
        <v>0.43958333333333333</v>
      </c>
      <c r="CW647" s="219">
        <f t="shared" si="717"/>
        <v>0.43958333333333333</v>
      </c>
      <c r="CY647" s="219">
        <v>0.438194444444444</v>
      </c>
    </row>
    <row r="648" spans="68:103" ht="15" hidden="1" customHeight="1">
      <c r="BP648" s="236">
        <f ca="1"/>
        <v>0.4375</v>
      </c>
      <c r="CN648" s="219">
        <f t="shared" si="716"/>
        <v>0.44027777777777777</v>
      </c>
      <c r="CO648" s="219">
        <f t="shared" si="716"/>
        <v>0.44027777777777777</v>
      </c>
      <c r="CQ648" s="219">
        <v>0.43888888888888899</v>
      </c>
      <c r="CV648" s="219">
        <f t="shared" si="717"/>
        <v>0.44027777777777777</v>
      </c>
      <c r="CW648" s="219">
        <f t="shared" si="717"/>
        <v>0.44027777777777777</v>
      </c>
      <c r="CY648" s="219">
        <v>0.43888888888888899</v>
      </c>
    </row>
    <row r="649" spans="68:103" ht="15" hidden="1" customHeight="1">
      <c r="BP649" s="236">
        <f ca="1"/>
        <v>0.438194444444444</v>
      </c>
      <c r="CN649" s="219">
        <f t="shared" si="716"/>
        <v>0.44097222222222221</v>
      </c>
      <c r="CO649" s="219">
        <f t="shared" si="716"/>
        <v>0.44097222222222221</v>
      </c>
      <c r="CQ649" s="219">
        <v>0.43958333333333299</v>
      </c>
      <c r="CV649" s="219">
        <f t="shared" si="717"/>
        <v>0.44097222222222221</v>
      </c>
      <c r="CW649" s="219">
        <f t="shared" si="717"/>
        <v>0.44097222222222221</v>
      </c>
      <c r="CY649" s="219">
        <v>0.43958333333333299</v>
      </c>
    </row>
    <row r="650" spans="68:103" ht="15" hidden="1" customHeight="1">
      <c r="BP650" s="236">
        <f ca="1"/>
        <v>0.43888888888888899</v>
      </c>
      <c r="CN650" s="219">
        <f t="shared" si="716"/>
        <v>0.44166666666666665</v>
      </c>
      <c r="CO650" s="219">
        <f t="shared" si="716"/>
        <v>0.44166666666666665</v>
      </c>
      <c r="CQ650" s="219">
        <v>0.44027777777777799</v>
      </c>
      <c r="CV650" s="219">
        <f t="shared" si="717"/>
        <v>0.44166666666666665</v>
      </c>
      <c r="CW650" s="219">
        <f t="shared" si="717"/>
        <v>0.44166666666666665</v>
      </c>
      <c r="CY650" s="219">
        <v>0.44027777777777799</v>
      </c>
    </row>
    <row r="651" spans="68:103" ht="15" hidden="1" customHeight="1">
      <c r="BP651" s="236">
        <f ca="1"/>
        <v>0.43958333333333299</v>
      </c>
      <c r="CN651" s="219">
        <f t="shared" si="716"/>
        <v>0.44236111111111109</v>
      </c>
      <c r="CO651" s="219">
        <f t="shared" si="716"/>
        <v>0.44236111111111109</v>
      </c>
      <c r="CQ651" s="219">
        <v>0.44097222222222199</v>
      </c>
      <c r="CV651" s="219">
        <f t="shared" si="717"/>
        <v>0.44236111111111109</v>
      </c>
      <c r="CW651" s="219">
        <f t="shared" si="717"/>
        <v>0.44236111111111109</v>
      </c>
      <c r="CY651" s="219">
        <v>0.44097222222222199</v>
      </c>
    </row>
    <row r="652" spans="68:103" ht="15" hidden="1" customHeight="1">
      <c r="BP652" s="236">
        <f ca="1"/>
        <v>0.44027777777777799</v>
      </c>
      <c r="CN652" s="219">
        <f t="shared" si="716"/>
        <v>0.44305555555555554</v>
      </c>
      <c r="CO652" s="219">
        <f t="shared" si="716"/>
        <v>0.44305555555555554</v>
      </c>
      <c r="CQ652" s="219">
        <v>0.44166666666666698</v>
      </c>
      <c r="CV652" s="219">
        <f t="shared" si="717"/>
        <v>0.44305555555555554</v>
      </c>
      <c r="CW652" s="219">
        <f t="shared" si="717"/>
        <v>0.44305555555555554</v>
      </c>
      <c r="CY652" s="219">
        <v>0.44166666666666698</v>
      </c>
    </row>
    <row r="653" spans="68:103" ht="15" hidden="1" customHeight="1">
      <c r="BP653" s="236">
        <f ca="1"/>
        <v>0.44097222222222199</v>
      </c>
      <c r="CN653" s="219">
        <f t="shared" si="716"/>
        <v>0.44374999999999998</v>
      </c>
      <c r="CO653" s="219">
        <f t="shared" si="716"/>
        <v>0.44374999999999998</v>
      </c>
      <c r="CQ653" s="219">
        <v>0.44236111111111098</v>
      </c>
      <c r="CV653" s="219">
        <f t="shared" si="717"/>
        <v>0.44374999999999998</v>
      </c>
      <c r="CW653" s="219">
        <f t="shared" si="717"/>
        <v>0.44374999999999998</v>
      </c>
      <c r="CY653" s="219">
        <v>0.44236111111111098</v>
      </c>
    </row>
    <row r="654" spans="68:103" ht="15" hidden="1" customHeight="1">
      <c r="BP654" s="236">
        <f ca="1"/>
        <v>0.44166666666666698</v>
      </c>
      <c r="CN654" s="219">
        <f t="shared" si="716"/>
        <v>0.44444444444444442</v>
      </c>
      <c r="CO654" s="219">
        <f t="shared" si="716"/>
        <v>0.44444444444444442</v>
      </c>
      <c r="CQ654" s="219">
        <v>0.44305555555555598</v>
      </c>
      <c r="CV654" s="219">
        <f t="shared" si="717"/>
        <v>0.44444444444444442</v>
      </c>
      <c r="CW654" s="219">
        <f t="shared" si="717"/>
        <v>0.44444444444444442</v>
      </c>
      <c r="CY654" s="219">
        <v>0.44305555555555598</v>
      </c>
    </row>
    <row r="655" spans="68:103" ht="15" hidden="1" customHeight="1">
      <c r="BP655" s="236">
        <f ca="1"/>
        <v>0.44236111111111098</v>
      </c>
      <c r="CN655" s="219">
        <f t="shared" si="716"/>
        <v>0.44513888888888886</v>
      </c>
      <c r="CO655" s="219">
        <f t="shared" si="716"/>
        <v>0.44513888888888886</v>
      </c>
      <c r="CQ655" s="219">
        <v>0.44374999999999998</v>
      </c>
      <c r="CV655" s="219">
        <f t="shared" si="717"/>
        <v>0.44513888888888886</v>
      </c>
      <c r="CW655" s="219">
        <f t="shared" si="717"/>
        <v>0.44513888888888886</v>
      </c>
      <c r="CY655" s="219">
        <v>0.44374999999999998</v>
      </c>
    </row>
    <row r="656" spans="68:103" ht="15" hidden="1" customHeight="1">
      <c r="BP656" s="236">
        <f ca="1"/>
        <v>0.44305555555555598</v>
      </c>
      <c r="CN656" s="219">
        <f t="shared" ref="CN656:CO671" si="718">IF(CN655=1,TIME(0,1,0),TIME(HOUR(CN655),MINUTE(CN655),0)+TIME(0,1,0))</f>
        <v>0.4458333333333333</v>
      </c>
      <c r="CO656" s="219">
        <f t="shared" si="718"/>
        <v>0.4458333333333333</v>
      </c>
      <c r="CQ656" s="219">
        <v>0.44444444444444398</v>
      </c>
      <c r="CV656" s="219">
        <f t="shared" ref="CV656:CW671" si="719">IF(CV655=1,TIME(0,1,0),TIME(HOUR(CV655),MINUTE(CV655),0)+TIME(0,1,0))</f>
        <v>0.4458333333333333</v>
      </c>
      <c r="CW656" s="219">
        <f t="shared" si="719"/>
        <v>0.4458333333333333</v>
      </c>
      <c r="CY656" s="219">
        <v>0.44444444444444398</v>
      </c>
    </row>
    <row r="657" spans="68:103" ht="15" hidden="1" customHeight="1">
      <c r="BP657" s="236">
        <f ca="1"/>
        <v>0.44374999999999998</v>
      </c>
      <c r="CN657" s="219">
        <f t="shared" si="718"/>
        <v>0.4465277777777778</v>
      </c>
      <c r="CO657" s="219">
        <f t="shared" si="718"/>
        <v>0.4465277777777778</v>
      </c>
      <c r="CQ657" s="219">
        <v>0.44513888888888897</v>
      </c>
      <c r="CV657" s="219">
        <f t="shared" si="719"/>
        <v>0.4465277777777778</v>
      </c>
      <c r="CW657" s="219">
        <f t="shared" si="719"/>
        <v>0.4465277777777778</v>
      </c>
      <c r="CY657" s="219">
        <v>0.44513888888888897</v>
      </c>
    </row>
    <row r="658" spans="68:103" ht="15" hidden="1" customHeight="1">
      <c r="BP658" s="236">
        <f ca="1"/>
        <v>0.44444444444444398</v>
      </c>
      <c r="CN658" s="219">
        <f t="shared" si="718"/>
        <v>0.44722222222222224</v>
      </c>
      <c r="CO658" s="219">
        <f t="shared" si="718"/>
        <v>0.44722222222222224</v>
      </c>
      <c r="CQ658" s="219">
        <v>0.44583333333333303</v>
      </c>
      <c r="CV658" s="219">
        <f t="shared" si="719"/>
        <v>0.44722222222222224</v>
      </c>
      <c r="CW658" s="219">
        <f t="shared" si="719"/>
        <v>0.44722222222222224</v>
      </c>
      <c r="CY658" s="219">
        <v>0.44583333333333303</v>
      </c>
    </row>
    <row r="659" spans="68:103" ht="15" hidden="1" customHeight="1">
      <c r="BP659" s="236">
        <f ca="1"/>
        <v>0.44513888888888897</v>
      </c>
      <c r="CN659" s="219">
        <f t="shared" si="718"/>
        <v>0.44791666666666669</v>
      </c>
      <c r="CO659" s="219">
        <f t="shared" si="718"/>
        <v>0.44791666666666669</v>
      </c>
      <c r="CQ659" s="219">
        <v>0.44652777777777802</v>
      </c>
      <c r="CV659" s="219">
        <f t="shared" si="719"/>
        <v>0.44791666666666669</v>
      </c>
      <c r="CW659" s="219">
        <f t="shared" si="719"/>
        <v>0.44791666666666669</v>
      </c>
      <c r="CY659" s="219">
        <v>0.44652777777777802</v>
      </c>
    </row>
    <row r="660" spans="68:103" ht="15" hidden="1" customHeight="1">
      <c r="BP660" s="236">
        <f ca="1"/>
        <v>0.44583333333333303</v>
      </c>
      <c r="CN660" s="219">
        <f t="shared" si="718"/>
        <v>0.44861111111111113</v>
      </c>
      <c r="CO660" s="219">
        <f t="shared" si="718"/>
        <v>0.44861111111111113</v>
      </c>
      <c r="CQ660" s="219">
        <v>0.44722222222222202</v>
      </c>
      <c r="CV660" s="219">
        <f t="shared" si="719"/>
        <v>0.44861111111111113</v>
      </c>
      <c r="CW660" s="219">
        <f t="shared" si="719"/>
        <v>0.44861111111111113</v>
      </c>
      <c r="CY660" s="219">
        <v>0.44722222222222202</v>
      </c>
    </row>
    <row r="661" spans="68:103" ht="15" hidden="1" customHeight="1">
      <c r="BP661" s="236">
        <f ca="1"/>
        <v>0.44652777777777802</v>
      </c>
      <c r="CN661" s="219">
        <f t="shared" si="718"/>
        <v>0.44930555555555557</v>
      </c>
      <c r="CO661" s="219">
        <f t="shared" si="718"/>
        <v>0.44930555555555557</v>
      </c>
      <c r="CQ661" s="219">
        <v>0.44791666666666702</v>
      </c>
      <c r="CV661" s="219">
        <f t="shared" si="719"/>
        <v>0.44930555555555557</v>
      </c>
      <c r="CW661" s="219">
        <f t="shared" si="719"/>
        <v>0.44930555555555557</v>
      </c>
      <c r="CY661" s="219">
        <v>0.44791666666666702</v>
      </c>
    </row>
    <row r="662" spans="68:103" ht="15" hidden="1" customHeight="1">
      <c r="BP662" s="236">
        <f ca="1"/>
        <v>0.44722222222222202</v>
      </c>
      <c r="CN662" s="219">
        <f t="shared" si="718"/>
        <v>0.45</v>
      </c>
      <c r="CO662" s="219">
        <f t="shared" si="718"/>
        <v>0.45</v>
      </c>
      <c r="CQ662" s="219">
        <v>0.44861111111111102</v>
      </c>
      <c r="CV662" s="219">
        <f t="shared" si="719"/>
        <v>0.45</v>
      </c>
      <c r="CW662" s="219">
        <f t="shared" si="719"/>
        <v>0.45</v>
      </c>
      <c r="CY662" s="219">
        <v>0.44861111111111102</v>
      </c>
    </row>
    <row r="663" spans="68:103" ht="15" hidden="1" customHeight="1">
      <c r="BP663" s="236">
        <f ca="1"/>
        <v>0.44791666666666702</v>
      </c>
      <c r="CN663" s="219">
        <f t="shared" si="718"/>
        <v>0.45069444444444445</v>
      </c>
      <c r="CO663" s="219">
        <f t="shared" si="718"/>
        <v>0.45069444444444445</v>
      </c>
      <c r="CQ663" s="219">
        <v>0.44930555555555601</v>
      </c>
      <c r="CV663" s="219">
        <f t="shared" si="719"/>
        <v>0.45069444444444445</v>
      </c>
      <c r="CW663" s="219">
        <f t="shared" si="719"/>
        <v>0.45069444444444445</v>
      </c>
      <c r="CY663" s="219">
        <v>0.44930555555555601</v>
      </c>
    </row>
    <row r="664" spans="68:103" ht="15" hidden="1" customHeight="1">
      <c r="BP664" s="236">
        <f ca="1"/>
        <v>0.44861111111111102</v>
      </c>
      <c r="CN664" s="219">
        <f t="shared" si="718"/>
        <v>0.4513888888888889</v>
      </c>
      <c r="CO664" s="219">
        <f t="shared" si="718"/>
        <v>0.4513888888888889</v>
      </c>
      <c r="CQ664" s="219">
        <v>0.45</v>
      </c>
      <c r="CV664" s="219">
        <f t="shared" si="719"/>
        <v>0.4513888888888889</v>
      </c>
      <c r="CW664" s="219">
        <f t="shared" si="719"/>
        <v>0.4513888888888889</v>
      </c>
      <c r="CY664" s="219">
        <v>0.45</v>
      </c>
    </row>
    <row r="665" spans="68:103" ht="15" hidden="1" customHeight="1">
      <c r="BP665" s="236">
        <f ca="1"/>
        <v>0.44930555555555601</v>
      </c>
      <c r="CN665" s="219">
        <f t="shared" si="718"/>
        <v>0.45208333333333334</v>
      </c>
      <c r="CO665" s="219">
        <f t="shared" si="718"/>
        <v>0.45208333333333334</v>
      </c>
      <c r="CQ665" s="219">
        <v>0.45069444444444401</v>
      </c>
      <c r="CV665" s="219">
        <f t="shared" si="719"/>
        <v>0.45208333333333334</v>
      </c>
      <c r="CW665" s="219">
        <f t="shared" si="719"/>
        <v>0.45208333333333334</v>
      </c>
      <c r="CY665" s="219">
        <v>0.45069444444444401</v>
      </c>
    </row>
    <row r="666" spans="68:103" ht="15" hidden="1" customHeight="1">
      <c r="BP666" s="236">
        <f ca="1"/>
        <v>0.45</v>
      </c>
      <c r="CN666" s="219">
        <f t="shared" si="718"/>
        <v>0.45277777777777778</v>
      </c>
      <c r="CO666" s="219">
        <f t="shared" si="718"/>
        <v>0.45277777777777778</v>
      </c>
      <c r="CQ666" s="219">
        <v>0.45138888888888901</v>
      </c>
      <c r="CV666" s="219">
        <f t="shared" si="719"/>
        <v>0.45277777777777778</v>
      </c>
      <c r="CW666" s="219">
        <f t="shared" si="719"/>
        <v>0.45277777777777778</v>
      </c>
      <c r="CY666" s="219">
        <v>0.45138888888888901</v>
      </c>
    </row>
    <row r="667" spans="68:103" ht="15" hidden="1" customHeight="1">
      <c r="BP667" s="236">
        <f ca="1"/>
        <v>0.45069444444444401</v>
      </c>
      <c r="CN667" s="219">
        <f t="shared" si="718"/>
        <v>0.45347222222222222</v>
      </c>
      <c r="CO667" s="219">
        <f t="shared" si="718"/>
        <v>0.45347222222222222</v>
      </c>
      <c r="CQ667" s="219">
        <v>0.452083333333333</v>
      </c>
      <c r="CV667" s="219">
        <f t="shared" si="719"/>
        <v>0.45347222222222222</v>
      </c>
      <c r="CW667" s="219">
        <f t="shared" si="719"/>
        <v>0.45347222222222222</v>
      </c>
      <c r="CY667" s="219">
        <v>0.452083333333333</v>
      </c>
    </row>
    <row r="668" spans="68:103" ht="15" hidden="1" customHeight="1">
      <c r="BP668" s="236">
        <f ca="1"/>
        <v>0.45138888888888901</v>
      </c>
      <c r="CN668" s="219">
        <f t="shared" si="718"/>
        <v>0.45416666666666666</v>
      </c>
      <c r="CO668" s="219">
        <f t="shared" si="718"/>
        <v>0.45416666666666666</v>
      </c>
      <c r="CQ668" s="219">
        <v>0.452777777777778</v>
      </c>
      <c r="CV668" s="219">
        <f t="shared" si="719"/>
        <v>0.45416666666666666</v>
      </c>
      <c r="CW668" s="219">
        <f t="shared" si="719"/>
        <v>0.45416666666666666</v>
      </c>
      <c r="CY668" s="219">
        <v>0.452777777777778</v>
      </c>
    </row>
    <row r="669" spans="68:103" ht="15" hidden="1" customHeight="1">
      <c r="BP669" s="236">
        <f ca="1"/>
        <v>0.452083333333333</v>
      </c>
      <c r="CN669" s="219">
        <f t="shared" si="718"/>
        <v>0.4548611111111111</v>
      </c>
      <c r="CO669" s="219">
        <f t="shared" si="718"/>
        <v>0.4548611111111111</v>
      </c>
      <c r="CQ669" s="219">
        <v>0.453472222222222</v>
      </c>
      <c r="CV669" s="219">
        <f t="shared" si="719"/>
        <v>0.4548611111111111</v>
      </c>
      <c r="CW669" s="219">
        <f t="shared" si="719"/>
        <v>0.4548611111111111</v>
      </c>
      <c r="CY669" s="219">
        <v>0.453472222222222</v>
      </c>
    </row>
    <row r="670" spans="68:103" ht="15" hidden="1" customHeight="1">
      <c r="BP670" s="236">
        <f ca="1"/>
        <v>0.452777777777778</v>
      </c>
      <c r="CN670" s="219">
        <f t="shared" si="718"/>
        <v>0.45555555555555555</v>
      </c>
      <c r="CO670" s="219">
        <f t="shared" si="718"/>
        <v>0.45555555555555555</v>
      </c>
      <c r="CQ670" s="219">
        <v>0.454166666666667</v>
      </c>
      <c r="CV670" s="219">
        <f t="shared" si="719"/>
        <v>0.45555555555555555</v>
      </c>
      <c r="CW670" s="219">
        <f t="shared" si="719"/>
        <v>0.45555555555555555</v>
      </c>
      <c r="CY670" s="219">
        <v>0.454166666666667</v>
      </c>
    </row>
    <row r="671" spans="68:103" ht="15" hidden="1" customHeight="1">
      <c r="BP671" s="236">
        <f ca="1"/>
        <v>0.453472222222222</v>
      </c>
      <c r="CN671" s="219">
        <f t="shared" si="718"/>
        <v>0.45624999999999999</v>
      </c>
      <c r="CO671" s="219">
        <f t="shared" si="718"/>
        <v>0.45624999999999999</v>
      </c>
      <c r="CQ671" s="219">
        <v>0.45486111111111099</v>
      </c>
      <c r="CV671" s="219">
        <f t="shared" si="719"/>
        <v>0.45624999999999999</v>
      </c>
      <c r="CW671" s="219">
        <f t="shared" si="719"/>
        <v>0.45624999999999999</v>
      </c>
      <c r="CY671" s="219">
        <v>0.45486111111111099</v>
      </c>
    </row>
    <row r="672" spans="68:103" ht="15" hidden="1" customHeight="1">
      <c r="BP672" s="236">
        <f ca="1"/>
        <v>0.454166666666667</v>
      </c>
      <c r="CN672" s="219">
        <f t="shared" ref="CN672:CO687" si="720">IF(CN671=1,TIME(0,1,0),TIME(HOUR(CN671),MINUTE(CN671),0)+TIME(0,1,0))</f>
        <v>0.45694444444444443</v>
      </c>
      <c r="CO672" s="219">
        <f t="shared" si="720"/>
        <v>0.45694444444444443</v>
      </c>
      <c r="CQ672" s="219">
        <v>0.45555555555555599</v>
      </c>
      <c r="CV672" s="219">
        <f t="shared" ref="CV672:CW687" si="721">IF(CV671=1,TIME(0,1,0),TIME(HOUR(CV671),MINUTE(CV671),0)+TIME(0,1,0))</f>
        <v>0.45694444444444443</v>
      </c>
      <c r="CW672" s="219">
        <f t="shared" si="721"/>
        <v>0.45694444444444443</v>
      </c>
      <c r="CY672" s="219">
        <v>0.45555555555555599</v>
      </c>
    </row>
    <row r="673" spans="68:103" ht="15" hidden="1" customHeight="1">
      <c r="BP673" s="236">
        <f ca="1"/>
        <v>0.45486111111111099</v>
      </c>
      <c r="CN673" s="219">
        <f t="shared" si="720"/>
        <v>0.45763888888888887</v>
      </c>
      <c r="CO673" s="219">
        <f t="shared" si="720"/>
        <v>0.45763888888888887</v>
      </c>
      <c r="CQ673" s="219">
        <v>0.45624999999999999</v>
      </c>
      <c r="CV673" s="219">
        <f t="shared" si="721"/>
        <v>0.45763888888888887</v>
      </c>
      <c r="CW673" s="219">
        <f t="shared" si="721"/>
        <v>0.45763888888888887</v>
      </c>
      <c r="CY673" s="219">
        <v>0.45624999999999999</v>
      </c>
    </row>
    <row r="674" spans="68:103" ht="15" hidden="1" customHeight="1">
      <c r="BP674" s="236">
        <f ca="1"/>
        <v>0.45555555555555599</v>
      </c>
      <c r="CN674" s="219">
        <f t="shared" si="720"/>
        <v>0.45833333333333331</v>
      </c>
      <c r="CO674" s="219">
        <f t="shared" si="720"/>
        <v>0.45833333333333331</v>
      </c>
      <c r="CQ674" s="219">
        <v>0.45694444444444399</v>
      </c>
      <c r="CV674" s="219">
        <f t="shared" si="721"/>
        <v>0.45833333333333331</v>
      </c>
      <c r="CW674" s="219">
        <f t="shared" si="721"/>
        <v>0.45833333333333331</v>
      </c>
      <c r="CY674" s="219">
        <v>0.45694444444444399</v>
      </c>
    </row>
    <row r="675" spans="68:103" ht="15" hidden="1" customHeight="1">
      <c r="BP675" s="236">
        <f ca="1"/>
        <v>0.45624999999999999</v>
      </c>
      <c r="CN675" s="219">
        <f t="shared" si="720"/>
        <v>0.45902777777777776</v>
      </c>
      <c r="CO675" s="219">
        <f t="shared" si="720"/>
        <v>0.45902777777777776</v>
      </c>
      <c r="CQ675" s="219">
        <v>0.45763888888888898</v>
      </c>
      <c r="CV675" s="219">
        <f t="shared" si="721"/>
        <v>0.45902777777777776</v>
      </c>
      <c r="CW675" s="219">
        <f t="shared" si="721"/>
        <v>0.45902777777777776</v>
      </c>
      <c r="CY675" s="219">
        <v>0.45763888888888898</v>
      </c>
    </row>
    <row r="676" spans="68:103" ht="15" hidden="1" customHeight="1">
      <c r="BP676" s="236">
        <f ca="1"/>
        <v>0.45694444444444399</v>
      </c>
      <c r="CN676" s="219">
        <f t="shared" si="720"/>
        <v>0.4597222222222222</v>
      </c>
      <c r="CO676" s="219">
        <f t="shared" si="720"/>
        <v>0.4597222222222222</v>
      </c>
      <c r="CQ676" s="219">
        <v>0.45833333333333298</v>
      </c>
      <c r="CV676" s="219">
        <f t="shared" si="721"/>
        <v>0.4597222222222222</v>
      </c>
      <c r="CW676" s="219">
        <f t="shared" si="721"/>
        <v>0.4597222222222222</v>
      </c>
      <c r="CY676" s="219">
        <v>0.45833333333333298</v>
      </c>
    </row>
    <row r="677" spans="68:103" ht="15" hidden="1" customHeight="1">
      <c r="BP677" s="236">
        <f ca="1"/>
        <v>0.45763888888888898</v>
      </c>
      <c r="CN677" s="219">
        <f t="shared" si="720"/>
        <v>0.46041666666666664</v>
      </c>
      <c r="CO677" s="219">
        <f t="shared" si="720"/>
        <v>0.46041666666666664</v>
      </c>
      <c r="CQ677" s="219">
        <v>0.45902777777777798</v>
      </c>
      <c r="CV677" s="219">
        <f t="shared" si="721"/>
        <v>0.46041666666666664</v>
      </c>
      <c r="CW677" s="219">
        <f t="shared" si="721"/>
        <v>0.46041666666666664</v>
      </c>
      <c r="CY677" s="219">
        <v>0.45902777777777798</v>
      </c>
    </row>
    <row r="678" spans="68:103" ht="15" hidden="1" customHeight="1">
      <c r="BP678" s="236">
        <f ca="1"/>
        <v>0.45833333333333298</v>
      </c>
      <c r="CN678" s="219">
        <f t="shared" si="720"/>
        <v>0.46111111111111108</v>
      </c>
      <c r="CO678" s="219">
        <f t="shared" si="720"/>
        <v>0.46111111111111108</v>
      </c>
      <c r="CQ678" s="219">
        <v>0.45972222222222198</v>
      </c>
      <c r="CV678" s="219">
        <f t="shared" si="721"/>
        <v>0.46111111111111108</v>
      </c>
      <c r="CW678" s="219">
        <f t="shared" si="721"/>
        <v>0.46111111111111108</v>
      </c>
      <c r="CY678" s="219">
        <v>0.45972222222222198</v>
      </c>
    </row>
    <row r="679" spans="68:103" ht="15" hidden="1" customHeight="1">
      <c r="BP679" s="236">
        <f ca="1"/>
        <v>0.45902777777777798</v>
      </c>
      <c r="CN679" s="219">
        <f t="shared" si="720"/>
        <v>0.46180555555555558</v>
      </c>
      <c r="CO679" s="219">
        <f t="shared" si="720"/>
        <v>0.46180555555555558</v>
      </c>
      <c r="CQ679" s="219">
        <v>0.46041666666666697</v>
      </c>
      <c r="CV679" s="219">
        <f t="shared" si="721"/>
        <v>0.46180555555555558</v>
      </c>
      <c r="CW679" s="219">
        <f t="shared" si="721"/>
        <v>0.46180555555555558</v>
      </c>
      <c r="CY679" s="219">
        <v>0.46041666666666697</v>
      </c>
    </row>
    <row r="680" spans="68:103" ht="15" hidden="1" customHeight="1">
      <c r="BP680" s="236">
        <f ca="1"/>
        <v>0.45972222222222198</v>
      </c>
      <c r="CN680" s="219">
        <f t="shared" si="720"/>
        <v>0.46250000000000002</v>
      </c>
      <c r="CO680" s="219">
        <f t="shared" si="720"/>
        <v>0.46250000000000002</v>
      </c>
      <c r="CQ680" s="219">
        <v>0.46111111111111103</v>
      </c>
      <c r="CV680" s="219">
        <f t="shared" si="721"/>
        <v>0.46250000000000002</v>
      </c>
      <c r="CW680" s="219">
        <f t="shared" si="721"/>
        <v>0.46250000000000002</v>
      </c>
      <c r="CY680" s="219">
        <v>0.46111111111111103</v>
      </c>
    </row>
    <row r="681" spans="68:103" ht="15" hidden="1" customHeight="1">
      <c r="BP681" s="236">
        <f ca="1"/>
        <v>0.46041666666666697</v>
      </c>
      <c r="CN681" s="219">
        <f t="shared" si="720"/>
        <v>0.46319444444444446</v>
      </c>
      <c r="CO681" s="219">
        <f t="shared" si="720"/>
        <v>0.46319444444444446</v>
      </c>
      <c r="CQ681" s="219">
        <v>0.46180555555555602</v>
      </c>
      <c r="CV681" s="219">
        <f t="shared" si="721"/>
        <v>0.46319444444444446</v>
      </c>
      <c r="CW681" s="219">
        <f t="shared" si="721"/>
        <v>0.46319444444444446</v>
      </c>
      <c r="CY681" s="219">
        <v>0.46180555555555602</v>
      </c>
    </row>
    <row r="682" spans="68:103" ht="15" hidden="1" customHeight="1">
      <c r="BP682" s="236">
        <f ca="1"/>
        <v>0.46111111111111103</v>
      </c>
      <c r="CN682" s="219">
        <f t="shared" si="720"/>
        <v>0.46388888888888891</v>
      </c>
      <c r="CO682" s="219">
        <f t="shared" si="720"/>
        <v>0.46388888888888891</v>
      </c>
      <c r="CQ682" s="219">
        <v>0.46250000000000002</v>
      </c>
      <c r="CV682" s="219">
        <f t="shared" si="721"/>
        <v>0.46388888888888891</v>
      </c>
      <c r="CW682" s="219">
        <f t="shared" si="721"/>
        <v>0.46388888888888891</v>
      </c>
      <c r="CY682" s="219">
        <v>0.46250000000000002</v>
      </c>
    </row>
    <row r="683" spans="68:103" ht="15" hidden="1" customHeight="1">
      <c r="BP683" s="236">
        <f ca="1"/>
        <v>0.46180555555555602</v>
      </c>
      <c r="CN683" s="219">
        <f t="shared" si="720"/>
        <v>0.46458333333333335</v>
      </c>
      <c r="CO683" s="219">
        <f t="shared" si="720"/>
        <v>0.46458333333333335</v>
      </c>
      <c r="CQ683" s="219">
        <v>0.46319444444444402</v>
      </c>
      <c r="CV683" s="219">
        <f t="shared" si="721"/>
        <v>0.46458333333333335</v>
      </c>
      <c r="CW683" s="219">
        <f t="shared" si="721"/>
        <v>0.46458333333333335</v>
      </c>
      <c r="CY683" s="219">
        <v>0.46319444444444402</v>
      </c>
    </row>
    <row r="684" spans="68:103" ht="15" hidden="1" customHeight="1">
      <c r="BP684" s="236">
        <f ca="1"/>
        <v>0.46250000000000002</v>
      </c>
      <c r="CN684" s="219">
        <f t="shared" si="720"/>
        <v>0.46527777777777779</v>
      </c>
      <c r="CO684" s="219">
        <f t="shared" si="720"/>
        <v>0.46527777777777779</v>
      </c>
      <c r="CQ684" s="219">
        <v>0.46388888888888902</v>
      </c>
      <c r="CV684" s="219">
        <f t="shared" si="721"/>
        <v>0.46527777777777779</v>
      </c>
      <c r="CW684" s="219">
        <f t="shared" si="721"/>
        <v>0.46527777777777779</v>
      </c>
      <c r="CY684" s="219">
        <v>0.46388888888888902</v>
      </c>
    </row>
    <row r="685" spans="68:103" ht="15" hidden="1" customHeight="1">
      <c r="BP685" s="236">
        <f ca="1"/>
        <v>0.46319444444444402</v>
      </c>
      <c r="CN685" s="219">
        <f t="shared" si="720"/>
        <v>0.46597222222222223</v>
      </c>
      <c r="CO685" s="219">
        <f t="shared" si="720"/>
        <v>0.46597222222222223</v>
      </c>
      <c r="CQ685" s="219">
        <v>0.46458333333333302</v>
      </c>
      <c r="CV685" s="219">
        <f t="shared" si="721"/>
        <v>0.46597222222222223</v>
      </c>
      <c r="CW685" s="219">
        <f t="shared" si="721"/>
        <v>0.46597222222222223</v>
      </c>
      <c r="CY685" s="219">
        <v>0.46458333333333302</v>
      </c>
    </row>
    <row r="686" spans="68:103" ht="15" hidden="1" customHeight="1">
      <c r="BP686" s="236">
        <f ca="1"/>
        <v>0.46388888888888902</v>
      </c>
      <c r="CN686" s="219">
        <f t="shared" si="720"/>
        <v>0.46666666666666667</v>
      </c>
      <c r="CO686" s="219">
        <f t="shared" si="720"/>
        <v>0.46666666666666667</v>
      </c>
      <c r="CQ686" s="219">
        <v>0.46527777777777801</v>
      </c>
      <c r="CV686" s="219">
        <f t="shared" si="721"/>
        <v>0.46666666666666667</v>
      </c>
      <c r="CW686" s="219">
        <f t="shared" si="721"/>
        <v>0.46666666666666667</v>
      </c>
      <c r="CY686" s="219">
        <v>0.46527777777777801</v>
      </c>
    </row>
    <row r="687" spans="68:103" ht="15" hidden="1" customHeight="1">
      <c r="BP687" s="236">
        <f ca="1"/>
        <v>0.46458333333333302</v>
      </c>
      <c r="CN687" s="219">
        <f t="shared" si="720"/>
        <v>0.46736111111111112</v>
      </c>
      <c r="CO687" s="219">
        <f t="shared" si="720"/>
        <v>0.46736111111111112</v>
      </c>
      <c r="CQ687" s="219">
        <v>0.46597222222222201</v>
      </c>
      <c r="CV687" s="219">
        <f t="shared" si="721"/>
        <v>0.46736111111111112</v>
      </c>
      <c r="CW687" s="219">
        <f t="shared" si="721"/>
        <v>0.46736111111111112</v>
      </c>
      <c r="CY687" s="219">
        <v>0.46597222222222201</v>
      </c>
    </row>
    <row r="688" spans="68:103" ht="15" hidden="1" customHeight="1">
      <c r="BP688" s="236">
        <f ca="1"/>
        <v>0.46527777777777801</v>
      </c>
      <c r="CN688" s="219">
        <f t="shared" ref="CN688:CO703" si="722">IF(CN687=1,TIME(0,1,0),TIME(HOUR(CN687),MINUTE(CN687),0)+TIME(0,1,0))</f>
        <v>0.46805555555555556</v>
      </c>
      <c r="CO688" s="219">
        <f t="shared" si="722"/>
        <v>0.46805555555555556</v>
      </c>
      <c r="CQ688" s="219">
        <v>0.46666666666666701</v>
      </c>
      <c r="CV688" s="219">
        <f t="shared" ref="CV688:CW703" si="723">IF(CV687=1,TIME(0,1,0),TIME(HOUR(CV687),MINUTE(CV687),0)+TIME(0,1,0))</f>
        <v>0.46805555555555556</v>
      </c>
      <c r="CW688" s="219">
        <f t="shared" si="723"/>
        <v>0.46805555555555556</v>
      </c>
      <c r="CY688" s="219">
        <v>0.46666666666666701</v>
      </c>
    </row>
    <row r="689" spans="68:103" ht="15" hidden="1" customHeight="1">
      <c r="BP689" s="236">
        <f ca="1"/>
        <v>0.46597222222222201</v>
      </c>
      <c r="CN689" s="219">
        <f t="shared" si="722"/>
        <v>0.46875</v>
      </c>
      <c r="CO689" s="219">
        <f t="shared" si="722"/>
        <v>0.46875</v>
      </c>
      <c r="CQ689" s="219">
        <v>0.46736111111111101</v>
      </c>
      <c r="CV689" s="219">
        <f t="shared" si="723"/>
        <v>0.46875</v>
      </c>
      <c r="CW689" s="219">
        <f t="shared" si="723"/>
        <v>0.46875</v>
      </c>
      <c r="CY689" s="219">
        <v>0.46736111111111101</v>
      </c>
    </row>
    <row r="690" spans="68:103" ht="15" hidden="1" customHeight="1">
      <c r="BP690" s="236">
        <f ca="1"/>
        <v>0.46666666666666701</v>
      </c>
      <c r="CN690" s="219">
        <f t="shared" si="722"/>
        <v>0.46944444444444444</v>
      </c>
      <c r="CO690" s="219">
        <f t="shared" si="722"/>
        <v>0.46944444444444444</v>
      </c>
      <c r="CQ690" s="219">
        <v>0.468055555555556</v>
      </c>
      <c r="CV690" s="219">
        <f t="shared" si="723"/>
        <v>0.46944444444444444</v>
      </c>
      <c r="CW690" s="219">
        <f t="shared" si="723"/>
        <v>0.46944444444444444</v>
      </c>
      <c r="CY690" s="219">
        <v>0.468055555555556</v>
      </c>
    </row>
    <row r="691" spans="68:103" ht="15" hidden="1" customHeight="1">
      <c r="BP691" s="236">
        <f ca="1"/>
        <v>0.46736111111111101</v>
      </c>
      <c r="CN691" s="219">
        <f t="shared" si="722"/>
        <v>0.47013888888888888</v>
      </c>
      <c r="CO691" s="219">
        <f t="shared" si="722"/>
        <v>0.47013888888888888</v>
      </c>
      <c r="CQ691" s="219">
        <v>0.46875</v>
      </c>
      <c r="CV691" s="219">
        <f t="shared" si="723"/>
        <v>0.47013888888888888</v>
      </c>
      <c r="CW691" s="219">
        <f t="shared" si="723"/>
        <v>0.47013888888888888</v>
      </c>
      <c r="CY691" s="219">
        <v>0.46875</v>
      </c>
    </row>
    <row r="692" spans="68:103" ht="15" hidden="1" customHeight="1">
      <c r="BP692" s="236">
        <f ca="1"/>
        <v>0.468055555555556</v>
      </c>
      <c r="CN692" s="219">
        <f t="shared" si="722"/>
        <v>0.47083333333333333</v>
      </c>
      <c r="CO692" s="219">
        <f t="shared" si="722"/>
        <v>0.47083333333333333</v>
      </c>
      <c r="CQ692" s="219">
        <v>0.469444444444444</v>
      </c>
      <c r="CV692" s="219">
        <f t="shared" si="723"/>
        <v>0.47083333333333333</v>
      </c>
      <c r="CW692" s="219">
        <f t="shared" si="723"/>
        <v>0.47083333333333333</v>
      </c>
      <c r="CY692" s="219">
        <v>0.469444444444444</v>
      </c>
    </row>
    <row r="693" spans="68:103" ht="15" hidden="1" customHeight="1">
      <c r="BP693" s="236">
        <f ca="1"/>
        <v>0.46875</v>
      </c>
      <c r="CN693" s="219">
        <f t="shared" si="722"/>
        <v>0.47152777777777777</v>
      </c>
      <c r="CO693" s="219">
        <f t="shared" si="722"/>
        <v>0.47152777777777777</v>
      </c>
      <c r="CQ693" s="219">
        <v>0.47013888888888899</v>
      </c>
      <c r="CV693" s="219">
        <f t="shared" si="723"/>
        <v>0.47152777777777777</v>
      </c>
      <c r="CW693" s="219">
        <f t="shared" si="723"/>
        <v>0.47152777777777777</v>
      </c>
      <c r="CY693" s="219">
        <v>0.47013888888888899</v>
      </c>
    </row>
    <row r="694" spans="68:103" ht="15" hidden="1" customHeight="1">
      <c r="BP694" s="236">
        <f ca="1"/>
        <v>0.469444444444444</v>
      </c>
      <c r="CN694" s="219">
        <f t="shared" si="722"/>
        <v>0.47222222222222221</v>
      </c>
      <c r="CO694" s="219">
        <f t="shared" si="722"/>
        <v>0.47222222222222221</v>
      </c>
      <c r="CQ694" s="219">
        <v>0.47083333333333299</v>
      </c>
      <c r="CV694" s="219">
        <f t="shared" si="723"/>
        <v>0.47222222222222221</v>
      </c>
      <c r="CW694" s="219">
        <f t="shared" si="723"/>
        <v>0.47222222222222221</v>
      </c>
      <c r="CY694" s="219">
        <v>0.47083333333333299</v>
      </c>
    </row>
    <row r="695" spans="68:103" ht="15" hidden="1" customHeight="1">
      <c r="BP695" s="236">
        <f ca="1"/>
        <v>0.47013888888888899</v>
      </c>
      <c r="CN695" s="219">
        <f t="shared" si="722"/>
        <v>0.47291666666666665</v>
      </c>
      <c r="CO695" s="219">
        <f t="shared" si="722"/>
        <v>0.47291666666666665</v>
      </c>
      <c r="CQ695" s="219">
        <v>0.47152777777777799</v>
      </c>
      <c r="CV695" s="219">
        <f t="shared" si="723"/>
        <v>0.47291666666666665</v>
      </c>
      <c r="CW695" s="219">
        <f t="shared" si="723"/>
        <v>0.47291666666666665</v>
      </c>
      <c r="CY695" s="219">
        <v>0.47152777777777799</v>
      </c>
    </row>
    <row r="696" spans="68:103" ht="15" hidden="1" customHeight="1">
      <c r="BP696" s="236">
        <f ca="1"/>
        <v>0.47083333333333299</v>
      </c>
      <c r="CN696" s="219">
        <f t="shared" si="722"/>
        <v>0.47361111111111109</v>
      </c>
      <c r="CO696" s="219">
        <f t="shared" si="722"/>
        <v>0.47361111111111109</v>
      </c>
      <c r="CQ696" s="219">
        <v>0.47222222222222199</v>
      </c>
      <c r="CV696" s="219">
        <f t="shared" si="723"/>
        <v>0.47361111111111109</v>
      </c>
      <c r="CW696" s="219">
        <f t="shared" si="723"/>
        <v>0.47361111111111109</v>
      </c>
      <c r="CY696" s="219">
        <v>0.47222222222222199</v>
      </c>
    </row>
    <row r="697" spans="68:103" ht="15" hidden="1" customHeight="1">
      <c r="BP697" s="236">
        <f ca="1"/>
        <v>0.47152777777777799</v>
      </c>
      <c r="CN697" s="219">
        <f t="shared" si="722"/>
        <v>0.47430555555555554</v>
      </c>
      <c r="CO697" s="219">
        <f t="shared" si="722"/>
        <v>0.47430555555555554</v>
      </c>
      <c r="CQ697" s="219">
        <v>0.47291666666666698</v>
      </c>
      <c r="CV697" s="219">
        <f t="shared" si="723"/>
        <v>0.47430555555555554</v>
      </c>
      <c r="CW697" s="219">
        <f t="shared" si="723"/>
        <v>0.47430555555555554</v>
      </c>
      <c r="CY697" s="219">
        <v>0.47291666666666698</v>
      </c>
    </row>
    <row r="698" spans="68:103" ht="15" hidden="1" customHeight="1">
      <c r="BP698" s="236">
        <f ca="1"/>
        <v>0.47222222222222199</v>
      </c>
      <c r="CN698" s="219">
        <f t="shared" si="722"/>
        <v>0.47499999999999998</v>
      </c>
      <c r="CO698" s="219">
        <f t="shared" si="722"/>
        <v>0.47499999999999998</v>
      </c>
      <c r="CQ698" s="219">
        <v>0.47361111111111098</v>
      </c>
      <c r="CV698" s="219">
        <f t="shared" si="723"/>
        <v>0.47499999999999998</v>
      </c>
      <c r="CW698" s="219">
        <f t="shared" si="723"/>
        <v>0.47499999999999998</v>
      </c>
      <c r="CY698" s="219">
        <v>0.47361111111111098</v>
      </c>
    </row>
    <row r="699" spans="68:103" ht="15" hidden="1" customHeight="1">
      <c r="BP699" s="236">
        <f ca="1"/>
        <v>0.47291666666666698</v>
      </c>
      <c r="CN699" s="219">
        <f t="shared" si="722"/>
        <v>0.47569444444444442</v>
      </c>
      <c r="CO699" s="219">
        <f t="shared" si="722"/>
        <v>0.47569444444444442</v>
      </c>
      <c r="CQ699" s="219">
        <v>0.47430555555555598</v>
      </c>
      <c r="CV699" s="219">
        <f t="shared" si="723"/>
        <v>0.47569444444444442</v>
      </c>
      <c r="CW699" s="219">
        <f t="shared" si="723"/>
        <v>0.47569444444444442</v>
      </c>
      <c r="CY699" s="219">
        <v>0.47430555555555598</v>
      </c>
    </row>
    <row r="700" spans="68:103" ht="15" hidden="1" customHeight="1">
      <c r="BP700" s="236">
        <f ca="1"/>
        <v>0.47361111111111098</v>
      </c>
      <c r="CN700" s="219">
        <f t="shared" si="722"/>
        <v>0.47638888888888886</v>
      </c>
      <c r="CO700" s="219">
        <f t="shared" si="722"/>
        <v>0.47638888888888886</v>
      </c>
      <c r="CQ700" s="219">
        <v>0.47499999999999998</v>
      </c>
      <c r="CV700" s="219">
        <f t="shared" si="723"/>
        <v>0.47638888888888886</v>
      </c>
      <c r="CW700" s="219">
        <f t="shared" si="723"/>
        <v>0.47638888888888886</v>
      </c>
      <c r="CY700" s="219">
        <v>0.47499999999999998</v>
      </c>
    </row>
    <row r="701" spans="68:103" ht="15" hidden="1" customHeight="1">
      <c r="BP701" s="236">
        <f ca="1"/>
        <v>0.47430555555555598</v>
      </c>
      <c r="CN701" s="219">
        <f t="shared" si="722"/>
        <v>0.4770833333333333</v>
      </c>
      <c r="CO701" s="219">
        <f t="shared" si="722"/>
        <v>0.4770833333333333</v>
      </c>
      <c r="CQ701" s="219">
        <v>0.47569444444444398</v>
      </c>
      <c r="CV701" s="219">
        <f t="shared" si="723"/>
        <v>0.4770833333333333</v>
      </c>
      <c r="CW701" s="219">
        <f t="shared" si="723"/>
        <v>0.4770833333333333</v>
      </c>
      <c r="CY701" s="219">
        <v>0.47569444444444398</v>
      </c>
    </row>
    <row r="702" spans="68:103" ht="15" hidden="1" customHeight="1">
      <c r="BP702" s="236">
        <f ca="1"/>
        <v>0.47499999999999998</v>
      </c>
      <c r="CN702" s="219">
        <f t="shared" si="722"/>
        <v>0.4777777777777778</v>
      </c>
      <c r="CO702" s="219">
        <f t="shared" si="722"/>
        <v>0.4777777777777778</v>
      </c>
      <c r="CQ702" s="219">
        <v>0.47638888888888897</v>
      </c>
      <c r="CV702" s="219">
        <f t="shared" si="723"/>
        <v>0.4777777777777778</v>
      </c>
      <c r="CW702" s="219">
        <f t="shared" si="723"/>
        <v>0.4777777777777778</v>
      </c>
      <c r="CY702" s="219">
        <v>0.47638888888888897</v>
      </c>
    </row>
    <row r="703" spans="68:103" ht="15" hidden="1" customHeight="1">
      <c r="BP703" s="236">
        <f ca="1"/>
        <v>0.47569444444444398</v>
      </c>
      <c r="CN703" s="219">
        <f t="shared" si="722"/>
        <v>0.47847222222222224</v>
      </c>
      <c r="CO703" s="219">
        <f t="shared" si="722"/>
        <v>0.47847222222222224</v>
      </c>
      <c r="CQ703" s="219">
        <v>0.47708333333333303</v>
      </c>
      <c r="CV703" s="219">
        <f t="shared" si="723"/>
        <v>0.47847222222222224</v>
      </c>
      <c r="CW703" s="219">
        <f t="shared" si="723"/>
        <v>0.47847222222222224</v>
      </c>
      <c r="CY703" s="219">
        <v>0.47708333333333303</v>
      </c>
    </row>
    <row r="704" spans="68:103" ht="15" hidden="1" customHeight="1">
      <c r="BP704" s="236">
        <f ca="1"/>
        <v>0.47638888888888897</v>
      </c>
      <c r="CN704" s="219">
        <f t="shared" ref="CN704:CO719" si="724">IF(CN703=1,TIME(0,1,0),TIME(HOUR(CN703),MINUTE(CN703),0)+TIME(0,1,0))</f>
        <v>0.47916666666666669</v>
      </c>
      <c r="CO704" s="219">
        <f t="shared" si="724"/>
        <v>0.47916666666666669</v>
      </c>
      <c r="CQ704" s="219">
        <v>0.47777777777777802</v>
      </c>
      <c r="CV704" s="219">
        <f t="shared" ref="CV704:CW719" si="725">IF(CV703=1,TIME(0,1,0),TIME(HOUR(CV703),MINUTE(CV703),0)+TIME(0,1,0))</f>
        <v>0.47916666666666669</v>
      </c>
      <c r="CW704" s="219">
        <f t="shared" si="725"/>
        <v>0.47916666666666669</v>
      </c>
      <c r="CY704" s="219">
        <v>0.47777777777777802</v>
      </c>
    </row>
    <row r="705" spans="68:103" ht="15" hidden="1" customHeight="1">
      <c r="BP705" s="236">
        <f ca="1"/>
        <v>0.47708333333333303</v>
      </c>
      <c r="CN705" s="219">
        <f t="shared" si="724"/>
        <v>0.47986111111111113</v>
      </c>
      <c r="CO705" s="219">
        <f t="shared" si="724"/>
        <v>0.47986111111111113</v>
      </c>
      <c r="CQ705" s="219">
        <v>0.47847222222222202</v>
      </c>
      <c r="CV705" s="219">
        <f t="shared" si="725"/>
        <v>0.47986111111111113</v>
      </c>
      <c r="CW705" s="219">
        <f t="shared" si="725"/>
        <v>0.47986111111111113</v>
      </c>
      <c r="CY705" s="219">
        <v>0.47847222222222202</v>
      </c>
    </row>
    <row r="706" spans="68:103" ht="15" hidden="1" customHeight="1">
      <c r="BP706" s="236">
        <f ca="1"/>
        <v>0.47777777777777802</v>
      </c>
      <c r="CN706" s="219">
        <f t="shared" si="724"/>
        <v>0.48055555555555557</v>
      </c>
      <c r="CO706" s="219">
        <f t="shared" si="724"/>
        <v>0.48055555555555557</v>
      </c>
      <c r="CQ706" s="219">
        <v>0.47916666666666702</v>
      </c>
      <c r="CV706" s="219">
        <f t="shared" si="725"/>
        <v>0.48055555555555557</v>
      </c>
      <c r="CW706" s="219">
        <f t="shared" si="725"/>
        <v>0.48055555555555557</v>
      </c>
      <c r="CY706" s="219">
        <v>0.47916666666666702</v>
      </c>
    </row>
    <row r="707" spans="68:103" ht="15" hidden="1" customHeight="1">
      <c r="BP707" s="236">
        <f ca="1"/>
        <v>0.47847222222222202</v>
      </c>
      <c r="CN707" s="219">
        <f t="shared" si="724"/>
        <v>0.48125000000000001</v>
      </c>
      <c r="CO707" s="219">
        <f t="shared" si="724"/>
        <v>0.48125000000000001</v>
      </c>
      <c r="CQ707" s="219">
        <v>0.47986111111111102</v>
      </c>
      <c r="CV707" s="219">
        <f t="shared" si="725"/>
        <v>0.48125000000000001</v>
      </c>
      <c r="CW707" s="219">
        <f t="shared" si="725"/>
        <v>0.48125000000000001</v>
      </c>
      <c r="CY707" s="219">
        <v>0.47986111111111102</v>
      </c>
    </row>
    <row r="708" spans="68:103" ht="15" hidden="1" customHeight="1">
      <c r="BP708" s="236">
        <f ca="1"/>
        <v>0.47916666666666702</v>
      </c>
      <c r="CN708" s="219">
        <f t="shared" si="724"/>
        <v>0.48194444444444445</v>
      </c>
      <c r="CO708" s="219">
        <f t="shared" si="724"/>
        <v>0.48194444444444445</v>
      </c>
      <c r="CQ708" s="219">
        <v>0.48055555555555601</v>
      </c>
      <c r="CV708" s="219">
        <f t="shared" si="725"/>
        <v>0.48194444444444445</v>
      </c>
      <c r="CW708" s="219">
        <f t="shared" si="725"/>
        <v>0.48194444444444445</v>
      </c>
      <c r="CY708" s="219">
        <v>0.48055555555555601</v>
      </c>
    </row>
    <row r="709" spans="68:103" ht="15" hidden="1" customHeight="1">
      <c r="BP709" s="236">
        <f ca="1"/>
        <v>0.47986111111111102</v>
      </c>
      <c r="CN709" s="219">
        <f t="shared" si="724"/>
        <v>0.4826388888888889</v>
      </c>
      <c r="CO709" s="219">
        <f t="shared" si="724"/>
        <v>0.4826388888888889</v>
      </c>
      <c r="CQ709" s="219">
        <v>0.48125000000000001</v>
      </c>
      <c r="CV709" s="219">
        <f t="shared" si="725"/>
        <v>0.4826388888888889</v>
      </c>
      <c r="CW709" s="219">
        <f t="shared" si="725"/>
        <v>0.4826388888888889</v>
      </c>
      <c r="CY709" s="219">
        <v>0.48125000000000001</v>
      </c>
    </row>
    <row r="710" spans="68:103" ht="15" hidden="1" customHeight="1">
      <c r="BP710" s="236">
        <f ca="1"/>
        <v>0.48055555555555601</v>
      </c>
      <c r="CN710" s="219">
        <f t="shared" si="724"/>
        <v>0.48333333333333334</v>
      </c>
      <c r="CO710" s="219">
        <f t="shared" si="724"/>
        <v>0.48333333333333334</v>
      </c>
      <c r="CQ710" s="219">
        <v>0.48194444444444401</v>
      </c>
      <c r="CV710" s="219">
        <f t="shared" si="725"/>
        <v>0.48333333333333334</v>
      </c>
      <c r="CW710" s="219">
        <f t="shared" si="725"/>
        <v>0.48333333333333334</v>
      </c>
      <c r="CY710" s="219">
        <v>0.48194444444444401</v>
      </c>
    </row>
    <row r="711" spans="68:103" ht="15" hidden="1" customHeight="1">
      <c r="BP711" s="236">
        <f ca="1"/>
        <v>0.48125000000000001</v>
      </c>
      <c r="CN711" s="219">
        <f t="shared" si="724"/>
        <v>0.48402777777777778</v>
      </c>
      <c r="CO711" s="219">
        <f t="shared" si="724"/>
        <v>0.48402777777777778</v>
      </c>
      <c r="CQ711" s="219">
        <v>0.48263888888888901</v>
      </c>
      <c r="CV711" s="219">
        <f t="shared" si="725"/>
        <v>0.48402777777777778</v>
      </c>
      <c r="CW711" s="219">
        <f t="shared" si="725"/>
        <v>0.48402777777777778</v>
      </c>
      <c r="CY711" s="219">
        <v>0.48263888888888901</v>
      </c>
    </row>
    <row r="712" spans="68:103" ht="15" hidden="1" customHeight="1">
      <c r="BP712" s="236">
        <f ca="1"/>
        <v>0.48194444444444401</v>
      </c>
      <c r="CN712" s="219">
        <f t="shared" si="724"/>
        <v>0.48472222222222222</v>
      </c>
      <c r="CO712" s="219">
        <f t="shared" si="724"/>
        <v>0.48472222222222222</v>
      </c>
      <c r="CQ712" s="219">
        <v>0.483333333333333</v>
      </c>
      <c r="CV712" s="219">
        <f t="shared" si="725"/>
        <v>0.48472222222222222</v>
      </c>
      <c r="CW712" s="219">
        <f t="shared" si="725"/>
        <v>0.48472222222222222</v>
      </c>
      <c r="CY712" s="219">
        <v>0.483333333333333</v>
      </c>
    </row>
    <row r="713" spans="68:103" ht="15" hidden="1" customHeight="1">
      <c r="BP713" s="236">
        <f ca="1"/>
        <v>0.48263888888888901</v>
      </c>
      <c r="CN713" s="219">
        <f t="shared" si="724"/>
        <v>0.48541666666666666</v>
      </c>
      <c r="CO713" s="219">
        <f t="shared" si="724"/>
        <v>0.48541666666666666</v>
      </c>
      <c r="CQ713" s="219">
        <v>0.484027777777778</v>
      </c>
      <c r="CV713" s="219">
        <f t="shared" si="725"/>
        <v>0.48541666666666666</v>
      </c>
      <c r="CW713" s="219">
        <f t="shared" si="725"/>
        <v>0.48541666666666666</v>
      </c>
      <c r="CY713" s="219">
        <v>0.484027777777778</v>
      </c>
    </row>
    <row r="714" spans="68:103" ht="15" hidden="1" customHeight="1">
      <c r="BP714" s="236">
        <f ca="1"/>
        <v>0.483333333333333</v>
      </c>
      <c r="CN714" s="219">
        <f t="shared" si="724"/>
        <v>0.4861111111111111</v>
      </c>
      <c r="CO714" s="219">
        <f t="shared" si="724"/>
        <v>0.4861111111111111</v>
      </c>
      <c r="CQ714" s="219">
        <v>0.484722222222222</v>
      </c>
      <c r="CV714" s="219">
        <f t="shared" si="725"/>
        <v>0.4861111111111111</v>
      </c>
      <c r="CW714" s="219">
        <f t="shared" si="725"/>
        <v>0.4861111111111111</v>
      </c>
      <c r="CY714" s="219">
        <v>0.484722222222222</v>
      </c>
    </row>
    <row r="715" spans="68:103" ht="15" hidden="1" customHeight="1">
      <c r="BP715" s="236">
        <f ca="1"/>
        <v>0.484027777777778</v>
      </c>
      <c r="CN715" s="219">
        <f t="shared" si="724"/>
        <v>0.48680555555555555</v>
      </c>
      <c r="CO715" s="219">
        <f t="shared" si="724"/>
        <v>0.48680555555555555</v>
      </c>
      <c r="CQ715" s="219">
        <v>0.485416666666667</v>
      </c>
      <c r="CV715" s="219">
        <f t="shared" si="725"/>
        <v>0.48680555555555555</v>
      </c>
      <c r="CW715" s="219">
        <f t="shared" si="725"/>
        <v>0.48680555555555555</v>
      </c>
      <c r="CY715" s="219">
        <v>0.485416666666667</v>
      </c>
    </row>
    <row r="716" spans="68:103" ht="15" hidden="1" customHeight="1">
      <c r="BP716" s="236">
        <f ca="1"/>
        <v>0.484722222222222</v>
      </c>
      <c r="CN716" s="219">
        <f t="shared" si="724"/>
        <v>0.48749999999999999</v>
      </c>
      <c r="CO716" s="219">
        <f t="shared" si="724"/>
        <v>0.48749999999999999</v>
      </c>
      <c r="CQ716" s="219">
        <v>0.48611111111111099</v>
      </c>
      <c r="CV716" s="219">
        <f t="shared" si="725"/>
        <v>0.48749999999999999</v>
      </c>
      <c r="CW716" s="219">
        <f t="shared" si="725"/>
        <v>0.48749999999999999</v>
      </c>
      <c r="CY716" s="219">
        <v>0.48611111111111099</v>
      </c>
    </row>
    <row r="717" spans="68:103" ht="15" hidden="1" customHeight="1">
      <c r="BP717" s="236">
        <f ca="1"/>
        <v>0.485416666666667</v>
      </c>
      <c r="CN717" s="219">
        <f t="shared" si="724"/>
        <v>0.48819444444444443</v>
      </c>
      <c r="CO717" s="219">
        <f t="shared" si="724"/>
        <v>0.48819444444444443</v>
      </c>
      <c r="CQ717" s="219">
        <v>0.48680555555555599</v>
      </c>
      <c r="CV717" s="219">
        <f t="shared" si="725"/>
        <v>0.48819444444444443</v>
      </c>
      <c r="CW717" s="219">
        <f t="shared" si="725"/>
        <v>0.48819444444444443</v>
      </c>
      <c r="CY717" s="219">
        <v>0.48680555555555599</v>
      </c>
    </row>
    <row r="718" spans="68:103" ht="15" hidden="1" customHeight="1">
      <c r="BP718" s="236">
        <f ca="1"/>
        <v>0.48611111111111099</v>
      </c>
      <c r="CN718" s="219">
        <f t="shared" si="724"/>
        <v>0.48888888888888887</v>
      </c>
      <c r="CO718" s="219">
        <f t="shared" si="724"/>
        <v>0.48888888888888887</v>
      </c>
      <c r="CQ718" s="219">
        <v>0.48749999999999999</v>
      </c>
      <c r="CV718" s="219">
        <f t="shared" si="725"/>
        <v>0.48888888888888887</v>
      </c>
      <c r="CW718" s="219">
        <f t="shared" si="725"/>
        <v>0.48888888888888887</v>
      </c>
      <c r="CY718" s="219">
        <v>0.48749999999999999</v>
      </c>
    </row>
    <row r="719" spans="68:103" ht="15" hidden="1" customHeight="1">
      <c r="BP719" s="236">
        <f ca="1"/>
        <v>0.48680555555555599</v>
      </c>
      <c r="CN719" s="219">
        <f t="shared" si="724"/>
        <v>0.48958333333333331</v>
      </c>
      <c r="CO719" s="219">
        <f t="shared" si="724"/>
        <v>0.48958333333333331</v>
      </c>
      <c r="CQ719" s="219">
        <v>0.48819444444444399</v>
      </c>
      <c r="CV719" s="219">
        <f t="shared" si="725"/>
        <v>0.48958333333333331</v>
      </c>
      <c r="CW719" s="219">
        <f t="shared" si="725"/>
        <v>0.48958333333333331</v>
      </c>
      <c r="CY719" s="219">
        <v>0.48819444444444399</v>
      </c>
    </row>
    <row r="720" spans="68:103" ht="15" hidden="1" customHeight="1">
      <c r="BP720" s="236">
        <f ca="1"/>
        <v>0.48749999999999999</v>
      </c>
      <c r="CN720" s="219">
        <f t="shared" ref="CN720:CO735" si="726">IF(CN719=1,TIME(0,1,0),TIME(HOUR(CN719),MINUTE(CN719),0)+TIME(0,1,0))</f>
        <v>0.49027777777777776</v>
      </c>
      <c r="CO720" s="219">
        <f t="shared" si="726"/>
        <v>0.49027777777777776</v>
      </c>
      <c r="CQ720" s="219">
        <v>0.48888888888888898</v>
      </c>
      <c r="CV720" s="219">
        <f t="shared" ref="CV720:CW735" si="727">IF(CV719=1,TIME(0,1,0),TIME(HOUR(CV719),MINUTE(CV719),0)+TIME(0,1,0))</f>
        <v>0.49027777777777776</v>
      </c>
      <c r="CW720" s="219">
        <f t="shared" si="727"/>
        <v>0.49027777777777776</v>
      </c>
      <c r="CY720" s="219">
        <v>0.48888888888888898</v>
      </c>
    </row>
    <row r="721" spans="68:103" ht="15" hidden="1" customHeight="1">
      <c r="BP721" s="236">
        <f ca="1"/>
        <v>0.48819444444444399</v>
      </c>
      <c r="CN721" s="219">
        <f t="shared" si="726"/>
        <v>0.4909722222222222</v>
      </c>
      <c r="CO721" s="219">
        <f t="shared" si="726"/>
        <v>0.4909722222222222</v>
      </c>
      <c r="CQ721" s="219">
        <v>0.48958333333333298</v>
      </c>
      <c r="CV721" s="219">
        <f t="shared" si="727"/>
        <v>0.4909722222222222</v>
      </c>
      <c r="CW721" s="219">
        <f t="shared" si="727"/>
        <v>0.4909722222222222</v>
      </c>
      <c r="CY721" s="219">
        <v>0.48958333333333298</v>
      </c>
    </row>
    <row r="722" spans="68:103" ht="15" hidden="1" customHeight="1">
      <c r="BP722" s="236">
        <f ca="1"/>
        <v>0.48888888888888898</v>
      </c>
      <c r="CN722" s="219">
        <f t="shared" si="726"/>
        <v>0.49166666666666664</v>
      </c>
      <c r="CO722" s="219">
        <f t="shared" si="726"/>
        <v>0.49166666666666664</v>
      </c>
      <c r="CQ722" s="219">
        <v>0.49027777777777798</v>
      </c>
      <c r="CV722" s="219">
        <f t="shared" si="727"/>
        <v>0.49166666666666664</v>
      </c>
      <c r="CW722" s="219">
        <f t="shared" si="727"/>
        <v>0.49166666666666664</v>
      </c>
      <c r="CY722" s="219">
        <v>0.49027777777777798</v>
      </c>
    </row>
    <row r="723" spans="68:103" ht="15" hidden="1" customHeight="1">
      <c r="BP723" s="236">
        <f ca="1"/>
        <v>0.48958333333333298</v>
      </c>
      <c r="CN723" s="219">
        <f t="shared" si="726"/>
        <v>0.49236111111111108</v>
      </c>
      <c r="CO723" s="219">
        <f t="shared" si="726"/>
        <v>0.49236111111111108</v>
      </c>
      <c r="CQ723" s="219">
        <v>0.49097222222222198</v>
      </c>
      <c r="CV723" s="219">
        <f t="shared" si="727"/>
        <v>0.49236111111111108</v>
      </c>
      <c r="CW723" s="219">
        <f t="shared" si="727"/>
        <v>0.49236111111111108</v>
      </c>
      <c r="CY723" s="219">
        <v>0.49097222222222198</v>
      </c>
    </row>
    <row r="724" spans="68:103" ht="15" hidden="1" customHeight="1">
      <c r="BP724" s="236">
        <f ca="1"/>
        <v>0.49027777777777798</v>
      </c>
      <c r="CN724" s="219">
        <f t="shared" si="726"/>
        <v>0.49305555555555558</v>
      </c>
      <c r="CO724" s="219">
        <f t="shared" si="726"/>
        <v>0.49305555555555558</v>
      </c>
      <c r="CQ724" s="219">
        <v>0.49166666666666697</v>
      </c>
      <c r="CV724" s="219">
        <f t="shared" si="727"/>
        <v>0.49305555555555558</v>
      </c>
      <c r="CW724" s="219">
        <f t="shared" si="727"/>
        <v>0.49305555555555558</v>
      </c>
      <c r="CY724" s="219">
        <v>0.49166666666666697</v>
      </c>
    </row>
    <row r="725" spans="68:103" ht="15" hidden="1" customHeight="1">
      <c r="BP725" s="236">
        <f ca="1"/>
        <v>0.49097222222222198</v>
      </c>
      <c r="CN725" s="219">
        <f t="shared" si="726"/>
        <v>0.49375000000000002</v>
      </c>
      <c r="CO725" s="219">
        <f t="shared" si="726"/>
        <v>0.49375000000000002</v>
      </c>
      <c r="CQ725" s="219">
        <v>0.49236111111111103</v>
      </c>
      <c r="CV725" s="219">
        <f t="shared" si="727"/>
        <v>0.49375000000000002</v>
      </c>
      <c r="CW725" s="219">
        <f t="shared" si="727"/>
        <v>0.49375000000000002</v>
      </c>
      <c r="CY725" s="219">
        <v>0.49236111111111103</v>
      </c>
    </row>
    <row r="726" spans="68:103" ht="15" hidden="1" customHeight="1">
      <c r="BP726" s="236">
        <f ca="1"/>
        <v>0.49166666666666697</v>
      </c>
      <c r="CN726" s="219">
        <f t="shared" si="726"/>
        <v>0.49444444444444446</v>
      </c>
      <c r="CO726" s="219">
        <f t="shared" si="726"/>
        <v>0.49444444444444446</v>
      </c>
      <c r="CQ726" s="219">
        <v>0.49305555555555602</v>
      </c>
      <c r="CV726" s="219">
        <f t="shared" si="727"/>
        <v>0.49444444444444446</v>
      </c>
      <c r="CW726" s="219">
        <f t="shared" si="727"/>
        <v>0.49444444444444446</v>
      </c>
      <c r="CY726" s="219">
        <v>0.49305555555555602</v>
      </c>
    </row>
    <row r="727" spans="68:103" ht="15" hidden="1" customHeight="1">
      <c r="BP727" s="236">
        <f ca="1"/>
        <v>0.49236111111111103</v>
      </c>
      <c r="CN727" s="219">
        <f t="shared" si="726"/>
        <v>0.49513888888888891</v>
      </c>
      <c r="CO727" s="219">
        <f t="shared" si="726"/>
        <v>0.49513888888888891</v>
      </c>
      <c r="CQ727" s="219">
        <v>0.49375000000000002</v>
      </c>
      <c r="CV727" s="219">
        <f t="shared" si="727"/>
        <v>0.49513888888888891</v>
      </c>
      <c r="CW727" s="219">
        <f t="shared" si="727"/>
        <v>0.49513888888888891</v>
      </c>
      <c r="CY727" s="219">
        <v>0.49375000000000002</v>
      </c>
    </row>
    <row r="728" spans="68:103" ht="15" hidden="1" customHeight="1">
      <c r="BP728" s="236">
        <f ca="1"/>
        <v>0.49305555555555602</v>
      </c>
      <c r="CN728" s="219">
        <f t="shared" si="726"/>
        <v>0.49583333333333335</v>
      </c>
      <c r="CO728" s="219">
        <f t="shared" si="726"/>
        <v>0.49583333333333335</v>
      </c>
      <c r="CQ728" s="219">
        <v>0.49444444444444402</v>
      </c>
      <c r="CV728" s="219">
        <f t="shared" si="727"/>
        <v>0.49583333333333335</v>
      </c>
      <c r="CW728" s="219">
        <f t="shared" si="727"/>
        <v>0.49583333333333335</v>
      </c>
      <c r="CY728" s="219">
        <v>0.49444444444444402</v>
      </c>
    </row>
    <row r="729" spans="68:103" ht="15" hidden="1" customHeight="1">
      <c r="BP729" s="236">
        <f ca="1"/>
        <v>0.49375000000000002</v>
      </c>
      <c r="CN729" s="219">
        <f t="shared" si="726"/>
        <v>0.49652777777777779</v>
      </c>
      <c r="CO729" s="219">
        <f t="shared" si="726"/>
        <v>0.49652777777777779</v>
      </c>
      <c r="CQ729" s="219">
        <v>0.49513888888888902</v>
      </c>
      <c r="CV729" s="219">
        <f t="shared" si="727"/>
        <v>0.49652777777777779</v>
      </c>
      <c r="CW729" s="219">
        <f t="shared" si="727"/>
        <v>0.49652777777777779</v>
      </c>
      <c r="CY729" s="219">
        <v>0.49513888888888902</v>
      </c>
    </row>
    <row r="730" spans="68:103" ht="15" hidden="1" customHeight="1">
      <c r="BP730" s="236">
        <f ca="1"/>
        <v>0.49444444444444402</v>
      </c>
      <c r="CN730" s="219">
        <f t="shared" si="726"/>
        <v>0.49722222222222223</v>
      </c>
      <c r="CO730" s="219">
        <f t="shared" si="726"/>
        <v>0.49722222222222223</v>
      </c>
      <c r="CQ730" s="219">
        <v>0.49583333333333302</v>
      </c>
      <c r="CV730" s="219">
        <f t="shared" si="727"/>
        <v>0.49722222222222223</v>
      </c>
      <c r="CW730" s="219">
        <f t="shared" si="727"/>
        <v>0.49722222222222223</v>
      </c>
      <c r="CY730" s="219">
        <v>0.49583333333333302</v>
      </c>
    </row>
    <row r="731" spans="68:103" ht="15" hidden="1" customHeight="1">
      <c r="BP731" s="236">
        <f ca="1"/>
        <v>0.49513888888888902</v>
      </c>
      <c r="CN731" s="219">
        <f t="shared" si="726"/>
        <v>0.49791666666666667</v>
      </c>
      <c r="CO731" s="219">
        <f t="shared" si="726"/>
        <v>0.49791666666666667</v>
      </c>
      <c r="CQ731" s="219">
        <v>0.49652777777777801</v>
      </c>
      <c r="CV731" s="219">
        <f t="shared" si="727"/>
        <v>0.49791666666666667</v>
      </c>
      <c r="CW731" s="219">
        <f t="shared" si="727"/>
        <v>0.49791666666666667</v>
      </c>
      <c r="CY731" s="219">
        <v>0.49652777777777801</v>
      </c>
    </row>
    <row r="732" spans="68:103" ht="15" hidden="1" customHeight="1">
      <c r="BP732" s="236">
        <f ca="1"/>
        <v>0.49583333333333302</v>
      </c>
      <c r="CN732" s="219">
        <f t="shared" si="726"/>
        <v>0.49861111111111112</v>
      </c>
      <c r="CO732" s="219">
        <f t="shared" si="726"/>
        <v>0.49861111111111112</v>
      </c>
      <c r="CQ732" s="219">
        <v>0.49722222222222201</v>
      </c>
      <c r="CV732" s="219">
        <f t="shared" si="727"/>
        <v>0.49861111111111112</v>
      </c>
      <c r="CW732" s="219">
        <f t="shared" si="727"/>
        <v>0.49861111111111112</v>
      </c>
      <c r="CY732" s="219">
        <v>0.49722222222222201</v>
      </c>
    </row>
    <row r="733" spans="68:103" ht="15" hidden="1" customHeight="1">
      <c r="BP733" s="236">
        <f ca="1"/>
        <v>0.49652777777777801</v>
      </c>
      <c r="CN733" s="219">
        <f t="shared" si="726"/>
        <v>0.49930555555555556</v>
      </c>
      <c r="CO733" s="219">
        <f t="shared" si="726"/>
        <v>0.49930555555555556</v>
      </c>
      <c r="CQ733" s="219">
        <v>0.49791666666666701</v>
      </c>
      <c r="CV733" s="219">
        <f t="shared" si="727"/>
        <v>0.49930555555555556</v>
      </c>
      <c r="CW733" s="219">
        <f t="shared" si="727"/>
        <v>0.49930555555555556</v>
      </c>
      <c r="CY733" s="219">
        <v>0.49791666666666701</v>
      </c>
    </row>
    <row r="734" spans="68:103" ht="15" hidden="1" customHeight="1">
      <c r="BP734" s="236">
        <f ca="1"/>
        <v>0.49722222222222201</v>
      </c>
      <c r="CN734" s="219">
        <f t="shared" si="726"/>
        <v>0.5</v>
      </c>
      <c r="CO734" s="219">
        <f t="shared" si="726"/>
        <v>0.5</v>
      </c>
      <c r="CQ734" s="219">
        <v>0.49861111111111101</v>
      </c>
      <c r="CV734" s="219">
        <f t="shared" si="727"/>
        <v>0.5</v>
      </c>
      <c r="CW734" s="219">
        <f t="shared" si="727"/>
        <v>0.5</v>
      </c>
      <c r="CY734" s="219">
        <v>0.49861111111111101</v>
      </c>
    </row>
    <row r="735" spans="68:103" ht="15" hidden="1" customHeight="1">
      <c r="BP735" s="236">
        <f ca="1"/>
        <v>0.49791666666666701</v>
      </c>
      <c r="CN735" s="219">
        <f t="shared" si="726"/>
        <v>0.50069444444444444</v>
      </c>
      <c r="CO735" s="219">
        <f t="shared" si="726"/>
        <v>0.50069444444444444</v>
      </c>
      <c r="CQ735" s="219">
        <v>0.499305555555556</v>
      </c>
      <c r="CV735" s="219">
        <f t="shared" si="727"/>
        <v>0.50069444444444444</v>
      </c>
      <c r="CW735" s="219">
        <f t="shared" si="727"/>
        <v>0.50069444444444444</v>
      </c>
      <c r="CY735" s="219">
        <v>0.499305555555556</v>
      </c>
    </row>
    <row r="736" spans="68:103" ht="15" hidden="1" customHeight="1">
      <c r="BP736" s="236">
        <f ca="1"/>
        <v>0.49861111111111101</v>
      </c>
      <c r="CN736" s="219">
        <f t="shared" ref="CN736:CO751" si="728">IF(CN735=1,TIME(0,1,0),TIME(HOUR(CN735),MINUTE(CN735),0)+TIME(0,1,0))</f>
        <v>0.50138888888888888</v>
      </c>
      <c r="CO736" s="219">
        <f t="shared" si="728"/>
        <v>0.50138888888888888</v>
      </c>
      <c r="CQ736" s="219">
        <v>0.5</v>
      </c>
      <c r="CV736" s="219">
        <f t="shared" ref="CV736:CW751" si="729">IF(CV735=1,TIME(0,1,0),TIME(HOUR(CV735),MINUTE(CV735),0)+TIME(0,1,0))</f>
        <v>0.50138888888888888</v>
      </c>
      <c r="CW736" s="219">
        <f t="shared" si="729"/>
        <v>0.50138888888888888</v>
      </c>
      <c r="CY736" s="219">
        <v>0.5</v>
      </c>
    </row>
    <row r="737" spans="68:103" ht="15" hidden="1" customHeight="1">
      <c r="BP737" s="236">
        <f ca="1"/>
        <v>0.499305555555556</v>
      </c>
      <c r="CN737" s="219">
        <f t="shared" si="728"/>
        <v>0.50208333333333333</v>
      </c>
      <c r="CO737" s="219">
        <f t="shared" si="728"/>
        <v>0.50208333333333333</v>
      </c>
      <c r="CQ737" s="219">
        <v>0.500694444444444</v>
      </c>
      <c r="CV737" s="219">
        <f t="shared" si="729"/>
        <v>0.50208333333333333</v>
      </c>
      <c r="CW737" s="219">
        <f t="shared" si="729"/>
        <v>0.50208333333333333</v>
      </c>
      <c r="CY737" s="219">
        <v>0.500694444444444</v>
      </c>
    </row>
    <row r="738" spans="68:103" ht="15" hidden="1" customHeight="1">
      <c r="BP738" s="236">
        <f ca="1"/>
        <v>0.5</v>
      </c>
      <c r="CN738" s="219">
        <f t="shared" si="728"/>
        <v>0.50277777777777777</v>
      </c>
      <c r="CO738" s="219">
        <f t="shared" si="728"/>
        <v>0.50277777777777777</v>
      </c>
      <c r="CQ738" s="219">
        <v>0.50138888888888899</v>
      </c>
      <c r="CV738" s="219">
        <f t="shared" si="729"/>
        <v>0.50277777777777777</v>
      </c>
      <c r="CW738" s="219">
        <f t="shared" si="729"/>
        <v>0.50277777777777777</v>
      </c>
      <c r="CY738" s="219">
        <v>0.50138888888888899</v>
      </c>
    </row>
    <row r="739" spans="68:103" ht="15" hidden="1" customHeight="1">
      <c r="BP739" s="236">
        <f ca="1"/>
        <v>0.500694444444444</v>
      </c>
      <c r="CN739" s="219">
        <f t="shared" si="728"/>
        <v>0.50347222222222221</v>
      </c>
      <c r="CO739" s="219">
        <f t="shared" si="728"/>
        <v>0.50347222222222221</v>
      </c>
      <c r="CQ739" s="219">
        <v>0.50208333333333299</v>
      </c>
      <c r="CV739" s="219">
        <f t="shared" si="729"/>
        <v>0.50347222222222221</v>
      </c>
      <c r="CW739" s="219">
        <f t="shared" si="729"/>
        <v>0.50347222222222221</v>
      </c>
      <c r="CY739" s="219">
        <v>0.50208333333333299</v>
      </c>
    </row>
    <row r="740" spans="68:103" ht="15" hidden="1" customHeight="1">
      <c r="BP740" s="236">
        <f ca="1"/>
        <v>0.50138888888888899</v>
      </c>
      <c r="CN740" s="219">
        <f t="shared" si="728"/>
        <v>0.50416666666666665</v>
      </c>
      <c r="CO740" s="219">
        <f t="shared" si="728"/>
        <v>0.50416666666666665</v>
      </c>
      <c r="CQ740" s="219">
        <v>0.50277777777777799</v>
      </c>
      <c r="CV740" s="219">
        <f t="shared" si="729"/>
        <v>0.50416666666666665</v>
      </c>
      <c r="CW740" s="219">
        <f t="shared" si="729"/>
        <v>0.50416666666666665</v>
      </c>
      <c r="CY740" s="219">
        <v>0.50277777777777799</v>
      </c>
    </row>
    <row r="741" spans="68:103" ht="15" hidden="1" customHeight="1">
      <c r="BP741" s="236">
        <f ca="1"/>
        <v>0.50208333333333299</v>
      </c>
      <c r="CN741" s="219">
        <f t="shared" si="728"/>
        <v>0.50486111111111109</v>
      </c>
      <c r="CO741" s="219">
        <f t="shared" si="728"/>
        <v>0.50486111111111109</v>
      </c>
      <c r="CQ741" s="219">
        <v>0.50347222222222199</v>
      </c>
      <c r="CV741" s="219">
        <f t="shared" si="729"/>
        <v>0.50486111111111109</v>
      </c>
      <c r="CW741" s="219">
        <f t="shared" si="729"/>
        <v>0.50486111111111109</v>
      </c>
      <c r="CY741" s="219">
        <v>0.50347222222222199</v>
      </c>
    </row>
    <row r="742" spans="68:103" ht="15" hidden="1" customHeight="1">
      <c r="BP742" s="236">
        <f ca="1"/>
        <v>0.50277777777777799</v>
      </c>
      <c r="CN742" s="219">
        <f t="shared" si="728"/>
        <v>0.50555555555555554</v>
      </c>
      <c r="CO742" s="219">
        <f t="shared" si="728"/>
        <v>0.50555555555555554</v>
      </c>
      <c r="CQ742" s="219">
        <v>0.50416666666666698</v>
      </c>
      <c r="CV742" s="219">
        <f t="shared" si="729"/>
        <v>0.50555555555555554</v>
      </c>
      <c r="CW742" s="219">
        <f t="shared" si="729"/>
        <v>0.50555555555555554</v>
      </c>
      <c r="CY742" s="219">
        <v>0.50416666666666698</v>
      </c>
    </row>
    <row r="743" spans="68:103" ht="15" hidden="1" customHeight="1">
      <c r="BP743" s="236">
        <f ca="1"/>
        <v>0.50347222222222199</v>
      </c>
      <c r="CN743" s="219">
        <f t="shared" si="728"/>
        <v>0.50624999999999998</v>
      </c>
      <c r="CO743" s="219">
        <f t="shared" si="728"/>
        <v>0.50624999999999998</v>
      </c>
      <c r="CQ743" s="219">
        <v>0.50486111111111098</v>
      </c>
      <c r="CV743" s="219">
        <f t="shared" si="729"/>
        <v>0.50624999999999998</v>
      </c>
      <c r="CW743" s="219">
        <f t="shared" si="729"/>
        <v>0.50624999999999998</v>
      </c>
      <c r="CY743" s="219">
        <v>0.50486111111111098</v>
      </c>
    </row>
    <row r="744" spans="68:103" ht="15" hidden="1" customHeight="1">
      <c r="BP744" s="236">
        <f ca="1"/>
        <v>0.50416666666666698</v>
      </c>
      <c r="CN744" s="219">
        <f t="shared" si="728"/>
        <v>0.50694444444444442</v>
      </c>
      <c r="CO744" s="219">
        <f t="shared" si="728"/>
        <v>0.50694444444444442</v>
      </c>
      <c r="CQ744" s="219">
        <v>0.50555555555555598</v>
      </c>
      <c r="CV744" s="219">
        <f t="shared" si="729"/>
        <v>0.50694444444444442</v>
      </c>
      <c r="CW744" s="219">
        <f t="shared" si="729"/>
        <v>0.50694444444444442</v>
      </c>
      <c r="CY744" s="219">
        <v>0.50555555555555598</v>
      </c>
    </row>
    <row r="745" spans="68:103" ht="15" hidden="1" customHeight="1">
      <c r="BP745" s="236">
        <f ca="1"/>
        <v>0.50486111111111098</v>
      </c>
      <c r="CN745" s="219">
        <f t="shared" si="728"/>
        <v>0.50763888888888886</v>
      </c>
      <c r="CO745" s="219">
        <f t="shared" si="728"/>
        <v>0.50763888888888886</v>
      </c>
      <c r="CQ745" s="219">
        <v>0.50624999999999998</v>
      </c>
      <c r="CV745" s="219">
        <f t="shared" si="729"/>
        <v>0.50763888888888886</v>
      </c>
      <c r="CW745" s="219">
        <f t="shared" si="729"/>
        <v>0.50763888888888886</v>
      </c>
      <c r="CY745" s="219">
        <v>0.50624999999999998</v>
      </c>
    </row>
    <row r="746" spans="68:103" ht="15" hidden="1" customHeight="1">
      <c r="BP746" s="236">
        <f ca="1"/>
        <v>0.50555555555555598</v>
      </c>
      <c r="CN746" s="219">
        <f t="shared" si="728"/>
        <v>0.5083333333333333</v>
      </c>
      <c r="CO746" s="219">
        <f t="shared" si="728"/>
        <v>0.5083333333333333</v>
      </c>
      <c r="CQ746" s="219">
        <v>0.50694444444444398</v>
      </c>
      <c r="CV746" s="219">
        <f t="shared" si="729"/>
        <v>0.5083333333333333</v>
      </c>
      <c r="CW746" s="219">
        <f t="shared" si="729"/>
        <v>0.5083333333333333</v>
      </c>
      <c r="CY746" s="219">
        <v>0.50694444444444398</v>
      </c>
    </row>
    <row r="747" spans="68:103" ht="15" hidden="1" customHeight="1">
      <c r="BP747" s="236">
        <f ca="1"/>
        <v>0.50624999999999998</v>
      </c>
      <c r="CN747" s="219">
        <f t="shared" si="728"/>
        <v>0.50902777777777775</v>
      </c>
      <c r="CO747" s="219">
        <f t="shared" si="728"/>
        <v>0.50902777777777775</v>
      </c>
      <c r="CQ747" s="219">
        <v>0.50763888888888897</v>
      </c>
      <c r="CV747" s="219">
        <f t="shared" si="729"/>
        <v>0.50902777777777775</v>
      </c>
      <c r="CW747" s="219">
        <f t="shared" si="729"/>
        <v>0.50902777777777775</v>
      </c>
      <c r="CY747" s="219">
        <v>0.50763888888888897</v>
      </c>
    </row>
    <row r="748" spans="68:103" ht="15" hidden="1" customHeight="1">
      <c r="BP748" s="236">
        <f ca="1"/>
        <v>0.50694444444444398</v>
      </c>
      <c r="CN748" s="219">
        <f t="shared" si="728"/>
        <v>0.50972222222222219</v>
      </c>
      <c r="CO748" s="219">
        <f t="shared" si="728"/>
        <v>0.50972222222222219</v>
      </c>
      <c r="CQ748" s="219">
        <v>0.50833333333333297</v>
      </c>
      <c r="CV748" s="219">
        <f t="shared" si="729"/>
        <v>0.50972222222222219</v>
      </c>
      <c r="CW748" s="219">
        <f t="shared" si="729"/>
        <v>0.50972222222222219</v>
      </c>
      <c r="CY748" s="219">
        <v>0.50833333333333297</v>
      </c>
    </row>
    <row r="749" spans="68:103" ht="15" hidden="1" customHeight="1">
      <c r="BP749" s="236">
        <f ca="1"/>
        <v>0.50763888888888897</v>
      </c>
      <c r="CN749" s="219">
        <f t="shared" si="728"/>
        <v>0.51041666666666663</v>
      </c>
      <c r="CO749" s="219">
        <f t="shared" si="728"/>
        <v>0.51041666666666663</v>
      </c>
      <c r="CQ749" s="219">
        <v>0.50902777777777797</v>
      </c>
      <c r="CV749" s="219">
        <f t="shared" si="729"/>
        <v>0.51041666666666663</v>
      </c>
      <c r="CW749" s="219">
        <f t="shared" si="729"/>
        <v>0.51041666666666663</v>
      </c>
      <c r="CY749" s="219">
        <v>0.50902777777777797</v>
      </c>
    </row>
    <row r="750" spans="68:103" ht="15" hidden="1" customHeight="1">
      <c r="BP750" s="236">
        <f ca="1"/>
        <v>0.50833333333333297</v>
      </c>
      <c r="CN750" s="219">
        <f t="shared" si="728"/>
        <v>0.51111111111111107</v>
      </c>
      <c r="CO750" s="219">
        <f t="shared" si="728"/>
        <v>0.51111111111111107</v>
      </c>
      <c r="CQ750" s="219">
        <v>0.50972222222222197</v>
      </c>
      <c r="CV750" s="219">
        <f t="shared" si="729"/>
        <v>0.51111111111111107</v>
      </c>
      <c r="CW750" s="219">
        <f t="shared" si="729"/>
        <v>0.51111111111111107</v>
      </c>
      <c r="CY750" s="219">
        <v>0.50972222222222197</v>
      </c>
    </row>
    <row r="751" spans="68:103" ht="15" hidden="1" customHeight="1">
      <c r="BP751" s="236">
        <f ca="1"/>
        <v>0.50902777777777797</v>
      </c>
      <c r="CN751" s="219">
        <f t="shared" si="728"/>
        <v>0.51180555555555551</v>
      </c>
      <c r="CO751" s="219">
        <f t="shared" si="728"/>
        <v>0.51180555555555551</v>
      </c>
      <c r="CQ751" s="219">
        <v>0.51041666666666696</v>
      </c>
      <c r="CV751" s="219">
        <f t="shared" si="729"/>
        <v>0.51180555555555551</v>
      </c>
      <c r="CW751" s="219">
        <f t="shared" si="729"/>
        <v>0.51180555555555551</v>
      </c>
      <c r="CY751" s="219">
        <v>0.51041666666666696</v>
      </c>
    </row>
    <row r="752" spans="68:103" ht="15" hidden="1" customHeight="1">
      <c r="BP752" s="236">
        <f ca="1"/>
        <v>0.50972222222222197</v>
      </c>
      <c r="CN752" s="219">
        <f t="shared" ref="CN752:CO767" si="730">IF(CN751=1,TIME(0,1,0),TIME(HOUR(CN751),MINUTE(CN751),0)+TIME(0,1,0))</f>
        <v>0.51249999999999996</v>
      </c>
      <c r="CO752" s="219">
        <f t="shared" si="730"/>
        <v>0.51249999999999996</v>
      </c>
      <c r="CQ752" s="219">
        <v>0.51111111111111096</v>
      </c>
      <c r="CV752" s="219">
        <f t="shared" ref="CV752:CW767" si="731">IF(CV751=1,TIME(0,1,0),TIME(HOUR(CV751),MINUTE(CV751),0)+TIME(0,1,0))</f>
        <v>0.51249999999999996</v>
      </c>
      <c r="CW752" s="219">
        <f t="shared" si="731"/>
        <v>0.51249999999999996</v>
      </c>
      <c r="CY752" s="219">
        <v>0.51111111111111096</v>
      </c>
    </row>
    <row r="753" spans="68:103" ht="15" hidden="1" customHeight="1">
      <c r="BP753" s="236">
        <f ca="1"/>
        <v>0.51041666666666696</v>
      </c>
      <c r="CN753" s="219">
        <f t="shared" si="730"/>
        <v>0.5131944444444444</v>
      </c>
      <c r="CO753" s="219">
        <f t="shared" si="730"/>
        <v>0.5131944444444444</v>
      </c>
      <c r="CQ753" s="219">
        <v>0.51180555555555596</v>
      </c>
      <c r="CV753" s="219">
        <f t="shared" si="731"/>
        <v>0.5131944444444444</v>
      </c>
      <c r="CW753" s="219">
        <f t="shared" si="731"/>
        <v>0.5131944444444444</v>
      </c>
      <c r="CY753" s="219">
        <v>0.51180555555555596</v>
      </c>
    </row>
    <row r="754" spans="68:103" ht="15" hidden="1" customHeight="1">
      <c r="BP754" s="236">
        <f ca="1"/>
        <v>0.51111111111111096</v>
      </c>
      <c r="CN754" s="219">
        <f t="shared" si="730"/>
        <v>0.51388888888888884</v>
      </c>
      <c r="CO754" s="219">
        <f t="shared" si="730"/>
        <v>0.51388888888888884</v>
      </c>
      <c r="CQ754" s="219">
        <v>0.51249999999999996</v>
      </c>
      <c r="CV754" s="219">
        <f t="shared" si="731"/>
        <v>0.51388888888888884</v>
      </c>
      <c r="CW754" s="219">
        <f t="shared" si="731"/>
        <v>0.51388888888888884</v>
      </c>
      <c r="CY754" s="219">
        <v>0.51249999999999996</v>
      </c>
    </row>
    <row r="755" spans="68:103" ht="15" hidden="1" customHeight="1">
      <c r="BP755" s="236">
        <f ca="1"/>
        <v>0.51180555555555596</v>
      </c>
      <c r="CN755" s="219">
        <f t="shared" si="730"/>
        <v>0.51458333333333328</v>
      </c>
      <c r="CO755" s="219">
        <f t="shared" si="730"/>
        <v>0.51458333333333328</v>
      </c>
      <c r="CQ755" s="219">
        <v>0.51319444444444495</v>
      </c>
      <c r="CV755" s="219">
        <f t="shared" si="731"/>
        <v>0.51458333333333328</v>
      </c>
      <c r="CW755" s="219">
        <f t="shared" si="731"/>
        <v>0.51458333333333328</v>
      </c>
      <c r="CY755" s="219">
        <v>0.51319444444444495</v>
      </c>
    </row>
    <row r="756" spans="68:103" ht="15" hidden="1" customHeight="1">
      <c r="BP756" s="236">
        <f ca="1"/>
        <v>0.51249999999999996</v>
      </c>
      <c r="CN756" s="219">
        <f t="shared" si="730"/>
        <v>0.51527777777777772</v>
      </c>
      <c r="CO756" s="219">
        <f t="shared" si="730"/>
        <v>0.51527777777777772</v>
      </c>
      <c r="CQ756" s="219">
        <v>0.51388888888888895</v>
      </c>
      <c r="CV756" s="219">
        <f t="shared" si="731"/>
        <v>0.51527777777777772</v>
      </c>
      <c r="CW756" s="219">
        <f t="shared" si="731"/>
        <v>0.51527777777777772</v>
      </c>
      <c r="CY756" s="219">
        <v>0.51388888888888895</v>
      </c>
    </row>
    <row r="757" spans="68:103" ht="15" hidden="1" customHeight="1">
      <c r="BP757" s="236">
        <f ca="1"/>
        <v>0.51319444444444495</v>
      </c>
      <c r="CN757" s="219">
        <f t="shared" si="730"/>
        <v>0.51597222222222217</v>
      </c>
      <c r="CO757" s="219">
        <f t="shared" si="730"/>
        <v>0.51597222222222217</v>
      </c>
      <c r="CQ757" s="219">
        <v>0.51458333333333295</v>
      </c>
      <c r="CV757" s="219">
        <f t="shared" si="731"/>
        <v>0.51597222222222217</v>
      </c>
      <c r="CW757" s="219">
        <f t="shared" si="731"/>
        <v>0.51597222222222217</v>
      </c>
      <c r="CY757" s="219">
        <v>0.51458333333333295</v>
      </c>
    </row>
    <row r="758" spans="68:103" ht="15" hidden="1" customHeight="1">
      <c r="BP758" s="236">
        <f ca="1"/>
        <v>0.51388888888888895</v>
      </c>
      <c r="CN758" s="219">
        <f t="shared" si="730"/>
        <v>0.51666666666666672</v>
      </c>
      <c r="CO758" s="219">
        <f t="shared" si="730"/>
        <v>0.51666666666666672</v>
      </c>
      <c r="CQ758" s="219">
        <v>0.51527777777777795</v>
      </c>
      <c r="CV758" s="219">
        <f t="shared" si="731"/>
        <v>0.51666666666666672</v>
      </c>
      <c r="CW758" s="219">
        <f t="shared" si="731"/>
        <v>0.51666666666666672</v>
      </c>
      <c r="CY758" s="219">
        <v>0.51527777777777795</v>
      </c>
    </row>
    <row r="759" spans="68:103" ht="15" hidden="1" customHeight="1">
      <c r="BP759" s="236">
        <f ca="1"/>
        <v>0.51458333333333295</v>
      </c>
      <c r="CN759" s="219">
        <f t="shared" si="730"/>
        <v>0.51736111111111116</v>
      </c>
      <c r="CO759" s="219">
        <f t="shared" si="730"/>
        <v>0.51736111111111116</v>
      </c>
      <c r="CQ759" s="219">
        <v>0.51597222222222205</v>
      </c>
      <c r="CV759" s="219">
        <f t="shared" si="731"/>
        <v>0.51736111111111116</v>
      </c>
      <c r="CW759" s="219">
        <f t="shared" si="731"/>
        <v>0.51736111111111116</v>
      </c>
      <c r="CY759" s="219">
        <v>0.51597222222222205</v>
      </c>
    </row>
    <row r="760" spans="68:103" ht="15" hidden="1" customHeight="1">
      <c r="BP760" s="236">
        <f ca="1"/>
        <v>0.51527777777777795</v>
      </c>
      <c r="CN760" s="219">
        <f t="shared" si="730"/>
        <v>0.5180555555555556</v>
      </c>
      <c r="CO760" s="219">
        <f t="shared" si="730"/>
        <v>0.5180555555555556</v>
      </c>
      <c r="CQ760" s="219">
        <v>0.51666666666666705</v>
      </c>
      <c r="CV760" s="219">
        <f t="shared" si="731"/>
        <v>0.5180555555555556</v>
      </c>
      <c r="CW760" s="219">
        <f t="shared" si="731"/>
        <v>0.5180555555555556</v>
      </c>
      <c r="CY760" s="219">
        <v>0.51666666666666705</v>
      </c>
    </row>
    <row r="761" spans="68:103" ht="15" hidden="1" customHeight="1">
      <c r="BP761" s="236">
        <f ca="1"/>
        <v>0.51597222222222205</v>
      </c>
      <c r="CN761" s="219">
        <f t="shared" si="730"/>
        <v>0.51875000000000004</v>
      </c>
      <c r="CO761" s="219">
        <f t="shared" si="730"/>
        <v>0.51875000000000004</v>
      </c>
      <c r="CQ761" s="219">
        <v>0.51736111111111105</v>
      </c>
      <c r="CV761" s="219">
        <f t="shared" si="731"/>
        <v>0.51875000000000004</v>
      </c>
      <c r="CW761" s="219">
        <f t="shared" si="731"/>
        <v>0.51875000000000004</v>
      </c>
      <c r="CY761" s="219">
        <v>0.51736111111111105</v>
      </c>
    </row>
    <row r="762" spans="68:103" ht="15" hidden="1" customHeight="1">
      <c r="BP762" s="236">
        <f ca="1"/>
        <v>0.51666666666666705</v>
      </c>
      <c r="CN762" s="219">
        <f t="shared" si="730"/>
        <v>0.51944444444444449</v>
      </c>
      <c r="CO762" s="219">
        <f t="shared" si="730"/>
        <v>0.51944444444444449</v>
      </c>
      <c r="CQ762" s="219">
        <v>0.51805555555555605</v>
      </c>
      <c r="CV762" s="219">
        <f t="shared" si="731"/>
        <v>0.51944444444444449</v>
      </c>
      <c r="CW762" s="219">
        <f t="shared" si="731"/>
        <v>0.51944444444444449</v>
      </c>
      <c r="CY762" s="219">
        <v>0.51805555555555605</v>
      </c>
    </row>
    <row r="763" spans="68:103" ht="15" hidden="1" customHeight="1">
      <c r="BP763" s="236">
        <f ca="1"/>
        <v>0.51736111111111105</v>
      </c>
      <c r="CN763" s="219">
        <f t="shared" si="730"/>
        <v>0.52013888888888893</v>
      </c>
      <c r="CO763" s="219">
        <f t="shared" si="730"/>
        <v>0.52013888888888893</v>
      </c>
      <c r="CQ763" s="219">
        <v>0.51875000000000004</v>
      </c>
      <c r="CV763" s="219">
        <f t="shared" si="731"/>
        <v>0.52013888888888893</v>
      </c>
      <c r="CW763" s="219">
        <f t="shared" si="731"/>
        <v>0.52013888888888893</v>
      </c>
      <c r="CY763" s="219">
        <v>0.51875000000000004</v>
      </c>
    </row>
    <row r="764" spans="68:103" ht="15" hidden="1" customHeight="1">
      <c r="BP764" s="236">
        <f ca="1"/>
        <v>0.51805555555555605</v>
      </c>
      <c r="CN764" s="219">
        <f t="shared" si="730"/>
        <v>0.52083333333333337</v>
      </c>
      <c r="CO764" s="219">
        <f t="shared" si="730"/>
        <v>0.52083333333333337</v>
      </c>
      <c r="CQ764" s="219">
        <v>0.51944444444444404</v>
      </c>
      <c r="CV764" s="219">
        <f t="shared" si="731"/>
        <v>0.52083333333333337</v>
      </c>
      <c r="CW764" s="219">
        <f t="shared" si="731"/>
        <v>0.52083333333333337</v>
      </c>
      <c r="CY764" s="219">
        <v>0.51944444444444404</v>
      </c>
    </row>
    <row r="765" spans="68:103" ht="15" hidden="1" customHeight="1">
      <c r="BP765" s="236">
        <f ca="1"/>
        <v>0.51875000000000004</v>
      </c>
      <c r="CN765" s="219">
        <f t="shared" si="730"/>
        <v>0.52152777777777781</v>
      </c>
      <c r="CO765" s="219">
        <f t="shared" si="730"/>
        <v>0.52152777777777781</v>
      </c>
      <c r="CQ765" s="219">
        <v>0.52013888888888904</v>
      </c>
      <c r="CV765" s="219">
        <f t="shared" si="731"/>
        <v>0.52152777777777781</v>
      </c>
      <c r="CW765" s="219">
        <f t="shared" si="731"/>
        <v>0.52152777777777781</v>
      </c>
      <c r="CY765" s="219">
        <v>0.52013888888888904</v>
      </c>
    </row>
    <row r="766" spans="68:103" ht="15" hidden="1" customHeight="1">
      <c r="BP766" s="236">
        <f ca="1"/>
        <v>0.51944444444444404</v>
      </c>
      <c r="CN766" s="219">
        <f t="shared" si="730"/>
        <v>0.52222222222222225</v>
      </c>
      <c r="CO766" s="219">
        <f t="shared" si="730"/>
        <v>0.52222222222222225</v>
      </c>
      <c r="CQ766" s="219">
        <v>0.52083333333333304</v>
      </c>
      <c r="CV766" s="219">
        <f t="shared" si="731"/>
        <v>0.52222222222222225</v>
      </c>
      <c r="CW766" s="219">
        <f t="shared" si="731"/>
        <v>0.52222222222222225</v>
      </c>
      <c r="CY766" s="219">
        <v>0.52083333333333304</v>
      </c>
    </row>
    <row r="767" spans="68:103" ht="15" hidden="1" customHeight="1">
      <c r="BP767" s="236">
        <f ca="1"/>
        <v>0.52013888888888904</v>
      </c>
      <c r="CN767" s="219">
        <f t="shared" si="730"/>
        <v>0.5229166666666667</v>
      </c>
      <c r="CO767" s="219">
        <f t="shared" si="730"/>
        <v>0.5229166666666667</v>
      </c>
      <c r="CQ767" s="219">
        <v>0.52152777777777803</v>
      </c>
      <c r="CV767" s="219">
        <f t="shared" si="731"/>
        <v>0.5229166666666667</v>
      </c>
      <c r="CW767" s="219">
        <f t="shared" si="731"/>
        <v>0.5229166666666667</v>
      </c>
      <c r="CY767" s="219">
        <v>0.52152777777777803</v>
      </c>
    </row>
    <row r="768" spans="68:103" ht="15" hidden="1" customHeight="1">
      <c r="BP768" s="236">
        <f ca="1"/>
        <v>0.52083333333333304</v>
      </c>
      <c r="CN768" s="219">
        <f t="shared" ref="CN768:CO783" si="732">IF(CN767=1,TIME(0,1,0),TIME(HOUR(CN767),MINUTE(CN767),0)+TIME(0,1,0))</f>
        <v>0.52361111111111114</v>
      </c>
      <c r="CO768" s="219">
        <f t="shared" si="732"/>
        <v>0.52361111111111114</v>
      </c>
      <c r="CQ768" s="219">
        <v>0.52222222222222203</v>
      </c>
      <c r="CV768" s="219">
        <f t="shared" ref="CV768:CW783" si="733">IF(CV767=1,TIME(0,1,0),TIME(HOUR(CV767),MINUTE(CV767),0)+TIME(0,1,0))</f>
        <v>0.52361111111111114</v>
      </c>
      <c r="CW768" s="219">
        <f t="shared" si="733"/>
        <v>0.52361111111111114</v>
      </c>
      <c r="CY768" s="219">
        <v>0.52222222222222203</v>
      </c>
    </row>
    <row r="769" spans="68:103" ht="15" hidden="1" customHeight="1">
      <c r="BP769" s="236">
        <f ca="1"/>
        <v>0.52152777777777803</v>
      </c>
      <c r="CN769" s="219">
        <f t="shared" si="732"/>
        <v>0.52430555555555558</v>
      </c>
      <c r="CO769" s="219">
        <f t="shared" si="732"/>
        <v>0.52430555555555558</v>
      </c>
      <c r="CQ769" s="219">
        <v>0.52291666666666703</v>
      </c>
      <c r="CV769" s="219">
        <f t="shared" si="733"/>
        <v>0.52430555555555558</v>
      </c>
      <c r="CW769" s="219">
        <f t="shared" si="733"/>
        <v>0.52430555555555558</v>
      </c>
      <c r="CY769" s="219">
        <v>0.52291666666666703</v>
      </c>
    </row>
    <row r="770" spans="68:103" ht="15" hidden="1" customHeight="1">
      <c r="BP770" s="236">
        <f ca="1"/>
        <v>0.52222222222222203</v>
      </c>
      <c r="CN770" s="219">
        <f t="shared" si="732"/>
        <v>0.52500000000000002</v>
      </c>
      <c r="CO770" s="219">
        <f t="shared" si="732"/>
        <v>0.52500000000000002</v>
      </c>
      <c r="CQ770" s="219">
        <v>0.52361111111111103</v>
      </c>
      <c r="CV770" s="219">
        <f t="shared" si="733"/>
        <v>0.52500000000000002</v>
      </c>
      <c r="CW770" s="219">
        <f t="shared" si="733"/>
        <v>0.52500000000000002</v>
      </c>
      <c r="CY770" s="219">
        <v>0.52361111111111103</v>
      </c>
    </row>
    <row r="771" spans="68:103" ht="15" hidden="1" customHeight="1">
      <c r="BP771" s="236">
        <f ca="1"/>
        <v>0.52291666666666703</v>
      </c>
      <c r="CN771" s="219">
        <f t="shared" si="732"/>
        <v>0.52569444444444446</v>
      </c>
      <c r="CO771" s="219">
        <f t="shared" si="732"/>
        <v>0.52569444444444446</v>
      </c>
      <c r="CQ771" s="219">
        <v>0.52430555555555602</v>
      </c>
      <c r="CV771" s="219">
        <f t="shared" si="733"/>
        <v>0.52569444444444446</v>
      </c>
      <c r="CW771" s="219">
        <f t="shared" si="733"/>
        <v>0.52569444444444446</v>
      </c>
      <c r="CY771" s="219">
        <v>0.52430555555555602</v>
      </c>
    </row>
    <row r="772" spans="68:103" ht="15" hidden="1" customHeight="1">
      <c r="BP772" s="236">
        <f ca="1"/>
        <v>0.52361111111111103</v>
      </c>
      <c r="CN772" s="219">
        <f t="shared" si="732"/>
        <v>0.52638888888888891</v>
      </c>
      <c r="CO772" s="219">
        <f t="shared" si="732"/>
        <v>0.52638888888888891</v>
      </c>
      <c r="CQ772" s="219">
        <v>0.52500000000000002</v>
      </c>
      <c r="CV772" s="219">
        <f t="shared" si="733"/>
        <v>0.52638888888888891</v>
      </c>
      <c r="CW772" s="219">
        <f t="shared" si="733"/>
        <v>0.52638888888888891</v>
      </c>
      <c r="CY772" s="219">
        <v>0.52500000000000002</v>
      </c>
    </row>
    <row r="773" spans="68:103" ht="15" hidden="1" customHeight="1">
      <c r="BP773" s="236">
        <f ca="1"/>
        <v>0.52430555555555602</v>
      </c>
      <c r="CN773" s="219">
        <f t="shared" si="732"/>
        <v>0.52708333333333335</v>
      </c>
      <c r="CO773" s="219">
        <f t="shared" si="732"/>
        <v>0.52708333333333335</v>
      </c>
      <c r="CQ773" s="219">
        <v>0.52569444444444402</v>
      </c>
      <c r="CV773" s="219">
        <f t="shared" si="733"/>
        <v>0.52708333333333335</v>
      </c>
      <c r="CW773" s="219">
        <f t="shared" si="733"/>
        <v>0.52708333333333335</v>
      </c>
      <c r="CY773" s="219">
        <v>0.52569444444444402</v>
      </c>
    </row>
    <row r="774" spans="68:103" ht="15" hidden="1" customHeight="1">
      <c r="BP774" s="236">
        <f ca="1"/>
        <v>0.52500000000000002</v>
      </c>
      <c r="CN774" s="219">
        <f t="shared" si="732"/>
        <v>0.52777777777777779</v>
      </c>
      <c r="CO774" s="219">
        <f t="shared" si="732"/>
        <v>0.52777777777777779</v>
      </c>
      <c r="CQ774" s="219">
        <v>0.52638888888888902</v>
      </c>
      <c r="CV774" s="219">
        <f t="shared" si="733"/>
        <v>0.52777777777777779</v>
      </c>
      <c r="CW774" s="219">
        <f t="shared" si="733"/>
        <v>0.52777777777777779</v>
      </c>
      <c r="CY774" s="219">
        <v>0.52638888888888902</v>
      </c>
    </row>
    <row r="775" spans="68:103" ht="15" hidden="1" customHeight="1">
      <c r="BP775" s="236">
        <f ca="1"/>
        <v>0.52569444444444402</v>
      </c>
      <c r="CN775" s="219">
        <f t="shared" si="732"/>
        <v>0.52847222222222223</v>
      </c>
      <c r="CO775" s="219">
        <f t="shared" si="732"/>
        <v>0.52847222222222223</v>
      </c>
      <c r="CQ775" s="219">
        <v>0.52708333333333302</v>
      </c>
      <c r="CV775" s="219">
        <f t="shared" si="733"/>
        <v>0.52847222222222223</v>
      </c>
      <c r="CW775" s="219">
        <f t="shared" si="733"/>
        <v>0.52847222222222223</v>
      </c>
      <c r="CY775" s="219">
        <v>0.52708333333333302</v>
      </c>
    </row>
    <row r="776" spans="68:103" ht="15" hidden="1" customHeight="1">
      <c r="BP776" s="236">
        <f ca="1"/>
        <v>0.52638888888888902</v>
      </c>
      <c r="CN776" s="219">
        <f t="shared" si="732"/>
        <v>0.52916666666666667</v>
      </c>
      <c r="CO776" s="219">
        <f t="shared" si="732"/>
        <v>0.52916666666666667</v>
      </c>
      <c r="CQ776" s="219">
        <v>0.52777777777777801</v>
      </c>
      <c r="CV776" s="219">
        <f t="shared" si="733"/>
        <v>0.52916666666666667</v>
      </c>
      <c r="CW776" s="219">
        <f t="shared" si="733"/>
        <v>0.52916666666666667</v>
      </c>
      <c r="CY776" s="219">
        <v>0.52777777777777801</v>
      </c>
    </row>
    <row r="777" spans="68:103" ht="15" hidden="1" customHeight="1">
      <c r="BP777" s="236">
        <f ca="1"/>
        <v>0.52708333333333302</v>
      </c>
      <c r="CN777" s="219">
        <f t="shared" si="732"/>
        <v>0.52986111111111112</v>
      </c>
      <c r="CO777" s="219">
        <f t="shared" si="732"/>
        <v>0.52986111111111112</v>
      </c>
      <c r="CQ777" s="219">
        <v>0.52847222222222201</v>
      </c>
      <c r="CV777" s="219">
        <f t="shared" si="733"/>
        <v>0.52986111111111112</v>
      </c>
      <c r="CW777" s="219">
        <f t="shared" si="733"/>
        <v>0.52986111111111112</v>
      </c>
      <c r="CY777" s="219">
        <v>0.52847222222222201</v>
      </c>
    </row>
    <row r="778" spans="68:103" ht="15" hidden="1" customHeight="1">
      <c r="BP778" s="236">
        <f ca="1"/>
        <v>0.52777777777777801</v>
      </c>
      <c r="CN778" s="219">
        <f t="shared" si="732"/>
        <v>0.53055555555555556</v>
      </c>
      <c r="CO778" s="219">
        <f t="shared" si="732"/>
        <v>0.53055555555555556</v>
      </c>
      <c r="CQ778" s="219">
        <v>0.52916666666666701</v>
      </c>
      <c r="CV778" s="219">
        <f t="shared" si="733"/>
        <v>0.53055555555555556</v>
      </c>
      <c r="CW778" s="219">
        <f t="shared" si="733"/>
        <v>0.53055555555555556</v>
      </c>
      <c r="CY778" s="219">
        <v>0.52916666666666701</v>
      </c>
    </row>
    <row r="779" spans="68:103" ht="15" hidden="1" customHeight="1">
      <c r="BP779" s="236">
        <f ca="1"/>
        <v>0.52847222222222201</v>
      </c>
      <c r="CN779" s="219">
        <f t="shared" si="732"/>
        <v>0.53125</v>
      </c>
      <c r="CO779" s="219">
        <f t="shared" si="732"/>
        <v>0.53125</v>
      </c>
      <c r="CQ779" s="219">
        <v>0.52986111111111101</v>
      </c>
      <c r="CV779" s="219">
        <f t="shared" si="733"/>
        <v>0.53125</v>
      </c>
      <c r="CW779" s="219">
        <f t="shared" si="733"/>
        <v>0.53125</v>
      </c>
      <c r="CY779" s="219">
        <v>0.52986111111111101</v>
      </c>
    </row>
    <row r="780" spans="68:103" ht="15" hidden="1" customHeight="1">
      <c r="BP780" s="236">
        <f ca="1"/>
        <v>0.52916666666666701</v>
      </c>
      <c r="CN780" s="219">
        <f t="shared" si="732"/>
        <v>0.53194444444444444</v>
      </c>
      <c r="CO780" s="219">
        <f t="shared" si="732"/>
        <v>0.53194444444444444</v>
      </c>
      <c r="CQ780" s="219">
        <v>0.530555555555556</v>
      </c>
      <c r="CV780" s="219">
        <f t="shared" si="733"/>
        <v>0.53194444444444444</v>
      </c>
      <c r="CW780" s="219">
        <f t="shared" si="733"/>
        <v>0.53194444444444444</v>
      </c>
      <c r="CY780" s="219">
        <v>0.530555555555556</v>
      </c>
    </row>
    <row r="781" spans="68:103" ht="15" hidden="1" customHeight="1">
      <c r="BP781" s="236">
        <f ca="1"/>
        <v>0.52986111111111101</v>
      </c>
      <c r="CN781" s="219">
        <f t="shared" si="732"/>
        <v>0.53263888888888888</v>
      </c>
      <c r="CO781" s="219">
        <f t="shared" si="732"/>
        <v>0.53263888888888888</v>
      </c>
      <c r="CQ781" s="219">
        <v>0.53125</v>
      </c>
      <c r="CV781" s="219">
        <f t="shared" si="733"/>
        <v>0.53263888888888888</v>
      </c>
      <c r="CW781" s="219">
        <f t="shared" si="733"/>
        <v>0.53263888888888888</v>
      </c>
      <c r="CY781" s="219">
        <v>0.53125</v>
      </c>
    </row>
    <row r="782" spans="68:103" ht="15" hidden="1" customHeight="1">
      <c r="BP782" s="236">
        <f ca="1"/>
        <v>0.530555555555556</v>
      </c>
      <c r="CN782" s="219">
        <f t="shared" si="732"/>
        <v>0.53333333333333333</v>
      </c>
      <c r="CO782" s="219">
        <f t="shared" si="732"/>
        <v>0.53333333333333333</v>
      </c>
      <c r="CQ782" s="219">
        <v>0.531944444444444</v>
      </c>
      <c r="CV782" s="219">
        <f t="shared" si="733"/>
        <v>0.53333333333333333</v>
      </c>
      <c r="CW782" s="219">
        <f t="shared" si="733"/>
        <v>0.53333333333333333</v>
      </c>
      <c r="CY782" s="219">
        <v>0.531944444444444</v>
      </c>
    </row>
    <row r="783" spans="68:103" ht="15" hidden="1" customHeight="1">
      <c r="BP783" s="236">
        <f ca="1"/>
        <v>0.53125</v>
      </c>
      <c r="CN783" s="219">
        <f t="shared" si="732"/>
        <v>0.53402777777777777</v>
      </c>
      <c r="CO783" s="219">
        <f t="shared" si="732"/>
        <v>0.53402777777777777</v>
      </c>
      <c r="CQ783" s="219">
        <v>0.53263888888888899</v>
      </c>
      <c r="CV783" s="219">
        <f t="shared" si="733"/>
        <v>0.53402777777777777</v>
      </c>
      <c r="CW783" s="219">
        <f t="shared" si="733"/>
        <v>0.53402777777777777</v>
      </c>
      <c r="CY783" s="219">
        <v>0.53263888888888899</v>
      </c>
    </row>
    <row r="784" spans="68:103" ht="15" hidden="1" customHeight="1">
      <c r="BP784" s="236">
        <f ca="1"/>
        <v>0.531944444444444</v>
      </c>
      <c r="CN784" s="219">
        <f t="shared" ref="CN784:CO799" si="734">IF(CN783=1,TIME(0,1,0),TIME(HOUR(CN783),MINUTE(CN783),0)+TIME(0,1,0))</f>
        <v>0.53472222222222221</v>
      </c>
      <c r="CO784" s="219">
        <f t="shared" si="734"/>
        <v>0.53472222222222221</v>
      </c>
      <c r="CQ784" s="219">
        <v>0.53333333333333299</v>
      </c>
      <c r="CV784" s="219">
        <f t="shared" ref="CV784:CW799" si="735">IF(CV783=1,TIME(0,1,0),TIME(HOUR(CV783),MINUTE(CV783),0)+TIME(0,1,0))</f>
        <v>0.53472222222222221</v>
      </c>
      <c r="CW784" s="219">
        <f t="shared" si="735"/>
        <v>0.53472222222222221</v>
      </c>
      <c r="CY784" s="219">
        <v>0.53333333333333299</v>
      </c>
    </row>
    <row r="785" spans="68:103" ht="15" hidden="1" customHeight="1">
      <c r="BP785" s="236">
        <f ca="1"/>
        <v>0.53263888888888899</v>
      </c>
      <c r="CN785" s="219">
        <f t="shared" si="734"/>
        <v>0.53541666666666665</v>
      </c>
      <c r="CO785" s="219">
        <f t="shared" si="734"/>
        <v>0.53541666666666665</v>
      </c>
      <c r="CQ785" s="219">
        <v>0.53402777777777799</v>
      </c>
      <c r="CV785" s="219">
        <f t="shared" si="735"/>
        <v>0.53541666666666665</v>
      </c>
      <c r="CW785" s="219">
        <f t="shared" si="735"/>
        <v>0.53541666666666665</v>
      </c>
      <c r="CY785" s="219">
        <v>0.53402777777777799</v>
      </c>
    </row>
    <row r="786" spans="68:103" ht="15" hidden="1" customHeight="1">
      <c r="BP786" s="236">
        <f ca="1"/>
        <v>0.53333333333333299</v>
      </c>
      <c r="CN786" s="219">
        <f t="shared" si="734"/>
        <v>0.53611111111111109</v>
      </c>
      <c r="CO786" s="219">
        <f t="shared" si="734"/>
        <v>0.53611111111111109</v>
      </c>
      <c r="CQ786" s="219">
        <v>0.53472222222222199</v>
      </c>
      <c r="CV786" s="219">
        <f t="shared" si="735"/>
        <v>0.53611111111111109</v>
      </c>
      <c r="CW786" s="219">
        <f t="shared" si="735"/>
        <v>0.53611111111111109</v>
      </c>
      <c r="CY786" s="219">
        <v>0.53472222222222199</v>
      </c>
    </row>
    <row r="787" spans="68:103" ht="15" hidden="1" customHeight="1">
      <c r="BP787" s="236">
        <f ca="1"/>
        <v>0.53402777777777799</v>
      </c>
      <c r="CN787" s="219">
        <f t="shared" si="734"/>
        <v>0.53680555555555554</v>
      </c>
      <c r="CO787" s="219">
        <f t="shared" si="734"/>
        <v>0.53680555555555554</v>
      </c>
      <c r="CQ787" s="219">
        <v>0.53541666666666698</v>
      </c>
      <c r="CV787" s="219">
        <f t="shared" si="735"/>
        <v>0.53680555555555554</v>
      </c>
      <c r="CW787" s="219">
        <f t="shared" si="735"/>
        <v>0.53680555555555554</v>
      </c>
      <c r="CY787" s="219">
        <v>0.53541666666666698</v>
      </c>
    </row>
    <row r="788" spans="68:103" ht="15" hidden="1" customHeight="1">
      <c r="BP788" s="236">
        <f ca="1"/>
        <v>0.53472222222222199</v>
      </c>
      <c r="CN788" s="219">
        <f t="shared" si="734"/>
        <v>0.53749999999999998</v>
      </c>
      <c r="CO788" s="219">
        <f t="shared" si="734"/>
        <v>0.53749999999999998</v>
      </c>
      <c r="CQ788" s="219">
        <v>0.53611111111111098</v>
      </c>
      <c r="CV788" s="219">
        <f t="shared" si="735"/>
        <v>0.53749999999999998</v>
      </c>
      <c r="CW788" s="219">
        <f t="shared" si="735"/>
        <v>0.53749999999999998</v>
      </c>
      <c r="CY788" s="219">
        <v>0.53611111111111098</v>
      </c>
    </row>
    <row r="789" spans="68:103" ht="15" hidden="1" customHeight="1">
      <c r="BP789" s="236">
        <f ca="1"/>
        <v>0.53541666666666698</v>
      </c>
      <c r="CN789" s="219">
        <f t="shared" si="734"/>
        <v>0.53819444444444442</v>
      </c>
      <c r="CO789" s="219">
        <f t="shared" si="734"/>
        <v>0.53819444444444442</v>
      </c>
      <c r="CQ789" s="219">
        <v>0.53680555555555598</v>
      </c>
      <c r="CV789" s="219">
        <f t="shared" si="735"/>
        <v>0.53819444444444442</v>
      </c>
      <c r="CW789" s="219">
        <f t="shared" si="735"/>
        <v>0.53819444444444442</v>
      </c>
      <c r="CY789" s="219">
        <v>0.53680555555555598</v>
      </c>
    </row>
    <row r="790" spans="68:103" ht="15" hidden="1" customHeight="1">
      <c r="BP790" s="236">
        <f ca="1"/>
        <v>0.53611111111111098</v>
      </c>
      <c r="CN790" s="219">
        <f t="shared" si="734"/>
        <v>0.53888888888888886</v>
      </c>
      <c r="CO790" s="219">
        <f t="shared" si="734"/>
        <v>0.53888888888888886</v>
      </c>
      <c r="CQ790" s="219">
        <v>0.53749999999999998</v>
      </c>
      <c r="CV790" s="219">
        <f t="shared" si="735"/>
        <v>0.53888888888888886</v>
      </c>
      <c r="CW790" s="219">
        <f t="shared" si="735"/>
        <v>0.53888888888888886</v>
      </c>
      <c r="CY790" s="219">
        <v>0.53749999999999998</v>
      </c>
    </row>
    <row r="791" spans="68:103" ht="15" hidden="1" customHeight="1">
      <c r="BP791" s="236">
        <f ca="1"/>
        <v>0.53680555555555598</v>
      </c>
      <c r="CN791" s="219">
        <f t="shared" si="734"/>
        <v>0.5395833333333333</v>
      </c>
      <c r="CO791" s="219">
        <f t="shared" si="734"/>
        <v>0.5395833333333333</v>
      </c>
      <c r="CQ791" s="219">
        <v>0.53819444444444398</v>
      </c>
      <c r="CV791" s="219">
        <f t="shared" si="735"/>
        <v>0.5395833333333333</v>
      </c>
      <c r="CW791" s="219">
        <f t="shared" si="735"/>
        <v>0.5395833333333333</v>
      </c>
      <c r="CY791" s="219">
        <v>0.53819444444444398</v>
      </c>
    </row>
    <row r="792" spans="68:103" ht="15" hidden="1" customHeight="1">
      <c r="BP792" s="236">
        <f ca="1"/>
        <v>0.53749999999999998</v>
      </c>
      <c r="CN792" s="219">
        <f t="shared" si="734"/>
        <v>0.54027777777777775</v>
      </c>
      <c r="CO792" s="219">
        <f t="shared" si="734"/>
        <v>0.54027777777777775</v>
      </c>
      <c r="CQ792" s="219">
        <v>0.53888888888888897</v>
      </c>
      <c r="CV792" s="219">
        <f t="shared" si="735"/>
        <v>0.54027777777777775</v>
      </c>
      <c r="CW792" s="219">
        <f t="shared" si="735"/>
        <v>0.54027777777777775</v>
      </c>
      <c r="CY792" s="219">
        <v>0.53888888888888897</v>
      </c>
    </row>
    <row r="793" spans="68:103" ht="15" hidden="1" customHeight="1">
      <c r="BP793" s="236">
        <f ca="1"/>
        <v>0.53819444444444398</v>
      </c>
      <c r="CN793" s="219">
        <f t="shared" si="734"/>
        <v>0.54097222222222219</v>
      </c>
      <c r="CO793" s="219">
        <f t="shared" si="734"/>
        <v>0.54097222222222219</v>
      </c>
      <c r="CQ793" s="219">
        <v>0.53958333333333297</v>
      </c>
      <c r="CV793" s="219">
        <f t="shared" si="735"/>
        <v>0.54097222222222219</v>
      </c>
      <c r="CW793" s="219">
        <f t="shared" si="735"/>
        <v>0.54097222222222219</v>
      </c>
      <c r="CY793" s="219">
        <v>0.53958333333333297</v>
      </c>
    </row>
    <row r="794" spans="68:103" ht="15" hidden="1" customHeight="1">
      <c r="BP794" s="236">
        <f ca="1"/>
        <v>0.53888888888888897</v>
      </c>
      <c r="CN794" s="219">
        <f t="shared" si="734"/>
        <v>0.54166666666666663</v>
      </c>
      <c r="CO794" s="219">
        <f t="shared" si="734"/>
        <v>0.54166666666666663</v>
      </c>
      <c r="CQ794" s="219">
        <v>0.54027777777777797</v>
      </c>
      <c r="CV794" s="219">
        <f t="shared" si="735"/>
        <v>0.54166666666666663</v>
      </c>
      <c r="CW794" s="219">
        <f t="shared" si="735"/>
        <v>0.54166666666666663</v>
      </c>
      <c r="CY794" s="219">
        <v>0.54027777777777797</v>
      </c>
    </row>
    <row r="795" spans="68:103" ht="15" hidden="1" customHeight="1">
      <c r="BP795" s="236">
        <f ca="1"/>
        <v>0.53958333333333297</v>
      </c>
      <c r="CN795" s="219">
        <f t="shared" si="734"/>
        <v>0.54236111111111107</v>
      </c>
      <c r="CO795" s="219">
        <f t="shared" si="734"/>
        <v>0.54236111111111107</v>
      </c>
      <c r="CQ795" s="219">
        <v>0.54097222222222197</v>
      </c>
      <c r="CV795" s="219">
        <f t="shared" si="735"/>
        <v>0.54236111111111107</v>
      </c>
      <c r="CW795" s="219">
        <f t="shared" si="735"/>
        <v>0.54236111111111107</v>
      </c>
      <c r="CY795" s="219">
        <v>0.54097222222222197</v>
      </c>
    </row>
    <row r="796" spans="68:103" ht="15" hidden="1" customHeight="1">
      <c r="BP796" s="236">
        <f ca="1"/>
        <v>0.54027777777777797</v>
      </c>
      <c r="CN796" s="219">
        <f t="shared" si="734"/>
        <v>0.54305555555555551</v>
      </c>
      <c r="CO796" s="219">
        <f t="shared" si="734"/>
        <v>0.54305555555555551</v>
      </c>
      <c r="CQ796" s="219">
        <v>0.54166666666666696</v>
      </c>
      <c r="CV796" s="219">
        <f t="shared" si="735"/>
        <v>0.54305555555555551</v>
      </c>
      <c r="CW796" s="219">
        <f t="shared" si="735"/>
        <v>0.54305555555555551</v>
      </c>
      <c r="CY796" s="219">
        <v>0.54166666666666696</v>
      </c>
    </row>
    <row r="797" spans="68:103" ht="15" hidden="1" customHeight="1">
      <c r="BP797" s="236">
        <f ca="1"/>
        <v>0.54097222222222197</v>
      </c>
      <c r="CN797" s="219">
        <f t="shared" si="734"/>
        <v>0.54374999999999996</v>
      </c>
      <c r="CO797" s="219">
        <f t="shared" si="734"/>
        <v>0.54374999999999996</v>
      </c>
      <c r="CQ797" s="219">
        <v>0.54236111111111096</v>
      </c>
      <c r="CV797" s="219">
        <f t="shared" si="735"/>
        <v>0.54374999999999996</v>
      </c>
      <c r="CW797" s="219">
        <f t="shared" si="735"/>
        <v>0.54374999999999996</v>
      </c>
      <c r="CY797" s="219">
        <v>0.54236111111111096</v>
      </c>
    </row>
    <row r="798" spans="68:103" ht="15" hidden="1" customHeight="1">
      <c r="BP798" s="236">
        <f ca="1"/>
        <v>0.54166666666666696</v>
      </c>
      <c r="CN798" s="219">
        <f t="shared" si="734"/>
        <v>0.5444444444444444</v>
      </c>
      <c r="CO798" s="219">
        <f t="shared" si="734"/>
        <v>0.5444444444444444</v>
      </c>
      <c r="CQ798" s="219">
        <v>0.54305555555555596</v>
      </c>
      <c r="CV798" s="219">
        <f t="shared" si="735"/>
        <v>0.5444444444444444</v>
      </c>
      <c r="CW798" s="219">
        <f t="shared" si="735"/>
        <v>0.5444444444444444</v>
      </c>
      <c r="CY798" s="219">
        <v>0.54305555555555596</v>
      </c>
    </row>
    <row r="799" spans="68:103" ht="15" hidden="1" customHeight="1">
      <c r="BP799" s="236">
        <f ca="1"/>
        <v>0.54236111111111096</v>
      </c>
      <c r="CN799" s="219">
        <f t="shared" si="734"/>
        <v>0.54513888888888884</v>
      </c>
      <c r="CO799" s="219">
        <f t="shared" si="734"/>
        <v>0.54513888888888884</v>
      </c>
      <c r="CQ799" s="219">
        <v>0.54374999999999996</v>
      </c>
      <c r="CV799" s="219">
        <f t="shared" si="735"/>
        <v>0.54513888888888884</v>
      </c>
      <c r="CW799" s="219">
        <f t="shared" si="735"/>
        <v>0.54513888888888884</v>
      </c>
      <c r="CY799" s="219">
        <v>0.54374999999999996</v>
      </c>
    </row>
    <row r="800" spans="68:103" ht="15" hidden="1" customHeight="1">
      <c r="BP800" s="236">
        <f ca="1"/>
        <v>0.54305555555555596</v>
      </c>
      <c r="CN800" s="219">
        <f t="shared" ref="CN800:CO815" si="736">IF(CN799=1,TIME(0,1,0),TIME(HOUR(CN799),MINUTE(CN799),0)+TIME(0,1,0))</f>
        <v>0.54583333333333328</v>
      </c>
      <c r="CO800" s="219">
        <f t="shared" si="736"/>
        <v>0.54583333333333328</v>
      </c>
      <c r="CQ800" s="219">
        <v>0.54444444444444495</v>
      </c>
      <c r="CV800" s="219">
        <f t="shared" ref="CV800:CW815" si="737">IF(CV799=1,TIME(0,1,0),TIME(HOUR(CV799),MINUTE(CV799),0)+TIME(0,1,0))</f>
        <v>0.54583333333333328</v>
      </c>
      <c r="CW800" s="219">
        <f t="shared" si="737"/>
        <v>0.54583333333333328</v>
      </c>
      <c r="CY800" s="219">
        <v>0.54444444444444495</v>
      </c>
    </row>
    <row r="801" spans="68:103" ht="15" hidden="1" customHeight="1">
      <c r="BP801" s="236">
        <f ca="1"/>
        <v>0.54374999999999996</v>
      </c>
      <c r="CN801" s="219">
        <f t="shared" si="736"/>
        <v>0.54652777777777772</v>
      </c>
      <c r="CO801" s="219">
        <f t="shared" si="736"/>
        <v>0.54652777777777772</v>
      </c>
      <c r="CQ801" s="219">
        <v>0.54513888888888895</v>
      </c>
      <c r="CV801" s="219">
        <f t="shared" si="737"/>
        <v>0.54652777777777772</v>
      </c>
      <c r="CW801" s="219">
        <f t="shared" si="737"/>
        <v>0.54652777777777772</v>
      </c>
      <c r="CY801" s="219">
        <v>0.54513888888888895</v>
      </c>
    </row>
    <row r="802" spans="68:103" ht="15" hidden="1" customHeight="1">
      <c r="BP802" s="236">
        <f ca="1"/>
        <v>0.54444444444444495</v>
      </c>
      <c r="CN802" s="219">
        <f t="shared" si="736"/>
        <v>0.54722222222222217</v>
      </c>
      <c r="CO802" s="219">
        <f t="shared" si="736"/>
        <v>0.54722222222222217</v>
      </c>
      <c r="CQ802" s="219">
        <v>0.54583333333333295</v>
      </c>
      <c r="CV802" s="219">
        <f t="shared" si="737"/>
        <v>0.54722222222222217</v>
      </c>
      <c r="CW802" s="219">
        <f t="shared" si="737"/>
        <v>0.54722222222222217</v>
      </c>
      <c r="CY802" s="219">
        <v>0.54583333333333295</v>
      </c>
    </row>
    <row r="803" spans="68:103" ht="15" hidden="1" customHeight="1">
      <c r="BP803" s="236">
        <f ca="1"/>
        <v>0.54513888888888895</v>
      </c>
      <c r="CN803" s="219">
        <f t="shared" si="736"/>
        <v>0.54791666666666672</v>
      </c>
      <c r="CO803" s="219">
        <f t="shared" si="736"/>
        <v>0.54791666666666672</v>
      </c>
      <c r="CQ803" s="219">
        <v>0.54652777777777795</v>
      </c>
      <c r="CV803" s="219">
        <f t="shared" si="737"/>
        <v>0.54791666666666672</v>
      </c>
      <c r="CW803" s="219">
        <f t="shared" si="737"/>
        <v>0.54791666666666672</v>
      </c>
      <c r="CY803" s="219">
        <v>0.54652777777777795</v>
      </c>
    </row>
    <row r="804" spans="68:103" ht="15" hidden="1" customHeight="1">
      <c r="BP804" s="236">
        <f ca="1"/>
        <v>0.54583333333333295</v>
      </c>
      <c r="CN804" s="219">
        <f t="shared" si="736"/>
        <v>0.54861111111111116</v>
      </c>
      <c r="CO804" s="219">
        <f t="shared" si="736"/>
        <v>0.54861111111111116</v>
      </c>
      <c r="CQ804" s="219">
        <v>0.54722222222222205</v>
      </c>
      <c r="CV804" s="219">
        <f t="shared" si="737"/>
        <v>0.54861111111111116</v>
      </c>
      <c r="CW804" s="219">
        <f t="shared" si="737"/>
        <v>0.54861111111111116</v>
      </c>
      <c r="CY804" s="219">
        <v>0.54722222222222205</v>
      </c>
    </row>
    <row r="805" spans="68:103" ht="15" hidden="1" customHeight="1">
      <c r="BP805" s="236">
        <f ca="1"/>
        <v>0.54652777777777795</v>
      </c>
      <c r="CN805" s="219">
        <f t="shared" si="736"/>
        <v>0.5493055555555556</v>
      </c>
      <c r="CO805" s="219">
        <f t="shared" si="736"/>
        <v>0.5493055555555556</v>
      </c>
      <c r="CQ805" s="219">
        <v>0.54791666666666705</v>
      </c>
      <c r="CV805" s="219">
        <f t="shared" si="737"/>
        <v>0.5493055555555556</v>
      </c>
      <c r="CW805" s="219">
        <f t="shared" si="737"/>
        <v>0.5493055555555556</v>
      </c>
      <c r="CY805" s="219">
        <v>0.54791666666666705</v>
      </c>
    </row>
    <row r="806" spans="68:103" ht="15" hidden="1" customHeight="1">
      <c r="BP806" s="236">
        <f ca="1"/>
        <v>0.54722222222222205</v>
      </c>
      <c r="CN806" s="219">
        <f t="shared" si="736"/>
        <v>0.55000000000000004</v>
      </c>
      <c r="CO806" s="219">
        <f t="shared" si="736"/>
        <v>0.55000000000000004</v>
      </c>
      <c r="CQ806" s="219">
        <v>0.54861111111111105</v>
      </c>
      <c r="CV806" s="219">
        <f t="shared" si="737"/>
        <v>0.55000000000000004</v>
      </c>
      <c r="CW806" s="219">
        <f t="shared" si="737"/>
        <v>0.55000000000000004</v>
      </c>
      <c r="CY806" s="219">
        <v>0.54861111111111105</v>
      </c>
    </row>
    <row r="807" spans="68:103" ht="15" hidden="1" customHeight="1">
      <c r="BP807" s="236">
        <f ca="1"/>
        <v>0.54791666666666705</v>
      </c>
      <c r="CN807" s="219">
        <f t="shared" si="736"/>
        <v>0.55069444444444449</v>
      </c>
      <c r="CO807" s="219">
        <f t="shared" si="736"/>
        <v>0.55069444444444449</v>
      </c>
      <c r="CQ807" s="219">
        <v>0.54930555555555605</v>
      </c>
      <c r="CV807" s="219">
        <f t="shared" si="737"/>
        <v>0.55069444444444449</v>
      </c>
      <c r="CW807" s="219">
        <f t="shared" si="737"/>
        <v>0.55069444444444449</v>
      </c>
      <c r="CY807" s="219">
        <v>0.54930555555555605</v>
      </c>
    </row>
    <row r="808" spans="68:103" ht="15" hidden="1" customHeight="1">
      <c r="BP808" s="236">
        <f ca="1"/>
        <v>0.54861111111111105</v>
      </c>
      <c r="CN808" s="219">
        <f t="shared" si="736"/>
        <v>0.55138888888888893</v>
      </c>
      <c r="CO808" s="219">
        <f t="shared" si="736"/>
        <v>0.55138888888888893</v>
      </c>
      <c r="CQ808" s="219">
        <v>0.55000000000000004</v>
      </c>
      <c r="CV808" s="219">
        <f t="shared" si="737"/>
        <v>0.55138888888888893</v>
      </c>
      <c r="CW808" s="219">
        <f t="shared" si="737"/>
        <v>0.55138888888888893</v>
      </c>
      <c r="CY808" s="219">
        <v>0.55000000000000004</v>
      </c>
    </row>
    <row r="809" spans="68:103" ht="15" hidden="1" customHeight="1">
      <c r="BP809" s="236">
        <f ca="1"/>
        <v>0.54930555555555605</v>
      </c>
      <c r="CN809" s="219">
        <f t="shared" si="736"/>
        <v>0.55208333333333337</v>
      </c>
      <c r="CO809" s="219">
        <f t="shared" si="736"/>
        <v>0.55208333333333337</v>
      </c>
      <c r="CQ809" s="219">
        <v>0.55069444444444404</v>
      </c>
      <c r="CV809" s="219">
        <f t="shared" si="737"/>
        <v>0.55208333333333337</v>
      </c>
      <c r="CW809" s="219">
        <f t="shared" si="737"/>
        <v>0.55208333333333337</v>
      </c>
      <c r="CY809" s="219">
        <v>0.55069444444444404</v>
      </c>
    </row>
    <row r="810" spans="68:103" ht="15" hidden="1" customHeight="1">
      <c r="BP810" s="236">
        <f ca="1"/>
        <v>0.55000000000000004</v>
      </c>
      <c r="CN810" s="219">
        <f t="shared" si="736"/>
        <v>0.55277777777777781</v>
      </c>
      <c r="CO810" s="219">
        <f t="shared" si="736"/>
        <v>0.55277777777777781</v>
      </c>
      <c r="CQ810" s="219">
        <v>0.55138888888888904</v>
      </c>
      <c r="CV810" s="219">
        <f t="shared" si="737"/>
        <v>0.55277777777777781</v>
      </c>
      <c r="CW810" s="219">
        <f t="shared" si="737"/>
        <v>0.55277777777777781</v>
      </c>
      <c r="CY810" s="219">
        <v>0.55138888888888904</v>
      </c>
    </row>
    <row r="811" spans="68:103" ht="15" hidden="1" customHeight="1">
      <c r="BP811" s="236">
        <f ca="1"/>
        <v>0.55069444444444404</v>
      </c>
      <c r="CN811" s="219">
        <f t="shared" si="736"/>
        <v>0.55347222222222225</v>
      </c>
      <c r="CO811" s="219">
        <f t="shared" si="736"/>
        <v>0.55347222222222225</v>
      </c>
      <c r="CQ811" s="219">
        <v>0.55208333333333304</v>
      </c>
      <c r="CV811" s="219">
        <f t="shared" si="737"/>
        <v>0.55347222222222225</v>
      </c>
      <c r="CW811" s="219">
        <f t="shared" si="737"/>
        <v>0.55347222222222225</v>
      </c>
      <c r="CY811" s="219">
        <v>0.55208333333333304</v>
      </c>
    </row>
    <row r="812" spans="68:103" ht="15" hidden="1" customHeight="1">
      <c r="BP812" s="236">
        <f ca="1"/>
        <v>0.55138888888888904</v>
      </c>
      <c r="CN812" s="219">
        <f t="shared" si="736"/>
        <v>0.5541666666666667</v>
      </c>
      <c r="CO812" s="219">
        <f t="shared" si="736"/>
        <v>0.5541666666666667</v>
      </c>
      <c r="CQ812" s="219">
        <v>0.55277777777777803</v>
      </c>
      <c r="CV812" s="219">
        <f t="shared" si="737"/>
        <v>0.5541666666666667</v>
      </c>
      <c r="CW812" s="219">
        <f t="shared" si="737"/>
        <v>0.5541666666666667</v>
      </c>
      <c r="CY812" s="219">
        <v>0.55277777777777803</v>
      </c>
    </row>
    <row r="813" spans="68:103" ht="15" hidden="1" customHeight="1">
      <c r="BP813" s="236">
        <f ca="1"/>
        <v>0.55208333333333304</v>
      </c>
      <c r="CN813" s="219">
        <f t="shared" si="736"/>
        <v>0.55486111111111114</v>
      </c>
      <c r="CO813" s="219">
        <f t="shared" si="736"/>
        <v>0.55486111111111114</v>
      </c>
      <c r="CQ813" s="219">
        <v>0.55347222222222203</v>
      </c>
      <c r="CV813" s="219">
        <f t="shared" si="737"/>
        <v>0.55486111111111114</v>
      </c>
      <c r="CW813" s="219">
        <f t="shared" si="737"/>
        <v>0.55486111111111114</v>
      </c>
      <c r="CY813" s="219">
        <v>0.55347222222222203</v>
      </c>
    </row>
    <row r="814" spans="68:103" ht="15" hidden="1" customHeight="1">
      <c r="BP814" s="236">
        <f ca="1"/>
        <v>0.55277777777777803</v>
      </c>
      <c r="CN814" s="219">
        <f t="shared" si="736"/>
        <v>0.55555555555555558</v>
      </c>
      <c r="CO814" s="219">
        <f t="shared" si="736"/>
        <v>0.55555555555555558</v>
      </c>
      <c r="CQ814" s="219">
        <v>0.55416666666666703</v>
      </c>
      <c r="CV814" s="219">
        <f t="shared" si="737"/>
        <v>0.55555555555555558</v>
      </c>
      <c r="CW814" s="219">
        <f t="shared" si="737"/>
        <v>0.55555555555555558</v>
      </c>
      <c r="CY814" s="219">
        <v>0.55416666666666703</v>
      </c>
    </row>
    <row r="815" spans="68:103" ht="15" hidden="1" customHeight="1">
      <c r="BP815" s="236">
        <f ca="1"/>
        <v>0.55347222222222203</v>
      </c>
      <c r="CN815" s="219">
        <f t="shared" si="736"/>
        <v>0.55625000000000002</v>
      </c>
      <c r="CO815" s="219">
        <f t="shared" si="736"/>
        <v>0.55625000000000002</v>
      </c>
      <c r="CQ815" s="219">
        <v>0.55486111111111103</v>
      </c>
      <c r="CV815" s="219">
        <f t="shared" si="737"/>
        <v>0.55625000000000002</v>
      </c>
      <c r="CW815" s="219">
        <f t="shared" si="737"/>
        <v>0.55625000000000002</v>
      </c>
      <c r="CY815" s="219">
        <v>0.55486111111111103</v>
      </c>
    </row>
    <row r="816" spans="68:103" ht="15" hidden="1" customHeight="1">
      <c r="BP816" s="236">
        <f ca="1"/>
        <v>0.55416666666666703</v>
      </c>
      <c r="CN816" s="219">
        <f t="shared" ref="CN816:CO831" si="738">IF(CN815=1,TIME(0,1,0),TIME(HOUR(CN815),MINUTE(CN815),0)+TIME(0,1,0))</f>
        <v>0.55694444444444446</v>
      </c>
      <c r="CO816" s="219">
        <f t="shared" si="738"/>
        <v>0.55694444444444446</v>
      </c>
      <c r="CQ816" s="219">
        <v>0.55555555555555602</v>
      </c>
      <c r="CV816" s="219">
        <f t="shared" ref="CV816:CW831" si="739">IF(CV815=1,TIME(0,1,0),TIME(HOUR(CV815),MINUTE(CV815),0)+TIME(0,1,0))</f>
        <v>0.55694444444444446</v>
      </c>
      <c r="CW816" s="219">
        <f t="shared" si="739"/>
        <v>0.55694444444444446</v>
      </c>
      <c r="CY816" s="219">
        <v>0.55555555555555602</v>
      </c>
    </row>
    <row r="817" spans="68:103" ht="15" hidden="1" customHeight="1">
      <c r="BP817" s="236">
        <f ca="1"/>
        <v>0.55486111111111103</v>
      </c>
      <c r="CN817" s="219">
        <f t="shared" si="738"/>
        <v>0.55763888888888891</v>
      </c>
      <c r="CO817" s="219">
        <f t="shared" si="738"/>
        <v>0.55763888888888891</v>
      </c>
      <c r="CQ817" s="219">
        <v>0.55625000000000002</v>
      </c>
      <c r="CV817" s="219">
        <f t="shared" si="739"/>
        <v>0.55763888888888891</v>
      </c>
      <c r="CW817" s="219">
        <f t="shared" si="739"/>
        <v>0.55763888888888891</v>
      </c>
      <c r="CY817" s="219">
        <v>0.55625000000000002</v>
      </c>
    </row>
    <row r="818" spans="68:103" ht="15" hidden="1" customHeight="1">
      <c r="BP818" s="236">
        <f ca="1"/>
        <v>0.55555555555555602</v>
      </c>
      <c r="CN818" s="219">
        <f t="shared" si="738"/>
        <v>0.55833333333333335</v>
      </c>
      <c r="CO818" s="219">
        <f t="shared" si="738"/>
        <v>0.55833333333333335</v>
      </c>
      <c r="CQ818" s="219">
        <v>0.55694444444444402</v>
      </c>
      <c r="CV818" s="219">
        <f t="shared" si="739"/>
        <v>0.55833333333333335</v>
      </c>
      <c r="CW818" s="219">
        <f t="shared" si="739"/>
        <v>0.55833333333333335</v>
      </c>
      <c r="CY818" s="219">
        <v>0.55694444444444402</v>
      </c>
    </row>
    <row r="819" spans="68:103" ht="15" hidden="1" customHeight="1">
      <c r="BP819" s="236">
        <f ca="1"/>
        <v>0.55625000000000002</v>
      </c>
      <c r="CN819" s="219">
        <f t="shared" si="738"/>
        <v>0.55902777777777779</v>
      </c>
      <c r="CO819" s="219">
        <f t="shared" si="738"/>
        <v>0.55902777777777779</v>
      </c>
      <c r="CQ819" s="219">
        <v>0.55763888888888902</v>
      </c>
      <c r="CV819" s="219">
        <f t="shared" si="739"/>
        <v>0.55902777777777779</v>
      </c>
      <c r="CW819" s="219">
        <f t="shared" si="739"/>
        <v>0.55902777777777779</v>
      </c>
      <c r="CY819" s="219">
        <v>0.55763888888888902</v>
      </c>
    </row>
    <row r="820" spans="68:103" ht="15" hidden="1" customHeight="1">
      <c r="BP820" s="236">
        <f ca="1"/>
        <v>0.55694444444444402</v>
      </c>
      <c r="CN820" s="219">
        <f t="shared" si="738"/>
        <v>0.55972222222222223</v>
      </c>
      <c r="CO820" s="219">
        <f t="shared" si="738"/>
        <v>0.55972222222222223</v>
      </c>
      <c r="CQ820" s="219">
        <v>0.55833333333333302</v>
      </c>
      <c r="CV820" s="219">
        <f t="shared" si="739"/>
        <v>0.55972222222222223</v>
      </c>
      <c r="CW820" s="219">
        <f t="shared" si="739"/>
        <v>0.55972222222222223</v>
      </c>
      <c r="CY820" s="219">
        <v>0.55833333333333302</v>
      </c>
    </row>
    <row r="821" spans="68:103" ht="15" hidden="1" customHeight="1">
      <c r="BP821" s="236">
        <f ca="1"/>
        <v>0.55763888888888902</v>
      </c>
      <c r="CN821" s="219">
        <f t="shared" si="738"/>
        <v>0.56041666666666667</v>
      </c>
      <c r="CO821" s="219">
        <f t="shared" si="738"/>
        <v>0.56041666666666667</v>
      </c>
      <c r="CQ821" s="219">
        <v>0.55902777777777801</v>
      </c>
      <c r="CV821" s="219">
        <f t="shared" si="739"/>
        <v>0.56041666666666667</v>
      </c>
      <c r="CW821" s="219">
        <f t="shared" si="739"/>
        <v>0.56041666666666667</v>
      </c>
      <c r="CY821" s="219">
        <v>0.55902777777777801</v>
      </c>
    </row>
    <row r="822" spans="68:103" ht="15" hidden="1" customHeight="1">
      <c r="BP822" s="236">
        <f ca="1"/>
        <v>0.55833333333333302</v>
      </c>
      <c r="CN822" s="219">
        <f t="shared" si="738"/>
        <v>0.56111111111111112</v>
      </c>
      <c r="CO822" s="219">
        <f t="shared" si="738"/>
        <v>0.56111111111111112</v>
      </c>
      <c r="CQ822" s="219">
        <v>0.55972222222222201</v>
      </c>
      <c r="CV822" s="219">
        <f t="shared" si="739"/>
        <v>0.56111111111111112</v>
      </c>
      <c r="CW822" s="219">
        <f t="shared" si="739"/>
        <v>0.56111111111111112</v>
      </c>
      <c r="CY822" s="219">
        <v>0.55972222222222201</v>
      </c>
    </row>
    <row r="823" spans="68:103" ht="15" hidden="1" customHeight="1">
      <c r="BP823" s="236">
        <f ca="1"/>
        <v>0.55902777777777801</v>
      </c>
      <c r="CN823" s="219">
        <f t="shared" si="738"/>
        <v>0.56180555555555556</v>
      </c>
      <c r="CO823" s="219">
        <f t="shared" si="738"/>
        <v>0.56180555555555556</v>
      </c>
      <c r="CQ823" s="219">
        <v>0.56041666666666701</v>
      </c>
      <c r="CV823" s="219">
        <f t="shared" si="739"/>
        <v>0.56180555555555556</v>
      </c>
      <c r="CW823" s="219">
        <f t="shared" si="739"/>
        <v>0.56180555555555556</v>
      </c>
      <c r="CY823" s="219">
        <v>0.56041666666666701</v>
      </c>
    </row>
    <row r="824" spans="68:103" ht="15" hidden="1" customHeight="1">
      <c r="BP824" s="236">
        <f ca="1"/>
        <v>0.55972222222222201</v>
      </c>
      <c r="CN824" s="219">
        <f t="shared" si="738"/>
        <v>0.5625</v>
      </c>
      <c r="CO824" s="219">
        <f t="shared" si="738"/>
        <v>0.5625</v>
      </c>
      <c r="CQ824" s="219">
        <v>0.56111111111111101</v>
      </c>
      <c r="CV824" s="219">
        <f t="shared" si="739"/>
        <v>0.5625</v>
      </c>
      <c r="CW824" s="219">
        <f t="shared" si="739"/>
        <v>0.5625</v>
      </c>
      <c r="CY824" s="219">
        <v>0.56111111111111101</v>
      </c>
    </row>
    <row r="825" spans="68:103" ht="15" hidden="1" customHeight="1">
      <c r="BP825" s="236">
        <f ca="1"/>
        <v>0.56041666666666701</v>
      </c>
      <c r="CN825" s="219">
        <f t="shared" si="738"/>
        <v>0.56319444444444444</v>
      </c>
      <c r="CO825" s="219">
        <f t="shared" si="738"/>
        <v>0.56319444444444444</v>
      </c>
      <c r="CQ825" s="219">
        <v>0.561805555555556</v>
      </c>
      <c r="CV825" s="219">
        <f t="shared" si="739"/>
        <v>0.56319444444444444</v>
      </c>
      <c r="CW825" s="219">
        <f t="shared" si="739"/>
        <v>0.56319444444444444</v>
      </c>
      <c r="CY825" s="219">
        <v>0.561805555555556</v>
      </c>
    </row>
    <row r="826" spans="68:103" ht="15" hidden="1" customHeight="1">
      <c r="BP826" s="236">
        <f ca="1"/>
        <v>0.56111111111111101</v>
      </c>
      <c r="CN826" s="219">
        <f t="shared" si="738"/>
        <v>0.56388888888888888</v>
      </c>
      <c r="CO826" s="219">
        <f t="shared" si="738"/>
        <v>0.56388888888888888</v>
      </c>
      <c r="CQ826" s="219">
        <v>0.5625</v>
      </c>
      <c r="CV826" s="219">
        <f t="shared" si="739"/>
        <v>0.56388888888888888</v>
      </c>
      <c r="CW826" s="219">
        <f t="shared" si="739"/>
        <v>0.56388888888888888</v>
      </c>
      <c r="CY826" s="219">
        <v>0.5625</v>
      </c>
    </row>
    <row r="827" spans="68:103" ht="15" hidden="1" customHeight="1">
      <c r="BP827" s="236">
        <f ca="1"/>
        <v>0.561805555555556</v>
      </c>
      <c r="CN827" s="219">
        <f t="shared" si="738"/>
        <v>0.56458333333333333</v>
      </c>
      <c r="CO827" s="219">
        <f t="shared" si="738"/>
        <v>0.56458333333333333</v>
      </c>
      <c r="CQ827" s="219">
        <v>0.563194444444444</v>
      </c>
      <c r="CV827" s="219">
        <f t="shared" si="739"/>
        <v>0.56458333333333333</v>
      </c>
      <c r="CW827" s="219">
        <f t="shared" si="739"/>
        <v>0.56458333333333333</v>
      </c>
      <c r="CY827" s="219">
        <v>0.563194444444444</v>
      </c>
    </row>
    <row r="828" spans="68:103" ht="15" hidden="1" customHeight="1">
      <c r="BP828" s="236">
        <f ca="1"/>
        <v>0.5625</v>
      </c>
      <c r="CN828" s="219">
        <f t="shared" si="738"/>
        <v>0.56527777777777777</v>
      </c>
      <c r="CO828" s="219">
        <f t="shared" si="738"/>
        <v>0.56527777777777777</v>
      </c>
      <c r="CQ828" s="219">
        <v>0.56388888888888899</v>
      </c>
      <c r="CV828" s="219">
        <f t="shared" si="739"/>
        <v>0.56527777777777777</v>
      </c>
      <c r="CW828" s="219">
        <f t="shared" si="739"/>
        <v>0.56527777777777777</v>
      </c>
      <c r="CY828" s="219">
        <v>0.56388888888888899</v>
      </c>
    </row>
    <row r="829" spans="68:103" ht="15" hidden="1" customHeight="1">
      <c r="BP829" s="236">
        <f ca="1"/>
        <v>0.563194444444444</v>
      </c>
      <c r="CN829" s="219">
        <f t="shared" si="738"/>
        <v>0.56597222222222221</v>
      </c>
      <c r="CO829" s="219">
        <f t="shared" si="738"/>
        <v>0.56597222222222221</v>
      </c>
      <c r="CQ829" s="219">
        <v>0.56458333333333299</v>
      </c>
      <c r="CV829" s="219">
        <f t="shared" si="739"/>
        <v>0.56597222222222221</v>
      </c>
      <c r="CW829" s="219">
        <f t="shared" si="739"/>
        <v>0.56597222222222221</v>
      </c>
      <c r="CY829" s="219">
        <v>0.56458333333333299</v>
      </c>
    </row>
    <row r="830" spans="68:103" ht="15" hidden="1" customHeight="1">
      <c r="BP830" s="236">
        <f ca="1"/>
        <v>0.56388888888888899</v>
      </c>
      <c r="CN830" s="219">
        <f t="shared" si="738"/>
        <v>0.56666666666666665</v>
      </c>
      <c r="CO830" s="219">
        <f t="shared" si="738"/>
        <v>0.56666666666666665</v>
      </c>
      <c r="CQ830" s="219">
        <v>0.56527777777777799</v>
      </c>
      <c r="CV830" s="219">
        <f t="shared" si="739"/>
        <v>0.56666666666666665</v>
      </c>
      <c r="CW830" s="219">
        <f t="shared" si="739"/>
        <v>0.56666666666666665</v>
      </c>
      <c r="CY830" s="219">
        <v>0.56527777777777799</v>
      </c>
    </row>
    <row r="831" spans="68:103" ht="15" hidden="1" customHeight="1">
      <c r="BP831" s="236">
        <f ca="1"/>
        <v>0.56458333333333299</v>
      </c>
      <c r="CN831" s="219">
        <f t="shared" si="738"/>
        <v>0.56736111111111109</v>
      </c>
      <c r="CO831" s="219">
        <f t="shared" si="738"/>
        <v>0.56736111111111109</v>
      </c>
      <c r="CQ831" s="219">
        <v>0.56597222222222199</v>
      </c>
      <c r="CV831" s="219">
        <f t="shared" si="739"/>
        <v>0.56736111111111109</v>
      </c>
      <c r="CW831" s="219">
        <f t="shared" si="739"/>
        <v>0.56736111111111109</v>
      </c>
      <c r="CY831" s="219">
        <v>0.56597222222222199</v>
      </c>
    </row>
    <row r="832" spans="68:103" ht="15" hidden="1" customHeight="1">
      <c r="BP832" s="236">
        <f ca="1"/>
        <v>0.56527777777777799</v>
      </c>
      <c r="CN832" s="219">
        <f t="shared" ref="CN832:CO847" si="740">IF(CN831=1,TIME(0,1,0),TIME(HOUR(CN831),MINUTE(CN831),0)+TIME(0,1,0))</f>
        <v>0.56805555555555554</v>
      </c>
      <c r="CO832" s="219">
        <f t="shared" si="740"/>
        <v>0.56805555555555554</v>
      </c>
      <c r="CQ832" s="219">
        <v>0.56666666666666698</v>
      </c>
      <c r="CV832" s="219">
        <f t="shared" ref="CV832:CW847" si="741">IF(CV831=1,TIME(0,1,0),TIME(HOUR(CV831),MINUTE(CV831),0)+TIME(0,1,0))</f>
        <v>0.56805555555555554</v>
      </c>
      <c r="CW832" s="219">
        <f t="shared" si="741"/>
        <v>0.56805555555555554</v>
      </c>
      <c r="CY832" s="219">
        <v>0.56666666666666698</v>
      </c>
    </row>
    <row r="833" spans="68:103" ht="15" hidden="1" customHeight="1">
      <c r="BP833" s="236">
        <f ca="1"/>
        <v>0.56597222222222199</v>
      </c>
      <c r="CN833" s="219">
        <f t="shared" si="740"/>
        <v>0.56874999999999998</v>
      </c>
      <c r="CO833" s="219">
        <f t="shared" si="740"/>
        <v>0.56874999999999998</v>
      </c>
      <c r="CQ833" s="219">
        <v>0.56736111111111098</v>
      </c>
      <c r="CV833" s="219">
        <f t="shared" si="741"/>
        <v>0.56874999999999998</v>
      </c>
      <c r="CW833" s="219">
        <f t="shared" si="741"/>
        <v>0.56874999999999998</v>
      </c>
      <c r="CY833" s="219">
        <v>0.56736111111111098</v>
      </c>
    </row>
    <row r="834" spans="68:103" ht="15" hidden="1" customHeight="1">
      <c r="BP834" s="236">
        <f ca="1"/>
        <v>0.56666666666666698</v>
      </c>
      <c r="CN834" s="219">
        <f t="shared" si="740"/>
        <v>0.56944444444444442</v>
      </c>
      <c r="CO834" s="219">
        <f t="shared" si="740"/>
        <v>0.56944444444444442</v>
      </c>
      <c r="CQ834" s="219">
        <v>0.56805555555555598</v>
      </c>
      <c r="CV834" s="219">
        <f t="shared" si="741"/>
        <v>0.56944444444444442</v>
      </c>
      <c r="CW834" s="219">
        <f t="shared" si="741"/>
        <v>0.56944444444444442</v>
      </c>
      <c r="CY834" s="219">
        <v>0.56805555555555598</v>
      </c>
    </row>
    <row r="835" spans="68:103" ht="15" hidden="1" customHeight="1">
      <c r="BP835" s="236">
        <f ca="1"/>
        <v>0.56736111111111098</v>
      </c>
      <c r="CN835" s="219">
        <f t="shared" si="740"/>
        <v>0.57013888888888886</v>
      </c>
      <c r="CO835" s="219">
        <f t="shared" si="740"/>
        <v>0.57013888888888886</v>
      </c>
      <c r="CQ835" s="219">
        <v>0.56874999999999998</v>
      </c>
      <c r="CV835" s="219">
        <f t="shared" si="741"/>
        <v>0.57013888888888886</v>
      </c>
      <c r="CW835" s="219">
        <f t="shared" si="741"/>
        <v>0.57013888888888886</v>
      </c>
      <c r="CY835" s="219">
        <v>0.56874999999999998</v>
      </c>
    </row>
    <row r="836" spans="68:103" ht="15" hidden="1" customHeight="1">
      <c r="BP836" s="236">
        <f ca="1"/>
        <v>0.56805555555555598</v>
      </c>
      <c r="CN836" s="219">
        <f t="shared" si="740"/>
        <v>0.5708333333333333</v>
      </c>
      <c r="CO836" s="219">
        <f t="shared" si="740"/>
        <v>0.5708333333333333</v>
      </c>
      <c r="CQ836" s="219">
        <v>0.56944444444444398</v>
      </c>
      <c r="CV836" s="219">
        <f t="shared" si="741"/>
        <v>0.5708333333333333</v>
      </c>
      <c r="CW836" s="219">
        <f t="shared" si="741"/>
        <v>0.5708333333333333</v>
      </c>
      <c r="CY836" s="219">
        <v>0.56944444444444398</v>
      </c>
    </row>
    <row r="837" spans="68:103" ht="15" hidden="1" customHeight="1">
      <c r="BP837" s="236">
        <f ca="1"/>
        <v>0.56874999999999998</v>
      </c>
      <c r="CN837" s="219">
        <f t="shared" si="740"/>
        <v>0.57152777777777775</v>
      </c>
      <c r="CO837" s="219">
        <f t="shared" si="740"/>
        <v>0.57152777777777775</v>
      </c>
      <c r="CQ837" s="219">
        <v>0.57013888888888897</v>
      </c>
      <c r="CV837" s="219">
        <f t="shared" si="741"/>
        <v>0.57152777777777775</v>
      </c>
      <c r="CW837" s="219">
        <f t="shared" si="741"/>
        <v>0.57152777777777775</v>
      </c>
      <c r="CY837" s="219">
        <v>0.57013888888888897</v>
      </c>
    </row>
    <row r="838" spans="68:103" ht="15" hidden="1" customHeight="1">
      <c r="BP838" s="236">
        <f ca="1"/>
        <v>0.56944444444444398</v>
      </c>
      <c r="CN838" s="219">
        <f t="shared" si="740"/>
        <v>0.57222222222222219</v>
      </c>
      <c r="CO838" s="219">
        <f t="shared" si="740"/>
        <v>0.57222222222222219</v>
      </c>
      <c r="CQ838" s="219">
        <v>0.57083333333333297</v>
      </c>
      <c r="CV838" s="219">
        <f t="shared" si="741"/>
        <v>0.57222222222222219</v>
      </c>
      <c r="CW838" s="219">
        <f t="shared" si="741"/>
        <v>0.57222222222222219</v>
      </c>
      <c r="CY838" s="219">
        <v>0.57083333333333297</v>
      </c>
    </row>
    <row r="839" spans="68:103" ht="15" hidden="1" customHeight="1">
      <c r="BP839" s="236">
        <f ca="1"/>
        <v>0.57013888888888897</v>
      </c>
      <c r="CN839" s="219">
        <f t="shared" si="740"/>
        <v>0.57291666666666663</v>
      </c>
      <c r="CO839" s="219">
        <f t="shared" si="740"/>
        <v>0.57291666666666663</v>
      </c>
      <c r="CQ839" s="219">
        <v>0.57152777777777797</v>
      </c>
      <c r="CV839" s="219">
        <f t="shared" si="741"/>
        <v>0.57291666666666663</v>
      </c>
      <c r="CW839" s="219">
        <f t="shared" si="741"/>
        <v>0.57291666666666663</v>
      </c>
      <c r="CY839" s="219">
        <v>0.57152777777777797</v>
      </c>
    </row>
    <row r="840" spans="68:103" ht="15" hidden="1" customHeight="1">
      <c r="BP840" s="236">
        <f ca="1"/>
        <v>0.57083333333333297</v>
      </c>
      <c r="CN840" s="219">
        <f t="shared" si="740"/>
        <v>0.57361111111111107</v>
      </c>
      <c r="CO840" s="219">
        <f t="shared" si="740"/>
        <v>0.57361111111111107</v>
      </c>
      <c r="CQ840" s="219">
        <v>0.57222222222222197</v>
      </c>
      <c r="CV840" s="219">
        <f t="shared" si="741"/>
        <v>0.57361111111111107</v>
      </c>
      <c r="CW840" s="219">
        <f t="shared" si="741"/>
        <v>0.57361111111111107</v>
      </c>
      <c r="CY840" s="219">
        <v>0.57222222222222197</v>
      </c>
    </row>
    <row r="841" spans="68:103" ht="15" hidden="1" customHeight="1">
      <c r="BP841" s="236">
        <f ca="1"/>
        <v>0.57152777777777797</v>
      </c>
      <c r="CN841" s="219">
        <f t="shared" si="740"/>
        <v>0.57430555555555551</v>
      </c>
      <c r="CO841" s="219">
        <f t="shared" si="740"/>
        <v>0.57430555555555551</v>
      </c>
      <c r="CQ841" s="219">
        <v>0.57291666666666696</v>
      </c>
      <c r="CV841" s="219">
        <f t="shared" si="741"/>
        <v>0.57430555555555551</v>
      </c>
      <c r="CW841" s="219">
        <f t="shared" si="741"/>
        <v>0.57430555555555551</v>
      </c>
      <c r="CY841" s="219">
        <v>0.57291666666666696</v>
      </c>
    </row>
    <row r="842" spans="68:103" ht="15" hidden="1" customHeight="1">
      <c r="BP842" s="236">
        <f ca="1"/>
        <v>0.57222222222222197</v>
      </c>
      <c r="CN842" s="219">
        <f t="shared" si="740"/>
        <v>0.57499999999999996</v>
      </c>
      <c r="CO842" s="219">
        <f t="shared" si="740"/>
        <v>0.57499999999999996</v>
      </c>
      <c r="CQ842" s="219">
        <v>0.57361111111111096</v>
      </c>
      <c r="CV842" s="219">
        <f t="shared" si="741"/>
        <v>0.57499999999999996</v>
      </c>
      <c r="CW842" s="219">
        <f t="shared" si="741"/>
        <v>0.57499999999999996</v>
      </c>
      <c r="CY842" s="219">
        <v>0.57361111111111096</v>
      </c>
    </row>
    <row r="843" spans="68:103" ht="15" hidden="1" customHeight="1">
      <c r="BP843" s="236">
        <f ca="1"/>
        <v>0.57291666666666696</v>
      </c>
      <c r="CN843" s="219">
        <f t="shared" si="740"/>
        <v>0.5756944444444444</v>
      </c>
      <c r="CO843" s="219">
        <f t="shared" si="740"/>
        <v>0.5756944444444444</v>
      </c>
      <c r="CQ843" s="219">
        <v>0.57430555555555596</v>
      </c>
      <c r="CV843" s="219">
        <f t="shared" si="741"/>
        <v>0.5756944444444444</v>
      </c>
      <c r="CW843" s="219">
        <f t="shared" si="741"/>
        <v>0.5756944444444444</v>
      </c>
      <c r="CY843" s="219">
        <v>0.57430555555555596</v>
      </c>
    </row>
    <row r="844" spans="68:103" ht="15" hidden="1" customHeight="1">
      <c r="BP844" s="236">
        <f ca="1"/>
        <v>0.57361111111111096</v>
      </c>
      <c r="CN844" s="219">
        <f t="shared" si="740"/>
        <v>0.57638888888888884</v>
      </c>
      <c r="CO844" s="219">
        <f t="shared" si="740"/>
        <v>0.57638888888888884</v>
      </c>
      <c r="CQ844" s="219">
        <v>0.57499999999999996</v>
      </c>
      <c r="CV844" s="219">
        <f t="shared" si="741"/>
        <v>0.57638888888888884</v>
      </c>
      <c r="CW844" s="219">
        <f t="shared" si="741"/>
        <v>0.57638888888888884</v>
      </c>
      <c r="CY844" s="219">
        <v>0.57499999999999996</v>
      </c>
    </row>
    <row r="845" spans="68:103" ht="15" hidden="1" customHeight="1">
      <c r="BP845" s="236">
        <f ca="1"/>
        <v>0.57430555555555596</v>
      </c>
      <c r="CN845" s="219">
        <f t="shared" si="740"/>
        <v>0.57708333333333328</v>
      </c>
      <c r="CO845" s="219">
        <f t="shared" si="740"/>
        <v>0.57708333333333328</v>
      </c>
      <c r="CQ845" s="219">
        <v>0.57569444444444495</v>
      </c>
      <c r="CV845" s="219">
        <f t="shared" si="741"/>
        <v>0.57708333333333328</v>
      </c>
      <c r="CW845" s="219">
        <f t="shared" si="741"/>
        <v>0.57708333333333328</v>
      </c>
      <c r="CY845" s="219">
        <v>0.57569444444444495</v>
      </c>
    </row>
    <row r="846" spans="68:103" ht="15" hidden="1" customHeight="1">
      <c r="BP846" s="236">
        <f ca="1"/>
        <v>0.57499999999999996</v>
      </c>
      <c r="CN846" s="219">
        <f t="shared" si="740"/>
        <v>0.57777777777777772</v>
      </c>
      <c r="CO846" s="219">
        <f t="shared" si="740"/>
        <v>0.57777777777777772</v>
      </c>
      <c r="CQ846" s="219">
        <v>0.57638888888888895</v>
      </c>
      <c r="CV846" s="219">
        <f t="shared" si="741"/>
        <v>0.57777777777777772</v>
      </c>
      <c r="CW846" s="219">
        <f t="shared" si="741"/>
        <v>0.57777777777777772</v>
      </c>
      <c r="CY846" s="219">
        <v>0.57638888888888895</v>
      </c>
    </row>
    <row r="847" spans="68:103" ht="15" hidden="1" customHeight="1">
      <c r="BP847" s="236">
        <f ca="1"/>
        <v>0.57569444444444495</v>
      </c>
      <c r="CN847" s="219">
        <f t="shared" si="740"/>
        <v>0.57847222222222217</v>
      </c>
      <c r="CO847" s="219">
        <f t="shared" si="740"/>
        <v>0.57847222222222217</v>
      </c>
      <c r="CQ847" s="219">
        <v>0.57708333333333295</v>
      </c>
      <c r="CV847" s="219">
        <f t="shared" si="741"/>
        <v>0.57847222222222217</v>
      </c>
      <c r="CW847" s="219">
        <f t="shared" si="741"/>
        <v>0.57847222222222217</v>
      </c>
      <c r="CY847" s="219">
        <v>0.57708333333333295</v>
      </c>
    </row>
    <row r="848" spans="68:103" ht="15" hidden="1" customHeight="1">
      <c r="BP848" s="236">
        <f ca="1"/>
        <v>0.57638888888888895</v>
      </c>
      <c r="CN848" s="219">
        <f t="shared" ref="CN848:CO863" si="742">IF(CN847=1,TIME(0,1,0),TIME(HOUR(CN847),MINUTE(CN847),0)+TIME(0,1,0))</f>
        <v>0.57916666666666672</v>
      </c>
      <c r="CO848" s="219">
        <f t="shared" si="742"/>
        <v>0.57916666666666672</v>
      </c>
      <c r="CQ848" s="219">
        <v>0.57777777777777795</v>
      </c>
      <c r="CV848" s="219">
        <f t="shared" ref="CV848:CW863" si="743">IF(CV847=1,TIME(0,1,0),TIME(HOUR(CV847),MINUTE(CV847),0)+TIME(0,1,0))</f>
        <v>0.57916666666666672</v>
      </c>
      <c r="CW848" s="219">
        <f t="shared" si="743"/>
        <v>0.57916666666666672</v>
      </c>
      <c r="CY848" s="219">
        <v>0.57777777777777795</v>
      </c>
    </row>
    <row r="849" spans="68:103" ht="15" hidden="1" customHeight="1">
      <c r="BP849" s="236">
        <f ca="1"/>
        <v>0.57708333333333295</v>
      </c>
      <c r="CN849" s="219">
        <f t="shared" si="742"/>
        <v>0.57986111111111116</v>
      </c>
      <c r="CO849" s="219">
        <f t="shared" si="742"/>
        <v>0.57986111111111116</v>
      </c>
      <c r="CQ849" s="219">
        <v>0.57847222222222205</v>
      </c>
      <c r="CV849" s="219">
        <f t="shared" si="743"/>
        <v>0.57986111111111116</v>
      </c>
      <c r="CW849" s="219">
        <f t="shared" si="743"/>
        <v>0.57986111111111116</v>
      </c>
      <c r="CY849" s="219">
        <v>0.57847222222222205</v>
      </c>
    </row>
    <row r="850" spans="68:103" ht="15" hidden="1" customHeight="1">
      <c r="BP850" s="236">
        <f ca="1"/>
        <v>0.57777777777777795</v>
      </c>
      <c r="CN850" s="219">
        <f t="shared" si="742"/>
        <v>0.5805555555555556</v>
      </c>
      <c r="CO850" s="219">
        <f t="shared" si="742"/>
        <v>0.5805555555555556</v>
      </c>
      <c r="CQ850" s="219">
        <v>0.57916666666666705</v>
      </c>
      <c r="CV850" s="219">
        <f t="shared" si="743"/>
        <v>0.5805555555555556</v>
      </c>
      <c r="CW850" s="219">
        <f t="shared" si="743"/>
        <v>0.5805555555555556</v>
      </c>
      <c r="CY850" s="219">
        <v>0.57916666666666705</v>
      </c>
    </row>
    <row r="851" spans="68:103" ht="15" hidden="1" customHeight="1">
      <c r="BP851" s="236">
        <f ca="1"/>
        <v>0.57847222222222205</v>
      </c>
      <c r="CN851" s="219">
        <f t="shared" si="742"/>
        <v>0.58125000000000004</v>
      </c>
      <c r="CO851" s="219">
        <f t="shared" si="742"/>
        <v>0.58125000000000004</v>
      </c>
      <c r="CQ851" s="219">
        <v>0.57986111111111105</v>
      </c>
      <c r="CV851" s="219">
        <f t="shared" si="743"/>
        <v>0.58125000000000004</v>
      </c>
      <c r="CW851" s="219">
        <f t="shared" si="743"/>
        <v>0.58125000000000004</v>
      </c>
      <c r="CY851" s="219">
        <v>0.57986111111111105</v>
      </c>
    </row>
    <row r="852" spans="68:103" ht="15" hidden="1" customHeight="1">
      <c r="BP852" s="236">
        <f ca="1"/>
        <v>0.57916666666666705</v>
      </c>
      <c r="CN852" s="219">
        <f t="shared" si="742"/>
        <v>0.58194444444444449</v>
      </c>
      <c r="CO852" s="219">
        <f t="shared" si="742"/>
        <v>0.58194444444444449</v>
      </c>
      <c r="CQ852" s="219">
        <v>0.58055555555555605</v>
      </c>
      <c r="CV852" s="219">
        <f t="shared" si="743"/>
        <v>0.58194444444444449</v>
      </c>
      <c r="CW852" s="219">
        <f t="shared" si="743"/>
        <v>0.58194444444444449</v>
      </c>
      <c r="CY852" s="219">
        <v>0.58055555555555605</v>
      </c>
    </row>
    <row r="853" spans="68:103" ht="15" hidden="1" customHeight="1">
      <c r="BP853" s="236">
        <f ca="1"/>
        <v>0.57986111111111105</v>
      </c>
      <c r="CN853" s="219">
        <f t="shared" si="742"/>
        <v>0.58263888888888893</v>
      </c>
      <c r="CO853" s="219">
        <f t="shared" si="742"/>
        <v>0.58263888888888893</v>
      </c>
      <c r="CQ853" s="219">
        <v>0.58125000000000004</v>
      </c>
      <c r="CV853" s="219">
        <f t="shared" si="743"/>
        <v>0.58263888888888893</v>
      </c>
      <c r="CW853" s="219">
        <f t="shared" si="743"/>
        <v>0.58263888888888893</v>
      </c>
      <c r="CY853" s="219">
        <v>0.58125000000000004</v>
      </c>
    </row>
    <row r="854" spans="68:103" ht="15" hidden="1" customHeight="1">
      <c r="BP854" s="236">
        <f ca="1"/>
        <v>0.58055555555555605</v>
      </c>
      <c r="CN854" s="219">
        <f t="shared" si="742"/>
        <v>0.58333333333333337</v>
      </c>
      <c r="CO854" s="219">
        <f t="shared" si="742"/>
        <v>0.58333333333333337</v>
      </c>
      <c r="CQ854" s="219">
        <v>0.58194444444444404</v>
      </c>
      <c r="CV854" s="219">
        <f t="shared" si="743"/>
        <v>0.58333333333333337</v>
      </c>
      <c r="CW854" s="219">
        <f t="shared" si="743"/>
        <v>0.58333333333333337</v>
      </c>
      <c r="CY854" s="219">
        <v>0.58194444444444404</v>
      </c>
    </row>
    <row r="855" spans="68:103" ht="15" hidden="1" customHeight="1">
      <c r="BP855" s="236">
        <f ca="1"/>
        <v>0.58125000000000004</v>
      </c>
      <c r="CN855" s="219">
        <f t="shared" si="742"/>
        <v>0.58402777777777781</v>
      </c>
      <c r="CO855" s="219">
        <f t="shared" si="742"/>
        <v>0.58402777777777781</v>
      </c>
      <c r="CQ855" s="219">
        <v>0.58263888888888904</v>
      </c>
      <c r="CV855" s="219">
        <f t="shared" si="743"/>
        <v>0.58402777777777781</v>
      </c>
      <c r="CW855" s="219">
        <f t="shared" si="743"/>
        <v>0.58402777777777781</v>
      </c>
      <c r="CY855" s="219">
        <v>0.58263888888888904</v>
      </c>
    </row>
    <row r="856" spans="68:103" ht="15" hidden="1" customHeight="1">
      <c r="BP856" s="236">
        <f ca="1"/>
        <v>0.58194444444444404</v>
      </c>
      <c r="CN856" s="219">
        <f t="shared" si="742"/>
        <v>0.58472222222222225</v>
      </c>
      <c r="CO856" s="219">
        <f t="shared" si="742"/>
        <v>0.58472222222222225</v>
      </c>
      <c r="CQ856" s="219">
        <v>0.58333333333333304</v>
      </c>
      <c r="CV856" s="219">
        <f t="shared" si="743"/>
        <v>0.58472222222222225</v>
      </c>
      <c r="CW856" s="219">
        <f t="shared" si="743"/>
        <v>0.58472222222222225</v>
      </c>
      <c r="CY856" s="219">
        <v>0.58333333333333304</v>
      </c>
    </row>
    <row r="857" spans="68:103" ht="15" hidden="1" customHeight="1">
      <c r="BP857" s="236">
        <f ca="1"/>
        <v>0.58263888888888904</v>
      </c>
      <c r="CN857" s="219">
        <f t="shared" si="742"/>
        <v>0.5854166666666667</v>
      </c>
      <c r="CO857" s="219">
        <f t="shared" si="742"/>
        <v>0.5854166666666667</v>
      </c>
      <c r="CQ857" s="219">
        <v>0.58402777777777803</v>
      </c>
      <c r="CV857" s="219">
        <f t="shared" si="743"/>
        <v>0.5854166666666667</v>
      </c>
      <c r="CW857" s="219">
        <f t="shared" si="743"/>
        <v>0.5854166666666667</v>
      </c>
      <c r="CY857" s="219">
        <v>0.58402777777777803</v>
      </c>
    </row>
    <row r="858" spans="68:103" ht="15" hidden="1" customHeight="1">
      <c r="BP858" s="236">
        <f ca="1"/>
        <v>0.58333333333333304</v>
      </c>
      <c r="CN858" s="219">
        <f t="shared" si="742"/>
        <v>0.58611111111111114</v>
      </c>
      <c r="CO858" s="219">
        <f t="shared" si="742"/>
        <v>0.58611111111111114</v>
      </c>
      <c r="CQ858" s="219">
        <v>0.58472222222222203</v>
      </c>
      <c r="CV858" s="219">
        <f t="shared" si="743"/>
        <v>0.58611111111111114</v>
      </c>
      <c r="CW858" s="219">
        <f t="shared" si="743"/>
        <v>0.58611111111111114</v>
      </c>
      <c r="CY858" s="219">
        <v>0.58472222222222203</v>
      </c>
    </row>
    <row r="859" spans="68:103" ht="15" hidden="1" customHeight="1">
      <c r="BP859" s="236">
        <f ca="1"/>
        <v>0.58402777777777803</v>
      </c>
      <c r="CN859" s="219">
        <f t="shared" si="742"/>
        <v>0.58680555555555558</v>
      </c>
      <c r="CO859" s="219">
        <f t="shared" si="742"/>
        <v>0.58680555555555558</v>
      </c>
      <c r="CQ859" s="219">
        <v>0.58541666666666703</v>
      </c>
      <c r="CV859" s="219">
        <f t="shared" si="743"/>
        <v>0.58680555555555558</v>
      </c>
      <c r="CW859" s="219">
        <f t="shared" si="743"/>
        <v>0.58680555555555558</v>
      </c>
      <c r="CY859" s="219">
        <v>0.58541666666666703</v>
      </c>
    </row>
    <row r="860" spans="68:103" ht="15" hidden="1" customHeight="1">
      <c r="BP860" s="236">
        <f ca="1"/>
        <v>0.58472222222222203</v>
      </c>
      <c r="CN860" s="219">
        <f t="shared" si="742"/>
        <v>0.58750000000000002</v>
      </c>
      <c r="CO860" s="219">
        <f t="shared" si="742"/>
        <v>0.58750000000000002</v>
      </c>
      <c r="CQ860" s="219">
        <v>0.58611111111111103</v>
      </c>
      <c r="CV860" s="219">
        <f t="shared" si="743"/>
        <v>0.58750000000000002</v>
      </c>
      <c r="CW860" s="219">
        <f t="shared" si="743"/>
        <v>0.58750000000000002</v>
      </c>
      <c r="CY860" s="219">
        <v>0.58611111111111103</v>
      </c>
    </row>
    <row r="861" spans="68:103" ht="15" hidden="1" customHeight="1">
      <c r="BP861" s="236">
        <f ca="1"/>
        <v>0.58541666666666703</v>
      </c>
      <c r="CN861" s="219">
        <f t="shared" si="742"/>
        <v>0.58819444444444446</v>
      </c>
      <c r="CO861" s="219">
        <f t="shared" si="742"/>
        <v>0.58819444444444446</v>
      </c>
      <c r="CQ861" s="219">
        <v>0.58680555555555602</v>
      </c>
      <c r="CV861" s="219">
        <f t="shared" si="743"/>
        <v>0.58819444444444446</v>
      </c>
      <c r="CW861" s="219">
        <f t="shared" si="743"/>
        <v>0.58819444444444446</v>
      </c>
      <c r="CY861" s="219">
        <v>0.58680555555555602</v>
      </c>
    </row>
    <row r="862" spans="68:103" ht="15" hidden="1" customHeight="1">
      <c r="BP862" s="236">
        <f ca="1"/>
        <v>0.58611111111111103</v>
      </c>
      <c r="CN862" s="219">
        <f t="shared" si="742"/>
        <v>0.58888888888888891</v>
      </c>
      <c r="CO862" s="219">
        <f t="shared" si="742"/>
        <v>0.58888888888888891</v>
      </c>
      <c r="CQ862" s="219">
        <v>0.58750000000000002</v>
      </c>
      <c r="CV862" s="219">
        <f t="shared" si="743"/>
        <v>0.58888888888888891</v>
      </c>
      <c r="CW862" s="219">
        <f t="shared" si="743"/>
        <v>0.58888888888888891</v>
      </c>
      <c r="CY862" s="219">
        <v>0.58750000000000002</v>
      </c>
    </row>
    <row r="863" spans="68:103" ht="15" hidden="1" customHeight="1">
      <c r="BP863" s="236">
        <f ca="1"/>
        <v>0.58680555555555602</v>
      </c>
      <c r="CN863" s="219">
        <f t="shared" si="742"/>
        <v>0.58958333333333335</v>
      </c>
      <c r="CO863" s="219">
        <f t="shared" si="742"/>
        <v>0.58958333333333335</v>
      </c>
      <c r="CQ863" s="219">
        <v>0.58819444444444402</v>
      </c>
      <c r="CV863" s="219">
        <f t="shared" si="743"/>
        <v>0.58958333333333335</v>
      </c>
      <c r="CW863" s="219">
        <f t="shared" si="743"/>
        <v>0.58958333333333335</v>
      </c>
      <c r="CY863" s="219">
        <v>0.58819444444444402</v>
      </c>
    </row>
    <row r="864" spans="68:103" ht="15" hidden="1" customHeight="1">
      <c r="BP864" s="236">
        <f ca="1"/>
        <v>0.58750000000000002</v>
      </c>
      <c r="CN864" s="219">
        <f t="shared" ref="CN864:CO879" si="744">IF(CN863=1,TIME(0,1,0),TIME(HOUR(CN863),MINUTE(CN863),0)+TIME(0,1,0))</f>
        <v>0.59027777777777779</v>
      </c>
      <c r="CO864" s="219">
        <f t="shared" si="744"/>
        <v>0.59027777777777779</v>
      </c>
      <c r="CQ864" s="219">
        <v>0.58888888888888902</v>
      </c>
      <c r="CV864" s="219">
        <f t="shared" ref="CV864:CW879" si="745">IF(CV863=1,TIME(0,1,0),TIME(HOUR(CV863),MINUTE(CV863),0)+TIME(0,1,0))</f>
        <v>0.59027777777777779</v>
      </c>
      <c r="CW864" s="219">
        <f t="shared" si="745"/>
        <v>0.59027777777777779</v>
      </c>
      <c r="CY864" s="219">
        <v>0.58888888888888902</v>
      </c>
    </row>
    <row r="865" spans="68:103" ht="15" hidden="1" customHeight="1">
      <c r="BP865" s="236">
        <f ca="1"/>
        <v>0.58819444444444402</v>
      </c>
      <c r="CN865" s="219">
        <f t="shared" si="744"/>
        <v>0.59097222222222223</v>
      </c>
      <c r="CO865" s="219">
        <f t="shared" si="744"/>
        <v>0.59097222222222223</v>
      </c>
      <c r="CQ865" s="219">
        <v>0.58958333333333302</v>
      </c>
      <c r="CV865" s="219">
        <f t="shared" si="745"/>
        <v>0.59097222222222223</v>
      </c>
      <c r="CW865" s="219">
        <f t="shared" si="745"/>
        <v>0.59097222222222223</v>
      </c>
      <c r="CY865" s="219">
        <v>0.58958333333333302</v>
      </c>
    </row>
    <row r="866" spans="68:103" ht="15" hidden="1" customHeight="1">
      <c r="BP866" s="236">
        <f ca="1"/>
        <v>0.58888888888888902</v>
      </c>
      <c r="CN866" s="219">
        <f t="shared" si="744"/>
        <v>0.59166666666666667</v>
      </c>
      <c r="CO866" s="219">
        <f t="shared" si="744"/>
        <v>0.59166666666666667</v>
      </c>
      <c r="CQ866" s="219">
        <v>0.59027777777777801</v>
      </c>
      <c r="CV866" s="219">
        <f t="shared" si="745"/>
        <v>0.59166666666666667</v>
      </c>
      <c r="CW866" s="219">
        <f t="shared" si="745"/>
        <v>0.59166666666666667</v>
      </c>
      <c r="CY866" s="219">
        <v>0.59027777777777801</v>
      </c>
    </row>
    <row r="867" spans="68:103" ht="15" hidden="1" customHeight="1">
      <c r="BP867" s="236">
        <f ca="1"/>
        <v>0.58958333333333302</v>
      </c>
      <c r="CN867" s="219">
        <f t="shared" si="744"/>
        <v>0.59236111111111112</v>
      </c>
      <c r="CO867" s="219">
        <f t="shared" si="744"/>
        <v>0.59236111111111112</v>
      </c>
      <c r="CQ867" s="219">
        <v>0.59097222222222201</v>
      </c>
      <c r="CV867" s="219">
        <f t="shared" si="745"/>
        <v>0.59236111111111112</v>
      </c>
      <c r="CW867" s="219">
        <f t="shared" si="745"/>
        <v>0.59236111111111112</v>
      </c>
      <c r="CY867" s="219">
        <v>0.59097222222222201</v>
      </c>
    </row>
    <row r="868" spans="68:103" ht="15" hidden="1" customHeight="1">
      <c r="BP868" s="236">
        <f ca="1"/>
        <v>0.59027777777777801</v>
      </c>
      <c r="CN868" s="219">
        <f t="shared" si="744"/>
        <v>0.59305555555555556</v>
      </c>
      <c r="CO868" s="219">
        <f t="shared" si="744"/>
        <v>0.59305555555555556</v>
      </c>
      <c r="CQ868" s="219">
        <v>0.59166666666666701</v>
      </c>
      <c r="CV868" s="219">
        <f t="shared" si="745"/>
        <v>0.59305555555555556</v>
      </c>
      <c r="CW868" s="219">
        <f t="shared" si="745"/>
        <v>0.59305555555555556</v>
      </c>
      <c r="CY868" s="219">
        <v>0.59166666666666701</v>
      </c>
    </row>
    <row r="869" spans="68:103" ht="15" hidden="1" customHeight="1">
      <c r="BP869" s="236">
        <f ca="1"/>
        <v>0.59097222222222201</v>
      </c>
      <c r="CN869" s="219">
        <f t="shared" si="744"/>
        <v>0.59375</v>
      </c>
      <c r="CO869" s="219">
        <f t="shared" si="744"/>
        <v>0.59375</v>
      </c>
      <c r="CQ869" s="219">
        <v>0.59236111111111101</v>
      </c>
      <c r="CV869" s="219">
        <f t="shared" si="745"/>
        <v>0.59375</v>
      </c>
      <c r="CW869" s="219">
        <f t="shared" si="745"/>
        <v>0.59375</v>
      </c>
      <c r="CY869" s="219">
        <v>0.59236111111111101</v>
      </c>
    </row>
    <row r="870" spans="68:103" ht="15" hidden="1" customHeight="1">
      <c r="BP870" s="236">
        <f ca="1"/>
        <v>0.59166666666666701</v>
      </c>
      <c r="CN870" s="219">
        <f t="shared" si="744"/>
        <v>0.59444444444444444</v>
      </c>
      <c r="CO870" s="219">
        <f t="shared" si="744"/>
        <v>0.59444444444444444</v>
      </c>
      <c r="CQ870" s="219">
        <v>0.593055555555556</v>
      </c>
      <c r="CV870" s="219">
        <f t="shared" si="745"/>
        <v>0.59444444444444444</v>
      </c>
      <c r="CW870" s="219">
        <f t="shared" si="745"/>
        <v>0.59444444444444444</v>
      </c>
      <c r="CY870" s="219">
        <v>0.593055555555556</v>
      </c>
    </row>
    <row r="871" spans="68:103" ht="15" hidden="1" customHeight="1">
      <c r="BP871" s="236">
        <f ca="1"/>
        <v>0.59236111111111101</v>
      </c>
      <c r="CN871" s="219">
        <f t="shared" si="744"/>
        <v>0.59513888888888888</v>
      </c>
      <c r="CO871" s="219">
        <f t="shared" si="744"/>
        <v>0.59513888888888888</v>
      </c>
      <c r="CQ871" s="219">
        <v>0.59375</v>
      </c>
      <c r="CV871" s="219">
        <f t="shared" si="745"/>
        <v>0.59513888888888888</v>
      </c>
      <c r="CW871" s="219">
        <f t="shared" si="745"/>
        <v>0.59513888888888888</v>
      </c>
      <c r="CY871" s="219">
        <v>0.59375</v>
      </c>
    </row>
    <row r="872" spans="68:103" ht="15" hidden="1" customHeight="1">
      <c r="BP872" s="236">
        <f ca="1"/>
        <v>0.593055555555556</v>
      </c>
      <c r="CN872" s="219">
        <f t="shared" si="744"/>
        <v>0.59583333333333333</v>
      </c>
      <c r="CO872" s="219">
        <f t="shared" si="744"/>
        <v>0.59583333333333333</v>
      </c>
      <c r="CQ872" s="219">
        <v>0.594444444444444</v>
      </c>
      <c r="CV872" s="219">
        <f t="shared" si="745"/>
        <v>0.59583333333333333</v>
      </c>
      <c r="CW872" s="219">
        <f t="shared" si="745"/>
        <v>0.59583333333333333</v>
      </c>
      <c r="CY872" s="219">
        <v>0.594444444444444</v>
      </c>
    </row>
    <row r="873" spans="68:103" ht="15" hidden="1" customHeight="1">
      <c r="BP873" s="236">
        <f ca="1"/>
        <v>0.59375</v>
      </c>
      <c r="CN873" s="219">
        <f t="shared" si="744"/>
        <v>0.59652777777777777</v>
      </c>
      <c r="CO873" s="219">
        <f t="shared" si="744"/>
        <v>0.59652777777777777</v>
      </c>
      <c r="CQ873" s="219">
        <v>0.59513888888888899</v>
      </c>
      <c r="CV873" s="219">
        <f t="shared" si="745"/>
        <v>0.59652777777777777</v>
      </c>
      <c r="CW873" s="219">
        <f t="shared" si="745"/>
        <v>0.59652777777777777</v>
      </c>
      <c r="CY873" s="219">
        <v>0.59513888888888899</v>
      </c>
    </row>
    <row r="874" spans="68:103" ht="15" hidden="1" customHeight="1">
      <c r="BP874" s="236">
        <f ca="1"/>
        <v>0.594444444444444</v>
      </c>
      <c r="CN874" s="219">
        <f t="shared" si="744"/>
        <v>0.59722222222222221</v>
      </c>
      <c r="CO874" s="219">
        <f t="shared" si="744"/>
        <v>0.59722222222222221</v>
      </c>
      <c r="CQ874" s="219">
        <v>0.59583333333333299</v>
      </c>
      <c r="CV874" s="219">
        <f t="shared" si="745"/>
        <v>0.59722222222222221</v>
      </c>
      <c r="CW874" s="219">
        <f t="shared" si="745"/>
        <v>0.59722222222222221</v>
      </c>
      <c r="CY874" s="219">
        <v>0.59583333333333299</v>
      </c>
    </row>
    <row r="875" spans="68:103" ht="15" hidden="1" customHeight="1">
      <c r="BP875" s="236">
        <f ca="1"/>
        <v>0.59513888888888899</v>
      </c>
      <c r="CN875" s="219">
        <f t="shared" si="744"/>
        <v>0.59791666666666665</v>
      </c>
      <c r="CO875" s="219">
        <f t="shared" si="744"/>
        <v>0.59791666666666665</v>
      </c>
      <c r="CQ875" s="219">
        <v>0.59652777777777799</v>
      </c>
      <c r="CV875" s="219">
        <f t="shared" si="745"/>
        <v>0.59791666666666665</v>
      </c>
      <c r="CW875" s="219">
        <f t="shared" si="745"/>
        <v>0.59791666666666665</v>
      </c>
      <c r="CY875" s="219">
        <v>0.59652777777777799</v>
      </c>
    </row>
    <row r="876" spans="68:103" ht="15" hidden="1" customHeight="1">
      <c r="BP876" s="236">
        <f ca="1"/>
        <v>0.59583333333333299</v>
      </c>
      <c r="CN876" s="219">
        <f t="shared" si="744"/>
        <v>0.59861111111111109</v>
      </c>
      <c r="CO876" s="219">
        <f t="shared" si="744"/>
        <v>0.59861111111111109</v>
      </c>
      <c r="CQ876" s="219">
        <v>0.59722222222222199</v>
      </c>
      <c r="CV876" s="219">
        <f t="shared" si="745"/>
        <v>0.59861111111111109</v>
      </c>
      <c r="CW876" s="219">
        <f t="shared" si="745"/>
        <v>0.59861111111111109</v>
      </c>
      <c r="CY876" s="219">
        <v>0.59722222222222199</v>
      </c>
    </row>
    <row r="877" spans="68:103" ht="15" hidden="1" customHeight="1">
      <c r="BP877" s="236">
        <f ca="1"/>
        <v>0.59652777777777799</v>
      </c>
      <c r="CN877" s="219">
        <f t="shared" si="744"/>
        <v>0.59930555555555554</v>
      </c>
      <c r="CO877" s="219">
        <f t="shared" si="744"/>
        <v>0.59930555555555554</v>
      </c>
      <c r="CQ877" s="219">
        <v>0.59791666666666698</v>
      </c>
      <c r="CV877" s="219">
        <f t="shared" si="745"/>
        <v>0.59930555555555554</v>
      </c>
      <c r="CW877" s="219">
        <f t="shared" si="745"/>
        <v>0.59930555555555554</v>
      </c>
      <c r="CY877" s="219">
        <v>0.59791666666666698</v>
      </c>
    </row>
    <row r="878" spans="68:103" ht="15" hidden="1" customHeight="1">
      <c r="BP878" s="236">
        <f ca="1"/>
        <v>0.59722222222222199</v>
      </c>
      <c r="CN878" s="219">
        <f t="shared" si="744"/>
        <v>0.6</v>
      </c>
      <c r="CO878" s="219">
        <f t="shared" si="744"/>
        <v>0.6</v>
      </c>
      <c r="CQ878" s="219">
        <v>0.59861111111111098</v>
      </c>
      <c r="CV878" s="219">
        <f t="shared" si="745"/>
        <v>0.6</v>
      </c>
      <c r="CW878" s="219">
        <f t="shared" si="745"/>
        <v>0.6</v>
      </c>
      <c r="CY878" s="219">
        <v>0.59861111111111098</v>
      </c>
    </row>
    <row r="879" spans="68:103" ht="15" hidden="1" customHeight="1">
      <c r="BP879" s="236">
        <f ca="1"/>
        <v>0.59791666666666698</v>
      </c>
      <c r="CN879" s="219">
        <f t="shared" si="744"/>
        <v>0.60069444444444442</v>
      </c>
      <c r="CO879" s="219">
        <f t="shared" si="744"/>
        <v>0.60069444444444442</v>
      </c>
      <c r="CQ879" s="219">
        <v>0.59930555555555598</v>
      </c>
      <c r="CV879" s="219">
        <f t="shared" si="745"/>
        <v>0.60069444444444442</v>
      </c>
      <c r="CW879" s="219">
        <f t="shared" si="745"/>
        <v>0.60069444444444442</v>
      </c>
      <c r="CY879" s="219">
        <v>0.59930555555555598</v>
      </c>
    </row>
    <row r="880" spans="68:103" ht="15" hidden="1" customHeight="1">
      <c r="BP880" s="236">
        <f ca="1"/>
        <v>0.59861111111111098</v>
      </c>
      <c r="CN880" s="219">
        <f t="shared" ref="CN880:CO895" si="746">IF(CN879=1,TIME(0,1,0),TIME(HOUR(CN879),MINUTE(CN879),0)+TIME(0,1,0))</f>
        <v>0.60138888888888886</v>
      </c>
      <c r="CO880" s="219">
        <f t="shared" si="746"/>
        <v>0.60138888888888886</v>
      </c>
      <c r="CQ880" s="219">
        <v>0.6</v>
      </c>
      <c r="CV880" s="219">
        <f t="shared" ref="CV880:CW895" si="747">IF(CV879=1,TIME(0,1,0),TIME(HOUR(CV879),MINUTE(CV879),0)+TIME(0,1,0))</f>
        <v>0.60138888888888886</v>
      </c>
      <c r="CW880" s="219">
        <f t="shared" si="747"/>
        <v>0.60138888888888886</v>
      </c>
      <c r="CY880" s="219">
        <v>0.6</v>
      </c>
    </row>
    <row r="881" spans="68:103" ht="15" hidden="1" customHeight="1">
      <c r="BP881" s="236">
        <f ca="1"/>
        <v>0.59930555555555598</v>
      </c>
      <c r="CN881" s="219">
        <f t="shared" si="746"/>
        <v>0.6020833333333333</v>
      </c>
      <c r="CO881" s="219">
        <f t="shared" si="746"/>
        <v>0.6020833333333333</v>
      </c>
      <c r="CQ881" s="219">
        <v>0.60069444444444398</v>
      </c>
      <c r="CV881" s="219">
        <f t="shared" si="747"/>
        <v>0.6020833333333333</v>
      </c>
      <c r="CW881" s="219">
        <f t="shared" si="747"/>
        <v>0.6020833333333333</v>
      </c>
      <c r="CY881" s="219">
        <v>0.60069444444444398</v>
      </c>
    </row>
    <row r="882" spans="68:103" ht="15" hidden="1" customHeight="1">
      <c r="BP882" s="236">
        <f ca="1"/>
        <v>0.6</v>
      </c>
      <c r="CN882" s="219">
        <f t="shared" si="746"/>
        <v>0.60277777777777775</v>
      </c>
      <c r="CO882" s="219">
        <f t="shared" si="746"/>
        <v>0.60277777777777775</v>
      </c>
      <c r="CQ882" s="219">
        <v>0.60138888888888897</v>
      </c>
      <c r="CV882" s="219">
        <f t="shared" si="747"/>
        <v>0.60277777777777775</v>
      </c>
      <c r="CW882" s="219">
        <f t="shared" si="747"/>
        <v>0.60277777777777775</v>
      </c>
      <c r="CY882" s="219">
        <v>0.60138888888888897</v>
      </c>
    </row>
    <row r="883" spans="68:103" ht="15" hidden="1" customHeight="1">
      <c r="BP883" s="236">
        <f ca="1"/>
        <v>0.60069444444444398</v>
      </c>
      <c r="CN883" s="219">
        <f t="shared" si="746"/>
        <v>0.60347222222222219</v>
      </c>
      <c r="CO883" s="219">
        <f t="shared" si="746"/>
        <v>0.60347222222222219</v>
      </c>
      <c r="CQ883" s="219">
        <v>0.60208333333333297</v>
      </c>
      <c r="CV883" s="219">
        <f t="shared" si="747"/>
        <v>0.60347222222222219</v>
      </c>
      <c r="CW883" s="219">
        <f t="shared" si="747"/>
        <v>0.60347222222222219</v>
      </c>
      <c r="CY883" s="219">
        <v>0.60208333333333297</v>
      </c>
    </row>
    <row r="884" spans="68:103" ht="15" hidden="1" customHeight="1">
      <c r="BP884" s="236">
        <f ca="1"/>
        <v>0.60138888888888897</v>
      </c>
      <c r="CN884" s="219">
        <f t="shared" si="746"/>
        <v>0.60416666666666663</v>
      </c>
      <c r="CO884" s="219">
        <f t="shared" si="746"/>
        <v>0.60416666666666663</v>
      </c>
      <c r="CQ884" s="219">
        <v>0.60277777777777797</v>
      </c>
      <c r="CV884" s="219">
        <f t="shared" si="747"/>
        <v>0.60416666666666663</v>
      </c>
      <c r="CW884" s="219">
        <f t="shared" si="747"/>
        <v>0.60416666666666663</v>
      </c>
      <c r="CY884" s="219">
        <v>0.60277777777777797</v>
      </c>
    </row>
    <row r="885" spans="68:103" ht="15" hidden="1" customHeight="1">
      <c r="BP885" s="236">
        <f ca="1"/>
        <v>0.60208333333333297</v>
      </c>
      <c r="CN885" s="219">
        <f t="shared" si="746"/>
        <v>0.60486111111111107</v>
      </c>
      <c r="CO885" s="219">
        <f t="shared" si="746"/>
        <v>0.60486111111111107</v>
      </c>
      <c r="CQ885" s="219">
        <v>0.60347222222222197</v>
      </c>
      <c r="CV885" s="219">
        <f t="shared" si="747"/>
        <v>0.60486111111111107</v>
      </c>
      <c r="CW885" s="219">
        <f t="shared" si="747"/>
        <v>0.60486111111111107</v>
      </c>
      <c r="CY885" s="219">
        <v>0.60347222222222197</v>
      </c>
    </row>
    <row r="886" spans="68:103" ht="15" hidden="1" customHeight="1">
      <c r="BP886" s="236">
        <f ca="1"/>
        <v>0.60277777777777797</v>
      </c>
      <c r="CN886" s="219">
        <f t="shared" si="746"/>
        <v>0.60555555555555551</v>
      </c>
      <c r="CO886" s="219">
        <f t="shared" si="746"/>
        <v>0.60555555555555551</v>
      </c>
      <c r="CQ886" s="219">
        <v>0.60416666666666696</v>
      </c>
      <c r="CV886" s="219">
        <f t="shared" si="747"/>
        <v>0.60555555555555551</v>
      </c>
      <c r="CW886" s="219">
        <f t="shared" si="747"/>
        <v>0.60555555555555551</v>
      </c>
      <c r="CY886" s="219">
        <v>0.60416666666666696</v>
      </c>
    </row>
    <row r="887" spans="68:103" ht="15" hidden="1" customHeight="1">
      <c r="BP887" s="236">
        <f ca="1"/>
        <v>0.60347222222222197</v>
      </c>
      <c r="CN887" s="219">
        <f t="shared" si="746"/>
        <v>0.60624999999999996</v>
      </c>
      <c r="CO887" s="219">
        <f t="shared" si="746"/>
        <v>0.60624999999999996</v>
      </c>
      <c r="CQ887" s="219">
        <v>0.60486111111111096</v>
      </c>
      <c r="CV887" s="219">
        <f t="shared" si="747"/>
        <v>0.60624999999999996</v>
      </c>
      <c r="CW887" s="219">
        <f t="shared" si="747"/>
        <v>0.60624999999999996</v>
      </c>
      <c r="CY887" s="219">
        <v>0.60486111111111096</v>
      </c>
    </row>
    <row r="888" spans="68:103" ht="15" hidden="1" customHeight="1">
      <c r="BP888" s="236">
        <f ca="1"/>
        <v>0.60416666666666696</v>
      </c>
      <c r="CN888" s="219">
        <f t="shared" si="746"/>
        <v>0.6069444444444444</v>
      </c>
      <c r="CO888" s="219">
        <f t="shared" si="746"/>
        <v>0.6069444444444444</v>
      </c>
      <c r="CQ888" s="219">
        <v>0.60555555555555596</v>
      </c>
      <c r="CV888" s="219">
        <f t="shared" si="747"/>
        <v>0.6069444444444444</v>
      </c>
      <c r="CW888" s="219">
        <f t="shared" si="747"/>
        <v>0.6069444444444444</v>
      </c>
      <c r="CY888" s="219">
        <v>0.60555555555555596</v>
      </c>
    </row>
    <row r="889" spans="68:103" ht="15" hidden="1" customHeight="1">
      <c r="BP889" s="236">
        <f ca="1"/>
        <v>0.60486111111111096</v>
      </c>
      <c r="CN889" s="219">
        <f t="shared" si="746"/>
        <v>0.60763888888888884</v>
      </c>
      <c r="CO889" s="219">
        <f t="shared" si="746"/>
        <v>0.60763888888888884</v>
      </c>
      <c r="CQ889" s="219">
        <v>0.60624999999999996</v>
      </c>
      <c r="CV889" s="219">
        <f t="shared" si="747"/>
        <v>0.60763888888888884</v>
      </c>
      <c r="CW889" s="219">
        <f t="shared" si="747"/>
        <v>0.60763888888888884</v>
      </c>
      <c r="CY889" s="219">
        <v>0.60624999999999996</v>
      </c>
    </row>
    <row r="890" spans="68:103" ht="15" hidden="1" customHeight="1">
      <c r="BP890" s="236">
        <f ca="1"/>
        <v>0.60555555555555596</v>
      </c>
      <c r="CN890" s="219">
        <f t="shared" si="746"/>
        <v>0.60833333333333328</v>
      </c>
      <c r="CO890" s="219">
        <f t="shared" si="746"/>
        <v>0.60833333333333328</v>
      </c>
      <c r="CQ890" s="219">
        <v>0.60694444444444495</v>
      </c>
      <c r="CV890" s="219">
        <f t="shared" si="747"/>
        <v>0.60833333333333328</v>
      </c>
      <c r="CW890" s="219">
        <f t="shared" si="747"/>
        <v>0.60833333333333328</v>
      </c>
      <c r="CY890" s="219">
        <v>0.60694444444444495</v>
      </c>
    </row>
    <row r="891" spans="68:103" ht="15" hidden="1" customHeight="1">
      <c r="BP891" s="236">
        <f ca="1"/>
        <v>0.60624999999999996</v>
      </c>
      <c r="CN891" s="219">
        <f t="shared" si="746"/>
        <v>0.60902777777777772</v>
      </c>
      <c r="CO891" s="219">
        <f t="shared" si="746"/>
        <v>0.60902777777777772</v>
      </c>
      <c r="CQ891" s="219">
        <v>0.60763888888888895</v>
      </c>
      <c r="CV891" s="219">
        <f t="shared" si="747"/>
        <v>0.60902777777777772</v>
      </c>
      <c r="CW891" s="219">
        <f t="shared" si="747"/>
        <v>0.60902777777777772</v>
      </c>
      <c r="CY891" s="219">
        <v>0.60763888888888895</v>
      </c>
    </row>
    <row r="892" spans="68:103" ht="15" hidden="1" customHeight="1">
      <c r="BP892" s="236">
        <f ca="1"/>
        <v>0.60694444444444495</v>
      </c>
      <c r="CN892" s="219">
        <f t="shared" si="746"/>
        <v>0.60972222222222217</v>
      </c>
      <c r="CO892" s="219">
        <f t="shared" si="746"/>
        <v>0.60972222222222217</v>
      </c>
      <c r="CQ892" s="219">
        <v>0.60833333333333295</v>
      </c>
      <c r="CV892" s="219">
        <f t="shared" si="747"/>
        <v>0.60972222222222217</v>
      </c>
      <c r="CW892" s="219">
        <f t="shared" si="747"/>
        <v>0.60972222222222217</v>
      </c>
      <c r="CY892" s="219">
        <v>0.60833333333333295</v>
      </c>
    </row>
    <row r="893" spans="68:103" ht="15" hidden="1" customHeight="1">
      <c r="BP893" s="236">
        <f ca="1"/>
        <v>0.60763888888888895</v>
      </c>
      <c r="CN893" s="219">
        <f t="shared" si="746"/>
        <v>0.61041666666666672</v>
      </c>
      <c r="CO893" s="219">
        <f t="shared" si="746"/>
        <v>0.61041666666666672</v>
      </c>
      <c r="CQ893" s="219">
        <v>0.60902777777777795</v>
      </c>
      <c r="CV893" s="219">
        <f t="shared" si="747"/>
        <v>0.61041666666666672</v>
      </c>
      <c r="CW893" s="219">
        <f t="shared" si="747"/>
        <v>0.61041666666666672</v>
      </c>
      <c r="CY893" s="219">
        <v>0.60902777777777795</v>
      </c>
    </row>
    <row r="894" spans="68:103" ht="15" hidden="1" customHeight="1">
      <c r="BP894" s="236">
        <f ca="1"/>
        <v>0.60833333333333295</v>
      </c>
      <c r="CN894" s="219">
        <f t="shared" si="746"/>
        <v>0.61111111111111116</v>
      </c>
      <c r="CO894" s="219">
        <f t="shared" si="746"/>
        <v>0.61111111111111116</v>
      </c>
      <c r="CQ894" s="219">
        <v>0.60972222222222205</v>
      </c>
      <c r="CV894" s="219">
        <f t="shared" si="747"/>
        <v>0.61111111111111116</v>
      </c>
      <c r="CW894" s="219">
        <f t="shared" si="747"/>
        <v>0.61111111111111116</v>
      </c>
      <c r="CY894" s="219">
        <v>0.60972222222222205</v>
      </c>
    </row>
    <row r="895" spans="68:103" ht="15" hidden="1" customHeight="1">
      <c r="BP895" s="236">
        <f ca="1"/>
        <v>0.60902777777777795</v>
      </c>
      <c r="CN895" s="219">
        <f t="shared" si="746"/>
        <v>0.6118055555555556</v>
      </c>
      <c r="CO895" s="219">
        <f t="shared" si="746"/>
        <v>0.6118055555555556</v>
      </c>
      <c r="CQ895" s="219">
        <v>0.61041666666666705</v>
      </c>
      <c r="CV895" s="219">
        <f t="shared" si="747"/>
        <v>0.6118055555555556</v>
      </c>
      <c r="CW895" s="219">
        <f t="shared" si="747"/>
        <v>0.6118055555555556</v>
      </c>
      <c r="CY895" s="219">
        <v>0.61041666666666705</v>
      </c>
    </row>
    <row r="896" spans="68:103" ht="15" hidden="1" customHeight="1">
      <c r="BP896" s="236">
        <f ca="1"/>
        <v>0.60972222222222205</v>
      </c>
      <c r="CN896" s="219">
        <f t="shared" ref="CN896:CO911" si="748">IF(CN895=1,TIME(0,1,0),TIME(HOUR(CN895),MINUTE(CN895),0)+TIME(0,1,0))</f>
        <v>0.61250000000000004</v>
      </c>
      <c r="CO896" s="219">
        <f t="shared" si="748"/>
        <v>0.61250000000000004</v>
      </c>
      <c r="CQ896" s="219">
        <v>0.61111111111111105</v>
      </c>
      <c r="CV896" s="219">
        <f t="shared" ref="CV896:CW911" si="749">IF(CV895=1,TIME(0,1,0),TIME(HOUR(CV895),MINUTE(CV895),0)+TIME(0,1,0))</f>
        <v>0.61250000000000004</v>
      </c>
      <c r="CW896" s="219">
        <f t="shared" si="749"/>
        <v>0.61250000000000004</v>
      </c>
      <c r="CY896" s="219">
        <v>0.61111111111111105</v>
      </c>
    </row>
    <row r="897" spans="68:103" ht="15" hidden="1" customHeight="1">
      <c r="BP897" s="236">
        <f ca="1"/>
        <v>0.61041666666666705</v>
      </c>
      <c r="CN897" s="219">
        <f t="shared" si="748"/>
        <v>0.61319444444444449</v>
      </c>
      <c r="CO897" s="219">
        <f t="shared" si="748"/>
        <v>0.61319444444444449</v>
      </c>
      <c r="CQ897" s="219">
        <v>0.61180555555555605</v>
      </c>
      <c r="CV897" s="219">
        <f t="shared" si="749"/>
        <v>0.61319444444444449</v>
      </c>
      <c r="CW897" s="219">
        <f t="shared" si="749"/>
        <v>0.61319444444444449</v>
      </c>
      <c r="CY897" s="219">
        <v>0.61180555555555605</v>
      </c>
    </row>
    <row r="898" spans="68:103" ht="15" hidden="1" customHeight="1">
      <c r="BP898" s="236">
        <f ca="1"/>
        <v>0.61111111111111105</v>
      </c>
      <c r="CN898" s="219">
        <f t="shared" si="748"/>
        <v>0.61388888888888893</v>
      </c>
      <c r="CO898" s="219">
        <f t="shared" si="748"/>
        <v>0.61388888888888893</v>
      </c>
      <c r="CQ898" s="219">
        <v>0.61250000000000004</v>
      </c>
      <c r="CV898" s="219">
        <f t="shared" si="749"/>
        <v>0.61388888888888893</v>
      </c>
      <c r="CW898" s="219">
        <f t="shared" si="749"/>
        <v>0.61388888888888893</v>
      </c>
      <c r="CY898" s="219">
        <v>0.61250000000000004</v>
      </c>
    </row>
    <row r="899" spans="68:103" ht="15" hidden="1" customHeight="1">
      <c r="BP899" s="236">
        <f ca="1"/>
        <v>0.61180555555555605</v>
      </c>
      <c r="CN899" s="219">
        <f t="shared" si="748"/>
        <v>0.61458333333333337</v>
      </c>
      <c r="CO899" s="219">
        <f t="shared" si="748"/>
        <v>0.61458333333333337</v>
      </c>
      <c r="CQ899" s="219">
        <v>0.61319444444444404</v>
      </c>
      <c r="CV899" s="219">
        <f t="shared" si="749"/>
        <v>0.61458333333333337</v>
      </c>
      <c r="CW899" s="219">
        <f t="shared" si="749"/>
        <v>0.61458333333333337</v>
      </c>
      <c r="CY899" s="219">
        <v>0.61319444444444404</v>
      </c>
    </row>
    <row r="900" spans="68:103" ht="15" hidden="1" customHeight="1">
      <c r="BP900" s="236">
        <f ca="1"/>
        <v>0.61250000000000004</v>
      </c>
      <c r="CN900" s="219">
        <f t="shared" si="748"/>
        <v>0.61527777777777781</v>
      </c>
      <c r="CO900" s="219">
        <f t="shared" si="748"/>
        <v>0.61527777777777781</v>
      </c>
      <c r="CQ900" s="219">
        <v>0.61388888888888904</v>
      </c>
      <c r="CV900" s="219">
        <f t="shared" si="749"/>
        <v>0.61527777777777781</v>
      </c>
      <c r="CW900" s="219">
        <f t="shared" si="749"/>
        <v>0.61527777777777781</v>
      </c>
      <c r="CY900" s="219">
        <v>0.61388888888888904</v>
      </c>
    </row>
    <row r="901" spans="68:103" ht="15" hidden="1" customHeight="1">
      <c r="BP901" s="236">
        <f ca="1"/>
        <v>0.61319444444444404</v>
      </c>
      <c r="CN901" s="219">
        <f t="shared" si="748"/>
        <v>0.61597222222222225</v>
      </c>
      <c r="CO901" s="219">
        <f t="shared" si="748"/>
        <v>0.61597222222222225</v>
      </c>
      <c r="CQ901" s="219">
        <v>0.61458333333333304</v>
      </c>
      <c r="CV901" s="219">
        <f t="shared" si="749"/>
        <v>0.61597222222222225</v>
      </c>
      <c r="CW901" s="219">
        <f t="shared" si="749"/>
        <v>0.61597222222222225</v>
      </c>
      <c r="CY901" s="219">
        <v>0.61458333333333304</v>
      </c>
    </row>
    <row r="902" spans="68:103" ht="15" hidden="1" customHeight="1">
      <c r="BP902" s="236">
        <f ca="1"/>
        <v>0.61388888888888904</v>
      </c>
      <c r="CN902" s="219">
        <f t="shared" si="748"/>
        <v>0.6166666666666667</v>
      </c>
      <c r="CO902" s="219">
        <f t="shared" si="748"/>
        <v>0.6166666666666667</v>
      </c>
      <c r="CQ902" s="219">
        <v>0.61527777777777803</v>
      </c>
      <c r="CV902" s="219">
        <f t="shared" si="749"/>
        <v>0.6166666666666667</v>
      </c>
      <c r="CW902" s="219">
        <f t="shared" si="749"/>
        <v>0.6166666666666667</v>
      </c>
      <c r="CY902" s="219">
        <v>0.61527777777777803</v>
      </c>
    </row>
    <row r="903" spans="68:103" ht="15" hidden="1" customHeight="1">
      <c r="BP903" s="236">
        <f ca="1"/>
        <v>0.61458333333333304</v>
      </c>
      <c r="CN903" s="219">
        <f t="shared" si="748"/>
        <v>0.61736111111111114</v>
      </c>
      <c r="CO903" s="219">
        <f t="shared" si="748"/>
        <v>0.61736111111111114</v>
      </c>
      <c r="CQ903" s="219">
        <v>0.61597222222222203</v>
      </c>
      <c r="CV903" s="219">
        <f t="shared" si="749"/>
        <v>0.61736111111111114</v>
      </c>
      <c r="CW903" s="219">
        <f t="shared" si="749"/>
        <v>0.61736111111111114</v>
      </c>
      <c r="CY903" s="219">
        <v>0.61597222222222203</v>
      </c>
    </row>
    <row r="904" spans="68:103" ht="15" hidden="1" customHeight="1">
      <c r="BP904" s="236">
        <f ca="1"/>
        <v>0.61527777777777803</v>
      </c>
      <c r="CN904" s="219">
        <f t="shared" si="748"/>
        <v>0.61805555555555558</v>
      </c>
      <c r="CO904" s="219">
        <f t="shared" si="748"/>
        <v>0.61805555555555558</v>
      </c>
      <c r="CQ904" s="219">
        <v>0.61666666666666703</v>
      </c>
      <c r="CV904" s="219">
        <f t="shared" si="749"/>
        <v>0.61805555555555558</v>
      </c>
      <c r="CW904" s="219">
        <f t="shared" si="749"/>
        <v>0.61805555555555558</v>
      </c>
      <c r="CY904" s="219">
        <v>0.61666666666666703</v>
      </c>
    </row>
    <row r="905" spans="68:103" ht="15" hidden="1" customHeight="1">
      <c r="BP905" s="236">
        <f ca="1"/>
        <v>0.61597222222222203</v>
      </c>
      <c r="CN905" s="219">
        <f t="shared" si="748"/>
        <v>0.61875000000000002</v>
      </c>
      <c r="CO905" s="219">
        <f t="shared" si="748"/>
        <v>0.61875000000000002</v>
      </c>
      <c r="CQ905" s="219">
        <v>0.61736111111111103</v>
      </c>
      <c r="CV905" s="219">
        <f t="shared" si="749"/>
        <v>0.61875000000000002</v>
      </c>
      <c r="CW905" s="219">
        <f t="shared" si="749"/>
        <v>0.61875000000000002</v>
      </c>
      <c r="CY905" s="219">
        <v>0.61736111111111103</v>
      </c>
    </row>
    <row r="906" spans="68:103" ht="15" hidden="1" customHeight="1">
      <c r="BP906" s="236">
        <f ca="1"/>
        <v>0.61666666666666703</v>
      </c>
      <c r="CN906" s="219">
        <f t="shared" si="748"/>
        <v>0.61944444444444446</v>
      </c>
      <c r="CO906" s="219">
        <f t="shared" si="748"/>
        <v>0.61944444444444446</v>
      </c>
      <c r="CQ906" s="219">
        <v>0.61805555555555602</v>
      </c>
      <c r="CV906" s="219">
        <f t="shared" si="749"/>
        <v>0.61944444444444446</v>
      </c>
      <c r="CW906" s="219">
        <f t="shared" si="749"/>
        <v>0.61944444444444446</v>
      </c>
      <c r="CY906" s="219">
        <v>0.61805555555555602</v>
      </c>
    </row>
    <row r="907" spans="68:103" ht="15" hidden="1" customHeight="1">
      <c r="BP907" s="236">
        <f ca="1"/>
        <v>0.61736111111111103</v>
      </c>
      <c r="CN907" s="219">
        <f t="shared" si="748"/>
        <v>0.62013888888888891</v>
      </c>
      <c r="CO907" s="219">
        <f t="shared" si="748"/>
        <v>0.62013888888888891</v>
      </c>
      <c r="CQ907" s="219">
        <v>0.61875000000000002</v>
      </c>
      <c r="CV907" s="219">
        <f t="shared" si="749"/>
        <v>0.62013888888888891</v>
      </c>
      <c r="CW907" s="219">
        <f t="shared" si="749"/>
        <v>0.62013888888888891</v>
      </c>
      <c r="CY907" s="219">
        <v>0.61875000000000002</v>
      </c>
    </row>
    <row r="908" spans="68:103" ht="15" hidden="1" customHeight="1">
      <c r="BP908" s="236">
        <f ca="1"/>
        <v>0.61805555555555602</v>
      </c>
      <c r="CN908" s="219">
        <f t="shared" si="748"/>
        <v>0.62083333333333335</v>
      </c>
      <c r="CO908" s="219">
        <f t="shared" si="748"/>
        <v>0.62083333333333335</v>
      </c>
      <c r="CQ908" s="219">
        <v>0.61944444444444402</v>
      </c>
      <c r="CV908" s="219">
        <f t="shared" si="749"/>
        <v>0.62083333333333335</v>
      </c>
      <c r="CW908" s="219">
        <f t="shared" si="749"/>
        <v>0.62083333333333335</v>
      </c>
      <c r="CY908" s="219">
        <v>0.61944444444444402</v>
      </c>
    </row>
    <row r="909" spans="68:103" ht="15" hidden="1" customHeight="1">
      <c r="BP909" s="236">
        <f ca="1"/>
        <v>0.61875000000000002</v>
      </c>
      <c r="CN909" s="219">
        <f t="shared" si="748"/>
        <v>0.62152777777777779</v>
      </c>
      <c r="CO909" s="219">
        <f t="shared" si="748"/>
        <v>0.62152777777777779</v>
      </c>
      <c r="CQ909" s="219">
        <v>0.62013888888888902</v>
      </c>
      <c r="CV909" s="219">
        <f t="shared" si="749"/>
        <v>0.62152777777777779</v>
      </c>
      <c r="CW909" s="219">
        <f t="shared" si="749"/>
        <v>0.62152777777777779</v>
      </c>
      <c r="CY909" s="219">
        <v>0.62013888888888902</v>
      </c>
    </row>
    <row r="910" spans="68:103" ht="15" hidden="1" customHeight="1">
      <c r="BP910" s="236">
        <f ca="1"/>
        <v>0.61944444444444402</v>
      </c>
      <c r="CN910" s="219">
        <f t="shared" si="748"/>
        <v>0.62222222222222223</v>
      </c>
      <c r="CO910" s="219">
        <f t="shared" si="748"/>
        <v>0.62222222222222223</v>
      </c>
      <c r="CQ910" s="219">
        <v>0.62083333333333302</v>
      </c>
      <c r="CV910" s="219">
        <f t="shared" si="749"/>
        <v>0.62222222222222223</v>
      </c>
      <c r="CW910" s="219">
        <f t="shared" si="749"/>
        <v>0.62222222222222223</v>
      </c>
      <c r="CY910" s="219">
        <v>0.62083333333333302</v>
      </c>
    </row>
    <row r="911" spans="68:103" ht="15" hidden="1" customHeight="1">
      <c r="BP911" s="236">
        <f ca="1"/>
        <v>0.62013888888888902</v>
      </c>
      <c r="CN911" s="219">
        <f t="shared" si="748"/>
        <v>0.62291666666666667</v>
      </c>
      <c r="CO911" s="219">
        <f t="shared" si="748"/>
        <v>0.62291666666666667</v>
      </c>
      <c r="CQ911" s="219">
        <v>0.62152777777777801</v>
      </c>
      <c r="CV911" s="219">
        <f t="shared" si="749"/>
        <v>0.62291666666666667</v>
      </c>
      <c r="CW911" s="219">
        <f t="shared" si="749"/>
        <v>0.62291666666666667</v>
      </c>
      <c r="CY911" s="219">
        <v>0.62152777777777801</v>
      </c>
    </row>
    <row r="912" spans="68:103" ht="15" hidden="1" customHeight="1">
      <c r="BP912" s="236">
        <f ca="1"/>
        <v>0.62083333333333302</v>
      </c>
      <c r="CN912" s="219">
        <f t="shared" ref="CN912:CO927" si="750">IF(CN911=1,TIME(0,1,0),TIME(HOUR(CN911),MINUTE(CN911),0)+TIME(0,1,0))</f>
        <v>0.62361111111111112</v>
      </c>
      <c r="CO912" s="219">
        <f t="shared" si="750"/>
        <v>0.62361111111111112</v>
      </c>
      <c r="CQ912" s="219">
        <v>0.62222222222222201</v>
      </c>
      <c r="CV912" s="219">
        <f t="shared" ref="CV912:CW927" si="751">IF(CV911=1,TIME(0,1,0),TIME(HOUR(CV911),MINUTE(CV911),0)+TIME(0,1,0))</f>
        <v>0.62361111111111112</v>
      </c>
      <c r="CW912" s="219">
        <f t="shared" si="751"/>
        <v>0.62361111111111112</v>
      </c>
      <c r="CY912" s="219">
        <v>0.62222222222222201</v>
      </c>
    </row>
    <row r="913" spans="68:103" ht="15" hidden="1" customHeight="1">
      <c r="BP913" s="236">
        <f ca="1"/>
        <v>0.62152777777777801</v>
      </c>
      <c r="CN913" s="219">
        <f t="shared" si="750"/>
        <v>0.62430555555555556</v>
      </c>
      <c r="CO913" s="219">
        <f t="shared" si="750"/>
        <v>0.62430555555555556</v>
      </c>
      <c r="CQ913" s="219">
        <v>0.62291666666666701</v>
      </c>
      <c r="CV913" s="219">
        <f t="shared" si="751"/>
        <v>0.62430555555555556</v>
      </c>
      <c r="CW913" s="219">
        <f t="shared" si="751"/>
        <v>0.62430555555555556</v>
      </c>
      <c r="CY913" s="219">
        <v>0.62291666666666701</v>
      </c>
    </row>
    <row r="914" spans="68:103" ht="15" hidden="1" customHeight="1">
      <c r="BP914" s="236">
        <f ca="1"/>
        <v>0.62222222222222201</v>
      </c>
      <c r="CN914" s="219">
        <f t="shared" si="750"/>
        <v>0.625</v>
      </c>
      <c r="CO914" s="219">
        <f t="shared" si="750"/>
        <v>0.625</v>
      </c>
      <c r="CQ914" s="219">
        <v>0.62361111111111101</v>
      </c>
      <c r="CV914" s="219">
        <f t="shared" si="751"/>
        <v>0.625</v>
      </c>
      <c r="CW914" s="219">
        <f t="shared" si="751"/>
        <v>0.625</v>
      </c>
      <c r="CY914" s="219">
        <v>0.62361111111111101</v>
      </c>
    </row>
    <row r="915" spans="68:103" ht="15" hidden="1" customHeight="1">
      <c r="BP915" s="236">
        <f ca="1"/>
        <v>0.62291666666666701</v>
      </c>
      <c r="CN915" s="219">
        <f t="shared" si="750"/>
        <v>0.62569444444444444</v>
      </c>
      <c r="CO915" s="219">
        <f t="shared" si="750"/>
        <v>0.62569444444444444</v>
      </c>
      <c r="CQ915" s="219">
        <v>0.624305555555556</v>
      </c>
      <c r="CV915" s="219">
        <f t="shared" si="751"/>
        <v>0.62569444444444444</v>
      </c>
      <c r="CW915" s="219">
        <f t="shared" si="751"/>
        <v>0.62569444444444444</v>
      </c>
      <c r="CY915" s="219">
        <v>0.624305555555556</v>
      </c>
    </row>
    <row r="916" spans="68:103" ht="15" hidden="1" customHeight="1">
      <c r="BP916" s="236">
        <f ca="1"/>
        <v>0.62361111111111101</v>
      </c>
      <c r="CN916" s="219">
        <f t="shared" si="750"/>
        <v>0.62638888888888888</v>
      </c>
      <c r="CO916" s="219">
        <f t="shared" si="750"/>
        <v>0.62638888888888888</v>
      </c>
      <c r="CQ916" s="219">
        <v>0.625</v>
      </c>
      <c r="CV916" s="219">
        <f t="shared" si="751"/>
        <v>0.62638888888888888</v>
      </c>
      <c r="CW916" s="219">
        <f t="shared" si="751"/>
        <v>0.62638888888888888</v>
      </c>
      <c r="CY916" s="219">
        <v>0.625</v>
      </c>
    </row>
    <row r="917" spans="68:103" ht="15" hidden="1" customHeight="1">
      <c r="BP917" s="236">
        <f ca="1"/>
        <v>0.624305555555556</v>
      </c>
      <c r="CN917" s="219">
        <f t="shared" si="750"/>
        <v>0.62708333333333333</v>
      </c>
      <c r="CO917" s="219">
        <f t="shared" si="750"/>
        <v>0.62708333333333333</v>
      </c>
      <c r="CQ917" s="219">
        <v>0.625694444444444</v>
      </c>
      <c r="CV917" s="219">
        <f t="shared" si="751"/>
        <v>0.62708333333333333</v>
      </c>
      <c r="CW917" s="219">
        <f t="shared" si="751"/>
        <v>0.62708333333333333</v>
      </c>
      <c r="CY917" s="219">
        <v>0.625694444444444</v>
      </c>
    </row>
    <row r="918" spans="68:103" ht="15" hidden="1" customHeight="1">
      <c r="BP918" s="236">
        <f ca="1"/>
        <v>0.625</v>
      </c>
      <c r="CN918" s="219">
        <f t="shared" si="750"/>
        <v>0.62777777777777777</v>
      </c>
      <c r="CO918" s="219">
        <f t="shared" si="750"/>
        <v>0.62777777777777777</v>
      </c>
      <c r="CQ918" s="219">
        <v>0.62638888888888899</v>
      </c>
      <c r="CV918" s="219">
        <f t="shared" si="751"/>
        <v>0.62777777777777777</v>
      </c>
      <c r="CW918" s="219">
        <f t="shared" si="751"/>
        <v>0.62777777777777777</v>
      </c>
      <c r="CY918" s="219">
        <v>0.62638888888888899</v>
      </c>
    </row>
    <row r="919" spans="68:103" ht="15" hidden="1" customHeight="1">
      <c r="BP919" s="236">
        <f ca="1"/>
        <v>0.625694444444444</v>
      </c>
      <c r="CN919" s="219">
        <f t="shared" si="750"/>
        <v>0.62847222222222221</v>
      </c>
      <c r="CO919" s="219">
        <f t="shared" si="750"/>
        <v>0.62847222222222221</v>
      </c>
      <c r="CQ919" s="219">
        <v>0.62708333333333299</v>
      </c>
      <c r="CV919" s="219">
        <f t="shared" si="751"/>
        <v>0.62847222222222221</v>
      </c>
      <c r="CW919" s="219">
        <f t="shared" si="751"/>
        <v>0.62847222222222221</v>
      </c>
      <c r="CY919" s="219">
        <v>0.62708333333333299</v>
      </c>
    </row>
    <row r="920" spans="68:103" ht="15" hidden="1" customHeight="1">
      <c r="BP920" s="236">
        <f ca="1"/>
        <v>0.62638888888888899</v>
      </c>
      <c r="CN920" s="219">
        <f t="shared" si="750"/>
        <v>0.62916666666666665</v>
      </c>
      <c r="CO920" s="219">
        <f t="shared" si="750"/>
        <v>0.62916666666666665</v>
      </c>
      <c r="CQ920" s="219">
        <v>0.62777777777777799</v>
      </c>
      <c r="CV920" s="219">
        <f t="shared" si="751"/>
        <v>0.62916666666666665</v>
      </c>
      <c r="CW920" s="219">
        <f t="shared" si="751"/>
        <v>0.62916666666666665</v>
      </c>
      <c r="CY920" s="219">
        <v>0.62777777777777799</v>
      </c>
    </row>
    <row r="921" spans="68:103" ht="15" hidden="1" customHeight="1">
      <c r="BP921" s="236">
        <f ca="1"/>
        <v>0.62708333333333299</v>
      </c>
      <c r="CN921" s="219">
        <f t="shared" si="750"/>
        <v>0.62986111111111109</v>
      </c>
      <c r="CO921" s="219">
        <f t="shared" si="750"/>
        <v>0.62986111111111109</v>
      </c>
      <c r="CQ921" s="219">
        <v>0.62847222222222199</v>
      </c>
      <c r="CV921" s="219">
        <f t="shared" si="751"/>
        <v>0.62986111111111109</v>
      </c>
      <c r="CW921" s="219">
        <f t="shared" si="751"/>
        <v>0.62986111111111109</v>
      </c>
      <c r="CY921" s="219">
        <v>0.62847222222222199</v>
      </c>
    </row>
    <row r="922" spans="68:103" ht="15" hidden="1" customHeight="1">
      <c r="BP922" s="236">
        <f ca="1"/>
        <v>0.62777777777777799</v>
      </c>
      <c r="CN922" s="219">
        <f t="shared" si="750"/>
        <v>0.63055555555555554</v>
      </c>
      <c r="CO922" s="219">
        <f t="shared" si="750"/>
        <v>0.63055555555555554</v>
      </c>
      <c r="CQ922" s="219">
        <v>0.62916666666666698</v>
      </c>
      <c r="CV922" s="219">
        <f t="shared" si="751"/>
        <v>0.63055555555555554</v>
      </c>
      <c r="CW922" s="219">
        <f t="shared" si="751"/>
        <v>0.63055555555555554</v>
      </c>
      <c r="CY922" s="219">
        <v>0.62916666666666698</v>
      </c>
    </row>
    <row r="923" spans="68:103" ht="15" hidden="1" customHeight="1">
      <c r="BP923" s="236">
        <f ca="1"/>
        <v>0.62847222222222199</v>
      </c>
      <c r="CN923" s="219">
        <f t="shared" si="750"/>
        <v>0.63124999999999998</v>
      </c>
      <c r="CO923" s="219">
        <f t="shared" si="750"/>
        <v>0.63124999999999998</v>
      </c>
      <c r="CQ923" s="219">
        <v>0.62986111111111098</v>
      </c>
      <c r="CV923" s="219">
        <f t="shared" si="751"/>
        <v>0.63124999999999998</v>
      </c>
      <c r="CW923" s="219">
        <f t="shared" si="751"/>
        <v>0.63124999999999998</v>
      </c>
      <c r="CY923" s="219">
        <v>0.62986111111111098</v>
      </c>
    </row>
    <row r="924" spans="68:103" ht="15" hidden="1" customHeight="1">
      <c r="BP924" s="236">
        <f ca="1"/>
        <v>0.62916666666666698</v>
      </c>
      <c r="CN924" s="219">
        <f t="shared" si="750"/>
        <v>0.63194444444444442</v>
      </c>
      <c r="CO924" s="219">
        <f t="shared" si="750"/>
        <v>0.63194444444444442</v>
      </c>
      <c r="CQ924" s="219">
        <v>0.63055555555555598</v>
      </c>
      <c r="CV924" s="219">
        <f t="shared" si="751"/>
        <v>0.63194444444444442</v>
      </c>
      <c r="CW924" s="219">
        <f t="shared" si="751"/>
        <v>0.63194444444444442</v>
      </c>
      <c r="CY924" s="219">
        <v>0.63055555555555598</v>
      </c>
    </row>
    <row r="925" spans="68:103" ht="15" hidden="1" customHeight="1">
      <c r="BP925" s="236">
        <f ca="1"/>
        <v>0.62986111111111098</v>
      </c>
      <c r="CN925" s="219">
        <f t="shared" si="750"/>
        <v>0.63263888888888886</v>
      </c>
      <c r="CO925" s="219">
        <f t="shared" si="750"/>
        <v>0.63263888888888886</v>
      </c>
      <c r="CQ925" s="219">
        <v>0.63124999999999998</v>
      </c>
      <c r="CV925" s="219">
        <f t="shared" si="751"/>
        <v>0.63263888888888886</v>
      </c>
      <c r="CW925" s="219">
        <f t="shared" si="751"/>
        <v>0.63263888888888886</v>
      </c>
      <c r="CY925" s="219">
        <v>0.63124999999999998</v>
      </c>
    </row>
    <row r="926" spans="68:103" ht="15" hidden="1" customHeight="1">
      <c r="BP926" s="236">
        <f ca="1"/>
        <v>0.63055555555555598</v>
      </c>
      <c r="CN926" s="219">
        <f t="shared" si="750"/>
        <v>0.6333333333333333</v>
      </c>
      <c r="CO926" s="219">
        <f t="shared" si="750"/>
        <v>0.6333333333333333</v>
      </c>
      <c r="CQ926" s="219">
        <v>0.63194444444444398</v>
      </c>
      <c r="CV926" s="219">
        <f t="shared" si="751"/>
        <v>0.6333333333333333</v>
      </c>
      <c r="CW926" s="219">
        <f t="shared" si="751"/>
        <v>0.6333333333333333</v>
      </c>
      <c r="CY926" s="219">
        <v>0.63194444444444398</v>
      </c>
    </row>
    <row r="927" spans="68:103" ht="15" hidden="1" customHeight="1">
      <c r="BP927" s="236">
        <f ca="1"/>
        <v>0.63124999999999998</v>
      </c>
      <c r="CN927" s="219">
        <f t="shared" si="750"/>
        <v>0.63402777777777775</v>
      </c>
      <c r="CO927" s="219">
        <f t="shared" si="750"/>
        <v>0.63402777777777775</v>
      </c>
      <c r="CQ927" s="219">
        <v>0.63263888888888897</v>
      </c>
      <c r="CV927" s="219">
        <f t="shared" si="751"/>
        <v>0.63402777777777775</v>
      </c>
      <c r="CW927" s="219">
        <f t="shared" si="751"/>
        <v>0.63402777777777775</v>
      </c>
      <c r="CY927" s="219">
        <v>0.63263888888888897</v>
      </c>
    </row>
    <row r="928" spans="68:103" ht="15" hidden="1" customHeight="1">
      <c r="BP928" s="236">
        <f ca="1"/>
        <v>0.63194444444444398</v>
      </c>
      <c r="CN928" s="219">
        <f t="shared" ref="CN928:CO943" si="752">IF(CN927=1,TIME(0,1,0),TIME(HOUR(CN927),MINUTE(CN927),0)+TIME(0,1,0))</f>
        <v>0.63472222222222219</v>
      </c>
      <c r="CO928" s="219">
        <f t="shared" si="752"/>
        <v>0.63472222222222219</v>
      </c>
      <c r="CQ928" s="219">
        <v>0.63333333333333297</v>
      </c>
      <c r="CV928" s="219">
        <f t="shared" ref="CV928:CW943" si="753">IF(CV927=1,TIME(0,1,0),TIME(HOUR(CV927),MINUTE(CV927),0)+TIME(0,1,0))</f>
        <v>0.63472222222222219</v>
      </c>
      <c r="CW928" s="219">
        <f t="shared" si="753"/>
        <v>0.63472222222222219</v>
      </c>
      <c r="CY928" s="219">
        <v>0.63333333333333297</v>
      </c>
    </row>
    <row r="929" spans="68:103" ht="15" hidden="1" customHeight="1">
      <c r="BP929" s="236">
        <f ca="1"/>
        <v>0.63263888888888897</v>
      </c>
      <c r="CN929" s="219">
        <f t="shared" si="752"/>
        <v>0.63541666666666663</v>
      </c>
      <c r="CO929" s="219">
        <f t="shared" si="752"/>
        <v>0.63541666666666663</v>
      </c>
      <c r="CQ929" s="219">
        <v>0.63402777777777797</v>
      </c>
      <c r="CV929" s="219">
        <f t="shared" si="753"/>
        <v>0.63541666666666663</v>
      </c>
      <c r="CW929" s="219">
        <f t="shared" si="753"/>
        <v>0.63541666666666663</v>
      </c>
      <c r="CY929" s="219">
        <v>0.63402777777777797</v>
      </c>
    </row>
    <row r="930" spans="68:103" ht="15" hidden="1" customHeight="1">
      <c r="BP930" s="236">
        <f ca="1"/>
        <v>0.63333333333333297</v>
      </c>
      <c r="CN930" s="219">
        <f t="shared" si="752"/>
        <v>0.63611111111111107</v>
      </c>
      <c r="CO930" s="219">
        <f t="shared" si="752"/>
        <v>0.63611111111111107</v>
      </c>
      <c r="CQ930" s="219">
        <v>0.63472222222222197</v>
      </c>
      <c r="CV930" s="219">
        <f t="shared" si="753"/>
        <v>0.63611111111111107</v>
      </c>
      <c r="CW930" s="219">
        <f t="shared" si="753"/>
        <v>0.63611111111111107</v>
      </c>
      <c r="CY930" s="219">
        <v>0.63472222222222197</v>
      </c>
    </row>
    <row r="931" spans="68:103" ht="15" hidden="1" customHeight="1">
      <c r="BP931" s="236">
        <f ca="1"/>
        <v>0.63402777777777797</v>
      </c>
      <c r="CN931" s="219">
        <f t="shared" si="752"/>
        <v>0.63680555555555551</v>
      </c>
      <c r="CO931" s="219">
        <f t="shared" si="752"/>
        <v>0.63680555555555551</v>
      </c>
      <c r="CQ931" s="219">
        <v>0.63541666666666696</v>
      </c>
      <c r="CV931" s="219">
        <f t="shared" si="753"/>
        <v>0.63680555555555551</v>
      </c>
      <c r="CW931" s="219">
        <f t="shared" si="753"/>
        <v>0.63680555555555551</v>
      </c>
      <c r="CY931" s="219">
        <v>0.63541666666666696</v>
      </c>
    </row>
    <row r="932" spans="68:103" ht="15" hidden="1" customHeight="1">
      <c r="BP932" s="236">
        <f ca="1"/>
        <v>0.63472222222222197</v>
      </c>
      <c r="CN932" s="219">
        <f t="shared" si="752"/>
        <v>0.63749999999999996</v>
      </c>
      <c r="CO932" s="219">
        <f t="shared" si="752"/>
        <v>0.63749999999999996</v>
      </c>
      <c r="CQ932" s="219">
        <v>0.63611111111111096</v>
      </c>
      <c r="CV932" s="219">
        <f t="shared" si="753"/>
        <v>0.63749999999999996</v>
      </c>
      <c r="CW932" s="219">
        <f t="shared" si="753"/>
        <v>0.63749999999999996</v>
      </c>
      <c r="CY932" s="219">
        <v>0.63611111111111096</v>
      </c>
    </row>
    <row r="933" spans="68:103" ht="15" hidden="1" customHeight="1">
      <c r="BP933" s="236">
        <f ca="1"/>
        <v>0.63541666666666696</v>
      </c>
      <c r="CN933" s="219">
        <f t="shared" si="752"/>
        <v>0.6381944444444444</v>
      </c>
      <c r="CO933" s="219">
        <f t="shared" si="752"/>
        <v>0.6381944444444444</v>
      </c>
      <c r="CQ933" s="219">
        <v>0.63680555555555596</v>
      </c>
      <c r="CV933" s="219">
        <f t="shared" si="753"/>
        <v>0.6381944444444444</v>
      </c>
      <c r="CW933" s="219">
        <f t="shared" si="753"/>
        <v>0.6381944444444444</v>
      </c>
      <c r="CY933" s="219">
        <v>0.63680555555555596</v>
      </c>
    </row>
    <row r="934" spans="68:103" ht="15" hidden="1" customHeight="1">
      <c r="BP934" s="236">
        <f ca="1"/>
        <v>0.63611111111111096</v>
      </c>
      <c r="CN934" s="219">
        <f t="shared" si="752"/>
        <v>0.63888888888888884</v>
      </c>
      <c r="CO934" s="219">
        <f t="shared" si="752"/>
        <v>0.63888888888888884</v>
      </c>
      <c r="CQ934" s="219">
        <v>0.63749999999999996</v>
      </c>
      <c r="CV934" s="219">
        <f t="shared" si="753"/>
        <v>0.63888888888888884</v>
      </c>
      <c r="CW934" s="219">
        <f t="shared" si="753"/>
        <v>0.63888888888888884</v>
      </c>
      <c r="CY934" s="219">
        <v>0.63749999999999996</v>
      </c>
    </row>
    <row r="935" spans="68:103" ht="15" hidden="1" customHeight="1">
      <c r="BP935" s="236">
        <f ca="1"/>
        <v>0.63680555555555596</v>
      </c>
      <c r="CN935" s="219">
        <f t="shared" si="752"/>
        <v>0.63958333333333328</v>
      </c>
      <c r="CO935" s="219">
        <f t="shared" si="752"/>
        <v>0.63958333333333328</v>
      </c>
      <c r="CQ935" s="219">
        <v>0.63819444444444495</v>
      </c>
      <c r="CV935" s="219">
        <f t="shared" si="753"/>
        <v>0.63958333333333328</v>
      </c>
      <c r="CW935" s="219">
        <f t="shared" si="753"/>
        <v>0.63958333333333328</v>
      </c>
      <c r="CY935" s="219">
        <v>0.63819444444444495</v>
      </c>
    </row>
    <row r="936" spans="68:103" ht="15" hidden="1" customHeight="1">
      <c r="BP936" s="236">
        <f ca="1"/>
        <v>0.63749999999999996</v>
      </c>
      <c r="CN936" s="219">
        <f t="shared" si="752"/>
        <v>0.64027777777777772</v>
      </c>
      <c r="CO936" s="219">
        <f t="shared" si="752"/>
        <v>0.64027777777777772</v>
      </c>
      <c r="CQ936" s="219">
        <v>0.63888888888888895</v>
      </c>
      <c r="CV936" s="219">
        <f t="shared" si="753"/>
        <v>0.64027777777777772</v>
      </c>
      <c r="CW936" s="219">
        <f t="shared" si="753"/>
        <v>0.64027777777777772</v>
      </c>
      <c r="CY936" s="219">
        <v>0.63888888888888895</v>
      </c>
    </row>
    <row r="937" spans="68:103" ht="15" hidden="1" customHeight="1">
      <c r="BP937" s="236">
        <f ca="1"/>
        <v>0.63819444444444495</v>
      </c>
      <c r="CN937" s="219">
        <f t="shared" si="752"/>
        <v>0.64097222222222217</v>
      </c>
      <c r="CO937" s="219">
        <f t="shared" si="752"/>
        <v>0.64097222222222217</v>
      </c>
      <c r="CQ937" s="219">
        <v>0.63958333333333295</v>
      </c>
      <c r="CV937" s="219">
        <f t="shared" si="753"/>
        <v>0.64097222222222217</v>
      </c>
      <c r="CW937" s="219">
        <f t="shared" si="753"/>
        <v>0.64097222222222217</v>
      </c>
      <c r="CY937" s="219">
        <v>0.63958333333333295</v>
      </c>
    </row>
    <row r="938" spans="68:103" ht="15" hidden="1" customHeight="1">
      <c r="BP938" s="236">
        <f ca="1"/>
        <v>0.63888888888888895</v>
      </c>
      <c r="CN938" s="219">
        <f t="shared" si="752"/>
        <v>0.64166666666666672</v>
      </c>
      <c r="CO938" s="219">
        <f t="shared" si="752"/>
        <v>0.64166666666666672</v>
      </c>
      <c r="CQ938" s="219">
        <v>0.64027777777777795</v>
      </c>
      <c r="CV938" s="219">
        <f t="shared" si="753"/>
        <v>0.64166666666666672</v>
      </c>
      <c r="CW938" s="219">
        <f t="shared" si="753"/>
        <v>0.64166666666666672</v>
      </c>
      <c r="CY938" s="219">
        <v>0.64027777777777795</v>
      </c>
    </row>
    <row r="939" spans="68:103" ht="15" hidden="1" customHeight="1">
      <c r="BP939" s="236">
        <f ca="1"/>
        <v>0.63958333333333295</v>
      </c>
      <c r="CN939" s="219">
        <f t="shared" si="752"/>
        <v>0.64236111111111116</v>
      </c>
      <c r="CO939" s="219">
        <f t="shared" si="752"/>
        <v>0.64236111111111116</v>
      </c>
      <c r="CQ939" s="219">
        <v>0.64097222222222205</v>
      </c>
      <c r="CV939" s="219">
        <f t="shared" si="753"/>
        <v>0.64236111111111116</v>
      </c>
      <c r="CW939" s="219">
        <f t="shared" si="753"/>
        <v>0.64236111111111116</v>
      </c>
      <c r="CY939" s="219">
        <v>0.64097222222222205</v>
      </c>
    </row>
    <row r="940" spans="68:103" ht="15" hidden="1" customHeight="1">
      <c r="BP940" s="236">
        <f ca="1"/>
        <v>0.64027777777777795</v>
      </c>
      <c r="CN940" s="219">
        <f t="shared" si="752"/>
        <v>0.6430555555555556</v>
      </c>
      <c r="CO940" s="219">
        <f t="shared" si="752"/>
        <v>0.6430555555555556</v>
      </c>
      <c r="CQ940" s="219">
        <v>0.64166666666666705</v>
      </c>
      <c r="CV940" s="219">
        <f t="shared" si="753"/>
        <v>0.6430555555555556</v>
      </c>
      <c r="CW940" s="219">
        <f t="shared" si="753"/>
        <v>0.6430555555555556</v>
      </c>
      <c r="CY940" s="219">
        <v>0.64166666666666705</v>
      </c>
    </row>
    <row r="941" spans="68:103" ht="15" hidden="1" customHeight="1">
      <c r="BP941" s="236">
        <f ca="1"/>
        <v>0.64097222222222205</v>
      </c>
      <c r="CN941" s="219">
        <f t="shared" si="752"/>
        <v>0.64375000000000004</v>
      </c>
      <c r="CO941" s="219">
        <f t="shared" si="752"/>
        <v>0.64375000000000004</v>
      </c>
      <c r="CQ941" s="219">
        <v>0.64236111111111105</v>
      </c>
      <c r="CV941" s="219">
        <f t="shared" si="753"/>
        <v>0.64375000000000004</v>
      </c>
      <c r="CW941" s="219">
        <f t="shared" si="753"/>
        <v>0.64375000000000004</v>
      </c>
      <c r="CY941" s="219">
        <v>0.64236111111111105</v>
      </c>
    </row>
    <row r="942" spans="68:103" ht="15" hidden="1" customHeight="1">
      <c r="BP942" s="236">
        <f ca="1"/>
        <v>0.64166666666666705</v>
      </c>
      <c r="CN942" s="219">
        <f t="shared" si="752"/>
        <v>0.64444444444444449</v>
      </c>
      <c r="CO942" s="219">
        <f t="shared" si="752"/>
        <v>0.64444444444444449</v>
      </c>
      <c r="CQ942" s="219">
        <v>0.64305555555555605</v>
      </c>
      <c r="CV942" s="219">
        <f t="shared" si="753"/>
        <v>0.64444444444444449</v>
      </c>
      <c r="CW942" s="219">
        <f t="shared" si="753"/>
        <v>0.64444444444444449</v>
      </c>
      <c r="CY942" s="219">
        <v>0.64305555555555605</v>
      </c>
    </row>
    <row r="943" spans="68:103" ht="15" hidden="1" customHeight="1">
      <c r="BP943" s="236">
        <f ca="1"/>
        <v>0.64236111111111105</v>
      </c>
      <c r="CN943" s="219">
        <f t="shared" si="752"/>
        <v>0.64513888888888893</v>
      </c>
      <c r="CO943" s="219">
        <f t="shared" si="752"/>
        <v>0.64513888888888893</v>
      </c>
      <c r="CQ943" s="219">
        <v>0.64375000000000004</v>
      </c>
      <c r="CV943" s="219">
        <f t="shared" si="753"/>
        <v>0.64513888888888893</v>
      </c>
      <c r="CW943" s="219">
        <f t="shared" si="753"/>
        <v>0.64513888888888893</v>
      </c>
      <c r="CY943" s="219">
        <v>0.64375000000000004</v>
      </c>
    </row>
    <row r="944" spans="68:103" ht="15" hidden="1" customHeight="1">
      <c r="BP944" s="236">
        <f ca="1"/>
        <v>0.64305555555555605</v>
      </c>
      <c r="CN944" s="219">
        <f t="shared" ref="CN944:CO959" si="754">IF(CN943=1,TIME(0,1,0),TIME(HOUR(CN943),MINUTE(CN943),0)+TIME(0,1,0))</f>
        <v>0.64583333333333337</v>
      </c>
      <c r="CO944" s="219">
        <f t="shared" si="754"/>
        <v>0.64583333333333337</v>
      </c>
      <c r="CQ944" s="219">
        <v>0.64444444444444404</v>
      </c>
      <c r="CV944" s="219">
        <f t="shared" ref="CV944:CW959" si="755">IF(CV943=1,TIME(0,1,0),TIME(HOUR(CV943),MINUTE(CV943),0)+TIME(0,1,0))</f>
        <v>0.64583333333333337</v>
      </c>
      <c r="CW944" s="219">
        <f t="shared" si="755"/>
        <v>0.64583333333333337</v>
      </c>
      <c r="CY944" s="219">
        <v>0.64444444444444404</v>
      </c>
    </row>
    <row r="945" spans="68:103" ht="15" hidden="1" customHeight="1">
      <c r="BP945" s="236">
        <f ca="1"/>
        <v>0.64375000000000004</v>
      </c>
      <c r="CN945" s="219">
        <f t="shared" si="754"/>
        <v>0.64652777777777781</v>
      </c>
      <c r="CO945" s="219">
        <f t="shared" si="754"/>
        <v>0.64652777777777781</v>
      </c>
      <c r="CQ945" s="219">
        <v>0.64513888888888904</v>
      </c>
      <c r="CV945" s="219">
        <f t="shared" si="755"/>
        <v>0.64652777777777781</v>
      </c>
      <c r="CW945" s="219">
        <f t="shared" si="755"/>
        <v>0.64652777777777781</v>
      </c>
      <c r="CY945" s="219">
        <v>0.64513888888888904</v>
      </c>
    </row>
    <row r="946" spans="68:103" ht="15" hidden="1" customHeight="1">
      <c r="BP946" s="236">
        <f ca="1"/>
        <v>0.64444444444444404</v>
      </c>
      <c r="CN946" s="219">
        <f t="shared" si="754"/>
        <v>0.64722222222222225</v>
      </c>
      <c r="CO946" s="219">
        <f t="shared" si="754"/>
        <v>0.64722222222222225</v>
      </c>
      <c r="CQ946" s="219">
        <v>0.64583333333333304</v>
      </c>
      <c r="CV946" s="219">
        <f t="shared" si="755"/>
        <v>0.64722222222222225</v>
      </c>
      <c r="CW946" s="219">
        <f t="shared" si="755"/>
        <v>0.64722222222222225</v>
      </c>
      <c r="CY946" s="219">
        <v>0.64583333333333304</v>
      </c>
    </row>
    <row r="947" spans="68:103" ht="15" hidden="1" customHeight="1">
      <c r="BP947" s="236">
        <f ca="1"/>
        <v>0.64513888888888904</v>
      </c>
      <c r="CN947" s="219">
        <f t="shared" si="754"/>
        <v>0.6479166666666667</v>
      </c>
      <c r="CO947" s="219">
        <f t="shared" si="754"/>
        <v>0.6479166666666667</v>
      </c>
      <c r="CQ947" s="219">
        <v>0.64652777777777803</v>
      </c>
      <c r="CV947" s="219">
        <f t="shared" si="755"/>
        <v>0.6479166666666667</v>
      </c>
      <c r="CW947" s="219">
        <f t="shared" si="755"/>
        <v>0.6479166666666667</v>
      </c>
      <c r="CY947" s="219">
        <v>0.64652777777777803</v>
      </c>
    </row>
    <row r="948" spans="68:103" ht="15" hidden="1" customHeight="1">
      <c r="BP948" s="236">
        <f ca="1"/>
        <v>0.64583333333333304</v>
      </c>
      <c r="CN948" s="219">
        <f t="shared" si="754"/>
        <v>0.64861111111111114</v>
      </c>
      <c r="CO948" s="219">
        <f t="shared" si="754"/>
        <v>0.64861111111111114</v>
      </c>
      <c r="CQ948" s="219">
        <v>0.64722222222222203</v>
      </c>
      <c r="CV948" s="219">
        <f t="shared" si="755"/>
        <v>0.64861111111111114</v>
      </c>
      <c r="CW948" s="219">
        <f t="shared" si="755"/>
        <v>0.64861111111111114</v>
      </c>
      <c r="CY948" s="219">
        <v>0.64722222222222203</v>
      </c>
    </row>
    <row r="949" spans="68:103" ht="15" hidden="1" customHeight="1">
      <c r="BP949" s="236">
        <f ca="1"/>
        <v>0.64652777777777803</v>
      </c>
      <c r="CN949" s="219">
        <f t="shared" si="754"/>
        <v>0.64930555555555558</v>
      </c>
      <c r="CO949" s="219">
        <f t="shared" si="754"/>
        <v>0.64930555555555558</v>
      </c>
      <c r="CQ949" s="219">
        <v>0.64791666666666703</v>
      </c>
      <c r="CV949" s="219">
        <f t="shared" si="755"/>
        <v>0.64930555555555558</v>
      </c>
      <c r="CW949" s="219">
        <f t="shared" si="755"/>
        <v>0.64930555555555558</v>
      </c>
      <c r="CY949" s="219">
        <v>0.64791666666666703</v>
      </c>
    </row>
    <row r="950" spans="68:103" ht="15" hidden="1" customHeight="1">
      <c r="BP950" s="236">
        <f ca="1"/>
        <v>0.64722222222222203</v>
      </c>
      <c r="CN950" s="219">
        <f t="shared" si="754"/>
        <v>0.65</v>
      </c>
      <c r="CO950" s="219">
        <f t="shared" si="754"/>
        <v>0.65</v>
      </c>
      <c r="CQ950" s="219">
        <v>0.64861111111111103</v>
      </c>
      <c r="CV950" s="219">
        <f t="shared" si="755"/>
        <v>0.65</v>
      </c>
      <c r="CW950" s="219">
        <f t="shared" si="755"/>
        <v>0.65</v>
      </c>
      <c r="CY950" s="219">
        <v>0.64861111111111103</v>
      </c>
    </row>
    <row r="951" spans="68:103" ht="15" hidden="1" customHeight="1">
      <c r="BP951" s="236">
        <f ca="1"/>
        <v>0.64791666666666703</v>
      </c>
      <c r="CN951" s="219">
        <f t="shared" si="754"/>
        <v>0.65069444444444446</v>
      </c>
      <c r="CO951" s="219">
        <f t="shared" si="754"/>
        <v>0.65069444444444446</v>
      </c>
      <c r="CQ951" s="219">
        <v>0.64930555555555602</v>
      </c>
      <c r="CV951" s="219">
        <f t="shared" si="755"/>
        <v>0.65069444444444446</v>
      </c>
      <c r="CW951" s="219">
        <f t="shared" si="755"/>
        <v>0.65069444444444446</v>
      </c>
      <c r="CY951" s="219">
        <v>0.64930555555555602</v>
      </c>
    </row>
    <row r="952" spans="68:103" ht="15" hidden="1" customHeight="1">
      <c r="BP952" s="236">
        <f ca="1"/>
        <v>0.64861111111111103</v>
      </c>
      <c r="CN952" s="219">
        <f t="shared" si="754"/>
        <v>0.65138888888888891</v>
      </c>
      <c r="CO952" s="219">
        <f t="shared" si="754"/>
        <v>0.65138888888888891</v>
      </c>
      <c r="CQ952" s="219">
        <v>0.65</v>
      </c>
      <c r="CV952" s="219">
        <f t="shared" si="755"/>
        <v>0.65138888888888891</v>
      </c>
      <c r="CW952" s="219">
        <f t="shared" si="755"/>
        <v>0.65138888888888891</v>
      </c>
      <c r="CY952" s="219">
        <v>0.65</v>
      </c>
    </row>
    <row r="953" spans="68:103" ht="15" hidden="1" customHeight="1">
      <c r="BP953" s="236">
        <f ca="1"/>
        <v>0.64930555555555602</v>
      </c>
      <c r="CN953" s="219">
        <f t="shared" si="754"/>
        <v>0.65208333333333335</v>
      </c>
      <c r="CO953" s="219">
        <f t="shared" si="754"/>
        <v>0.65208333333333335</v>
      </c>
      <c r="CQ953" s="219">
        <v>0.65069444444444402</v>
      </c>
      <c r="CV953" s="219">
        <f t="shared" si="755"/>
        <v>0.65208333333333335</v>
      </c>
      <c r="CW953" s="219">
        <f t="shared" si="755"/>
        <v>0.65208333333333335</v>
      </c>
      <c r="CY953" s="219">
        <v>0.65069444444444402</v>
      </c>
    </row>
    <row r="954" spans="68:103" ht="15" hidden="1" customHeight="1">
      <c r="BP954" s="236">
        <f ca="1"/>
        <v>0.65</v>
      </c>
      <c r="CN954" s="219">
        <f t="shared" si="754"/>
        <v>0.65277777777777779</v>
      </c>
      <c r="CO954" s="219">
        <f t="shared" si="754"/>
        <v>0.65277777777777779</v>
      </c>
      <c r="CQ954" s="219">
        <v>0.65138888888888902</v>
      </c>
      <c r="CV954" s="219">
        <f t="shared" si="755"/>
        <v>0.65277777777777779</v>
      </c>
      <c r="CW954" s="219">
        <f t="shared" si="755"/>
        <v>0.65277777777777779</v>
      </c>
      <c r="CY954" s="219">
        <v>0.65138888888888902</v>
      </c>
    </row>
    <row r="955" spans="68:103" ht="15" hidden="1" customHeight="1">
      <c r="BP955" s="236">
        <f ca="1"/>
        <v>0.65069444444444402</v>
      </c>
      <c r="CN955" s="219">
        <f t="shared" si="754"/>
        <v>0.65347222222222223</v>
      </c>
      <c r="CO955" s="219">
        <f t="shared" si="754"/>
        <v>0.65347222222222223</v>
      </c>
      <c r="CQ955" s="219">
        <v>0.65208333333333302</v>
      </c>
      <c r="CV955" s="219">
        <f t="shared" si="755"/>
        <v>0.65347222222222223</v>
      </c>
      <c r="CW955" s="219">
        <f t="shared" si="755"/>
        <v>0.65347222222222223</v>
      </c>
      <c r="CY955" s="219">
        <v>0.65208333333333302</v>
      </c>
    </row>
    <row r="956" spans="68:103" ht="15" hidden="1" customHeight="1">
      <c r="BP956" s="236">
        <f ca="1"/>
        <v>0.65138888888888902</v>
      </c>
      <c r="CN956" s="219">
        <f t="shared" si="754"/>
        <v>0.65416666666666667</v>
      </c>
      <c r="CO956" s="219">
        <f t="shared" si="754"/>
        <v>0.65416666666666667</v>
      </c>
      <c r="CQ956" s="219">
        <v>0.65277777777777801</v>
      </c>
      <c r="CV956" s="219">
        <f t="shared" si="755"/>
        <v>0.65416666666666667</v>
      </c>
      <c r="CW956" s="219">
        <f t="shared" si="755"/>
        <v>0.65416666666666667</v>
      </c>
      <c r="CY956" s="219">
        <v>0.65277777777777801</v>
      </c>
    </row>
    <row r="957" spans="68:103" ht="15" hidden="1" customHeight="1">
      <c r="BP957" s="236">
        <f ca="1"/>
        <v>0.65208333333333302</v>
      </c>
      <c r="CN957" s="219">
        <f t="shared" si="754"/>
        <v>0.65486111111111112</v>
      </c>
      <c r="CO957" s="219">
        <f t="shared" si="754"/>
        <v>0.65486111111111112</v>
      </c>
      <c r="CQ957" s="219">
        <v>0.65347222222222201</v>
      </c>
      <c r="CV957" s="219">
        <f t="shared" si="755"/>
        <v>0.65486111111111112</v>
      </c>
      <c r="CW957" s="219">
        <f t="shared" si="755"/>
        <v>0.65486111111111112</v>
      </c>
      <c r="CY957" s="219">
        <v>0.65347222222222201</v>
      </c>
    </row>
    <row r="958" spans="68:103" ht="15" hidden="1" customHeight="1">
      <c r="BP958" s="236">
        <f ca="1"/>
        <v>0.65277777777777801</v>
      </c>
      <c r="CN958" s="219">
        <f t="shared" si="754"/>
        <v>0.65555555555555556</v>
      </c>
      <c r="CO958" s="219">
        <f t="shared" si="754"/>
        <v>0.65555555555555556</v>
      </c>
      <c r="CQ958" s="219">
        <v>0.65416666666666701</v>
      </c>
      <c r="CV958" s="219">
        <f t="shared" si="755"/>
        <v>0.65555555555555556</v>
      </c>
      <c r="CW958" s="219">
        <f t="shared" si="755"/>
        <v>0.65555555555555556</v>
      </c>
      <c r="CY958" s="219">
        <v>0.65416666666666701</v>
      </c>
    </row>
    <row r="959" spans="68:103" ht="15" hidden="1" customHeight="1">
      <c r="BP959" s="236">
        <f ca="1"/>
        <v>0.65347222222222201</v>
      </c>
      <c r="CN959" s="219">
        <f t="shared" si="754"/>
        <v>0.65625</v>
      </c>
      <c r="CO959" s="219">
        <f t="shared" si="754"/>
        <v>0.65625</v>
      </c>
      <c r="CQ959" s="219">
        <v>0.65486111111111101</v>
      </c>
      <c r="CV959" s="219">
        <f t="shared" si="755"/>
        <v>0.65625</v>
      </c>
      <c r="CW959" s="219">
        <f t="shared" si="755"/>
        <v>0.65625</v>
      </c>
      <c r="CY959" s="219">
        <v>0.65486111111111101</v>
      </c>
    </row>
    <row r="960" spans="68:103" ht="15" hidden="1" customHeight="1">
      <c r="BP960" s="236">
        <f ca="1"/>
        <v>0.65416666666666701</v>
      </c>
      <c r="CN960" s="219">
        <f t="shared" ref="CN960:CO975" si="756">IF(CN959=1,TIME(0,1,0),TIME(HOUR(CN959),MINUTE(CN959),0)+TIME(0,1,0))</f>
        <v>0.65694444444444444</v>
      </c>
      <c r="CO960" s="219">
        <f t="shared" si="756"/>
        <v>0.65694444444444444</v>
      </c>
      <c r="CQ960" s="219">
        <v>0.655555555555556</v>
      </c>
      <c r="CV960" s="219">
        <f t="shared" ref="CV960:CW975" si="757">IF(CV959=1,TIME(0,1,0),TIME(HOUR(CV959),MINUTE(CV959),0)+TIME(0,1,0))</f>
        <v>0.65694444444444444</v>
      </c>
      <c r="CW960" s="219">
        <f t="shared" si="757"/>
        <v>0.65694444444444444</v>
      </c>
      <c r="CY960" s="219">
        <v>0.655555555555556</v>
      </c>
    </row>
    <row r="961" spans="68:103" ht="15" hidden="1" customHeight="1">
      <c r="BP961" s="236">
        <f ca="1"/>
        <v>0.65486111111111101</v>
      </c>
      <c r="CN961" s="219">
        <f t="shared" si="756"/>
        <v>0.65763888888888888</v>
      </c>
      <c r="CO961" s="219">
        <f t="shared" si="756"/>
        <v>0.65763888888888888</v>
      </c>
      <c r="CQ961" s="219">
        <v>0.65625</v>
      </c>
      <c r="CV961" s="219">
        <f t="shared" si="757"/>
        <v>0.65763888888888888</v>
      </c>
      <c r="CW961" s="219">
        <f t="shared" si="757"/>
        <v>0.65763888888888888</v>
      </c>
      <c r="CY961" s="219">
        <v>0.65625</v>
      </c>
    </row>
    <row r="962" spans="68:103" ht="15" hidden="1" customHeight="1">
      <c r="BP962" s="236">
        <f ca="1"/>
        <v>0.655555555555556</v>
      </c>
      <c r="CN962" s="219">
        <f t="shared" si="756"/>
        <v>0.65833333333333333</v>
      </c>
      <c r="CO962" s="219">
        <f t="shared" si="756"/>
        <v>0.65833333333333333</v>
      </c>
      <c r="CQ962" s="219">
        <v>0.656944444444444</v>
      </c>
      <c r="CV962" s="219">
        <f t="shared" si="757"/>
        <v>0.65833333333333333</v>
      </c>
      <c r="CW962" s="219">
        <f t="shared" si="757"/>
        <v>0.65833333333333333</v>
      </c>
      <c r="CY962" s="219">
        <v>0.656944444444444</v>
      </c>
    </row>
    <row r="963" spans="68:103" ht="15" hidden="1" customHeight="1">
      <c r="BP963" s="236">
        <f ca="1"/>
        <v>0.65625</v>
      </c>
      <c r="CN963" s="219">
        <f t="shared" si="756"/>
        <v>0.65902777777777777</v>
      </c>
      <c r="CO963" s="219">
        <f t="shared" si="756"/>
        <v>0.65902777777777777</v>
      </c>
      <c r="CQ963" s="219">
        <v>0.65763888888888899</v>
      </c>
      <c r="CV963" s="219">
        <f t="shared" si="757"/>
        <v>0.65902777777777777</v>
      </c>
      <c r="CW963" s="219">
        <f t="shared" si="757"/>
        <v>0.65902777777777777</v>
      </c>
      <c r="CY963" s="219">
        <v>0.65763888888888899</v>
      </c>
    </row>
    <row r="964" spans="68:103" ht="15" hidden="1" customHeight="1">
      <c r="BP964" s="236">
        <f ca="1"/>
        <v>0.656944444444444</v>
      </c>
      <c r="CN964" s="219">
        <f t="shared" si="756"/>
        <v>0.65972222222222221</v>
      </c>
      <c r="CO964" s="219">
        <f t="shared" si="756"/>
        <v>0.65972222222222221</v>
      </c>
      <c r="CQ964" s="219">
        <v>0.65833333333333299</v>
      </c>
      <c r="CV964" s="219">
        <f t="shared" si="757"/>
        <v>0.65972222222222221</v>
      </c>
      <c r="CW964" s="219">
        <f t="shared" si="757"/>
        <v>0.65972222222222221</v>
      </c>
      <c r="CY964" s="219">
        <v>0.65833333333333299</v>
      </c>
    </row>
    <row r="965" spans="68:103" ht="15" hidden="1" customHeight="1">
      <c r="BP965" s="236">
        <f ca="1"/>
        <v>0.65763888888888899</v>
      </c>
      <c r="CN965" s="219">
        <f t="shared" si="756"/>
        <v>0.66041666666666665</v>
      </c>
      <c r="CO965" s="219">
        <f t="shared" si="756"/>
        <v>0.66041666666666665</v>
      </c>
      <c r="CQ965" s="219">
        <v>0.65902777777777799</v>
      </c>
      <c r="CV965" s="219">
        <f t="shared" si="757"/>
        <v>0.66041666666666665</v>
      </c>
      <c r="CW965" s="219">
        <f t="shared" si="757"/>
        <v>0.66041666666666665</v>
      </c>
      <c r="CY965" s="219">
        <v>0.65902777777777799</v>
      </c>
    </row>
    <row r="966" spans="68:103" ht="15" hidden="1" customHeight="1">
      <c r="BP966" s="236">
        <f ca="1"/>
        <v>0.65833333333333299</v>
      </c>
      <c r="CN966" s="219">
        <f t="shared" si="756"/>
        <v>0.66111111111111109</v>
      </c>
      <c r="CO966" s="219">
        <f t="shared" si="756"/>
        <v>0.66111111111111109</v>
      </c>
      <c r="CQ966" s="219">
        <v>0.65972222222222199</v>
      </c>
      <c r="CV966" s="219">
        <f t="shared" si="757"/>
        <v>0.66111111111111109</v>
      </c>
      <c r="CW966" s="219">
        <f t="shared" si="757"/>
        <v>0.66111111111111109</v>
      </c>
      <c r="CY966" s="219">
        <v>0.65972222222222199</v>
      </c>
    </row>
    <row r="967" spans="68:103" ht="15" hidden="1" customHeight="1">
      <c r="BP967" s="236">
        <f ca="1"/>
        <v>0.65902777777777799</v>
      </c>
      <c r="CN967" s="219">
        <f t="shared" si="756"/>
        <v>0.66180555555555554</v>
      </c>
      <c r="CO967" s="219">
        <f t="shared" si="756"/>
        <v>0.66180555555555554</v>
      </c>
      <c r="CQ967" s="219">
        <v>0.66041666666666698</v>
      </c>
      <c r="CV967" s="219">
        <f t="shared" si="757"/>
        <v>0.66180555555555554</v>
      </c>
      <c r="CW967" s="219">
        <f t="shared" si="757"/>
        <v>0.66180555555555554</v>
      </c>
      <c r="CY967" s="219">
        <v>0.66041666666666698</v>
      </c>
    </row>
    <row r="968" spans="68:103" ht="15" hidden="1" customHeight="1">
      <c r="BP968" s="236">
        <f ca="1"/>
        <v>0.65972222222222199</v>
      </c>
      <c r="CN968" s="219">
        <f t="shared" si="756"/>
        <v>0.66249999999999998</v>
      </c>
      <c r="CO968" s="219">
        <f t="shared" si="756"/>
        <v>0.66249999999999998</v>
      </c>
      <c r="CQ968" s="219">
        <v>0.66111111111111098</v>
      </c>
      <c r="CV968" s="219">
        <f t="shared" si="757"/>
        <v>0.66249999999999998</v>
      </c>
      <c r="CW968" s="219">
        <f t="shared" si="757"/>
        <v>0.66249999999999998</v>
      </c>
      <c r="CY968" s="219">
        <v>0.66111111111111098</v>
      </c>
    </row>
    <row r="969" spans="68:103" ht="15" hidden="1" customHeight="1">
      <c r="BP969" s="236">
        <f ca="1"/>
        <v>0.66041666666666698</v>
      </c>
      <c r="CN969" s="219">
        <f t="shared" si="756"/>
        <v>0.66319444444444442</v>
      </c>
      <c r="CO969" s="219">
        <f t="shared" si="756"/>
        <v>0.66319444444444442</v>
      </c>
      <c r="CQ969" s="219">
        <v>0.66180555555555598</v>
      </c>
      <c r="CV969" s="219">
        <f t="shared" si="757"/>
        <v>0.66319444444444442</v>
      </c>
      <c r="CW969" s="219">
        <f t="shared" si="757"/>
        <v>0.66319444444444442</v>
      </c>
      <c r="CY969" s="219">
        <v>0.66180555555555598</v>
      </c>
    </row>
    <row r="970" spans="68:103" ht="15" hidden="1" customHeight="1">
      <c r="BP970" s="236">
        <f ca="1"/>
        <v>0.66111111111111098</v>
      </c>
      <c r="CN970" s="219">
        <f t="shared" si="756"/>
        <v>0.66388888888888886</v>
      </c>
      <c r="CO970" s="219">
        <f t="shared" si="756"/>
        <v>0.66388888888888886</v>
      </c>
      <c r="CQ970" s="219">
        <v>0.66249999999999998</v>
      </c>
      <c r="CV970" s="219">
        <f t="shared" si="757"/>
        <v>0.66388888888888886</v>
      </c>
      <c r="CW970" s="219">
        <f t="shared" si="757"/>
        <v>0.66388888888888886</v>
      </c>
      <c r="CY970" s="219">
        <v>0.66249999999999998</v>
      </c>
    </row>
    <row r="971" spans="68:103" ht="15" hidden="1" customHeight="1">
      <c r="BP971" s="236">
        <f ca="1"/>
        <v>0.66180555555555598</v>
      </c>
      <c r="CN971" s="219">
        <f t="shared" si="756"/>
        <v>0.6645833333333333</v>
      </c>
      <c r="CO971" s="219">
        <f t="shared" si="756"/>
        <v>0.6645833333333333</v>
      </c>
      <c r="CQ971" s="219">
        <v>0.66319444444444398</v>
      </c>
      <c r="CV971" s="219">
        <f t="shared" si="757"/>
        <v>0.6645833333333333</v>
      </c>
      <c r="CW971" s="219">
        <f t="shared" si="757"/>
        <v>0.6645833333333333</v>
      </c>
      <c r="CY971" s="219">
        <v>0.66319444444444398</v>
      </c>
    </row>
    <row r="972" spans="68:103" ht="15" hidden="1" customHeight="1">
      <c r="BP972" s="236">
        <f ca="1"/>
        <v>0.66249999999999998</v>
      </c>
      <c r="CN972" s="219">
        <f t="shared" si="756"/>
        <v>0.66527777777777775</v>
      </c>
      <c r="CO972" s="219">
        <f t="shared" si="756"/>
        <v>0.66527777777777775</v>
      </c>
      <c r="CQ972" s="219">
        <v>0.66388888888888897</v>
      </c>
      <c r="CV972" s="219">
        <f t="shared" si="757"/>
        <v>0.66527777777777775</v>
      </c>
      <c r="CW972" s="219">
        <f t="shared" si="757"/>
        <v>0.66527777777777775</v>
      </c>
      <c r="CY972" s="219">
        <v>0.66388888888888897</v>
      </c>
    </row>
    <row r="973" spans="68:103" ht="15" hidden="1" customHeight="1">
      <c r="BP973" s="236">
        <f ca="1"/>
        <v>0.66319444444444398</v>
      </c>
      <c r="CN973" s="219">
        <f t="shared" si="756"/>
        <v>0.66597222222222219</v>
      </c>
      <c r="CO973" s="219">
        <f t="shared" si="756"/>
        <v>0.66597222222222219</v>
      </c>
      <c r="CQ973" s="219">
        <v>0.66458333333333297</v>
      </c>
      <c r="CV973" s="219">
        <f t="shared" si="757"/>
        <v>0.66597222222222219</v>
      </c>
      <c r="CW973" s="219">
        <f t="shared" si="757"/>
        <v>0.66597222222222219</v>
      </c>
      <c r="CY973" s="219">
        <v>0.66458333333333297</v>
      </c>
    </row>
    <row r="974" spans="68:103" ht="15" hidden="1" customHeight="1">
      <c r="BP974" s="236">
        <f ca="1"/>
        <v>0.66388888888888897</v>
      </c>
      <c r="CN974" s="219">
        <f t="shared" si="756"/>
        <v>0.66666666666666663</v>
      </c>
      <c r="CO974" s="219">
        <f t="shared" si="756"/>
        <v>0.66666666666666663</v>
      </c>
      <c r="CQ974" s="219">
        <v>0.66527777777777797</v>
      </c>
      <c r="CV974" s="219">
        <f t="shared" si="757"/>
        <v>0.66666666666666663</v>
      </c>
      <c r="CW974" s="219">
        <f t="shared" si="757"/>
        <v>0.66666666666666663</v>
      </c>
      <c r="CY974" s="219">
        <v>0.66527777777777797</v>
      </c>
    </row>
    <row r="975" spans="68:103" ht="15" hidden="1" customHeight="1">
      <c r="BP975" s="236">
        <f ca="1"/>
        <v>0.66458333333333297</v>
      </c>
      <c r="CN975" s="219">
        <f t="shared" si="756"/>
        <v>0.66736111111111107</v>
      </c>
      <c r="CO975" s="219">
        <f t="shared" si="756"/>
        <v>0.66736111111111107</v>
      </c>
      <c r="CQ975" s="219">
        <v>0.66597222222222197</v>
      </c>
      <c r="CV975" s="219">
        <f t="shared" si="757"/>
        <v>0.66736111111111107</v>
      </c>
      <c r="CW975" s="219">
        <f t="shared" si="757"/>
        <v>0.66736111111111107</v>
      </c>
      <c r="CY975" s="219">
        <v>0.66597222222222197</v>
      </c>
    </row>
    <row r="976" spans="68:103" ht="15" hidden="1" customHeight="1">
      <c r="BP976" s="236">
        <f ca="1"/>
        <v>0.66527777777777797</v>
      </c>
      <c r="CN976" s="219">
        <f t="shared" ref="CN976:CO991" si="758">IF(CN975=1,TIME(0,1,0),TIME(HOUR(CN975),MINUTE(CN975),0)+TIME(0,1,0))</f>
        <v>0.66805555555555551</v>
      </c>
      <c r="CO976" s="219">
        <f t="shared" si="758"/>
        <v>0.66805555555555551</v>
      </c>
      <c r="CQ976" s="219">
        <v>0.66666666666666696</v>
      </c>
      <c r="CV976" s="219">
        <f t="shared" ref="CV976:CW991" si="759">IF(CV975=1,TIME(0,1,0),TIME(HOUR(CV975),MINUTE(CV975),0)+TIME(0,1,0))</f>
        <v>0.66805555555555551</v>
      </c>
      <c r="CW976" s="219">
        <f t="shared" si="759"/>
        <v>0.66805555555555551</v>
      </c>
      <c r="CY976" s="219">
        <v>0.66666666666666696</v>
      </c>
    </row>
    <row r="977" spans="68:103" ht="15" hidden="1" customHeight="1">
      <c r="BP977" s="236">
        <f ca="1"/>
        <v>0.66597222222222197</v>
      </c>
      <c r="CN977" s="219">
        <f t="shared" si="758"/>
        <v>0.66874999999999996</v>
      </c>
      <c r="CO977" s="219">
        <f t="shared" si="758"/>
        <v>0.66874999999999996</v>
      </c>
      <c r="CQ977" s="219">
        <v>0.66736111111111096</v>
      </c>
      <c r="CV977" s="219">
        <f t="shared" si="759"/>
        <v>0.66874999999999996</v>
      </c>
      <c r="CW977" s="219">
        <f t="shared" si="759"/>
        <v>0.66874999999999996</v>
      </c>
      <c r="CY977" s="219">
        <v>0.66736111111111096</v>
      </c>
    </row>
    <row r="978" spans="68:103" ht="15" hidden="1" customHeight="1">
      <c r="BP978" s="236">
        <f ca="1"/>
        <v>0.66666666666666696</v>
      </c>
      <c r="CN978" s="219">
        <f t="shared" si="758"/>
        <v>0.6694444444444444</v>
      </c>
      <c r="CO978" s="219">
        <f t="shared" si="758"/>
        <v>0.6694444444444444</v>
      </c>
      <c r="CQ978" s="219">
        <v>0.66805555555555596</v>
      </c>
      <c r="CV978" s="219">
        <f t="shared" si="759"/>
        <v>0.6694444444444444</v>
      </c>
      <c r="CW978" s="219">
        <f t="shared" si="759"/>
        <v>0.6694444444444444</v>
      </c>
      <c r="CY978" s="219">
        <v>0.66805555555555596</v>
      </c>
    </row>
    <row r="979" spans="68:103" ht="15" hidden="1" customHeight="1">
      <c r="BP979" s="236">
        <f ca="1"/>
        <v>0.66736111111111096</v>
      </c>
      <c r="CN979" s="219">
        <f t="shared" si="758"/>
        <v>0.67013888888888884</v>
      </c>
      <c r="CO979" s="219">
        <f t="shared" si="758"/>
        <v>0.67013888888888884</v>
      </c>
      <c r="CQ979" s="219">
        <v>0.66874999999999996</v>
      </c>
      <c r="CV979" s="219">
        <f t="shared" si="759"/>
        <v>0.67013888888888884</v>
      </c>
      <c r="CW979" s="219">
        <f t="shared" si="759"/>
        <v>0.67013888888888884</v>
      </c>
      <c r="CY979" s="219">
        <v>0.66874999999999996</v>
      </c>
    </row>
    <row r="980" spans="68:103" ht="15" hidden="1" customHeight="1">
      <c r="BP980" s="236">
        <f ca="1"/>
        <v>0.66805555555555596</v>
      </c>
      <c r="CN980" s="219">
        <f t="shared" si="758"/>
        <v>0.67083333333333328</v>
      </c>
      <c r="CO980" s="219">
        <f t="shared" si="758"/>
        <v>0.67083333333333328</v>
      </c>
      <c r="CQ980" s="219">
        <v>0.66944444444444495</v>
      </c>
      <c r="CV980" s="219">
        <f t="shared" si="759"/>
        <v>0.67083333333333328</v>
      </c>
      <c r="CW980" s="219">
        <f t="shared" si="759"/>
        <v>0.67083333333333328</v>
      </c>
      <c r="CY980" s="219">
        <v>0.66944444444444495</v>
      </c>
    </row>
    <row r="981" spans="68:103" ht="15" hidden="1" customHeight="1">
      <c r="BP981" s="236">
        <f ca="1"/>
        <v>0.66874999999999996</v>
      </c>
      <c r="CN981" s="219">
        <f t="shared" si="758"/>
        <v>0.67152777777777772</v>
      </c>
      <c r="CO981" s="219">
        <f t="shared" si="758"/>
        <v>0.67152777777777772</v>
      </c>
      <c r="CQ981" s="219">
        <v>0.67013888888888895</v>
      </c>
      <c r="CV981" s="219">
        <f t="shared" si="759"/>
        <v>0.67152777777777772</v>
      </c>
      <c r="CW981" s="219">
        <f t="shared" si="759"/>
        <v>0.67152777777777772</v>
      </c>
      <c r="CY981" s="219">
        <v>0.67013888888888895</v>
      </c>
    </row>
    <row r="982" spans="68:103" ht="15" hidden="1" customHeight="1">
      <c r="BP982" s="236">
        <f ca="1"/>
        <v>0.66944444444444495</v>
      </c>
      <c r="CN982" s="219">
        <f t="shared" si="758"/>
        <v>0.67222222222222217</v>
      </c>
      <c r="CO982" s="219">
        <f t="shared" si="758"/>
        <v>0.67222222222222217</v>
      </c>
      <c r="CQ982" s="219">
        <v>0.67083333333333295</v>
      </c>
      <c r="CV982" s="219">
        <f t="shared" si="759"/>
        <v>0.67222222222222217</v>
      </c>
      <c r="CW982" s="219">
        <f t="shared" si="759"/>
        <v>0.67222222222222217</v>
      </c>
      <c r="CY982" s="219">
        <v>0.67083333333333295</v>
      </c>
    </row>
    <row r="983" spans="68:103" ht="15" hidden="1" customHeight="1">
      <c r="BP983" s="236">
        <f ca="1"/>
        <v>0.67013888888888895</v>
      </c>
      <c r="CN983" s="219">
        <f t="shared" si="758"/>
        <v>0.67291666666666672</v>
      </c>
      <c r="CO983" s="219">
        <f t="shared" si="758"/>
        <v>0.67291666666666672</v>
      </c>
      <c r="CQ983" s="219">
        <v>0.67152777777777795</v>
      </c>
      <c r="CV983" s="219">
        <f t="shared" si="759"/>
        <v>0.67291666666666672</v>
      </c>
      <c r="CW983" s="219">
        <f t="shared" si="759"/>
        <v>0.67291666666666672</v>
      </c>
      <c r="CY983" s="219">
        <v>0.67152777777777795</v>
      </c>
    </row>
    <row r="984" spans="68:103" ht="15" hidden="1" customHeight="1">
      <c r="BP984" s="236">
        <f ca="1"/>
        <v>0.67083333333333295</v>
      </c>
      <c r="CN984" s="219">
        <f t="shared" si="758"/>
        <v>0.67361111111111116</v>
      </c>
      <c r="CO984" s="219">
        <f t="shared" si="758"/>
        <v>0.67361111111111116</v>
      </c>
      <c r="CQ984" s="219">
        <v>0.67222222222222205</v>
      </c>
      <c r="CV984" s="219">
        <f t="shared" si="759"/>
        <v>0.67361111111111116</v>
      </c>
      <c r="CW984" s="219">
        <f t="shared" si="759"/>
        <v>0.67361111111111116</v>
      </c>
      <c r="CY984" s="219">
        <v>0.67222222222222205</v>
      </c>
    </row>
    <row r="985" spans="68:103" ht="15" hidden="1" customHeight="1">
      <c r="BP985" s="236">
        <f ca="1"/>
        <v>0.67152777777777795</v>
      </c>
      <c r="CN985" s="219">
        <f t="shared" si="758"/>
        <v>0.6743055555555556</v>
      </c>
      <c r="CO985" s="219">
        <f t="shared" si="758"/>
        <v>0.6743055555555556</v>
      </c>
      <c r="CQ985" s="219">
        <v>0.67291666666666705</v>
      </c>
      <c r="CV985" s="219">
        <f t="shared" si="759"/>
        <v>0.6743055555555556</v>
      </c>
      <c r="CW985" s="219">
        <f t="shared" si="759"/>
        <v>0.6743055555555556</v>
      </c>
      <c r="CY985" s="219">
        <v>0.67291666666666705</v>
      </c>
    </row>
    <row r="986" spans="68:103" ht="15" hidden="1" customHeight="1">
      <c r="BP986" s="236">
        <f ca="1"/>
        <v>0.67222222222222205</v>
      </c>
      <c r="CN986" s="219">
        <f t="shared" si="758"/>
        <v>0.67500000000000004</v>
      </c>
      <c r="CO986" s="219">
        <f t="shared" si="758"/>
        <v>0.67500000000000004</v>
      </c>
      <c r="CQ986" s="219">
        <v>0.67361111111111105</v>
      </c>
      <c r="CV986" s="219">
        <f t="shared" si="759"/>
        <v>0.67500000000000004</v>
      </c>
      <c r="CW986" s="219">
        <f t="shared" si="759"/>
        <v>0.67500000000000004</v>
      </c>
      <c r="CY986" s="219">
        <v>0.67361111111111105</v>
      </c>
    </row>
    <row r="987" spans="68:103" ht="15" hidden="1" customHeight="1">
      <c r="BP987" s="236">
        <f ca="1"/>
        <v>0.67291666666666705</v>
      </c>
      <c r="CN987" s="219">
        <f t="shared" si="758"/>
        <v>0.67569444444444449</v>
      </c>
      <c r="CO987" s="219">
        <f t="shared" si="758"/>
        <v>0.67569444444444449</v>
      </c>
      <c r="CQ987" s="219">
        <v>0.67430555555555605</v>
      </c>
      <c r="CV987" s="219">
        <f t="shared" si="759"/>
        <v>0.67569444444444449</v>
      </c>
      <c r="CW987" s="219">
        <f t="shared" si="759"/>
        <v>0.67569444444444449</v>
      </c>
      <c r="CY987" s="219">
        <v>0.67430555555555605</v>
      </c>
    </row>
    <row r="988" spans="68:103" ht="15" hidden="1" customHeight="1">
      <c r="BP988" s="236">
        <f ca="1"/>
        <v>0.67361111111111105</v>
      </c>
      <c r="CN988" s="219">
        <f t="shared" si="758"/>
        <v>0.67638888888888893</v>
      </c>
      <c r="CO988" s="219">
        <f t="shared" si="758"/>
        <v>0.67638888888888893</v>
      </c>
      <c r="CQ988" s="219">
        <v>0.67500000000000004</v>
      </c>
      <c r="CV988" s="219">
        <f t="shared" si="759"/>
        <v>0.67638888888888893</v>
      </c>
      <c r="CW988" s="219">
        <f t="shared" si="759"/>
        <v>0.67638888888888893</v>
      </c>
      <c r="CY988" s="219">
        <v>0.67500000000000004</v>
      </c>
    </row>
    <row r="989" spans="68:103" ht="15" hidden="1" customHeight="1">
      <c r="BP989" s="236">
        <f ca="1"/>
        <v>0.67430555555555605</v>
      </c>
      <c r="CN989" s="219">
        <f t="shared" si="758"/>
        <v>0.67708333333333337</v>
      </c>
      <c r="CO989" s="219">
        <f t="shared" si="758"/>
        <v>0.67708333333333337</v>
      </c>
      <c r="CQ989" s="219">
        <v>0.67569444444444404</v>
      </c>
      <c r="CV989" s="219">
        <f t="shared" si="759"/>
        <v>0.67708333333333337</v>
      </c>
      <c r="CW989" s="219">
        <f t="shared" si="759"/>
        <v>0.67708333333333337</v>
      </c>
      <c r="CY989" s="219">
        <v>0.67569444444444404</v>
      </c>
    </row>
    <row r="990" spans="68:103" ht="15" hidden="1" customHeight="1">
      <c r="BP990" s="236">
        <f ca="1"/>
        <v>0.67500000000000004</v>
      </c>
      <c r="CN990" s="219">
        <f t="shared" si="758"/>
        <v>0.67777777777777781</v>
      </c>
      <c r="CO990" s="219">
        <f t="shared" si="758"/>
        <v>0.67777777777777781</v>
      </c>
      <c r="CQ990" s="219">
        <v>0.67638888888888904</v>
      </c>
      <c r="CV990" s="219">
        <f t="shared" si="759"/>
        <v>0.67777777777777781</v>
      </c>
      <c r="CW990" s="219">
        <f t="shared" si="759"/>
        <v>0.67777777777777781</v>
      </c>
      <c r="CY990" s="219">
        <v>0.67638888888888904</v>
      </c>
    </row>
    <row r="991" spans="68:103" ht="15" hidden="1" customHeight="1">
      <c r="BP991" s="236">
        <f ca="1"/>
        <v>0.67569444444444404</v>
      </c>
      <c r="CN991" s="219">
        <f t="shared" si="758"/>
        <v>0.67847222222222225</v>
      </c>
      <c r="CO991" s="219">
        <f t="shared" si="758"/>
        <v>0.67847222222222225</v>
      </c>
      <c r="CQ991" s="219">
        <v>0.67708333333333304</v>
      </c>
      <c r="CV991" s="219">
        <f t="shared" si="759"/>
        <v>0.67847222222222225</v>
      </c>
      <c r="CW991" s="219">
        <f t="shared" si="759"/>
        <v>0.67847222222222225</v>
      </c>
      <c r="CY991" s="219">
        <v>0.67708333333333304</v>
      </c>
    </row>
    <row r="992" spans="68:103" ht="15" hidden="1" customHeight="1">
      <c r="BP992" s="236">
        <f ca="1"/>
        <v>0.67638888888888904</v>
      </c>
      <c r="CN992" s="219">
        <f t="shared" ref="CN992:CO1007" si="760">IF(CN991=1,TIME(0,1,0),TIME(HOUR(CN991),MINUTE(CN991),0)+TIME(0,1,0))</f>
        <v>0.6791666666666667</v>
      </c>
      <c r="CO992" s="219">
        <f t="shared" si="760"/>
        <v>0.6791666666666667</v>
      </c>
      <c r="CQ992" s="219">
        <v>0.67777777777777803</v>
      </c>
      <c r="CV992" s="219">
        <f t="shared" ref="CV992:CW1007" si="761">IF(CV991=1,TIME(0,1,0),TIME(HOUR(CV991),MINUTE(CV991),0)+TIME(0,1,0))</f>
        <v>0.6791666666666667</v>
      </c>
      <c r="CW992" s="219">
        <f t="shared" si="761"/>
        <v>0.6791666666666667</v>
      </c>
      <c r="CY992" s="219">
        <v>0.67777777777777803</v>
      </c>
    </row>
    <row r="993" spans="68:103" ht="15" hidden="1" customHeight="1">
      <c r="BP993" s="236">
        <f ca="1"/>
        <v>0.67708333333333304</v>
      </c>
      <c r="CN993" s="219">
        <f t="shared" si="760"/>
        <v>0.67986111111111114</v>
      </c>
      <c r="CO993" s="219">
        <f t="shared" si="760"/>
        <v>0.67986111111111114</v>
      </c>
      <c r="CQ993" s="219">
        <v>0.67847222222222203</v>
      </c>
      <c r="CV993" s="219">
        <f t="shared" si="761"/>
        <v>0.67986111111111114</v>
      </c>
      <c r="CW993" s="219">
        <f t="shared" si="761"/>
        <v>0.67986111111111114</v>
      </c>
      <c r="CY993" s="219">
        <v>0.67847222222222203</v>
      </c>
    </row>
    <row r="994" spans="68:103" ht="15" hidden="1" customHeight="1">
      <c r="BP994" s="236">
        <f ca="1"/>
        <v>0.67777777777777803</v>
      </c>
      <c r="CN994" s="219">
        <f t="shared" si="760"/>
        <v>0.68055555555555558</v>
      </c>
      <c r="CO994" s="219">
        <f t="shared" si="760"/>
        <v>0.68055555555555558</v>
      </c>
      <c r="CQ994" s="219">
        <v>0.67916666666666703</v>
      </c>
      <c r="CV994" s="219">
        <f t="shared" si="761"/>
        <v>0.68055555555555558</v>
      </c>
      <c r="CW994" s="219">
        <f t="shared" si="761"/>
        <v>0.68055555555555558</v>
      </c>
      <c r="CY994" s="219">
        <v>0.67916666666666703</v>
      </c>
    </row>
    <row r="995" spans="68:103" ht="15" hidden="1" customHeight="1">
      <c r="BP995" s="236">
        <f ca="1"/>
        <v>0.67847222222222203</v>
      </c>
      <c r="CN995" s="219">
        <f t="shared" si="760"/>
        <v>0.68125000000000002</v>
      </c>
      <c r="CO995" s="219">
        <f t="shared" si="760"/>
        <v>0.68125000000000002</v>
      </c>
      <c r="CQ995" s="219">
        <v>0.67986111111111103</v>
      </c>
      <c r="CV995" s="219">
        <f t="shared" si="761"/>
        <v>0.68125000000000002</v>
      </c>
      <c r="CW995" s="219">
        <f t="shared" si="761"/>
        <v>0.68125000000000002</v>
      </c>
      <c r="CY995" s="219">
        <v>0.67986111111111103</v>
      </c>
    </row>
    <row r="996" spans="68:103" ht="15" hidden="1" customHeight="1">
      <c r="BP996" s="236">
        <f ca="1"/>
        <v>0.67916666666666703</v>
      </c>
      <c r="CN996" s="219">
        <f t="shared" si="760"/>
        <v>0.68194444444444446</v>
      </c>
      <c r="CO996" s="219">
        <f t="shared" si="760"/>
        <v>0.68194444444444446</v>
      </c>
      <c r="CQ996" s="219">
        <v>0.68055555555555602</v>
      </c>
      <c r="CV996" s="219">
        <f t="shared" si="761"/>
        <v>0.68194444444444446</v>
      </c>
      <c r="CW996" s="219">
        <f t="shared" si="761"/>
        <v>0.68194444444444446</v>
      </c>
      <c r="CY996" s="219">
        <v>0.68055555555555602</v>
      </c>
    </row>
    <row r="997" spans="68:103" ht="15" hidden="1" customHeight="1">
      <c r="BP997" s="236">
        <f ca="1"/>
        <v>0.67986111111111103</v>
      </c>
      <c r="CN997" s="219">
        <f t="shared" si="760"/>
        <v>0.68263888888888891</v>
      </c>
      <c r="CO997" s="219">
        <f t="shared" si="760"/>
        <v>0.68263888888888891</v>
      </c>
      <c r="CQ997" s="219">
        <v>0.68125000000000002</v>
      </c>
      <c r="CV997" s="219">
        <f t="shared" si="761"/>
        <v>0.68263888888888891</v>
      </c>
      <c r="CW997" s="219">
        <f t="shared" si="761"/>
        <v>0.68263888888888891</v>
      </c>
      <c r="CY997" s="219">
        <v>0.68125000000000002</v>
      </c>
    </row>
    <row r="998" spans="68:103" ht="15" hidden="1" customHeight="1">
      <c r="BP998" s="236">
        <f ca="1"/>
        <v>0.68055555555555602</v>
      </c>
      <c r="CN998" s="219">
        <f t="shared" si="760"/>
        <v>0.68333333333333335</v>
      </c>
      <c r="CO998" s="219">
        <f t="shared" si="760"/>
        <v>0.68333333333333335</v>
      </c>
      <c r="CQ998" s="219">
        <v>0.68194444444444402</v>
      </c>
      <c r="CV998" s="219">
        <f t="shared" si="761"/>
        <v>0.68333333333333335</v>
      </c>
      <c r="CW998" s="219">
        <f t="shared" si="761"/>
        <v>0.68333333333333335</v>
      </c>
      <c r="CY998" s="219">
        <v>0.68194444444444402</v>
      </c>
    </row>
    <row r="999" spans="68:103" ht="15" hidden="1" customHeight="1">
      <c r="BP999" s="236">
        <f ca="1"/>
        <v>0.68125000000000002</v>
      </c>
      <c r="CN999" s="219">
        <f t="shared" si="760"/>
        <v>0.68402777777777779</v>
      </c>
      <c r="CO999" s="219">
        <f t="shared" si="760"/>
        <v>0.68402777777777779</v>
      </c>
      <c r="CQ999" s="219">
        <v>0.68263888888888902</v>
      </c>
      <c r="CV999" s="219">
        <f t="shared" si="761"/>
        <v>0.68402777777777779</v>
      </c>
      <c r="CW999" s="219">
        <f t="shared" si="761"/>
        <v>0.68402777777777779</v>
      </c>
      <c r="CY999" s="219">
        <v>0.68263888888888902</v>
      </c>
    </row>
    <row r="1000" spans="68:103" ht="15" hidden="1" customHeight="1">
      <c r="BP1000" s="236">
        <f ca="1"/>
        <v>0.68194444444444402</v>
      </c>
      <c r="CN1000" s="219">
        <f t="shared" si="760"/>
        <v>0.68472222222222223</v>
      </c>
      <c r="CO1000" s="219">
        <f t="shared" si="760"/>
        <v>0.68472222222222223</v>
      </c>
      <c r="CQ1000" s="219">
        <v>0.68333333333333302</v>
      </c>
      <c r="CV1000" s="219">
        <f t="shared" si="761"/>
        <v>0.68472222222222223</v>
      </c>
      <c r="CW1000" s="219">
        <f t="shared" si="761"/>
        <v>0.68472222222222223</v>
      </c>
      <c r="CY1000" s="219">
        <v>0.68333333333333302</v>
      </c>
    </row>
    <row r="1001" spans="68:103" ht="15" hidden="1" customHeight="1">
      <c r="BP1001" s="236">
        <f ca="1"/>
        <v>0.68263888888888902</v>
      </c>
      <c r="CN1001" s="219">
        <f t="shared" si="760"/>
        <v>0.68541666666666667</v>
      </c>
      <c r="CO1001" s="219">
        <f t="shared" si="760"/>
        <v>0.68541666666666667</v>
      </c>
      <c r="CQ1001" s="219">
        <v>0.68402777777777801</v>
      </c>
      <c r="CV1001" s="219">
        <f t="shared" si="761"/>
        <v>0.68541666666666667</v>
      </c>
      <c r="CW1001" s="219">
        <f t="shared" si="761"/>
        <v>0.68541666666666667</v>
      </c>
      <c r="CY1001" s="219">
        <v>0.68402777777777801</v>
      </c>
    </row>
    <row r="1002" spans="68:103" ht="15" hidden="1" customHeight="1">
      <c r="BP1002" s="236">
        <f ca="1"/>
        <v>0.68333333333333302</v>
      </c>
      <c r="CN1002" s="219">
        <f t="shared" si="760"/>
        <v>0.68611111111111112</v>
      </c>
      <c r="CO1002" s="219">
        <f t="shared" si="760"/>
        <v>0.68611111111111112</v>
      </c>
      <c r="CQ1002" s="219">
        <v>0.68472222222222201</v>
      </c>
      <c r="CV1002" s="219">
        <f t="shared" si="761"/>
        <v>0.68611111111111112</v>
      </c>
      <c r="CW1002" s="219">
        <f t="shared" si="761"/>
        <v>0.68611111111111112</v>
      </c>
      <c r="CY1002" s="219">
        <v>0.68472222222222201</v>
      </c>
    </row>
    <row r="1003" spans="68:103" ht="15" hidden="1" customHeight="1">
      <c r="BP1003" s="236">
        <f ca="1"/>
        <v>0.68402777777777801</v>
      </c>
      <c r="CN1003" s="219">
        <f t="shared" si="760"/>
        <v>0.68680555555555556</v>
      </c>
      <c r="CO1003" s="219">
        <f t="shared" si="760"/>
        <v>0.68680555555555556</v>
      </c>
      <c r="CQ1003" s="219">
        <v>0.68541666666666701</v>
      </c>
      <c r="CV1003" s="219">
        <f t="shared" si="761"/>
        <v>0.68680555555555556</v>
      </c>
      <c r="CW1003" s="219">
        <f t="shared" si="761"/>
        <v>0.68680555555555556</v>
      </c>
      <c r="CY1003" s="219">
        <v>0.68541666666666701</v>
      </c>
    </row>
    <row r="1004" spans="68:103" ht="15" hidden="1" customHeight="1">
      <c r="BP1004" s="236">
        <f ca="1"/>
        <v>0.68472222222222201</v>
      </c>
      <c r="CN1004" s="219">
        <f t="shared" si="760"/>
        <v>0.6875</v>
      </c>
      <c r="CO1004" s="219">
        <f t="shared" si="760"/>
        <v>0.6875</v>
      </c>
      <c r="CQ1004" s="219">
        <v>0.68611111111111101</v>
      </c>
      <c r="CV1004" s="219">
        <f t="shared" si="761"/>
        <v>0.6875</v>
      </c>
      <c r="CW1004" s="219">
        <f t="shared" si="761"/>
        <v>0.6875</v>
      </c>
      <c r="CY1004" s="219">
        <v>0.68611111111111101</v>
      </c>
    </row>
    <row r="1005" spans="68:103" ht="15" hidden="1" customHeight="1">
      <c r="BP1005" s="236">
        <f ca="1"/>
        <v>0.68541666666666701</v>
      </c>
      <c r="CN1005" s="219">
        <f t="shared" si="760"/>
        <v>0.68819444444444444</v>
      </c>
      <c r="CO1005" s="219">
        <f t="shared" si="760"/>
        <v>0.68819444444444444</v>
      </c>
      <c r="CQ1005" s="219">
        <v>0.686805555555556</v>
      </c>
      <c r="CV1005" s="219">
        <f t="shared" si="761"/>
        <v>0.68819444444444444</v>
      </c>
      <c r="CW1005" s="219">
        <f t="shared" si="761"/>
        <v>0.68819444444444444</v>
      </c>
      <c r="CY1005" s="219">
        <v>0.686805555555556</v>
      </c>
    </row>
    <row r="1006" spans="68:103" ht="15" hidden="1" customHeight="1">
      <c r="BP1006" s="236">
        <f ca="1"/>
        <v>0.68611111111111101</v>
      </c>
      <c r="CN1006" s="219">
        <f t="shared" si="760"/>
        <v>0.68888888888888888</v>
      </c>
      <c r="CO1006" s="219">
        <f t="shared" si="760"/>
        <v>0.68888888888888888</v>
      </c>
      <c r="CQ1006" s="219">
        <v>0.6875</v>
      </c>
      <c r="CV1006" s="219">
        <f t="shared" si="761"/>
        <v>0.68888888888888888</v>
      </c>
      <c r="CW1006" s="219">
        <f t="shared" si="761"/>
        <v>0.68888888888888888</v>
      </c>
      <c r="CY1006" s="219">
        <v>0.6875</v>
      </c>
    </row>
    <row r="1007" spans="68:103" ht="15" hidden="1" customHeight="1">
      <c r="BP1007" s="236">
        <f ca="1"/>
        <v>0.686805555555556</v>
      </c>
      <c r="CN1007" s="219">
        <f t="shared" si="760"/>
        <v>0.68958333333333333</v>
      </c>
      <c r="CO1007" s="219">
        <f t="shared" si="760"/>
        <v>0.68958333333333333</v>
      </c>
      <c r="CQ1007" s="219">
        <v>0.688194444444444</v>
      </c>
      <c r="CV1007" s="219">
        <f t="shared" si="761"/>
        <v>0.68958333333333333</v>
      </c>
      <c r="CW1007" s="219">
        <f t="shared" si="761"/>
        <v>0.68958333333333333</v>
      </c>
      <c r="CY1007" s="219">
        <v>0.688194444444444</v>
      </c>
    </row>
    <row r="1008" spans="68:103" ht="15" hidden="1" customHeight="1">
      <c r="BP1008" s="236">
        <f ca="1"/>
        <v>0.6875</v>
      </c>
      <c r="CN1008" s="219">
        <f t="shared" ref="CN1008:CO1023" si="762">IF(CN1007=1,TIME(0,1,0),TIME(HOUR(CN1007),MINUTE(CN1007),0)+TIME(0,1,0))</f>
        <v>0.69027777777777777</v>
      </c>
      <c r="CO1008" s="219">
        <f t="shared" si="762"/>
        <v>0.69027777777777777</v>
      </c>
      <c r="CQ1008" s="219">
        <v>0.68888888888888899</v>
      </c>
      <c r="CV1008" s="219">
        <f t="shared" ref="CV1008:CW1023" si="763">IF(CV1007=1,TIME(0,1,0),TIME(HOUR(CV1007),MINUTE(CV1007),0)+TIME(0,1,0))</f>
        <v>0.69027777777777777</v>
      </c>
      <c r="CW1008" s="219">
        <f t="shared" si="763"/>
        <v>0.69027777777777777</v>
      </c>
      <c r="CY1008" s="219">
        <v>0.68888888888888899</v>
      </c>
    </row>
    <row r="1009" spans="68:103" ht="15" hidden="1" customHeight="1">
      <c r="BP1009" s="236">
        <f ca="1"/>
        <v>0.688194444444444</v>
      </c>
      <c r="CN1009" s="219">
        <f t="shared" si="762"/>
        <v>0.69097222222222221</v>
      </c>
      <c r="CO1009" s="219">
        <f t="shared" si="762"/>
        <v>0.69097222222222221</v>
      </c>
      <c r="CQ1009" s="219">
        <v>0.68958333333333299</v>
      </c>
      <c r="CV1009" s="219">
        <f t="shared" si="763"/>
        <v>0.69097222222222221</v>
      </c>
      <c r="CW1009" s="219">
        <f t="shared" si="763"/>
        <v>0.69097222222222221</v>
      </c>
      <c r="CY1009" s="219">
        <v>0.68958333333333299</v>
      </c>
    </row>
    <row r="1010" spans="68:103" ht="15" hidden="1" customHeight="1">
      <c r="BP1010" s="236">
        <f ca="1"/>
        <v>0.68888888888888899</v>
      </c>
      <c r="CN1010" s="219">
        <f t="shared" si="762"/>
        <v>0.69166666666666665</v>
      </c>
      <c r="CO1010" s="219">
        <f t="shared" si="762"/>
        <v>0.69166666666666665</v>
      </c>
      <c r="CQ1010" s="219">
        <v>0.69027777777777799</v>
      </c>
      <c r="CV1010" s="219">
        <f t="shared" si="763"/>
        <v>0.69166666666666665</v>
      </c>
      <c r="CW1010" s="219">
        <f t="shared" si="763"/>
        <v>0.69166666666666665</v>
      </c>
      <c r="CY1010" s="219">
        <v>0.69027777777777799</v>
      </c>
    </row>
    <row r="1011" spans="68:103" ht="15" hidden="1" customHeight="1">
      <c r="BP1011" s="236">
        <f ca="1"/>
        <v>0.68958333333333299</v>
      </c>
      <c r="CN1011" s="219">
        <f t="shared" si="762"/>
        <v>0.69236111111111109</v>
      </c>
      <c r="CO1011" s="219">
        <f t="shared" si="762"/>
        <v>0.69236111111111109</v>
      </c>
      <c r="CQ1011" s="219">
        <v>0.69097222222222199</v>
      </c>
      <c r="CV1011" s="219">
        <f t="shared" si="763"/>
        <v>0.69236111111111109</v>
      </c>
      <c r="CW1011" s="219">
        <f t="shared" si="763"/>
        <v>0.69236111111111109</v>
      </c>
      <c r="CY1011" s="219">
        <v>0.69097222222222199</v>
      </c>
    </row>
    <row r="1012" spans="68:103" ht="15" hidden="1" customHeight="1">
      <c r="BP1012" s="236">
        <f ca="1"/>
        <v>0.69027777777777799</v>
      </c>
      <c r="CN1012" s="219">
        <f t="shared" si="762"/>
        <v>0.69305555555555554</v>
      </c>
      <c r="CO1012" s="219">
        <f t="shared" si="762"/>
        <v>0.69305555555555554</v>
      </c>
      <c r="CQ1012" s="219">
        <v>0.69166666666666698</v>
      </c>
      <c r="CV1012" s="219">
        <f t="shared" si="763"/>
        <v>0.69305555555555554</v>
      </c>
      <c r="CW1012" s="219">
        <f t="shared" si="763"/>
        <v>0.69305555555555554</v>
      </c>
      <c r="CY1012" s="219">
        <v>0.69166666666666698</v>
      </c>
    </row>
    <row r="1013" spans="68:103" ht="15" hidden="1" customHeight="1">
      <c r="BP1013" s="236">
        <f ca="1"/>
        <v>0.69097222222222199</v>
      </c>
      <c r="CN1013" s="219">
        <f t="shared" si="762"/>
        <v>0.69374999999999998</v>
      </c>
      <c r="CO1013" s="219">
        <f t="shared" si="762"/>
        <v>0.69374999999999998</v>
      </c>
      <c r="CQ1013" s="219">
        <v>0.69236111111111098</v>
      </c>
      <c r="CV1013" s="219">
        <f t="shared" si="763"/>
        <v>0.69374999999999998</v>
      </c>
      <c r="CW1013" s="219">
        <f t="shared" si="763"/>
        <v>0.69374999999999998</v>
      </c>
      <c r="CY1013" s="219">
        <v>0.69236111111111098</v>
      </c>
    </row>
    <row r="1014" spans="68:103" ht="15" hidden="1" customHeight="1">
      <c r="BP1014" s="236">
        <f ca="1"/>
        <v>0.69166666666666698</v>
      </c>
      <c r="CN1014" s="219">
        <f t="shared" si="762"/>
        <v>0.69444444444444442</v>
      </c>
      <c r="CO1014" s="219">
        <f t="shared" si="762"/>
        <v>0.69444444444444442</v>
      </c>
      <c r="CQ1014" s="219">
        <v>0.69305555555555598</v>
      </c>
      <c r="CV1014" s="219">
        <f t="shared" si="763"/>
        <v>0.69444444444444442</v>
      </c>
      <c r="CW1014" s="219">
        <f t="shared" si="763"/>
        <v>0.69444444444444442</v>
      </c>
      <c r="CY1014" s="219">
        <v>0.69305555555555598</v>
      </c>
    </row>
    <row r="1015" spans="68:103" ht="15" hidden="1" customHeight="1">
      <c r="BP1015" s="236">
        <f ca="1"/>
        <v>0.69236111111111098</v>
      </c>
      <c r="CN1015" s="219">
        <f t="shared" si="762"/>
        <v>0.69513888888888886</v>
      </c>
      <c r="CO1015" s="219">
        <f t="shared" si="762"/>
        <v>0.69513888888888886</v>
      </c>
      <c r="CQ1015" s="219">
        <v>0.69374999999999998</v>
      </c>
      <c r="CV1015" s="219">
        <f t="shared" si="763"/>
        <v>0.69513888888888886</v>
      </c>
      <c r="CW1015" s="219">
        <f t="shared" si="763"/>
        <v>0.69513888888888886</v>
      </c>
      <c r="CY1015" s="219">
        <v>0.69374999999999998</v>
      </c>
    </row>
    <row r="1016" spans="68:103" ht="15" hidden="1" customHeight="1">
      <c r="BP1016" s="236">
        <f ca="1"/>
        <v>0.69305555555555598</v>
      </c>
      <c r="CN1016" s="219">
        <f t="shared" si="762"/>
        <v>0.6958333333333333</v>
      </c>
      <c r="CO1016" s="219">
        <f t="shared" si="762"/>
        <v>0.6958333333333333</v>
      </c>
      <c r="CQ1016" s="219">
        <v>0.69444444444444398</v>
      </c>
      <c r="CV1016" s="219">
        <f t="shared" si="763"/>
        <v>0.6958333333333333</v>
      </c>
      <c r="CW1016" s="219">
        <f t="shared" si="763"/>
        <v>0.6958333333333333</v>
      </c>
      <c r="CY1016" s="219">
        <v>0.69444444444444398</v>
      </c>
    </row>
    <row r="1017" spans="68:103" ht="15" hidden="1" customHeight="1">
      <c r="BP1017" s="236">
        <f ca="1"/>
        <v>0.69374999999999998</v>
      </c>
      <c r="CN1017" s="219">
        <f t="shared" si="762"/>
        <v>0.69652777777777775</v>
      </c>
      <c r="CO1017" s="219">
        <f t="shared" si="762"/>
        <v>0.69652777777777775</v>
      </c>
      <c r="CQ1017" s="219">
        <v>0.69513888888888897</v>
      </c>
      <c r="CV1017" s="219">
        <f t="shared" si="763"/>
        <v>0.69652777777777775</v>
      </c>
      <c r="CW1017" s="219">
        <f t="shared" si="763"/>
        <v>0.69652777777777775</v>
      </c>
      <c r="CY1017" s="219">
        <v>0.69513888888888897</v>
      </c>
    </row>
    <row r="1018" spans="68:103" ht="15" hidden="1" customHeight="1">
      <c r="BP1018" s="236">
        <f ca="1"/>
        <v>0.69444444444444398</v>
      </c>
      <c r="CN1018" s="219">
        <f t="shared" si="762"/>
        <v>0.69722222222222219</v>
      </c>
      <c r="CO1018" s="219">
        <f t="shared" si="762"/>
        <v>0.69722222222222219</v>
      </c>
      <c r="CQ1018" s="219">
        <v>0.69583333333333297</v>
      </c>
      <c r="CV1018" s="219">
        <f t="shared" si="763"/>
        <v>0.69722222222222219</v>
      </c>
      <c r="CW1018" s="219">
        <f t="shared" si="763"/>
        <v>0.69722222222222219</v>
      </c>
      <c r="CY1018" s="219">
        <v>0.69583333333333297</v>
      </c>
    </row>
    <row r="1019" spans="68:103" ht="15" hidden="1" customHeight="1">
      <c r="BP1019" s="236">
        <f ca="1"/>
        <v>0.69513888888888897</v>
      </c>
      <c r="CN1019" s="219">
        <f t="shared" si="762"/>
        <v>0.69791666666666663</v>
      </c>
      <c r="CO1019" s="219">
        <f t="shared" si="762"/>
        <v>0.69791666666666663</v>
      </c>
      <c r="CQ1019" s="219">
        <v>0.69652777777777797</v>
      </c>
      <c r="CV1019" s="219">
        <f t="shared" si="763"/>
        <v>0.69791666666666663</v>
      </c>
      <c r="CW1019" s="219">
        <f t="shared" si="763"/>
        <v>0.69791666666666663</v>
      </c>
      <c r="CY1019" s="219">
        <v>0.69652777777777797</v>
      </c>
    </row>
    <row r="1020" spans="68:103" ht="15" hidden="1" customHeight="1">
      <c r="BP1020" s="236">
        <f ca="1"/>
        <v>0.69583333333333297</v>
      </c>
      <c r="CN1020" s="219">
        <f t="shared" si="762"/>
        <v>0.69861111111111107</v>
      </c>
      <c r="CO1020" s="219">
        <f t="shared" si="762"/>
        <v>0.69861111111111107</v>
      </c>
      <c r="CQ1020" s="219">
        <v>0.69722222222222197</v>
      </c>
      <c r="CV1020" s="219">
        <f t="shared" si="763"/>
        <v>0.69861111111111107</v>
      </c>
      <c r="CW1020" s="219">
        <f t="shared" si="763"/>
        <v>0.69861111111111107</v>
      </c>
      <c r="CY1020" s="219">
        <v>0.69722222222222197</v>
      </c>
    </row>
    <row r="1021" spans="68:103" ht="15" hidden="1" customHeight="1">
      <c r="BP1021" s="236">
        <f ca="1"/>
        <v>0.69652777777777797</v>
      </c>
      <c r="CN1021" s="219">
        <f t="shared" si="762"/>
        <v>0.69930555555555551</v>
      </c>
      <c r="CO1021" s="219">
        <f t="shared" si="762"/>
        <v>0.69930555555555551</v>
      </c>
      <c r="CQ1021" s="219">
        <v>0.69791666666666696</v>
      </c>
      <c r="CV1021" s="219">
        <f t="shared" si="763"/>
        <v>0.69930555555555551</v>
      </c>
      <c r="CW1021" s="219">
        <f t="shared" si="763"/>
        <v>0.69930555555555551</v>
      </c>
      <c r="CY1021" s="219">
        <v>0.69791666666666696</v>
      </c>
    </row>
    <row r="1022" spans="68:103" ht="15" hidden="1" customHeight="1">
      <c r="BP1022" s="236">
        <f ca="1"/>
        <v>0.69722222222222197</v>
      </c>
      <c r="CN1022" s="219">
        <f t="shared" si="762"/>
        <v>0.7</v>
      </c>
      <c r="CO1022" s="219">
        <f t="shared" si="762"/>
        <v>0.7</v>
      </c>
      <c r="CQ1022" s="219">
        <v>0.69861111111111096</v>
      </c>
      <c r="CV1022" s="219">
        <f t="shared" si="763"/>
        <v>0.7</v>
      </c>
      <c r="CW1022" s="219">
        <f t="shared" si="763"/>
        <v>0.7</v>
      </c>
      <c r="CY1022" s="219">
        <v>0.69861111111111096</v>
      </c>
    </row>
    <row r="1023" spans="68:103" ht="15" hidden="1" customHeight="1">
      <c r="BP1023" s="236">
        <f ca="1"/>
        <v>0.69791666666666696</v>
      </c>
      <c r="CN1023" s="219">
        <f t="shared" si="762"/>
        <v>0.7006944444444444</v>
      </c>
      <c r="CO1023" s="219">
        <f t="shared" si="762"/>
        <v>0.7006944444444444</v>
      </c>
      <c r="CQ1023" s="219">
        <v>0.69930555555555596</v>
      </c>
      <c r="CV1023" s="219">
        <f t="shared" si="763"/>
        <v>0.7006944444444444</v>
      </c>
      <c r="CW1023" s="219">
        <f t="shared" si="763"/>
        <v>0.7006944444444444</v>
      </c>
      <c r="CY1023" s="219">
        <v>0.69930555555555596</v>
      </c>
    </row>
    <row r="1024" spans="68:103" ht="15" hidden="1" customHeight="1">
      <c r="BP1024" s="236">
        <f ca="1"/>
        <v>0.69861111111111096</v>
      </c>
      <c r="CN1024" s="219">
        <f t="shared" ref="CN1024:CO1039" si="764">IF(CN1023=1,TIME(0,1,0),TIME(HOUR(CN1023),MINUTE(CN1023),0)+TIME(0,1,0))</f>
        <v>0.70138888888888884</v>
      </c>
      <c r="CO1024" s="219">
        <f t="shared" si="764"/>
        <v>0.70138888888888884</v>
      </c>
      <c r="CQ1024" s="219">
        <v>0.7</v>
      </c>
      <c r="CV1024" s="219">
        <f t="shared" ref="CV1024:CW1039" si="765">IF(CV1023=1,TIME(0,1,0),TIME(HOUR(CV1023),MINUTE(CV1023),0)+TIME(0,1,0))</f>
        <v>0.70138888888888884</v>
      </c>
      <c r="CW1024" s="219">
        <f t="shared" si="765"/>
        <v>0.70138888888888884</v>
      </c>
      <c r="CY1024" s="219">
        <v>0.7</v>
      </c>
    </row>
    <row r="1025" spans="68:103" ht="15" hidden="1" customHeight="1">
      <c r="BP1025" s="236">
        <f ca="1"/>
        <v>0.69930555555555596</v>
      </c>
      <c r="CN1025" s="219">
        <f t="shared" si="764"/>
        <v>0.70208333333333328</v>
      </c>
      <c r="CO1025" s="219">
        <f t="shared" si="764"/>
        <v>0.70208333333333328</v>
      </c>
      <c r="CQ1025" s="219">
        <v>0.70069444444444495</v>
      </c>
      <c r="CV1025" s="219">
        <f t="shared" si="765"/>
        <v>0.70208333333333328</v>
      </c>
      <c r="CW1025" s="219">
        <f t="shared" si="765"/>
        <v>0.70208333333333328</v>
      </c>
      <c r="CY1025" s="219">
        <v>0.70069444444444495</v>
      </c>
    </row>
    <row r="1026" spans="68:103" ht="15" hidden="1" customHeight="1">
      <c r="BP1026" s="236">
        <f ca="1"/>
        <v>0.7</v>
      </c>
      <c r="CN1026" s="219">
        <f t="shared" si="764"/>
        <v>0.70277777777777772</v>
      </c>
      <c r="CO1026" s="219">
        <f t="shared" si="764"/>
        <v>0.70277777777777772</v>
      </c>
      <c r="CQ1026" s="219">
        <v>0.70138888888888895</v>
      </c>
      <c r="CV1026" s="219">
        <f t="shared" si="765"/>
        <v>0.70277777777777772</v>
      </c>
      <c r="CW1026" s="219">
        <f t="shared" si="765"/>
        <v>0.70277777777777772</v>
      </c>
      <c r="CY1026" s="219">
        <v>0.70138888888888895</v>
      </c>
    </row>
    <row r="1027" spans="68:103" ht="15" hidden="1" customHeight="1">
      <c r="BP1027" s="236">
        <f ca="1"/>
        <v>0.70069444444444495</v>
      </c>
      <c r="CN1027" s="219">
        <f t="shared" si="764"/>
        <v>0.70347222222222217</v>
      </c>
      <c r="CO1027" s="219">
        <f t="shared" si="764"/>
        <v>0.70347222222222217</v>
      </c>
      <c r="CQ1027" s="219">
        <v>0.70208333333333295</v>
      </c>
      <c r="CV1027" s="219">
        <f t="shared" si="765"/>
        <v>0.70347222222222217</v>
      </c>
      <c r="CW1027" s="219">
        <f t="shared" si="765"/>
        <v>0.70347222222222217</v>
      </c>
      <c r="CY1027" s="219">
        <v>0.70208333333333295</v>
      </c>
    </row>
    <row r="1028" spans="68:103" ht="15" hidden="1" customHeight="1">
      <c r="BP1028" s="236">
        <f ca="1"/>
        <v>0.70138888888888895</v>
      </c>
      <c r="CN1028" s="219">
        <f t="shared" si="764"/>
        <v>0.70416666666666672</v>
      </c>
      <c r="CO1028" s="219">
        <f t="shared" si="764"/>
        <v>0.70416666666666672</v>
      </c>
      <c r="CQ1028" s="219">
        <v>0.70277777777777795</v>
      </c>
      <c r="CV1028" s="219">
        <f t="shared" si="765"/>
        <v>0.70416666666666672</v>
      </c>
      <c r="CW1028" s="219">
        <f t="shared" si="765"/>
        <v>0.70416666666666672</v>
      </c>
      <c r="CY1028" s="219">
        <v>0.70277777777777795</v>
      </c>
    </row>
    <row r="1029" spans="68:103" ht="15" hidden="1" customHeight="1">
      <c r="BP1029" s="236">
        <f ca="1"/>
        <v>0.70208333333333295</v>
      </c>
      <c r="CN1029" s="219">
        <f t="shared" si="764"/>
        <v>0.70486111111111116</v>
      </c>
      <c r="CO1029" s="219">
        <f t="shared" si="764"/>
        <v>0.70486111111111116</v>
      </c>
      <c r="CQ1029" s="219">
        <v>0.70347222222222205</v>
      </c>
      <c r="CV1029" s="219">
        <f t="shared" si="765"/>
        <v>0.70486111111111116</v>
      </c>
      <c r="CW1029" s="219">
        <f t="shared" si="765"/>
        <v>0.70486111111111116</v>
      </c>
      <c r="CY1029" s="219">
        <v>0.70347222222222205</v>
      </c>
    </row>
    <row r="1030" spans="68:103" ht="15" hidden="1" customHeight="1">
      <c r="BP1030" s="236">
        <f ca="1"/>
        <v>0.70277777777777795</v>
      </c>
      <c r="CN1030" s="219">
        <f t="shared" si="764"/>
        <v>0.7055555555555556</v>
      </c>
      <c r="CO1030" s="219">
        <f t="shared" si="764"/>
        <v>0.7055555555555556</v>
      </c>
      <c r="CQ1030" s="219">
        <v>0.70416666666666705</v>
      </c>
      <c r="CV1030" s="219">
        <f t="shared" si="765"/>
        <v>0.7055555555555556</v>
      </c>
      <c r="CW1030" s="219">
        <f t="shared" si="765"/>
        <v>0.7055555555555556</v>
      </c>
      <c r="CY1030" s="219">
        <v>0.70416666666666705</v>
      </c>
    </row>
    <row r="1031" spans="68:103" ht="15" hidden="1" customHeight="1">
      <c r="BP1031" s="236">
        <f ca="1"/>
        <v>0.70347222222222205</v>
      </c>
      <c r="CN1031" s="219">
        <f t="shared" si="764"/>
        <v>0.70625000000000004</v>
      </c>
      <c r="CO1031" s="219">
        <f t="shared" si="764"/>
        <v>0.70625000000000004</v>
      </c>
      <c r="CQ1031" s="219">
        <v>0.70486111111111105</v>
      </c>
      <c r="CV1031" s="219">
        <f t="shared" si="765"/>
        <v>0.70625000000000004</v>
      </c>
      <c r="CW1031" s="219">
        <f t="shared" si="765"/>
        <v>0.70625000000000004</v>
      </c>
      <c r="CY1031" s="219">
        <v>0.70486111111111105</v>
      </c>
    </row>
    <row r="1032" spans="68:103" ht="15" hidden="1" customHeight="1">
      <c r="BP1032" s="236">
        <f ca="1"/>
        <v>0.70416666666666705</v>
      </c>
      <c r="CN1032" s="219">
        <f t="shared" si="764"/>
        <v>0.70694444444444449</v>
      </c>
      <c r="CO1032" s="219">
        <f t="shared" si="764"/>
        <v>0.70694444444444449</v>
      </c>
      <c r="CQ1032" s="219">
        <v>0.70555555555555605</v>
      </c>
      <c r="CV1032" s="219">
        <f t="shared" si="765"/>
        <v>0.70694444444444449</v>
      </c>
      <c r="CW1032" s="219">
        <f t="shared" si="765"/>
        <v>0.70694444444444449</v>
      </c>
      <c r="CY1032" s="219">
        <v>0.70555555555555605</v>
      </c>
    </row>
    <row r="1033" spans="68:103" ht="15" hidden="1" customHeight="1">
      <c r="BP1033" s="236">
        <f ca="1"/>
        <v>0.70486111111111105</v>
      </c>
      <c r="CN1033" s="219">
        <f t="shared" si="764"/>
        <v>0.70763888888888893</v>
      </c>
      <c r="CO1033" s="219">
        <f t="shared" si="764"/>
        <v>0.70763888888888893</v>
      </c>
      <c r="CQ1033" s="219">
        <v>0.70625000000000004</v>
      </c>
      <c r="CV1033" s="219">
        <f t="shared" si="765"/>
        <v>0.70763888888888893</v>
      </c>
      <c r="CW1033" s="219">
        <f t="shared" si="765"/>
        <v>0.70763888888888893</v>
      </c>
      <c r="CY1033" s="219">
        <v>0.70625000000000004</v>
      </c>
    </row>
    <row r="1034" spans="68:103" ht="15" hidden="1" customHeight="1">
      <c r="BP1034" s="236">
        <f ca="1"/>
        <v>0.70555555555555605</v>
      </c>
      <c r="CN1034" s="219">
        <f t="shared" si="764"/>
        <v>0.70833333333333337</v>
      </c>
      <c r="CO1034" s="219">
        <f t="shared" si="764"/>
        <v>0.70833333333333337</v>
      </c>
      <c r="CQ1034" s="219">
        <v>0.70694444444444404</v>
      </c>
      <c r="CV1034" s="219">
        <f t="shared" si="765"/>
        <v>0.70833333333333337</v>
      </c>
      <c r="CW1034" s="219">
        <f t="shared" si="765"/>
        <v>0.70833333333333337</v>
      </c>
      <c r="CY1034" s="219">
        <v>0.70694444444444404</v>
      </c>
    </row>
    <row r="1035" spans="68:103" ht="15" hidden="1" customHeight="1">
      <c r="BP1035" s="236">
        <f ca="1"/>
        <v>0.70625000000000004</v>
      </c>
      <c r="CN1035" s="219">
        <f t="shared" si="764"/>
        <v>0.70902777777777781</v>
      </c>
      <c r="CO1035" s="219">
        <f t="shared" si="764"/>
        <v>0.70902777777777781</v>
      </c>
      <c r="CQ1035" s="219">
        <v>0.70763888888888904</v>
      </c>
      <c r="CV1035" s="219">
        <f t="shared" si="765"/>
        <v>0.70902777777777781</v>
      </c>
      <c r="CW1035" s="219">
        <f t="shared" si="765"/>
        <v>0.70902777777777781</v>
      </c>
      <c r="CY1035" s="219">
        <v>0.70763888888888904</v>
      </c>
    </row>
    <row r="1036" spans="68:103" ht="15" hidden="1" customHeight="1">
      <c r="BP1036" s="236">
        <f ca="1"/>
        <v>0.70694444444444404</v>
      </c>
      <c r="CN1036" s="219">
        <f t="shared" si="764"/>
        <v>0.70972222222222225</v>
      </c>
      <c r="CO1036" s="219">
        <f t="shared" si="764"/>
        <v>0.70972222222222225</v>
      </c>
      <c r="CQ1036" s="219">
        <v>0.70833333333333304</v>
      </c>
      <c r="CV1036" s="219">
        <f t="shared" si="765"/>
        <v>0.70972222222222225</v>
      </c>
      <c r="CW1036" s="219">
        <f t="shared" si="765"/>
        <v>0.70972222222222225</v>
      </c>
      <c r="CY1036" s="219">
        <v>0.70833333333333304</v>
      </c>
    </row>
    <row r="1037" spans="68:103" ht="15" hidden="1" customHeight="1">
      <c r="BP1037" s="236">
        <f ca="1"/>
        <v>0.70763888888888904</v>
      </c>
      <c r="CN1037" s="219">
        <f t="shared" si="764"/>
        <v>0.7104166666666667</v>
      </c>
      <c r="CO1037" s="219">
        <f t="shared" si="764"/>
        <v>0.7104166666666667</v>
      </c>
      <c r="CQ1037" s="219">
        <v>0.70902777777777803</v>
      </c>
      <c r="CV1037" s="219">
        <f t="shared" si="765"/>
        <v>0.7104166666666667</v>
      </c>
      <c r="CW1037" s="219">
        <f t="shared" si="765"/>
        <v>0.7104166666666667</v>
      </c>
      <c r="CY1037" s="219">
        <v>0.70902777777777803</v>
      </c>
    </row>
    <row r="1038" spans="68:103" ht="15" hidden="1" customHeight="1">
      <c r="BP1038" s="236">
        <f ca="1"/>
        <v>0.70833333333333304</v>
      </c>
      <c r="CN1038" s="219">
        <f t="shared" si="764"/>
        <v>0.71111111111111114</v>
      </c>
      <c r="CO1038" s="219">
        <f t="shared" si="764"/>
        <v>0.71111111111111114</v>
      </c>
      <c r="CQ1038" s="219">
        <v>0.70972222222222203</v>
      </c>
      <c r="CV1038" s="219">
        <f t="shared" si="765"/>
        <v>0.71111111111111114</v>
      </c>
      <c r="CW1038" s="219">
        <f t="shared" si="765"/>
        <v>0.71111111111111114</v>
      </c>
      <c r="CY1038" s="219">
        <v>0.70972222222222203</v>
      </c>
    </row>
    <row r="1039" spans="68:103" ht="15" hidden="1" customHeight="1">
      <c r="BP1039" s="236">
        <f ca="1"/>
        <v>0.70902777777777803</v>
      </c>
      <c r="CN1039" s="219">
        <f t="shared" si="764"/>
        <v>0.71180555555555558</v>
      </c>
      <c r="CO1039" s="219">
        <f t="shared" si="764"/>
        <v>0.71180555555555558</v>
      </c>
      <c r="CQ1039" s="219">
        <v>0.71041666666666703</v>
      </c>
      <c r="CV1039" s="219">
        <f t="shared" si="765"/>
        <v>0.71180555555555558</v>
      </c>
      <c r="CW1039" s="219">
        <f t="shared" si="765"/>
        <v>0.71180555555555558</v>
      </c>
      <c r="CY1039" s="219">
        <v>0.71041666666666703</v>
      </c>
    </row>
    <row r="1040" spans="68:103" ht="15" hidden="1" customHeight="1">
      <c r="BP1040" s="236">
        <f ca="1"/>
        <v>0.70972222222222203</v>
      </c>
      <c r="CN1040" s="219">
        <f t="shared" ref="CN1040:CO1055" si="766">IF(CN1039=1,TIME(0,1,0),TIME(HOUR(CN1039),MINUTE(CN1039),0)+TIME(0,1,0))</f>
        <v>0.71250000000000002</v>
      </c>
      <c r="CO1040" s="219">
        <f t="shared" si="766"/>
        <v>0.71250000000000002</v>
      </c>
      <c r="CQ1040" s="219">
        <v>0.71111111111111103</v>
      </c>
      <c r="CV1040" s="219">
        <f t="shared" ref="CV1040:CW1055" si="767">IF(CV1039=1,TIME(0,1,0),TIME(HOUR(CV1039),MINUTE(CV1039),0)+TIME(0,1,0))</f>
        <v>0.71250000000000002</v>
      </c>
      <c r="CW1040" s="219">
        <f t="shared" si="767"/>
        <v>0.71250000000000002</v>
      </c>
      <c r="CY1040" s="219">
        <v>0.71111111111111103</v>
      </c>
    </row>
    <row r="1041" spans="68:103" ht="15" hidden="1" customHeight="1">
      <c r="BP1041" s="236">
        <f ca="1"/>
        <v>0.71041666666666703</v>
      </c>
      <c r="CN1041" s="219">
        <f t="shared" si="766"/>
        <v>0.71319444444444446</v>
      </c>
      <c r="CO1041" s="219">
        <f t="shared" si="766"/>
        <v>0.71319444444444446</v>
      </c>
      <c r="CQ1041" s="219">
        <v>0.71180555555555602</v>
      </c>
      <c r="CV1041" s="219">
        <f t="shared" si="767"/>
        <v>0.71319444444444446</v>
      </c>
      <c r="CW1041" s="219">
        <f t="shared" si="767"/>
        <v>0.71319444444444446</v>
      </c>
      <c r="CY1041" s="219">
        <v>0.71180555555555602</v>
      </c>
    </row>
    <row r="1042" spans="68:103" ht="15" hidden="1" customHeight="1">
      <c r="BP1042" s="236">
        <f ca="1"/>
        <v>0.71111111111111103</v>
      </c>
      <c r="CN1042" s="219">
        <f t="shared" si="766"/>
        <v>0.71388888888888891</v>
      </c>
      <c r="CO1042" s="219">
        <f t="shared" si="766"/>
        <v>0.71388888888888891</v>
      </c>
      <c r="CQ1042" s="219">
        <v>0.71250000000000002</v>
      </c>
      <c r="CV1042" s="219">
        <f t="shared" si="767"/>
        <v>0.71388888888888891</v>
      </c>
      <c r="CW1042" s="219">
        <f t="shared" si="767"/>
        <v>0.71388888888888891</v>
      </c>
      <c r="CY1042" s="219">
        <v>0.71250000000000002</v>
      </c>
    </row>
    <row r="1043" spans="68:103" ht="15" hidden="1" customHeight="1">
      <c r="BP1043" s="236">
        <f ca="1"/>
        <v>0.71180555555555602</v>
      </c>
      <c r="CN1043" s="219">
        <f t="shared" si="766"/>
        <v>0.71458333333333335</v>
      </c>
      <c r="CO1043" s="219">
        <f t="shared" si="766"/>
        <v>0.71458333333333335</v>
      </c>
      <c r="CQ1043" s="219">
        <v>0.71319444444444402</v>
      </c>
      <c r="CV1043" s="219">
        <f t="shared" si="767"/>
        <v>0.71458333333333335</v>
      </c>
      <c r="CW1043" s="219">
        <f t="shared" si="767"/>
        <v>0.71458333333333335</v>
      </c>
      <c r="CY1043" s="219">
        <v>0.71319444444444402</v>
      </c>
    </row>
    <row r="1044" spans="68:103" ht="15" hidden="1" customHeight="1">
      <c r="BP1044" s="236">
        <f ca="1"/>
        <v>0.71250000000000002</v>
      </c>
      <c r="CN1044" s="219">
        <f t="shared" si="766"/>
        <v>0.71527777777777779</v>
      </c>
      <c r="CO1044" s="219">
        <f t="shared" si="766"/>
        <v>0.71527777777777779</v>
      </c>
      <c r="CQ1044" s="219">
        <v>0.71388888888888902</v>
      </c>
      <c r="CV1044" s="219">
        <f t="shared" si="767"/>
        <v>0.71527777777777779</v>
      </c>
      <c r="CW1044" s="219">
        <f t="shared" si="767"/>
        <v>0.71527777777777779</v>
      </c>
      <c r="CY1044" s="219">
        <v>0.71388888888888902</v>
      </c>
    </row>
    <row r="1045" spans="68:103" ht="15" hidden="1" customHeight="1">
      <c r="BP1045" s="236">
        <f ca="1"/>
        <v>0.71319444444444402</v>
      </c>
      <c r="CN1045" s="219">
        <f t="shared" si="766"/>
        <v>0.71597222222222223</v>
      </c>
      <c r="CO1045" s="219">
        <f t="shared" si="766"/>
        <v>0.71597222222222223</v>
      </c>
      <c r="CQ1045" s="219">
        <v>0.71458333333333302</v>
      </c>
      <c r="CV1045" s="219">
        <f t="shared" si="767"/>
        <v>0.71597222222222223</v>
      </c>
      <c r="CW1045" s="219">
        <f t="shared" si="767"/>
        <v>0.71597222222222223</v>
      </c>
      <c r="CY1045" s="219">
        <v>0.71458333333333302</v>
      </c>
    </row>
    <row r="1046" spans="68:103" ht="15" hidden="1" customHeight="1">
      <c r="BP1046" s="236">
        <f ca="1"/>
        <v>0.71388888888888902</v>
      </c>
      <c r="CN1046" s="219">
        <f t="shared" si="766"/>
        <v>0.71666666666666667</v>
      </c>
      <c r="CO1046" s="219">
        <f t="shared" si="766"/>
        <v>0.71666666666666667</v>
      </c>
      <c r="CQ1046" s="219">
        <v>0.71527777777777801</v>
      </c>
      <c r="CV1046" s="219">
        <f t="shared" si="767"/>
        <v>0.71666666666666667</v>
      </c>
      <c r="CW1046" s="219">
        <f t="shared" si="767"/>
        <v>0.71666666666666667</v>
      </c>
      <c r="CY1046" s="219">
        <v>0.71527777777777801</v>
      </c>
    </row>
    <row r="1047" spans="68:103" ht="15" hidden="1" customHeight="1">
      <c r="BP1047" s="236">
        <f ca="1"/>
        <v>0.71458333333333302</v>
      </c>
      <c r="CN1047" s="219">
        <f t="shared" si="766"/>
        <v>0.71736111111111112</v>
      </c>
      <c r="CO1047" s="219">
        <f t="shared" si="766"/>
        <v>0.71736111111111112</v>
      </c>
      <c r="CQ1047" s="219">
        <v>0.71597222222222201</v>
      </c>
      <c r="CV1047" s="219">
        <f t="shared" si="767"/>
        <v>0.71736111111111112</v>
      </c>
      <c r="CW1047" s="219">
        <f t="shared" si="767"/>
        <v>0.71736111111111112</v>
      </c>
      <c r="CY1047" s="219">
        <v>0.71597222222222201</v>
      </c>
    </row>
    <row r="1048" spans="68:103" ht="15" hidden="1" customHeight="1">
      <c r="BP1048" s="236">
        <f ca="1"/>
        <v>0.71527777777777801</v>
      </c>
      <c r="CN1048" s="219">
        <f t="shared" si="766"/>
        <v>0.71805555555555556</v>
      </c>
      <c r="CO1048" s="219">
        <f t="shared" si="766"/>
        <v>0.71805555555555556</v>
      </c>
      <c r="CQ1048" s="219">
        <v>0.71666666666666701</v>
      </c>
      <c r="CV1048" s="219">
        <f t="shared" si="767"/>
        <v>0.71805555555555556</v>
      </c>
      <c r="CW1048" s="219">
        <f t="shared" si="767"/>
        <v>0.71805555555555556</v>
      </c>
      <c r="CY1048" s="219">
        <v>0.71666666666666701</v>
      </c>
    </row>
    <row r="1049" spans="68:103" ht="15" hidden="1" customHeight="1">
      <c r="BP1049" s="236">
        <f ca="1"/>
        <v>0.71597222222222201</v>
      </c>
      <c r="CN1049" s="219">
        <f t="shared" si="766"/>
        <v>0.71875</v>
      </c>
      <c r="CO1049" s="219">
        <f t="shared" si="766"/>
        <v>0.71875</v>
      </c>
      <c r="CQ1049" s="219">
        <v>0.71736111111111101</v>
      </c>
      <c r="CV1049" s="219">
        <f t="shared" si="767"/>
        <v>0.71875</v>
      </c>
      <c r="CW1049" s="219">
        <f t="shared" si="767"/>
        <v>0.71875</v>
      </c>
      <c r="CY1049" s="219">
        <v>0.71736111111111101</v>
      </c>
    </row>
    <row r="1050" spans="68:103" ht="15" hidden="1" customHeight="1">
      <c r="BP1050" s="236">
        <f ca="1"/>
        <v>0.71666666666666701</v>
      </c>
      <c r="CN1050" s="219">
        <f t="shared" si="766"/>
        <v>0.71944444444444444</v>
      </c>
      <c r="CO1050" s="219">
        <f t="shared" si="766"/>
        <v>0.71944444444444444</v>
      </c>
      <c r="CQ1050" s="219">
        <v>0.718055555555556</v>
      </c>
      <c r="CV1050" s="219">
        <f t="shared" si="767"/>
        <v>0.71944444444444444</v>
      </c>
      <c r="CW1050" s="219">
        <f t="shared" si="767"/>
        <v>0.71944444444444444</v>
      </c>
      <c r="CY1050" s="219">
        <v>0.718055555555556</v>
      </c>
    </row>
    <row r="1051" spans="68:103" ht="15" hidden="1" customHeight="1">
      <c r="BP1051" s="236">
        <f ca="1"/>
        <v>0.71736111111111101</v>
      </c>
      <c r="CN1051" s="219">
        <f t="shared" si="766"/>
        <v>0.72013888888888888</v>
      </c>
      <c r="CO1051" s="219">
        <f t="shared" si="766"/>
        <v>0.72013888888888888</v>
      </c>
      <c r="CQ1051" s="219">
        <v>0.71875</v>
      </c>
      <c r="CV1051" s="219">
        <f t="shared" si="767"/>
        <v>0.72013888888888888</v>
      </c>
      <c r="CW1051" s="219">
        <f t="shared" si="767"/>
        <v>0.72013888888888888</v>
      </c>
      <c r="CY1051" s="219">
        <v>0.71875</v>
      </c>
    </row>
    <row r="1052" spans="68:103" ht="15" hidden="1" customHeight="1">
      <c r="BP1052" s="236">
        <f ca="1"/>
        <v>0.718055555555556</v>
      </c>
      <c r="CN1052" s="219">
        <f t="shared" si="766"/>
        <v>0.72083333333333333</v>
      </c>
      <c r="CO1052" s="219">
        <f t="shared" si="766"/>
        <v>0.72083333333333333</v>
      </c>
      <c r="CQ1052" s="219">
        <v>0.719444444444444</v>
      </c>
      <c r="CV1052" s="219">
        <f t="shared" si="767"/>
        <v>0.72083333333333333</v>
      </c>
      <c r="CW1052" s="219">
        <f t="shared" si="767"/>
        <v>0.72083333333333333</v>
      </c>
      <c r="CY1052" s="219">
        <v>0.719444444444444</v>
      </c>
    </row>
    <row r="1053" spans="68:103" ht="15" hidden="1" customHeight="1">
      <c r="BP1053" s="236">
        <f ca="1"/>
        <v>0.71875</v>
      </c>
      <c r="CN1053" s="219">
        <f t="shared" si="766"/>
        <v>0.72152777777777777</v>
      </c>
      <c r="CO1053" s="219">
        <f t="shared" si="766"/>
        <v>0.72152777777777777</v>
      </c>
      <c r="CQ1053" s="219">
        <v>0.72013888888888899</v>
      </c>
      <c r="CV1053" s="219">
        <f t="shared" si="767"/>
        <v>0.72152777777777777</v>
      </c>
      <c r="CW1053" s="219">
        <f t="shared" si="767"/>
        <v>0.72152777777777777</v>
      </c>
      <c r="CY1053" s="219">
        <v>0.72013888888888899</v>
      </c>
    </row>
    <row r="1054" spans="68:103" ht="15" hidden="1" customHeight="1">
      <c r="BP1054" s="236">
        <f ca="1"/>
        <v>0.719444444444444</v>
      </c>
      <c r="CN1054" s="219">
        <f t="shared" si="766"/>
        <v>0.72222222222222221</v>
      </c>
      <c r="CO1054" s="219">
        <f t="shared" si="766"/>
        <v>0.72222222222222221</v>
      </c>
      <c r="CQ1054" s="219">
        <v>0.72083333333333299</v>
      </c>
      <c r="CV1054" s="219">
        <f t="shared" si="767"/>
        <v>0.72222222222222221</v>
      </c>
      <c r="CW1054" s="219">
        <f t="shared" si="767"/>
        <v>0.72222222222222221</v>
      </c>
      <c r="CY1054" s="219">
        <v>0.72083333333333299</v>
      </c>
    </row>
    <row r="1055" spans="68:103" ht="15" hidden="1" customHeight="1">
      <c r="BP1055" s="236">
        <f ca="1"/>
        <v>0.72013888888888899</v>
      </c>
      <c r="CN1055" s="219">
        <f t="shared" si="766"/>
        <v>0.72291666666666665</v>
      </c>
      <c r="CO1055" s="219">
        <f t="shared" si="766"/>
        <v>0.72291666666666665</v>
      </c>
      <c r="CQ1055" s="219">
        <v>0.72152777777777799</v>
      </c>
      <c r="CV1055" s="219">
        <f t="shared" si="767"/>
        <v>0.72291666666666665</v>
      </c>
      <c r="CW1055" s="219">
        <f t="shared" si="767"/>
        <v>0.72291666666666665</v>
      </c>
      <c r="CY1055" s="219">
        <v>0.72152777777777799</v>
      </c>
    </row>
    <row r="1056" spans="68:103" ht="15" hidden="1" customHeight="1">
      <c r="BP1056" s="236">
        <f ca="1"/>
        <v>0.72083333333333299</v>
      </c>
      <c r="CN1056" s="219">
        <f t="shared" ref="CN1056:CO1071" si="768">IF(CN1055=1,TIME(0,1,0),TIME(HOUR(CN1055),MINUTE(CN1055),0)+TIME(0,1,0))</f>
        <v>0.72361111111111109</v>
      </c>
      <c r="CO1056" s="219">
        <f t="shared" si="768"/>
        <v>0.72361111111111109</v>
      </c>
      <c r="CQ1056" s="219">
        <v>0.72222222222222199</v>
      </c>
      <c r="CV1056" s="219">
        <f t="shared" ref="CV1056:CW1071" si="769">IF(CV1055=1,TIME(0,1,0),TIME(HOUR(CV1055),MINUTE(CV1055),0)+TIME(0,1,0))</f>
        <v>0.72361111111111109</v>
      </c>
      <c r="CW1056" s="219">
        <f t="shared" si="769"/>
        <v>0.72361111111111109</v>
      </c>
      <c r="CY1056" s="219">
        <v>0.72222222222222199</v>
      </c>
    </row>
    <row r="1057" spans="68:103" ht="15" hidden="1" customHeight="1">
      <c r="BP1057" s="236">
        <f ca="1"/>
        <v>0.72152777777777799</v>
      </c>
      <c r="CN1057" s="219">
        <f t="shared" si="768"/>
        <v>0.72430555555555554</v>
      </c>
      <c r="CO1057" s="219">
        <f t="shared" si="768"/>
        <v>0.72430555555555554</v>
      </c>
      <c r="CQ1057" s="219">
        <v>0.72291666666666698</v>
      </c>
      <c r="CV1057" s="219">
        <f t="shared" si="769"/>
        <v>0.72430555555555554</v>
      </c>
      <c r="CW1057" s="219">
        <f t="shared" si="769"/>
        <v>0.72430555555555554</v>
      </c>
      <c r="CY1057" s="219">
        <v>0.72291666666666698</v>
      </c>
    </row>
    <row r="1058" spans="68:103" ht="15" hidden="1" customHeight="1">
      <c r="BP1058" s="236">
        <f ca="1"/>
        <v>0.72222222222222199</v>
      </c>
      <c r="CN1058" s="219">
        <f t="shared" si="768"/>
        <v>0.72499999999999998</v>
      </c>
      <c r="CO1058" s="219">
        <f t="shared" si="768"/>
        <v>0.72499999999999998</v>
      </c>
      <c r="CQ1058" s="219">
        <v>0.72361111111111098</v>
      </c>
      <c r="CV1058" s="219">
        <f t="shared" si="769"/>
        <v>0.72499999999999998</v>
      </c>
      <c r="CW1058" s="219">
        <f t="shared" si="769"/>
        <v>0.72499999999999998</v>
      </c>
      <c r="CY1058" s="219">
        <v>0.72361111111111098</v>
      </c>
    </row>
    <row r="1059" spans="68:103" ht="15" hidden="1" customHeight="1">
      <c r="BP1059" s="236">
        <f ca="1"/>
        <v>0.72291666666666698</v>
      </c>
      <c r="CN1059" s="219">
        <f t="shared" si="768"/>
        <v>0.72569444444444442</v>
      </c>
      <c r="CO1059" s="219">
        <f t="shared" si="768"/>
        <v>0.72569444444444442</v>
      </c>
      <c r="CQ1059" s="219">
        <v>0.72430555555555598</v>
      </c>
      <c r="CV1059" s="219">
        <f t="shared" si="769"/>
        <v>0.72569444444444442</v>
      </c>
      <c r="CW1059" s="219">
        <f t="shared" si="769"/>
        <v>0.72569444444444442</v>
      </c>
      <c r="CY1059" s="219">
        <v>0.72430555555555598</v>
      </c>
    </row>
    <row r="1060" spans="68:103" ht="15" hidden="1" customHeight="1">
      <c r="BP1060" s="236">
        <f ca="1"/>
        <v>0.72361111111111098</v>
      </c>
      <c r="CN1060" s="219">
        <f t="shared" si="768"/>
        <v>0.72638888888888886</v>
      </c>
      <c r="CO1060" s="219">
        <f t="shared" si="768"/>
        <v>0.72638888888888886</v>
      </c>
      <c r="CQ1060" s="219">
        <v>0.72499999999999998</v>
      </c>
      <c r="CV1060" s="219">
        <f t="shared" si="769"/>
        <v>0.72638888888888886</v>
      </c>
      <c r="CW1060" s="219">
        <f t="shared" si="769"/>
        <v>0.72638888888888886</v>
      </c>
      <c r="CY1060" s="219">
        <v>0.72499999999999998</v>
      </c>
    </row>
    <row r="1061" spans="68:103" ht="15" hidden="1" customHeight="1">
      <c r="BP1061" s="236">
        <f ca="1"/>
        <v>0.72430555555555598</v>
      </c>
      <c r="CN1061" s="219">
        <f t="shared" si="768"/>
        <v>0.7270833333333333</v>
      </c>
      <c r="CO1061" s="219">
        <f t="shared" si="768"/>
        <v>0.7270833333333333</v>
      </c>
      <c r="CQ1061" s="219">
        <v>0.72569444444444398</v>
      </c>
      <c r="CV1061" s="219">
        <f t="shared" si="769"/>
        <v>0.7270833333333333</v>
      </c>
      <c r="CW1061" s="219">
        <f t="shared" si="769"/>
        <v>0.7270833333333333</v>
      </c>
      <c r="CY1061" s="219">
        <v>0.72569444444444398</v>
      </c>
    </row>
    <row r="1062" spans="68:103" ht="15" hidden="1" customHeight="1">
      <c r="BP1062" s="236">
        <f ca="1"/>
        <v>0.72499999999999998</v>
      </c>
      <c r="CN1062" s="219">
        <f t="shared" si="768"/>
        <v>0.72777777777777775</v>
      </c>
      <c r="CO1062" s="219">
        <f t="shared" si="768"/>
        <v>0.72777777777777775</v>
      </c>
      <c r="CQ1062" s="219">
        <v>0.72638888888888897</v>
      </c>
      <c r="CV1062" s="219">
        <f t="shared" si="769"/>
        <v>0.72777777777777775</v>
      </c>
      <c r="CW1062" s="219">
        <f t="shared" si="769"/>
        <v>0.72777777777777775</v>
      </c>
      <c r="CY1062" s="219">
        <v>0.72638888888888897</v>
      </c>
    </row>
    <row r="1063" spans="68:103" ht="15" hidden="1" customHeight="1">
      <c r="BP1063" s="236">
        <f ca="1"/>
        <v>0.72569444444444398</v>
      </c>
      <c r="CN1063" s="219">
        <f t="shared" si="768"/>
        <v>0.72847222222222219</v>
      </c>
      <c r="CO1063" s="219">
        <f t="shared" si="768"/>
        <v>0.72847222222222219</v>
      </c>
      <c r="CQ1063" s="219">
        <v>0.72708333333333297</v>
      </c>
      <c r="CV1063" s="219">
        <f t="shared" si="769"/>
        <v>0.72847222222222219</v>
      </c>
      <c r="CW1063" s="219">
        <f t="shared" si="769"/>
        <v>0.72847222222222219</v>
      </c>
      <c r="CY1063" s="219">
        <v>0.72708333333333297</v>
      </c>
    </row>
    <row r="1064" spans="68:103" ht="15" hidden="1" customHeight="1">
      <c r="BP1064" s="236">
        <f ca="1"/>
        <v>0.72638888888888897</v>
      </c>
      <c r="CN1064" s="219">
        <f t="shared" si="768"/>
        <v>0.72916666666666663</v>
      </c>
      <c r="CO1064" s="219">
        <f t="shared" si="768"/>
        <v>0.72916666666666663</v>
      </c>
      <c r="CQ1064" s="219">
        <v>0.72777777777777797</v>
      </c>
      <c r="CV1064" s="219">
        <f t="shared" si="769"/>
        <v>0.72916666666666663</v>
      </c>
      <c r="CW1064" s="219">
        <f t="shared" si="769"/>
        <v>0.72916666666666663</v>
      </c>
      <c r="CY1064" s="219">
        <v>0.72777777777777797</v>
      </c>
    </row>
    <row r="1065" spans="68:103" ht="15" hidden="1" customHeight="1">
      <c r="BP1065" s="236">
        <f ca="1"/>
        <v>0.72708333333333297</v>
      </c>
      <c r="CN1065" s="219">
        <f t="shared" si="768"/>
        <v>0.72986111111111107</v>
      </c>
      <c r="CO1065" s="219">
        <f t="shared" si="768"/>
        <v>0.72986111111111107</v>
      </c>
      <c r="CQ1065" s="219">
        <v>0.72847222222222197</v>
      </c>
      <c r="CV1065" s="219">
        <f t="shared" si="769"/>
        <v>0.72986111111111107</v>
      </c>
      <c r="CW1065" s="219">
        <f t="shared" si="769"/>
        <v>0.72986111111111107</v>
      </c>
      <c r="CY1065" s="219">
        <v>0.72847222222222197</v>
      </c>
    </row>
    <row r="1066" spans="68:103" ht="15" hidden="1" customHeight="1">
      <c r="BP1066" s="236">
        <f ca="1"/>
        <v>0.72777777777777797</v>
      </c>
      <c r="CN1066" s="219">
        <f t="shared" si="768"/>
        <v>0.73055555555555551</v>
      </c>
      <c r="CO1066" s="219">
        <f t="shared" si="768"/>
        <v>0.73055555555555551</v>
      </c>
      <c r="CQ1066" s="219">
        <v>0.72916666666666696</v>
      </c>
      <c r="CV1066" s="219">
        <f t="shared" si="769"/>
        <v>0.73055555555555551</v>
      </c>
      <c r="CW1066" s="219">
        <f t="shared" si="769"/>
        <v>0.73055555555555551</v>
      </c>
      <c r="CY1066" s="219">
        <v>0.72916666666666696</v>
      </c>
    </row>
    <row r="1067" spans="68:103" ht="15" hidden="1" customHeight="1">
      <c r="BP1067" s="236">
        <f ca="1"/>
        <v>0.72847222222222197</v>
      </c>
      <c r="CN1067" s="219">
        <f t="shared" si="768"/>
        <v>0.73124999999999996</v>
      </c>
      <c r="CO1067" s="219">
        <f t="shared" si="768"/>
        <v>0.73124999999999996</v>
      </c>
      <c r="CQ1067" s="219">
        <v>0.72986111111111096</v>
      </c>
      <c r="CV1067" s="219">
        <f t="shared" si="769"/>
        <v>0.73124999999999996</v>
      </c>
      <c r="CW1067" s="219">
        <f t="shared" si="769"/>
        <v>0.73124999999999996</v>
      </c>
      <c r="CY1067" s="219">
        <v>0.72986111111111096</v>
      </c>
    </row>
    <row r="1068" spans="68:103" ht="15" hidden="1" customHeight="1">
      <c r="BP1068" s="236">
        <f ca="1"/>
        <v>0.72916666666666696</v>
      </c>
      <c r="CN1068" s="219">
        <f t="shared" si="768"/>
        <v>0.7319444444444444</v>
      </c>
      <c r="CO1068" s="219">
        <f t="shared" si="768"/>
        <v>0.7319444444444444</v>
      </c>
      <c r="CQ1068" s="219">
        <v>0.73055555555555596</v>
      </c>
      <c r="CV1068" s="219">
        <f t="shared" si="769"/>
        <v>0.7319444444444444</v>
      </c>
      <c r="CW1068" s="219">
        <f t="shared" si="769"/>
        <v>0.7319444444444444</v>
      </c>
      <c r="CY1068" s="219">
        <v>0.73055555555555596</v>
      </c>
    </row>
    <row r="1069" spans="68:103" ht="15" hidden="1" customHeight="1">
      <c r="BP1069" s="236">
        <f ca="1"/>
        <v>0.72986111111111096</v>
      </c>
      <c r="CN1069" s="219">
        <f t="shared" si="768"/>
        <v>0.73263888888888884</v>
      </c>
      <c r="CO1069" s="219">
        <f t="shared" si="768"/>
        <v>0.73263888888888884</v>
      </c>
      <c r="CQ1069" s="219">
        <v>0.73124999999999996</v>
      </c>
      <c r="CV1069" s="219">
        <f t="shared" si="769"/>
        <v>0.73263888888888884</v>
      </c>
      <c r="CW1069" s="219">
        <f t="shared" si="769"/>
        <v>0.73263888888888884</v>
      </c>
      <c r="CY1069" s="219">
        <v>0.73124999999999996</v>
      </c>
    </row>
    <row r="1070" spans="68:103" ht="15" hidden="1" customHeight="1">
      <c r="BP1070" s="236">
        <f ca="1"/>
        <v>0.73055555555555596</v>
      </c>
      <c r="CN1070" s="219">
        <f t="shared" si="768"/>
        <v>0.73333333333333328</v>
      </c>
      <c r="CO1070" s="219">
        <f t="shared" si="768"/>
        <v>0.73333333333333328</v>
      </c>
      <c r="CQ1070" s="219">
        <v>0.73194444444444495</v>
      </c>
      <c r="CV1070" s="219">
        <f t="shared" si="769"/>
        <v>0.73333333333333328</v>
      </c>
      <c r="CW1070" s="219">
        <f t="shared" si="769"/>
        <v>0.73333333333333328</v>
      </c>
      <c r="CY1070" s="219">
        <v>0.73194444444444495</v>
      </c>
    </row>
    <row r="1071" spans="68:103" ht="15" hidden="1" customHeight="1">
      <c r="BP1071" s="236">
        <f ca="1"/>
        <v>0.73124999999999996</v>
      </c>
      <c r="CN1071" s="219">
        <f t="shared" si="768"/>
        <v>0.73402777777777772</v>
      </c>
      <c r="CO1071" s="219">
        <f t="shared" si="768"/>
        <v>0.73402777777777772</v>
      </c>
      <c r="CQ1071" s="219">
        <v>0.73263888888888895</v>
      </c>
      <c r="CV1071" s="219">
        <f t="shared" si="769"/>
        <v>0.73402777777777772</v>
      </c>
      <c r="CW1071" s="219">
        <f t="shared" si="769"/>
        <v>0.73402777777777772</v>
      </c>
      <c r="CY1071" s="219">
        <v>0.73263888888888895</v>
      </c>
    </row>
    <row r="1072" spans="68:103" ht="15" hidden="1" customHeight="1">
      <c r="BP1072" s="236">
        <f ca="1"/>
        <v>0.73194444444444495</v>
      </c>
      <c r="CN1072" s="219">
        <f t="shared" ref="CN1072:CO1087" si="770">IF(CN1071=1,TIME(0,1,0),TIME(HOUR(CN1071),MINUTE(CN1071),0)+TIME(0,1,0))</f>
        <v>0.73472222222222217</v>
      </c>
      <c r="CO1072" s="219">
        <f t="shared" si="770"/>
        <v>0.73472222222222217</v>
      </c>
      <c r="CQ1072" s="219">
        <v>0.73333333333333295</v>
      </c>
      <c r="CV1072" s="219">
        <f t="shared" ref="CV1072:CW1087" si="771">IF(CV1071=1,TIME(0,1,0),TIME(HOUR(CV1071),MINUTE(CV1071),0)+TIME(0,1,0))</f>
        <v>0.73472222222222217</v>
      </c>
      <c r="CW1072" s="219">
        <f t="shared" si="771"/>
        <v>0.73472222222222217</v>
      </c>
      <c r="CY1072" s="219">
        <v>0.73333333333333295</v>
      </c>
    </row>
    <row r="1073" spans="68:103" ht="15" hidden="1" customHeight="1">
      <c r="BP1073" s="236">
        <f ca="1"/>
        <v>0.73263888888888895</v>
      </c>
      <c r="CN1073" s="219">
        <f t="shared" si="770"/>
        <v>0.73541666666666672</v>
      </c>
      <c r="CO1073" s="219">
        <f t="shared" si="770"/>
        <v>0.73541666666666672</v>
      </c>
      <c r="CQ1073" s="219">
        <v>0.73402777777777795</v>
      </c>
      <c r="CV1073" s="219">
        <f t="shared" si="771"/>
        <v>0.73541666666666672</v>
      </c>
      <c r="CW1073" s="219">
        <f t="shared" si="771"/>
        <v>0.73541666666666672</v>
      </c>
      <c r="CY1073" s="219">
        <v>0.73402777777777795</v>
      </c>
    </row>
    <row r="1074" spans="68:103" ht="15" hidden="1" customHeight="1">
      <c r="BP1074" s="236">
        <f ca="1"/>
        <v>0.73333333333333295</v>
      </c>
      <c r="CN1074" s="219">
        <f t="shared" si="770"/>
        <v>0.73611111111111116</v>
      </c>
      <c r="CO1074" s="219">
        <f t="shared" si="770"/>
        <v>0.73611111111111116</v>
      </c>
      <c r="CQ1074" s="219">
        <v>0.73472222222222205</v>
      </c>
      <c r="CV1074" s="219">
        <f t="shared" si="771"/>
        <v>0.73611111111111116</v>
      </c>
      <c r="CW1074" s="219">
        <f t="shared" si="771"/>
        <v>0.73611111111111116</v>
      </c>
      <c r="CY1074" s="219">
        <v>0.73472222222222205</v>
      </c>
    </row>
    <row r="1075" spans="68:103" ht="15" hidden="1" customHeight="1">
      <c r="BP1075" s="236">
        <f ca="1"/>
        <v>0.73402777777777795</v>
      </c>
      <c r="CN1075" s="219">
        <f t="shared" si="770"/>
        <v>0.7368055555555556</v>
      </c>
      <c r="CO1075" s="219">
        <f t="shared" si="770"/>
        <v>0.7368055555555556</v>
      </c>
      <c r="CQ1075" s="219">
        <v>0.73541666666666705</v>
      </c>
      <c r="CV1075" s="219">
        <f t="shared" si="771"/>
        <v>0.7368055555555556</v>
      </c>
      <c r="CW1075" s="219">
        <f t="shared" si="771"/>
        <v>0.7368055555555556</v>
      </c>
      <c r="CY1075" s="219">
        <v>0.73541666666666705</v>
      </c>
    </row>
    <row r="1076" spans="68:103" ht="15" hidden="1" customHeight="1">
      <c r="BP1076" s="236">
        <f ca="1"/>
        <v>0.73472222222222205</v>
      </c>
      <c r="CN1076" s="219">
        <f t="shared" si="770"/>
        <v>0.73750000000000004</v>
      </c>
      <c r="CO1076" s="219">
        <f t="shared" si="770"/>
        <v>0.73750000000000004</v>
      </c>
      <c r="CQ1076" s="219">
        <v>0.73611111111111105</v>
      </c>
      <c r="CV1076" s="219">
        <f t="shared" si="771"/>
        <v>0.73750000000000004</v>
      </c>
      <c r="CW1076" s="219">
        <f t="shared" si="771"/>
        <v>0.73750000000000004</v>
      </c>
      <c r="CY1076" s="219">
        <v>0.73611111111111105</v>
      </c>
    </row>
    <row r="1077" spans="68:103" ht="15" hidden="1" customHeight="1">
      <c r="BP1077" s="236">
        <f ca="1"/>
        <v>0.73541666666666705</v>
      </c>
      <c r="CN1077" s="219">
        <f t="shared" si="770"/>
        <v>0.73819444444444449</v>
      </c>
      <c r="CO1077" s="219">
        <f t="shared" si="770"/>
        <v>0.73819444444444449</v>
      </c>
      <c r="CQ1077" s="219">
        <v>0.73680555555555605</v>
      </c>
      <c r="CV1077" s="219">
        <f t="shared" si="771"/>
        <v>0.73819444444444449</v>
      </c>
      <c r="CW1077" s="219">
        <f t="shared" si="771"/>
        <v>0.73819444444444449</v>
      </c>
      <c r="CY1077" s="219">
        <v>0.73680555555555605</v>
      </c>
    </row>
    <row r="1078" spans="68:103" ht="15" hidden="1" customHeight="1">
      <c r="BP1078" s="236">
        <f ca="1"/>
        <v>0.73611111111111105</v>
      </c>
      <c r="CN1078" s="219">
        <f t="shared" si="770"/>
        <v>0.73888888888888893</v>
      </c>
      <c r="CO1078" s="219">
        <f t="shared" si="770"/>
        <v>0.73888888888888893</v>
      </c>
      <c r="CQ1078" s="219">
        <v>0.73750000000000004</v>
      </c>
      <c r="CV1078" s="219">
        <f t="shared" si="771"/>
        <v>0.73888888888888893</v>
      </c>
      <c r="CW1078" s="219">
        <f t="shared" si="771"/>
        <v>0.73888888888888893</v>
      </c>
      <c r="CY1078" s="219">
        <v>0.73750000000000004</v>
      </c>
    </row>
    <row r="1079" spans="68:103" ht="15" hidden="1" customHeight="1">
      <c r="BP1079" s="236">
        <f ca="1"/>
        <v>0.73680555555555605</v>
      </c>
      <c r="CN1079" s="219">
        <f t="shared" si="770"/>
        <v>0.73958333333333337</v>
      </c>
      <c r="CO1079" s="219">
        <f t="shared" si="770"/>
        <v>0.73958333333333337</v>
      </c>
      <c r="CQ1079" s="219">
        <v>0.73819444444444404</v>
      </c>
      <c r="CV1079" s="219">
        <f t="shared" si="771"/>
        <v>0.73958333333333337</v>
      </c>
      <c r="CW1079" s="219">
        <f t="shared" si="771"/>
        <v>0.73958333333333337</v>
      </c>
      <c r="CY1079" s="219">
        <v>0.73819444444444404</v>
      </c>
    </row>
    <row r="1080" spans="68:103" ht="15" hidden="1" customHeight="1">
      <c r="BP1080" s="236">
        <f ca="1"/>
        <v>0.73750000000000004</v>
      </c>
      <c r="CN1080" s="219">
        <f t="shared" si="770"/>
        <v>0.74027777777777781</v>
      </c>
      <c r="CO1080" s="219">
        <f t="shared" si="770"/>
        <v>0.74027777777777781</v>
      </c>
      <c r="CQ1080" s="219">
        <v>0.73888888888888904</v>
      </c>
      <c r="CV1080" s="219">
        <f t="shared" si="771"/>
        <v>0.74027777777777781</v>
      </c>
      <c r="CW1080" s="219">
        <f t="shared" si="771"/>
        <v>0.74027777777777781</v>
      </c>
      <c r="CY1080" s="219">
        <v>0.73888888888888904</v>
      </c>
    </row>
    <row r="1081" spans="68:103" ht="15" hidden="1" customHeight="1">
      <c r="BP1081" s="236">
        <f ca="1"/>
        <v>0.73819444444444404</v>
      </c>
      <c r="CN1081" s="219">
        <f t="shared" si="770"/>
        <v>0.74097222222222225</v>
      </c>
      <c r="CO1081" s="219">
        <f t="shared" si="770"/>
        <v>0.74097222222222225</v>
      </c>
      <c r="CQ1081" s="219">
        <v>0.73958333333333304</v>
      </c>
      <c r="CV1081" s="219">
        <f t="shared" si="771"/>
        <v>0.74097222222222225</v>
      </c>
      <c r="CW1081" s="219">
        <f t="shared" si="771"/>
        <v>0.74097222222222225</v>
      </c>
      <c r="CY1081" s="219">
        <v>0.73958333333333304</v>
      </c>
    </row>
    <row r="1082" spans="68:103" ht="15" hidden="1" customHeight="1">
      <c r="BP1082" s="236">
        <f ca="1"/>
        <v>0.73888888888888904</v>
      </c>
      <c r="CN1082" s="219">
        <f t="shared" si="770"/>
        <v>0.7416666666666667</v>
      </c>
      <c r="CO1082" s="219">
        <f t="shared" si="770"/>
        <v>0.7416666666666667</v>
      </c>
      <c r="CQ1082" s="219">
        <v>0.74027777777777803</v>
      </c>
      <c r="CV1082" s="219">
        <f t="shared" si="771"/>
        <v>0.7416666666666667</v>
      </c>
      <c r="CW1082" s="219">
        <f t="shared" si="771"/>
        <v>0.7416666666666667</v>
      </c>
      <c r="CY1082" s="219">
        <v>0.74027777777777803</v>
      </c>
    </row>
    <row r="1083" spans="68:103" ht="15" hidden="1" customHeight="1">
      <c r="BP1083" s="236">
        <f ca="1"/>
        <v>0.73958333333333304</v>
      </c>
      <c r="CN1083" s="219">
        <f t="shared" si="770"/>
        <v>0.74236111111111114</v>
      </c>
      <c r="CO1083" s="219">
        <f t="shared" si="770"/>
        <v>0.74236111111111114</v>
      </c>
      <c r="CQ1083" s="219">
        <v>0.74097222222222203</v>
      </c>
      <c r="CV1083" s="219">
        <f t="shared" si="771"/>
        <v>0.74236111111111114</v>
      </c>
      <c r="CW1083" s="219">
        <f t="shared" si="771"/>
        <v>0.74236111111111114</v>
      </c>
      <c r="CY1083" s="219">
        <v>0.74097222222222203</v>
      </c>
    </row>
    <row r="1084" spans="68:103" ht="15" hidden="1" customHeight="1">
      <c r="BP1084" s="236">
        <f ca="1"/>
        <v>0.74027777777777803</v>
      </c>
      <c r="CN1084" s="219">
        <f t="shared" si="770"/>
        <v>0.74305555555555558</v>
      </c>
      <c r="CO1084" s="219">
        <f t="shared" si="770"/>
        <v>0.74305555555555558</v>
      </c>
      <c r="CQ1084" s="219">
        <v>0.74166666666666703</v>
      </c>
      <c r="CV1084" s="219">
        <f t="shared" si="771"/>
        <v>0.74305555555555558</v>
      </c>
      <c r="CW1084" s="219">
        <f t="shared" si="771"/>
        <v>0.74305555555555558</v>
      </c>
      <c r="CY1084" s="219">
        <v>0.74166666666666703</v>
      </c>
    </row>
    <row r="1085" spans="68:103" ht="15" hidden="1" customHeight="1">
      <c r="BP1085" s="236">
        <f ca="1"/>
        <v>0.74097222222222203</v>
      </c>
      <c r="CN1085" s="219">
        <f t="shared" si="770"/>
        <v>0.74375000000000002</v>
      </c>
      <c r="CO1085" s="219">
        <f t="shared" si="770"/>
        <v>0.74375000000000002</v>
      </c>
      <c r="CQ1085" s="219">
        <v>0.74236111111111103</v>
      </c>
      <c r="CV1085" s="219">
        <f t="shared" si="771"/>
        <v>0.74375000000000002</v>
      </c>
      <c r="CW1085" s="219">
        <f t="shared" si="771"/>
        <v>0.74375000000000002</v>
      </c>
      <c r="CY1085" s="219">
        <v>0.74236111111111103</v>
      </c>
    </row>
    <row r="1086" spans="68:103" ht="15" hidden="1" customHeight="1">
      <c r="BP1086" s="236">
        <f ca="1"/>
        <v>0.74166666666666703</v>
      </c>
      <c r="CN1086" s="219">
        <f t="shared" si="770"/>
        <v>0.74444444444444446</v>
      </c>
      <c r="CO1086" s="219">
        <f t="shared" si="770"/>
        <v>0.74444444444444446</v>
      </c>
      <c r="CQ1086" s="219">
        <v>0.74305555555555602</v>
      </c>
      <c r="CV1086" s="219">
        <f t="shared" si="771"/>
        <v>0.74444444444444446</v>
      </c>
      <c r="CW1086" s="219">
        <f t="shared" si="771"/>
        <v>0.74444444444444446</v>
      </c>
      <c r="CY1086" s="219">
        <v>0.74305555555555602</v>
      </c>
    </row>
    <row r="1087" spans="68:103" ht="15" hidden="1" customHeight="1">
      <c r="BP1087" s="236">
        <f ca="1"/>
        <v>0.74236111111111103</v>
      </c>
      <c r="CN1087" s="219">
        <f t="shared" si="770"/>
        <v>0.74513888888888891</v>
      </c>
      <c r="CO1087" s="219">
        <f t="shared" si="770"/>
        <v>0.74513888888888891</v>
      </c>
      <c r="CQ1087" s="219">
        <v>0.74375000000000002</v>
      </c>
      <c r="CV1087" s="219">
        <f t="shared" si="771"/>
        <v>0.74513888888888891</v>
      </c>
      <c r="CW1087" s="219">
        <f t="shared" si="771"/>
        <v>0.74513888888888891</v>
      </c>
      <c r="CY1087" s="219">
        <v>0.74375000000000002</v>
      </c>
    </row>
    <row r="1088" spans="68:103" ht="15" hidden="1" customHeight="1">
      <c r="BP1088" s="236">
        <f ca="1"/>
        <v>0.74305555555555602</v>
      </c>
      <c r="CN1088" s="219">
        <f t="shared" ref="CN1088:CO1103" si="772">IF(CN1087=1,TIME(0,1,0),TIME(HOUR(CN1087),MINUTE(CN1087),0)+TIME(0,1,0))</f>
        <v>0.74583333333333335</v>
      </c>
      <c r="CO1088" s="219">
        <f t="shared" si="772"/>
        <v>0.74583333333333335</v>
      </c>
      <c r="CQ1088" s="219">
        <v>0.74444444444444402</v>
      </c>
      <c r="CV1088" s="219">
        <f t="shared" ref="CV1088:CW1103" si="773">IF(CV1087=1,TIME(0,1,0),TIME(HOUR(CV1087),MINUTE(CV1087),0)+TIME(0,1,0))</f>
        <v>0.74583333333333335</v>
      </c>
      <c r="CW1088" s="219">
        <f t="shared" si="773"/>
        <v>0.74583333333333335</v>
      </c>
      <c r="CY1088" s="219">
        <v>0.74444444444444402</v>
      </c>
    </row>
    <row r="1089" spans="68:103" ht="15" hidden="1" customHeight="1">
      <c r="BP1089" s="236">
        <f ca="1"/>
        <v>0.74375000000000002</v>
      </c>
      <c r="CN1089" s="219">
        <f t="shared" si="772"/>
        <v>0.74652777777777779</v>
      </c>
      <c r="CO1089" s="219">
        <f t="shared" si="772"/>
        <v>0.74652777777777779</v>
      </c>
      <c r="CQ1089" s="219">
        <v>0.74513888888888902</v>
      </c>
      <c r="CV1089" s="219">
        <f t="shared" si="773"/>
        <v>0.74652777777777779</v>
      </c>
      <c r="CW1089" s="219">
        <f t="shared" si="773"/>
        <v>0.74652777777777779</v>
      </c>
      <c r="CY1089" s="219">
        <v>0.74513888888888902</v>
      </c>
    </row>
    <row r="1090" spans="68:103" ht="15" hidden="1" customHeight="1">
      <c r="BP1090" s="236">
        <f ca="1"/>
        <v>0.74444444444444402</v>
      </c>
      <c r="CN1090" s="219">
        <f t="shared" si="772"/>
        <v>0.74722222222222223</v>
      </c>
      <c r="CO1090" s="219">
        <f t="shared" si="772"/>
        <v>0.74722222222222223</v>
      </c>
      <c r="CQ1090" s="219">
        <v>0.74583333333333302</v>
      </c>
      <c r="CV1090" s="219">
        <f t="shared" si="773"/>
        <v>0.74722222222222223</v>
      </c>
      <c r="CW1090" s="219">
        <f t="shared" si="773"/>
        <v>0.74722222222222223</v>
      </c>
      <c r="CY1090" s="219">
        <v>0.74583333333333302</v>
      </c>
    </row>
    <row r="1091" spans="68:103" ht="15" hidden="1" customHeight="1">
      <c r="BP1091" s="236">
        <f ca="1"/>
        <v>0.74513888888888902</v>
      </c>
      <c r="CN1091" s="219">
        <f t="shared" si="772"/>
        <v>0.74791666666666667</v>
      </c>
      <c r="CO1091" s="219">
        <f t="shared" si="772"/>
        <v>0.74791666666666667</v>
      </c>
      <c r="CQ1091" s="219">
        <v>0.74652777777777801</v>
      </c>
      <c r="CV1091" s="219">
        <f t="shared" si="773"/>
        <v>0.74791666666666667</v>
      </c>
      <c r="CW1091" s="219">
        <f t="shared" si="773"/>
        <v>0.74791666666666667</v>
      </c>
      <c r="CY1091" s="219">
        <v>0.74652777777777801</v>
      </c>
    </row>
    <row r="1092" spans="68:103" ht="15" hidden="1" customHeight="1">
      <c r="BP1092" s="236">
        <f ca="1"/>
        <v>0.74583333333333302</v>
      </c>
      <c r="CN1092" s="219">
        <f t="shared" si="772"/>
        <v>0.74861111111111112</v>
      </c>
      <c r="CO1092" s="219">
        <f t="shared" si="772"/>
        <v>0.74861111111111112</v>
      </c>
      <c r="CQ1092" s="219">
        <v>0.74722222222222201</v>
      </c>
      <c r="CV1092" s="219">
        <f t="shared" si="773"/>
        <v>0.74861111111111112</v>
      </c>
      <c r="CW1092" s="219">
        <f t="shared" si="773"/>
        <v>0.74861111111111112</v>
      </c>
      <c r="CY1092" s="219">
        <v>0.74722222222222201</v>
      </c>
    </row>
    <row r="1093" spans="68:103" ht="15" hidden="1" customHeight="1">
      <c r="BP1093" s="236">
        <f ca="1"/>
        <v>0.74652777777777801</v>
      </c>
      <c r="CN1093" s="219">
        <f t="shared" si="772"/>
        <v>0.74930555555555556</v>
      </c>
      <c r="CO1093" s="219">
        <f t="shared" si="772"/>
        <v>0.74930555555555556</v>
      </c>
      <c r="CQ1093" s="219">
        <v>0.74791666666666701</v>
      </c>
      <c r="CV1093" s="219">
        <f t="shared" si="773"/>
        <v>0.74930555555555556</v>
      </c>
      <c r="CW1093" s="219">
        <f t="shared" si="773"/>
        <v>0.74930555555555556</v>
      </c>
      <c r="CY1093" s="219">
        <v>0.74791666666666701</v>
      </c>
    </row>
    <row r="1094" spans="68:103" ht="15" hidden="1" customHeight="1">
      <c r="BP1094" s="236">
        <f ca="1"/>
        <v>0.74722222222222201</v>
      </c>
      <c r="CN1094" s="219">
        <f t="shared" si="772"/>
        <v>0.75</v>
      </c>
      <c r="CO1094" s="219">
        <f t="shared" si="772"/>
        <v>0.75</v>
      </c>
      <c r="CQ1094" s="219">
        <v>0.74861111111111101</v>
      </c>
      <c r="CV1094" s="219">
        <f t="shared" si="773"/>
        <v>0.75</v>
      </c>
      <c r="CW1094" s="219">
        <f t="shared" si="773"/>
        <v>0.75</v>
      </c>
      <c r="CY1094" s="219">
        <v>0.74861111111111101</v>
      </c>
    </row>
    <row r="1095" spans="68:103" ht="15" hidden="1" customHeight="1">
      <c r="BP1095" s="236">
        <f ca="1"/>
        <v>0.74791666666666701</v>
      </c>
      <c r="CN1095" s="219">
        <f t="shared" si="772"/>
        <v>0.75069444444444444</v>
      </c>
      <c r="CO1095" s="219">
        <f t="shared" si="772"/>
        <v>0.75069444444444444</v>
      </c>
      <c r="CQ1095" s="219">
        <v>0.749305555555556</v>
      </c>
      <c r="CV1095" s="219">
        <f t="shared" si="773"/>
        <v>0.75069444444444444</v>
      </c>
      <c r="CW1095" s="219">
        <f t="shared" si="773"/>
        <v>0.75069444444444444</v>
      </c>
      <c r="CY1095" s="219">
        <v>0.749305555555556</v>
      </c>
    </row>
    <row r="1096" spans="68:103" ht="15" hidden="1" customHeight="1">
      <c r="BP1096" s="236">
        <f ca="1"/>
        <v>0.74861111111111101</v>
      </c>
      <c r="CN1096" s="219">
        <f t="shared" si="772"/>
        <v>0.75138888888888888</v>
      </c>
      <c r="CO1096" s="219">
        <f t="shared" si="772"/>
        <v>0.75138888888888888</v>
      </c>
      <c r="CQ1096" s="219">
        <v>0.75</v>
      </c>
      <c r="CV1096" s="219">
        <f t="shared" si="773"/>
        <v>0.75138888888888888</v>
      </c>
      <c r="CW1096" s="219">
        <f t="shared" si="773"/>
        <v>0.75138888888888888</v>
      </c>
      <c r="CY1096" s="219">
        <v>0.75</v>
      </c>
    </row>
    <row r="1097" spans="68:103" ht="15" hidden="1" customHeight="1">
      <c r="BP1097" s="236">
        <f ca="1"/>
        <v>0.749305555555556</v>
      </c>
      <c r="CN1097" s="219">
        <f t="shared" si="772"/>
        <v>0.75208333333333333</v>
      </c>
      <c r="CO1097" s="219">
        <f t="shared" si="772"/>
        <v>0.75208333333333333</v>
      </c>
      <c r="CQ1097" s="219">
        <v>0.750694444444444</v>
      </c>
      <c r="CV1097" s="219">
        <f t="shared" si="773"/>
        <v>0.75208333333333333</v>
      </c>
      <c r="CW1097" s="219">
        <f t="shared" si="773"/>
        <v>0.75208333333333333</v>
      </c>
      <c r="CY1097" s="219">
        <v>0.750694444444444</v>
      </c>
    </row>
    <row r="1098" spans="68:103" ht="15" hidden="1" customHeight="1">
      <c r="BP1098" s="236">
        <f ca="1"/>
        <v>0.75</v>
      </c>
      <c r="CN1098" s="219">
        <f t="shared" si="772"/>
        <v>0.75277777777777777</v>
      </c>
      <c r="CO1098" s="219">
        <f t="shared" si="772"/>
        <v>0.75277777777777777</v>
      </c>
      <c r="CQ1098" s="219">
        <v>0.75138888888888899</v>
      </c>
      <c r="CV1098" s="219">
        <f t="shared" si="773"/>
        <v>0.75277777777777777</v>
      </c>
      <c r="CW1098" s="219">
        <f t="shared" si="773"/>
        <v>0.75277777777777777</v>
      </c>
      <c r="CY1098" s="219">
        <v>0.75138888888888899</v>
      </c>
    </row>
    <row r="1099" spans="68:103" ht="15" hidden="1" customHeight="1">
      <c r="BP1099" s="236">
        <f ca="1"/>
        <v>0.750694444444444</v>
      </c>
      <c r="CN1099" s="219">
        <f t="shared" si="772"/>
        <v>0.75347222222222221</v>
      </c>
      <c r="CO1099" s="219">
        <f t="shared" si="772"/>
        <v>0.75347222222222221</v>
      </c>
      <c r="CQ1099" s="219">
        <v>0.75208333333333299</v>
      </c>
      <c r="CV1099" s="219">
        <f t="shared" si="773"/>
        <v>0.75347222222222221</v>
      </c>
      <c r="CW1099" s="219">
        <f t="shared" si="773"/>
        <v>0.75347222222222221</v>
      </c>
      <c r="CY1099" s="219">
        <v>0.75208333333333299</v>
      </c>
    </row>
    <row r="1100" spans="68:103" ht="15" hidden="1" customHeight="1">
      <c r="BP1100" s="236">
        <f ca="1"/>
        <v>0.75138888888888899</v>
      </c>
      <c r="CN1100" s="219">
        <f t="shared" si="772"/>
        <v>0.75416666666666665</v>
      </c>
      <c r="CO1100" s="219">
        <f t="shared" si="772"/>
        <v>0.75416666666666665</v>
      </c>
      <c r="CQ1100" s="219">
        <v>0.75277777777777799</v>
      </c>
      <c r="CV1100" s="219">
        <f t="shared" si="773"/>
        <v>0.75416666666666665</v>
      </c>
      <c r="CW1100" s="219">
        <f t="shared" si="773"/>
        <v>0.75416666666666665</v>
      </c>
      <c r="CY1100" s="219">
        <v>0.75277777777777799</v>
      </c>
    </row>
    <row r="1101" spans="68:103" ht="15" hidden="1" customHeight="1">
      <c r="BP1101" s="236">
        <f ca="1"/>
        <v>0.75208333333333299</v>
      </c>
      <c r="CN1101" s="219">
        <f t="shared" si="772"/>
        <v>0.75486111111111109</v>
      </c>
      <c r="CO1101" s="219">
        <f t="shared" si="772"/>
        <v>0.75486111111111109</v>
      </c>
      <c r="CQ1101" s="219">
        <v>0.75347222222222199</v>
      </c>
      <c r="CV1101" s="219">
        <f t="shared" si="773"/>
        <v>0.75486111111111109</v>
      </c>
      <c r="CW1101" s="219">
        <f t="shared" si="773"/>
        <v>0.75486111111111109</v>
      </c>
      <c r="CY1101" s="219">
        <v>0.75347222222222199</v>
      </c>
    </row>
    <row r="1102" spans="68:103" ht="15" hidden="1" customHeight="1">
      <c r="BP1102" s="236">
        <f ca="1"/>
        <v>0.75277777777777799</v>
      </c>
      <c r="CN1102" s="219">
        <f t="shared" si="772"/>
        <v>0.75555555555555554</v>
      </c>
      <c r="CO1102" s="219">
        <f t="shared" si="772"/>
        <v>0.75555555555555554</v>
      </c>
      <c r="CQ1102" s="219">
        <v>0.75416666666666698</v>
      </c>
      <c r="CV1102" s="219">
        <f t="shared" si="773"/>
        <v>0.75555555555555554</v>
      </c>
      <c r="CW1102" s="219">
        <f t="shared" si="773"/>
        <v>0.75555555555555554</v>
      </c>
      <c r="CY1102" s="219">
        <v>0.75416666666666698</v>
      </c>
    </row>
    <row r="1103" spans="68:103" ht="15" hidden="1" customHeight="1">
      <c r="BP1103" s="236">
        <f ca="1"/>
        <v>0.75347222222222199</v>
      </c>
      <c r="CN1103" s="219">
        <f t="shared" si="772"/>
        <v>0.75624999999999998</v>
      </c>
      <c r="CO1103" s="219">
        <f t="shared" si="772"/>
        <v>0.75624999999999998</v>
      </c>
      <c r="CQ1103" s="219">
        <v>0.75486111111111098</v>
      </c>
      <c r="CV1103" s="219">
        <f t="shared" si="773"/>
        <v>0.75624999999999998</v>
      </c>
      <c r="CW1103" s="219">
        <f t="shared" si="773"/>
        <v>0.75624999999999998</v>
      </c>
      <c r="CY1103" s="219">
        <v>0.75486111111111098</v>
      </c>
    </row>
    <row r="1104" spans="68:103" ht="15" hidden="1" customHeight="1">
      <c r="BP1104" s="236">
        <f ca="1"/>
        <v>0.75416666666666698</v>
      </c>
      <c r="CN1104" s="219">
        <f t="shared" ref="CN1104:CO1119" si="774">IF(CN1103=1,TIME(0,1,0),TIME(HOUR(CN1103),MINUTE(CN1103),0)+TIME(0,1,0))</f>
        <v>0.75694444444444442</v>
      </c>
      <c r="CO1104" s="219">
        <f t="shared" si="774"/>
        <v>0.75694444444444442</v>
      </c>
      <c r="CQ1104" s="219">
        <v>0.75555555555555598</v>
      </c>
      <c r="CV1104" s="219">
        <f t="shared" ref="CV1104:CW1119" si="775">IF(CV1103=1,TIME(0,1,0),TIME(HOUR(CV1103),MINUTE(CV1103),0)+TIME(0,1,0))</f>
        <v>0.75694444444444442</v>
      </c>
      <c r="CW1104" s="219">
        <f t="shared" si="775"/>
        <v>0.75694444444444442</v>
      </c>
      <c r="CY1104" s="219">
        <v>0.75555555555555598</v>
      </c>
    </row>
    <row r="1105" spans="68:103" ht="15" hidden="1" customHeight="1">
      <c r="BP1105" s="236">
        <f ca="1"/>
        <v>0.75486111111111098</v>
      </c>
      <c r="CN1105" s="219">
        <f t="shared" si="774"/>
        <v>0.75763888888888886</v>
      </c>
      <c r="CO1105" s="219">
        <f t="shared" si="774"/>
        <v>0.75763888888888886</v>
      </c>
      <c r="CQ1105" s="219">
        <v>0.75624999999999998</v>
      </c>
      <c r="CV1105" s="219">
        <f t="shared" si="775"/>
        <v>0.75763888888888886</v>
      </c>
      <c r="CW1105" s="219">
        <f t="shared" si="775"/>
        <v>0.75763888888888886</v>
      </c>
      <c r="CY1105" s="219">
        <v>0.75624999999999998</v>
      </c>
    </row>
    <row r="1106" spans="68:103" ht="15" hidden="1" customHeight="1">
      <c r="BP1106" s="236">
        <f ca="1"/>
        <v>0.75555555555555598</v>
      </c>
      <c r="CN1106" s="219">
        <f t="shared" si="774"/>
        <v>0.7583333333333333</v>
      </c>
      <c r="CO1106" s="219">
        <f t="shared" si="774"/>
        <v>0.7583333333333333</v>
      </c>
      <c r="CQ1106" s="219">
        <v>0.75694444444444398</v>
      </c>
      <c r="CV1106" s="219">
        <f t="shared" si="775"/>
        <v>0.7583333333333333</v>
      </c>
      <c r="CW1106" s="219">
        <f t="shared" si="775"/>
        <v>0.7583333333333333</v>
      </c>
      <c r="CY1106" s="219">
        <v>0.75694444444444398</v>
      </c>
    </row>
    <row r="1107" spans="68:103" ht="15" hidden="1" customHeight="1">
      <c r="BP1107" s="236">
        <f ca="1"/>
        <v>0.75624999999999998</v>
      </c>
      <c r="CN1107" s="219">
        <f t="shared" si="774"/>
        <v>0.75902777777777775</v>
      </c>
      <c r="CO1107" s="219">
        <f t="shared" si="774"/>
        <v>0.75902777777777775</v>
      </c>
      <c r="CQ1107" s="219">
        <v>0.75763888888888897</v>
      </c>
      <c r="CV1107" s="219">
        <f t="shared" si="775"/>
        <v>0.75902777777777775</v>
      </c>
      <c r="CW1107" s="219">
        <f t="shared" si="775"/>
        <v>0.75902777777777775</v>
      </c>
      <c r="CY1107" s="219">
        <v>0.75763888888888897</v>
      </c>
    </row>
    <row r="1108" spans="68:103" ht="15" hidden="1" customHeight="1">
      <c r="BP1108" s="236">
        <f ca="1"/>
        <v>0.75694444444444398</v>
      </c>
      <c r="CN1108" s="219">
        <f t="shared" si="774"/>
        <v>0.75972222222222219</v>
      </c>
      <c r="CO1108" s="219">
        <f t="shared" si="774"/>
        <v>0.75972222222222219</v>
      </c>
      <c r="CQ1108" s="219">
        <v>0.75833333333333297</v>
      </c>
      <c r="CV1108" s="219">
        <f t="shared" si="775"/>
        <v>0.75972222222222219</v>
      </c>
      <c r="CW1108" s="219">
        <f t="shared" si="775"/>
        <v>0.75972222222222219</v>
      </c>
      <c r="CY1108" s="219">
        <v>0.75833333333333297</v>
      </c>
    </row>
    <row r="1109" spans="68:103" ht="15" hidden="1" customHeight="1">
      <c r="BP1109" s="236">
        <f ca="1"/>
        <v>0.75763888888888897</v>
      </c>
      <c r="CN1109" s="219">
        <f t="shared" si="774"/>
        <v>0.76041666666666663</v>
      </c>
      <c r="CO1109" s="219">
        <f t="shared" si="774"/>
        <v>0.76041666666666663</v>
      </c>
      <c r="CQ1109" s="219">
        <v>0.75902777777777797</v>
      </c>
      <c r="CV1109" s="219">
        <f t="shared" si="775"/>
        <v>0.76041666666666663</v>
      </c>
      <c r="CW1109" s="219">
        <f t="shared" si="775"/>
        <v>0.76041666666666663</v>
      </c>
      <c r="CY1109" s="219">
        <v>0.75902777777777797</v>
      </c>
    </row>
    <row r="1110" spans="68:103" ht="15" hidden="1" customHeight="1">
      <c r="BP1110" s="236">
        <f ca="1"/>
        <v>0.75833333333333297</v>
      </c>
      <c r="CN1110" s="219">
        <f t="shared" si="774"/>
        <v>0.76111111111111107</v>
      </c>
      <c r="CO1110" s="219">
        <f t="shared" si="774"/>
        <v>0.76111111111111107</v>
      </c>
      <c r="CQ1110" s="219">
        <v>0.75972222222222197</v>
      </c>
      <c r="CV1110" s="219">
        <f t="shared" si="775"/>
        <v>0.76111111111111107</v>
      </c>
      <c r="CW1110" s="219">
        <f t="shared" si="775"/>
        <v>0.76111111111111107</v>
      </c>
      <c r="CY1110" s="219">
        <v>0.75972222222222197</v>
      </c>
    </row>
    <row r="1111" spans="68:103" ht="15" hidden="1" customHeight="1">
      <c r="BP1111" s="236">
        <f ca="1"/>
        <v>0.75902777777777797</v>
      </c>
      <c r="CN1111" s="219">
        <f t="shared" si="774"/>
        <v>0.76180555555555551</v>
      </c>
      <c r="CO1111" s="219">
        <f t="shared" si="774"/>
        <v>0.76180555555555551</v>
      </c>
      <c r="CQ1111" s="219">
        <v>0.76041666666666696</v>
      </c>
      <c r="CV1111" s="219">
        <f t="shared" si="775"/>
        <v>0.76180555555555551</v>
      </c>
      <c r="CW1111" s="219">
        <f t="shared" si="775"/>
        <v>0.76180555555555551</v>
      </c>
      <c r="CY1111" s="219">
        <v>0.76041666666666696</v>
      </c>
    </row>
    <row r="1112" spans="68:103" ht="15" hidden="1" customHeight="1">
      <c r="BP1112" s="236">
        <f ca="1"/>
        <v>0.75972222222222197</v>
      </c>
      <c r="CN1112" s="219">
        <f t="shared" si="774"/>
        <v>0.76249999999999996</v>
      </c>
      <c r="CO1112" s="219">
        <f t="shared" si="774"/>
        <v>0.76249999999999996</v>
      </c>
      <c r="CQ1112" s="219">
        <v>0.76111111111111096</v>
      </c>
      <c r="CV1112" s="219">
        <f t="shared" si="775"/>
        <v>0.76249999999999996</v>
      </c>
      <c r="CW1112" s="219">
        <f t="shared" si="775"/>
        <v>0.76249999999999996</v>
      </c>
      <c r="CY1112" s="219">
        <v>0.76111111111111096</v>
      </c>
    </row>
    <row r="1113" spans="68:103" ht="15" hidden="1" customHeight="1">
      <c r="BP1113" s="236">
        <f ca="1"/>
        <v>0.76041666666666696</v>
      </c>
      <c r="CN1113" s="219">
        <f t="shared" si="774"/>
        <v>0.7631944444444444</v>
      </c>
      <c r="CO1113" s="219">
        <f t="shared" si="774"/>
        <v>0.7631944444444444</v>
      </c>
      <c r="CQ1113" s="219">
        <v>0.76180555555555596</v>
      </c>
      <c r="CV1113" s="219">
        <f t="shared" si="775"/>
        <v>0.7631944444444444</v>
      </c>
      <c r="CW1113" s="219">
        <f t="shared" si="775"/>
        <v>0.7631944444444444</v>
      </c>
      <c r="CY1113" s="219">
        <v>0.76180555555555596</v>
      </c>
    </row>
    <row r="1114" spans="68:103" ht="15" hidden="1" customHeight="1">
      <c r="BP1114" s="236">
        <f ca="1"/>
        <v>0.76111111111111096</v>
      </c>
      <c r="CN1114" s="219">
        <f t="shared" si="774"/>
        <v>0.76388888888888884</v>
      </c>
      <c r="CO1114" s="219">
        <f t="shared" si="774"/>
        <v>0.76388888888888884</v>
      </c>
      <c r="CQ1114" s="219">
        <v>0.76249999999999996</v>
      </c>
      <c r="CV1114" s="219">
        <f t="shared" si="775"/>
        <v>0.76388888888888884</v>
      </c>
      <c r="CW1114" s="219">
        <f t="shared" si="775"/>
        <v>0.76388888888888884</v>
      </c>
      <c r="CY1114" s="219">
        <v>0.76249999999999996</v>
      </c>
    </row>
    <row r="1115" spans="68:103" ht="15" hidden="1" customHeight="1">
      <c r="BP1115" s="236">
        <f ca="1"/>
        <v>0.76180555555555596</v>
      </c>
      <c r="CN1115" s="219">
        <f t="shared" si="774"/>
        <v>0.76458333333333328</v>
      </c>
      <c r="CO1115" s="219">
        <f t="shared" si="774"/>
        <v>0.76458333333333328</v>
      </c>
      <c r="CQ1115" s="219">
        <v>0.76319444444444495</v>
      </c>
      <c r="CV1115" s="219">
        <f t="shared" si="775"/>
        <v>0.76458333333333328</v>
      </c>
      <c r="CW1115" s="219">
        <f t="shared" si="775"/>
        <v>0.76458333333333328</v>
      </c>
      <c r="CY1115" s="219">
        <v>0.76319444444444495</v>
      </c>
    </row>
    <row r="1116" spans="68:103" ht="15" hidden="1" customHeight="1">
      <c r="BP1116" s="236">
        <f ca="1"/>
        <v>0.76249999999999996</v>
      </c>
      <c r="CN1116" s="219">
        <f t="shared" si="774"/>
        <v>0.76527777777777772</v>
      </c>
      <c r="CO1116" s="219">
        <f t="shared" si="774"/>
        <v>0.76527777777777772</v>
      </c>
      <c r="CQ1116" s="219">
        <v>0.76388888888888895</v>
      </c>
      <c r="CV1116" s="219">
        <f t="shared" si="775"/>
        <v>0.76527777777777772</v>
      </c>
      <c r="CW1116" s="219">
        <f t="shared" si="775"/>
        <v>0.76527777777777772</v>
      </c>
      <c r="CY1116" s="219">
        <v>0.76388888888888895</v>
      </c>
    </row>
    <row r="1117" spans="68:103" ht="15" hidden="1" customHeight="1">
      <c r="BP1117" s="236">
        <f ca="1"/>
        <v>0.76319444444444495</v>
      </c>
      <c r="CN1117" s="219">
        <f t="shared" si="774"/>
        <v>0.76597222222222217</v>
      </c>
      <c r="CO1117" s="219">
        <f t="shared" si="774"/>
        <v>0.76597222222222217</v>
      </c>
      <c r="CQ1117" s="219">
        <v>0.76458333333333295</v>
      </c>
      <c r="CV1117" s="219">
        <f t="shared" si="775"/>
        <v>0.76597222222222217</v>
      </c>
      <c r="CW1117" s="219">
        <f t="shared" si="775"/>
        <v>0.76597222222222217</v>
      </c>
      <c r="CY1117" s="219">
        <v>0.76458333333333295</v>
      </c>
    </row>
    <row r="1118" spans="68:103" ht="15" hidden="1" customHeight="1">
      <c r="BP1118" s="236">
        <f ca="1"/>
        <v>0.76388888888888895</v>
      </c>
      <c r="CN1118" s="219">
        <f t="shared" si="774"/>
        <v>0.76666666666666672</v>
      </c>
      <c r="CO1118" s="219">
        <f t="shared" si="774"/>
        <v>0.76666666666666672</v>
      </c>
      <c r="CQ1118" s="219">
        <v>0.76527777777777795</v>
      </c>
      <c r="CV1118" s="219">
        <f t="shared" si="775"/>
        <v>0.76666666666666672</v>
      </c>
      <c r="CW1118" s="219">
        <f t="shared" si="775"/>
        <v>0.76666666666666672</v>
      </c>
      <c r="CY1118" s="219">
        <v>0.76527777777777795</v>
      </c>
    </row>
    <row r="1119" spans="68:103" ht="15" hidden="1" customHeight="1">
      <c r="BP1119" s="236">
        <f ca="1"/>
        <v>0.76458333333333295</v>
      </c>
      <c r="CN1119" s="219">
        <f t="shared" si="774"/>
        <v>0.76736111111111116</v>
      </c>
      <c r="CO1119" s="219">
        <f t="shared" si="774"/>
        <v>0.76736111111111116</v>
      </c>
      <c r="CQ1119" s="219">
        <v>0.76597222222222205</v>
      </c>
      <c r="CV1119" s="219">
        <f t="shared" si="775"/>
        <v>0.76736111111111116</v>
      </c>
      <c r="CW1119" s="219">
        <f t="shared" si="775"/>
        <v>0.76736111111111116</v>
      </c>
      <c r="CY1119" s="219">
        <v>0.76597222222222205</v>
      </c>
    </row>
    <row r="1120" spans="68:103" ht="15" hidden="1" customHeight="1">
      <c r="BP1120" s="236">
        <f ca="1"/>
        <v>0.76527777777777795</v>
      </c>
      <c r="CN1120" s="219">
        <f t="shared" ref="CN1120:CO1135" si="776">IF(CN1119=1,TIME(0,1,0),TIME(HOUR(CN1119),MINUTE(CN1119),0)+TIME(0,1,0))</f>
        <v>0.7680555555555556</v>
      </c>
      <c r="CO1120" s="219">
        <f t="shared" si="776"/>
        <v>0.7680555555555556</v>
      </c>
      <c r="CQ1120" s="219">
        <v>0.76666666666666705</v>
      </c>
      <c r="CV1120" s="219">
        <f t="shared" ref="CV1120:CW1135" si="777">IF(CV1119=1,TIME(0,1,0),TIME(HOUR(CV1119),MINUTE(CV1119),0)+TIME(0,1,0))</f>
        <v>0.7680555555555556</v>
      </c>
      <c r="CW1120" s="219">
        <f t="shared" si="777"/>
        <v>0.7680555555555556</v>
      </c>
      <c r="CY1120" s="219">
        <v>0.76666666666666705</v>
      </c>
    </row>
    <row r="1121" spans="68:103" ht="15" hidden="1" customHeight="1">
      <c r="BP1121" s="236">
        <f ca="1"/>
        <v>0.76597222222222205</v>
      </c>
      <c r="CN1121" s="219">
        <f t="shared" si="776"/>
        <v>0.76875000000000004</v>
      </c>
      <c r="CO1121" s="219">
        <f t="shared" si="776"/>
        <v>0.76875000000000004</v>
      </c>
      <c r="CQ1121" s="219">
        <v>0.76736111111111105</v>
      </c>
      <c r="CV1121" s="219">
        <f t="shared" si="777"/>
        <v>0.76875000000000004</v>
      </c>
      <c r="CW1121" s="219">
        <f t="shared" si="777"/>
        <v>0.76875000000000004</v>
      </c>
      <c r="CY1121" s="219">
        <v>0.76736111111111105</v>
      </c>
    </row>
    <row r="1122" spans="68:103" ht="15" hidden="1" customHeight="1">
      <c r="BP1122" s="236">
        <f ca="1"/>
        <v>0.76666666666666705</v>
      </c>
      <c r="CN1122" s="219">
        <f t="shared" si="776"/>
        <v>0.76944444444444449</v>
      </c>
      <c r="CO1122" s="219">
        <f t="shared" si="776"/>
        <v>0.76944444444444449</v>
      </c>
      <c r="CQ1122" s="219">
        <v>0.76805555555555605</v>
      </c>
      <c r="CV1122" s="219">
        <f t="shared" si="777"/>
        <v>0.76944444444444449</v>
      </c>
      <c r="CW1122" s="219">
        <f t="shared" si="777"/>
        <v>0.76944444444444449</v>
      </c>
      <c r="CY1122" s="219">
        <v>0.76805555555555605</v>
      </c>
    </row>
    <row r="1123" spans="68:103" ht="15" hidden="1" customHeight="1">
      <c r="BP1123" s="236">
        <f ca="1"/>
        <v>0.76736111111111105</v>
      </c>
      <c r="CN1123" s="219">
        <f t="shared" si="776"/>
        <v>0.77013888888888893</v>
      </c>
      <c r="CO1123" s="219">
        <f t="shared" si="776"/>
        <v>0.77013888888888893</v>
      </c>
      <c r="CQ1123" s="219">
        <v>0.76875000000000004</v>
      </c>
      <c r="CV1123" s="219">
        <f t="shared" si="777"/>
        <v>0.77013888888888893</v>
      </c>
      <c r="CW1123" s="219">
        <f t="shared" si="777"/>
        <v>0.77013888888888893</v>
      </c>
      <c r="CY1123" s="219">
        <v>0.76875000000000004</v>
      </c>
    </row>
    <row r="1124" spans="68:103" ht="15" hidden="1" customHeight="1">
      <c r="BP1124" s="236">
        <f ca="1"/>
        <v>0.76805555555555605</v>
      </c>
      <c r="CN1124" s="219">
        <f t="shared" si="776"/>
        <v>0.77083333333333337</v>
      </c>
      <c r="CO1124" s="219">
        <f t="shared" si="776"/>
        <v>0.77083333333333337</v>
      </c>
      <c r="CQ1124" s="219">
        <v>0.76944444444444404</v>
      </c>
      <c r="CV1124" s="219">
        <f t="shared" si="777"/>
        <v>0.77083333333333337</v>
      </c>
      <c r="CW1124" s="219">
        <f t="shared" si="777"/>
        <v>0.77083333333333337</v>
      </c>
      <c r="CY1124" s="219">
        <v>0.76944444444444404</v>
      </c>
    </row>
    <row r="1125" spans="68:103" ht="15" hidden="1" customHeight="1">
      <c r="BP1125" s="236">
        <f ca="1"/>
        <v>0.76875000000000004</v>
      </c>
      <c r="CN1125" s="219">
        <f t="shared" si="776"/>
        <v>0.77152777777777781</v>
      </c>
      <c r="CO1125" s="219">
        <f t="shared" si="776"/>
        <v>0.77152777777777781</v>
      </c>
      <c r="CQ1125" s="219">
        <v>0.77013888888888904</v>
      </c>
      <c r="CV1125" s="219">
        <f t="shared" si="777"/>
        <v>0.77152777777777781</v>
      </c>
      <c r="CW1125" s="219">
        <f t="shared" si="777"/>
        <v>0.77152777777777781</v>
      </c>
      <c r="CY1125" s="219">
        <v>0.77013888888888904</v>
      </c>
    </row>
    <row r="1126" spans="68:103" ht="15" hidden="1" customHeight="1">
      <c r="BP1126" s="236">
        <f ca="1"/>
        <v>0.76944444444444404</v>
      </c>
      <c r="CN1126" s="219">
        <f t="shared" si="776"/>
        <v>0.77222222222222225</v>
      </c>
      <c r="CO1126" s="219">
        <f t="shared" si="776"/>
        <v>0.77222222222222225</v>
      </c>
      <c r="CQ1126" s="219">
        <v>0.77083333333333304</v>
      </c>
      <c r="CV1126" s="219">
        <f t="shared" si="777"/>
        <v>0.77222222222222225</v>
      </c>
      <c r="CW1126" s="219">
        <f t="shared" si="777"/>
        <v>0.77222222222222225</v>
      </c>
      <c r="CY1126" s="219">
        <v>0.77083333333333304</v>
      </c>
    </row>
    <row r="1127" spans="68:103" ht="15" hidden="1" customHeight="1">
      <c r="BP1127" s="236">
        <f ca="1"/>
        <v>0.77013888888888904</v>
      </c>
      <c r="CN1127" s="219">
        <f t="shared" si="776"/>
        <v>0.7729166666666667</v>
      </c>
      <c r="CO1127" s="219">
        <f t="shared" si="776"/>
        <v>0.7729166666666667</v>
      </c>
      <c r="CQ1127" s="219">
        <v>0.77152777777777803</v>
      </c>
      <c r="CV1127" s="219">
        <f t="shared" si="777"/>
        <v>0.7729166666666667</v>
      </c>
      <c r="CW1127" s="219">
        <f t="shared" si="777"/>
        <v>0.7729166666666667</v>
      </c>
      <c r="CY1127" s="219">
        <v>0.77152777777777803</v>
      </c>
    </row>
    <row r="1128" spans="68:103" ht="15" hidden="1" customHeight="1">
      <c r="BP1128" s="236">
        <f ca="1"/>
        <v>0.77083333333333304</v>
      </c>
      <c r="CN1128" s="219">
        <f t="shared" si="776"/>
        <v>0.77361111111111114</v>
      </c>
      <c r="CO1128" s="219">
        <f t="shared" si="776"/>
        <v>0.77361111111111114</v>
      </c>
      <c r="CQ1128" s="219">
        <v>0.77222222222222203</v>
      </c>
      <c r="CV1128" s="219">
        <f t="shared" si="777"/>
        <v>0.77361111111111114</v>
      </c>
      <c r="CW1128" s="219">
        <f t="shared" si="777"/>
        <v>0.77361111111111114</v>
      </c>
      <c r="CY1128" s="219">
        <v>0.77222222222222203</v>
      </c>
    </row>
    <row r="1129" spans="68:103" ht="15" hidden="1" customHeight="1">
      <c r="BP1129" s="236">
        <f ca="1"/>
        <v>0.77152777777777803</v>
      </c>
      <c r="CN1129" s="219">
        <f t="shared" si="776"/>
        <v>0.77430555555555558</v>
      </c>
      <c r="CO1129" s="219">
        <f t="shared" si="776"/>
        <v>0.77430555555555558</v>
      </c>
      <c r="CQ1129" s="219">
        <v>0.77291666666666703</v>
      </c>
      <c r="CV1129" s="219">
        <f t="shared" si="777"/>
        <v>0.77430555555555558</v>
      </c>
      <c r="CW1129" s="219">
        <f t="shared" si="777"/>
        <v>0.77430555555555558</v>
      </c>
      <c r="CY1129" s="219">
        <v>0.77291666666666703</v>
      </c>
    </row>
    <row r="1130" spans="68:103" ht="15" hidden="1" customHeight="1">
      <c r="BP1130" s="236">
        <f ca="1"/>
        <v>0.77222222222222203</v>
      </c>
      <c r="CN1130" s="219">
        <f t="shared" si="776"/>
        <v>0.77500000000000002</v>
      </c>
      <c r="CO1130" s="219">
        <f t="shared" si="776"/>
        <v>0.77500000000000002</v>
      </c>
      <c r="CQ1130" s="219">
        <v>0.77361111111111103</v>
      </c>
      <c r="CV1130" s="219">
        <f t="shared" si="777"/>
        <v>0.77500000000000002</v>
      </c>
      <c r="CW1130" s="219">
        <f t="shared" si="777"/>
        <v>0.77500000000000002</v>
      </c>
      <c r="CY1130" s="219">
        <v>0.77361111111111103</v>
      </c>
    </row>
    <row r="1131" spans="68:103" ht="15" hidden="1" customHeight="1">
      <c r="BP1131" s="236">
        <f ca="1"/>
        <v>0.77291666666666703</v>
      </c>
      <c r="CN1131" s="219">
        <f t="shared" si="776"/>
        <v>0.77569444444444446</v>
      </c>
      <c r="CO1131" s="219">
        <f t="shared" si="776"/>
        <v>0.77569444444444446</v>
      </c>
      <c r="CQ1131" s="219">
        <v>0.77430555555555602</v>
      </c>
      <c r="CV1131" s="219">
        <f t="shared" si="777"/>
        <v>0.77569444444444446</v>
      </c>
      <c r="CW1131" s="219">
        <f t="shared" si="777"/>
        <v>0.77569444444444446</v>
      </c>
      <c r="CY1131" s="219">
        <v>0.77430555555555602</v>
      </c>
    </row>
    <row r="1132" spans="68:103" ht="15" hidden="1" customHeight="1">
      <c r="BP1132" s="236">
        <f ca="1"/>
        <v>0.77361111111111103</v>
      </c>
      <c r="CN1132" s="219">
        <f t="shared" si="776"/>
        <v>0.77638888888888891</v>
      </c>
      <c r="CO1132" s="219">
        <f t="shared" si="776"/>
        <v>0.77638888888888891</v>
      </c>
      <c r="CQ1132" s="219">
        <v>0.77500000000000002</v>
      </c>
      <c r="CV1132" s="219">
        <f t="shared" si="777"/>
        <v>0.77638888888888891</v>
      </c>
      <c r="CW1132" s="219">
        <f t="shared" si="777"/>
        <v>0.77638888888888891</v>
      </c>
      <c r="CY1132" s="219">
        <v>0.77500000000000002</v>
      </c>
    </row>
    <row r="1133" spans="68:103" ht="15" hidden="1" customHeight="1">
      <c r="BP1133" s="236">
        <f ca="1"/>
        <v>0.77430555555555602</v>
      </c>
      <c r="CN1133" s="219">
        <f t="shared" si="776"/>
        <v>0.77708333333333335</v>
      </c>
      <c r="CO1133" s="219">
        <f t="shared" si="776"/>
        <v>0.77708333333333335</v>
      </c>
      <c r="CQ1133" s="219">
        <v>0.77569444444444402</v>
      </c>
      <c r="CV1133" s="219">
        <f t="shared" si="777"/>
        <v>0.77708333333333335</v>
      </c>
      <c r="CW1133" s="219">
        <f t="shared" si="777"/>
        <v>0.77708333333333335</v>
      </c>
      <c r="CY1133" s="219">
        <v>0.77569444444444402</v>
      </c>
    </row>
    <row r="1134" spans="68:103" ht="15" hidden="1" customHeight="1">
      <c r="BP1134" s="236">
        <f ca="1"/>
        <v>0.77500000000000002</v>
      </c>
      <c r="CN1134" s="219">
        <f t="shared" si="776"/>
        <v>0.77777777777777779</v>
      </c>
      <c r="CO1134" s="219">
        <f t="shared" si="776"/>
        <v>0.77777777777777779</v>
      </c>
      <c r="CQ1134" s="219">
        <v>0.77638888888888902</v>
      </c>
      <c r="CV1134" s="219">
        <f t="shared" si="777"/>
        <v>0.77777777777777779</v>
      </c>
      <c r="CW1134" s="219">
        <f t="shared" si="777"/>
        <v>0.77777777777777779</v>
      </c>
      <c r="CY1134" s="219">
        <v>0.77638888888888902</v>
      </c>
    </row>
    <row r="1135" spans="68:103" ht="15" hidden="1" customHeight="1">
      <c r="BP1135" s="236">
        <f ca="1"/>
        <v>0.77569444444444402</v>
      </c>
      <c r="CN1135" s="219">
        <f t="shared" si="776"/>
        <v>0.77847222222222223</v>
      </c>
      <c r="CO1135" s="219">
        <f t="shared" si="776"/>
        <v>0.77847222222222223</v>
      </c>
      <c r="CQ1135" s="219">
        <v>0.77708333333333302</v>
      </c>
      <c r="CV1135" s="219">
        <f t="shared" si="777"/>
        <v>0.77847222222222223</v>
      </c>
      <c r="CW1135" s="219">
        <f t="shared" si="777"/>
        <v>0.77847222222222223</v>
      </c>
      <c r="CY1135" s="219">
        <v>0.77708333333333302</v>
      </c>
    </row>
    <row r="1136" spans="68:103" ht="15" hidden="1" customHeight="1">
      <c r="BP1136" s="236">
        <f ca="1"/>
        <v>0.77638888888888902</v>
      </c>
      <c r="CN1136" s="219">
        <f t="shared" ref="CN1136:CO1151" si="778">IF(CN1135=1,TIME(0,1,0),TIME(HOUR(CN1135),MINUTE(CN1135),0)+TIME(0,1,0))</f>
        <v>0.77916666666666667</v>
      </c>
      <c r="CO1136" s="219">
        <f t="shared" si="778"/>
        <v>0.77916666666666667</v>
      </c>
      <c r="CQ1136" s="219">
        <v>0.77777777777777801</v>
      </c>
      <c r="CV1136" s="219">
        <f t="shared" ref="CV1136:CW1151" si="779">IF(CV1135=1,TIME(0,1,0),TIME(HOUR(CV1135),MINUTE(CV1135),0)+TIME(0,1,0))</f>
        <v>0.77916666666666667</v>
      </c>
      <c r="CW1136" s="219">
        <f t="shared" si="779"/>
        <v>0.77916666666666667</v>
      </c>
      <c r="CY1136" s="219">
        <v>0.77777777777777801</v>
      </c>
    </row>
    <row r="1137" spans="68:103" ht="15" hidden="1" customHeight="1">
      <c r="BP1137" s="236">
        <f ca="1"/>
        <v>0.77708333333333302</v>
      </c>
      <c r="CN1137" s="219">
        <f t="shared" si="778"/>
        <v>0.77986111111111112</v>
      </c>
      <c r="CO1137" s="219">
        <f t="shared" si="778"/>
        <v>0.77986111111111112</v>
      </c>
      <c r="CQ1137" s="219">
        <v>0.77847222222222201</v>
      </c>
      <c r="CV1137" s="219">
        <f t="shared" si="779"/>
        <v>0.77986111111111112</v>
      </c>
      <c r="CW1137" s="219">
        <f t="shared" si="779"/>
        <v>0.77986111111111112</v>
      </c>
      <c r="CY1137" s="219">
        <v>0.77847222222222201</v>
      </c>
    </row>
    <row r="1138" spans="68:103" ht="15" hidden="1" customHeight="1">
      <c r="BP1138" s="236">
        <f ca="1"/>
        <v>0.77777777777777801</v>
      </c>
      <c r="CN1138" s="219">
        <f t="shared" si="778"/>
        <v>0.78055555555555556</v>
      </c>
      <c r="CO1138" s="219">
        <f t="shared" si="778"/>
        <v>0.78055555555555556</v>
      </c>
      <c r="CQ1138" s="219">
        <v>0.77916666666666701</v>
      </c>
      <c r="CV1138" s="219">
        <f t="shared" si="779"/>
        <v>0.78055555555555556</v>
      </c>
      <c r="CW1138" s="219">
        <f t="shared" si="779"/>
        <v>0.78055555555555556</v>
      </c>
      <c r="CY1138" s="219">
        <v>0.77916666666666701</v>
      </c>
    </row>
    <row r="1139" spans="68:103" ht="15" hidden="1" customHeight="1">
      <c r="BP1139" s="236">
        <f ca="1"/>
        <v>0.77847222222222201</v>
      </c>
      <c r="CN1139" s="219">
        <f t="shared" si="778"/>
        <v>0.78125</v>
      </c>
      <c r="CO1139" s="219">
        <f t="shared" si="778"/>
        <v>0.78125</v>
      </c>
      <c r="CQ1139" s="219">
        <v>0.77986111111111101</v>
      </c>
      <c r="CV1139" s="219">
        <f t="shared" si="779"/>
        <v>0.78125</v>
      </c>
      <c r="CW1139" s="219">
        <f t="shared" si="779"/>
        <v>0.78125</v>
      </c>
      <c r="CY1139" s="219">
        <v>0.77986111111111101</v>
      </c>
    </row>
    <row r="1140" spans="68:103" ht="15" hidden="1" customHeight="1">
      <c r="BP1140" s="236">
        <f ca="1"/>
        <v>0.77916666666666701</v>
      </c>
      <c r="CN1140" s="219">
        <f t="shared" si="778"/>
        <v>0.78194444444444444</v>
      </c>
      <c r="CO1140" s="219">
        <f t="shared" si="778"/>
        <v>0.78194444444444444</v>
      </c>
      <c r="CQ1140" s="219">
        <v>0.780555555555556</v>
      </c>
      <c r="CV1140" s="219">
        <f t="shared" si="779"/>
        <v>0.78194444444444444</v>
      </c>
      <c r="CW1140" s="219">
        <f t="shared" si="779"/>
        <v>0.78194444444444444</v>
      </c>
      <c r="CY1140" s="219">
        <v>0.780555555555556</v>
      </c>
    </row>
    <row r="1141" spans="68:103" ht="15" hidden="1" customHeight="1">
      <c r="BP1141" s="236">
        <f ca="1"/>
        <v>0.77986111111111101</v>
      </c>
      <c r="CN1141" s="219">
        <f t="shared" si="778"/>
        <v>0.78263888888888888</v>
      </c>
      <c r="CO1141" s="219">
        <f t="shared" si="778"/>
        <v>0.78263888888888888</v>
      </c>
      <c r="CQ1141" s="219">
        <v>0.78125</v>
      </c>
      <c r="CV1141" s="219">
        <f t="shared" si="779"/>
        <v>0.78263888888888888</v>
      </c>
      <c r="CW1141" s="219">
        <f t="shared" si="779"/>
        <v>0.78263888888888888</v>
      </c>
      <c r="CY1141" s="219">
        <v>0.78125</v>
      </c>
    </row>
    <row r="1142" spans="68:103" ht="15" hidden="1" customHeight="1">
      <c r="BP1142" s="236">
        <f ca="1"/>
        <v>0.780555555555556</v>
      </c>
      <c r="CN1142" s="219">
        <f t="shared" si="778"/>
        <v>0.78333333333333333</v>
      </c>
      <c r="CO1142" s="219">
        <f t="shared" si="778"/>
        <v>0.78333333333333333</v>
      </c>
      <c r="CQ1142" s="219">
        <v>0.781944444444444</v>
      </c>
      <c r="CV1142" s="219">
        <f t="shared" si="779"/>
        <v>0.78333333333333333</v>
      </c>
      <c r="CW1142" s="219">
        <f t="shared" si="779"/>
        <v>0.78333333333333333</v>
      </c>
      <c r="CY1142" s="219">
        <v>0.781944444444444</v>
      </c>
    </row>
    <row r="1143" spans="68:103" ht="15" hidden="1" customHeight="1">
      <c r="BP1143" s="236">
        <f ca="1"/>
        <v>0.78125</v>
      </c>
      <c r="CN1143" s="219">
        <f t="shared" si="778"/>
        <v>0.78402777777777777</v>
      </c>
      <c r="CO1143" s="219">
        <f t="shared" si="778"/>
        <v>0.78402777777777777</v>
      </c>
      <c r="CQ1143" s="219">
        <v>0.78263888888888899</v>
      </c>
      <c r="CV1143" s="219">
        <f t="shared" si="779"/>
        <v>0.78402777777777777</v>
      </c>
      <c r="CW1143" s="219">
        <f t="shared" si="779"/>
        <v>0.78402777777777777</v>
      </c>
      <c r="CY1143" s="219">
        <v>0.78263888888888899</v>
      </c>
    </row>
    <row r="1144" spans="68:103" ht="15" hidden="1" customHeight="1">
      <c r="BP1144" s="236">
        <f ca="1"/>
        <v>0.781944444444444</v>
      </c>
      <c r="CN1144" s="219">
        <f t="shared" si="778"/>
        <v>0.78472222222222221</v>
      </c>
      <c r="CO1144" s="219">
        <f t="shared" si="778"/>
        <v>0.78472222222222221</v>
      </c>
      <c r="CQ1144" s="219">
        <v>0.78333333333333299</v>
      </c>
      <c r="CV1144" s="219">
        <f t="shared" si="779"/>
        <v>0.78472222222222221</v>
      </c>
      <c r="CW1144" s="219">
        <f t="shared" si="779"/>
        <v>0.78472222222222221</v>
      </c>
      <c r="CY1144" s="219">
        <v>0.78333333333333299</v>
      </c>
    </row>
    <row r="1145" spans="68:103" ht="15" hidden="1" customHeight="1">
      <c r="BP1145" s="236">
        <f ca="1"/>
        <v>0.78263888888888899</v>
      </c>
      <c r="CN1145" s="219">
        <f t="shared" si="778"/>
        <v>0.78541666666666665</v>
      </c>
      <c r="CO1145" s="219">
        <f t="shared" si="778"/>
        <v>0.78541666666666665</v>
      </c>
      <c r="CQ1145" s="219">
        <v>0.78402777777777799</v>
      </c>
      <c r="CV1145" s="219">
        <f t="shared" si="779"/>
        <v>0.78541666666666665</v>
      </c>
      <c r="CW1145" s="219">
        <f t="shared" si="779"/>
        <v>0.78541666666666665</v>
      </c>
      <c r="CY1145" s="219">
        <v>0.78402777777777799</v>
      </c>
    </row>
    <row r="1146" spans="68:103" ht="15" hidden="1" customHeight="1">
      <c r="BP1146" s="236">
        <f ca="1"/>
        <v>0.78333333333333299</v>
      </c>
      <c r="CN1146" s="219">
        <f t="shared" si="778"/>
        <v>0.78611111111111109</v>
      </c>
      <c r="CO1146" s="219">
        <f t="shared" si="778"/>
        <v>0.78611111111111109</v>
      </c>
      <c r="CQ1146" s="219">
        <v>0.78472222222222199</v>
      </c>
      <c r="CV1146" s="219">
        <f t="shared" si="779"/>
        <v>0.78611111111111109</v>
      </c>
      <c r="CW1146" s="219">
        <f t="shared" si="779"/>
        <v>0.78611111111111109</v>
      </c>
      <c r="CY1146" s="219">
        <v>0.78472222222222199</v>
      </c>
    </row>
    <row r="1147" spans="68:103" ht="15" hidden="1" customHeight="1">
      <c r="BP1147" s="236">
        <f ca="1"/>
        <v>0.78402777777777799</v>
      </c>
      <c r="CN1147" s="219">
        <f t="shared" si="778"/>
        <v>0.78680555555555554</v>
      </c>
      <c r="CO1147" s="219">
        <f t="shared" si="778"/>
        <v>0.78680555555555554</v>
      </c>
      <c r="CQ1147" s="219">
        <v>0.78541666666666698</v>
      </c>
      <c r="CV1147" s="219">
        <f t="shared" si="779"/>
        <v>0.78680555555555554</v>
      </c>
      <c r="CW1147" s="219">
        <f t="shared" si="779"/>
        <v>0.78680555555555554</v>
      </c>
      <c r="CY1147" s="219">
        <v>0.78541666666666698</v>
      </c>
    </row>
    <row r="1148" spans="68:103" ht="15" hidden="1" customHeight="1">
      <c r="BP1148" s="236">
        <f ca="1"/>
        <v>0.78472222222222199</v>
      </c>
      <c r="CN1148" s="219">
        <f t="shared" si="778"/>
        <v>0.78749999999999998</v>
      </c>
      <c r="CO1148" s="219">
        <f t="shared" si="778"/>
        <v>0.78749999999999998</v>
      </c>
      <c r="CQ1148" s="219">
        <v>0.78611111111111098</v>
      </c>
      <c r="CV1148" s="219">
        <f t="shared" si="779"/>
        <v>0.78749999999999998</v>
      </c>
      <c r="CW1148" s="219">
        <f t="shared" si="779"/>
        <v>0.78749999999999998</v>
      </c>
      <c r="CY1148" s="219">
        <v>0.78611111111111098</v>
      </c>
    </row>
    <row r="1149" spans="68:103" ht="15" hidden="1" customHeight="1">
      <c r="BP1149" s="236">
        <f ca="1"/>
        <v>0.78541666666666698</v>
      </c>
      <c r="CN1149" s="219">
        <f t="shared" si="778"/>
        <v>0.78819444444444442</v>
      </c>
      <c r="CO1149" s="219">
        <f t="shared" si="778"/>
        <v>0.78819444444444442</v>
      </c>
      <c r="CQ1149" s="219">
        <v>0.78680555555555598</v>
      </c>
      <c r="CV1149" s="219">
        <f t="shared" si="779"/>
        <v>0.78819444444444442</v>
      </c>
      <c r="CW1149" s="219">
        <f t="shared" si="779"/>
        <v>0.78819444444444442</v>
      </c>
      <c r="CY1149" s="219">
        <v>0.78680555555555598</v>
      </c>
    </row>
    <row r="1150" spans="68:103" ht="15" hidden="1" customHeight="1">
      <c r="BP1150" s="236">
        <f ca="1"/>
        <v>0.78611111111111098</v>
      </c>
      <c r="CN1150" s="219">
        <f t="shared" si="778"/>
        <v>0.78888888888888886</v>
      </c>
      <c r="CO1150" s="219">
        <f t="shared" si="778"/>
        <v>0.78888888888888886</v>
      </c>
      <c r="CQ1150" s="219">
        <v>0.78749999999999998</v>
      </c>
      <c r="CV1150" s="219">
        <f t="shared" si="779"/>
        <v>0.78888888888888886</v>
      </c>
      <c r="CW1150" s="219">
        <f t="shared" si="779"/>
        <v>0.78888888888888886</v>
      </c>
      <c r="CY1150" s="219">
        <v>0.78749999999999998</v>
      </c>
    </row>
    <row r="1151" spans="68:103" ht="15" hidden="1" customHeight="1">
      <c r="BP1151" s="236">
        <f ca="1"/>
        <v>0.78680555555555598</v>
      </c>
      <c r="CN1151" s="219">
        <f t="shared" si="778"/>
        <v>0.7895833333333333</v>
      </c>
      <c r="CO1151" s="219">
        <f t="shared" si="778"/>
        <v>0.7895833333333333</v>
      </c>
      <c r="CQ1151" s="219">
        <v>0.78819444444444398</v>
      </c>
      <c r="CV1151" s="219">
        <f t="shared" si="779"/>
        <v>0.7895833333333333</v>
      </c>
      <c r="CW1151" s="219">
        <f t="shared" si="779"/>
        <v>0.7895833333333333</v>
      </c>
      <c r="CY1151" s="219">
        <v>0.78819444444444398</v>
      </c>
    </row>
    <row r="1152" spans="68:103" ht="15" hidden="1" customHeight="1">
      <c r="BP1152" s="236">
        <f ca="1"/>
        <v>0.78749999999999998</v>
      </c>
      <c r="CN1152" s="219">
        <f t="shared" ref="CN1152:CO1167" si="780">IF(CN1151=1,TIME(0,1,0),TIME(HOUR(CN1151),MINUTE(CN1151),0)+TIME(0,1,0))</f>
        <v>0.79027777777777775</v>
      </c>
      <c r="CO1152" s="219">
        <f t="shared" si="780"/>
        <v>0.79027777777777775</v>
      </c>
      <c r="CQ1152" s="219">
        <v>0.78888888888888897</v>
      </c>
      <c r="CV1152" s="219">
        <f t="shared" ref="CV1152:CW1167" si="781">IF(CV1151=1,TIME(0,1,0),TIME(HOUR(CV1151),MINUTE(CV1151),0)+TIME(0,1,0))</f>
        <v>0.79027777777777775</v>
      </c>
      <c r="CW1152" s="219">
        <f t="shared" si="781"/>
        <v>0.79027777777777775</v>
      </c>
      <c r="CY1152" s="219">
        <v>0.78888888888888897</v>
      </c>
    </row>
    <row r="1153" spans="68:103" ht="15" hidden="1" customHeight="1">
      <c r="BP1153" s="236">
        <f ca="1"/>
        <v>0.78819444444444398</v>
      </c>
      <c r="CN1153" s="219">
        <f t="shared" si="780"/>
        <v>0.79097222222222219</v>
      </c>
      <c r="CO1153" s="219">
        <f t="shared" si="780"/>
        <v>0.79097222222222219</v>
      </c>
      <c r="CQ1153" s="219">
        <v>0.78958333333333297</v>
      </c>
      <c r="CV1153" s="219">
        <f t="shared" si="781"/>
        <v>0.79097222222222219</v>
      </c>
      <c r="CW1153" s="219">
        <f t="shared" si="781"/>
        <v>0.79097222222222219</v>
      </c>
      <c r="CY1153" s="219">
        <v>0.78958333333333297</v>
      </c>
    </row>
    <row r="1154" spans="68:103" ht="15" hidden="1" customHeight="1">
      <c r="BP1154" s="236">
        <f ca="1"/>
        <v>0.78888888888888897</v>
      </c>
      <c r="CN1154" s="219">
        <f t="shared" si="780"/>
        <v>0.79166666666666663</v>
      </c>
      <c r="CO1154" s="219">
        <f t="shared" si="780"/>
        <v>0.79166666666666663</v>
      </c>
      <c r="CQ1154" s="219">
        <v>0.79027777777777797</v>
      </c>
      <c r="CV1154" s="219">
        <f t="shared" si="781"/>
        <v>0.79166666666666663</v>
      </c>
      <c r="CW1154" s="219">
        <f t="shared" si="781"/>
        <v>0.79166666666666663</v>
      </c>
      <c r="CY1154" s="219">
        <v>0.79027777777777797</v>
      </c>
    </row>
    <row r="1155" spans="68:103" ht="15" hidden="1" customHeight="1">
      <c r="BP1155" s="236">
        <f ca="1"/>
        <v>0.78958333333333297</v>
      </c>
      <c r="CN1155" s="219">
        <f t="shared" si="780"/>
        <v>0.79236111111111107</v>
      </c>
      <c r="CO1155" s="219">
        <f t="shared" si="780"/>
        <v>0.79236111111111107</v>
      </c>
      <c r="CQ1155" s="219">
        <v>0.79097222222222197</v>
      </c>
      <c r="CV1155" s="219">
        <f t="shared" si="781"/>
        <v>0.79236111111111107</v>
      </c>
      <c r="CW1155" s="219">
        <f t="shared" si="781"/>
        <v>0.79236111111111107</v>
      </c>
      <c r="CY1155" s="219">
        <v>0.79097222222222197</v>
      </c>
    </row>
    <row r="1156" spans="68:103" ht="15" hidden="1" customHeight="1">
      <c r="BP1156" s="236">
        <f ca="1"/>
        <v>0.79027777777777797</v>
      </c>
      <c r="CN1156" s="219">
        <f t="shared" si="780"/>
        <v>0.79305555555555551</v>
      </c>
      <c r="CO1156" s="219">
        <f t="shared" si="780"/>
        <v>0.79305555555555551</v>
      </c>
      <c r="CQ1156" s="219">
        <v>0.79166666666666696</v>
      </c>
      <c r="CV1156" s="219">
        <f t="shared" si="781"/>
        <v>0.79305555555555551</v>
      </c>
      <c r="CW1156" s="219">
        <f t="shared" si="781"/>
        <v>0.79305555555555551</v>
      </c>
      <c r="CY1156" s="219">
        <v>0.79166666666666696</v>
      </c>
    </row>
    <row r="1157" spans="68:103" ht="15" hidden="1" customHeight="1">
      <c r="BP1157" s="236">
        <f ca="1"/>
        <v>0.79097222222222197</v>
      </c>
      <c r="CN1157" s="219">
        <f t="shared" si="780"/>
        <v>0.79374999999999996</v>
      </c>
      <c r="CO1157" s="219">
        <f t="shared" si="780"/>
        <v>0.79374999999999996</v>
      </c>
      <c r="CQ1157" s="219">
        <v>0.79236111111111096</v>
      </c>
      <c r="CV1157" s="219">
        <f t="shared" si="781"/>
        <v>0.79374999999999996</v>
      </c>
      <c r="CW1157" s="219">
        <f t="shared" si="781"/>
        <v>0.79374999999999996</v>
      </c>
      <c r="CY1157" s="219">
        <v>0.79236111111111096</v>
      </c>
    </row>
    <row r="1158" spans="68:103" ht="15" hidden="1" customHeight="1">
      <c r="BP1158" s="236">
        <f ca="1"/>
        <v>0.79166666666666696</v>
      </c>
      <c r="CN1158" s="219">
        <f t="shared" si="780"/>
        <v>0.7944444444444444</v>
      </c>
      <c r="CO1158" s="219">
        <f t="shared" si="780"/>
        <v>0.7944444444444444</v>
      </c>
      <c r="CQ1158" s="219">
        <v>0.79305555555555596</v>
      </c>
      <c r="CV1158" s="219">
        <f t="shared" si="781"/>
        <v>0.7944444444444444</v>
      </c>
      <c r="CW1158" s="219">
        <f t="shared" si="781"/>
        <v>0.7944444444444444</v>
      </c>
      <c r="CY1158" s="219">
        <v>0.79305555555555596</v>
      </c>
    </row>
    <row r="1159" spans="68:103" ht="15" hidden="1" customHeight="1">
      <c r="BP1159" s="236">
        <f ca="1"/>
        <v>0.79236111111111096</v>
      </c>
      <c r="CN1159" s="219">
        <f t="shared" si="780"/>
        <v>0.79513888888888884</v>
      </c>
      <c r="CO1159" s="219">
        <f t="shared" si="780"/>
        <v>0.79513888888888884</v>
      </c>
      <c r="CQ1159" s="219">
        <v>0.79374999999999996</v>
      </c>
      <c r="CV1159" s="219">
        <f t="shared" si="781"/>
        <v>0.79513888888888884</v>
      </c>
      <c r="CW1159" s="219">
        <f t="shared" si="781"/>
        <v>0.79513888888888884</v>
      </c>
      <c r="CY1159" s="219">
        <v>0.79374999999999996</v>
      </c>
    </row>
    <row r="1160" spans="68:103" ht="15" hidden="1" customHeight="1">
      <c r="BP1160" s="236">
        <f ca="1"/>
        <v>0.79305555555555596</v>
      </c>
      <c r="CN1160" s="219">
        <f t="shared" si="780"/>
        <v>0.79583333333333328</v>
      </c>
      <c r="CO1160" s="219">
        <f t="shared" si="780"/>
        <v>0.79583333333333328</v>
      </c>
      <c r="CQ1160" s="219">
        <v>0.79444444444444495</v>
      </c>
      <c r="CV1160" s="219">
        <f t="shared" si="781"/>
        <v>0.79583333333333328</v>
      </c>
      <c r="CW1160" s="219">
        <f t="shared" si="781"/>
        <v>0.79583333333333328</v>
      </c>
      <c r="CY1160" s="219">
        <v>0.79444444444444495</v>
      </c>
    </row>
    <row r="1161" spans="68:103" ht="15" hidden="1" customHeight="1">
      <c r="BP1161" s="236">
        <f ca="1"/>
        <v>0.79374999999999996</v>
      </c>
      <c r="CN1161" s="219">
        <f t="shared" si="780"/>
        <v>0.79652777777777772</v>
      </c>
      <c r="CO1161" s="219">
        <f t="shared" si="780"/>
        <v>0.79652777777777772</v>
      </c>
      <c r="CQ1161" s="219">
        <v>0.79513888888888895</v>
      </c>
      <c r="CV1161" s="219">
        <f t="shared" si="781"/>
        <v>0.79652777777777772</v>
      </c>
      <c r="CW1161" s="219">
        <f t="shared" si="781"/>
        <v>0.79652777777777772</v>
      </c>
      <c r="CY1161" s="219">
        <v>0.79513888888888895</v>
      </c>
    </row>
    <row r="1162" spans="68:103" ht="15" hidden="1" customHeight="1">
      <c r="BP1162" s="236">
        <f ca="1"/>
        <v>0.79444444444444495</v>
      </c>
      <c r="CN1162" s="219">
        <f t="shared" si="780"/>
        <v>0.79722222222222217</v>
      </c>
      <c r="CO1162" s="219">
        <f t="shared" si="780"/>
        <v>0.79722222222222217</v>
      </c>
      <c r="CQ1162" s="219">
        <v>0.79583333333333295</v>
      </c>
      <c r="CV1162" s="219">
        <f t="shared" si="781"/>
        <v>0.79722222222222217</v>
      </c>
      <c r="CW1162" s="219">
        <f t="shared" si="781"/>
        <v>0.79722222222222217</v>
      </c>
      <c r="CY1162" s="219">
        <v>0.79583333333333295</v>
      </c>
    </row>
    <row r="1163" spans="68:103" ht="15" hidden="1" customHeight="1">
      <c r="BP1163" s="236">
        <f ca="1"/>
        <v>0.79513888888888895</v>
      </c>
      <c r="CN1163" s="219">
        <f t="shared" si="780"/>
        <v>0.79791666666666672</v>
      </c>
      <c r="CO1163" s="219">
        <f t="shared" si="780"/>
        <v>0.79791666666666672</v>
      </c>
      <c r="CQ1163" s="219">
        <v>0.79652777777777795</v>
      </c>
      <c r="CV1163" s="219">
        <f t="shared" si="781"/>
        <v>0.79791666666666672</v>
      </c>
      <c r="CW1163" s="219">
        <f t="shared" si="781"/>
        <v>0.79791666666666672</v>
      </c>
      <c r="CY1163" s="219">
        <v>0.79652777777777795</v>
      </c>
    </row>
    <row r="1164" spans="68:103" ht="15" hidden="1" customHeight="1">
      <c r="BP1164" s="236">
        <f ca="1"/>
        <v>0.79583333333333295</v>
      </c>
      <c r="CN1164" s="219">
        <f t="shared" si="780"/>
        <v>0.79861111111111116</v>
      </c>
      <c r="CO1164" s="219">
        <f t="shared" si="780"/>
        <v>0.79861111111111116</v>
      </c>
      <c r="CQ1164" s="219">
        <v>0.79722222222222205</v>
      </c>
      <c r="CV1164" s="219">
        <f t="shared" si="781"/>
        <v>0.79861111111111116</v>
      </c>
      <c r="CW1164" s="219">
        <f t="shared" si="781"/>
        <v>0.79861111111111116</v>
      </c>
      <c r="CY1164" s="219">
        <v>0.79722222222222205</v>
      </c>
    </row>
    <row r="1165" spans="68:103" ht="15" hidden="1" customHeight="1">
      <c r="BP1165" s="236">
        <f ca="1"/>
        <v>0.79652777777777795</v>
      </c>
      <c r="CN1165" s="219">
        <f t="shared" si="780"/>
        <v>0.7993055555555556</v>
      </c>
      <c r="CO1165" s="219">
        <f t="shared" si="780"/>
        <v>0.7993055555555556</v>
      </c>
      <c r="CQ1165" s="219">
        <v>0.79791666666666705</v>
      </c>
      <c r="CV1165" s="219">
        <f t="shared" si="781"/>
        <v>0.7993055555555556</v>
      </c>
      <c r="CW1165" s="219">
        <f t="shared" si="781"/>
        <v>0.7993055555555556</v>
      </c>
      <c r="CY1165" s="219">
        <v>0.79791666666666705</v>
      </c>
    </row>
    <row r="1166" spans="68:103" ht="15" hidden="1" customHeight="1">
      <c r="BP1166" s="236">
        <f ca="1"/>
        <v>0.79722222222222205</v>
      </c>
      <c r="CN1166" s="219">
        <f t="shared" si="780"/>
        <v>0.8</v>
      </c>
      <c r="CO1166" s="219">
        <f t="shared" si="780"/>
        <v>0.8</v>
      </c>
      <c r="CQ1166" s="219">
        <v>0.79861111111111105</v>
      </c>
      <c r="CV1166" s="219">
        <f t="shared" si="781"/>
        <v>0.8</v>
      </c>
      <c r="CW1166" s="219">
        <f t="shared" si="781"/>
        <v>0.8</v>
      </c>
      <c r="CY1166" s="219">
        <v>0.79861111111111105</v>
      </c>
    </row>
    <row r="1167" spans="68:103" ht="15" hidden="1" customHeight="1">
      <c r="BP1167" s="236">
        <f ca="1"/>
        <v>0.79791666666666705</v>
      </c>
      <c r="CN1167" s="219">
        <f t="shared" si="780"/>
        <v>0.80069444444444449</v>
      </c>
      <c r="CO1167" s="219">
        <f t="shared" si="780"/>
        <v>0.80069444444444449</v>
      </c>
      <c r="CQ1167" s="219">
        <v>0.79930555555555605</v>
      </c>
      <c r="CV1167" s="219">
        <f t="shared" si="781"/>
        <v>0.80069444444444449</v>
      </c>
      <c r="CW1167" s="219">
        <f t="shared" si="781"/>
        <v>0.80069444444444449</v>
      </c>
      <c r="CY1167" s="219">
        <v>0.79930555555555605</v>
      </c>
    </row>
    <row r="1168" spans="68:103" ht="15" hidden="1" customHeight="1">
      <c r="BP1168" s="236">
        <f ca="1"/>
        <v>0.79861111111111105</v>
      </c>
      <c r="CN1168" s="219">
        <f t="shared" ref="CN1168:CO1183" si="782">IF(CN1167=1,TIME(0,1,0),TIME(HOUR(CN1167),MINUTE(CN1167),0)+TIME(0,1,0))</f>
        <v>0.80138888888888893</v>
      </c>
      <c r="CO1168" s="219">
        <f t="shared" si="782"/>
        <v>0.80138888888888893</v>
      </c>
      <c r="CQ1168" s="219">
        <v>0.8</v>
      </c>
      <c r="CV1168" s="219">
        <f t="shared" ref="CV1168:CW1183" si="783">IF(CV1167=1,TIME(0,1,0),TIME(HOUR(CV1167),MINUTE(CV1167),0)+TIME(0,1,0))</f>
        <v>0.80138888888888893</v>
      </c>
      <c r="CW1168" s="219">
        <f t="shared" si="783"/>
        <v>0.80138888888888893</v>
      </c>
      <c r="CY1168" s="219">
        <v>0.8</v>
      </c>
    </row>
    <row r="1169" spans="68:103" ht="15" hidden="1" customHeight="1">
      <c r="BP1169" s="236">
        <f ca="1"/>
        <v>0.79930555555555605</v>
      </c>
      <c r="CN1169" s="219">
        <f t="shared" si="782"/>
        <v>0.80208333333333337</v>
      </c>
      <c r="CO1169" s="219">
        <f t="shared" si="782"/>
        <v>0.80208333333333337</v>
      </c>
      <c r="CQ1169" s="219">
        <v>0.80069444444444404</v>
      </c>
      <c r="CV1169" s="219">
        <f t="shared" si="783"/>
        <v>0.80208333333333337</v>
      </c>
      <c r="CW1169" s="219">
        <f t="shared" si="783"/>
        <v>0.80208333333333337</v>
      </c>
      <c r="CY1169" s="219">
        <v>0.80069444444444404</v>
      </c>
    </row>
    <row r="1170" spans="68:103" ht="15" hidden="1" customHeight="1">
      <c r="BP1170" s="236">
        <f ca="1"/>
        <v>0.8</v>
      </c>
      <c r="CN1170" s="219">
        <f t="shared" si="782"/>
        <v>0.80277777777777781</v>
      </c>
      <c r="CO1170" s="219">
        <f t="shared" si="782"/>
        <v>0.80277777777777781</v>
      </c>
      <c r="CQ1170" s="219">
        <v>0.80138888888888904</v>
      </c>
      <c r="CV1170" s="219">
        <f t="shared" si="783"/>
        <v>0.80277777777777781</v>
      </c>
      <c r="CW1170" s="219">
        <f t="shared" si="783"/>
        <v>0.80277777777777781</v>
      </c>
      <c r="CY1170" s="219">
        <v>0.80138888888888904</v>
      </c>
    </row>
    <row r="1171" spans="68:103" ht="15" hidden="1" customHeight="1">
      <c r="BP1171" s="236">
        <f ca="1"/>
        <v>0.80069444444444404</v>
      </c>
      <c r="CN1171" s="219">
        <f t="shared" si="782"/>
        <v>0.80347222222222225</v>
      </c>
      <c r="CO1171" s="219">
        <f t="shared" si="782"/>
        <v>0.80347222222222225</v>
      </c>
      <c r="CQ1171" s="219">
        <v>0.80208333333333304</v>
      </c>
      <c r="CV1171" s="219">
        <f t="shared" si="783"/>
        <v>0.80347222222222225</v>
      </c>
      <c r="CW1171" s="219">
        <f t="shared" si="783"/>
        <v>0.80347222222222225</v>
      </c>
      <c r="CY1171" s="219">
        <v>0.80208333333333304</v>
      </c>
    </row>
    <row r="1172" spans="68:103" ht="15" hidden="1" customHeight="1">
      <c r="BP1172" s="236">
        <f ca="1"/>
        <v>0.80138888888888904</v>
      </c>
      <c r="CN1172" s="219">
        <f t="shared" si="782"/>
        <v>0.8041666666666667</v>
      </c>
      <c r="CO1172" s="219">
        <f t="shared" si="782"/>
        <v>0.8041666666666667</v>
      </c>
      <c r="CQ1172" s="219">
        <v>0.80277777777777803</v>
      </c>
      <c r="CV1172" s="219">
        <f t="shared" si="783"/>
        <v>0.8041666666666667</v>
      </c>
      <c r="CW1172" s="219">
        <f t="shared" si="783"/>
        <v>0.8041666666666667</v>
      </c>
      <c r="CY1172" s="219">
        <v>0.80277777777777803</v>
      </c>
    </row>
    <row r="1173" spans="68:103" ht="15" hidden="1" customHeight="1">
      <c r="BP1173" s="236">
        <f ca="1"/>
        <v>0.80208333333333304</v>
      </c>
      <c r="CN1173" s="219">
        <f t="shared" si="782"/>
        <v>0.80486111111111114</v>
      </c>
      <c r="CO1173" s="219">
        <f t="shared" si="782"/>
        <v>0.80486111111111114</v>
      </c>
      <c r="CQ1173" s="219">
        <v>0.80347222222222203</v>
      </c>
      <c r="CV1173" s="219">
        <f t="shared" si="783"/>
        <v>0.80486111111111114</v>
      </c>
      <c r="CW1173" s="219">
        <f t="shared" si="783"/>
        <v>0.80486111111111114</v>
      </c>
      <c r="CY1173" s="219">
        <v>0.80347222222222203</v>
      </c>
    </row>
    <row r="1174" spans="68:103" ht="15" hidden="1" customHeight="1">
      <c r="BP1174" s="236">
        <f ca="1"/>
        <v>0.80277777777777803</v>
      </c>
      <c r="CN1174" s="219">
        <f t="shared" si="782"/>
        <v>0.80555555555555558</v>
      </c>
      <c r="CO1174" s="219">
        <f t="shared" si="782"/>
        <v>0.80555555555555558</v>
      </c>
      <c r="CQ1174" s="219">
        <v>0.80416666666666703</v>
      </c>
      <c r="CV1174" s="219">
        <f t="shared" si="783"/>
        <v>0.80555555555555558</v>
      </c>
      <c r="CW1174" s="219">
        <f t="shared" si="783"/>
        <v>0.80555555555555558</v>
      </c>
      <c r="CY1174" s="219">
        <v>0.80416666666666703</v>
      </c>
    </row>
    <row r="1175" spans="68:103" ht="15" hidden="1" customHeight="1">
      <c r="BP1175" s="236">
        <f ca="1"/>
        <v>0.80347222222222203</v>
      </c>
      <c r="CN1175" s="219">
        <f t="shared" si="782"/>
        <v>0.80625000000000002</v>
      </c>
      <c r="CO1175" s="219">
        <f t="shared" si="782"/>
        <v>0.80625000000000002</v>
      </c>
      <c r="CQ1175" s="219">
        <v>0.80486111111111103</v>
      </c>
      <c r="CV1175" s="219">
        <f t="shared" si="783"/>
        <v>0.80625000000000002</v>
      </c>
      <c r="CW1175" s="219">
        <f t="shared" si="783"/>
        <v>0.80625000000000002</v>
      </c>
      <c r="CY1175" s="219">
        <v>0.80486111111111103</v>
      </c>
    </row>
    <row r="1176" spans="68:103" ht="15" hidden="1" customHeight="1">
      <c r="BP1176" s="236">
        <f ca="1"/>
        <v>0.80416666666666703</v>
      </c>
      <c r="CN1176" s="219">
        <f t="shared" si="782"/>
        <v>0.80694444444444446</v>
      </c>
      <c r="CO1176" s="219">
        <f t="shared" si="782"/>
        <v>0.80694444444444446</v>
      </c>
      <c r="CQ1176" s="219">
        <v>0.80555555555555602</v>
      </c>
      <c r="CV1176" s="219">
        <f t="shared" si="783"/>
        <v>0.80694444444444446</v>
      </c>
      <c r="CW1176" s="219">
        <f t="shared" si="783"/>
        <v>0.80694444444444446</v>
      </c>
      <c r="CY1176" s="219">
        <v>0.80555555555555602</v>
      </c>
    </row>
    <row r="1177" spans="68:103" ht="15" hidden="1" customHeight="1">
      <c r="BP1177" s="236">
        <f ca="1"/>
        <v>0.80486111111111103</v>
      </c>
      <c r="CN1177" s="219">
        <f t="shared" si="782"/>
        <v>0.80763888888888891</v>
      </c>
      <c r="CO1177" s="219">
        <f t="shared" si="782"/>
        <v>0.80763888888888891</v>
      </c>
      <c r="CQ1177" s="219">
        <v>0.80625000000000002</v>
      </c>
      <c r="CV1177" s="219">
        <f t="shared" si="783"/>
        <v>0.80763888888888891</v>
      </c>
      <c r="CW1177" s="219">
        <f t="shared" si="783"/>
        <v>0.80763888888888891</v>
      </c>
      <c r="CY1177" s="219">
        <v>0.80625000000000002</v>
      </c>
    </row>
    <row r="1178" spans="68:103" ht="15" hidden="1" customHeight="1">
      <c r="BP1178" s="236">
        <f ca="1"/>
        <v>0.80555555555555602</v>
      </c>
      <c r="CN1178" s="219">
        <f t="shared" si="782"/>
        <v>0.80833333333333335</v>
      </c>
      <c r="CO1178" s="219">
        <f t="shared" si="782"/>
        <v>0.80833333333333335</v>
      </c>
      <c r="CQ1178" s="219">
        <v>0.80694444444444402</v>
      </c>
      <c r="CV1178" s="219">
        <f t="shared" si="783"/>
        <v>0.80833333333333335</v>
      </c>
      <c r="CW1178" s="219">
        <f t="shared" si="783"/>
        <v>0.80833333333333335</v>
      </c>
      <c r="CY1178" s="219">
        <v>0.80694444444444402</v>
      </c>
    </row>
    <row r="1179" spans="68:103" ht="15" hidden="1" customHeight="1">
      <c r="BP1179" s="236">
        <f ca="1"/>
        <v>0.80625000000000002</v>
      </c>
      <c r="CN1179" s="219">
        <f t="shared" si="782"/>
        <v>0.80902777777777779</v>
      </c>
      <c r="CO1179" s="219">
        <f t="shared" si="782"/>
        <v>0.80902777777777779</v>
      </c>
      <c r="CQ1179" s="219">
        <v>0.80763888888888902</v>
      </c>
      <c r="CV1179" s="219">
        <f t="shared" si="783"/>
        <v>0.80902777777777779</v>
      </c>
      <c r="CW1179" s="219">
        <f t="shared" si="783"/>
        <v>0.80902777777777779</v>
      </c>
      <c r="CY1179" s="219">
        <v>0.80763888888888902</v>
      </c>
    </row>
    <row r="1180" spans="68:103" ht="15" hidden="1" customHeight="1">
      <c r="BP1180" s="236">
        <f ca="1"/>
        <v>0.80694444444444402</v>
      </c>
      <c r="CN1180" s="219">
        <f t="shared" si="782"/>
        <v>0.80972222222222223</v>
      </c>
      <c r="CO1180" s="219">
        <f t="shared" si="782"/>
        <v>0.80972222222222223</v>
      </c>
      <c r="CQ1180" s="219">
        <v>0.80833333333333302</v>
      </c>
      <c r="CV1180" s="219">
        <f t="shared" si="783"/>
        <v>0.80972222222222223</v>
      </c>
      <c r="CW1180" s="219">
        <f t="shared" si="783"/>
        <v>0.80972222222222223</v>
      </c>
      <c r="CY1180" s="219">
        <v>0.80833333333333302</v>
      </c>
    </row>
    <row r="1181" spans="68:103" ht="15" hidden="1" customHeight="1">
      <c r="BP1181" s="236">
        <f ca="1"/>
        <v>0.80763888888888902</v>
      </c>
      <c r="CN1181" s="219">
        <f t="shared" si="782"/>
        <v>0.81041666666666667</v>
      </c>
      <c r="CO1181" s="219">
        <f t="shared" si="782"/>
        <v>0.81041666666666667</v>
      </c>
      <c r="CQ1181" s="219">
        <v>0.80902777777777801</v>
      </c>
      <c r="CV1181" s="219">
        <f t="shared" si="783"/>
        <v>0.81041666666666667</v>
      </c>
      <c r="CW1181" s="219">
        <f t="shared" si="783"/>
        <v>0.81041666666666667</v>
      </c>
      <c r="CY1181" s="219">
        <v>0.80902777777777801</v>
      </c>
    </row>
    <row r="1182" spans="68:103" ht="15" hidden="1" customHeight="1">
      <c r="BP1182" s="236">
        <f ca="1"/>
        <v>0.80833333333333302</v>
      </c>
      <c r="CN1182" s="219">
        <f t="shared" si="782"/>
        <v>0.81111111111111112</v>
      </c>
      <c r="CO1182" s="219">
        <f t="shared" si="782"/>
        <v>0.81111111111111112</v>
      </c>
      <c r="CQ1182" s="219">
        <v>0.80972222222222201</v>
      </c>
      <c r="CV1182" s="219">
        <f t="shared" si="783"/>
        <v>0.81111111111111112</v>
      </c>
      <c r="CW1182" s="219">
        <f t="shared" si="783"/>
        <v>0.81111111111111112</v>
      </c>
      <c r="CY1182" s="219">
        <v>0.80972222222222201</v>
      </c>
    </row>
    <row r="1183" spans="68:103" ht="15" hidden="1" customHeight="1">
      <c r="BP1183" s="236">
        <f ca="1"/>
        <v>0.80902777777777801</v>
      </c>
      <c r="CN1183" s="219">
        <f t="shared" si="782"/>
        <v>0.81180555555555556</v>
      </c>
      <c r="CO1183" s="219">
        <f t="shared" si="782"/>
        <v>0.81180555555555556</v>
      </c>
      <c r="CQ1183" s="219">
        <v>0.81041666666666701</v>
      </c>
      <c r="CV1183" s="219">
        <f t="shared" si="783"/>
        <v>0.81180555555555556</v>
      </c>
      <c r="CW1183" s="219">
        <f t="shared" si="783"/>
        <v>0.81180555555555556</v>
      </c>
      <c r="CY1183" s="219">
        <v>0.81041666666666701</v>
      </c>
    </row>
    <row r="1184" spans="68:103" ht="15" hidden="1" customHeight="1">
      <c r="BP1184" s="236">
        <f ca="1"/>
        <v>0.80972222222222201</v>
      </c>
      <c r="CN1184" s="219">
        <f t="shared" ref="CN1184:CO1199" si="784">IF(CN1183=1,TIME(0,1,0),TIME(HOUR(CN1183),MINUTE(CN1183),0)+TIME(0,1,0))</f>
        <v>0.8125</v>
      </c>
      <c r="CO1184" s="219">
        <f t="shared" si="784"/>
        <v>0.8125</v>
      </c>
      <c r="CQ1184" s="219">
        <v>0.81111111111111101</v>
      </c>
      <c r="CV1184" s="219">
        <f t="shared" ref="CV1184:CW1199" si="785">IF(CV1183=1,TIME(0,1,0),TIME(HOUR(CV1183),MINUTE(CV1183),0)+TIME(0,1,0))</f>
        <v>0.8125</v>
      </c>
      <c r="CW1184" s="219">
        <f t="shared" si="785"/>
        <v>0.8125</v>
      </c>
      <c r="CY1184" s="219">
        <v>0.81111111111111101</v>
      </c>
    </row>
    <row r="1185" spans="68:103" ht="15" hidden="1" customHeight="1">
      <c r="BP1185" s="236">
        <f ca="1"/>
        <v>0.81041666666666701</v>
      </c>
      <c r="CN1185" s="219">
        <f t="shared" si="784"/>
        <v>0.81319444444444444</v>
      </c>
      <c r="CO1185" s="219">
        <f t="shared" si="784"/>
        <v>0.81319444444444444</v>
      </c>
      <c r="CQ1185" s="219">
        <v>0.811805555555556</v>
      </c>
      <c r="CV1185" s="219">
        <f t="shared" si="785"/>
        <v>0.81319444444444444</v>
      </c>
      <c r="CW1185" s="219">
        <f t="shared" si="785"/>
        <v>0.81319444444444444</v>
      </c>
      <c r="CY1185" s="219">
        <v>0.811805555555556</v>
      </c>
    </row>
    <row r="1186" spans="68:103" ht="15" hidden="1" customHeight="1">
      <c r="BP1186" s="236">
        <f ca="1"/>
        <v>0.81111111111111101</v>
      </c>
      <c r="CN1186" s="219">
        <f t="shared" si="784"/>
        <v>0.81388888888888888</v>
      </c>
      <c r="CO1186" s="219">
        <f t="shared" si="784"/>
        <v>0.81388888888888888</v>
      </c>
      <c r="CQ1186" s="219">
        <v>0.8125</v>
      </c>
      <c r="CV1186" s="219">
        <f t="shared" si="785"/>
        <v>0.81388888888888888</v>
      </c>
      <c r="CW1186" s="219">
        <f t="shared" si="785"/>
        <v>0.81388888888888888</v>
      </c>
      <c r="CY1186" s="219">
        <v>0.8125</v>
      </c>
    </row>
    <row r="1187" spans="68:103" ht="15" hidden="1" customHeight="1">
      <c r="BP1187" s="236">
        <f ca="1"/>
        <v>0.811805555555556</v>
      </c>
      <c r="CN1187" s="219">
        <f t="shared" si="784"/>
        <v>0.81458333333333333</v>
      </c>
      <c r="CO1187" s="219">
        <f t="shared" si="784"/>
        <v>0.81458333333333333</v>
      </c>
      <c r="CQ1187" s="219">
        <v>0.813194444444444</v>
      </c>
      <c r="CV1187" s="219">
        <f t="shared" si="785"/>
        <v>0.81458333333333333</v>
      </c>
      <c r="CW1187" s="219">
        <f t="shared" si="785"/>
        <v>0.81458333333333333</v>
      </c>
      <c r="CY1187" s="219">
        <v>0.813194444444444</v>
      </c>
    </row>
    <row r="1188" spans="68:103" ht="15" hidden="1" customHeight="1">
      <c r="BP1188" s="236">
        <f ca="1"/>
        <v>0.8125</v>
      </c>
      <c r="CN1188" s="219">
        <f t="shared" si="784"/>
        <v>0.81527777777777777</v>
      </c>
      <c r="CO1188" s="219">
        <f t="shared" si="784"/>
        <v>0.81527777777777777</v>
      </c>
      <c r="CQ1188" s="219">
        <v>0.81388888888888899</v>
      </c>
      <c r="CV1188" s="219">
        <f t="shared" si="785"/>
        <v>0.81527777777777777</v>
      </c>
      <c r="CW1188" s="219">
        <f t="shared" si="785"/>
        <v>0.81527777777777777</v>
      </c>
      <c r="CY1188" s="219">
        <v>0.81388888888888899</v>
      </c>
    </row>
    <row r="1189" spans="68:103" ht="15" hidden="1" customHeight="1">
      <c r="BP1189" s="236">
        <f ca="1"/>
        <v>0.813194444444444</v>
      </c>
      <c r="CN1189" s="219">
        <f t="shared" si="784"/>
        <v>0.81597222222222221</v>
      </c>
      <c r="CO1189" s="219">
        <f t="shared" si="784"/>
        <v>0.81597222222222221</v>
      </c>
      <c r="CQ1189" s="219">
        <v>0.81458333333333299</v>
      </c>
      <c r="CV1189" s="219">
        <f t="shared" si="785"/>
        <v>0.81597222222222221</v>
      </c>
      <c r="CW1189" s="219">
        <f t="shared" si="785"/>
        <v>0.81597222222222221</v>
      </c>
      <c r="CY1189" s="219">
        <v>0.81458333333333299</v>
      </c>
    </row>
    <row r="1190" spans="68:103" ht="15" hidden="1" customHeight="1">
      <c r="BP1190" s="236">
        <f ca="1"/>
        <v>0.81388888888888899</v>
      </c>
      <c r="CN1190" s="219">
        <f t="shared" si="784"/>
        <v>0.81666666666666665</v>
      </c>
      <c r="CO1190" s="219">
        <f t="shared" si="784"/>
        <v>0.81666666666666665</v>
      </c>
      <c r="CQ1190" s="219">
        <v>0.81527777777777799</v>
      </c>
      <c r="CV1190" s="219">
        <f t="shared" si="785"/>
        <v>0.81666666666666665</v>
      </c>
      <c r="CW1190" s="219">
        <f t="shared" si="785"/>
        <v>0.81666666666666665</v>
      </c>
      <c r="CY1190" s="219">
        <v>0.81527777777777799</v>
      </c>
    </row>
    <row r="1191" spans="68:103" ht="15" hidden="1" customHeight="1">
      <c r="BP1191" s="236">
        <f ca="1"/>
        <v>0.81458333333333299</v>
      </c>
      <c r="CN1191" s="219">
        <f t="shared" si="784"/>
        <v>0.81736111111111109</v>
      </c>
      <c r="CO1191" s="219">
        <f t="shared" si="784"/>
        <v>0.81736111111111109</v>
      </c>
      <c r="CQ1191" s="219">
        <v>0.81597222222222199</v>
      </c>
      <c r="CV1191" s="219">
        <f t="shared" si="785"/>
        <v>0.81736111111111109</v>
      </c>
      <c r="CW1191" s="219">
        <f t="shared" si="785"/>
        <v>0.81736111111111109</v>
      </c>
      <c r="CY1191" s="219">
        <v>0.81597222222222199</v>
      </c>
    </row>
    <row r="1192" spans="68:103" ht="15" hidden="1" customHeight="1">
      <c r="BP1192" s="236">
        <f ca="1"/>
        <v>0.81527777777777799</v>
      </c>
      <c r="CN1192" s="219">
        <f t="shared" si="784"/>
        <v>0.81805555555555554</v>
      </c>
      <c r="CO1192" s="219">
        <f t="shared" si="784"/>
        <v>0.81805555555555554</v>
      </c>
      <c r="CQ1192" s="219">
        <v>0.81666666666666698</v>
      </c>
      <c r="CV1192" s="219">
        <f t="shared" si="785"/>
        <v>0.81805555555555554</v>
      </c>
      <c r="CW1192" s="219">
        <f t="shared" si="785"/>
        <v>0.81805555555555554</v>
      </c>
      <c r="CY1192" s="219">
        <v>0.81666666666666698</v>
      </c>
    </row>
    <row r="1193" spans="68:103" ht="15" hidden="1" customHeight="1">
      <c r="BP1193" s="236">
        <f ca="1"/>
        <v>0.81597222222222199</v>
      </c>
      <c r="CN1193" s="219">
        <f t="shared" si="784"/>
        <v>0.81874999999999998</v>
      </c>
      <c r="CO1193" s="219">
        <f t="shared" si="784"/>
        <v>0.81874999999999998</v>
      </c>
      <c r="CQ1193" s="219">
        <v>0.81736111111111098</v>
      </c>
      <c r="CV1193" s="219">
        <f t="shared" si="785"/>
        <v>0.81874999999999998</v>
      </c>
      <c r="CW1193" s="219">
        <f t="shared" si="785"/>
        <v>0.81874999999999998</v>
      </c>
      <c r="CY1193" s="219">
        <v>0.81736111111111098</v>
      </c>
    </row>
    <row r="1194" spans="68:103" ht="15" hidden="1" customHeight="1">
      <c r="BP1194" s="236">
        <f ca="1"/>
        <v>0.81666666666666698</v>
      </c>
      <c r="CN1194" s="219">
        <f t="shared" si="784"/>
        <v>0.81944444444444442</v>
      </c>
      <c r="CO1194" s="219">
        <f t="shared" si="784"/>
        <v>0.81944444444444442</v>
      </c>
      <c r="CQ1194" s="219">
        <v>0.81805555555555598</v>
      </c>
      <c r="CV1194" s="219">
        <f t="shared" si="785"/>
        <v>0.81944444444444442</v>
      </c>
      <c r="CW1194" s="219">
        <f t="shared" si="785"/>
        <v>0.81944444444444442</v>
      </c>
      <c r="CY1194" s="219">
        <v>0.81805555555555598</v>
      </c>
    </row>
    <row r="1195" spans="68:103" ht="15" hidden="1" customHeight="1">
      <c r="BP1195" s="236">
        <f ca="1"/>
        <v>0.81736111111111098</v>
      </c>
      <c r="CN1195" s="219">
        <f t="shared" si="784"/>
        <v>0.82013888888888886</v>
      </c>
      <c r="CO1195" s="219">
        <f t="shared" si="784"/>
        <v>0.82013888888888886</v>
      </c>
      <c r="CQ1195" s="219">
        <v>0.81874999999999998</v>
      </c>
      <c r="CV1195" s="219">
        <f t="shared" si="785"/>
        <v>0.82013888888888886</v>
      </c>
      <c r="CW1195" s="219">
        <f t="shared" si="785"/>
        <v>0.82013888888888886</v>
      </c>
      <c r="CY1195" s="219">
        <v>0.81874999999999998</v>
      </c>
    </row>
    <row r="1196" spans="68:103" ht="15" hidden="1" customHeight="1">
      <c r="BP1196" s="236">
        <f ca="1"/>
        <v>0.81805555555555598</v>
      </c>
      <c r="CN1196" s="219">
        <f t="shared" si="784"/>
        <v>0.8208333333333333</v>
      </c>
      <c r="CO1196" s="219">
        <f t="shared" si="784"/>
        <v>0.8208333333333333</v>
      </c>
      <c r="CQ1196" s="219">
        <v>0.81944444444444497</v>
      </c>
      <c r="CV1196" s="219">
        <f t="shared" si="785"/>
        <v>0.8208333333333333</v>
      </c>
      <c r="CW1196" s="219">
        <f t="shared" si="785"/>
        <v>0.8208333333333333</v>
      </c>
      <c r="CY1196" s="219">
        <v>0.81944444444444497</v>
      </c>
    </row>
    <row r="1197" spans="68:103" ht="15" hidden="1" customHeight="1">
      <c r="BP1197" s="236">
        <f ca="1"/>
        <v>0.81874999999999998</v>
      </c>
      <c r="CN1197" s="219">
        <f t="shared" si="784"/>
        <v>0.82152777777777775</v>
      </c>
      <c r="CO1197" s="219">
        <f t="shared" si="784"/>
        <v>0.82152777777777775</v>
      </c>
      <c r="CQ1197" s="219">
        <v>0.82013888888888897</v>
      </c>
      <c r="CV1197" s="219">
        <f t="shared" si="785"/>
        <v>0.82152777777777775</v>
      </c>
      <c r="CW1197" s="219">
        <f t="shared" si="785"/>
        <v>0.82152777777777775</v>
      </c>
      <c r="CY1197" s="219">
        <v>0.82013888888888897</v>
      </c>
    </row>
    <row r="1198" spans="68:103" ht="15" hidden="1" customHeight="1">
      <c r="BP1198" s="236">
        <f ca="1"/>
        <v>0.81944444444444497</v>
      </c>
      <c r="CN1198" s="219">
        <f t="shared" si="784"/>
        <v>0.82222222222222219</v>
      </c>
      <c r="CO1198" s="219">
        <f t="shared" si="784"/>
        <v>0.82222222222222219</v>
      </c>
      <c r="CQ1198" s="219">
        <v>0.82083333333333297</v>
      </c>
      <c r="CV1198" s="219">
        <f t="shared" si="785"/>
        <v>0.82222222222222219</v>
      </c>
      <c r="CW1198" s="219">
        <f t="shared" si="785"/>
        <v>0.82222222222222219</v>
      </c>
      <c r="CY1198" s="219">
        <v>0.82083333333333297</v>
      </c>
    </row>
    <row r="1199" spans="68:103" ht="15" hidden="1" customHeight="1">
      <c r="BP1199" s="236">
        <f ca="1"/>
        <v>0.82013888888888897</v>
      </c>
      <c r="CN1199" s="219">
        <f t="shared" si="784"/>
        <v>0.82291666666666663</v>
      </c>
      <c r="CO1199" s="219">
        <f t="shared" si="784"/>
        <v>0.82291666666666663</v>
      </c>
      <c r="CQ1199" s="219">
        <v>0.82152777777777797</v>
      </c>
      <c r="CV1199" s="219">
        <f t="shared" si="785"/>
        <v>0.82291666666666663</v>
      </c>
      <c r="CW1199" s="219">
        <f t="shared" si="785"/>
        <v>0.82291666666666663</v>
      </c>
      <c r="CY1199" s="219">
        <v>0.82152777777777797</v>
      </c>
    </row>
    <row r="1200" spans="68:103" ht="15" hidden="1" customHeight="1">
      <c r="BP1200" s="236">
        <f ca="1"/>
        <v>0.82083333333333297</v>
      </c>
      <c r="CN1200" s="219">
        <f t="shared" ref="CN1200:CO1215" si="786">IF(CN1199=1,TIME(0,1,0),TIME(HOUR(CN1199),MINUTE(CN1199),0)+TIME(0,1,0))</f>
        <v>0.82361111111111107</v>
      </c>
      <c r="CO1200" s="219">
        <f t="shared" si="786"/>
        <v>0.82361111111111107</v>
      </c>
      <c r="CQ1200" s="219">
        <v>0.82222222222222197</v>
      </c>
      <c r="CV1200" s="219">
        <f t="shared" ref="CV1200:CW1215" si="787">IF(CV1199=1,TIME(0,1,0),TIME(HOUR(CV1199),MINUTE(CV1199),0)+TIME(0,1,0))</f>
        <v>0.82361111111111107</v>
      </c>
      <c r="CW1200" s="219">
        <f t="shared" si="787"/>
        <v>0.82361111111111107</v>
      </c>
      <c r="CY1200" s="219">
        <v>0.82222222222222197</v>
      </c>
    </row>
    <row r="1201" spans="68:103" ht="15" hidden="1" customHeight="1">
      <c r="BP1201" s="236">
        <f ca="1"/>
        <v>0.82152777777777797</v>
      </c>
      <c r="CN1201" s="219">
        <f t="shared" si="786"/>
        <v>0.82430555555555551</v>
      </c>
      <c r="CO1201" s="219">
        <f t="shared" si="786"/>
        <v>0.82430555555555551</v>
      </c>
      <c r="CQ1201" s="219">
        <v>0.82291666666666696</v>
      </c>
      <c r="CV1201" s="219">
        <f t="shared" si="787"/>
        <v>0.82430555555555551</v>
      </c>
      <c r="CW1201" s="219">
        <f t="shared" si="787"/>
        <v>0.82430555555555551</v>
      </c>
      <c r="CY1201" s="219">
        <v>0.82291666666666696</v>
      </c>
    </row>
    <row r="1202" spans="68:103" ht="15" hidden="1" customHeight="1">
      <c r="BP1202" s="236">
        <f ca="1"/>
        <v>0.82222222222222197</v>
      </c>
      <c r="CN1202" s="219">
        <f t="shared" si="786"/>
        <v>0.82499999999999996</v>
      </c>
      <c r="CO1202" s="219">
        <f t="shared" si="786"/>
        <v>0.82499999999999996</v>
      </c>
      <c r="CQ1202" s="219">
        <v>0.82361111111111096</v>
      </c>
      <c r="CV1202" s="219">
        <f t="shared" si="787"/>
        <v>0.82499999999999996</v>
      </c>
      <c r="CW1202" s="219">
        <f t="shared" si="787"/>
        <v>0.82499999999999996</v>
      </c>
      <c r="CY1202" s="219">
        <v>0.82361111111111096</v>
      </c>
    </row>
    <row r="1203" spans="68:103" ht="15" hidden="1" customHeight="1">
      <c r="BP1203" s="236">
        <f ca="1"/>
        <v>0.82291666666666696</v>
      </c>
      <c r="CN1203" s="219">
        <f t="shared" si="786"/>
        <v>0.8256944444444444</v>
      </c>
      <c r="CO1203" s="219">
        <f t="shared" si="786"/>
        <v>0.8256944444444444</v>
      </c>
      <c r="CQ1203" s="219">
        <v>0.82430555555555596</v>
      </c>
      <c r="CV1203" s="219">
        <f t="shared" si="787"/>
        <v>0.8256944444444444</v>
      </c>
      <c r="CW1203" s="219">
        <f t="shared" si="787"/>
        <v>0.8256944444444444</v>
      </c>
      <c r="CY1203" s="219">
        <v>0.82430555555555596</v>
      </c>
    </row>
    <row r="1204" spans="68:103" ht="15" hidden="1" customHeight="1">
      <c r="BP1204" s="236">
        <f ca="1"/>
        <v>0.82361111111111096</v>
      </c>
      <c r="CN1204" s="219">
        <f t="shared" si="786"/>
        <v>0.82638888888888884</v>
      </c>
      <c r="CO1204" s="219">
        <f t="shared" si="786"/>
        <v>0.82638888888888884</v>
      </c>
      <c r="CQ1204" s="219">
        <v>0.82499999999999996</v>
      </c>
      <c r="CV1204" s="219">
        <f t="shared" si="787"/>
        <v>0.82638888888888884</v>
      </c>
      <c r="CW1204" s="219">
        <f t="shared" si="787"/>
        <v>0.82638888888888884</v>
      </c>
      <c r="CY1204" s="219">
        <v>0.82499999999999996</v>
      </c>
    </row>
    <row r="1205" spans="68:103" ht="15" hidden="1" customHeight="1">
      <c r="BP1205" s="236">
        <f ca="1"/>
        <v>0.82430555555555596</v>
      </c>
      <c r="CN1205" s="219">
        <f t="shared" si="786"/>
        <v>0.82708333333333328</v>
      </c>
      <c r="CO1205" s="219">
        <f t="shared" si="786"/>
        <v>0.82708333333333328</v>
      </c>
      <c r="CQ1205" s="219">
        <v>0.82569444444444495</v>
      </c>
      <c r="CV1205" s="219">
        <f t="shared" si="787"/>
        <v>0.82708333333333328</v>
      </c>
      <c r="CW1205" s="219">
        <f t="shared" si="787"/>
        <v>0.82708333333333328</v>
      </c>
      <c r="CY1205" s="219">
        <v>0.82569444444444495</v>
      </c>
    </row>
    <row r="1206" spans="68:103" ht="15" hidden="1" customHeight="1">
      <c r="BP1206" s="236">
        <f ca="1"/>
        <v>0.82499999999999996</v>
      </c>
      <c r="CN1206" s="219">
        <f t="shared" si="786"/>
        <v>0.82777777777777772</v>
      </c>
      <c r="CO1206" s="219">
        <f t="shared" si="786"/>
        <v>0.82777777777777772</v>
      </c>
      <c r="CQ1206" s="219">
        <v>0.82638888888888895</v>
      </c>
      <c r="CV1206" s="219">
        <f t="shared" si="787"/>
        <v>0.82777777777777772</v>
      </c>
      <c r="CW1206" s="219">
        <f t="shared" si="787"/>
        <v>0.82777777777777772</v>
      </c>
      <c r="CY1206" s="219">
        <v>0.82638888888888895</v>
      </c>
    </row>
    <row r="1207" spans="68:103" ht="15" hidden="1" customHeight="1">
      <c r="BP1207" s="236">
        <f ca="1"/>
        <v>0.82569444444444495</v>
      </c>
      <c r="CN1207" s="219">
        <f t="shared" si="786"/>
        <v>0.82847222222222217</v>
      </c>
      <c r="CO1207" s="219">
        <f t="shared" si="786"/>
        <v>0.82847222222222217</v>
      </c>
      <c r="CQ1207" s="219">
        <v>0.82708333333333295</v>
      </c>
      <c r="CV1207" s="219">
        <f t="shared" si="787"/>
        <v>0.82847222222222217</v>
      </c>
      <c r="CW1207" s="219">
        <f t="shared" si="787"/>
        <v>0.82847222222222217</v>
      </c>
      <c r="CY1207" s="219">
        <v>0.82708333333333295</v>
      </c>
    </row>
    <row r="1208" spans="68:103" ht="15" hidden="1" customHeight="1">
      <c r="BP1208" s="236">
        <f ca="1"/>
        <v>0.82638888888888895</v>
      </c>
      <c r="CN1208" s="219">
        <f t="shared" si="786"/>
        <v>0.82916666666666672</v>
      </c>
      <c r="CO1208" s="219">
        <f t="shared" si="786"/>
        <v>0.82916666666666672</v>
      </c>
      <c r="CQ1208" s="219">
        <v>0.82777777777777795</v>
      </c>
      <c r="CV1208" s="219">
        <f t="shared" si="787"/>
        <v>0.82916666666666672</v>
      </c>
      <c r="CW1208" s="219">
        <f t="shared" si="787"/>
        <v>0.82916666666666672</v>
      </c>
      <c r="CY1208" s="219">
        <v>0.82777777777777795</v>
      </c>
    </row>
    <row r="1209" spans="68:103" ht="15" hidden="1" customHeight="1">
      <c r="BP1209" s="236">
        <f ca="1"/>
        <v>0.82708333333333295</v>
      </c>
      <c r="CN1209" s="219">
        <f t="shared" si="786"/>
        <v>0.82986111111111116</v>
      </c>
      <c r="CO1209" s="219">
        <f t="shared" si="786"/>
        <v>0.82986111111111116</v>
      </c>
      <c r="CQ1209" s="219">
        <v>0.82847222222222205</v>
      </c>
      <c r="CV1209" s="219">
        <f t="shared" si="787"/>
        <v>0.82986111111111116</v>
      </c>
      <c r="CW1209" s="219">
        <f t="shared" si="787"/>
        <v>0.82986111111111116</v>
      </c>
      <c r="CY1209" s="219">
        <v>0.82847222222222205</v>
      </c>
    </row>
    <row r="1210" spans="68:103" ht="15" hidden="1" customHeight="1">
      <c r="BP1210" s="236">
        <f ca="1"/>
        <v>0.82777777777777795</v>
      </c>
      <c r="CN1210" s="219">
        <f t="shared" si="786"/>
        <v>0.8305555555555556</v>
      </c>
      <c r="CO1210" s="219">
        <f t="shared" si="786"/>
        <v>0.8305555555555556</v>
      </c>
      <c r="CQ1210" s="219">
        <v>0.82916666666666705</v>
      </c>
      <c r="CV1210" s="219">
        <f t="shared" si="787"/>
        <v>0.8305555555555556</v>
      </c>
      <c r="CW1210" s="219">
        <f t="shared" si="787"/>
        <v>0.8305555555555556</v>
      </c>
      <c r="CY1210" s="219">
        <v>0.82916666666666705</v>
      </c>
    </row>
    <row r="1211" spans="68:103" ht="15" hidden="1" customHeight="1">
      <c r="BP1211" s="236">
        <f ca="1"/>
        <v>0.82847222222222205</v>
      </c>
      <c r="CN1211" s="219">
        <f t="shared" si="786"/>
        <v>0.83125000000000004</v>
      </c>
      <c r="CO1211" s="219">
        <f t="shared" si="786"/>
        <v>0.83125000000000004</v>
      </c>
      <c r="CQ1211" s="219">
        <v>0.82986111111111105</v>
      </c>
      <c r="CV1211" s="219">
        <f t="shared" si="787"/>
        <v>0.83125000000000004</v>
      </c>
      <c r="CW1211" s="219">
        <f t="shared" si="787"/>
        <v>0.83125000000000004</v>
      </c>
      <c r="CY1211" s="219">
        <v>0.82986111111111105</v>
      </c>
    </row>
    <row r="1212" spans="68:103" ht="15" hidden="1" customHeight="1">
      <c r="BP1212" s="236">
        <f ca="1"/>
        <v>0.82916666666666705</v>
      </c>
      <c r="CN1212" s="219">
        <f t="shared" si="786"/>
        <v>0.83194444444444449</v>
      </c>
      <c r="CO1212" s="219">
        <f t="shared" si="786"/>
        <v>0.83194444444444449</v>
      </c>
      <c r="CQ1212" s="219">
        <v>0.83055555555555605</v>
      </c>
      <c r="CV1212" s="219">
        <f t="shared" si="787"/>
        <v>0.83194444444444449</v>
      </c>
      <c r="CW1212" s="219">
        <f t="shared" si="787"/>
        <v>0.83194444444444449</v>
      </c>
      <c r="CY1212" s="219">
        <v>0.83055555555555605</v>
      </c>
    </row>
    <row r="1213" spans="68:103" ht="15" hidden="1" customHeight="1">
      <c r="BP1213" s="236">
        <f ca="1"/>
        <v>0.82986111111111105</v>
      </c>
      <c r="CN1213" s="219">
        <f t="shared" si="786"/>
        <v>0.83263888888888893</v>
      </c>
      <c r="CO1213" s="219">
        <f t="shared" si="786"/>
        <v>0.83263888888888893</v>
      </c>
      <c r="CQ1213" s="219">
        <v>0.83125000000000004</v>
      </c>
      <c r="CV1213" s="219">
        <f t="shared" si="787"/>
        <v>0.83263888888888893</v>
      </c>
      <c r="CW1213" s="219">
        <f t="shared" si="787"/>
        <v>0.83263888888888893</v>
      </c>
      <c r="CY1213" s="219">
        <v>0.83125000000000004</v>
      </c>
    </row>
    <row r="1214" spans="68:103" ht="15" hidden="1" customHeight="1">
      <c r="BP1214" s="236">
        <f ca="1"/>
        <v>0.83055555555555605</v>
      </c>
      <c r="CN1214" s="219">
        <f t="shared" si="786"/>
        <v>0.83333333333333337</v>
      </c>
      <c r="CO1214" s="219">
        <f t="shared" si="786"/>
        <v>0.83333333333333337</v>
      </c>
      <c r="CQ1214" s="219">
        <v>0.83194444444444404</v>
      </c>
      <c r="CV1214" s="219">
        <f t="shared" si="787"/>
        <v>0.83333333333333337</v>
      </c>
      <c r="CW1214" s="219">
        <f t="shared" si="787"/>
        <v>0.83333333333333337</v>
      </c>
      <c r="CY1214" s="219">
        <v>0.83194444444444404</v>
      </c>
    </row>
    <row r="1215" spans="68:103" ht="15" hidden="1" customHeight="1">
      <c r="BP1215" s="236">
        <f ca="1"/>
        <v>0.83125000000000004</v>
      </c>
      <c r="CN1215" s="219">
        <f t="shared" si="786"/>
        <v>0.83402777777777781</v>
      </c>
      <c r="CO1215" s="219">
        <f t="shared" si="786"/>
        <v>0.83402777777777781</v>
      </c>
      <c r="CQ1215" s="219">
        <v>0.83263888888888904</v>
      </c>
      <c r="CV1215" s="219">
        <f t="shared" si="787"/>
        <v>0.83402777777777781</v>
      </c>
      <c r="CW1215" s="219">
        <f t="shared" si="787"/>
        <v>0.83402777777777781</v>
      </c>
      <c r="CY1215" s="219">
        <v>0.83263888888888904</v>
      </c>
    </row>
    <row r="1216" spans="68:103" ht="15" hidden="1" customHeight="1">
      <c r="BP1216" s="236">
        <f ca="1"/>
        <v>0.83194444444444404</v>
      </c>
      <c r="CN1216" s="219">
        <f t="shared" ref="CN1216:CO1231" si="788">IF(CN1215=1,TIME(0,1,0),TIME(HOUR(CN1215),MINUTE(CN1215),0)+TIME(0,1,0))</f>
        <v>0.83472222222222225</v>
      </c>
      <c r="CO1216" s="219">
        <f t="shared" si="788"/>
        <v>0.83472222222222225</v>
      </c>
      <c r="CQ1216" s="219">
        <v>0.83333333333333304</v>
      </c>
      <c r="CV1216" s="219">
        <f t="shared" ref="CV1216:CW1231" si="789">IF(CV1215=1,TIME(0,1,0),TIME(HOUR(CV1215),MINUTE(CV1215),0)+TIME(0,1,0))</f>
        <v>0.83472222222222225</v>
      </c>
      <c r="CW1216" s="219">
        <f t="shared" si="789"/>
        <v>0.83472222222222225</v>
      </c>
      <c r="CY1216" s="219">
        <v>0.83333333333333304</v>
      </c>
    </row>
    <row r="1217" spans="68:103" ht="15" hidden="1" customHeight="1">
      <c r="BP1217" s="236">
        <f ca="1"/>
        <v>0.83263888888888904</v>
      </c>
      <c r="CN1217" s="219">
        <f t="shared" si="788"/>
        <v>0.8354166666666667</v>
      </c>
      <c r="CO1217" s="219">
        <f t="shared" si="788"/>
        <v>0.8354166666666667</v>
      </c>
      <c r="CQ1217" s="219">
        <v>0.83402777777777803</v>
      </c>
      <c r="CV1217" s="219">
        <f t="shared" si="789"/>
        <v>0.8354166666666667</v>
      </c>
      <c r="CW1217" s="219">
        <f t="shared" si="789"/>
        <v>0.8354166666666667</v>
      </c>
      <c r="CY1217" s="219">
        <v>0.83402777777777803</v>
      </c>
    </row>
    <row r="1218" spans="68:103" ht="15" hidden="1" customHeight="1">
      <c r="BP1218" s="236">
        <f ca="1"/>
        <v>0.83333333333333304</v>
      </c>
      <c r="CN1218" s="219">
        <f t="shared" si="788"/>
        <v>0.83611111111111114</v>
      </c>
      <c r="CO1218" s="219">
        <f t="shared" si="788"/>
        <v>0.83611111111111114</v>
      </c>
      <c r="CQ1218" s="219">
        <v>0.83472222222222203</v>
      </c>
      <c r="CV1218" s="219">
        <f t="shared" si="789"/>
        <v>0.83611111111111114</v>
      </c>
      <c r="CW1218" s="219">
        <f t="shared" si="789"/>
        <v>0.83611111111111114</v>
      </c>
      <c r="CY1218" s="219">
        <v>0.83472222222222203</v>
      </c>
    </row>
    <row r="1219" spans="68:103" ht="15" hidden="1" customHeight="1">
      <c r="BP1219" s="236">
        <f ca="1"/>
        <v>0.83402777777777803</v>
      </c>
      <c r="CN1219" s="219">
        <f t="shared" si="788"/>
        <v>0.83680555555555558</v>
      </c>
      <c r="CO1219" s="219">
        <f t="shared" si="788"/>
        <v>0.83680555555555558</v>
      </c>
      <c r="CQ1219" s="219">
        <v>0.83541666666666703</v>
      </c>
      <c r="CV1219" s="219">
        <f t="shared" si="789"/>
        <v>0.83680555555555558</v>
      </c>
      <c r="CW1219" s="219">
        <f t="shared" si="789"/>
        <v>0.83680555555555558</v>
      </c>
      <c r="CY1219" s="219">
        <v>0.83541666666666703</v>
      </c>
    </row>
    <row r="1220" spans="68:103" ht="15" hidden="1" customHeight="1">
      <c r="BP1220" s="236">
        <f ca="1"/>
        <v>0.83472222222222203</v>
      </c>
      <c r="CN1220" s="219">
        <f t="shared" si="788"/>
        <v>0.83750000000000002</v>
      </c>
      <c r="CO1220" s="219">
        <f t="shared" si="788"/>
        <v>0.83750000000000002</v>
      </c>
      <c r="CQ1220" s="219">
        <v>0.83611111111111103</v>
      </c>
      <c r="CV1220" s="219">
        <f t="shared" si="789"/>
        <v>0.83750000000000002</v>
      </c>
      <c r="CW1220" s="219">
        <f t="shared" si="789"/>
        <v>0.83750000000000002</v>
      </c>
      <c r="CY1220" s="219">
        <v>0.83611111111111103</v>
      </c>
    </row>
    <row r="1221" spans="68:103" ht="15" hidden="1" customHeight="1">
      <c r="BP1221" s="236">
        <f ca="1"/>
        <v>0.83541666666666703</v>
      </c>
      <c r="CN1221" s="219">
        <f t="shared" si="788"/>
        <v>0.83819444444444446</v>
      </c>
      <c r="CO1221" s="219">
        <f t="shared" si="788"/>
        <v>0.83819444444444446</v>
      </c>
      <c r="CQ1221" s="219">
        <v>0.83680555555555602</v>
      </c>
      <c r="CV1221" s="219">
        <f t="shared" si="789"/>
        <v>0.83819444444444446</v>
      </c>
      <c r="CW1221" s="219">
        <f t="shared" si="789"/>
        <v>0.83819444444444446</v>
      </c>
      <c r="CY1221" s="219">
        <v>0.83680555555555602</v>
      </c>
    </row>
    <row r="1222" spans="68:103" ht="15" hidden="1" customHeight="1">
      <c r="BP1222" s="236">
        <f ca="1"/>
        <v>0.83611111111111103</v>
      </c>
      <c r="CN1222" s="219">
        <f t="shared" si="788"/>
        <v>0.83888888888888891</v>
      </c>
      <c r="CO1222" s="219">
        <f t="shared" si="788"/>
        <v>0.83888888888888891</v>
      </c>
      <c r="CQ1222" s="219">
        <v>0.83750000000000002</v>
      </c>
      <c r="CV1222" s="219">
        <f t="shared" si="789"/>
        <v>0.83888888888888891</v>
      </c>
      <c r="CW1222" s="219">
        <f t="shared" si="789"/>
        <v>0.83888888888888891</v>
      </c>
      <c r="CY1222" s="219">
        <v>0.83750000000000002</v>
      </c>
    </row>
    <row r="1223" spans="68:103" ht="15" hidden="1" customHeight="1">
      <c r="BP1223" s="236">
        <f ca="1"/>
        <v>0.83680555555555602</v>
      </c>
      <c r="CN1223" s="219">
        <f t="shared" si="788"/>
        <v>0.83958333333333335</v>
      </c>
      <c r="CO1223" s="219">
        <f t="shared" si="788"/>
        <v>0.83958333333333335</v>
      </c>
      <c r="CQ1223" s="219">
        <v>0.83819444444444402</v>
      </c>
      <c r="CV1223" s="219">
        <f t="shared" si="789"/>
        <v>0.83958333333333335</v>
      </c>
      <c r="CW1223" s="219">
        <f t="shared" si="789"/>
        <v>0.83958333333333335</v>
      </c>
      <c r="CY1223" s="219">
        <v>0.83819444444444402</v>
      </c>
    </row>
    <row r="1224" spans="68:103" ht="15" hidden="1" customHeight="1">
      <c r="BP1224" s="236">
        <f ca="1"/>
        <v>0.83750000000000002</v>
      </c>
      <c r="CN1224" s="219">
        <f t="shared" si="788"/>
        <v>0.84027777777777779</v>
      </c>
      <c r="CO1224" s="219">
        <f t="shared" si="788"/>
        <v>0.84027777777777779</v>
      </c>
      <c r="CQ1224" s="219">
        <v>0.83888888888888902</v>
      </c>
      <c r="CV1224" s="219">
        <f t="shared" si="789"/>
        <v>0.84027777777777779</v>
      </c>
      <c r="CW1224" s="219">
        <f t="shared" si="789"/>
        <v>0.84027777777777779</v>
      </c>
      <c r="CY1224" s="219">
        <v>0.83888888888888902</v>
      </c>
    </row>
    <row r="1225" spans="68:103" ht="15" hidden="1" customHeight="1">
      <c r="BP1225" s="236">
        <f ca="1"/>
        <v>0.83819444444444402</v>
      </c>
      <c r="CN1225" s="219">
        <f t="shared" si="788"/>
        <v>0.84097222222222223</v>
      </c>
      <c r="CO1225" s="219">
        <f t="shared" si="788"/>
        <v>0.84097222222222223</v>
      </c>
      <c r="CQ1225" s="219">
        <v>0.83958333333333302</v>
      </c>
      <c r="CV1225" s="219">
        <f t="shared" si="789"/>
        <v>0.84097222222222223</v>
      </c>
      <c r="CW1225" s="219">
        <f t="shared" si="789"/>
        <v>0.84097222222222223</v>
      </c>
      <c r="CY1225" s="219">
        <v>0.83958333333333302</v>
      </c>
    </row>
    <row r="1226" spans="68:103" ht="15" hidden="1" customHeight="1">
      <c r="BP1226" s="236">
        <f ca="1"/>
        <v>0.83888888888888902</v>
      </c>
      <c r="CN1226" s="219">
        <f t="shared" si="788"/>
        <v>0.84166666666666667</v>
      </c>
      <c r="CO1226" s="219">
        <f t="shared" si="788"/>
        <v>0.84166666666666667</v>
      </c>
      <c r="CQ1226" s="219">
        <v>0.84027777777777801</v>
      </c>
      <c r="CV1226" s="219">
        <f t="shared" si="789"/>
        <v>0.84166666666666667</v>
      </c>
      <c r="CW1226" s="219">
        <f t="shared" si="789"/>
        <v>0.84166666666666667</v>
      </c>
      <c r="CY1226" s="219">
        <v>0.84027777777777801</v>
      </c>
    </row>
    <row r="1227" spans="68:103" ht="15" hidden="1" customHeight="1">
      <c r="BP1227" s="236">
        <f ca="1"/>
        <v>0.83958333333333302</v>
      </c>
      <c r="CN1227" s="219">
        <f t="shared" si="788"/>
        <v>0.84236111111111112</v>
      </c>
      <c r="CO1227" s="219">
        <f t="shared" si="788"/>
        <v>0.84236111111111112</v>
      </c>
      <c r="CQ1227" s="219">
        <v>0.84097222222222201</v>
      </c>
      <c r="CV1227" s="219">
        <f t="shared" si="789"/>
        <v>0.84236111111111112</v>
      </c>
      <c r="CW1227" s="219">
        <f t="shared" si="789"/>
        <v>0.84236111111111112</v>
      </c>
      <c r="CY1227" s="219">
        <v>0.84097222222222201</v>
      </c>
    </row>
    <row r="1228" spans="68:103" ht="15" hidden="1" customHeight="1">
      <c r="BP1228" s="236">
        <f ca="1"/>
        <v>0.84027777777777801</v>
      </c>
      <c r="CN1228" s="219">
        <f t="shared" si="788"/>
        <v>0.84305555555555556</v>
      </c>
      <c r="CO1228" s="219">
        <f t="shared" si="788"/>
        <v>0.84305555555555556</v>
      </c>
      <c r="CQ1228" s="219">
        <v>0.84166666666666701</v>
      </c>
      <c r="CV1228" s="219">
        <f t="shared" si="789"/>
        <v>0.84305555555555556</v>
      </c>
      <c r="CW1228" s="219">
        <f t="shared" si="789"/>
        <v>0.84305555555555556</v>
      </c>
      <c r="CY1228" s="219">
        <v>0.84166666666666701</v>
      </c>
    </row>
    <row r="1229" spans="68:103" ht="15" hidden="1" customHeight="1">
      <c r="BP1229" s="236">
        <f ca="1"/>
        <v>0.84097222222222201</v>
      </c>
      <c r="CN1229" s="219">
        <f t="shared" si="788"/>
        <v>0.84375</v>
      </c>
      <c r="CO1229" s="219">
        <f t="shared" si="788"/>
        <v>0.84375</v>
      </c>
      <c r="CQ1229" s="219">
        <v>0.84236111111111101</v>
      </c>
      <c r="CV1229" s="219">
        <f t="shared" si="789"/>
        <v>0.84375</v>
      </c>
      <c r="CW1229" s="219">
        <f t="shared" si="789"/>
        <v>0.84375</v>
      </c>
      <c r="CY1229" s="219">
        <v>0.84236111111111101</v>
      </c>
    </row>
    <row r="1230" spans="68:103" ht="15" hidden="1" customHeight="1">
      <c r="BP1230" s="236">
        <f ca="1"/>
        <v>0.84166666666666701</v>
      </c>
      <c r="CN1230" s="219">
        <f t="shared" si="788"/>
        <v>0.84444444444444444</v>
      </c>
      <c r="CO1230" s="219">
        <f t="shared" si="788"/>
        <v>0.84444444444444444</v>
      </c>
      <c r="CQ1230" s="219">
        <v>0.843055555555556</v>
      </c>
      <c r="CV1230" s="219">
        <f t="shared" si="789"/>
        <v>0.84444444444444444</v>
      </c>
      <c r="CW1230" s="219">
        <f t="shared" si="789"/>
        <v>0.84444444444444444</v>
      </c>
      <c r="CY1230" s="219">
        <v>0.843055555555556</v>
      </c>
    </row>
    <row r="1231" spans="68:103" ht="15" hidden="1" customHeight="1">
      <c r="BP1231" s="236">
        <f ca="1"/>
        <v>0.84236111111111101</v>
      </c>
      <c r="CN1231" s="219">
        <f t="shared" si="788"/>
        <v>0.84513888888888888</v>
      </c>
      <c r="CO1231" s="219">
        <f t="shared" si="788"/>
        <v>0.84513888888888888</v>
      </c>
      <c r="CQ1231" s="219">
        <v>0.84375</v>
      </c>
      <c r="CV1231" s="219">
        <f t="shared" si="789"/>
        <v>0.84513888888888888</v>
      </c>
      <c r="CW1231" s="219">
        <f t="shared" si="789"/>
        <v>0.84513888888888888</v>
      </c>
      <c r="CY1231" s="219">
        <v>0.84375</v>
      </c>
    </row>
    <row r="1232" spans="68:103" ht="15" hidden="1" customHeight="1">
      <c r="BP1232" s="236">
        <f ca="1"/>
        <v>0.843055555555556</v>
      </c>
      <c r="CN1232" s="219">
        <f t="shared" ref="CN1232:CO1247" si="790">IF(CN1231=1,TIME(0,1,0),TIME(HOUR(CN1231),MINUTE(CN1231),0)+TIME(0,1,0))</f>
        <v>0.84583333333333333</v>
      </c>
      <c r="CO1232" s="219">
        <f t="shared" si="790"/>
        <v>0.84583333333333333</v>
      </c>
      <c r="CQ1232" s="219">
        <v>0.844444444444444</v>
      </c>
      <c r="CV1232" s="219">
        <f t="shared" ref="CV1232:CW1247" si="791">IF(CV1231=1,TIME(0,1,0),TIME(HOUR(CV1231),MINUTE(CV1231),0)+TIME(0,1,0))</f>
        <v>0.84583333333333333</v>
      </c>
      <c r="CW1232" s="219">
        <f t="shared" si="791"/>
        <v>0.84583333333333333</v>
      </c>
      <c r="CY1232" s="219">
        <v>0.844444444444444</v>
      </c>
    </row>
    <row r="1233" spans="68:103" ht="15" hidden="1" customHeight="1">
      <c r="BP1233" s="236">
        <f ca="1"/>
        <v>0.84375</v>
      </c>
      <c r="CN1233" s="219">
        <f t="shared" si="790"/>
        <v>0.84652777777777777</v>
      </c>
      <c r="CO1233" s="219">
        <f t="shared" si="790"/>
        <v>0.84652777777777777</v>
      </c>
      <c r="CQ1233" s="219">
        <v>0.84513888888888899</v>
      </c>
      <c r="CV1233" s="219">
        <f t="shared" si="791"/>
        <v>0.84652777777777777</v>
      </c>
      <c r="CW1233" s="219">
        <f t="shared" si="791"/>
        <v>0.84652777777777777</v>
      </c>
      <c r="CY1233" s="219">
        <v>0.84513888888888899</v>
      </c>
    </row>
    <row r="1234" spans="68:103" ht="15" hidden="1" customHeight="1">
      <c r="BP1234" s="236">
        <f ca="1"/>
        <v>0.844444444444444</v>
      </c>
      <c r="CN1234" s="219">
        <f t="shared" si="790"/>
        <v>0.84722222222222221</v>
      </c>
      <c r="CO1234" s="219">
        <f t="shared" si="790"/>
        <v>0.84722222222222221</v>
      </c>
      <c r="CQ1234" s="219">
        <v>0.84583333333333299</v>
      </c>
      <c r="CV1234" s="219">
        <f t="shared" si="791"/>
        <v>0.84722222222222221</v>
      </c>
      <c r="CW1234" s="219">
        <f t="shared" si="791"/>
        <v>0.84722222222222221</v>
      </c>
      <c r="CY1234" s="219">
        <v>0.84583333333333299</v>
      </c>
    </row>
    <row r="1235" spans="68:103" ht="15" hidden="1" customHeight="1">
      <c r="BP1235" s="236">
        <f ca="1"/>
        <v>0.84513888888888899</v>
      </c>
      <c r="CN1235" s="219">
        <f t="shared" si="790"/>
        <v>0.84791666666666665</v>
      </c>
      <c r="CO1235" s="219">
        <f t="shared" si="790"/>
        <v>0.84791666666666665</v>
      </c>
      <c r="CQ1235" s="219">
        <v>0.84652777777777799</v>
      </c>
      <c r="CV1235" s="219">
        <f t="shared" si="791"/>
        <v>0.84791666666666665</v>
      </c>
      <c r="CW1235" s="219">
        <f t="shared" si="791"/>
        <v>0.84791666666666665</v>
      </c>
      <c r="CY1235" s="219">
        <v>0.84652777777777799</v>
      </c>
    </row>
    <row r="1236" spans="68:103" ht="15" hidden="1" customHeight="1">
      <c r="BP1236" s="236">
        <f ca="1"/>
        <v>0.84583333333333299</v>
      </c>
      <c r="CN1236" s="219">
        <f t="shared" si="790"/>
        <v>0.84861111111111109</v>
      </c>
      <c r="CO1236" s="219">
        <f t="shared" si="790"/>
        <v>0.84861111111111109</v>
      </c>
      <c r="CQ1236" s="219">
        <v>0.84722222222222199</v>
      </c>
      <c r="CV1236" s="219">
        <f t="shared" si="791"/>
        <v>0.84861111111111109</v>
      </c>
      <c r="CW1236" s="219">
        <f t="shared" si="791"/>
        <v>0.84861111111111109</v>
      </c>
      <c r="CY1236" s="219">
        <v>0.84722222222222199</v>
      </c>
    </row>
    <row r="1237" spans="68:103" ht="15" hidden="1" customHeight="1">
      <c r="BP1237" s="236">
        <f ca="1"/>
        <v>0.84652777777777799</v>
      </c>
      <c r="CN1237" s="219">
        <f t="shared" si="790"/>
        <v>0.84930555555555554</v>
      </c>
      <c r="CO1237" s="219">
        <f t="shared" si="790"/>
        <v>0.84930555555555554</v>
      </c>
      <c r="CQ1237" s="219">
        <v>0.84791666666666698</v>
      </c>
      <c r="CV1237" s="219">
        <f t="shared" si="791"/>
        <v>0.84930555555555554</v>
      </c>
      <c r="CW1237" s="219">
        <f t="shared" si="791"/>
        <v>0.84930555555555554</v>
      </c>
      <c r="CY1237" s="219">
        <v>0.84791666666666698</v>
      </c>
    </row>
    <row r="1238" spans="68:103" ht="15" hidden="1" customHeight="1">
      <c r="BP1238" s="236">
        <f ca="1"/>
        <v>0.84722222222222199</v>
      </c>
      <c r="CN1238" s="219">
        <f t="shared" si="790"/>
        <v>0.85</v>
      </c>
      <c r="CO1238" s="219">
        <f t="shared" si="790"/>
        <v>0.85</v>
      </c>
      <c r="CQ1238" s="219">
        <v>0.84861111111111098</v>
      </c>
      <c r="CV1238" s="219">
        <f t="shared" si="791"/>
        <v>0.85</v>
      </c>
      <c r="CW1238" s="219">
        <f t="shared" si="791"/>
        <v>0.85</v>
      </c>
      <c r="CY1238" s="219">
        <v>0.84861111111111098</v>
      </c>
    </row>
    <row r="1239" spans="68:103" ht="15" hidden="1" customHeight="1">
      <c r="BP1239" s="236">
        <f ca="1"/>
        <v>0.84791666666666698</v>
      </c>
      <c r="CN1239" s="219">
        <f t="shared" si="790"/>
        <v>0.85069444444444442</v>
      </c>
      <c r="CO1239" s="219">
        <f t="shared" si="790"/>
        <v>0.85069444444444442</v>
      </c>
      <c r="CQ1239" s="219">
        <v>0.84930555555555598</v>
      </c>
      <c r="CV1239" s="219">
        <f t="shared" si="791"/>
        <v>0.85069444444444442</v>
      </c>
      <c r="CW1239" s="219">
        <f t="shared" si="791"/>
        <v>0.85069444444444442</v>
      </c>
      <c r="CY1239" s="219">
        <v>0.84930555555555598</v>
      </c>
    </row>
    <row r="1240" spans="68:103" ht="15" hidden="1" customHeight="1">
      <c r="BP1240" s="236">
        <f ca="1"/>
        <v>0.84861111111111098</v>
      </c>
      <c r="CN1240" s="219">
        <f t="shared" si="790"/>
        <v>0.85138888888888886</v>
      </c>
      <c r="CO1240" s="219">
        <f t="shared" si="790"/>
        <v>0.85138888888888886</v>
      </c>
      <c r="CQ1240" s="219">
        <v>0.85</v>
      </c>
      <c r="CV1240" s="219">
        <f t="shared" si="791"/>
        <v>0.85138888888888886</v>
      </c>
      <c r="CW1240" s="219">
        <f t="shared" si="791"/>
        <v>0.85138888888888886</v>
      </c>
      <c r="CY1240" s="219">
        <v>0.85</v>
      </c>
    </row>
    <row r="1241" spans="68:103" ht="15" hidden="1" customHeight="1">
      <c r="BP1241" s="236">
        <f ca="1"/>
        <v>0.84930555555555598</v>
      </c>
      <c r="CN1241" s="219">
        <f t="shared" si="790"/>
        <v>0.8520833333333333</v>
      </c>
      <c r="CO1241" s="219">
        <f t="shared" si="790"/>
        <v>0.8520833333333333</v>
      </c>
      <c r="CQ1241" s="219">
        <v>0.85069444444444497</v>
      </c>
      <c r="CV1241" s="219">
        <f t="shared" si="791"/>
        <v>0.8520833333333333</v>
      </c>
      <c r="CW1241" s="219">
        <f t="shared" si="791"/>
        <v>0.8520833333333333</v>
      </c>
      <c r="CY1241" s="219">
        <v>0.85069444444444497</v>
      </c>
    </row>
    <row r="1242" spans="68:103" ht="15" hidden="1" customHeight="1">
      <c r="BP1242" s="236">
        <f ca="1"/>
        <v>0.85</v>
      </c>
      <c r="CN1242" s="219">
        <f t="shared" si="790"/>
        <v>0.85277777777777775</v>
      </c>
      <c r="CO1242" s="219">
        <f t="shared" si="790"/>
        <v>0.85277777777777775</v>
      </c>
      <c r="CQ1242" s="219">
        <v>0.85138888888888897</v>
      </c>
      <c r="CV1242" s="219">
        <f t="shared" si="791"/>
        <v>0.85277777777777775</v>
      </c>
      <c r="CW1242" s="219">
        <f t="shared" si="791"/>
        <v>0.85277777777777775</v>
      </c>
      <c r="CY1242" s="219">
        <v>0.85138888888888897</v>
      </c>
    </row>
    <row r="1243" spans="68:103" ht="15" hidden="1" customHeight="1">
      <c r="BP1243" s="236">
        <f ca="1"/>
        <v>0.85069444444444497</v>
      </c>
      <c r="CN1243" s="219">
        <f t="shared" si="790"/>
        <v>0.85347222222222219</v>
      </c>
      <c r="CO1243" s="219">
        <f t="shared" si="790"/>
        <v>0.85347222222222219</v>
      </c>
      <c r="CQ1243" s="219">
        <v>0.85208333333333297</v>
      </c>
      <c r="CV1243" s="219">
        <f t="shared" si="791"/>
        <v>0.85347222222222219</v>
      </c>
      <c r="CW1243" s="219">
        <f t="shared" si="791"/>
        <v>0.85347222222222219</v>
      </c>
      <c r="CY1243" s="219">
        <v>0.85208333333333297</v>
      </c>
    </row>
    <row r="1244" spans="68:103" ht="15" hidden="1" customHeight="1">
      <c r="BP1244" s="236">
        <f ca="1"/>
        <v>0.85138888888888897</v>
      </c>
      <c r="CN1244" s="219">
        <f t="shared" si="790"/>
        <v>0.85416666666666663</v>
      </c>
      <c r="CO1244" s="219">
        <f t="shared" si="790"/>
        <v>0.85416666666666663</v>
      </c>
      <c r="CQ1244" s="219">
        <v>0.85277777777777797</v>
      </c>
      <c r="CV1244" s="219">
        <f t="shared" si="791"/>
        <v>0.85416666666666663</v>
      </c>
      <c r="CW1244" s="219">
        <f t="shared" si="791"/>
        <v>0.85416666666666663</v>
      </c>
      <c r="CY1244" s="219">
        <v>0.85277777777777797</v>
      </c>
    </row>
    <row r="1245" spans="68:103" ht="15" hidden="1" customHeight="1">
      <c r="BP1245" s="236">
        <f ca="1"/>
        <v>0.85208333333333297</v>
      </c>
      <c r="CN1245" s="219">
        <f t="shared" si="790"/>
        <v>0.85486111111111107</v>
      </c>
      <c r="CO1245" s="219">
        <f t="shared" si="790"/>
        <v>0.85486111111111107</v>
      </c>
      <c r="CQ1245" s="219">
        <v>0.85347222222222197</v>
      </c>
      <c r="CV1245" s="219">
        <f t="shared" si="791"/>
        <v>0.85486111111111107</v>
      </c>
      <c r="CW1245" s="219">
        <f t="shared" si="791"/>
        <v>0.85486111111111107</v>
      </c>
      <c r="CY1245" s="219">
        <v>0.85347222222222197</v>
      </c>
    </row>
    <row r="1246" spans="68:103" ht="15" hidden="1" customHeight="1">
      <c r="BP1246" s="236">
        <f ca="1"/>
        <v>0.85277777777777797</v>
      </c>
      <c r="CN1246" s="219">
        <f t="shared" si="790"/>
        <v>0.85555555555555551</v>
      </c>
      <c r="CO1246" s="219">
        <f t="shared" si="790"/>
        <v>0.85555555555555551</v>
      </c>
      <c r="CQ1246" s="219">
        <v>0.85416666666666696</v>
      </c>
      <c r="CV1246" s="219">
        <f t="shared" si="791"/>
        <v>0.85555555555555551</v>
      </c>
      <c r="CW1246" s="219">
        <f t="shared" si="791"/>
        <v>0.85555555555555551</v>
      </c>
      <c r="CY1246" s="219">
        <v>0.85416666666666696</v>
      </c>
    </row>
    <row r="1247" spans="68:103" ht="15" hidden="1" customHeight="1">
      <c r="BP1247" s="236">
        <f ca="1"/>
        <v>0.85347222222222197</v>
      </c>
      <c r="CN1247" s="219">
        <f t="shared" si="790"/>
        <v>0.85624999999999996</v>
      </c>
      <c r="CO1247" s="219">
        <f t="shared" si="790"/>
        <v>0.85624999999999996</v>
      </c>
      <c r="CQ1247" s="219">
        <v>0.85486111111111096</v>
      </c>
      <c r="CV1247" s="219">
        <f t="shared" si="791"/>
        <v>0.85624999999999996</v>
      </c>
      <c r="CW1247" s="219">
        <f t="shared" si="791"/>
        <v>0.85624999999999996</v>
      </c>
      <c r="CY1247" s="219">
        <v>0.85486111111111096</v>
      </c>
    </row>
    <row r="1248" spans="68:103" ht="15" hidden="1" customHeight="1">
      <c r="BP1248" s="236">
        <f ca="1"/>
        <v>0.85416666666666696</v>
      </c>
      <c r="CN1248" s="219">
        <f t="shared" ref="CN1248:CO1263" si="792">IF(CN1247=1,TIME(0,1,0),TIME(HOUR(CN1247),MINUTE(CN1247),0)+TIME(0,1,0))</f>
        <v>0.8569444444444444</v>
      </c>
      <c r="CO1248" s="219">
        <f t="shared" si="792"/>
        <v>0.8569444444444444</v>
      </c>
      <c r="CQ1248" s="219">
        <v>0.85555555555555596</v>
      </c>
      <c r="CV1248" s="219">
        <f t="shared" ref="CV1248:CW1263" si="793">IF(CV1247=1,TIME(0,1,0),TIME(HOUR(CV1247),MINUTE(CV1247),0)+TIME(0,1,0))</f>
        <v>0.8569444444444444</v>
      </c>
      <c r="CW1248" s="219">
        <f t="shared" si="793"/>
        <v>0.8569444444444444</v>
      </c>
      <c r="CY1248" s="219">
        <v>0.85555555555555596</v>
      </c>
    </row>
    <row r="1249" spans="68:103" ht="15" hidden="1" customHeight="1">
      <c r="BP1249" s="236">
        <f ca="1"/>
        <v>0.85486111111111096</v>
      </c>
      <c r="CN1249" s="219">
        <f t="shared" si="792"/>
        <v>0.85763888888888884</v>
      </c>
      <c r="CO1249" s="219">
        <f t="shared" si="792"/>
        <v>0.85763888888888884</v>
      </c>
      <c r="CQ1249" s="219">
        <v>0.85624999999999996</v>
      </c>
      <c r="CV1249" s="219">
        <f t="shared" si="793"/>
        <v>0.85763888888888884</v>
      </c>
      <c r="CW1249" s="219">
        <f t="shared" si="793"/>
        <v>0.85763888888888884</v>
      </c>
      <c r="CY1249" s="219">
        <v>0.85624999999999996</v>
      </c>
    </row>
    <row r="1250" spans="68:103" ht="15" hidden="1" customHeight="1">
      <c r="BP1250" s="236">
        <f ca="1"/>
        <v>0.85555555555555596</v>
      </c>
      <c r="CN1250" s="219">
        <f t="shared" si="792"/>
        <v>0.85833333333333328</v>
      </c>
      <c r="CO1250" s="219">
        <f t="shared" si="792"/>
        <v>0.85833333333333328</v>
      </c>
      <c r="CQ1250" s="219">
        <v>0.85694444444444495</v>
      </c>
      <c r="CV1250" s="219">
        <f t="shared" si="793"/>
        <v>0.85833333333333328</v>
      </c>
      <c r="CW1250" s="219">
        <f t="shared" si="793"/>
        <v>0.85833333333333328</v>
      </c>
      <c r="CY1250" s="219">
        <v>0.85694444444444495</v>
      </c>
    </row>
    <row r="1251" spans="68:103" ht="15" hidden="1" customHeight="1">
      <c r="BP1251" s="236">
        <f ca="1"/>
        <v>0.85624999999999996</v>
      </c>
      <c r="CN1251" s="219">
        <f t="shared" si="792"/>
        <v>0.85902777777777772</v>
      </c>
      <c r="CO1251" s="219">
        <f t="shared" si="792"/>
        <v>0.85902777777777772</v>
      </c>
      <c r="CQ1251" s="219">
        <v>0.85763888888888895</v>
      </c>
      <c r="CV1251" s="219">
        <f t="shared" si="793"/>
        <v>0.85902777777777772</v>
      </c>
      <c r="CW1251" s="219">
        <f t="shared" si="793"/>
        <v>0.85902777777777772</v>
      </c>
      <c r="CY1251" s="219">
        <v>0.85763888888888895</v>
      </c>
    </row>
    <row r="1252" spans="68:103" ht="15" hidden="1" customHeight="1">
      <c r="BP1252" s="236">
        <f ca="1"/>
        <v>0.85694444444444495</v>
      </c>
      <c r="CN1252" s="219">
        <f t="shared" si="792"/>
        <v>0.85972222222222217</v>
      </c>
      <c r="CO1252" s="219">
        <f t="shared" si="792"/>
        <v>0.85972222222222217</v>
      </c>
      <c r="CQ1252" s="219">
        <v>0.85833333333333295</v>
      </c>
      <c r="CV1252" s="219">
        <f t="shared" si="793"/>
        <v>0.85972222222222217</v>
      </c>
      <c r="CW1252" s="219">
        <f t="shared" si="793"/>
        <v>0.85972222222222217</v>
      </c>
      <c r="CY1252" s="219">
        <v>0.85833333333333295</v>
      </c>
    </row>
    <row r="1253" spans="68:103" ht="15" hidden="1" customHeight="1">
      <c r="BP1253" s="236">
        <f ca="1"/>
        <v>0.85763888888888895</v>
      </c>
      <c r="CN1253" s="219">
        <f t="shared" si="792"/>
        <v>0.86041666666666672</v>
      </c>
      <c r="CO1253" s="219">
        <f t="shared" si="792"/>
        <v>0.86041666666666672</v>
      </c>
      <c r="CQ1253" s="219">
        <v>0.85902777777777795</v>
      </c>
      <c r="CV1253" s="219">
        <f t="shared" si="793"/>
        <v>0.86041666666666672</v>
      </c>
      <c r="CW1253" s="219">
        <f t="shared" si="793"/>
        <v>0.86041666666666672</v>
      </c>
      <c r="CY1253" s="219">
        <v>0.85902777777777795</v>
      </c>
    </row>
    <row r="1254" spans="68:103" ht="15" hidden="1" customHeight="1">
      <c r="BP1254" s="236">
        <f ca="1"/>
        <v>0.85833333333333295</v>
      </c>
      <c r="CN1254" s="219">
        <f t="shared" si="792"/>
        <v>0.86111111111111116</v>
      </c>
      <c r="CO1254" s="219">
        <f t="shared" si="792"/>
        <v>0.86111111111111116</v>
      </c>
      <c r="CQ1254" s="219">
        <v>0.85972222222222205</v>
      </c>
      <c r="CV1254" s="219">
        <f t="shared" si="793"/>
        <v>0.86111111111111116</v>
      </c>
      <c r="CW1254" s="219">
        <f t="shared" si="793"/>
        <v>0.86111111111111116</v>
      </c>
      <c r="CY1254" s="219">
        <v>0.85972222222222205</v>
      </c>
    </row>
    <row r="1255" spans="68:103" ht="15" hidden="1" customHeight="1">
      <c r="BP1255" s="236">
        <f ca="1"/>
        <v>0.85902777777777795</v>
      </c>
      <c r="CN1255" s="219">
        <f t="shared" si="792"/>
        <v>0.8618055555555556</v>
      </c>
      <c r="CO1255" s="219">
        <f t="shared" si="792"/>
        <v>0.8618055555555556</v>
      </c>
      <c r="CQ1255" s="219">
        <v>0.86041666666666705</v>
      </c>
      <c r="CV1255" s="219">
        <f t="shared" si="793"/>
        <v>0.8618055555555556</v>
      </c>
      <c r="CW1255" s="219">
        <f t="shared" si="793"/>
        <v>0.8618055555555556</v>
      </c>
      <c r="CY1255" s="219">
        <v>0.86041666666666705</v>
      </c>
    </row>
    <row r="1256" spans="68:103" ht="15" hidden="1" customHeight="1">
      <c r="BP1256" s="236">
        <f ca="1"/>
        <v>0.85972222222222205</v>
      </c>
      <c r="CN1256" s="219">
        <f t="shared" si="792"/>
        <v>0.86250000000000004</v>
      </c>
      <c r="CO1256" s="219">
        <f t="shared" si="792"/>
        <v>0.86250000000000004</v>
      </c>
      <c r="CQ1256" s="219">
        <v>0.86111111111111105</v>
      </c>
      <c r="CV1256" s="219">
        <f t="shared" si="793"/>
        <v>0.86250000000000004</v>
      </c>
      <c r="CW1256" s="219">
        <f t="shared" si="793"/>
        <v>0.86250000000000004</v>
      </c>
      <c r="CY1256" s="219">
        <v>0.86111111111111105</v>
      </c>
    </row>
    <row r="1257" spans="68:103" ht="15" hidden="1" customHeight="1">
      <c r="BP1257" s="236">
        <f ca="1"/>
        <v>0.86041666666666705</v>
      </c>
      <c r="CN1257" s="219">
        <f t="shared" si="792"/>
        <v>0.86319444444444449</v>
      </c>
      <c r="CO1257" s="219">
        <f t="shared" si="792"/>
        <v>0.86319444444444449</v>
      </c>
      <c r="CQ1257" s="219">
        <v>0.86180555555555605</v>
      </c>
      <c r="CV1257" s="219">
        <f t="shared" si="793"/>
        <v>0.86319444444444449</v>
      </c>
      <c r="CW1257" s="219">
        <f t="shared" si="793"/>
        <v>0.86319444444444449</v>
      </c>
      <c r="CY1257" s="219">
        <v>0.86180555555555605</v>
      </c>
    </row>
    <row r="1258" spans="68:103" ht="15" hidden="1" customHeight="1">
      <c r="BP1258" s="236">
        <f ca="1"/>
        <v>0.86111111111111105</v>
      </c>
      <c r="CN1258" s="219">
        <f t="shared" si="792"/>
        <v>0.86388888888888893</v>
      </c>
      <c r="CO1258" s="219">
        <f t="shared" si="792"/>
        <v>0.86388888888888893</v>
      </c>
      <c r="CQ1258" s="219">
        <v>0.86250000000000004</v>
      </c>
      <c r="CV1258" s="219">
        <f t="shared" si="793"/>
        <v>0.86388888888888893</v>
      </c>
      <c r="CW1258" s="219">
        <f t="shared" si="793"/>
        <v>0.86388888888888893</v>
      </c>
      <c r="CY1258" s="219">
        <v>0.86250000000000004</v>
      </c>
    </row>
    <row r="1259" spans="68:103" ht="15" hidden="1" customHeight="1">
      <c r="BP1259" s="236">
        <f ca="1"/>
        <v>0.86180555555555605</v>
      </c>
      <c r="CN1259" s="219">
        <f t="shared" si="792"/>
        <v>0.86458333333333337</v>
      </c>
      <c r="CO1259" s="219">
        <f t="shared" si="792"/>
        <v>0.86458333333333337</v>
      </c>
      <c r="CQ1259" s="219">
        <v>0.86319444444444404</v>
      </c>
      <c r="CV1259" s="219">
        <f t="shared" si="793"/>
        <v>0.86458333333333337</v>
      </c>
      <c r="CW1259" s="219">
        <f t="shared" si="793"/>
        <v>0.86458333333333337</v>
      </c>
      <c r="CY1259" s="219">
        <v>0.86319444444444404</v>
      </c>
    </row>
    <row r="1260" spans="68:103" ht="15" hidden="1" customHeight="1">
      <c r="BP1260" s="236">
        <f ca="1"/>
        <v>0.86250000000000004</v>
      </c>
      <c r="CN1260" s="219">
        <f t="shared" si="792"/>
        <v>0.86527777777777781</v>
      </c>
      <c r="CO1260" s="219">
        <f t="shared" si="792"/>
        <v>0.86527777777777781</v>
      </c>
      <c r="CQ1260" s="219">
        <v>0.86388888888888904</v>
      </c>
      <c r="CV1260" s="219">
        <f t="shared" si="793"/>
        <v>0.86527777777777781</v>
      </c>
      <c r="CW1260" s="219">
        <f t="shared" si="793"/>
        <v>0.86527777777777781</v>
      </c>
      <c r="CY1260" s="219">
        <v>0.86388888888888904</v>
      </c>
    </row>
    <row r="1261" spans="68:103" ht="15" hidden="1" customHeight="1">
      <c r="BP1261" s="236">
        <f ca="1"/>
        <v>0.86319444444444404</v>
      </c>
      <c r="CN1261" s="219">
        <f t="shared" si="792"/>
        <v>0.86597222222222225</v>
      </c>
      <c r="CO1261" s="219">
        <f t="shared" si="792"/>
        <v>0.86597222222222225</v>
      </c>
      <c r="CQ1261" s="219">
        <v>0.86458333333333304</v>
      </c>
      <c r="CV1261" s="219">
        <f t="shared" si="793"/>
        <v>0.86597222222222225</v>
      </c>
      <c r="CW1261" s="219">
        <f t="shared" si="793"/>
        <v>0.86597222222222225</v>
      </c>
      <c r="CY1261" s="219">
        <v>0.86458333333333304</v>
      </c>
    </row>
    <row r="1262" spans="68:103" ht="15" hidden="1" customHeight="1">
      <c r="BP1262" s="236">
        <f ca="1"/>
        <v>0.86388888888888904</v>
      </c>
      <c r="CN1262" s="219">
        <f t="shared" si="792"/>
        <v>0.8666666666666667</v>
      </c>
      <c r="CO1262" s="219">
        <f t="shared" si="792"/>
        <v>0.8666666666666667</v>
      </c>
      <c r="CQ1262" s="219">
        <v>0.86527777777777803</v>
      </c>
      <c r="CV1262" s="219">
        <f t="shared" si="793"/>
        <v>0.8666666666666667</v>
      </c>
      <c r="CW1262" s="219">
        <f t="shared" si="793"/>
        <v>0.8666666666666667</v>
      </c>
      <c r="CY1262" s="219">
        <v>0.86527777777777803</v>
      </c>
    </row>
    <row r="1263" spans="68:103" ht="15" hidden="1" customHeight="1">
      <c r="BP1263" s="236">
        <f ca="1"/>
        <v>0.86458333333333304</v>
      </c>
      <c r="CN1263" s="219">
        <f t="shared" si="792"/>
        <v>0.86736111111111114</v>
      </c>
      <c r="CO1263" s="219">
        <f t="shared" si="792"/>
        <v>0.86736111111111114</v>
      </c>
      <c r="CQ1263" s="219">
        <v>0.86597222222222203</v>
      </c>
      <c r="CV1263" s="219">
        <f t="shared" si="793"/>
        <v>0.86736111111111114</v>
      </c>
      <c r="CW1263" s="219">
        <f t="shared" si="793"/>
        <v>0.86736111111111114</v>
      </c>
      <c r="CY1263" s="219">
        <v>0.86597222222222203</v>
      </c>
    </row>
    <row r="1264" spans="68:103" ht="15" hidden="1" customHeight="1">
      <c r="BP1264" s="236">
        <f ca="1"/>
        <v>0.86527777777777803</v>
      </c>
      <c r="CN1264" s="219">
        <f t="shared" ref="CN1264:CO1279" si="794">IF(CN1263=1,TIME(0,1,0),TIME(HOUR(CN1263),MINUTE(CN1263),0)+TIME(0,1,0))</f>
        <v>0.86805555555555558</v>
      </c>
      <c r="CO1264" s="219">
        <f t="shared" si="794"/>
        <v>0.86805555555555558</v>
      </c>
      <c r="CQ1264" s="219">
        <v>0.86666666666666703</v>
      </c>
      <c r="CV1264" s="219">
        <f t="shared" ref="CV1264:CW1279" si="795">IF(CV1263=1,TIME(0,1,0),TIME(HOUR(CV1263),MINUTE(CV1263),0)+TIME(0,1,0))</f>
        <v>0.86805555555555558</v>
      </c>
      <c r="CW1264" s="219">
        <f t="shared" si="795"/>
        <v>0.86805555555555558</v>
      </c>
      <c r="CY1264" s="219">
        <v>0.86666666666666703</v>
      </c>
    </row>
    <row r="1265" spans="68:103" ht="15" hidden="1" customHeight="1">
      <c r="BP1265" s="236">
        <f ca="1"/>
        <v>0.86597222222222203</v>
      </c>
      <c r="CN1265" s="219">
        <f t="shared" si="794"/>
        <v>0.86875000000000002</v>
      </c>
      <c r="CO1265" s="219">
        <f t="shared" si="794"/>
        <v>0.86875000000000002</v>
      </c>
      <c r="CQ1265" s="219">
        <v>0.86736111111111103</v>
      </c>
      <c r="CV1265" s="219">
        <f t="shared" si="795"/>
        <v>0.86875000000000002</v>
      </c>
      <c r="CW1265" s="219">
        <f t="shared" si="795"/>
        <v>0.86875000000000002</v>
      </c>
      <c r="CY1265" s="219">
        <v>0.86736111111111103</v>
      </c>
    </row>
    <row r="1266" spans="68:103" ht="15" hidden="1" customHeight="1">
      <c r="BP1266" s="236">
        <f ca="1"/>
        <v>0.86666666666666703</v>
      </c>
      <c r="CN1266" s="219">
        <f t="shared" si="794"/>
        <v>0.86944444444444446</v>
      </c>
      <c r="CO1266" s="219">
        <f t="shared" si="794"/>
        <v>0.86944444444444446</v>
      </c>
      <c r="CQ1266" s="219">
        <v>0.86805555555555602</v>
      </c>
      <c r="CV1266" s="219">
        <f t="shared" si="795"/>
        <v>0.86944444444444446</v>
      </c>
      <c r="CW1266" s="219">
        <f t="shared" si="795"/>
        <v>0.86944444444444446</v>
      </c>
      <c r="CY1266" s="219">
        <v>0.86805555555555602</v>
      </c>
    </row>
    <row r="1267" spans="68:103" ht="15" hidden="1" customHeight="1">
      <c r="BP1267" s="236">
        <f ca="1"/>
        <v>0.86736111111111103</v>
      </c>
      <c r="CN1267" s="219">
        <f t="shared" si="794"/>
        <v>0.87013888888888891</v>
      </c>
      <c r="CO1267" s="219">
        <f t="shared" si="794"/>
        <v>0.87013888888888891</v>
      </c>
      <c r="CQ1267" s="219">
        <v>0.86875000000000002</v>
      </c>
      <c r="CV1267" s="219">
        <f t="shared" si="795"/>
        <v>0.87013888888888891</v>
      </c>
      <c r="CW1267" s="219">
        <f t="shared" si="795"/>
        <v>0.87013888888888891</v>
      </c>
      <c r="CY1267" s="219">
        <v>0.86875000000000002</v>
      </c>
    </row>
    <row r="1268" spans="68:103" ht="15" hidden="1" customHeight="1">
      <c r="BP1268" s="236">
        <f ca="1"/>
        <v>0.86805555555555602</v>
      </c>
      <c r="CN1268" s="219">
        <f t="shared" si="794"/>
        <v>0.87083333333333335</v>
      </c>
      <c r="CO1268" s="219">
        <f t="shared" si="794"/>
        <v>0.87083333333333335</v>
      </c>
      <c r="CQ1268" s="219">
        <v>0.86944444444444402</v>
      </c>
      <c r="CV1268" s="219">
        <f t="shared" si="795"/>
        <v>0.87083333333333335</v>
      </c>
      <c r="CW1268" s="219">
        <f t="shared" si="795"/>
        <v>0.87083333333333335</v>
      </c>
      <c r="CY1268" s="219">
        <v>0.86944444444444402</v>
      </c>
    </row>
    <row r="1269" spans="68:103" ht="15" hidden="1" customHeight="1">
      <c r="BP1269" s="236">
        <f ca="1"/>
        <v>0.86875000000000002</v>
      </c>
      <c r="CN1269" s="219">
        <f t="shared" si="794"/>
        <v>0.87152777777777779</v>
      </c>
      <c r="CO1269" s="219">
        <f t="shared" si="794"/>
        <v>0.87152777777777779</v>
      </c>
      <c r="CQ1269" s="219">
        <v>0.87013888888888902</v>
      </c>
      <c r="CV1269" s="219">
        <f t="shared" si="795"/>
        <v>0.87152777777777779</v>
      </c>
      <c r="CW1269" s="219">
        <f t="shared" si="795"/>
        <v>0.87152777777777779</v>
      </c>
      <c r="CY1269" s="219">
        <v>0.87013888888888902</v>
      </c>
    </row>
    <row r="1270" spans="68:103" ht="15" hidden="1" customHeight="1">
      <c r="BP1270" s="236">
        <f ca="1"/>
        <v>0.86944444444444402</v>
      </c>
      <c r="CN1270" s="219">
        <f t="shared" si="794"/>
        <v>0.87222222222222223</v>
      </c>
      <c r="CO1270" s="219">
        <f t="shared" si="794"/>
        <v>0.87222222222222223</v>
      </c>
      <c r="CQ1270" s="219">
        <v>0.87083333333333302</v>
      </c>
      <c r="CV1270" s="219">
        <f t="shared" si="795"/>
        <v>0.87222222222222223</v>
      </c>
      <c r="CW1270" s="219">
        <f t="shared" si="795"/>
        <v>0.87222222222222223</v>
      </c>
      <c r="CY1270" s="219">
        <v>0.87083333333333302</v>
      </c>
    </row>
    <row r="1271" spans="68:103" ht="15" hidden="1" customHeight="1">
      <c r="BP1271" s="236">
        <f ca="1"/>
        <v>0.87013888888888902</v>
      </c>
      <c r="CN1271" s="219">
        <f t="shared" si="794"/>
        <v>0.87291666666666667</v>
      </c>
      <c r="CO1271" s="219">
        <f t="shared" si="794"/>
        <v>0.87291666666666667</v>
      </c>
      <c r="CQ1271" s="219">
        <v>0.87152777777777801</v>
      </c>
      <c r="CV1271" s="219">
        <f t="shared" si="795"/>
        <v>0.87291666666666667</v>
      </c>
      <c r="CW1271" s="219">
        <f t="shared" si="795"/>
        <v>0.87291666666666667</v>
      </c>
      <c r="CY1271" s="219">
        <v>0.87152777777777801</v>
      </c>
    </row>
    <row r="1272" spans="68:103" ht="15" hidden="1" customHeight="1">
      <c r="BP1272" s="236">
        <f ca="1"/>
        <v>0.87083333333333302</v>
      </c>
      <c r="CN1272" s="219">
        <f t="shared" si="794"/>
        <v>0.87361111111111112</v>
      </c>
      <c r="CO1272" s="219">
        <f t="shared" si="794"/>
        <v>0.87361111111111112</v>
      </c>
      <c r="CQ1272" s="219">
        <v>0.87222222222222201</v>
      </c>
      <c r="CV1272" s="219">
        <f t="shared" si="795"/>
        <v>0.87361111111111112</v>
      </c>
      <c r="CW1272" s="219">
        <f t="shared" si="795"/>
        <v>0.87361111111111112</v>
      </c>
      <c r="CY1272" s="219">
        <v>0.87222222222222201</v>
      </c>
    </row>
    <row r="1273" spans="68:103" ht="15" hidden="1" customHeight="1">
      <c r="BP1273" s="236">
        <f ca="1"/>
        <v>0.87152777777777801</v>
      </c>
      <c r="CN1273" s="219">
        <f t="shared" si="794"/>
        <v>0.87430555555555556</v>
      </c>
      <c r="CO1273" s="219">
        <f t="shared" si="794"/>
        <v>0.87430555555555556</v>
      </c>
      <c r="CQ1273" s="219">
        <v>0.87291666666666701</v>
      </c>
      <c r="CV1273" s="219">
        <f t="shared" si="795"/>
        <v>0.87430555555555556</v>
      </c>
      <c r="CW1273" s="219">
        <f t="shared" si="795"/>
        <v>0.87430555555555556</v>
      </c>
      <c r="CY1273" s="219">
        <v>0.87291666666666701</v>
      </c>
    </row>
    <row r="1274" spans="68:103" ht="15" hidden="1" customHeight="1">
      <c r="BP1274" s="236">
        <f ca="1"/>
        <v>0.87222222222222201</v>
      </c>
      <c r="CN1274" s="219">
        <f t="shared" si="794"/>
        <v>0.875</v>
      </c>
      <c r="CO1274" s="219">
        <f t="shared" si="794"/>
        <v>0.875</v>
      </c>
      <c r="CQ1274" s="219">
        <v>0.87361111111111101</v>
      </c>
      <c r="CV1274" s="219">
        <f t="shared" si="795"/>
        <v>0.875</v>
      </c>
      <c r="CW1274" s="219">
        <f t="shared" si="795"/>
        <v>0.875</v>
      </c>
      <c r="CY1274" s="219">
        <v>0.87361111111111101</v>
      </c>
    </row>
    <row r="1275" spans="68:103" ht="15" hidden="1" customHeight="1">
      <c r="BP1275" s="236">
        <f ca="1"/>
        <v>0.87291666666666701</v>
      </c>
      <c r="CN1275" s="219">
        <f t="shared" si="794"/>
        <v>0.87569444444444444</v>
      </c>
      <c r="CO1275" s="219">
        <f t="shared" si="794"/>
        <v>0.87569444444444444</v>
      </c>
      <c r="CQ1275" s="219">
        <v>0.874305555555556</v>
      </c>
      <c r="CV1275" s="219">
        <f t="shared" si="795"/>
        <v>0.87569444444444444</v>
      </c>
      <c r="CW1275" s="219">
        <f t="shared" si="795"/>
        <v>0.87569444444444444</v>
      </c>
      <c r="CY1275" s="219">
        <v>0.874305555555556</v>
      </c>
    </row>
    <row r="1276" spans="68:103" ht="15" hidden="1" customHeight="1">
      <c r="BP1276" s="236">
        <f ca="1"/>
        <v>0.87361111111111101</v>
      </c>
      <c r="CN1276" s="219">
        <f t="shared" si="794"/>
        <v>0.87638888888888888</v>
      </c>
      <c r="CO1276" s="219">
        <f t="shared" si="794"/>
        <v>0.87638888888888888</v>
      </c>
      <c r="CQ1276" s="219">
        <v>0.875</v>
      </c>
      <c r="CV1276" s="219">
        <f t="shared" si="795"/>
        <v>0.87638888888888888</v>
      </c>
      <c r="CW1276" s="219">
        <f t="shared" si="795"/>
        <v>0.87638888888888888</v>
      </c>
      <c r="CY1276" s="219">
        <v>0.875</v>
      </c>
    </row>
    <row r="1277" spans="68:103" ht="15" hidden="1" customHeight="1">
      <c r="BP1277" s="236">
        <f ca="1"/>
        <v>0.874305555555556</v>
      </c>
      <c r="CN1277" s="219">
        <f t="shared" si="794"/>
        <v>0.87708333333333333</v>
      </c>
      <c r="CO1277" s="219">
        <f t="shared" si="794"/>
        <v>0.87708333333333333</v>
      </c>
      <c r="CQ1277" s="219">
        <v>0.875694444444444</v>
      </c>
      <c r="CV1277" s="219">
        <f t="shared" si="795"/>
        <v>0.87708333333333333</v>
      </c>
      <c r="CW1277" s="219">
        <f t="shared" si="795"/>
        <v>0.87708333333333333</v>
      </c>
      <c r="CY1277" s="219">
        <v>0.875694444444444</v>
      </c>
    </row>
    <row r="1278" spans="68:103" ht="15" hidden="1" customHeight="1">
      <c r="BP1278" s="236">
        <f ca="1"/>
        <v>0.875</v>
      </c>
      <c r="CN1278" s="219">
        <f t="shared" si="794"/>
        <v>0.87777777777777777</v>
      </c>
      <c r="CO1278" s="219">
        <f t="shared" si="794"/>
        <v>0.87777777777777777</v>
      </c>
      <c r="CQ1278" s="219">
        <v>0.87638888888888899</v>
      </c>
      <c r="CV1278" s="219">
        <f t="shared" si="795"/>
        <v>0.87777777777777777</v>
      </c>
      <c r="CW1278" s="219">
        <f t="shared" si="795"/>
        <v>0.87777777777777777</v>
      </c>
      <c r="CY1278" s="219">
        <v>0.87638888888888899</v>
      </c>
    </row>
    <row r="1279" spans="68:103" ht="15" hidden="1" customHeight="1">
      <c r="BP1279" s="236">
        <f ca="1"/>
        <v>0.875694444444444</v>
      </c>
      <c r="CN1279" s="219">
        <f t="shared" si="794"/>
        <v>0.87847222222222221</v>
      </c>
      <c r="CO1279" s="219">
        <f t="shared" si="794"/>
        <v>0.87847222222222221</v>
      </c>
      <c r="CQ1279" s="219">
        <v>0.87708333333333299</v>
      </c>
      <c r="CV1279" s="219">
        <f t="shared" si="795"/>
        <v>0.87847222222222221</v>
      </c>
      <c r="CW1279" s="219">
        <f t="shared" si="795"/>
        <v>0.87847222222222221</v>
      </c>
      <c r="CY1279" s="219">
        <v>0.87708333333333299</v>
      </c>
    </row>
    <row r="1280" spans="68:103" ht="15" hidden="1" customHeight="1">
      <c r="BP1280" s="236">
        <f ca="1"/>
        <v>0.87638888888888899</v>
      </c>
      <c r="CN1280" s="219">
        <f t="shared" ref="CN1280:CO1295" si="796">IF(CN1279=1,TIME(0,1,0),TIME(HOUR(CN1279),MINUTE(CN1279),0)+TIME(0,1,0))</f>
        <v>0.87916666666666665</v>
      </c>
      <c r="CO1280" s="219">
        <f t="shared" si="796"/>
        <v>0.87916666666666665</v>
      </c>
      <c r="CQ1280" s="219">
        <v>0.87777777777777799</v>
      </c>
      <c r="CV1280" s="219">
        <f t="shared" ref="CV1280:CW1295" si="797">IF(CV1279=1,TIME(0,1,0),TIME(HOUR(CV1279),MINUTE(CV1279),0)+TIME(0,1,0))</f>
        <v>0.87916666666666665</v>
      </c>
      <c r="CW1280" s="219">
        <f t="shared" si="797"/>
        <v>0.87916666666666665</v>
      </c>
      <c r="CY1280" s="219">
        <v>0.87777777777777799</v>
      </c>
    </row>
    <row r="1281" spans="68:103" ht="15" hidden="1" customHeight="1">
      <c r="BP1281" s="236">
        <f ca="1"/>
        <v>0.87708333333333299</v>
      </c>
      <c r="CN1281" s="219">
        <f t="shared" si="796"/>
        <v>0.87986111111111109</v>
      </c>
      <c r="CO1281" s="219">
        <f t="shared" si="796"/>
        <v>0.87986111111111109</v>
      </c>
      <c r="CQ1281" s="219">
        <v>0.87847222222222199</v>
      </c>
      <c r="CV1281" s="219">
        <f t="shared" si="797"/>
        <v>0.87986111111111109</v>
      </c>
      <c r="CW1281" s="219">
        <f t="shared" si="797"/>
        <v>0.87986111111111109</v>
      </c>
      <c r="CY1281" s="219">
        <v>0.87847222222222199</v>
      </c>
    </row>
    <row r="1282" spans="68:103" ht="15" hidden="1" customHeight="1">
      <c r="BP1282" s="236">
        <f ca="1"/>
        <v>0.87777777777777799</v>
      </c>
      <c r="CN1282" s="219">
        <f t="shared" si="796"/>
        <v>0.88055555555555554</v>
      </c>
      <c r="CO1282" s="219">
        <f t="shared" si="796"/>
        <v>0.88055555555555554</v>
      </c>
      <c r="CQ1282" s="219">
        <v>0.87916666666666698</v>
      </c>
      <c r="CV1282" s="219">
        <f t="shared" si="797"/>
        <v>0.88055555555555554</v>
      </c>
      <c r="CW1282" s="219">
        <f t="shared" si="797"/>
        <v>0.88055555555555554</v>
      </c>
      <c r="CY1282" s="219">
        <v>0.87916666666666698</v>
      </c>
    </row>
    <row r="1283" spans="68:103" ht="15" hidden="1" customHeight="1">
      <c r="BP1283" s="236">
        <f ca="1"/>
        <v>0.87847222222222199</v>
      </c>
      <c r="CN1283" s="219">
        <f t="shared" si="796"/>
        <v>0.88124999999999998</v>
      </c>
      <c r="CO1283" s="219">
        <f t="shared" si="796"/>
        <v>0.88124999999999998</v>
      </c>
      <c r="CQ1283" s="219">
        <v>0.87986111111111098</v>
      </c>
      <c r="CV1283" s="219">
        <f t="shared" si="797"/>
        <v>0.88124999999999998</v>
      </c>
      <c r="CW1283" s="219">
        <f t="shared" si="797"/>
        <v>0.88124999999999998</v>
      </c>
      <c r="CY1283" s="219">
        <v>0.87986111111111098</v>
      </c>
    </row>
    <row r="1284" spans="68:103" ht="15" hidden="1" customHeight="1">
      <c r="BP1284" s="236">
        <f ca="1"/>
        <v>0.87916666666666698</v>
      </c>
      <c r="CN1284" s="219">
        <f t="shared" si="796"/>
        <v>0.88194444444444442</v>
      </c>
      <c r="CO1284" s="219">
        <f t="shared" si="796"/>
        <v>0.88194444444444442</v>
      </c>
      <c r="CQ1284" s="219">
        <v>0.88055555555555598</v>
      </c>
      <c r="CV1284" s="219">
        <f t="shared" si="797"/>
        <v>0.88194444444444442</v>
      </c>
      <c r="CW1284" s="219">
        <f t="shared" si="797"/>
        <v>0.88194444444444442</v>
      </c>
      <c r="CY1284" s="219">
        <v>0.88055555555555598</v>
      </c>
    </row>
    <row r="1285" spans="68:103" ht="15" hidden="1" customHeight="1">
      <c r="BP1285" s="236">
        <f ca="1"/>
        <v>0.87986111111111098</v>
      </c>
      <c r="CN1285" s="219">
        <f t="shared" si="796"/>
        <v>0.88263888888888886</v>
      </c>
      <c r="CO1285" s="219">
        <f t="shared" si="796"/>
        <v>0.88263888888888886</v>
      </c>
      <c r="CQ1285" s="219">
        <v>0.88124999999999998</v>
      </c>
      <c r="CV1285" s="219">
        <f t="shared" si="797"/>
        <v>0.88263888888888886</v>
      </c>
      <c r="CW1285" s="219">
        <f t="shared" si="797"/>
        <v>0.88263888888888886</v>
      </c>
      <c r="CY1285" s="219">
        <v>0.88124999999999998</v>
      </c>
    </row>
    <row r="1286" spans="68:103" ht="15" hidden="1" customHeight="1">
      <c r="BP1286" s="236">
        <f ca="1"/>
        <v>0.88055555555555598</v>
      </c>
      <c r="CN1286" s="219">
        <f t="shared" si="796"/>
        <v>0.8833333333333333</v>
      </c>
      <c r="CO1286" s="219">
        <f t="shared" si="796"/>
        <v>0.8833333333333333</v>
      </c>
      <c r="CQ1286" s="219">
        <v>0.88194444444444497</v>
      </c>
      <c r="CV1286" s="219">
        <f t="shared" si="797"/>
        <v>0.8833333333333333</v>
      </c>
      <c r="CW1286" s="219">
        <f t="shared" si="797"/>
        <v>0.8833333333333333</v>
      </c>
      <c r="CY1286" s="219">
        <v>0.88194444444444497</v>
      </c>
    </row>
    <row r="1287" spans="68:103" ht="15" hidden="1" customHeight="1">
      <c r="BP1287" s="236">
        <f ca="1"/>
        <v>0.88124999999999998</v>
      </c>
      <c r="CN1287" s="219">
        <f t="shared" si="796"/>
        <v>0.88402777777777775</v>
      </c>
      <c r="CO1287" s="219">
        <f t="shared" si="796"/>
        <v>0.88402777777777775</v>
      </c>
      <c r="CQ1287" s="219">
        <v>0.88263888888888897</v>
      </c>
      <c r="CV1287" s="219">
        <f t="shared" si="797"/>
        <v>0.88402777777777775</v>
      </c>
      <c r="CW1287" s="219">
        <f t="shared" si="797"/>
        <v>0.88402777777777775</v>
      </c>
      <c r="CY1287" s="219">
        <v>0.88263888888888897</v>
      </c>
    </row>
    <row r="1288" spans="68:103" ht="15" hidden="1" customHeight="1">
      <c r="BP1288" s="236">
        <f ca="1"/>
        <v>0.88194444444444497</v>
      </c>
      <c r="CN1288" s="219">
        <f t="shared" si="796"/>
        <v>0.88472222222222219</v>
      </c>
      <c r="CO1288" s="219">
        <f t="shared" si="796"/>
        <v>0.88472222222222219</v>
      </c>
      <c r="CQ1288" s="219">
        <v>0.88333333333333297</v>
      </c>
      <c r="CV1288" s="219">
        <f t="shared" si="797"/>
        <v>0.88472222222222219</v>
      </c>
      <c r="CW1288" s="219">
        <f t="shared" si="797"/>
        <v>0.88472222222222219</v>
      </c>
      <c r="CY1288" s="219">
        <v>0.88333333333333297</v>
      </c>
    </row>
    <row r="1289" spans="68:103" ht="15" hidden="1" customHeight="1">
      <c r="BP1289" s="236">
        <f ca="1"/>
        <v>0.88263888888888897</v>
      </c>
      <c r="CN1289" s="219">
        <f t="shared" si="796"/>
        <v>0.88541666666666663</v>
      </c>
      <c r="CO1289" s="219">
        <f t="shared" si="796"/>
        <v>0.88541666666666663</v>
      </c>
      <c r="CQ1289" s="219">
        <v>0.88402777777777797</v>
      </c>
      <c r="CV1289" s="219">
        <f t="shared" si="797"/>
        <v>0.88541666666666663</v>
      </c>
      <c r="CW1289" s="219">
        <f t="shared" si="797"/>
        <v>0.88541666666666663</v>
      </c>
      <c r="CY1289" s="219">
        <v>0.88402777777777797</v>
      </c>
    </row>
    <row r="1290" spans="68:103" ht="15" hidden="1" customHeight="1">
      <c r="BP1290" s="236">
        <f ca="1"/>
        <v>0.88333333333333297</v>
      </c>
      <c r="CN1290" s="219">
        <f t="shared" si="796"/>
        <v>0.88611111111111107</v>
      </c>
      <c r="CO1290" s="219">
        <f t="shared" si="796"/>
        <v>0.88611111111111107</v>
      </c>
      <c r="CQ1290" s="219">
        <v>0.88472222222222197</v>
      </c>
      <c r="CV1290" s="219">
        <f t="shared" si="797"/>
        <v>0.88611111111111107</v>
      </c>
      <c r="CW1290" s="219">
        <f t="shared" si="797"/>
        <v>0.88611111111111107</v>
      </c>
      <c r="CY1290" s="219">
        <v>0.88472222222222197</v>
      </c>
    </row>
    <row r="1291" spans="68:103" ht="15" hidden="1" customHeight="1">
      <c r="BP1291" s="236">
        <f ca="1"/>
        <v>0.88402777777777797</v>
      </c>
      <c r="CN1291" s="219">
        <f t="shared" si="796"/>
        <v>0.88680555555555551</v>
      </c>
      <c r="CO1291" s="219">
        <f t="shared" si="796"/>
        <v>0.88680555555555551</v>
      </c>
      <c r="CQ1291" s="219">
        <v>0.88541666666666696</v>
      </c>
      <c r="CV1291" s="219">
        <f t="shared" si="797"/>
        <v>0.88680555555555551</v>
      </c>
      <c r="CW1291" s="219">
        <f t="shared" si="797"/>
        <v>0.88680555555555551</v>
      </c>
      <c r="CY1291" s="219">
        <v>0.88541666666666696</v>
      </c>
    </row>
    <row r="1292" spans="68:103" ht="15" hidden="1" customHeight="1">
      <c r="BP1292" s="236">
        <f ca="1"/>
        <v>0.88472222222222197</v>
      </c>
      <c r="CN1292" s="219">
        <f t="shared" si="796"/>
        <v>0.88749999999999996</v>
      </c>
      <c r="CO1292" s="219">
        <f t="shared" si="796"/>
        <v>0.88749999999999996</v>
      </c>
      <c r="CQ1292" s="219">
        <v>0.88611111111111096</v>
      </c>
      <c r="CV1292" s="219">
        <f t="shared" si="797"/>
        <v>0.88749999999999996</v>
      </c>
      <c r="CW1292" s="219">
        <f t="shared" si="797"/>
        <v>0.88749999999999996</v>
      </c>
      <c r="CY1292" s="219">
        <v>0.88611111111111096</v>
      </c>
    </row>
    <row r="1293" spans="68:103" ht="15" hidden="1" customHeight="1">
      <c r="BP1293" s="236">
        <f ca="1"/>
        <v>0.88541666666666696</v>
      </c>
      <c r="CN1293" s="219">
        <f t="shared" si="796"/>
        <v>0.8881944444444444</v>
      </c>
      <c r="CO1293" s="219">
        <f t="shared" si="796"/>
        <v>0.8881944444444444</v>
      </c>
      <c r="CQ1293" s="219">
        <v>0.88680555555555596</v>
      </c>
      <c r="CV1293" s="219">
        <f t="shared" si="797"/>
        <v>0.8881944444444444</v>
      </c>
      <c r="CW1293" s="219">
        <f t="shared" si="797"/>
        <v>0.8881944444444444</v>
      </c>
      <c r="CY1293" s="219">
        <v>0.88680555555555596</v>
      </c>
    </row>
    <row r="1294" spans="68:103" ht="15" hidden="1" customHeight="1">
      <c r="BP1294" s="236">
        <f ca="1"/>
        <v>0.88611111111111096</v>
      </c>
      <c r="CN1294" s="219">
        <f t="shared" si="796"/>
        <v>0.88888888888888884</v>
      </c>
      <c r="CO1294" s="219">
        <f t="shared" si="796"/>
        <v>0.88888888888888884</v>
      </c>
      <c r="CQ1294" s="219">
        <v>0.88749999999999996</v>
      </c>
      <c r="CV1294" s="219">
        <f t="shared" si="797"/>
        <v>0.88888888888888884</v>
      </c>
      <c r="CW1294" s="219">
        <f t="shared" si="797"/>
        <v>0.88888888888888884</v>
      </c>
      <c r="CY1294" s="219">
        <v>0.88749999999999996</v>
      </c>
    </row>
    <row r="1295" spans="68:103" ht="15" hidden="1" customHeight="1">
      <c r="BP1295" s="236">
        <f ca="1"/>
        <v>0.88680555555555596</v>
      </c>
      <c r="CN1295" s="219">
        <f t="shared" si="796"/>
        <v>0.88958333333333328</v>
      </c>
      <c r="CO1295" s="219">
        <f t="shared" si="796"/>
        <v>0.88958333333333328</v>
      </c>
      <c r="CQ1295" s="219">
        <v>0.88819444444444495</v>
      </c>
      <c r="CV1295" s="219">
        <f t="shared" si="797"/>
        <v>0.88958333333333328</v>
      </c>
      <c r="CW1295" s="219">
        <f t="shared" si="797"/>
        <v>0.88958333333333328</v>
      </c>
      <c r="CY1295" s="219">
        <v>0.88819444444444495</v>
      </c>
    </row>
    <row r="1296" spans="68:103" ht="15" hidden="1" customHeight="1">
      <c r="BP1296" s="236">
        <f ca="1"/>
        <v>0.88749999999999996</v>
      </c>
      <c r="CN1296" s="219">
        <f t="shared" ref="CN1296:CO1311" si="798">IF(CN1295=1,TIME(0,1,0),TIME(HOUR(CN1295),MINUTE(CN1295),0)+TIME(0,1,0))</f>
        <v>0.89027777777777772</v>
      </c>
      <c r="CO1296" s="219">
        <f t="shared" si="798"/>
        <v>0.89027777777777772</v>
      </c>
      <c r="CQ1296" s="219">
        <v>0.88888888888888895</v>
      </c>
      <c r="CV1296" s="219">
        <f t="shared" ref="CV1296:CW1311" si="799">IF(CV1295=1,TIME(0,1,0),TIME(HOUR(CV1295),MINUTE(CV1295),0)+TIME(0,1,0))</f>
        <v>0.89027777777777772</v>
      </c>
      <c r="CW1296" s="219">
        <f t="shared" si="799"/>
        <v>0.89027777777777772</v>
      </c>
      <c r="CY1296" s="219">
        <v>0.88888888888888895</v>
      </c>
    </row>
    <row r="1297" spans="68:103" ht="15" hidden="1" customHeight="1">
      <c r="BP1297" s="236">
        <f ca="1"/>
        <v>0.88819444444444495</v>
      </c>
      <c r="CN1297" s="219">
        <f t="shared" si="798"/>
        <v>0.89097222222222217</v>
      </c>
      <c r="CO1297" s="219">
        <f t="shared" si="798"/>
        <v>0.89097222222222217</v>
      </c>
      <c r="CQ1297" s="219">
        <v>0.88958333333333295</v>
      </c>
      <c r="CV1297" s="219">
        <f t="shared" si="799"/>
        <v>0.89097222222222217</v>
      </c>
      <c r="CW1297" s="219">
        <f t="shared" si="799"/>
        <v>0.89097222222222217</v>
      </c>
      <c r="CY1297" s="219">
        <v>0.88958333333333295</v>
      </c>
    </row>
    <row r="1298" spans="68:103" ht="15" hidden="1" customHeight="1">
      <c r="BP1298" s="236">
        <f ca="1"/>
        <v>0.88888888888888895</v>
      </c>
      <c r="CN1298" s="219">
        <f t="shared" si="798"/>
        <v>0.89166666666666672</v>
      </c>
      <c r="CO1298" s="219">
        <f t="shared" si="798"/>
        <v>0.89166666666666672</v>
      </c>
      <c r="CQ1298" s="219">
        <v>0.89027777777777795</v>
      </c>
      <c r="CV1298" s="219">
        <f t="shared" si="799"/>
        <v>0.89166666666666672</v>
      </c>
      <c r="CW1298" s="219">
        <f t="shared" si="799"/>
        <v>0.89166666666666672</v>
      </c>
      <c r="CY1298" s="219">
        <v>0.89027777777777795</v>
      </c>
    </row>
    <row r="1299" spans="68:103" ht="15" hidden="1" customHeight="1">
      <c r="BP1299" s="236">
        <f ca="1"/>
        <v>0.88958333333333295</v>
      </c>
      <c r="CN1299" s="219">
        <f t="shared" si="798"/>
        <v>0.89236111111111116</v>
      </c>
      <c r="CO1299" s="219">
        <f t="shared" si="798"/>
        <v>0.89236111111111116</v>
      </c>
      <c r="CQ1299" s="219">
        <v>0.89097222222222205</v>
      </c>
      <c r="CV1299" s="219">
        <f t="shared" si="799"/>
        <v>0.89236111111111116</v>
      </c>
      <c r="CW1299" s="219">
        <f t="shared" si="799"/>
        <v>0.89236111111111116</v>
      </c>
      <c r="CY1299" s="219">
        <v>0.89097222222222205</v>
      </c>
    </row>
    <row r="1300" spans="68:103" ht="15" hidden="1" customHeight="1">
      <c r="BP1300" s="236">
        <f ca="1"/>
        <v>0.89027777777777795</v>
      </c>
      <c r="CN1300" s="219">
        <f t="shared" si="798"/>
        <v>0.8930555555555556</v>
      </c>
      <c r="CO1300" s="219">
        <f t="shared" si="798"/>
        <v>0.8930555555555556</v>
      </c>
      <c r="CQ1300" s="219">
        <v>0.89166666666666705</v>
      </c>
      <c r="CV1300" s="219">
        <f t="shared" si="799"/>
        <v>0.8930555555555556</v>
      </c>
      <c r="CW1300" s="219">
        <f t="shared" si="799"/>
        <v>0.8930555555555556</v>
      </c>
      <c r="CY1300" s="219">
        <v>0.89166666666666705</v>
      </c>
    </row>
    <row r="1301" spans="68:103" ht="15" hidden="1" customHeight="1">
      <c r="BP1301" s="236">
        <f ca="1"/>
        <v>0.89097222222222205</v>
      </c>
      <c r="CN1301" s="219">
        <f t="shared" si="798"/>
        <v>0.89375000000000004</v>
      </c>
      <c r="CO1301" s="219">
        <f t="shared" si="798"/>
        <v>0.89375000000000004</v>
      </c>
      <c r="CQ1301" s="219">
        <v>0.89236111111111105</v>
      </c>
      <c r="CV1301" s="219">
        <f t="shared" si="799"/>
        <v>0.89375000000000004</v>
      </c>
      <c r="CW1301" s="219">
        <f t="shared" si="799"/>
        <v>0.89375000000000004</v>
      </c>
      <c r="CY1301" s="219">
        <v>0.89236111111111105</v>
      </c>
    </row>
    <row r="1302" spans="68:103" ht="15" hidden="1" customHeight="1">
      <c r="BP1302" s="236">
        <f ca="1"/>
        <v>0.89166666666666705</v>
      </c>
      <c r="CN1302" s="219">
        <f t="shared" si="798"/>
        <v>0.89444444444444449</v>
      </c>
      <c r="CO1302" s="219">
        <f t="shared" si="798"/>
        <v>0.89444444444444449</v>
      </c>
      <c r="CQ1302" s="219">
        <v>0.89305555555555605</v>
      </c>
      <c r="CV1302" s="219">
        <f t="shared" si="799"/>
        <v>0.89444444444444449</v>
      </c>
      <c r="CW1302" s="219">
        <f t="shared" si="799"/>
        <v>0.89444444444444449</v>
      </c>
      <c r="CY1302" s="219">
        <v>0.89305555555555605</v>
      </c>
    </row>
    <row r="1303" spans="68:103" ht="15" hidden="1" customHeight="1">
      <c r="BP1303" s="236">
        <f ca="1"/>
        <v>0.89236111111111105</v>
      </c>
      <c r="CN1303" s="219">
        <f t="shared" si="798"/>
        <v>0.89513888888888893</v>
      </c>
      <c r="CO1303" s="219">
        <f t="shared" si="798"/>
        <v>0.89513888888888893</v>
      </c>
      <c r="CQ1303" s="219">
        <v>0.89375000000000004</v>
      </c>
      <c r="CV1303" s="219">
        <f t="shared" si="799"/>
        <v>0.89513888888888893</v>
      </c>
      <c r="CW1303" s="219">
        <f t="shared" si="799"/>
        <v>0.89513888888888893</v>
      </c>
      <c r="CY1303" s="219">
        <v>0.89375000000000004</v>
      </c>
    </row>
    <row r="1304" spans="68:103" ht="15" hidden="1" customHeight="1">
      <c r="BP1304" s="236">
        <f ca="1"/>
        <v>0.89305555555555605</v>
      </c>
      <c r="CN1304" s="219">
        <f t="shared" si="798"/>
        <v>0.89583333333333337</v>
      </c>
      <c r="CO1304" s="219">
        <f t="shared" si="798"/>
        <v>0.89583333333333337</v>
      </c>
      <c r="CQ1304" s="219">
        <v>0.89444444444444404</v>
      </c>
      <c r="CV1304" s="219">
        <f t="shared" si="799"/>
        <v>0.89583333333333337</v>
      </c>
      <c r="CW1304" s="219">
        <f t="shared" si="799"/>
        <v>0.89583333333333337</v>
      </c>
      <c r="CY1304" s="219">
        <v>0.89444444444444404</v>
      </c>
    </row>
    <row r="1305" spans="68:103" ht="15" hidden="1" customHeight="1">
      <c r="BP1305" s="236">
        <f ca="1"/>
        <v>0.89375000000000004</v>
      </c>
      <c r="CN1305" s="219">
        <f t="shared" si="798"/>
        <v>0.89652777777777781</v>
      </c>
      <c r="CO1305" s="219">
        <f t="shared" si="798"/>
        <v>0.89652777777777781</v>
      </c>
      <c r="CQ1305" s="219">
        <v>0.89513888888888904</v>
      </c>
      <c r="CV1305" s="219">
        <f t="shared" si="799"/>
        <v>0.89652777777777781</v>
      </c>
      <c r="CW1305" s="219">
        <f t="shared" si="799"/>
        <v>0.89652777777777781</v>
      </c>
      <c r="CY1305" s="219">
        <v>0.89513888888888904</v>
      </c>
    </row>
    <row r="1306" spans="68:103" ht="15" hidden="1" customHeight="1">
      <c r="BP1306" s="236">
        <f ca="1"/>
        <v>0.89444444444444404</v>
      </c>
      <c r="CN1306" s="219">
        <f t="shared" si="798"/>
        <v>0.89722222222222225</v>
      </c>
      <c r="CO1306" s="219">
        <f t="shared" si="798"/>
        <v>0.89722222222222225</v>
      </c>
      <c r="CQ1306" s="219">
        <v>0.89583333333333304</v>
      </c>
      <c r="CV1306" s="219">
        <f t="shared" si="799"/>
        <v>0.89722222222222225</v>
      </c>
      <c r="CW1306" s="219">
        <f t="shared" si="799"/>
        <v>0.89722222222222225</v>
      </c>
      <c r="CY1306" s="219">
        <v>0.89583333333333304</v>
      </c>
    </row>
    <row r="1307" spans="68:103" ht="15" hidden="1" customHeight="1">
      <c r="BP1307" s="236">
        <f ca="1"/>
        <v>0.89513888888888904</v>
      </c>
      <c r="CN1307" s="219">
        <f t="shared" si="798"/>
        <v>0.8979166666666667</v>
      </c>
      <c r="CO1307" s="219">
        <f t="shared" si="798"/>
        <v>0.8979166666666667</v>
      </c>
      <c r="CQ1307" s="219">
        <v>0.89652777777777803</v>
      </c>
      <c r="CV1307" s="219">
        <f t="shared" si="799"/>
        <v>0.8979166666666667</v>
      </c>
      <c r="CW1307" s="219">
        <f t="shared" si="799"/>
        <v>0.8979166666666667</v>
      </c>
      <c r="CY1307" s="219">
        <v>0.89652777777777803</v>
      </c>
    </row>
    <row r="1308" spans="68:103" ht="15" hidden="1" customHeight="1">
      <c r="BP1308" s="236">
        <f ca="1"/>
        <v>0.89583333333333304</v>
      </c>
      <c r="CN1308" s="219">
        <f t="shared" si="798"/>
        <v>0.89861111111111114</v>
      </c>
      <c r="CO1308" s="219">
        <f t="shared" si="798"/>
        <v>0.89861111111111114</v>
      </c>
      <c r="CQ1308" s="219">
        <v>0.89722222222222203</v>
      </c>
      <c r="CV1308" s="219">
        <f t="shared" si="799"/>
        <v>0.89861111111111114</v>
      </c>
      <c r="CW1308" s="219">
        <f t="shared" si="799"/>
        <v>0.89861111111111114</v>
      </c>
      <c r="CY1308" s="219">
        <v>0.89722222222222203</v>
      </c>
    </row>
    <row r="1309" spans="68:103" ht="15" hidden="1" customHeight="1">
      <c r="BP1309" s="236">
        <f ca="1"/>
        <v>0.89652777777777803</v>
      </c>
      <c r="CN1309" s="219">
        <f t="shared" si="798"/>
        <v>0.89930555555555558</v>
      </c>
      <c r="CO1309" s="219">
        <f t="shared" si="798"/>
        <v>0.89930555555555558</v>
      </c>
      <c r="CQ1309" s="219">
        <v>0.89791666666666703</v>
      </c>
      <c r="CV1309" s="219">
        <f t="shared" si="799"/>
        <v>0.89930555555555558</v>
      </c>
      <c r="CW1309" s="219">
        <f t="shared" si="799"/>
        <v>0.89930555555555558</v>
      </c>
      <c r="CY1309" s="219">
        <v>0.89791666666666703</v>
      </c>
    </row>
    <row r="1310" spans="68:103" ht="15" hidden="1" customHeight="1">
      <c r="BP1310" s="236">
        <f ca="1"/>
        <v>0.89722222222222203</v>
      </c>
      <c r="CN1310" s="219">
        <f t="shared" si="798"/>
        <v>0.9</v>
      </c>
      <c r="CO1310" s="219">
        <f t="shared" si="798"/>
        <v>0.9</v>
      </c>
      <c r="CQ1310" s="219">
        <v>0.89861111111111103</v>
      </c>
      <c r="CV1310" s="219">
        <f t="shared" si="799"/>
        <v>0.9</v>
      </c>
      <c r="CW1310" s="219">
        <f t="shared" si="799"/>
        <v>0.9</v>
      </c>
      <c r="CY1310" s="219">
        <v>0.89861111111111103</v>
      </c>
    </row>
    <row r="1311" spans="68:103" ht="15" hidden="1" customHeight="1">
      <c r="BP1311" s="236">
        <f ca="1"/>
        <v>0.89791666666666703</v>
      </c>
      <c r="CN1311" s="219">
        <f t="shared" si="798"/>
        <v>0.90069444444444446</v>
      </c>
      <c r="CO1311" s="219">
        <f t="shared" si="798"/>
        <v>0.90069444444444446</v>
      </c>
      <c r="CQ1311" s="219">
        <v>0.89930555555555602</v>
      </c>
      <c r="CV1311" s="219">
        <f t="shared" si="799"/>
        <v>0.90069444444444446</v>
      </c>
      <c r="CW1311" s="219">
        <f t="shared" si="799"/>
        <v>0.90069444444444446</v>
      </c>
      <c r="CY1311" s="219">
        <v>0.89930555555555602</v>
      </c>
    </row>
    <row r="1312" spans="68:103" ht="15" hidden="1" customHeight="1">
      <c r="BP1312" s="236">
        <f ca="1"/>
        <v>0.89861111111111103</v>
      </c>
      <c r="CN1312" s="219">
        <f t="shared" ref="CN1312:CO1327" si="800">IF(CN1311=1,TIME(0,1,0),TIME(HOUR(CN1311),MINUTE(CN1311),0)+TIME(0,1,0))</f>
        <v>0.90138888888888891</v>
      </c>
      <c r="CO1312" s="219">
        <f t="shared" si="800"/>
        <v>0.90138888888888891</v>
      </c>
      <c r="CQ1312" s="219">
        <v>0.9</v>
      </c>
      <c r="CV1312" s="219">
        <f t="shared" ref="CV1312:CW1327" si="801">IF(CV1311=1,TIME(0,1,0),TIME(HOUR(CV1311),MINUTE(CV1311),0)+TIME(0,1,0))</f>
        <v>0.90138888888888891</v>
      </c>
      <c r="CW1312" s="219">
        <f t="shared" si="801"/>
        <v>0.90138888888888891</v>
      </c>
      <c r="CY1312" s="219">
        <v>0.9</v>
      </c>
    </row>
    <row r="1313" spans="68:103" ht="15" hidden="1" customHeight="1">
      <c r="BP1313" s="236">
        <f ca="1"/>
        <v>0.89930555555555602</v>
      </c>
      <c r="CN1313" s="219">
        <f t="shared" si="800"/>
        <v>0.90208333333333335</v>
      </c>
      <c r="CO1313" s="219">
        <f t="shared" si="800"/>
        <v>0.90208333333333335</v>
      </c>
      <c r="CQ1313" s="219">
        <v>0.90069444444444402</v>
      </c>
      <c r="CV1313" s="219">
        <f t="shared" si="801"/>
        <v>0.90208333333333335</v>
      </c>
      <c r="CW1313" s="219">
        <f t="shared" si="801"/>
        <v>0.90208333333333335</v>
      </c>
      <c r="CY1313" s="219">
        <v>0.90069444444444402</v>
      </c>
    </row>
    <row r="1314" spans="68:103" ht="15" hidden="1" customHeight="1">
      <c r="BP1314" s="236">
        <f ca="1"/>
        <v>0.9</v>
      </c>
      <c r="CN1314" s="219">
        <f t="shared" si="800"/>
        <v>0.90277777777777779</v>
      </c>
      <c r="CO1314" s="219">
        <f t="shared" si="800"/>
        <v>0.90277777777777779</v>
      </c>
      <c r="CQ1314" s="219">
        <v>0.90138888888888902</v>
      </c>
      <c r="CV1314" s="219">
        <f t="shared" si="801"/>
        <v>0.90277777777777779</v>
      </c>
      <c r="CW1314" s="219">
        <f t="shared" si="801"/>
        <v>0.90277777777777779</v>
      </c>
      <c r="CY1314" s="219">
        <v>0.90138888888888902</v>
      </c>
    </row>
    <row r="1315" spans="68:103" ht="15" hidden="1" customHeight="1">
      <c r="BP1315" s="236">
        <f ca="1"/>
        <v>0.90069444444444402</v>
      </c>
      <c r="CN1315" s="219">
        <f t="shared" si="800"/>
        <v>0.90347222222222223</v>
      </c>
      <c r="CO1315" s="219">
        <f t="shared" si="800"/>
        <v>0.90347222222222223</v>
      </c>
      <c r="CQ1315" s="219">
        <v>0.90208333333333302</v>
      </c>
      <c r="CV1315" s="219">
        <f t="shared" si="801"/>
        <v>0.90347222222222223</v>
      </c>
      <c r="CW1315" s="219">
        <f t="shared" si="801"/>
        <v>0.90347222222222223</v>
      </c>
      <c r="CY1315" s="219">
        <v>0.90208333333333302</v>
      </c>
    </row>
    <row r="1316" spans="68:103" ht="15" hidden="1" customHeight="1">
      <c r="BP1316" s="236">
        <f ca="1"/>
        <v>0.90138888888888902</v>
      </c>
      <c r="CN1316" s="219">
        <f t="shared" si="800"/>
        <v>0.90416666666666667</v>
      </c>
      <c r="CO1316" s="219">
        <f t="shared" si="800"/>
        <v>0.90416666666666667</v>
      </c>
      <c r="CQ1316" s="219">
        <v>0.90277777777777801</v>
      </c>
      <c r="CV1316" s="219">
        <f t="shared" si="801"/>
        <v>0.90416666666666667</v>
      </c>
      <c r="CW1316" s="219">
        <f t="shared" si="801"/>
        <v>0.90416666666666667</v>
      </c>
      <c r="CY1316" s="219">
        <v>0.90277777777777801</v>
      </c>
    </row>
    <row r="1317" spans="68:103" ht="15" hidden="1" customHeight="1">
      <c r="BP1317" s="236">
        <f ca="1"/>
        <v>0.90208333333333302</v>
      </c>
      <c r="CN1317" s="219">
        <f t="shared" si="800"/>
        <v>0.90486111111111112</v>
      </c>
      <c r="CO1317" s="219">
        <f t="shared" si="800"/>
        <v>0.90486111111111112</v>
      </c>
      <c r="CQ1317" s="219">
        <v>0.90347222222222201</v>
      </c>
      <c r="CV1317" s="219">
        <f t="shared" si="801"/>
        <v>0.90486111111111112</v>
      </c>
      <c r="CW1317" s="219">
        <f t="shared" si="801"/>
        <v>0.90486111111111112</v>
      </c>
      <c r="CY1317" s="219">
        <v>0.90347222222222201</v>
      </c>
    </row>
    <row r="1318" spans="68:103" ht="15" hidden="1" customHeight="1">
      <c r="BP1318" s="236">
        <f ca="1"/>
        <v>0.90277777777777801</v>
      </c>
      <c r="CN1318" s="219">
        <f t="shared" si="800"/>
        <v>0.90555555555555556</v>
      </c>
      <c r="CO1318" s="219">
        <f t="shared" si="800"/>
        <v>0.90555555555555556</v>
      </c>
      <c r="CQ1318" s="219">
        <v>0.90416666666666701</v>
      </c>
      <c r="CV1318" s="219">
        <f t="shared" si="801"/>
        <v>0.90555555555555556</v>
      </c>
      <c r="CW1318" s="219">
        <f t="shared" si="801"/>
        <v>0.90555555555555556</v>
      </c>
      <c r="CY1318" s="219">
        <v>0.90416666666666701</v>
      </c>
    </row>
    <row r="1319" spans="68:103" ht="15" hidden="1" customHeight="1">
      <c r="BP1319" s="236">
        <f ca="1"/>
        <v>0.90347222222222201</v>
      </c>
      <c r="CN1319" s="219">
        <f t="shared" si="800"/>
        <v>0.90625</v>
      </c>
      <c r="CO1319" s="219">
        <f t="shared" si="800"/>
        <v>0.90625</v>
      </c>
      <c r="CQ1319" s="219">
        <v>0.90486111111111101</v>
      </c>
      <c r="CV1319" s="219">
        <f t="shared" si="801"/>
        <v>0.90625</v>
      </c>
      <c r="CW1319" s="219">
        <f t="shared" si="801"/>
        <v>0.90625</v>
      </c>
      <c r="CY1319" s="219">
        <v>0.90486111111111101</v>
      </c>
    </row>
    <row r="1320" spans="68:103" ht="15" hidden="1" customHeight="1">
      <c r="BP1320" s="236">
        <f ca="1"/>
        <v>0.90416666666666701</v>
      </c>
      <c r="CN1320" s="219">
        <f t="shared" si="800"/>
        <v>0.90694444444444444</v>
      </c>
      <c r="CO1320" s="219">
        <f t="shared" si="800"/>
        <v>0.90694444444444444</v>
      </c>
      <c r="CQ1320" s="219">
        <v>0.905555555555556</v>
      </c>
      <c r="CV1320" s="219">
        <f t="shared" si="801"/>
        <v>0.90694444444444444</v>
      </c>
      <c r="CW1320" s="219">
        <f t="shared" si="801"/>
        <v>0.90694444444444444</v>
      </c>
      <c r="CY1320" s="219">
        <v>0.905555555555556</v>
      </c>
    </row>
    <row r="1321" spans="68:103" ht="15" hidden="1" customHeight="1">
      <c r="BP1321" s="236">
        <f ca="1"/>
        <v>0.90486111111111101</v>
      </c>
      <c r="CN1321" s="219">
        <f t="shared" si="800"/>
        <v>0.90763888888888888</v>
      </c>
      <c r="CO1321" s="219">
        <f t="shared" si="800"/>
        <v>0.90763888888888888</v>
      </c>
      <c r="CQ1321" s="219">
        <v>0.90625</v>
      </c>
      <c r="CV1321" s="219">
        <f t="shared" si="801"/>
        <v>0.90763888888888888</v>
      </c>
      <c r="CW1321" s="219">
        <f t="shared" si="801"/>
        <v>0.90763888888888888</v>
      </c>
      <c r="CY1321" s="219">
        <v>0.90625</v>
      </c>
    </row>
    <row r="1322" spans="68:103" ht="15" hidden="1" customHeight="1">
      <c r="BP1322" s="236">
        <f ca="1"/>
        <v>0.905555555555556</v>
      </c>
      <c r="CN1322" s="219">
        <f t="shared" si="800"/>
        <v>0.90833333333333333</v>
      </c>
      <c r="CO1322" s="219">
        <f t="shared" si="800"/>
        <v>0.90833333333333333</v>
      </c>
      <c r="CQ1322" s="219">
        <v>0.906944444444444</v>
      </c>
      <c r="CV1322" s="219">
        <f t="shared" si="801"/>
        <v>0.90833333333333333</v>
      </c>
      <c r="CW1322" s="219">
        <f t="shared" si="801"/>
        <v>0.90833333333333333</v>
      </c>
      <c r="CY1322" s="219">
        <v>0.906944444444444</v>
      </c>
    </row>
    <row r="1323" spans="68:103" ht="15" hidden="1" customHeight="1">
      <c r="BP1323" s="236">
        <f ca="1"/>
        <v>0.90625</v>
      </c>
      <c r="CN1323" s="219">
        <f t="shared" si="800"/>
        <v>0.90902777777777777</v>
      </c>
      <c r="CO1323" s="219">
        <f t="shared" si="800"/>
        <v>0.90902777777777777</v>
      </c>
      <c r="CQ1323" s="219">
        <v>0.90763888888888899</v>
      </c>
      <c r="CV1323" s="219">
        <f t="shared" si="801"/>
        <v>0.90902777777777777</v>
      </c>
      <c r="CW1323" s="219">
        <f t="shared" si="801"/>
        <v>0.90902777777777777</v>
      </c>
      <c r="CY1323" s="219">
        <v>0.90763888888888899</v>
      </c>
    </row>
    <row r="1324" spans="68:103" ht="15" hidden="1" customHeight="1">
      <c r="BP1324" s="236">
        <f ca="1"/>
        <v>0.906944444444444</v>
      </c>
      <c r="CN1324" s="219">
        <f t="shared" si="800"/>
        <v>0.90972222222222221</v>
      </c>
      <c r="CO1324" s="219">
        <f t="shared" si="800"/>
        <v>0.90972222222222221</v>
      </c>
      <c r="CQ1324" s="219">
        <v>0.90833333333333299</v>
      </c>
      <c r="CV1324" s="219">
        <f t="shared" si="801"/>
        <v>0.90972222222222221</v>
      </c>
      <c r="CW1324" s="219">
        <f t="shared" si="801"/>
        <v>0.90972222222222221</v>
      </c>
      <c r="CY1324" s="219">
        <v>0.90833333333333299</v>
      </c>
    </row>
    <row r="1325" spans="68:103" ht="15" hidden="1" customHeight="1">
      <c r="BP1325" s="236">
        <f ca="1"/>
        <v>0.90763888888888899</v>
      </c>
      <c r="CN1325" s="219">
        <f t="shared" si="800"/>
        <v>0.91041666666666665</v>
      </c>
      <c r="CO1325" s="219">
        <f t="shared" si="800"/>
        <v>0.91041666666666665</v>
      </c>
      <c r="CQ1325" s="219">
        <v>0.90902777777777799</v>
      </c>
      <c r="CV1325" s="219">
        <f t="shared" si="801"/>
        <v>0.91041666666666665</v>
      </c>
      <c r="CW1325" s="219">
        <f t="shared" si="801"/>
        <v>0.91041666666666665</v>
      </c>
      <c r="CY1325" s="219">
        <v>0.90902777777777799</v>
      </c>
    </row>
    <row r="1326" spans="68:103" ht="15" hidden="1" customHeight="1">
      <c r="BP1326" s="236">
        <f ca="1"/>
        <v>0.90833333333333299</v>
      </c>
      <c r="CN1326" s="219">
        <f t="shared" si="800"/>
        <v>0.91111111111111109</v>
      </c>
      <c r="CO1326" s="219">
        <f t="shared" si="800"/>
        <v>0.91111111111111109</v>
      </c>
      <c r="CQ1326" s="219">
        <v>0.90972222222222199</v>
      </c>
      <c r="CV1326" s="219">
        <f t="shared" si="801"/>
        <v>0.91111111111111109</v>
      </c>
      <c r="CW1326" s="219">
        <f t="shared" si="801"/>
        <v>0.91111111111111109</v>
      </c>
      <c r="CY1326" s="219">
        <v>0.90972222222222199</v>
      </c>
    </row>
    <row r="1327" spans="68:103" ht="15" hidden="1" customHeight="1">
      <c r="BP1327" s="236">
        <f ca="1"/>
        <v>0.90902777777777799</v>
      </c>
      <c r="CN1327" s="219">
        <f t="shared" si="800"/>
        <v>0.91180555555555554</v>
      </c>
      <c r="CO1327" s="219">
        <f t="shared" si="800"/>
        <v>0.91180555555555554</v>
      </c>
      <c r="CQ1327" s="219">
        <v>0.91041666666666698</v>
      </c>
      <c r="CV1327" s="219">
        <f t="shared" si="801"/>
        <v>0.91180555555555554</v>
      </c>
      <c r="CW1327" s="219">
        <f t="shared" si="801"/>
        <v>0.91180555555555554</v>
      </c>
      <c r="CY1327" s="219">
        <v>0.91041666666666698</v>
      </c>
    </row>
    <row r="1328" spans="68:103" ht="15" hidden="1" customHeight="1">
      <c r="BP1328" s="236">
        <f ca="1"/>
        <v>0.90972222222222199</v>
      </c>
      <c r="CN1328" s="219">
        <f t="shared" ref="CN1328:CO1343" si="802">IF(CN1327=1,TIME(0,1,0),TIME(HOUR(CN1327),MINUTE(CN1327),0)+TIME(0,1,0))</f>
        <v>0.91249999999999998</v>
      </c>
      <c r="CO1328" s="219">
        <f t="shared" si="802"/>
        <v>0.91249999999999998</v>
      </c>
      <c r="CQ1328" s="219">
        <v>0.91111111111111098</v>
      </c>
      <c r="CV1328" s="219">
        <f t="shared" ref="CV1328:CW1343" si="803">IF(CV1327=1,TIME(0,1,0),TIME(HOUR(CV1327),MINUTE(CV1327),0)+TIME(0,1,0))</f>
        <v>0.91249999999999998</v>
      </c>
      <c r="CW1328" s="219">
        <f t="shared" si="803"/>
        <v>0.91249999999999998</v>
      </c>
      <c r="CY1328" s="219">
        <v>0.91111111111111098</v>
      </c>
    </row>
    <row r="1329" spans="68:103" ht="15" hidden="1" customHeight="1">
      <c r="BP1329" s="236">
        <f ca="1"/>
        <v>0.91041666666666698</v>
      </c>
      <c r="CN1329" s="219">
        <f t="shared" si="802"/>
        <v>0.91319444444444442</v>
      </c>
      <c r="CO1329" s="219">
        <f t="shared" si="802"/>
        <v>0.91319444444444442</v>
      </c>
      <c r="CQ1329" s="219">
        <v>0.91180555555555598</v>
      </c>
      <c r="CV1329" s="219">
        <f t="shared" si="803"/>
        <v>0.91319444444444442</v>
      </c>
      <c r="CW1329" s="219">
        <f t="shared" si="803"/>
        <v>0.91319444444444442</v>
      </c>
      <c r="CY1329" s="219">
        <v>0.91180555555555598</v>
      </c>
    </row>
    <row r="1330" spans="68:103" ht="15" hidden="1" customHeight="1">
      <c r="BP1330" s="236">
        <f ca="1"/>
        <v>0.91111111111111098</v>
      </c>
      <c r="CN1330" s="219">
        <f t="shared" si="802"/>
        <v>0.91388888888888886</v>
      </c>
      <c r="CO1330" s="219">
        <f t="shared" si="802"/>
        <v>0.91388888888888886</v>
      </c>
      <c r="CQ1330" s="219">
        <v>0.91249999999999998</v>
      </c>
      <c r="CV1330" s="219">
        <f t="shared" si="803"/>
        <v>0.91388888888888886</v>
      </c>
      <c r="CW1330" s="219">
        <f t="shared" si="803"/>
        <v>0.91388888888888886</v>
      </c>
      <c r="CY1330" s="219">
        <v>0.91249999999999998</v>
      </c>
    </row>
    <row r="1331" spans="68:103" ht="15" hidden="1" customHeight="1">
      <c r="BP1331" s="236">
        <f ca="1"/>
        <v>0.91180555555555598</v>
      </c>
      <c r="CN1331" s="219">
        <f t="shared" si="802"/>
        <v>0.9145833333333333</v>
      </c>
      <c r="CO1331" s="219">
        <f t="shared" si="802"/>
        <v>0.9145833333333333</v>
      </c>
      <c r="CQ1331" s="219">
        <v>0.91319444444444497</v>
      </c>
      <c r="CV1331" s="219">
        <f t="shared" si="803"/>
        <v>0.9145833333333333</v>
      </c>
      <c r="CW1331" s="219">
        <f t="shared" si="803"/>
        <v>0.9145833333333333</v>
      </c>
      <c r="CY1331" s="219">
        <v>0.91319444444444497</v>
      </c>
    </row>
    <row r="1332" spans="68:103" ht="15" hidden="1" customHeight="1">
      <c r="BP1332" s="236">
        <f ca="1"/>
        <v>0.91249999999999998</v>
      </c>
      <c r="CN1332" s="219">
        <f t="shared" si="802"/>
        <v>0.91527777777777775</v>
      </c>
      <c r="CO1332" s="219">
        <f t="shared" si="802"/>
        <v>0.91527777777777775</v>
      </c>
      <c r="CQ1332" s="219">
        <v>0.91388888888888897</v>
      </c>
      <c r="CV1332" s="219">
        <f t="shared" si="803"/>
        <v>0.91527777777777775</v>
      </c>
      <c r="CW1332" s="219">
        <f t="shared" si="803"/>
        <v>0.91527777777777775</v>
      </c>
      <c r="CY1332" s="219">
        <v>0.91388888888888897</v>
      </c>
    </row>
    <row r="1333" spans="68:103" ht="15" hidden="1" customHeight="1">
      <c r="BP1333" s="236">
        <f ca="1"/>
        <v>0.91319444444444497</v>
      </c>
      <c r="CN1333" s="219">
        <f t="shared" si="802"/>
        <v>0.91597222222222219</v>
      </c>
      <c r="CO1333" s="219">
        <f t="shared" si="802"/>
        <v>0.91597222222222219</v>
      </c>
      <c r="CQ1333" s="219">
        <v>0.91458333333333297</v>
      </c>
      <c r="CV1333" s="219">
        <f t="shared" si="803"/>
        <v>0.91597222222222219</v>
      </c>
      <c r="CW1333" s="219">
        <f t="shared" si="803"/>
        <v>0.91597222222222219</v>
      </c>
      <c r="CY1333" s="219">
        <v>0.91458333333333297</v>
      </c>
    </row>
    <row r="1334" spans="68:103" ht="15" hidden="1" customHeight="1">
      <c r="BP1334" s="236">
        <f ca="1"/>
        <v>0.91388888888888897</v>
      </c>
      <c r="CN1334" s="219">
        <f t="shared" si="802"/>
        <v>0.91666666666666663</v>
      </c>
      <c r="CO1334" s="219">
        <f t="shared" si="802"/>
        <v>0.91666666666666663</v>
      </c>
      <c r="CQ1334" s="219">
        <v>0.91527777777777797</v>
      </c>
      <c r="CV1334" s="219">
        <f t="shared" si="803"/>
        <v>0.91666666666666663</v>
      </c>
      <c r="CW1334" s="219">
        <f t="shared" si="803"/>
        <v>0.91666666666666663</v>
      </c>
      <c r="CY1334" s="219">
        <v>0.91527777777777797</v>
      </c>
    </row>
    <row r="1335" spans="68:103" ht="15" hidden="1" customHeight="1">
      <c r="BP1335" s="236">
        <f ca="1"/>
        <v>0.91458333333333297</v>
      </c>
      <c r="CN1335" s="219">
        <f t="shared" si="802"/>
        <v>0.91736111111111107</v>
      </c>
      <c r="CO1335" s="219">
        <f t="shared" si="802"/>
        <v>0.91736111111111107</v>
      </c>
      <c r="CQ1335" s="219">
        <v>0.91597222222222197</v>
      </c>
      <c r="CV1335" s="219">
        <f t="shared" si="803"/>
        <v>0.91736111111111107</v>
      </c>
      <c r="CW1335" s="219">
        <f t="shared" si="803"/>
        <v>0.91736111111111107</v>
      </c>
      <c r="CY1335" s="219">
        <v>0.91597222222222197</v>
      </c>
    </row>
    <row r="1336" spans="68:103" ht="15" hidden="1" customHeight="1">
      <c r="BP1336" s="236">
        <f ca="1"/>
        <v>0.91527777777777797</v>
      </c>
      <c r="CN1336" s="219">
        <f t="shared" si="802"/>
        <v>0.91805555555555551</v>
      </c>
      <c r="CO1336" s="219">
        <f t="shared" si="802"/>
        <v>0.91805555555555551</v>
      </c>
      <c r="CQ1336" s="219">
        <v>0.91666666666666696</v>
      </c>
      <c r="CV1336" s="219">
        <f t="shared" si="803"/>
        <v>0.91805555555555551</v>
      </c>
      <c r="CW1336" s="219">
        <f t="shared" si="803"/>
        <v>0.91805555555555551</v>
      </c>
      <c r="CY1336" s="219">
        <v>0.91666666666666696</v>
      </c>
    </row>
    <row r="1337" spans="68:103" ht="15" hidden="1" customHeight="1">
      <c r="BP1337" s="236">
        <f ca="1"/>
        <v>0.91597222222222197</v>
      </c>
      <c r="CN1337" s="219">
        <f t="shared" si="802"/>
        <v>0.91874999999999996</v>
      </c>
      <c r="CO1337" s="219">
        <f t="shared" si="802"/>
        <v>0.91874999999999996</v>
      </c>
      <c r="CQ1337" s="219">
        <v>0.91736111111111096</v>
      </c>
      <c r="CV1337" s="219">
        <f t="shared" si="803"/>
        <v>0.91874999999999996</v>
      </c>
      <c r="CW1337" s="219">
        <f t="shared" si="803"/>
        <v>0.91874999999999996</v>
      </c>
      <c r="CY1337" s="219">
        <v>0.91736111111111096</v>
      </c>
    </row>
    <row r="1338" spans="68:103" ht="15" hidden="1" customHeight="1">
      <c r="BP1338" s="236">
        <f ca="1"/>
        <v>0.91666666666666696</v>
      </c>
      <c r="CN1338" s="219">
        <f t="shared" si="802"/>
        <v>0.9194444444444444</v>
      </c>
      <c r="CO1338" s="219">
        <f t="shared" si="802"/>
        <v>0.9194444444444444</v>
      </c>
      <c r="CQ1338" s="219">
        <v>0.91805555555555596</v>
      </c>
      <c r="CV1338" s="219">
        <f t="shared" si="803"/>
        <v>0.9194444444444444</v>
      </c>
      <c r="CW1338" s="219">
        <f t="shared" si="803"/>
        <v>0.9194444444444444</v>
      </c>
      <c r="CY1338" s="219">
        <v>0.91805555555555596</v>
      </c>
    </row>
    <row r="1339" spans="68:103" ht="15" hidden="1" customHeight="1">
      <c r="BP1339" s="236">
        <f ca="1"/>
        <v>0.91736111111111096</v>
      </c>
      <c r="CN1339" s="219">
        <f t="shared" si="802"/>
        <v>0.92013888888888884</v>
      </c>
      <c r="CO1339" s="219">
        <f t="shared" si="802"/>
        <v>0.92013888888888884</v>
      </c>
      <c r="CQ1339" s="219">
        <v>0.91874999999999996</v>
      </c>
      <c r="CV1339" s="219">
        <f t="shared" si="803"/>
        <v>0.92013888888888884</v>
      </c>
      <c r="CW1339" s="219">
        <f t="shared" si="803"/>
        <v>0.92013888888888884</v>
      </c>
      <c r="CY1339" s="219">
        <v>0.91874999999999996</v>
      </c>
    </row>
    <row r="1340" spans="68:103" ht="15" hidden="1" customHeight="1">
      <c r="BP1340" s="236">
        <f ca="1"/>
        <v>0.91805555555555596</v>
      </c>
      <c r="CN1340" s="219">
        <f t="shared" si="802"/>
        <v>0.92083333333333328</v>
      </c>
      <c r="CO1340" s="219">
        <f t="shared" si="802"/>
        <v>0.92083333333333328</v>
      </c>
      <c r="CQ1340" s="219">
        <v>0.91944444444444495</v>
      </c>
      <c r="CV1340" s="219">
        <f t="shared" si="803"/>
        <v>0.92083333333333328</v>
      </c>
      <c r="CW1340" s="219">
        <f t="shared" si="803"/>
        <v>0.92083333333333328</v>
      </c>
      <c r="CY1340" s="219">
        <v>0.91944444444444495</v>
      </c>
    </row>
    <row r="1341" spans="68:103" ht="15" hidden="1" customHeight="1">
      <c r="BP1341" s="236">
        <f ca="1"/>
        <v>0.91874999999999996</v>
      </c>
      <c r="CN1341" s="219">
        <f t="shared" si="802"/>
        <v>0.92152777777777772</v>
      </c>
      <c r="CO1341" s="219">
        <f t="shared" si="802"/>
        <v>0.92152777777777772</v>
      </c>
      <c r="CQ1341" s="219">
        <v>0.92013888888888895</v>
      </c>
      <c r="CV1341" s="219">
        <f t="shared" si="803"/>
        <v>0.92152777777777772</v>
      </c>
      <c r="CW1341" s="219">
        <f t="shared" si="803"/>
        <v>0.92152777777777772</v>
      </c>
      <c r="CY1341" s="219">
        <v>0.92013888888888895</v>
      </c>
    </row>
    <row r="1342" spans="68:103" ht="15" hidden="1" customHeight="1">
      <c r="BP1342" s="236">
        <f ca="1"/>
        <v>0.91944444444444495</v>
      </c>
      <c r="CN1342" s="219">
        <f t="shared" si="802"/>
        <v>0.92222222222222217</v>
      </c>
      <c r="CO1342" s="219">
        <f t="shared" si="802"/>
        <v>0.92222222222222217</v>
      </c>
      <c r="CQ1342" s="219">
        <v>0.92083333333333295</v>
      </c>
      <c r="CV1342" s="219">
        <f t="shared" si="803"/>
        <v>0.92222222222222217</v>
      </c>
      <c r="CW1342" s="219">
        <f t="shared" si="803"/>
        <v>0.92222222222222217</v>
      </c>
      <c r="CY1342" s="219">
        <v>0.92083333333333295</v>
      </c>
    </row>
    <row r="1343" spans="68:103" ht="15" hidden="1" customHeight="1">
      <c r="BP1343" s="236">
        <f ca="1"/>
        <v>0.92013888888888895</v>
      </c>
      <c r="CN1343" s="219">
        <f t="shared" si="802"/>
        <v>0.92291666666666672</v>
      </c>
      <c r="CO1343" s="219">
        <f t="shared" si="802"/>
        <v>0.92291666666666672</v>
      </c>
      <c r="CQ1343" s="219">
        <v>0.92152777777777795</v>
      </c>
      <c r="CV1343" s="219">
        <f t="shared" si="803"/>
        <v>0.92291666666666672</v>
      </c>
      <c r="CW1343" s="219">
        <f t="shared" si="803"/>
        <v>0.92291666666666672</v>
      </c>
      <c r="CY1343" s="219">
        <v>0.92152777777777795</v>
      </c>
    </row>
    <row r="1344" spans="68:103" ht="15" hidden="1" customHeight="1">
      <c r="BP1344" s="236">
        <f ca="1"/>
        <v>0.92083333333333295</v>
      </c>
      <c r="CN1344" s="219">
        <f t="shared" ref="CN1344:CO1359" si="804">IF(CN1343=1,TIME(0,1,0),TIME(HOUR(CN1343),MINUTE(CN1343),0)+TIME(0,1,0))</f>
        <v>0.92361111111111116</v>
      </c>
      <c r="CO1344" s="219">
        <f t="shared" si="804"/>
        <v>0.92361111111111116</v>
      </c>
      <c r="CQ1344" s="219">
        <v>0.92222222222222205</v>
      </c>
      <c r="CV1344" s="219">
        <f t="shared" ref="CV1344:CW1359" si="805">IF(CV1343=1,TIME(0,1,0),TIME(HOUR(CV1343),MINUTE(CV1343),0)+TIME(0,1,0))</f>
        <v>0.92361111111111116</v>
      </c>
      <c r="CW1344" s="219">
        <f t="shared" si="805"/>
        <v>0.92361111111111116</v>
      </c>
      <c r="CY1344" s="219">
        <v>0.92222222222222205</v>
      </c>
    </row>
    <row r="1345" spans="68:103" ht="15" hidden="1" customHeight="1">
      <c r="BP1345" s="236">
        <f ca="1"/>
        <v>0.92152777777777795</v>
      </c>
      <c r="CN1345" s="219">
        <f t="shared" si="804"/>
        <v>0.9243055555555556</v>
      </c>
      <c r="CO1345" s="219">
        <f t="shared" si="804"/>
        <v>0.9243055555555556</v>
      </c>
      <c r="CQ1345" s="219">
        <v>0.92291666666666705</v>
      </c>
      <c r="CV1345" s="219">
        <f t="shared" si="805"/>
        <v>0.9243055555555556</v>
      </c>
      <c r="CW1345" s="219">
        <f t="shared" si="805"/>
        <v>0.9243055555555556</v>
      </c>
      <c r="CY1345" s="219">
        <v>0.92291666666666705</v>
      </c>
    </row>
    <row r="1346" spans="68:103" ht="15" hidden="1" customHeight="1">
      <c r="BP1346" s="236">
        <f ca="1"/>
        <v>0.92222222222222205</v>
      </c>
      <c r="CN1346" s="219">
        <f t="shared" si="804"/>
        <v>0.92500000000000004</v>
      </c>
      <c r="CO1346" s="219">
        <f t="shared" si="804"/>
        <v>0.92500000000000004</v>
      </c>
      <c r="CQ1346" s="219">
        <v>0.92361111111111105</v>
      </c>
      <c r="CV1346" s="219">
        <f t="shared" si="805"/>
        <v>0.92500000000000004</v>
      </c>
      <c r="CW1346" s="219">
        <f t="shared" si="805"/>
        <v>0.92500000000000004</v>
      </c>
      <c r="CY1346" s="219">
        <v>0.92361111111111105</v>
      </c>
    </row>
    <row r="1347" spans="68:103" ht="15" hidden="1" customHeight="1">
      <c r="BP1347" s="236">
        <f ca="1"/>
        <v>0.92291666666666705</v>
      </c>
      <c r="CN1347" s="219">
        <f t="shared" si="804"/>
        <v>0.92569444444444449</v>
      </c>
      <c r="CO1347" s="219">
        <f t="shared" si="804"/>
        <v>0.92569444444444449</v>
      </c>
      <c r="CQ1347" s="219">
        <v>0.92430555555555605</v>
      </c>
      <c r="CV1347" s="219">
        <f t="shared" si="805"/>
        <v>0.92569444444444449</v>
      </c>
      <c r="CW1347" s="219">
        <f t="shared" si="805"/>
        <v>0.92569444444444449</v>
      </c>
      <c r="CY1347" s="219">
        <v>0.92430555555555605</v>
      </c>
    </row>
    <row r="1348" spans="68:103" ht="15" hidden="1" customHeight="1">
      <c r="BP1348" s="236">
        <f ca="1"/>
        <v>0.92361111111111105</v>
      </c>
      <c r="CN1348" s="219">
        <f t="shared" si="804"/>
        <v>0.92638888888888893</v>
      </c>
      <c r="CO1348" s="219">
        <f t="shared" si="804"/>
        <v>0.92638888888888893</v>
      </c>
      <c r="CQ1348" s="219">
        <v>0.92500000000000004</v>
      </c>
      <c r="CV1348" s="219">
        <f t="shared" si="805"/>
        <v>0.92638888888888893</v>
      </c>
      <c r="CW1348" s="219">
        <f t="shared" si="805"/>
        <v>0.92638888888888893</v>
      </c>
      <c r="CY1348" s="219">
        <v>0.92500000000000004</v>
      </c>
    </row>
    <row r="1349" spans="68:103" ht="15" hidden="1" customHeight="1">
      <c r="BP1349" s="236">
        <f ca="1"/>
        <v>0.92430555555555605</v>
      </c>
      <c r="CN1349" s="219">
        <f t="shared" si="804"/>
        <v>0.92708333333333337</v>
      </c>
      <c r="CO1349" s="219">
        <f t="shared" si="804"/>
        <v>0.92708333333333337</v>
      </c>
      <c r="CQ1349" s="219">
        <v>0.92569444444444404</v>
      </c>
      <c r="CV1349" s="219">
        <f t="shared" si="805"/>
        <v>0.92708333333333337</v>
      </c>
      <c r="CW1349" s="219">
        <f t="shared" si="805"/>
        <v>0.92708333333333337</v>
      </c>
      <c r="CY1349" s="219">
        <v>0.92569444444444404</v>
      </c>
    </row>
    <row r="1350" spans="68:103" ht="15" hidden="1" customHeight="1">
      <c r="BP1350" s="236">
        <f ca="1"/>
        <v>0.92500000000000004</v>
      </c>
      <c r="CN1350" s="219">
        <f t="shared" si="804"/>
        <v>0.92777777777777781</v>
      </c>
      <c r="CO1350" s="219">
        <f t="shared" si="804"/>
        <v>0.92777777777777781</v>
      </c>
      <c r="CQ1350" s="219">
        <v>0.92638888888888904</v>
      </c>
      <c r="CV1350" s="219">
        <f t="shared" si="805"/>
        <v>0.92777777777777781</v>
      </c>
      <c r="CW1350" s="219">
        <f t="shared" si="805"/>
        <v>0.92777777777777781</v>
      </c>
      <c r="CY1350" s="219">
        <v>0.92638888888888904</v>
      </c>
    </row>
    <row r="1351" spans="68:103" ht="15" hidden="1" customHeight="1">
      <c r="BP1351" s="236">
        <f ca="1"/>
        <v>0.92569444444444404</v>
      </c>
      <c r="CN1351" s="219">
        <f t="shared" si="804"/>
        <v>0.92847222222222225</v>
      </c>
      <c r="CO1351" s="219">
        <f t="shared" si="804"/>
        <v>0.92847222222222225</v>
      </c>
      <c r="CQ1351" s="219">
        <v>0.92708333333333304</v>
      </c>
      <c r="CV1351" s="219">
        <f t="shared" si="805"/>
        <v>0.92847222222222225</v>
      </c>
      <c r="CW1351" s="219">
        <f t="shared" si="805"/>
        <v>0.92847222222222225</v>
      </c>
      <c r="CY1351" s="219">
        <v>0.92708333333333304</v>
      </c>
    </row>
    <row r="1352" spans="68:103" ht="15" hidden="1" customHeight="1">
      <c r="BP1352" s="236">
        <f ca="1"/>
        <v>0.92638888888888904</v>
      </c>
      <c r="CN1352" s="219">
        <f t="shared" si="804"/>
        <v>0.9291666666666667</v>
      </c>
      <c r="CO1352" s="219">
        <f t="shared" si="804"/>
        <v>0.9291666666666667</v>
      </c>
      <c r="CQ1352" s="219">
        <v>0.92777777777777803</v>
      </c>
      <c r="CV1352" s="219">
        <f t="shared" si="805"/>
        <v>0.9291666666666667</v>
      </c>
      <c r="CW1352" s="219">
        <f t="shared" si="805"/>
        <v>0.9291666666666667</v>
      </c>
      <c r="CY1352" s="219">
        <v>0.92777777777777803</v>
      </c>
    </row>
    <row r="1353" spans="68:103" ht="15" hidden="1" customHeight="1">
      <c r="BP1353" s="236">
        <f ca="1"/>
        <v>0.92708333333333304</v>
      </c>
      <c r="CN1353" s="219">
        <f t="shared" si="804"/>
        <v>0.92986111111111114</v>
      </c>
      <c r="CO1353" s="219">
        <f t="shared" si="804"/>
        <v>0.92986111111111114</v>
      </c>
      <c r="CQ1353" s="219">
        <v>0.92847222222222203</v>
      </c>
      <c r="CV1353" s="219">
        <f t="shared" si="805"/>
        <v>0.92986111111111114</v>
      </c>
      <c r="CW1353" s="219">
        <f t="shared" si="805"/>
        <v>0.92986111111111114</v>
      </c>
      <c r="CY1353" s="219">
        <v>0.92847222222222203</v>
      </c>
    </row>
    <row r="1354" spans="68:103" ht="15" hidden="1" customHeight="1">
      <c r="BP1354" s="236">
        <f ca="1"/>
        <v>0.92777777777777803</v>
      </c>
      <c r="CN1354" s="219">
        <f t="shared" si="804"/>
        <v>0.93055555555555558</v>
      </c>
      <c r="CO1354" s="219">
        <f t="shared" si="804"/>
        <v>0.93055555555555558</v>
      </c>
      <c r="CQ1354" s="219">
        <v>0.92916666666666703</v>
      </c>
      <c r="CV1354" s="219">
        <f t="shared" si="805"/>
        <v>0.93055555555555558</v>
      </c>
      <c r="CW1354" s="219">
        <f t="shared" si="805"/>
        <v>0.93055555555555558</v>
      </c>
      <c r="CY1354" s="219">
        <v>0.92916666666666703</v>
      </c>
    </row>
    <row r="1355" spans="68:103" ht="15" hidden="1" customHeight="1">
      <c r="BP1355" s="236">
        <f ca="1"/>
        <v>0.92847222222222203</v>
      </c>
      <c r="CN1355" s="219">
        <f t="shared" si="804"/>
        <v>0.93125000000000002</v>
      </c>
      <c r="CO1355" s="219">
        <f t="shared" si="804"/>
        <v>0.93125000000000002</v>
      </c>
      <c r="CQ1355" s="219">
        <v>0.92986111111111103</v>
      </c>
      <c r="CV1355" s="219">
        <f t="shared" si="805"/>
        <v>0.93125000000000002</v>
      </c>
      <c r="CW1355" s="219">
        <f t="shared" si="805"/>
        <v>0.93125000000000002</v>
      </c>
      <c r="CY1355" s="219">
        <v>0.92986111111111103</v>
      </c>
    </row>
    <row r="1356" spans="68:103" ht="15" hidden="1" customHeight="1">
      <c r="BP1356" s="236">
        <f ca="1"/>
        <v>0.92916666666666703</v>
      </c>
      <c r="CN1356" s="219">
        <f t="shared" si="804"/>
        <v>0.93194444444444446</v>
      </c>
      <c r="CO1356" s="219">
        <f t="shared" si="804"/>
        <v>0.93194444444444446</v>
      </c>
      <c r="CQ1356" s="219">
        <v>0.93055555555555602</v>
      </c>
      <c r="CV1356" s="219">
        <f t="shared" si="805"/>
        <v>0.93194444444444446</v>
      </c>
      <c r="CW1356" s="219">
        <f t="shared" si="805"/>
        <v>0.93194444444444446</v>
      </c>
      <c r="CY1356" s="219">
        <v>0.93055555555555602</v>
      </c>
    </row>
    <row r="1357" spans="68:103" ht="15" hidden="1" customHeight="1">
      <c r="BP1357" s="236">
        <f ca="1"/>
        <v>0.92986111111111103</v>
      </c>
      <c r="CN1357" s="219">
        <f t="shared" si="804"/>
        <v>0.93263888888888891</v>
      </c>
      <c r="CO1357" s="219">
        <f t="shared" si="804"/>
        <v>0.93263888888888891</v>
      </c>
      <c r="CQ1357" s="219">
        <v>0.93125000000000002</v>
      </c>
      <c r="CV1357" s="219">
        <f t="shared" si="805"/>
        <v>0.93263888888888891</v>
      </c>
      <c r="CW1357" s="219">
        <f t="shared" si="805"/>
        <v>0.93263888888888891</v>
      </c>
      <c r="CY1357" s="219">
        <v>0.93125000000000002</v>
      </c>
    </row>
    <row r="1358" spans="68:103" ht="15" hidden="1" customHeight="1">
      <c r="BP1358" s="236">
        <f ca="1"/>
        <v>0.93055555555555602</v>
      </c>
      <c r="CN1358" s="219">
        <f t="shared" si="804"/>
        <v>0.93333333333333335</v>
      </c>
      <c r="CO1358" s="219">
        <f t="shared" si="804"/>
        <v>0.93333333333333335</v>
      </c>
      <c r="CQ1358" s="219">
        <v>0.93194444444444402</v>
      </c>
      <c r="CV1358" s="219">
        <f t="shared" si="805"/>
        <v>0.93333333333333335</v>
      </c>
      <c r="CW1358" s="219">
        <f t="shared" si="805"/>
        <v>0.93333333333333335</v>
      </c>
      <c r="CY1358" s="219">
        <v>0.93194444444444402</v>
      </c>
    </row>
    <row r="1359" spans="68:103" ht="15" hidden="1" customHeight="1">
      <c r="BP1359" s="236">
        <f ca="1"/>
        <v>0.93125000000000002</v>
      </c>
      <c r="CN1359" s="219">
        <f t="shared" si="804"/>
        <v>0.93402777777777779</v>
      </c>
      <c r="CO1359" s="219">
        <f t="shared" si="804"/>
        <v>0.93402777777777779</v>
      </c>
      <c r="CQ1359" s="219">
        <v>0.93263888888888902</v>
      </c>
      <c r="CV1359" s="219">
        <f t="shared" si="805"/>
        <v>0.93402777777777779</v>
      </c>
      <c r="CW1359" s="219">
        <f t="shared" si="805"/>
        <v>0.93402777777777779</v>
      </c>
      <c r="CY1359" s="219">
        <v>0.93263888888888902</v>
      </c>
    </row>
    <row r="1360" spans="68:103" ht="15" hidden="1" customHeight="1">
      <c r="BP1360" s="236">
        <f ca="1"/>
        <v>0.93194444444444402</v>
      </c>
      <c r="CN1360" s="219">
        <f t="shared" ref="CN1360:CO1375" si="806">IF(CN1359=1,TIME(0,1,0),TIME(HOUR(CN1359),MINUTE(CN1359),0)+TIME(0,1,0))</f>
        <v>0.93472222222222223</v>
      </c>
      <c r="CO1360" s="219">
        <f t="shared" si="806"/>
        <v>0.93472222222222223</v>
      </c>
      <c r="CQ1360" s="219">
        <v>0.93333333333333302</v>
      </c>
      <c r="CV1360" s="219">
        <f t="shared" ref="CV1360:CW1375" si="807">IF(CV1359=1,TIME(0,1,0),TIME(HOUR(CV1359),MINUTE(CV1359),0)+TIME(0,1,0))</f>
        <v>0.93472222222222223</v>
      </c>
      <c r="CW1360" s="219">
        <f t="shared" si="807"/>
        <v>0.93472222222222223</v>
      </c>
      <c r="CY1360" s="219">
        <v>0.93333333333333302</v>
      </c>
    </row>
    <row r="1361" spans="68:103" ht="15" hidden="1" customHeight="1">
      <c r="BP1361" s="236">
        <f ca="1"/>
        <v>0.93263888888888902</v>
      </c>
      <c r="CN1361" s="219">
        <f t="shared" si="806"/>
        <v>0.93541666666666667</v>
      </c>
      <c r="CO1361" s="219">
        <f t="shared" si="806"/>
        <v>0.93541666666666667</v>
      </c>
      <c r="CQ1361" s="219">
        <v>0.93402777777777801</v>
      </c>
      <c r="CV1361" s="219">
        <f t="shared" si="807"/>
        <v>0.93541666666666667</v>
      </c>
      <c r="CW1361" s="219">
        <f t="shared" si="807"/>
        <v>0.93541666666666667</v>
      </c>
      <c r="CY1361" s="219">
        <v>0.93402777777777801</v>
      </c>
    </row>
    <row r="1362" spans="68:103" ht="15" hidden="1" customHeight="1">
      <c r="BP1362" s="236">
        <f ca="1"/>
        <v>0.93333333333333302</v>
      </c>
      <c r="CN1362" s="219">
        <f t="shared" si="806"/>
        <v>0.93611111111111112</v>
      </c>
      <c r="CO1362" s="219">
        <f t="shared" si="806"/>
        <v>0.93611111111111112</v>
      </c>
      <c r="CQ1362" s="219">
        <v>0.93472222222222201</v>
      </c>
      <c r="CV1362" s="219">
        <f t="shared" si="807"/>
        <v>0.93611111111111112</v>
      </c>
      <c r="CW1362" s="219">
        <f t="shared" si="807"/>
        <v>0.93611111111111112</v>
      </c>
      <c r="CY1362" s="219">
        <v>0.93472222222222201</v>
      </c>
    </row>
    <row r="1363" spans="68:103" ht="15" hidden="1" customHeight="1">
      <c r="BP1363" s="236">
        <f ca="1"/>
        <v>0.93402777777777801</v>
      </c>
      <c r="CN1363" s="219">
        <f t="shared" si="806"/>
        <v>0.93680555555555556</v>
      </c>
      <c r="CO1363" s="219">
        <f t="shared" si="806"/>
        <v>0.93680555555555556</v>
      </c>
      <c r="CQ1363" s="219">
        <v>0.93541666666666701</v>
      </c>
      <c r="CV1363" s="219">
        <f t="shared" si="807"/>
        <v>0.93680555555555556</v>
      </c>
      <c r="CW1363" s="219">
        <f t="shared" si="807"/>
        <v>0.93680555555555556</v>
      </c>
      <c r="CY1363" s="219">
        <v>0.93541666666666701</v>
      </c>
    </row>
    <row r="1364" spans="68:103" ht="15" hidden="1" customHeight="1">
      <c r="BP1364" s="236">
        <f ca="1"/>
        <v>0.93472222222222201</v>
      </c>
      <c r="CN1364" s="219">
        <f t="shared" si="806"/>
        <v>0.9375</v>
      </c>
      <c r="CO1364" s="219">
        <f t="shared" si="806"/>
        <v>0.9375</v>
      </c>
      <c r="CQ1364" s="219">
        <v>0.93611111111111101</v>
      </c>
      <c r="CV1364" s="219">
        <f t="shared" si="807"/>
        <v>0.9375</v>
      </c>
      <c r="CW1364" s="219">
        <f t="shared" si="807"/>
        <v>0.9375</v>
      </c>
      <c r="CY1364" s="219">
        <v>0.93611111111111101</v>
      </c>
    </row>
    <row r="1365" spans="68:103" ht="15" hidden="1" customHeight="1">
      <c r="BP1365" s="236">
        <f ca="1"/>
        <v>0.93541666666666701</v>
      </c>
      <c r="CN1365" s="219">
        <f t="shared" si="806"/>
        <v>0.93819444444444444</v>
      </c>
      <c r="CO1365" s="219">
        <f t="shared" si="806"/>
        <v>0.93819444444444444</v>
      </c>
      <c r="CQ1365" s="219">
        <v>0.936805555555556</v>
      </c>
      <c r="CV1365" s="219">
        <f t="shared" si="807"/>
        <v>0.93819444444444444</v>
      </c>
      <c r="CW1365" s="219">
        <f t="shared" si="807"/>
        <v>0.93819444444444444</v>
      </c>
      <c r="CY1365" s="219">
        <v>0.936805555555556</v>
      </c>
    </row>
    <row r="1366" spans="68:103" ht="15" hidden="1" customHeight="1">
      <c r="BP1366" s="236">
        <f ca="1"/>
        <v>0.93611111111111101</v>
      </c>
      <c r="CN1366" s="219">
        <f t="shared" si="806"/>
        <v>0.93888888888888888</v>
      </c>
      <c r="CO1366" s="219">
        <f t="shared" si="806"/>
        <v>0.93888888888888888</v>
      </c>
      <c r="CQ1366" s="219">
        <v>0.9375</v>
      </c>
      <c r="CV1366" s="219">
        <f t="shared" si="807"/>
        <v>0.93888888888888888</v>
      </c>
      <c r="CW1366" s="219">
        <f t="shared" si="807"/>
        <v>0.93888888888888888</v>
      </c>
      <c r="CY1366" s="219">
        <v>0.9375</v>
      </c>
    </row>
    <row r="1367" spans="68:103" ht="15" hidden="1" customHeight="1">
      <c r="BP1367" s="236">
        <f ca="1"/>
        <v>0.936805555555556</v>
      </c>
      <c r="CN1367" s="219">
        <f t="shared" si="806"/>
        <v>0.93958333333333333</v>
      </c>
      <c r="CO1367" s="219">
        <f t="shared" si="806"/>
        <v>0.93958333333333333</v>
      </c>
      <c r="CQ1367" s="219">
        <v>0.938194444444444</v>
      </c>
      <c r="CV1367" s="219">
        <f t="shared" si="807"/>
        <v>0.93958333333333333</v>
      </c>
      <c r="CW1367" s="219">
        <f t="shared" si="807"/>
        <v>0.93958333333333333</v>
      </c>
      <c r="CY1367" s="219">
        <v>0.938194444444444</v>
      </c>
    </row>
    <row r="1368" spans="68:103" ht="15" hidden="1" customHeight="1">
      <c r="BP1368" s="236">
        <f ca="1"/>
        <v>0.9375</v>
      </c>
      <c r="CN1368" s="219">
        <f t="shared" si="806"/>
        <v>0.94027777777777777</v>
      </c>
      <c r="CO1368" s="219">
        <f t="shared" si="806"/>
        <v>0.94027777777777777</v>
      </c>
      <c r="CQ1368" s="219">
        <v>0.93888888888888899</v>
      </c>
      <c r="CV1368" s="219">
        <f t="shared" si="807"/>
        <v>0.94027777777777777</v>
      </c>
      <c r="CW1368" s="219">
        <f t="shared" si="807"/>
        <v>0.94027777777777777</v>
      </c>
      <c r="CY1368" s="219">
        <v>0.93888888888888899</v>
      </c>
    </row>
    <row r="1369" spans="68:103" ht="15" hidden="1" customHeight="1">
      <c r="BP1369" s="236">
        <f ca="1"/>
        <v>0.938194444444444</v>
      </c>
      <c r="CN1369" s="219">
        <f t="shared" si="806"/>
        <v>0.94097222222222221</v>
      </c>
      <c r="CO1369" s="219">
        <f t="shared" si="806"/>
        <v>0.94097222222222221</v>
      </c>
      <c r="CQ1369" s="219">
        <v>0.93958333333333299</v>
      </c>
      <c r="CV1369" s="219">
        <f t="shared" si="807"/>
        <v>0.94097222222222221</v>
      </c>
      <c r="CW1369" s="219">
        <f t="shared" si="807"/>
        <v>0.94097222222222221</v>
      </c>
      <c r="CY1369" s="219">
        <v>0.93958333333333299</v>
      </c>
    </row>
    <row r="1370" spans="68:103" ht="15" hidden="1" customHeight="1">
      <c r="BP1370" s="236">
        <f ca="1"/>
        <v>0.93888888888888899</v>
      </c>
      <c r="CN1370" s="219">
        <f t="shared" si="806"/>
        <v>0.94166666666666665</v>
      </c>
      <c r="CO1370" s="219">
        <f t="shared" si="806"/>
        <v>0.94166666666666665</v>
      </c>
      <c r="CQ1370" s="219">
        <v>0.94027777777777799</v>
      </c>
      <c r="CV1370" s="219">
        <f t="shared" si="807"/>
        <v>0.94166666666666665</v>
      </c>
      <c r="CW1370" s="219">
        <f t="shared" si="807"/>
        <v>0.94166666666666665</v>
      </c>
      <c r="CY1370" s="219">
        <v>0.94027777777777799</v>
      </c>
    </row>
    <row r="1371" spans="68:103" ht="15" hidden="1" customHeight="1">
      <c r="BP1371" s="236">
        <f ca="1"/>
        <v>0.93958333333333299</v>
      </c>
      <c r="CN1371" s="219">
        <f t="shared" si="806"/>
        <v>0.94236111111111109</v>
      </c>
      <c r="CO1371" s="219">
        <f t="shared" si="806"/>
        <v>0.94236111111111109</v>
      </c>
      <c r="CQ1371" s="219">
        <v>0.94097222222222199</v>
      </c>
      <c r="CV1371" s="219">
        <f t="shared" si="807"/>
        <v>0.94236111111111109</v>
      </c>
      <c r="CW1371" s="219">
        <f t="shared" si="807"/>
        <v>0.94236111111111109</v>
      </c>
      <c r="CY1371" s="219">
        <v>0.94097222222222199</v>
      </c>
    </row>
    <row r="1372" spans="68:103" ht="15" hidden="1" customHeight="1">
      <c r="BP1372" s="236">
        <f ca="1"/>
        <v>0.94027777777777799</v>
      </c>
      <c r="CN1372" s="219">
        <f t="shared" si="806"/>
        <v>0.94305555555555554</v>
      </c>
      <c r="CO1372" s="219">
        <f t="shared" si="806"/>
        <v>0.94305555555555554</v>
      </c>
      <c r="CQ1372" s="219">
        <v>0.94166666666666698</v>
      </c>
      <c r="CV1372" s="219">
        <f t="shared" si="807"/>
        <v>0.94305555555555554</v>
      </c>
      <c r="CW1372" s="219">
        <f t="shared" si="807"/>
        <v>0.94305555555555554</v>
      </c>
      <c r="CY1372" s="219">
        <v>0.94166666666666698</v>
      </c>
    </row>
    <row r="1373" spans="68:103" ht="15" hidden="1" customHeight="1">
      <c r="BP1373" s="236">
        <f ca="1"/>
        <v>0.94097222222222199</v>
      </c>
      <c r="CN1373" s="219">
        <f t="shared" si="806"/>
        <v>0.94374999999999998</v>
      </c>
      <c r="CO1373" s="219">
        <f t="shared" si="806"/>
        <v>0.94374999999999998</v>
      </c>
      <c r="CQ1373" s="219">
        <v>0.94236111111111098</v>
      </c>
      <c r="CV1373" s="219">
        <f t="shared" si="807"/>
        <v>0.94374999999999998</v>
      </c>
      <c r="CW1373" s="219">
        <f t="shared" si="807"/>
        <v>0.94374999999999998</v>
      </c>
      <c r="CY1373" s="219">
        <v>0.94236111111111098</v>
      </c>
    </row>
    <row r="1374" spans="68:103" ht="15" hidden="1" customHeight="1">
      <c r="BP1374" s="236">
        <f ca="1"/>
        <v>0.94166666666666698</v>
      </c>
      <c r="CN1374" s="219">
        <f t="shared" si="806"/>
        <v>0.94444444444444442</v>
      </c>
      <c r="CO1374" s="219">
        <f t="shared" si="806"/>
        <v>0.94444444444444442</v>
      </c>
      <c r="CQ1374" s="219">
        <v>0.94305555555555598</v>
      </c>
      <c r="CV1374" s="219">
        <f t="shared" si="807"/>
        <v>0.94444444444444442</v>
      </c>
      <c r="CW1374" s="219">
        <f t="shared" si="807"/>
        <v>0.94444444444444442</v>
      </c>
      <c r="CY1374" s="219">
        <v>0.94305555555555598</v>
      </c>
    </row>
    <row r="1375" spans="68:103" ht="15" hidden="1" customHeight="1">
      <c r="BP1375" s="236">
        <f ca="1"/>
        <v>0.94236111111111098</v>
      </c>
      <c r="CN1375" s="219">
        <f t="shared" si="806"/>
        <v>0.94513888888888886</v>
      </c>
      <c r="CO1375" s="219">
        <f t="shared" si="806"/>
        <v>0.94513888888888886</v>
      </c>
      <c r="CQ1375" s="219">
        <v>0.94374999999999998</v>
      </c>
      <c r="CV1375" s="219">
        <f t="shared" si="807"/>
        <v>0.94513888888888886</v>
      </c>
      <c r="CW1375" s="219">
        <f t="shared" si="807"/>
        <v>0.94513888888888886</v>
      </c>
      <c r="CY1375" s="219">
        <v>0.94374999999999998</v>
      </c>
    </row>
    <row r="1376" spans="68:103" ht="15" hidden="1" customHeight="1">
      <c r="BP1376" s="236">
        <f ca="1"/>
        <v>0.94305555555555598</v>
      </c>
      <c r="CN1376" s="219">
        <f t="shared" ref="CN1376:CO1391" si="808">IF(CN1375=1,TIME(0,1,0),TIME(HOUR(CN1375),MINUTE(CN1375),0)+TIME(0,1,0))</f>
        <v>0.9458333333333333</v>
      </c>
      <c r="CO1376" s="219">
        <f t="shared" si="808"/>
        <v>0.9458333333333333</v>
      </c>
      <c r="CQ1376" s="219">
        <v>0.94444444444444497</v>
      </c>
      <c r="CV1376" s="219">
        <f t="shared" ref="CV1376:CW1391" si="809">IF(CV1375=1,TIME(0,1,0),TIME(HOUR(CV1375),MINUTE(CV1375),0)+TIME(0,1,0))</f>
        <v>0.9458333333333333</v>
      </c>
      <c r="CW1376" s="219">
        <f t="shared" si="809"/>
        <v>0.9458333333333333</v>
      </c>
      <c r="CY1376" s="219">
        <v>0.94444444444444497</v>
      </c>
    </row>
    <row r="1377" spans="68:103" ht="15" hidden="1" customHeight="1">
      <c r="BP1377" s="236">
        <f ca="1"/>
        <v>0.94374999999999998</v>
      </c>
      <c r="CN1377" s="219">
        <f t="shared" si="808"/>
        <v>0.94652777777777775</v>
      </c>
      <c r="CO1377" s="219">
        <f t="shared" si="808"/>
        <v>0.94652777777777775</v>
      </c>
      <c r="CQ1377" s="219">
        <v>0.94513888888888897</v>
      </c>
      <c r="CV1377" s="219">
        <f t="shared" si="809"/>
        <v>0.94652777777777775</v>
      </c>
      <c r="CW1377" s="219">
        <f t="shared" si="809"/>
        <v>0.94652777777777775</v>
      </c>
      <c r="CY1377" s="219">
        <v>0.94513888888888897</v>
      </c>
    </row>
    <row r="1378" spans="68:103" ht="15" hidden="1" customHeight="1">
      <c r="BP1378" s="236">
        <f ca="1"/>
        <v>0.94444444444444497</v>
      </c>
      <c r="CN1378" s="219">
        <f t="shared" si="808"/>
        <v>0.94722222222222219</v>
      </c>
      <c r="CO1378" s="219">
        <f t="shared" si="808"/>
        <v>0.94722222222222219</v>
      </c>
      <c r="CQ1378" s="219">
        <v>0.94583333333333297</v>
      </c>
      <c r="CV1378" s="219">
        <f t="shared" si="809"/>
        <v>0.94722222222222219</v>
      </c>
      <c r="CW1378" s="219">
        <f t="shared" si="809"/>
        <v>0.94722222222222219</v>
      </c>
      <c r="CY1378" s="219">
        <v>0.94583333333333297</v>
      </c>
    </row>
    <row r="1379" spans="68:103" ht="15" hidden="1" customHeight="1">
      <c r="BP1379" s="236">
        <f ca="1"/>
        <v>0.94513888888888897</v>
      </c>
      <c r="CN1379" s="219">
        <f t="shared" si="808"/>
        <v>0.94791666666666663</v>
      </c>
      <c r="CO1379" s="219">
        <f t="shared" si="808"/>
        <v>0.94791666666666663</v>
      </c>
      <c r="CQ1379" s="219">
        <v>0.94652777777777797</v>
      </c>
      <c r="CV1379" s="219">
        <f t="shared" si="809"/>
        <v>0.94791666666666663</v>
      </c>
      <c r="CW1379" s="219">
        <f t="shared" si="809"/>
        <v>0.94791666666666663</v>
      </c>
      <c r="CY1379" s="219">
        <v>0.94652777777777797</v>
      </c>
    </row>
    <row r="1380" spans="68:103" ht="15" hidden="1" customHeight="1">
      <c r="BP1380" s="236">
        <f ca="1"/>
        <v>0.94583333333333297</v>
      </c>
      <c r="CN1380" s="219">
        <f t="shared" si="808"/>
        <v>0.94861111111111107</v>
      </c>
      <c r="CO1380" s="219">
        <f t="shared" si="808"/>
        <v>0.94861111111111107</v>
      </c>
      <c r="CQ1380" s="219">
        <v>0.94722222222222197</v>
      </c>
      <c r="CV1380" s="219">
        <f t="shared" si="809"/>
        <v>0.94861111111111107</v>
      </c>
      <c r="CW1380" s="219">
        <f t="shared" si="809"/>
        <v>0.94861111111111107</v>
      </c>
      <c r="CY1380" s="219">
        <v>0.94722222222222197</v>
      </c>
    </row>
    <row r="1381" spans="68:103" ht="15" hidden="1" customHeight="1">
      <c r="BP1381" s="236">
        <f ca="1"/>
        <v>0.94652777777777797</v>
      </c>
      <c r="CN1381" s="219">
        <f t="shared" si="808"/>
        <v>0.94930555555555551</v>
      </c>
      <c r="CO1381" s="219">
        <f t="shared" si="808"/>
        <v>0.94930555555555551</v>
      </c>
      <c r="CQ1381" s="219">
        <v>0.94791666666666696</v>
      </c>
      <c r="CV1381" s="219">
        <f t="shared" si="809"/>
        <v>0.94930555555555551</v>
      </c>
      <c r="CW1381" s="219">
        <f t="shared" si="809"/>
        <v>0.94930555555555551</v>
      </c>
      <c r="CY1381" s="219">
        <v>0.94791666666666696</v>
      </c>
    </row>
    <row r="1382" spans="68:103" ht="15" hidden="1" customHeight="1">
      <c r="BP1382" s="236">
        <f ca="1"/>
        <v>0.94722222222222197</v>
      </c>
      <c r="CN1382" s="219">
        <f t="shared" si="808"/>
        <v>0.95</v>
      </c>
      <c r="CO1382" s="219">
        <f t="shared" si="808"/>
        <v>0.95</v>
      </c>
      <c r="CQ1382" s="219">
        <v>0.94861111111111096</v>
      </c>
      <c r="CV1382" s="219">
        <f t="shared" si="809"/>
        <v>0.95</v>
      </c>
      <c r="CW1382" s="219">
        <f t="shared" si="809"/>
        <v>0.95</v>
      </c>
      <c r="CY1382" s="219">
        <v>0.94861111111111096</v>
      </c>
    </row>
    <row r="1383" spans="68:103" ht="15" hidden="1" customHeight="1">
      <c r="BP1383" s="236">
        <f ca="1"/>
        <v>0.94791666666666696</v>
      </c>
      <c r="CN1383" s="219">
        <f t="shared" si="808"/>
        <v>0.9506944444444444</v>
      </c>
      <c r="CO1383" s="219">
        <f t="shared" si="808"/>
        <v>0.9506944444444444</v>
      </c>
      <c r="CQ1383" s="219">
        <v>0.94930555555555596</v>
      </c>
      <c r="CV1383" s="219">
        <f t="shared" si="809"/>
        <v>0.9506944444444444</v>
      </c>
      <c r="CW1383" s="219">
        <f t="shared" si="809"/>
        <v>0.9506944444444444</v>
      </c>
      <c r="CY1383" s="219">
        <v>0.94930555555555596</v>
      </c>
    </row>
    <row r="1384" spans="68:103" ht="15" hidden="1" customHeight="1">
      <c r="BP1384" s="236">
        <f ca="1"/>
        <v>0.94861111111111096</v>
      </c>
      <c r="CN1384" s="219">
        <f t="shared" si="808"/>
        <v>0.95138888888888884</v>
      </c>
      <c r="CO1384" s="219">
        <f t="shared" si="808"/>
        <v>0.95138888888888884</v>
      </c>
      <c r="CQ1384" s="219">
        <v>0.95</v>
      </c>
      <c r="CV1384" s="219">
        <f t="shared" si="809"/>
        <v>0.95138888888888884</v>
      </c>
      <c r="CW1384" s="219">
        <f t="shared" si="809"/>
        <v>0.95138888888888884</v>
      </c>
      <c r="CY1384" s="219">
        <v>0.95</v>
      </c>
    </row>
    <row r="1385" spans="68:103" ht="15" hidden="1" customHeight="1">
      <c r="BP1385" s="236">
        <f ca="1"/>
        <v>0.94930555555555596</v>
      </c>
      <c r="CN1385" s="219">
        <f t="shared" si="808"/>
        <v>0.95208333333333328</v>
      </c>
      <c r="CO1385" s="219">
        <f t="shared" si="808"/>
        <v>0.95208333333333328</v>
      </c>
      <c r="CQ1385" s="219">
        <v>0.95069444444444495</v>
      </c>
      <c r="CV1385" s="219">
        <f t="shared" si="809"/>
        <v>0.95208333333333328</v>
      </c>
      <c r="CW1385" s="219">
        <f t="shared" si="809"/>
        <v>0.95208333333333328</v>
      </c>
      <c r="CY1385" s="219">
        <v>0.95069444444444495</v>
      </c>
    </row>
    <row r="1386" spans="68:103" ht="15" hidden="1" customHeight="1">
      <c r="BP1386" s="236">
        <f ca="1"/>
        <v>0.95</v>
      </c>
      <c r="CN1386" s="219">
        <f t="shared" si="808"/>
        <v>0.95277777777777772</v>
      </c>
      <c r="CO1386" s="219">
        <f t="shared" si="808"/>
        <v>0.95277777777777772</v>
      </c>
      <c r="CQ1386" s="219">
        <v>0.95138888888888895</v>
      </c>
      <c r="CV1386" s="219">
        <f t="shared" si="809"/>
        <v>0.95277777777777772</v>
      </c>
      <c r="CW1386" s="219">
        <f t="shared" si="809"/>
        <v>0.95277777777777772</v>
      </c>
      <c r="CY1386" s="219">
        <v>0.95138888888888895</v>
      </c>
    </row>
    <row r="1387" spans="68:103" ht="15" hidden="1" customHeight="1">
      <c r="BP1387" s="236">
        <f ca="1"/>
        <v>0.95069444444444495</v>
      </c>
      <c r="CN1387" s="219">
        <f t="shared" si="808"/>
        <v>0.95347222222222217</v>
      </c>
      <c r="CO1387" s="219">
        <f t="shared" si="808"/>
        <v>0.95347222222222217</v>
      </c>
      <c r="CQ1387" s="219">
        <v>0.95208333333333295</v>
      </c>
      <c r="CV1387" s="219">
        <f t="shared" si="809"/>
        <v>0.95347222222222217</v>
      </c>
      <c r="CW1387" s="219">
        <f t="shared" si="809"/>
        <v>0.95347222222222217</v>
      </c>
      <c r="CY1387" s="219">
        <v>0.95208333333333295</v>
      </c>
    </row>
    <row r="1388" spans="68:103" ht="15" hidden="1" customHeight="1">
      <c r="BP1388" s="236">
        <f ca="1"/>
        <v>0.95138888888888895</v>
      </c>
      <c r="CN1388" s="219">
        <f t="shared" si="808"/>
        <v>0.95416666666666672</v>
      </c>
      <c r="CO1388" s="219">
        <f t="shared" si="808"/>
        <v>0.95416666666666672</v>
      </c>
      <c r="CQ1388" s="219">
        <v>0.95277777777777795</v>
      </c>
      <c r="CV1388" s="219">
        <f t="shared" si="809"/>
        <v>0.95416666666666672</v>
      </c>
      <c r="CW1388" s="219">
        <f t="shared" si="809"/>
        <v>0.95416666666666672</v>
      </c>
      <c r="CY1388" s="219">
        <v>0.95277777777777795</v>
      </c>
    </row>
    <row r="1389" spans="68:103" ht="15" hidden="1" customHeight="1">
      <c r="BP1389" s="236">
        <f ca="1"/>
        <v>0.95208333333333295</v>
      </c>
      <c r="CN1389" s="219">
        <f t="shared" si="808"/>
        <v>0.95486111111111116</v>
      </c>
      <c r="CO1389" s="219">
        <f t="shared" si="808"/>
        <v>0.95486111111111116</v>
      </c>
      <c r="CQ1389" s="219">
        <v>0.95347222222222205</v>
      </c>
      <c r="CV1389" s="219">
        <f t="shared" si="809"/>
        <v>0.95486111111111116</v>
      </c>
      <c r="CW1389" s="219">
        <f t="shared" si="809"/>
        <v>0.95486111111111116</v>
      </c>
      <c r="CY1389" s="219">
        <v>0.95347222222222205</v>
      </c>
    </row>
    <row r="1390" spans="68:103" ht="15" hidden="1" customHeight="1">
      <c r="BP1390" s="236">
        <f ca="1"/>
        <v>0.95277777777777795</v>
      </c>
      <c r="CN1390" s="219">
        <f t="shared" si="808"/>
        <v>0.9555555555555556</v>
      </c>
      <c r="CO1390" s="219">
        <f t="shared" si="808"/>
        <v>0.9555555555555556</v>
      </c>
      <c r="CQ1390" s="219">
        <v>0.95416666666666705</v>
      </c>
      <c r="CV1390" s="219">
        <f t="shared" si="809"/>
        <v>0.9555555555555556</v>
      </c>
      <c r="CW1390" s="219">
        <f t="shared" si="809"/>
        <v>0.9555555555555556</v>
      </c>
      <c r="CY1390" s="219">
        <v>0.95416666666666705</v>
      </c>
    </row>
    <row r="1391" spans="68:103" ht="15" hidden="1" customHeight="1">
      <c r="BP1391" s="236">
        <f ca="1"/>
        <v>0.95347222222222205</v>
      </c>
      <c r="CN1391" s="219">
        <f t="shared" si="808"/>
        <v>0.95625000000000004</v>
      </c>
      <c r="CO1391" s="219">
        <f t="shared" si="808"/>
        <v>0.95625000000000004</v>
      </c>
      <c r="CQ1391" s="219">
        <v>0.95486111111111105</v>
      </c>
      <c r="CV1391" s="219">
        <f t="shared" si="809"/>
        <v>0.95625000000000004</v>
      </c>
      <c r="CW1391" s="219">
        <f t="shared" si="809"/>
        <v>0.95625000000000004</v>
      </c>
      <c r="CY1391" s="219">
        <v>0.95486111111111105</v>
      </c>
    </row>
    <row r="1392" spans="68:103" ht="15" hidden="1" customHeight="1">
      <c r="BP1392" s="236">
        <f ca="1"/>
        <v>0.95416666666666705</v>
      </c>
      <c r="CN1392" s="219">
        <f t="shared" ref="CN1392:CO1407" si="810">IF(CN1391=1,TIME(0,1,0),TIME(HOUR(CN1391),MINUTE(CN1391),0)+TIME(0,1,0))</f>
        <v>0.95694444444444449</v>
      </c>
      <c r="CO1392" s="219">
        <f t="shared" si="810"/>
        <v>0.95694444444444449</v>
      </c>
      <c r="CQ1392" s="219">
        <v>0.95555555555555605</v>
      </c>
      <c r="CV1392" s="219">
        <f t="shared" ref="CV1392:CW1407" si="811">IF(CV1391=1,TIME(0,1,0),TIME(HOUR(CV1391),MINUTE(CV1391),0)+TIME(0,1,0))</f>
        <v>0.95694444444444449</v>
      </c>
      <c r="CW1392" s="219">
        <f t="shared" si="811"/>
        <v>0.95694444444444449</v>
      </c>
      <c r="CY1392" s="219">
        <v>0.95555555555555605</v>
      </c>
    </row>
    <row r="1393" spans="68:103" ht="15" hidden="1" customHeight="1">
      <c r="BP1393" s="236">
        <f ca="1"/>
        <v>0.95486111111111105</v>
      </c>
      <c r="CN1393" s="219">
        <f t="shared" si="810"/>
        <v>0.95763888888888893</v>
      </c>
      <c r="CO1393" s="219">
        <f t="shared" si="810"/>
        <v>0.95763888888888893</v>
      </c>
      <c r="CQ1393" s="219">
        <v>0.95625000000000004</v>
      </c>
      <c r="CV1393" s="219">
        <f t="shared" si="811"/>
        <v>0.95763888888888893</v>
      </c>
      <c r="CW1393" s="219">
        <f t="shared" si="811"/>
        <v>0.95763888888888893</v>
      </c>
      <c r="CY1393" s="219">
        <v>0.95625000000000004</v>
      </c>
    </row>
    <row r="1394" spans="68:103" ht="15" hidden="1" customHeight="1">
      <c r="BP1394" s="236">
        <f ca="1"/>
        <v>0.95555555555555605</v>
      </c>
      <c r="CN1394" s="219">
        <f t="shared" si="810"/>
        <v>0.95833333333333337</v>
      </c>
      <c r="CO1394" s="219">
        <f t="shared" si="810"/>
        <v>0.95833333333333337</v>
      </c>
      <c r="CQ1394" s="219">
        <v>0.95694444444444404</v>
      </c>
      <c r="CV1394" s="219">
        <f t="shared" si="811"/>
        <v>0.95833333333333337</v>
      </c>
      <c r="CW1394" s="219">
        <f t="shared" si="811"/>
        <v>0.95833333333333337</v>
      </c>
      <c r="CY1394" s="219">
        <v>0.95694444444444404</v>
      </c>
    </row>
    <row r="1395" spans="68:103" ht="15" hidden="1" customHeight="1">
      <c r="BP1395" s="236">
        <f ca="1"/>
        <v>0.95625000000000004</v>
      </c>
      <c r="CN1395" s="219">
        <f t="shared" si="810"/>
        <v>0.95902777777777781</v>
      </c>
      <c r="CO1395" s="219">
        <f t="shared" si="810"/>
        <v>0.95902777777777781</v>
      </c>
      <c r="CQ1395" s="219">
        <v>0.95763888888888904</v>
      </c>
      <c r="CV1395" s="219">
        <f t="shared" si="811"/>
        <v>0.95902777777777781</v>
      </c>
      <c r="CW1395" s="219">
        <f t="shared" si="811"/>
        <v>0.95902777777777781</v>
      </c>
      <c r="CY1395" s="219">
        <v>0.95763888888888904</v>
      </c>
    </row>
    <row r="1396" spans="68:103" ht="15" hidden="1" customHeight="1">
      <c r="BP1396" s="236">
        <f ca="1"/>
        <v>0.95694444444444404</v>
      </c>
      <c r="CN1396" s="219">
        <f t="shared" si="810"/>
        <v>0.95972222222222225</v>
      </c>
      <c r="CO1396" s="219">
        <f t="shared" si="810"/>
        <v>0.95972222222222225</v>
      </c>
      <c r="CQ1396" s="219">
        <v>0.95833333333333304</v>
      </c>
      <c r="CV1396" s="219">
        <f t="shared" si="811"/>
        <v>0.95972222222222225</v>
      </c>
      <c r="CW1396" s="219">
        <f t="shared" si="811"/>
        <v>0.95972222222222225</v>
      </c>
      <c r="CY1396" s="219">
        <v>0.95833333333333304</v>
      </c>
    </row>
    <row r="1397" spans="68:103" ht="15" hidden="1" customHeight="1">
      <c r="BP1397" s="236">
        <f ca="1"/>
        <v>0.95763888888888904</v>
      </c>
      <c r="CN1397" s="219">
        <f t="shared" si="810"/>
        <v>0.9604166666666667</v>
      </c>
      <c r="CO1397" s="219">
        <f t="shared" si="810"/>
        <v>0.9604166666666667</v>
      </c>
      <c r="CQ1397" s="219">
        <v>0.95902777777777803</v>
      </c>
      <c r="CV1397" s="219">
        <f t="shared" si="811"/>
        <v>0.9604166666666667</v>
      </c>
      <c r="CW1397" s="219">
        <f t="shared" si="811"/>
        <v>0.9604166666666667</v>
      </c>
      <c r="CY1397" s="219">
        <v>0.95902777777777803</v>
      </c>
    </row>
    <row r="1398" spans="68:103" ht="15" hidden="1" customHeight="1">
      <c r="BP1398" s="236">
        <f ca="1"/>
        <v>0.95833333333333304</v>
      </c>
      <c r="CN1398" s="219">
        <f t="shared" si="810"/>
        <v>0.96111111111111114</v>
      </c>
      <c r="CO1398" s="219">
        <f t="shared" si="810"/>
        <v>0.96111111111111114</v>
      </c>
      <c r="CQ1398" s="219">
        <v>0.95972222222222203</v>
      </c>
      <c r="CV1398" s="219">
        <f t="shared" si="811"/>
        <v>0.96111111111111114</v>
      </c>
      <c r="CW1398" s="219">
        <f t="shared" si="811"/>
        <v>0.96111111111111114</v>
      </c>
      <c r="CY1398" s="219">
        <v>0.95972222222222203</v>
      </c>
    </row>
    <row r="1399" spans="68:103" ht="15" hidden="1" customHeight="1">
      <c r="BP1399" s="236">
        <f ca="1"/>
        <v>0.95902777777777803</v>
      </c>
      <c r="CN1399" s="219">
        <f t="shared" si="810"/>
        <v>0.96180555555555558</v>
      </c>
      <c r="CO1399" s="219">
        <f t="shared" si="810"/>
        <v>0.96180555555555558</v>
      </c>
      <c r="CQ1399" s="219">
        <v>0.96041666666666703</v>
      </c>
      <c r="CV1399" s="219">
        <f t="shared" si="811"/>
        <v>0.96180555555555558</v>
      </c>
      <c r="CW1399" s="219">
        <f t="shared" si="811"/>
        <v>0.96180555555555558</v>
      </c>
      <c r="CY1399" s="219">
        <v>0.96041666666666703</v>
      </c>
    </row>
    <row r="1400" spans="68:103" ht="15" hidden="1" customHeight="1">
      <c r="BP1400" s="236">
        <f ca="1"/>
        <v>0.95972222222222203</v>
      </c>
      <c r="CN1400" s="219">
        <f t="shared" si="810"/>
        <v>0.96250000000000002</v>
      </c>
      <c r="CO1400" s="219">
        <f t="shared" si="810"/>
        <v>0.96250000000000002</v>
      </c>
      <c r="CQ1400" s="219">
        <v>0.96111111111111103</v>
      </c>
      <c r="CV1400" s="219">
        <f t="shared" si="811"/>
        <v>0.96250000000000002</v>
      </c>
      <c r="CW1400" s="219">
        <f t="shared" si="811"/>
        <v>0.96250000000000002</v>
      </c>
      <c r="CY1400" s="219">
        <v>0.96111111111111103</v>
      </c>
    </row>
    <row r="1401" spans="68:103" ht="15" hidden="1" customHeight="1">
      <c r="BP1401" s="236">
        <f ca="1"/>
        <v>0.96041666666666703</v>
      </c>
      <c r="CN1401" s="219">
        <f t="shared" si="810"/>
        <v>0.96319444444444446</v>
      </c>
      <c r="CO1401" s="219">
        <f t="shared" si="810"/>
        <v>0.96319444444444446</v>
      </c>
      <c r="CQ1401" s="219">
        <v>0.96180555555555602</v>
      </c>
      <c r="CV1401" s="219">
        <f t="shared" si="811"/>
        <v>0.96319444444444446</v>
      </c>
      <c r="CW1401" s="219">
        <f t="shared" si="811"/>
        <v>0.96319444444444446</v>
      </c>
      <c r="CY1401" s="219">
        <v>0.96180555555555602</v>
      </c>
    </row>
    <row r="1402" spans="68:103" ht="15" hidden="1" customHeight="1">
      <c r="BP1402" s="236">
        <f ca="1"/>
        <v>0.96111111111111103</v>
      </c>
      <c r="CN1402" s="219">
        <f t="shared" si="810"/>
        <v>0.96388888888888891</v>
      </c>
      <c r="CO1402" s="219">
        <f t="shared" si="810"/>
        <v>0.96388888888888891</v>
      </c>
      <c r="CQ1402" s="219">
        <v>0.96250000000000002</v>
      </c>
      <c r="CV1402" s="219">
        <f t="shared" si="811"/>
        <v>0.96388888888888891</v>
      </c>
      <c r="CW1402" s="219">
        <f t="shared" si="811"/>
        <v>0.96388888888888891</v>
      </c>
      <c r="CY1402" s="219">
        <v>0.96250000000000002</v>
      </c>
    </row>
    <row r="1403" spans="68:103" ht="15" hidden="1" customHeight="1">
      <c r="BP1403" s="236">
        <f ca="1"/>
        <v>0.96180555555555602</v>
      </c>
      <c r="CN1403" s="219">
        <f t="shared" si="810"/>
        <v>0.96458333333333335</v>
      </c>
      <c r="CO1403" s="219">
        <f t="shared" si="810"/>
        <v>0.96458333333333335</v>
      </c>
      <c r="CQ1403" s="219">
        <v>0.96319444444444402</v>
      </c>
      <c r="CV1403" s="219">
        <f t="shared" si="811"/>
        <v>0.96458333333333335</v>
      </c>
      <c r="CW1403" s="219">
        <f t="shared" si="811"/>
        <v>0.96458333333333335</v>
      </c>
      <c r="CY1403" s="219">
        <v>0.96319444444444402</v>
      </c>
    </row>
    <row r="1404" spans="68:103" ht="15" hidden="1" customHeight="1">
      <c r="BP1404" s="236">
        <f ca="1"/>
        <v>0.96250000000000002</v>
      </c>
      <c r="CN1404" s="219">
        <f t="shared" si="810"/>
        <v>0.96527777777777779</v>
      </c>
      <c r="CO1404" s="219">
        <f t="shared" si="810"/>
        <v>0.96527777777777779</v>
      </c>
      <c r="CQ1404" s="219">
        <v>0.96388888888888902</v>
      </c>
      <c r="CV1404" s="219">
        <f t="shared" si="811"/>
        <v>0.96527777777777779</v>
      </c>
      <c r="CW1404" s="219">
        <f t="shared" si="811"/>
        <v>0.96527777777777779</v>
      </c>
      <c r="CY1404" s="219">
        <v>0.96388888888888902</v>
      </c>
    </row>
    <row r="1405" spans="68:103" ht="15" hidden="1" customHeight="1">
      <c r="BP1405" s="236">
        <f ca="1"/>
        <v>0.96319444444444402</v>
      </c>
      <c r="CN1405" s="219">
        <f t="shared" si="810"/>
        <v>0.96597222222222223</v>
      </c>
      <c r="CO1405" s="219">
        <f t="shared" si="810"/>
        <v>0.96597222222222223</v>
      </c>
      <c r="CQ1405" s="219">
        <v>0.96458333333333302</v>
      </c>
      <c r="CV1405" s="219">
        <f t="shared" si="811"/>
        <v>0.96597222222222223</v>
      </c>
      <c r="CW1405" s="219">
        <f t="shared" si="811"/>
        <v>0.96597222222222223</v>
      </c>
      <c r="CY1405" s="219">
        <v>0.96458333333333302</v>
      </c>
    </row>
    <row r="1406" spans="68:103" ht="15" hidden="1" customHeight="1">
      <c r="BP1406" s="236">
        <f ca="1"/>
        <v>0.96388888888888902</v>
      </c>
      <c r="CN1406" s="219">
        <f t="shared" si="810"/>
        <v>0.96666666666666667</v>
      </c>
      <c r="CO1406" s="219">
        <f t="shared" si="810"/>
        <v>0.96666666666666667</v>
      </c>
      <c r="CQ1406" s="219">
        <v>0.96527777777777801</v>
      </c>
      <c r="CV1406" s="219">
        <f t="shared" si="811"/>
        <v>0.96666666666666667</v>
      </c>
      <c r="CW1406" s="219">
        <f t="shared" si="811"/>
        <v>0.96666666666666667</v>
      </c>
      <c r="CY1406" s="219">
        <v>0.96527777777777801</v>
      </c>
    </row>
    <row r="1407" spans="68:103" ht="15" hidden="1" customHeight="1">
      <c r="BP1407" s="236">
        <f ca="1"/>
        <v>0.96458333333333302</v>
      </c>
      <c r="CN1407" s="219">
        <f t="shared" si="810"/>
        <v>0.96736111111111112</v>
      </c>
      <c r="CO1407" s="219">
        <f t="shared" si="810"/>
        <v>0.96736111111111112</v>
      </c>
      <c r="CQ1407" s="219">
        <v>0.96597222222222201</v>
      </c>
      <c r="CV1407" s="219">
        <f t="shared" si="811"/>
        <v>0.96736111111111112</v>
      </c>
      <c r="CW1407" s="219">
        <f t="shared" si="811"/>
        <v>0.96736111111111112</v>
      </c>
      <c r="CY1407" s="219">
        <v>0.96597222222222201</v>
      </c>
    </row>
    <row r="1408" spans="68:103" ht="15" hidden="1" customHeight="1">
      <c r="BP1408" s="236">
        <f ca="1"/>
        <v>0.96527777777777801</v>
      </c>
      <c r="CN1408" s="219">
        <f t="shared" ref="CN1408:CO1423" si="812">IF(CN1407=1,TIME(0,1,0),TIME(HOUR(CN1407),MINUTE(CN1407),0)+TIME(0,1,0))</f>
        <v>0.96805555555555556</v>
      </c>
      <c r="CO1408" s="219">
        <f t="shared" si="812"/>
        <v>0.96805555555555556</v>
      </c>
      <c r="CQ1408" s="219">
        <v>0.96666666666666701</v>
      </c>
      <c r="CV1408" s="219">
        <f t="shared" ref="CV1408:CW1423" si="813">IF(CV1407=1,TIME(0,1,0),TIME(HOUR(CV1407),MINUTE(CV1407),0)+TIME(0,1,0))</f>
        <v>0.96805555555555556</v>
      </c>
      <c r="CW1408" s="219">
        <f t="shared" si="813"/>
        <v>0.96805555555555556</v>
      </c>
      <c r="CY1408" s="219">
        <v>0.96666666666666701</v>
      </c>
    </row>
    <row r="1409" spans="68:103" ht="15" hidden="1" customHeight="1">
      <c r="BP1409" s="236">
        <f ca="1"/>
        <v>0.96597222222222201</v>
      </c>
      <c r="CN1409" s="219">
        <f t="shared" si="812"/>
        <v>0.96875</v>
      </c>
      <c r="CO1409" s="219">
        <f t="shared" si="812"/>
        <v>0.96875</v>
      </c>
      <c r="CQ1409" s="219">
        <v>0.96736111111111101</v>
      </c>
      <c r="CV1409" s="219">
        <f t="shared" si="813"/>
        <v>0.96875</v>
      </c>
      <c r="CW1409" s="219">
        <f t="shared" si="813"/>
        <v>0.96875</v>
      </c>
      <c r="CY1409" s="219">
        <v>0.96736111111111101</v>
      </c>
    </row>
    <row r="1410" spans="68:103" ht="15" hidden="1" customHeight="1">
      <c r="BP1410" s="236">
        <f ca="1"/>
        <v>0.96666666666666701</v>
      </c>
      <c r="CN1410" s="219">
        <f t="shared" si="812"/>
        <v>0.96944444444444444</v>
      </c>
      <c r="CO1410" s="219">
        <f t="shared" si="812"/>
        <v>0.96944444444444444</v>
      </c>
      <c r="CQ1410" s="219">
        <v>0.968055555555556</v>
      </c>
      <c r="CV1410" s="219">
        <f t="shared" si="813"/>
        <v>0.96944444444444444</v>
      </c>
      <c r="CW1410" s="219">
        <f t="shared" si="813"/>
        <v>0.96944444444444444</v>
      </c>
      <c r="CY1410" s="219">
        <v>0.968055555555556</v>
      </c>
    </row>
    <row r="1411" spans="68:103" ht="15" hidden="1" customHeight="1">
      <c r="BP1411" s="236">
        <f ca="1"/>
        <v>0.96736111111111101</v>
      </c>
      <c r="CN1411" s="219">
        <f t="shared" si="812"/>
        <v>0.97013888888888888</v>
      </c>
      <c r="CO1411" s="219">
        <f t="shared" si="812"/>
        <v>0.97013888888888888</v>
      </c>
      <c r="CQ1411" s="219">
        <v>0.96875</v>
      </c>
      <c r="CV1411" s="219">
        <f t="shared" si="813"/>
        <v>0.97013888888888888</v>
      </c>
      <c r="CW1411" s="219">
        <f t="shared" si="813"/>
        <v>0.97013888888888888</v>
      </c>
      <c r="CY1411" s="219">
        <v>0.96875</v>
      </c>
    </row>
    <row r="1412" spans="68:103" ht="15" hidden="1" customHeight="1">
      <c r="BP1412" s="236">
        <f ca="1"/>
        <v>0.968055555555556</v>
      </c>
      <c r="CN1412" s="219">
        <f t="shared" si="812"/>
        <v>0.97083333333333333</v>
      </c>
      <c r="CO1412" s="219">
        <f t="shared" si="812"/>
        <v>0.97083333333333333</v>
      </c>
      <c r="CQ1412" s="219">
        <v>0.969444444444444</v>
      </c>
      <c r="CV1412" s="219">
        <f t="shared" si="813"/>
        <v>0.97083333333333333</v>
      </c>
      <c r="CW1412" s="219">
        <f t="shared" si="813"/>
        <v>0.97083333333333333</v>
      </c>
      <c r="CY1412" s="219">
        <v>0.969444444444444</v>
      </c>
    </row>
    <row r="1413" spans="68:103" ht="15" hidden="1" customHeight="1">
      <c r="BP1413" s="236">
        <f ca="1"/>
        <v>0.96875</v>
      </c>
      <c r="CN1413" s="219">
        <f t="shared" si="812"/>
        <v>0.97152777777777777</v>
      </c>
      <c r="CO1413" s="219">
        <f t="shared" si="812"/>
        <v>0.97152777777777777</v>
      </c>
      <c r="CQ1413" s="219">
        <v>0.97013888888888899</v>
      </c>
      <c r="CV1413" s="219">
        <f t="shared" si="813"/>
        <v>0.97152777777777777</v>
      </c>
      <c r="CW1413" s="219">
        <f t="shared" si="813"/>
        <v>0.97152777777777777</v>
      </c>
      <c r="CY1413" s="219">
        <v>0.97013888888888899</v>
      </c>
    </row>
    <row r="1414" spans="68:103" ht="15" hidden="1" customHeight="1">
      <c r="BP1414" s="236">
        <f ca="1"/>
        <v>0.969444444444444</v>
      </c>
      <c r="CN1414" s="219">
        <f t="shared" si="812"/>
        <v>0.97222222222222221</v>
      </c>
      <c r="CO1414" s="219">
        <f t="shared" si="812"/>
        <v>0.97222222222222221</v>
      </c>
      <c r="CQ1414" s="219">
        <v>0.97083333333333299</v>
      </c>
      <c r="CV1414" s="219">
        <f t="shared" si="813"/>
        <v>0.97222222222222221</v>
      </c>
      <c r="CW1414" s="219">
        <f t="shared" si="813"/>
        <v>0.97222222222222221</v>
      </c>
      <c r="CY1414" s="219">
        <v>0.97083333333333299</v>
      </c>
    </row>
    <row r="1415" spans="68:103" ht="15" hidden="1" customHeight="1">
      <c r="BP1415" s="236">
        <f ca="1"/>
        <v>0.97013888888888899</v>
      </c>
      <c r="CN1415" s="219">
        <f t="shared" si="812"/>
        <v>0.97291666666666665</v>
      </c>
      <c r="CO1415" s="219">
        <f t="shared" si="812"/>
        <v>0.97291666666666665</v>
      </c>
      <c r="CQ1415" s="219">
        <v>0.97152777777777799</v>
      </c>
      <c r="CV1415" s="219">
        <f t="shared" si="813"/>
        <v>0.97291666666666665</v>
      </c>
      <c r="CW1415" s="219">
        <f t="shared" si="813"/>
        <v>0.97291666666666665</v>
      </c>
      <c r="CY1415" s="219">
        <v>0.97152777777777799</v>
      </c>
    </row>
    <row r="1416" spans="68:103" ht="15" hidden="1" customHeight="1">
      <c r="BP1416" s="236">
        <f ca="1"/>
        <v>0.97083333333333299</v>
      </c>
      <c r="CN1416" s="219">
        <f t="shared" si="812"/>
        <v>0.97361111111111109</v>
      </c>
      <c r="CO1416" s="219">
        <f t="shared" si="812"/>
        <v>0.97361111111111109</v>
      </c>
      <c r="CQ1416" s="219">
        <v>0.97222222222222199</v>
      </c>
      <c r="CV1416" s="219">
        <f t="shared" si="813"/>
        <v>0.97361111111111109</v>
      </c>
      <c r="CW1416" s="219">
        <f t="shared" si="813"/>
        <v>0.97361111111111109</v>
      </c>
      <c r="CY1416" s="219">
        <v>0.97222222222222199</v>
      </c>
    </row>
    <row r="1417" spans="68:103" ht="15" hidden="1" customHeight="1">
      <c r="BP1417" s="236">
        <f ca="1"/>
        <v>0.97152777777777799</v>
      </c>
      <c r="CN1417" s="219">
        <f t="shared" si="812"/>
        <v>0.97430555555555554</v>
      </c>
      <c r="CO1417" s="219">
        <f t="shared" si="812"/>
        <v>0.97430555555555554</v>
      </c>
      <c r="CQ1417" s="219">
        <v>0.97291666666666698</v>
      </c>
      <c r="CV1417" s="219">
        <f t="shared" si="813"/>
        <v>0.97430555555555554</v>
      </c>
      <c r="CW1417" s="219">
        <f t="shared" si="813"/>
        <v>0.97430555555555554</v>
      </c>
      <c r="CY1417" s="219">
        <v>0.97291666666666698</v>
      </c>
    </row>
    <row r="1418" spans="68:103" ht="15" hidden="1" customHeight="1">
      <c r="BP1418" s="236">
        <f ca="1"/>
        <v>0.97222222222222199</v>
      </c>
      <c r="CN1418" s="219">
        <f t="shared" si="812"/>
        <v>0.97499999999999998</v>
      </c>
      <c r="CO1418" s="219">
        <f t="shared" si="812"/>
        <v>0.97499999999999998</v>
      </c>
      <c r="CQ1418" s="219">
        <v>0.97361111111111098</v>
      </c>
      <c r="CV1418" s="219">
        <f t="shared" si="813"/>
        <v>0.97499999999999998</v>
      </c>
      <c r="CW1418" s="219">
        <f t="shared" si="813"/>
        <v>0.97499999999999998</v>
      </c>
      <c r="CY1418" s="219">
        <v>0.97361111111111098</v>
      </c>
    </row>
    <row r="1419" spans="68:103" ht="15" hidden="1" customHeight="1">
      <c r="BP1419" s="236">
        <f ca="1"/>
        <v>0.97291666666666698</v>
      </c>
      <c r="CN1419" s="219">
        <f t="shared" si="812"/>
        <v>0.97569444444444442</v>
      </c>
      <c r="CO1419" s="219">
        <f t="shared" si="812"/>
        <v>0.97569444444444442</v>
      </c>
      <c r="CQ1419" s="219">
        <v>0.97430555555555598</v>
      </c>
      <c r="CV1419" s="219">
        <f t="shared" si="813"/>
        <v>0.97569444444444442</v>
      </c>
      <c r="CW1419" s="219">
        <f t="shared" si="813"/>
        <v>0.97569444444444442</v>
      </c>
      <c r="CY1419" s="219">
        <v>0.97430555555555598</v>
      </c>
    </row>
    <row r="1420" spans="68:103" ht="15" hidden="1" customHeight="1">
      <c r="BP1420" s="236">
        <f ca="1"/>
        <v>0.97361111111111098</v>
      </c>
      <c r="CN1420" s="219">
        <f t="shared" si="812"/>
        <v>0.97638888888888886</v>
      </c>
      <c r="CO1420" s="219">
        <f t="shared" si="812"/>
        <v>0.97638888888888886</v>
      </c>
      <c r="CQ1420" s="219">
        <v>0.97499999999999998</v>
      </c>
      <c r="CV1420" s="219">
        <f t="shared" si="813"/>
        <v>0.97638888888888886</v>
      </c>
      <c r="CW1420" s="219">
        <f t="shared" si="813"/>
        <v>0.97638888888888886</v>
      </c>
      <c r="CY1420" s="219">
        <v>0.97499999999999998</v>
      </c>
    </row>
    <row r="1421" spans="68:103" ht="15" hidden="1" customHeight="1">
      <c r="BP1421" s="236">
        <f ca="1"/>
        <v>0.97430555555555598</v>
      </c>
      <c r="CN1421" s="219">
        <f t="shared" si="812"/>
        <v>0.9770833333333333</v>
      </c>
      <c r="CO1421" s="219">
        <f t="shared" si="812"/>
        <v>0.9770833333333333</v>
      </c>
      <c r="CQ1421" s="219">
        <v>0.97569444444444497</v>
      </c>
      <c r="CV1421" s="219">
        <f t="shared" si="813"/>
        <v>0.9770833333333333</v>
      </c>
      <c r="CW1421" s="219">
        <f t="shared" si="813"/>
        <v>0.9770833333333333</v>
      </c>
      <c r="CY1421" s="219">
        <v>0.97569444444444497</v>
      </c>
    </row>
    <row r="1422" spans="68:103" ht="15" hidden="1" customHeight="1">
      <c r="BP1422" s="236">
        <f ca="1"/>
        <v>0.97499999999999998</v>
      </c>
      <c r="CN1422" s="219">
        <f t="shared" si="812"/>
        <v>0.97777777777777775</v>
      </c>
      <c r="CO1422" s="219">
        <f t="shared" si="812"/>
        <v>0.97777777777777775</v>
      </c>
      <c r="CQ1422" s="219">
        <v>0.97638888888888897</v>
      </c>
      <c r="CV1422" s="219">
        <f t="shared" si="813"/>
        <v>0.97777777777777775</v>
      </c>
      <c r="CW1422" s="219">
        <f t="shared" si="813"/>
        <v>0.97777777777777775</v>
      </c>
      <c r="CY1422" s="219">
        <v>0.97638888888888897</v>
      </c>
    </row>
    <row r="1423" spans="68:103" ht="15" hidden="1" customHeight="1">
      <c r="BP1423" s="236">
        <f ca="1"/>
        <v>0.97569444444444497</v>
      </c>
      <c r="CN1423" s="219">
        <f t="shared" si="812"/>
        <v>0.97847222222222219</v>
      </c>
      <c r="CO1423" s="219">
        <f t="shared" si="812"/>
        <v>0.97847222222222219</v>
      </c>
      <c r="CQ1423" s="219">
        <v>0.97708333333333297</v>
      </c>
      <c r="CV1423" s="219">
        <f t="shared" si="813"/>
        <v>0.97847222222222219</v>
      </c>
      <c r="CW1423" s="219">
        <f t="shared" si="813"/>
        <v>0.97847222222222219</v>
      </c>
      <c r="CY1423" s="219">
        <v>0.97708333333333297</v>
      </c>
    </row>
    <row r="1424" spans="68:103" ht="15" hidden="1" customHeight="1">
      <c r="BP1424" s="236">
        <f ca="1"/>
        <v>0.97638888888888897</v>
      </c>
      <c r="CN1424" s="219">
        <f t="shared" ref="CN1424:CO1439" si="814">IF(CN1423=1,TIME(0,1,0),TIME(HOUR(CN1423),MINUTE(CN1423),0)+TIME(0,1,0))</f>
        <v>0.97916666666666663</v>
      </c>
      <c r="CO1424" s="219">
        <f t="shared" si="814"/>
        <v>0.97916666666666663</v>
      </c>
      <c r="CQ1424" s="219">
        <v>0.97777777777777797</v>
      </c>
      <c r="CV1424" s="219">
        <f t="shared" ref="CV1424:CW1439" si="815">IF(CV1423=1,TIME(0,1,0),TIME(HOUR(CV1423),MINUTE(CV1423),0)+TIME(0,1,0))</f>
        <v>0.97916666666666663</v>
      </c>
      <c r="CW1424" s="219">
        <f t="shared" si="815"/>
        <v>0.97916666666666663</v>
      </c>
      <c r="CY1424" s="219">
        <v>0.97777777777777797</v>
      </c>
    </row>
    <row r="1425" spans="68:103" ht="15" hidden="1" customHeight="1">
      <c r="BP1425" s="236">
        <f ca="1"/>
        <v>0.97708333333333297</v>
      </c>
      <c r="CN1425" s="219">
        <f t="shared" si="814"/>
        <v>0.97986111111111107</v>
      </c>
      <c r="CO1425" s="219">
        <f t="shared" si="814"/>
        <v>0.97986111111111107</v>
      </c>
      <c r="CQ1425" s="219">
        <v>0.97847222222222197</v>
      </c>
      <c r="CV1425" s="219">
        <f t="shared" si="815"/>
        <v>0.97986111111111107</v>
      </c>
      <c r="CW1425" s="219">
        <f t="shared" si="815"/>
        <v>0.97986111111111107</v>
      </c>
      <c r="CY1425" s="219">
        <v>0.97847222222222197</v>
      </c>
    </row>
    <row r="1426" spans="68:103" ht="15" hidden="1" customHeight="1">
      <c r="BP1426" s="236">
        <f ca="1"/>
        <v>0.97777777777777797</v>
      </c>
      <c r="CN1426" s="219">
        <f t="shared" si="814"/>
        <v>0.98055555555555551</v>
      </c>
      <c r="CO1426" s="219">
        <f t="shared" si="814"/>
        <v>0.98055555555555551</v>
      </c>
      <c r="CQ1426" s="219">
        <v>0.97916666666666696</v>
      </c>
      <c r="CV1426" s="219">
        <f t="shared" si="815"/>
        <v>0.98055555555555551</v>
      </c>
      <c r="CW1426" s="219">
        <f t="shared" si="815"/>
        <v>0.98055555555555551</v>
      </c>
      <c r="CY1426" s="219">
        <v>0.97916666666666696</v>
      </c>
    </row>
    <row r="1427" spans="68:103" ht="15" hidden="1" customHeight="1">
      <c r="BP1427" s="236">
        <f ca="1"/>
        <v>0.97847222222222197</v>
      </c>
      <c r="CN1427" s="219">
        <f t="shared" si="814"/>
        <v>0.98124999999999996</v>
      </c>
      <c r="CO1427" s="219">
        <f t="shared" si="814"/>
        <v>0.98124999999999996</v>
      </c>
      <c r="CQ1427" s="219">
        <v>0.97986111111111096</v>
      </c>
      <c r="CV1427" s="219">
        <f t="shared" si="815"/>
        <v>0.98124999999999996</v>
      </c>
      <c r="CW1427" s="219">
        <f t="shared" si="815"/>
        <v>0.98124999999999996</v>
      </c>
      <c r="CY1427" s="219">
        <v>0.97986111111111096</v>
      </c>
    </row>
    <row r="1428" spans="68:103" ht="15" hidden="1" customHeight="1">
      <c r="BP1428" s="236">
        <f ca="1"/>
        <v>0.97916666666666696</v>
      </c>
      <c r="CN1428" s="219">
        <f t="shared" si="814"/>
        <v>0.9819444444444444</v>
      </c>
      <c r="CO1428" s="219">
        <f t="shared" si="814"/>
        <v>0.9819444444444444</v>
      </c>
      <c r="CQ1428" s="219">
        <v>0.98055555555555596</v>
      </c>
      <c r="CV1428" s="219">
        <f t="shared" si="815"/>
        <v>0.9819444444444444</v>
      </c>
      <c r="CW1428" s="219">
        <f t="shared" si="815"/>
        <v>0.9819444444444444</v>
      </c>
      <c r="CY1428" s="219">
        <v>0.98055555555555596</v>
      </c>
    </row>
    <row r="1429" spans="68:103" ht="15" hidden="1" customHeight="1">
      <c r="BP1429" s="236">
        <f ca="1"/>
        <v>0.97986111111111096</v>
      </c>
      <c r="CN1429" s="219">
        <f t="shared" si="814"/>
        <v>0.98263888888888884</v>
      </c>
      <c r="CO1429" s="219">
        <f t="shared" si="814"/>
        <v>0.98263888888888884</v>
      </c>
      <c r="CQ1429" s="219">
        <v>0.98124999999999996</v>
      </c>
      <c r="CV1429" s="219">
        <f t="shared" si="815"/>
        <v>0.98263888888888884</v>
      </c>
      <c r="CW1429" s="219">
        <f t="shared" si="815"/>
        <v>0.98263888888888884</v>
      </c>
      <c r="CY1429" s="219">
        <v>0.98124999999999996</v>
      </c>
    </row>
    <row r="1430" spans="68:103" ht="15" hidden="1" customHeight="1">
      <c r="BP1430" s="236">
        <f ca="1"/>
        <v>0.98055555555555596</v>
      </c>
      <c r="CN1430" s="219">
        <f t="shared" si="814"/>
        <v>0.98333333333333328</v>
      </c>
      <c r="CO1430" s="219">
        <f t="shared" si="814"/>
        <v>0.98333333333333328</v>
      </c>
      <c r="CQ1430" s="219">
        <v>0.98194444444444495</v>
      </c>
      <c r="CV1430" s="219">
        <f t="shared" si="815"/>
        <v>0.98333333333333328</v>
      </c>
      <c r="CW1430" s="219">
        <f t="shared" si="815"/>
        <v>0.98333333333333328</v>
      </c>
      <c r="CY1430" s="219">
        <v>0.98194444444444495</v>
      </c>
    </row>
    <row r="1431" spans="68:103" ht="15" hidden="1" customHeight="1">
      <c r="BP1431" s="236">
        <f ca="1"/>
        <v>0.98124999999999996</v>
      </c>
      <c r="CN1431" s="219">
        <f t="shared" si="814"/>
        <v>0.98402777777777772</v>
      </c>
      <c r="CO1431" s="219">
        <f t="shared" si="814"/>
        <v>0.98402777777777772</v>
      </c>
      <c r="CQ1431" s="219">
        <v>0.98263888888888895</v>
      </c>
      <c r="CV1431" s="219">
        <f t="shared" si="815"/>
        <v>0.98402777777777772</v>
      </c>
      <c r="CW1431" s="219">
        <f t="shared" si="815"/>
        <v>0.98402777777777772</v>
      </c>
      <c r="CY1431" s="219">
        <v>0.98263888888888895</v>
      </c>
    </row>
    <row r="1432" spans="68:103" ht="15" hidden="1" customHeight="1">
      <c r="BP1432" s="236">
        <f ca="1"/>
        <v>0.98194444444444495</v>
      </c>
      <c r="CN1432" s="219">
        <f t="shared" si="814"/>
        <v>0.98472222222222217</v>
      </c>
      <c r="CO1432" s="219">
        <f t="shared" si="814"/>
        <v>0.98472222222222217</v>
      </c>
      <c r="CQ1432" s="219">
        <v>0.98333333333333295</v>
      </c>
      <c r="CV1432" s="219">
        <f t="shared" si="815"/>
        <v>0.98472222222222217</v>
      </c>
      <c r="CW1432" s="219">
        <f t="shared" si="815"/>
        <v>0.98472222222222217</v>
      </c>
      <c r="CY1432" s="219">
        <v>0.98333333333333295</v>
      </c>
    </row>
    <row r="1433" spans="68:103" ht="15" hidden="1" customHeight="1">
      <c r="BP1433" s="236">
        <f ca="1"/>
        <v>0.98263888888888895</v>
      </c>
      <c r="CN1433" s="219">
        <f t="shared" si="814"/>
        <v>0.98541666666666672</v>
      </c>
      <c r="CO1433" s="219">
        <f t="shared" si="814"/>
        <v>0.98541666666666672</v>
      </c>
      <c r="CQ1433" s="219">
        <v>0.98402777777777795</v>
      </c>
      <c r="CV1433" s="219">
        <f t="shared" si="815"/>
        <v>0.98541666666666672</v>
      </c>
      <c r="CW1433" s="219">
        <f t="shared" si="815"/>
        <v>0.98541666666666672</v>
      </c>
      <c r="CY1433" s="219">
        <v>0.98402777777777795</v>
      </c>
    </row>
    <row r="1434" spans="68:103" ht="15" hidden="1" customHeight="1">
      <c r="BP1434" s="236">
        <f ca="1"/>
        <v>0.98333333333333295</v>
      </c>
      <c r="CN1434" s="219">
        <f t="shared" si="814"/>
        <v>0.98611111111111116</v>
      </c>
      <c r="CO1434" s="219">
        <f t="shared" si="814"/>
        <v>0.98611111111111116</v>
      </c>
      <c r="CQ1434" s="219">
        <v>0.98472222222222205</v>
      </c>
      <c r="CV1434" s="219">
        <f t="shared" si="815"/>
        <v>0.98611111111111116</v>
      </c>
      <c r="CW1434" s="219">
        <f t="shared" si="815"/>
        <v>0.98611111111111116</v>
      </c>
      <c r="CY1434" s="219">
        <v>0.98472222222222205</v>
      </c>
    </row>
    <row r="1435" spans="68:103" ht="15" hidden="1" customHeight="1">
      <c r="BP1435" s="236">
        <f ca="1"/>
        <v>0.98402777777777795</v>
      </c>
      <c r="CN1435" s="219">
        <f t="shared" si="814"/>
        <v>0.9868055555555556</v>
      </c>
      <c r="CO1435" s="219">
        <f t="shared" si="814"/>
        <v>0.9868055555555556</v>
      </c>
      <c r="CQ1435" s="219">
        <v>0.98541666666666705</v>
      </c>
      <c r="CV1435" s="219">
        <f t="shared" si="815"/>
        <v>0.9868055555555556</v>
      </c>
      <c r="CW1435" s="219">
        <f t="shared" si="815"/>
        <v>0.9868055555555556</v>
      </c>
      <c r="CY1435" s="219">
        <v>0.98541666666666705</v>
      </c>
    </row>
    <row r="1436" spans="68:103" ht="15" hidden="1" customHeight="1">
      <c r="BP1436" s="236">
        <f ca="1"/>
        <v>0.98472222222222205</v>
      </c>
      <c r="CN1436" s="219">
        <f t="shared" si="814"/>
        <v>0.98750000000000004</v>
      </c>
      <c r="CO1436" s="219">
        <f t="shared" si="814"/>
        <v>0.98750000000000004</v>
      </c>
      <c r="CQ1436" s="219">
        <v>0.98611111111111105</v>
      </c>
      <c r="CV1436" s="219">
        <f t="shared" si="815"/>
        <v>0.98750000000000004</v>
      </c>
      <c r="CW1436" s="219">
        <f t="shared" si="815"/>
        <v>0.98750000000000004</v>
      </c>
      <c r="CY1436" s="219">
        <v>0.98611111111111105</v>
      </c>
    </row>
    <row r="1437" spans="68:103" ht="15" hidden="1" customHeight="1">
      <c r="BP1437" s="236">
        <f ca="1"/>
        <v>0.98541666666666705</v>
      </c>
      <c r="CN1437" s="219">
        <f t="shared" si="814"/>
        <v>0.98819444444444449</v>
      </c>
      <c r="CO1437" s="219">
        <f t="shared" si="814"/>
        <v>0.98819444444444449</v>
      </c>
      <c r="CQ1437" s="219">
        <v>0.98680555555555605</v>
      </c>
      <c r="CV1437" s="219">
        <f t="shared" si="815"/>
        <v>0.98819444444444449</v>
      </c>
      <c r="CW1437" s="219">
        <f t="shared" si="815"/>
        <v>0.98819444444444449</v>
      </c>
      <c r="CY1437" s="219">
        <v>0.98680555555555605</v>
      </c>
    </row>
    <row r="1438" spans="68:103" ht="15" hidden="1" customHeight="1">
      <c r="BP1438" s="236">
        <f ca="1"/>
        <v>0.98611111111111105</v>
      </c>
      <c r="CN1438" s="219">
        <f t="shared" si="814"/>
        <v>0.98888888888888893</v>
      </c>
      <c r="CO1438" s="219">
        <f t="shared" si="814"/>
        <v>0.98888888888888893</v>
      </c>
      <c r="CQ1438" s="219">
        <v>0.98750000000000004</v>
      </c>
      <c r="CV1438" s="219">
        <f t="shared" si="815"/>
        <v>0.98888888888888893</v>
      </c>
      <c r="CW1438" s="219">
        <f t="shared" si="815"/>
        <v>0.98888888888888893</v>
      </c>
      <c r="CY1438" s="219">
        <v>0.98750000000000004</v>
      </c>
    </row>
    <row r="1439" spans="68:103" ht="15" hidden="1" customHeight="1">
      <c r="BP1439" s="236">
        <f ca="1"/>
        <v>0.98680555555555605</v>
      </c>
      <c r="CN1439" s="219">
        <f t="shared" si="814"/>
        <v>0.98958333333333337</v>
      </c>
      <c r="CO1439" s="219">
        <f t="shared" si="814"/>
        <v>0.98958333333333337</v>
      </c>
      <c r="CQ1439" s="219">
        <v>0.98819444444444404</v>
      </c>
      <c r="CV1439" s="219">
        <f t="shared" si="815"/>
        <v>0.98958333333333337</v>
      </c>
      <c r="CW1439" s="219">
        <f t="shared" si="815"/>
        <v>0.98958333333333337</v>
      </c>
      <c r="CY1439" s="219">
        <v>0.98819444444444404</v>
      </c>
    </row>
    <row r="1440" spans="68:103" ht="15" hidden="1" customHeight="1">
      <c r="BP1440" s="236">
        <f ca="1"/>
        <v>0.98750000000000004</v>
      </c>
      <c r="CN1440" s="219">
        <f t="shared" ref="CN1440:CO1453" si="816">IF(CN1439=1,TIME(0,1,0),TIME(HOUR(CN1439),MINUTE(CN1439),0)+TIME(0,1,0))</f>
        <v>0.99027777777777781</v>
      </c>
      <c r="CO1440" s="219">
        <f t="shared" si="816"/>
        <v>0.99027777777777781</v>
      </c>
      <c r="CQ1440" s="219">
        <v>0.98888888888888904</v>
      </c>
      <c r="CV1440" s="219">
        <f t="shared" ref="CV1440:CW1453" si="817">IF(CV1439=1,TIME(0,1,0),TIME(HOUR(CV1439),MINUTE(CV1439),0)+TIME(0,1,0))</f>
        <v>0.99027777777777781</v>
      </c>
      <c r="CW1440" s="219">
        <f t="shared" si="817"/>
        <v>0.99027777777777781</v>
      </c>
      <c r="CY1440" s="219">
        <v>0.98888888888888904</v>
      </c>
    </row>
    <row r="1441" spans="68:103" ht="15" hidden="1" customHeight="1">
      <c r="BP1441" s="236">
        <f ca="1"/>
        <v>0.98819444444444404</v>
      </c>
      <c r="CN1441" s="219">
        <f t="shared" si="816"/>
        <v>0.99097222222222225</v>
      </c>
      <c r="CO1441" s="219">
        <f t="shared" si="816"/>
        <v>0.99097222222222225</v>
      </c>
      <c r="CQ1441" s="219">
        <v>0.98958333333333304</v>
      </c>
      <c r="CV1441" s="219">
        <f t="shared" si="817"/>
        <v>0.99097222222222225</v>
      </c>
      <c r="CW1441" s="219">
        <f t="shared" si="817"/>
        <v>0.99097222222222225</v>
      </c>
      <c r="CY1441" s="219">
        <v>0.98958333333333304</v>
      </c>
    </row>
    <row r="1442" spans="68:103" ht="15" hidden="1" customHeight="1">
      <c r="BP1442" s="236">
        <f ca="1"/>
        <v>0.98888888888888904</v>
      </c>
      <c r="CN1442" s="219">
        <f t="shared" si="816"/>
        <v>0.9916666666666667</v>
      </c>
      <c r="CO1442" s="219">
        <f t="shared" si="816"/>
        <v>0.9916666666666667</v>
      </c>
      <c r="CQ1442" s="219">
        <v>0.99027777777777803</v>
      </c>
      <c r="CV1442" s="219">
        <f t="shared" si="817"/>
        <v>0.9916666666666667</v>
      </c>
      <c r="CW1442" s="219">
        <f t="shared" si="817"/>
        <v>0.9916666666666667</v>
      </c>
      <c r="CY1442" s="219">
        <v>0.99027777777777803</v>
      </c>
    </row>
    <row r="1443" spans="68:103" ht="15" hidden="1" customHeight="1">
      <c r="BP1443" s="236">
        <f ca="1"/>
        <v>0.98958333333333304</v>
      </c>
      <c r="CN1443" s="219">
        <f t="shared" si="816"/>
        <v>0.99236111111111114</v>
      </c>
      <c r="CO1443" s="219">
        <f t="shared" si="816"/>
        <v>0.99236111111111114</v>
      </c>
      <c r="CQ1443" s="219">
        <v>0.99097222222222203</v>
      </c>
      <c r="CV1443" s="219">
        <f t="shared" si="817"/>
        <v>0.99236111111111114</v>
      </c>
      <c r="CW1443" s="219">
        <f t="shared" si="817"/>
        <v>0.99236111111111114</v>
      </c>
      <c r="CY1443" s="219">
        <v>0.99097222222222203</v>
      </c>
    </row>
    <row r="1444" spans="68:103" ht="15" hidden="1" customHeight="1">
      <c r="BP1444" s="236">
        <f ca="1"/>
        <v>0.99027777777777803</v>
      </c>
      <c r="CN1444" s="219">
        <f t="shared" si="816"/>
        <v>0.99305555555555558</v>
      </c>
      <c r="CO1444" s="219">
        <f t="shared" si="816"/>
        <v>0.99305555555555558</v>
      </c>
      <c r="CQ1444" s="219">
        <v>0.99166666666666703</v>
      </c>
      <c r="CV1444" s="219">
        <f t="shared" si="817"/>
        <v>0.99305555555555558</v>
      </c>
      <c r="CW1444" s="219">
        <f t="shared" si="817"/>
        <v>0.99305555555555558</v>
      </c>
      <c r="CY1444" s="219">
        <v>0.99166666666666703</v>
      </c>
    </row>
    <row r="1445" spans="68:103" ht="15" hidden="1" customHeight="1">
      <c r="BP1445" s="236">
        <f ca="1"/>
        <v>0.99097222222222203</v>
      </c>
      <c r="CN1445" s="219">
        <f t="shared" si="816"/>
        <v>0.99375000000000002</v>
      </c>
      <c r="CO1445" s="219">
        <f t="shared" si="816"/>
        <v>0.99375000000000002</v>
      </c>
      <c r="CQ1445" s="219">
        <v>0.99236111111111103</v>
      </c>
      <c r="CV1445" s="219">
        <f t="shared" si="817"/>
        <v>0.99375000000000002</v>
      </c>
      <c r="CW1445" s="219">
        <f t="shared" si="817"/>
        <v>0.99375000000000002</v>
      </c>
      <c r="CY1445" s="219">
        <v>0.99236111111111103</v>
      </c>
    </row>
    <row r="1446" spans="68:103" ht="15" hidden="1" customHeight="1">
      <c r="BP1446" s="236">
        <f ca="1"/>
        <v>0.99166666666666703</v>
      </c>
      <c r="CN1446" s="219">
        <f t="shared" si="816"/>
        <v>0.99444444444444446</v>
      </c>
      <c r="CO1446" s="219">
        <f t="shared" si="816"/>
        <v>0.99444444444444446</v>
      </c>
      <c r="CQ1446" s="219">
        <v>0.99305555555555602</v>
      </c>
      <c r="CV1446" s="219">
        <f t="shared" si="817"/>
        <v>0.99444444444444446</v>
      </c>
      <c r="CW1446" s="219">
        <f t="shared" si="817"/>
        <v>0.99444444444444446</v>
      </c>
      <c r="CY1446" s="219">
        <v>0.99305555555555602</v>
      </c>
    </row>
    <row r="1447" spans="68:103" ht="15" hidden="1" customHeight="1">
      <c r="BP1447" s="236">
        <f ca="1"/>
        <v>0.99236111111111103</v>
      </c>
      <c r="CN1447" s="219">
        <f t="shared" si="816"/>
        <v>0.99513888888888891</v>
      </c>
      <c r="CO1447" s="219">
        <f t="shared" si="816"/>
        <v>0.99513888888888891</v>
      </c>
      <c r="CQ1447" s="219">
        <v>0.99375000000000002</v>
      </c>
      <c r="CV1447" s="219">
        <f t="shared" si="817"/>
        <v>0.99513888888888891</v>
      </c>
      <c r="CW1447" s="219">
        <f t="shared" si="817"/>
        <v>0.99513888888888891</v>
      </c>
      <c r="CY1447" s="219">
        <v>0.99375000000000002</v>
      </c>
    </row>
    <row r="1448" spans="68:103" ht="15" hidden="1" customHeight="1">
      <c r="BP1448" s="236">
        <f ca="1"/>
        <v>0.99305555555555602</v>
      </c>
      <c r="CN1448" s="219">
        <f t="shared" si="816"/>
        <v>0.99583333333333335</v>
      </c>
      <c r="CO1448" s="219">
        <f t="shared" si="816"/>
        <v>0.99583333333333335</v>
      </c>
      <c r="CQ1448" s="219">
        <v>0.99444444444444402</v>
      </c>
      <c r="CV1448" s="219">
        <f t="shared" si="817"/>
        <v>0.99583333333333335</v>
      </c>
      <c r="CW1448" s="219">
        <f t="shared" si="817"/>
        <v>0.99583333333333335</v>
      </c>
      <c r="CY1448" s="219">
        <v>0.99444444444444402</v>
      </c>
    </row>
    <row r="1449" spans="68:103" ht="15" hidden="1" customHeight="1">
      <c r="BP1449" s="236">
        <f ca="1"/>
        <v>0.99375000000000002</v>
      </c>
      <c r="CN1449" s="219">
        <f t="shared" si="816"/>
        <v>0.99652777777777779</v>
      </c>
      <c r="CO1449" s="219">
        <f t="shared" si="816"/>
        <v>0.99652777777777779</v>
      </c>
      <c r="CQ1449" s="219">
        <v>0.99513888888888902</v>
      </c>
      <c r="CV1449" s="219">
        <f t="shared" si="817"/>
        <v>0.99652777777777779</v>
      </c>
      <c r="CW1449" s="219">
        <f t="shared" si="817"/>
        <v>0.99652777777777779</v>
      </c>
      <c r="CY1449" s="219">
        <v>0.99513888888888902</v>
      </c>
    </row>
    <row r="1450" spans="68:103" ht="15" hidden="1" customHeight="1">
      <c r="BP1450" s="236">
        <f ca="1"/>
        <v>0.99444444444444402</v>
      </c>
      <c r="CN1450" s="219">
        <f t="shared" si="816"/>
        <v>0.99722222222222223</v>
      </c>
      <c r="CO1450" s="219">
        <f t="shared" si="816"/>
        <v>0.99722222222222223</v>
      </c>
      <c r="CQ1450" s="219">
        <v>0.99583333333333302</v>
      </c>
      <c r="CV1450" s="219">
        <f t="shared" si="817"/>
        <v>0.99722222222222223</v>
      </c>
      <c r="CW1450" s="219">
        <f t="shared" si="817"/>
        <v>0.99722222222222223</v>
      </c>
      <c r="CY1450" s="219">
        <v>0.99583333333333302</v>
      </c>
    </row>
    <row r="1451" spans="68:103" ht="15" hidden="1" customHeight="1">
      <c r="BP1451" s="236">
        <f ca="1"/>
        <v>0.99513888888888902</v>
      </c>
      <c r="CN1451" s="219">
        <f t="shared" si="816"/>
        <v>0.99791666666666667</v>
      </c>
      <c r="CO1451" s="219">
        <f t="shared" si="816"/>
        <v>0.99791666666666667</v>
      </c>
      <c r="CQ1451" s="219">
        <v>0.99652777777777801</v>
      </c>
      <c r="CV1451" s="219">
        <f t="shared" si="817"/>
        <v>0.99791666666666667</v>
      </c>
      <c r="CW1451" s="219">
        <f t="shared" si="817"/>
        <v>0.99791666666666667</v>
      </c>
      <c r="CY1451" s="219">
        <v>0.99652777777777801</v>
      </c>
    </row>
    <row r="1452" spans="68:103" ht="15" hidden="1" customHeight="1">
      <c r="BP1452" s="236">
        <f ca="1"/>
        <v>0.99583333333333302</v>
      </c>
      <c r="CN1452" s="219">
        <f t="shared" si="816"/>
        <v>0.99861111111111112</v>
      </c>
      <c r="CO1452" s="219">
        <f t="shared" si="816"/>
        <v>0.99861111111111112</v>
      </c>
      <c r="CQ1452" s="219">
        <v>0.99722222222222201</v>
      </c>
      <c r="CV1452" s="219">
        <f t="shared" si="817"/>
        <v>0.99861111111111112</v>
      </c>
      <c r="CW1452" s="219">
        <f t="shared" si="817"/>
        <v>0.99861111111111112</v>
      </c>
      <c r="CY1452" s="219">
        <v>0.99722222222222201</v>
      </c>
    </row>
    <row r="1453" spans="68:103" ht="15" hidden="1" customHeight="1">
      <c r="BP1453" s="236">
        <f ca="1"/>
        <v>0.99652777777777801</v>
      </c>
      <c r="CN1453" s="219">
        <f t="shared" si="816"/>
        <v>0.99930555555555556</v>
      </c>
      <c r="CO1453" s="219">
        <f t="shared" si="816"/>
        <v>0.99930555555555556</v>
      </c>
      <c r="CQ1453" s="219">
        <v>0.99791666666666701</v>
      </c>
      <c r="CV1453" s="219">
        <f t="shared" si="817"/>
        <v>0.99930555555555556</v>
      </c>
      <c r="CW1453" s="219">
        <f t="shared" si="817"/>
        <v>0.99930555555555556</v>
      </c>
      <c r="CY1453" s="219">
        <v>0.99791666666666701</v>
      </c>
    </row>
    <row r="1454" spans="68:103" ht="15" hidden="1" customHeight="1">
      <c r="BP1454" s="236">
        <f ca="1"/>
        <v>0.99722222222222201</v>
      </c>
      <c r="CQ1454" s="219">
        <v>0.99861111111111101</v>
      </c>
      <c r="CY1454" s="219">
        <v>0.99861111111111101</v>
      </c>
    </row>
    <row r="1455" spans="68:103" ht="15" hidden="1" customHeight="1">
      <c r="BP1455" s="236">
        <f ca="1"/>
        <v>0.99791666666666701</v>
      </c>
      <c r="CQ1455" s="219">
        <v>0.999305555555556</v>
      </c>
      <c r="CY1455" s="219">
        <v>0.999305555555556</v>
      </c>
    </row>
    <row r="1456" spans="68:103" ht="15" hidden="1" customHeight="1">
      <c r="BP1456" s="236">
        <f ca="1"/>
        <v>0.99861111111111101</v>
      </c>
      <c r="CQ1456" s="219">
        <v>0</v>
      </c>
      <c r="CY1456" s="219">
        <v>0</v>
      </c>
    </row>
    <row r="1457" spans="68:103" ht="15" hidden="1" customHeight="1">
      <c r="BP1457" s="236">
        <f ca="1"/>
        <v>0.999305555555556</v>
      </c>
      <c r="CQ1457" s="219">
        <v>6.9444444444444447E-4</v>
      </c>
      <c r="CY1457" s="219">
        <v>6.9444444444444447E-4</v>
      </c>
    </row>
    <row r="1458" spans="68:103" ht="15" hidden="1" customHeight="1">
      <c r="BP1458" s="236">
        <f ca="1"/>
        <v>1</v>
      </c>
      <c r="CQ1458" s="219">
        <v>1.38888888888889E-3</v>
      </c>
      <c r="CY1458" s="219">
        <v>1.38888888888889E-3</v>
      </c>
    </row>
    <row r="1459" spans="68:103" ht="15" hidden="1" customHeight="1">
      <c r="BP1459" s="236">
        <f ca="1"/>
        <v>1.0006944444444399</v>
      </c>
      <c r="CQ1459" s="219">
        <v>2.0833333333333298E-3</v>
      </c>
      <c r="CY1459" s="219">
        <v>2.0833333333333298E-3</v>
      </c>
    </row>
    <row r="1460" spans="68:103" ht="15" hidden="1" customHeight="1">
      <c r="BP1460" s="236">
        <f ca="1"/>
        <v>1.00138888888889</v>
      </c>
      <c r="CQ1460" s="219">
        <v>2.7777777777777801E-3</v>
      </c>
      <c r="CY1460" s="219">
        <v>2.7777777777777801E-3</v>
      </c>
    </row>
    <row r="1461" spans="68:103" ht="15" hidden="1" customHeight="1">
      <c r="BP1461" s="236">
        <f ca="1"/>
        <v>1.0020833333333301</v>
      </c>
      <c r="CQ1461" s="219">
        <v>3.4722222222222199E-3</v>
      </c>
      <c r="CY1461" s="219">
        <v>3.4722222222222199E-3</v>
      </c>
    </row>
    <row r="1462" spans="68:103" ht="15" hidden="1" customHeight="1">
      <c r="BP1462" s="236">
        <f ca="1"/>
        <v>1.00277777777778</v>
      </c>
      <c r="CQ1462" s="219">
        <v>4.1666666666666701E-3</v>
      </c>
      <c r="CY1462" s="219">
        <v>4.1666666666666701E-3</v>
      </c>
    </row>
    <row r="1463" spans="68:103" ht="15" hidden="1" customHeight="1">
      <c r="BP1463" s="236">
        <f ca="1"/>
        <v>1.0034722222222201</v>
      </c>
      <c r="CQ1463" s="219">
        <v>4.8611111111111103E-3</v>
      </c>
      <c r="CY1463" s="219">
        <v>4.8611111111111103E-3</v>
      </c>
    </row>
    <row r="1464" spans="68:103" ht="15" hidden="1" customHeight="1">
      <c r="BP1464" s="236">
        <f ca="1"/>
        <v>1.00416666666667</v>
      </c>
      <c r="CQ1464" s="219">
        <v>5.5555555555555601E-3</v>
      </c>
      <c r="CY1464" s="219">
        <v>5.5555555555555601E-3</v>
      </c>
    </row>
    <row r="1465" spans="68:103" ht="15" hidden="1" customHeight="1">
      <c r="BP1465" s="236">
        <f ca="1"/>
        <v>1.0048611111111101</v>
      </c>
      <c r="CQ1465" s="219">
        <v>6.2500000000000003E-3</v>
      </c>
      <c r="CY1465" s="219">
        <v>6.2500000000000003E-3</v>
      </c>
    </row>
    <row r="1466" spans="68:103" ht="15" hidden="1" customHeight="1">
      <c r="BP1466" s="236">
        <f ca="1"/>
        <v>1.00555555555556</v>
      </c>
      <c r="CQ1466" s="219">
        <v>6.9444444444444397E-3</v>
      </c>
      <c r="CY1466" s="219">
        <v>6.9444444444444397E-3</v>
      </c>
    </row>
    <row r="1467" spans="68:103" ht="15" hidden="1" customHeight="1">
      <c r="BP1467" s="236">
        <f ca="1"/>
        <v>1.0062500000000001</v>
      </c>
      <c r="CQ1467" s="219">
        <v>7.6388888888888904E-3</v>
      </c>
      <c r="CY1467" s="219">
        <v>7.6388888888888904E-3</v>
      </c>
    </row>
    <row r="1468" spans="68:103" ht="15" hidden="1" customHeight="1">
      <c r="BP1468" s="236">
        <f ca="1"/>
        <v>1.00694444444444</v>
      </c>
      <c r="CQ1468" s="219">
        <v>8.3333333333333297E-3</v>
      </c>
      <c r="CY1468" s="219">
        <v>8.3333333333333297E-3</v>
      </c>
    </row>
    <row r="1469" spans="68:103" ht="15" hidden="1" customHeight="1">
      <c r="BP1469" s="236">
        <f ca="1"/>
        <v>1.0076388888888901</v>
      </c>
      <c r="CQ1469" s="219">
        <v>9.0277777777777804E-3</v>
      </c>
      <c r="CY1469" s="219">
        <v>9.0277777777777804E-3</v>
      </c>
    </row>
    <row r="1470" spans="68:103" ht="15" hidden="1" customHeight="1">
      <c r="BP1470" s="236">
        <f ca="1"/>
        <v>1.00833333333333</v>
      </c>
      <c r="CQ1470" s="219">
        <v>9.7222222222222206E-3</v>
      </c>
      <c r="CY1470" s="219">
        <v>9.7222222222222206E-3</v>
      </c>
    </row>
    <row r="1471" spans="68:103" ht="15" hidden="1" customHeight="1">
      <c r="BP1471" s="236">
        <f ca="1"/>
        <v>1.0090277777777801</v>
      </c>
      <c r="CQ1471" s="219">
        <v>1.0416666666666701E-2</v>
      </c>
      <c r="CY1471" s="219">
        <v>1.0416666666666701E-2</v>
      </c>
    </row>
    <row r="1472" spans="68:103" ht="15" hidden="1" customHeight="1">
      <c r="BP1472" s="236">
        <f ca="1"/>
        <v>1.00972222222222</v>
      </c>
      <c r="CQ1472" s="219">
        <v>1.1111111111111099E-2</v>
      </c>
      <c r="CY1472" s="219">
        <v>1.1111111111111099E-2</v>
      </c>
    </row>
    <row r="1473" spans="68:103" ht="15" hidden="1" customHeight="1">
      <c r="BP1473" s="236">
        <f ca="1"/>
        <v>1.0104166666666701</v>
      </c>
      <c r="CQ1473" s="219">
        <v>1.18055555555556E-2</v>
      </c>
      <c r="CY1473" s="219">
        <v>1.18055555555556E-2</v>
      </c>
    </row>
    <row r="1474" spans="68:103" ht="15" hidden="1" customHeight="1">
      <c r="BP1474" s="236">
        <f ca="1"/>
        <v>1.01111111111111</v>
      </c>
      <c r="CQ1474" s="219">
        <v>1.2500000000000001E-2</v>
      </c>
      <c r="CY1474" s="219">
        <v>1.2500000000000001E-2</v>
      </c>
    </row>
    <row r="1475" spans="68:103" ht="15" hidden="1" customHeight="1">
      <c r="BP1475" s="236">
        <f ca="1"/>
        <v>1.0118055555555601</v>
      </c>
      <c r="CQ1475" s="219">
        <v>1.3194444444444399E-2</v>
      </c>
      <c r="CY1475" s="219">
        <v>1.3194444444444399E-2</v>
      </c>
    </row>
    <row r="1476" spans="68:103" ht="15" hidden="1" customHeight="1">
      <c r="BP1476" s="236">
        <f ca="1"/>
        <v>1.0125</v>
      </c>
      <c r="CQ1476" s="219">
        <v>1.38888888888889E-2</v>
      </c>
      <c r="CY1476" s="219">
        <v>1.38888888888889E-2</v>
      </c>
    </row>
    <row r="1477" spans="68:103" ht="15" hidden="1" customHeight="1">
      <c r="BP1477" s="236">
        <f ca="1"/>
        <v>1.0131944444444401</v>
      </c>
      <c r="CQ1477" s="219">
        <v>1.4583333333333301E-2</v>
      </c>
      <c r="CY1477" s="219">
        <v>1.4583333333333301E-2</v>
      </c>
    </row>
    <row r="1478" spans="68:103" ht="15" hidden="1" customHeight="1">
      <c r="BP1478" s="236">
        <f ca="1"/>
        <v>1.0138888888888899</v>
      </c>
      <c r="CQ1478" s="219">
        <v>1.52777777777778E-2</v>
      </c>
      <c r="CY1478" s="219">
        <v>1.52777777777778E-2</v>
      </c>
    </row>
    <row r="1479" spans="68:103" ht="15" hidden="1" customHeight="1">
      <c r="BP1479" s="236">
        <f ca="1"/>
        <v>1.0145833333333301</v>
      </c>
      <c r="CQ1479" s="219">
        <v>1.59722222222222E-2</v>
      </c>
      <c r="CY1479" s="219">
        <v>1.59722222222222E-2</v>
      </c>
    </row>
    <row r="1480" spans="68:103" ht="15" hidden="1" customHeight="1">
      <c r="BP1480" s="236">
        <f ca="1"/>
        <v>1.0152777777777799</v>
      </c>
      <c r="CQ1480" s="219">
        <v>1.6666666666666701E-2</v>
      </c>
      <c r="CY1480" s="219">
        <v>1.6666666666666701E-2</v>
      </c>
    </row>
    <row r="1481" spans="68:103" ht="15" hidden="1" customHeight="1">
      <c r="BP1481" s="236">
        <f ca="1"/>
        <v>1.0159722222222201</v>
      </c>
      <c r="CQ1481" s="219">
        <v>1.7361111111111101E-2</v>
      </c>
      <c r="CY1481" s="219">
        <v>1.7361111111111101E-2</v>
      </c>
    </row>
    <row r="1482" spans="68:103" ht="15" hidden="1" customHeight="1">
      <c r="BP1482" s="236">
        <f ca="1"/>
        <v>1.0166666666666699</v>
      </c>
      <c r="CQ1482" s="219">
        <v>1.8055555555555599E-2</v>
      </c>
      <c r="CY1482" s="219">
        <v>1.8055555555555599E-2</v>
      </c>
    </row>
    <row r="1483" spans="68:103" ht="15" hidden="1" customHeight="1">
      <c r="BP1483" s="236">
        <f ca="1"/>
        <v>1.0173611111111101</v>
      </c>
      <c r="CQ1483" s="219">
        <v>1.8749999999999999E-2</v>
      </c>
      <c r="CY1483" s="219">
        <v>1.8749999999999999E-2</v>
      </c>
    </row>
    <row r="1484" spans="68:103" ht="15" hidden="1" customHeight="1">
      <c r="BP1484" s="236">
        <f ca="1"/>
        <v>1.0180555555555599</v>
      </c>
      <c r="CQ1484" s="219">
        <v>1.94444444444444E-2</v>
      </c>
      <c r="CY1484" s="219">
        <v>1.94444444444444E-2</v>
      </c>
    </row>
    <row r="1485" spans="68:103" ht="15" hidden="1" customHeight="1">
      <c r="BP1485" s="236">
        <f ca="1"/>
        <v>1.01875</v>
      </c>
      <c r="CQ1485" s="219">
        <v>2.0138888888888901E-2</v>
      </c>
      <c r="CY1485" s="219">
        <v>2.0138888888888901E-2</v>
      </c>
    </row>
    <row r="1486" spans="68:103" ht="15" hidden="1" customHeight="1">
      <c r="BP1486" s="236">
        <f ca="1"/>
        <v>1.0194444444444399</v>
      </c>
      <c r="CQ1486" s="219">
        <v>2.0833333333333301E-2</v>
      </c>
      <c r="CY1486" s="219">
        <v>2.0833333333333301E-2</v>
      </c>
    </row>
    <row r="1487" spans="68:103" ht="15" hidden="1" customHeight="1">
      <c r="BP1487" s="236">
        <f ca="1"/>
        <v>1.02013888888889</v>
      </c>
      <c r="CQ1487" s="219">
        <v>2.1527777777777798E-2</v>
      </c>
      <c r="CY1487" s="219">
        <v>2.1527777777777798E-2</v>
      </c>
    </row>
    <row r="1488" spans="68:103" ht="15" hidden="1" customHeight="1">
      <c r="BP1488" s="236">
        <f ca="1"/>
        <v>1.0208333333333299</v>
      </c>
      <c r="CQ1488" s="219">
        <v>2.2222222222222199E-2</v>
      </c>
      <c r="CY1488" s="219">
        <v>2.2222222222222199E-2</v>
      </c>
    </row>
    <row r="1489" spans="68:103" ht="15" hidden="1" customHeight="1">
      <c r="BP1489" s="236">
        <f ca="1"/>
        <v>1.02152777777778</v>
      </c>
      <c r="CQ1489" s="219">
        <v>2.29166666666667E-2</v>
      </c>
      <c r="CY1489" s="219">
        <v>2.29166666666667E-2</v>
      </c>
    </row>
    <row r="1490" spans="68:103" ht="15" hidden="1" customHeight="1">
      <c r="BP1490" s="236">
        <f ca="1"/>
        <v>1.0222222222222199</v>
      </c>
      <c r="CQ1490" s="219">
        <v>2.36111111111111E-2</v>
      </c>
      <c r="CY1490" s="219">
        <v>2.36111111111111E-2</v>
      </c>
    </row>
    <row r="1491" spans="68:103" ht="15" hidden="1" customHeight="1">
      <c r="BP1491" s="236">
        <f ca="1"/>
        <v>1.02291666666667</v>
      </c>
      <c r="CQ1491" s="219">
        <v>2.4305555555555601E-2</v>
      </c>
      <c r="CY1491" s="219">
        <v>2.4305555555555601E-2</v>
      </c>
    </row>
    <row r="1492" spans="68:103" ht="15" hidden="1" customHeight="1">
      <c r="BP1492" s="236">
        <f ca="1"/>
        <v>1.0236111111111099</v>
      </c>
      <c r="CQ1492" s="219">
        <v>2.5000000000000001E-2</v>
      </c>
      <c r="CY1492" s="219">
        <v>2.5000000000000001E-2</v>
      </c>
    </row>
    <row r="1493" spans="68:103" ht="15" hidden="1" customHeight="1">
      <c r="BP1493" s="236">
        <f ca="1"/>
        <v>1.02430555555556</v>
      </c>
      <c r="CQ1493" s="219">
        <v>2.5694444444444402E-2</v>
      </c>
      <c r="CY1493" s="219">
        <v>2.5694444444444402E-2</v>
      </c>
    </row>
    <row r="1494" spans="68:103" ht="15" hidden="1" customHeight="1">
      <c r="BP1494" s="236">
        <f ca="1"/>
        <v>1.0249999999999999</v>
      </c>
      <c r="CQ1494" s="219">
        <v>2.6388888888888899E-2</v>
      </c>
      <c r="CY1494" s="219">
        <v>2.6388888888888899E-2</v>
      </c>
    </row>
    <row r="1495" spans="68:103" ht="15" hidden="1" customHeight="1">
      <c r="BP1495" s="236">
        <f ca="1"/>
        <v>1.02569444444444</v>
      </c>
      <c r="CQ1495" s="219">
        <v>2.70833333333333E-2</v>
      </c>
      <c r="CY1495" s="219">
        <v>2.70833333333333E-2</v>
      </c>
    </row>
    <row r="1496" spans="68:103" ht="15" hidden="1" customHeight="1">
      <c r="BP1496" s="236">
        <f ca="1"/>
        <v>1.0263888888888899</v>
      </c>
      <c r="CQ1496" s="219">
        <v>2.7777777777777801E-2</v>
      </c>
      <c r="CY1496" s="219">
        <v>2.7777777777777801E-2</v>
      </c>
    </row>
    <row r="1497" spans="68:103" ht="15" hidden="1" customHeight="1">
      <c r="BP1497" s="236">
        <f ca="1"/>
        <v>1.02708333333333</v>
      </c>
      <c r="CQ1497" s="219">
        <v>2.8472222222222201E-2</v>
      </c>
      <c r="CY1497" s="219">
        <v>2.8472222222222201E-2</v>
      </c>
    </row>
    <row r="1498" spans="68:103" ht="15" hidden="1" customHeight="1">
      <c r="BP1498" s="236">
        <f ca="1"/>
        <v>1.0277777777777799</v>
      </c>
      <c r="CQ1498" s="219">
        <v>2.9166666666666698E-2</v>
      </c>
      <c r="CY1498" s="219">
        <v>2.9166666666666698E-2</v>
      </c>
    </row>
    <row r="1499" spans="68:103" ht="15" hidden="1" customHeight="1">
      <c r="BP1499" s="236">
        <f ca="1"/>
        <v>1.02847222222222</v>
      </c>
      <c r="CQ1499" s="219">
        <v>2.9861111111111099E-2</v>
      </c>
      <c r="CY1499" s="219">
        <v>2.9861111111111099E-2</v>
      </c>
    </row>
    <row r="1500" spans="68:103" ht="15" hidden="1" customHeight="1">
      <c r="BP1500" s="236">
        <f ca="1"/>
        <v>1.0291666666666699</v>
      </c>
      <c r="CQ1500" s="219">
        <v>3.05555555555556E-2</v>
      </c>
      <c r="CY1500" s="219">
        <v>3.05555555555556E-2</v>
      </c>
    </row>
    <row r="1501" spans="68:103" ht="15" hidden="1" customHeight="1">
      <c r="BP1501" s="236">
        <f ca="1"/>
        <v>1.02986111111111</v>
      </c>
      <c r="CQ1501" s="219">
        <v>3.125E-2</v>
      </c>
      <c r="CY1501" s="219">
        <v>3.125E-2</v>
      </c>
    </row>
    <row r="1502" spans="68:103" ht="15" hidden="1" customHeight="1">
      <c r="BP1502" s="236">
        <f ca="1"/>
        <v>1.0305555555555601</v>
      </c>
      <c r="CQ1502" s="219">
        <v>3.19444444444444E-2</v>
      </c>
      <c r="CY1502" s="219">
        <v>3.19444444444444E-2</v>
      </c>
    </row>
    <row r="1503" spans="68:103" ht="15" hidden="1" customHeight="1">
      <c r="BP1503" s="236">
        <f ca="1"/>
        <v>1.03125</v>
      </c>
      <c r="CQ1503" s="219">
        <v>3.2638888888888898E-2</v>
      </c>
      <c r="CY1503" s="219">
        <v>3.2638888888888898E-2</v>
      </c>
    </row>
    <row r="1504" spans="68:103" ht="15" hidden="1" customHeight="1">
      <c r="BP1504" s="236">
        <f ca="1"/>
        <v>1.0319444444444399</v>
      </c>
      <c r="CQ1504" s="219">
        <v>3.3333333333333298E-2</v>
      </c>
      <c r="CY1504" s="219">
        <v>3.3333333333333298E-2</v>
      </c>
    </row>
    <row r="1505" spans="68:103" ht="15" hidden="1" customHeight="1">
      <c r="BP1505" s="236">
        <f ca="1"/>
        <v>1.03263888888889</v>
      </c>
      <c r="CQ1505" s="219">
        <v>3.4027777777777803E-2</v>
      </c>
      <c r="CY1505" s="219">
        <v>3.4027777777777803E-2</v>
      </c>
    </row>
    <row r="1506" spans="68:103" ht="15" hidden="1" customHeight="1">
      <c r="BP1506" s="236">
        <f ca="1"/>
        <v>1.0333333333333301</v>
      </c>
      <c r="CQ1506" s="219">
        <v>3.4722222222222203E-2</v>
      </c>
      <c r="CY1506" s="219">
        <v>3.4722222222222203E-2</v>
      </c>
    </row>
    <row r="1507" spans="68:103" ht="15" hidden="1" customHeight="1">
      <c r="BP1507" s="236">
        <f ca="1"/>
        <v>1.03402777777778</v>
      </c>
      <c r="CQ1507" s="219">
        <v>3.54166666666667E-2</v>
      </c>
      <c r="CY1507" s="219">
        <v>3.54166666666667E-2</v>
      </c>
    </row>
    <row r="1508" spans="68:103" ht="15" hidden="1" customHeight="1">
      <c r="BP1508" s="236">
        <f ca="1"/>
        <v>1.0347222222222201</v>
      </c>
      <c r="CQ1508" s="219">
        <v>3.6111111111111101E-2</v>
      </c>
      <c r="CY1508" s="219">
        <v>3.6111111111111101E-2</v>
      </c>
    </row>
    <row r="1509" spans="68:103" ht="15" hidden="1" customHeight="1">
      <c r="BP1509" s="236">
        <f ca="1"/>
        <v>1.03541666666667</v>
      </c>
      <c r="CQ1509" s="219">
        <v>3.6805555555555598E-2</v>
      </c>
      <c r="CY1509" s="219">
        <v>3.6805555555555598E-2</v>
      </c>
    </row>
    <row r="1510" spans="68:103" ht="15" hidden="1" customHeight="1">
      <c r="BP1510" s="236">
        <f ca="1"/>
        <v>1.0361111111111101</v>
      </c>
      <c r="CQ1510" s="219">
        <v>3.7499999999999999E-2</v>
      </c>
      <c r="CY1510" s="219">
        <v>3.7499999999999999E-2</v>
      </c>
    </row>
    <row r="1511" spans="68:103" ht="15" hidden="1" customHeight="1">
      <c r="BP1511" s="236">
        <f ca="1"/>
        <v>1.03680555555556</v>
      </c>
      <c r="CQ1511" s="219">
        <v>3.8194444444444399E-2</v>
      </c>
      <c r="CY1511" s="219">
        <v>3.8194444444444399E-2</v>
      </c>
    </row>
    <row r="1512" spans="68:103" ht="15" hidden="1" customHeight="1">
      <c r="BP1512" s="236">
        <f ca="1"/>
        <v>1.0375000000000001</v>
      </c>
      <c r="CQ1512" s="219">
        <v>3.8888888888888903E-2</v>
      </c>
      <c r="CY1512" s="219">
        <v>3.8888888888888903E-2</v>
      </c>
    </row>
    <row r="1513" spans="68:103" ht="15" hidden="1" customHeight="1">
      <c r="BP1513" s="236">
        <f ca="1"/>
        <v>1.03819444444444</v>
      </c>
      <c r="CQ1513" s="219">
        <v>3.9583333333333297E-2</v>
      </c>
      <c r="CY1513" s="219">
        <v>3.9583333333333297E-2</v>
      </c>
    </row>
    <row r="1514" spans="68:103" ht="15" hidden="1" customHeight="1">
      <c r="BP1514" s="236">
        <f ca="1"/>
        <v>1.0388888888888901</v>
      </c>
      <c r="CQ1514" s="219">
        <v>4.0277777777777801E-2</v>
      </c>
      <c r="CY1514" s="219">
        <v>4.0277777777777801E-2</v>
      </c>
    </row>
    <row r="1515" spans="68:103" ht="15" hidden="1" customHeight="1">
      <c r="BP1515" s="236">
        <f ca="1"/>
        <v>1.03958333333333</v>
      </c>
      <c r="CQ1515" s="219">
        <v>4.0972222222222202E-2</v>
      </c>
      <c r="CY1515" s="219">
        <v>4.0972222222222202E-2</v>
      </c>
    </row>
    <row r="1516" spans="68:103" ht="15" hidden="1" customHeight="1">
      <c r="BP1516" s="236">
        <f ca="1"/>
        <v>1.0402777777777801</v>
      </c>
      <c r="CQ1516" s="219">
        <v>4.1666666666666699E-2</v>
      </c>
      <c r="CY1516" s="219">
        <v>4.1666666666666699E-2</v>
      </c>
    </row>
    <row r="1517" spans="68:103" ht="15" hidden="1" customHeight="1">
      <c r="BP1517" s="236">
        <f ca="1"/>
        <v>1.04097222222222</v>
      </c>
    </row>
    <row r="1518" spans="68:103" ht="15" hidden="1" customHeight="1">
      <c r="BP1518" s="236">
        <f ca="1"/>
        <v>1.0416666666666701</v>
      </c>
    </row>
    <row r="1519" spans="68:103" ht="15" hidden="1" customHeight="1">
      <c r="BP1519" s="236">
        <f ca="1"/>
        <v>1.04236111111111</v>
      </c>
    </row>
    <row r="1520" spans="68:103" ht="15" hidden="1" customHeight="1">
      <c r="BP1520" s="236">
        <f ca="1"/>
        <v>1.0430555555555601</v>
      </c>
    </row>
    <row r="1521" spans="68:68" ht="15" hidden="1" customHeight="1">
      <c r="BP1521" s="236">
        <f ca="1"/>
        <v>1.04375</v>
      </c>
    </row>
    <row r="1522" spans="68:68" ht="15" hidden="1" customHeight="1">
      <c r="BP1522" s="236">
        <f ca="1"/>
        <v>1.0444444444444401</v>
      </c>
    </row>
    <row r="1523" spans="68:68" ht="15" hidden="1" customHeight="1">
      <c r="BP1523" s="236">
        <f ca="1"/>
        <v>1.0451388888888899</v>
      </c>
    </row>
    <row r="1524" spans="68:68" ht="15" hidden="1" customHeight="1">
      <c r="BP1524" s="236">
        <f ca="1"/>
        <v>1.0458333333333301</v>
      </c>
    </row>
    <row r="1525" spans="68:68" ht="15" hidden="1" customHeight="1">
      <c r="BP1525" s="236">
        <f ca="1"/>
        <v>1.0465277777777799</v>
      </c>
    </row>
    <row r="1526" spans="68:68" ht="15" hidden="1" customHeight="1">
      <c r="BP1526" s="236">
        <f ca="1"/>
        <v>1.0472222222222201</v>
      </c>
    </row>
    <row r="1527" spans="68:68" ht="15" hidden="1" customHeight="1">
      <c r="BP1527" s="236">
        <f ca="1"/>
        <v>1.0479166666666699</v>
      </c>
    </row>
    <row r="1528" spans="68:68" ht="15" hidden="1" customHeight="1">
      <c r="BP1528" s="236">
        <f ca="1"/>
        <v>1.0486111111111101</v>
      </c>
    </row>
    <row r="1529" spans="68:68" ht="15" hidden="1" customHeight="1">
      <c r="BP1529" s="236">
        <f ca="1"/>
        <v>1.0493055555555599</v>
      </c>
    </row>
    <row r="1530" spans="68:68" ht="15" hidden="1" customHeight="1">
      <c r="BP1530" s="236">
        <f ca="1"/>
        <v>1.05</v>
      </c>
    </row>
    <row r="1531" spans="68:68" ht="15" hidden="1" customHeight="1">
      <c r="BP1531" s="236">
        <f ca="1"/>
        <v>1.0506944444444399</v>
      </c>
    </row>
    <row r="1532" spans="68:68" ht="15" hidden="1" customHeight="1">
      <c r="BP1532" s="236">
        <f ca="1"/>
        <v>1.05138888888889</v>
      </c>
    </row>
    <row r="1533" spans="68:68" ht="15" hidden="1" customHeight="1">
      <c r="BP1533" s="236">
        <f ca="1"/>
        <v>1.0520833333333299</v>
      </c>
    </row>
    <row r="1534" spans="68:68" ht="15" hidden="1" customHeight="1">
      <c r="BP1534" s="236">
        <f ca="1"/>
        <v>1.05277777777778</v>
      </c>
    </row>
    <row r="1535" spans="68:68" ht="15" hidden="1" customHeight="1">
      <c r="BP1535" s="236">
        <f ca="1"/>
        <v>1.0534722222222199</v>
      </c>
    </row>
    <row r="1536" spans="68:68" ht="15" hidden="1" customHeight="1">
      <c r="BP1536" s="236">
        <f ca="1"/>
        <v>1.05416666666667</v>
      </c>
    </row>
    <row r="1537" spans="68:68" ht="15" hidden="1" customHeight="1">
      <c r="BP1537" s="236">
        <f ca="1"/>
        <v>1.0548611111111099</v>
      </c>
    </row>
    <row r="1538" spans="68:68" ht="15" hidden="1" customHeight="1">
      <c r="BP1538" s="236">
        <f ca="1"/>
        <v>1.05555555555556</v>
      </c>
    </row>
    <row r="1539" spans="68:68" ht="15" hidden="1" customHeight="1">
      <c r="BP1539" s="236">
        <f ca="1"/>
        <v>1.0562499999999999</v>
      </c>
    </row>
    <row r="1540" spans="68:68" ht="15" hidden="1" customHeight="1">
      <c r="BP1540" s="236">
        <f ca="1"/>
        <v>1.05694444444444</v>
      </c>
    </row>
    <row r="1541" spans="68:68" ht="15" hidden="1" customHeight="1">
      <c r="BP1541" s="236">
        <f ca="1"/>
        <v>1.0576388888888899</v>
      </c>
    </row>
    <row r="1542" spans="68:68" ht="15" hidden="1" customHeight="1">
      <c r="BP1542" s="236">
        <f ca="1"/>
        <v>1.05833333333333</v>
      </c>
    </row>
    <row r="1543" spans="68:68" ht="15" hidden="1" customHeight="1">
      <c r="BP1543" s="236">
        <f ca="1"/>
        <v>1.0590277777777799</v>
      </c>
    </row>
    <row r="1544" spans="68:68" ht="15" hidden="1" customHeight="1">
      <c r="BP1544" s="236">
        <f ca="1"/>
        <v>1.05972222222222</v>
      </c>
    </row>
    <row r="1545" spans="68:68" ht="15" hidden="1" customHeight="1">
      <c r="BP1545" s="236">
        <f ca="1"/>
        <v>1.0604166666666699</v>
      </c>
    </row>
    <row r="1546" spans="68:68" ht="15" hidden="1" customHeight="1">
      <c r="BP1546" s="236">
        <f ca="1"/>
        <v>1.06111111111111</v>
      </c>
    </row>
    <row r="1547" spans="68:68" ht="15" hidden="1" customHeight="1">
      <c r="BP1547" s="236">
        <f ca="1"/>
        <v>1.0618055555555601</v>
      </c>
    </row>
    <row r="1548" spans="68:68" ht="15" hidden="1" customHeight="1">
      <c r="BP1548" s="236">
        <f ca="1"/>
        <v>1.0625</v>
      </c>
    </row>
    <row r="1549" spans="68:68" ht="15" hidden="1" customHeight="1">
      <c r="BP1549" s="236">
        <f ca="1"/>
        <v>1.0631944444444399</v>
      </c>
    </row>
    <row r="1550" spans="68:68" ht="15" hidden="1" customHeight="1">
      <c r="BP1550" s="236">
        <f ca="1"/>
        <v>1.06388888888889</v>
      </c>
    </row>
    <row r="1551" spans="68:68" ht="15" hidden="1" customHeight="1">
      <c r="BP1551" s="236">
        <f ca="1"/>
        <v>1.0645833333333301</v>
      </c>
    </row>
    <row r="1552" spans="68:68" ht="15" hidden="1" customHeight="1">
      <c r="BP1552" s="236">
        <f ca="1"/>
        <v>1.06527777777778</v>
      </c>
    </row>
    <row r="1553" spans="68:68" ht="15" hidden="1" customHeight="1">
      <c r="BP1553" s="236">
        <f ca="1"/>
        <v>1.0659722222222201</v>
      </c>
    </row>
    <row r="1554" spans="68:68" ht="15" hidden="1" customHeight="1">
      <c r="BP1554" s="236">
        <f ca="1"/>
        <v>1.06666666666667</v>
      </c>
    </row>
    <row r="1555" spans="68:68" ht="15" hidden="1" customHeight="1">
      <c r="BP1555" s="236">
        <f ca="1"/>
        <v>1.0673611111111101</v>
      </c>
    </row>
    <row r="1556" spans="68:68" ht="15" hidden="1" customHeight="1">
      <c r="BP1556" s="236">
        <f ca="1"/>
        <v>1.06805555555556</v>
      </c>
    </row>
    <row r="1557" spans="68:68" ht="15" hidden="1" customHeight="1">
      <c r="BP1557" s="236">
        <f ca="1"/>
        <v>1.0687500000000001</v>
      </c>
    </row>
    <row r="1558" spans="68:68" ht="15" hidden="1" customHeight="1">
      <c r="BP1558" s="236">
        <f ca="1"/>
        <v>1.06944444444444</v>
      </c>
    </row>
    <row r="1559" spans="68:68" ht="15" hidden="1" customHeight="1">
      <c r="BP1559" s="236">
        <f ca="1"/>
        <v>1.0701388888888901</v>
      </c>
    </row>
    <row r="1560" spans="68:68" ht="15" hidden="1" customHeight="1">
      <c r="BP1560" s="236">
        <f ca="1"/>
        <v>1.07083333333333</v>
      </c>
    </row>
    <row r="1561" spans="68:68" ht="15" hidden="1" customHeight="1">
      <c r="BP1561" s="236">
        <f ca="1"/>
        <v>1.0715277777777801</v>
      </c>
    </row>
    <row r="1562" spans="68:68" ht="15" hidden="1" customHeight="1">
      <c r="BP1562" s="236">
        <f ca="1"/>
        <v>1.07222222222222</v>
      </c>
    </row>
    <row r="1563" spans="68:68" ht="15" hidden="1" customHeight="1">
      <c r="BP1563" s="236">
        <f ca="1"/>
        <v>1.0729166666666701</v>
      </c>
    </row>
    <row r="1564" spans="68:68" ht="15" hidden="1" customHeight="1">
      <c r="BP1564" s="236">
        <f ca="1"/>
        <v>1.07361111111111</v>
      </c>
    </row>
    <row r="1565" spans="68:68" ht="15" hidden="1" customHeight="1">
      <c r="BP1565" s="236">
        <f ca="1"/>
        <v>1.0743055555555601</v>
      </c>
    </row>
    <row r="1566" spans="68:68" ht="15" hidden="1" customHeight="1">
      <c r="BP1566" s="236">
        <f ca="1"/>
        <v>1.075</v>
      </c>
    </row>
    <row r="1567" spans="68:68" ht="15" hidden="1" customHeight="1">
      <c r="BP1567" s="236">
        <f ca="1"/>
        <v>1.0756944444444401</v>
      </c>
    </row>
    <row r="1568" spans="68:68" ht="15" hidden="1" customHeight="1">
      <c r="BP1568" s="236">
        <f ca="1"/>
        <v>1.0763888888888899</v>
      </c>
    </row>
    <row r="1569" spans="68:68" ht="15" hidden="1" customHeight="1">
      <c r="BP1569" s="236">
        <f ca="1"/>
        <v>1.0770833333333301</v>
      </c>
    </row>
    <row r="1570" spans="68:68" ht="15" hidden="1" customHeight="1">
      <c r="BP1570" s="236">
        <f ca="1"/>
        <v>1.0777777777777799</v>
      </c>
    </row>
    <row r="1571" spans="68:68" ht="15" hidden="1" customHeight="1">
      <c r="BP1571" s="236">
        <f ca="1"/>
        <v>1.0784722222222201</v>
      </c>
    </row>
    <row r="1572" spans="68:68" ht="15" hidden="1" customHeight="1">
      <c r="BP1572" s="236">
        <f ca="1"/>
        <v>1.0791666666666699</v>
      </c>
    </row>
    <row r="1573" spans="68:68" ht="15" hidden="1" customHeight="1">
      <c r="BP1573" s="236">
        <f ca="1"/>
        <v>1.0798611111111101</v>
      </c>
    </row>
    <row r="1574" spans="68:68" ht="15" hidden="1" customHeight="1">
      <c r="BP1574" s="236">
        <f ca="1"/>
        <v>1.0805555555555599</v>
      </c>
    </row>
    <row r="1575" spans="68:68" ht="15" hidden="1" customHeight="1">
      <c r="BP1575" s="236">
        <f ca="1"/>
        <v>1.08125</v>
      </c>
    </row>
    <row r="1576" spans="68:68" ht="15" hidden="1" customHeight="1">
      <c r="BP1576" s="236">
        <f ca="1"/>
        <v>1.0819444444444399</v>
      </c>
    </row>
    <row r="1577" spans="68:68" ht="15" hidden="1" customHeight="1">
      <c r="BP1577" s="236">
        <f ca="1"/>
        <v>1.08263888888889</v>
      </c>
    </row>
    <row r="1578" spans="68:68" ht="15" hidden="1" customHeight="1">
      <c r="BP1578" s="236">
        <f ca="1"/>
        <v>1.0833333333333299</v>
      </c>
    </row>
    <row r="1579" spans="68:68" ht="15" hidden="1" customHeight="1">
      <c r="BP1579" s="236">
        <f ca="1"/>
        <v>1.08402777777778</v>
      </c>
    </row>
    <row r="1580" spans="68:68" ht="15" hidden="1" customHeight="1">
      <c r="BP1580" s="236">
        <f ca="1"/>
        <v>1.0847222222222199</v>
      </c>
    </row>
    <row r="1581" spans="68:68" ht="15" hidden="1" customHeight="1">
      <c r="BP1581" s="236">
        <f ca="1"/>
        <v>1.08541666666667</v>
      </c>
    </row>
    <row r="1582" spans="68:68" ht="15" hidden="1" customHeight="1">
      <c r="BP1582" s="236">
        <f ca="1"/>
        <v>1.0861111111111099</v>
      </c>
    </row>
    <row r="1583" spans="68:68" ht="15" hidden="1" customHeight="1">
      <c r="BP1583" s="236">
        <f ca="1"/>
        <v>1.08680555555556</v>
      </c>
    </row>
    <row r="1584" spans="68:68" ht="15" hidden="1" customHeight="1">
      <c r="BP1584" s="236">
        <f ca="1"/>
        <v>1.0874999999999999</v>
      </c>
    </row>
    <row r="1585" spans="68:68" ht="15" hidden="1" customHeight="1">
      <c r="BP1585" s="236">
        <f ca="1"/>
        <v>1.08819444444444</v>
      </c>
    </row>
    <row r="1586" spans="68:68" ht="15" hidden="1" customHeight="1">
      <c r="BP1586" s="236">
        <f ca="1"/>
        <v>1.0888888888888899</v>
      </c>
    </row>
    <row r="1587" spans="68:68" ht="15" hidden="1" customHeight="1">
      <c r="BP1587" s="236">
        <f ca="1"/>
        <v>1.08958333333333</v>
      </c>
    </row>
    <row r="1588" spans="68:68" ht="15" hidden="1" customHeight="1">
      <c r="BP1588" s="236">
        <f ca="1"/>
        <v>1.0902777777777799</v>
      </c>
    </row>
    <row r="1589" spans="68:68" ht="15" hidden="1" customHeight="1">
      <c r="BP1589" s="236">
        <f ca="1"/>
        <v>1.09097222222222</v>
      </c>
    </row>
    <row r="1590" spans="68:68" ht="15" hidden="1" customHeight="1">
      <c r="BP1590" s="236">
        <f ca="1"/>
        <v>1.0916666666666699</v>
      </c>
    </row>
    <row r="1591" spans="68:68" ht="15" hidden="1" customHeight="1">
      <c r="BP1591" s="236">
        <f ca="1"/>
        <v>1.09236111111111</v>
      </c>
    </row>
    <row r="1592" spans="68:68" ht="15" hidden="1" customHeight="1">
      <c r="BP1592" s="236">
        <f ca="1"/>
        <v>1.0930555555555601</v>
      </c>
    </row>
    <row r="1593" spans="68:68" ht="15" hidden="1" customHeight="1">
      <c r="BP1593" s="236">
        <f ca="1"/>
        <v>1.09375</v>
      </c>
    </row>
    <row r="1594" spans="68:68" ht="15" hidden="1" customHeight="1">
      <c r="BP1594" s="236">
        <f ca="1"/>
        <v>1.0944444444444399</v>
      </c>
    </row>
    <row r="1595" spans="68:68" ht="15" hidden="1" customHeight="1">
      <c r="BP1595" s="236">
        <f ca="1"/>
        <v>1.09513888888889</v>
      </c>
    </row>
    <row r="1596" spans="68:68" ht="15" hidden="1" customHeight="1">
      <c r="BP1596" s="236">
        <f ca="1"/>
        <v>1.0958333333333301</v>
      </c>
    </row>
    <row r="1597" spans="68:68" ht="15" hidden="1" customHeight="1">
      <c r="BP1597" s="236">
        <f ca="1"/>
        <v>1.09652777777778</v>
      </c>
    </row>
    <row r="1598" spans="68:68" ht="15" hidden="1" customHeight="1">
      <c r="BP1598" s="236">
        <f ca="1"/>
        <v>1.0972222222222201</v>
      </c>
    </row>
    <row r="1599" spans="68:68" ht="15" hidden="1" customHeight="1">
      <c r="BP1599" s="236">
        <f ca="1"/>
        <v>1.09791666666667</v>
      </c>
    </row>
    <row r="1600" spans="68:68" ht="15" hidden="1" customHeight="1">
      <c r="BP1600" s="236">
        <f ca="1"/>
        <v>1.0986111111111101</v>
      </c>
    </row>
    <row r="1601" spans="68:68" ht="15" hidden="1" customHeight="1">
      <c r="BP1601" s="236">
        <f ca="1"/>
        <v>1.09930555555556</v>
      </c>
    </row>
    <row r="1602" spans="68:68" ht="15" hidden="1" customHeight="1">
      <c r="BP1602" s="236">
        <f ca="1"/>
        <v>1.1000000000000001</v>
      </c>
    </row>
    <row r="1603" spans="68:68" ht="15" hidden="1" customHeight="1">
      <c r="BP1603" s="236">
        <f ca="1"/>
        <v>1.10069444444444</v>
      </c>
    </row>
    <row r="1604" spans="68:68" ht="15" hidden="1" customHeight="1">
      <c r="BP1604" s="236">
        <f ca="1"/>
        <v>1.1013888888888901</v>
      </c>
    </row>
    <row r="1605" spans="68:68" ht="15" hidden="1" customHeight="1">
      <c r="BP1605" s="236">
        <f ca="1"/>
        <v>1.10208333333333</v>
      </c>
    </row>
    <row r="1606" spans="68:68" ht="15" hidden="1" customHeight="1">
      <c r="BP1606" s="236">
        <f ca="1"/>
        <v>1.1027777777777801</v>
      </c>
    </row>
    <row r="1607" spans="68:68" ht="15" hidden="1" customHeight="1">
      <c r="BP1607" s="236">
        <f ca="1"/>
        <v>1.10347222222222</v>
      </c>
    </row>
    <row r="1608" spans="68:68" ht="15" hidden="1" customHeight="1">
      <c r="BP1608" s="236">
        <f ca="1"/>
        <v>1.1041666666666701</v>
      </c>
    </row>
    <row r="1609" spans="68:68" ht="15" hidden="1" customHeight="1">
      <c r="BP1609" s="236">
        <f ca="1"/>
        <v>1.10486111111111</v>
      </c>
    </row>
    <row r="1610" spans="68:68" ht="15" hidden="1" customHeight="1">
      <c r="BP1610" s="236">
        <f ca="1"/>
        <v>1.1055555555555601</v>
      </c>
    </row>
    <row r="1611" spans="68:68" ht="15" hidden="1" customHeight="1">
      <c r="BP1611" s="236">
        <f ca="1"/>
        <v>1.10625</v>
      </c>
    </row>
    <row r="1612" spans="68:68" ht="15" hidden="1" customHeight="1">
      <c r="BP1612" s="236">
        <f ca="1"/>
        <v>1.1069444444444401</v>
      </c>
    </row>
    <row r="1613" spans="68:68" ht="15" hidden="1" customHeight="1">
      <c r="BP1613" s="236">
        <f ca="1"/>
        <v>1.1076388888888899</v>
      </c>
    </row>
    <row r="1614" spans="68:68" ht="15" hidden="1" customHeight="1">
      <c r="BP1614" s="236">
        <f ca="1"/>
        <v>1.1083333333333301</v>
      </c>
    </row>
    <row r="1615" spans="68:68" ht="15" hidden="1" customHeight="1">
      <c r="BP1615" s="236">
        <f ca="1"/>
        <v>1.1090277777777799</v>
      </c>
    </row>
    <row r="1616" spans="68:68" ht="15" hidden="1" customHeight="1">
      <c r="BP1616" s="236">
        <f ca="1"/>
        <v>1.1097222222222201</v>
      </c>
    </row>
    <row r="1617" spans="68:68" ht="15" hidden="1" customHeight="1">
      <c r="BP1617" s="236">
        <f ca="1"/>
        <v>1.1104166666666699</v>
      </c>
    </row>
    <row r="1618" spans="68:68" ht="15" hidden="1" customHeight="1">
      <c r="BP1618" s="236">
        <f ca="1"/>
        <v>1.1111111111111101</v>
      </c>
    </row>
    <row r="1619" spans="68:68" ht="15" hidden="1" customHeight="1">
      <c r="BP1619" s="236">
        <f ca="1"/>
        <v>1.1118055555555599</v>
      </c>
    </row>
    <row r="1620" spans="68:68" ht="15" hidden="1" customHeight="1">
      <c r="BP1620" s="236">
        <f ca="1"/>
        <v>1.1125</v>
      </c>
    </row>
    <row r="1621" spans="68:68" ht="15" hidden="1" customHeight="1">
      <c r="BP1621" s="236">
        <f ca="1"/>
        <v>1.1131944444444399</v>
      </c>
    </row>
    <row r="1622" spans="68:68" ht="15" hidden="1" customHeight="1">
      <c r="BP1622" s="236">
        <f ca="1"/>
        <v>1.11388888888889</v>
      </c>
    </row>
    <row r="1623" spans="68:68" ht="15" hidden="1" customHeight="1">
      <c r="BP1623" s="236">
        <f ca="1"/>
        <v>1.1145833333333299</v>
      </c>
    </row>
    <row r="1624" spans="68:68" ht="15" hidden="1" customHeight="1">
      <c r="BP1624" s="236">
        <f ca="1"/>
        <v>1.11527777777778</v>
      </c>
    </row>
    <row r="1625" spans="68:68" ht="15" hidden="1" customHeight="1">
      <c r="BP1625" s="236">
        <f ca="1"/>
        <v>1.1159722222222199</v>
      </c>
    </row>
    <row r="1626" spans="68:68" ht="15" hidden="1" customHeight="1">
      <c r="BP1626" s="236">
        <f ca="1"/>
        <v>1.11666666666667</v>
      </c>
    </row>
    <row r="1627" spans="68:68" ht="15" hidden="1" customHeight="1">
      <c r="BP1627" s="236">
        <f ca="1"/>
        <v>1.1173611111111099</v>
      </c>
    </row>
    <row r="1628" spans="68:68" ht="15" hidden="1" customHeight="1">
      <c r="BP1628" s="236">
        <f ca="1"/>
        <v>1.11805555555556</v>
      </c>
    </row>
    <row r="1629" spans="68:68" ht="15" hidden="1" customHeight="1">
      <c r="BP1629" s="236">
        <f ca="1"/>
        <v>1.1187499999999999</v>
      </c>
    </row>
    <row r="1630" spans="68:68" ht="15" hidden="1" customHeight="1">
      <c r="BP1630" s="236">
        <f ca="1"/>
        <v>1.11944444444444</v>
      </c>
    </row>
    <row r="1631" spans="68:68" ht="15" hidden="1" customHeight="1">
      <c r="BP1631" s="236">
        <f ca="1"/>
        <v>1.1201388888888899</v>
      </c>
    </row>
    <row r="1632" spans="68:68" ht="15" hidden="1" customHeight="1">
      <c r="BP1632" s="236">
        <f ca="1"/>
        <v>1.12083333333333</v>
      </c>
    </row>
    <row r="1633" spans="68:68" ht="15" hidden="1" customHeight="1">
      <c r="BP1633" s="236">
        <f ca="1"/>
        <v>1.1215277777777799</v>
      </c>
    </row>
    <row r="1634" spans="68:68" ht="15" hidden="1" customHeight="1">
      <c r="BP1634" s="236">
        <f ca="1"/>
        <v>1.12222222222222</v>
      </c>
    </row>
    <row r="1635" spans="68:68" ht="15" hidden="1" customHeight="1">
      <c r="BP1635" s="236">
        <f ca="1"/>
        <v>1.1229166666666699</v>
      </c>
    </row>
    <row r="1636" spans="68:68" ht="15" hidden="1" customHeight="1">
      <c r="BP1636" s="236">
        <f ca="1"/>
        <v>1.12361111111111</v>
      </c>
    </row>
    <row r="1637" spans="68:68" ht="15" hidden="1" customHeight="1">
      <c r="BP1637" s="236">
        <f ca="1"/>
        <v>1.1243055555555601</v>
      </c>
    </row>
    <row r="1638" spans="68:68" ht="15" hidden="1" customHeight="1">
      <c r="BP1638" s="236">
        <f ca="1"/>
        <v>1.125</v>
      </c>
    </row>
    <row r="1639" spans="68:68" ht="15" hidden="1" customHeight="1">
      <c r="BP1639" s="236">
        <f ca="1"/>
        <v>1.1256944444444399</v>
      </c>
    </row>
    <row r="1640" spans="68:68" ht="15" hidden="1" customHeight="1">
      <c r="BP1640" s="236">
        <f ca="1"/>
        <v>1.12638888888889</v>
      </c>
    </row>
    <row r="1641" spans="68:68" ht="15" hidden="1" customHeight="1">
      <c r="BP1641" s="236">
        <f ca="1"/>
        <v>1.1270833333333301</v>
      </c>
    </row>
    <row r="1642" spans="68:68" ht="15" hidden="1" customHeight="1">
      <c r="BP1642" s="236">
        <f ca="1"/>
        <v>1.12777777777778</v>
      </c>
    </row>
    <row r="1643" spans="68:68" ht="15" hidden="1" customHeight="1">
      <c r="BP1643" s="236">
        <f ca="1"/>
        <v>1.1284722222222201</v>
      </c>
    </row>
    <row r="1644" spans="68:68" ht="15" hidden="1" customHeight="1">
      <c r="BP1644" s="236">
        <f ca="1"/>
        <v>1.12916666666667</v>
      </c>
    </row>
    <row r="1645" spans="68:68" ht="15" hidden="1" customHeight="1">
      <c r="BP1645" s="236">
        <f ca="1"/>
        <v>1.1298611111111101</v>
      </c>
    </row>
    <row r="1646" spans="68:68" ht="15" hidden="1" customHeight="1">
      <c r="BP1646" s="236">
        <f ca="1"/>
        <v>1.13055555555556</v>
      </c>
    </row>
    <row r="1647" spans="68:68" ht="15" hidden="1" customHeight="1">
      <c r="BP1647" s="236">
        <f ca="1"/>
        <v>1.1312500000000001</v>
      </c>
    </row>
    <row r="1648" spans="68:68" ht="15" hidden="1" customHeight="1">
      <c r="BP1648" s="236">
        <f ca="1"/>
        <v>1.13194444444444</v>
      </c>
    </row>
    <row r="1649" spans="68:68" ht="15" hidden="1" customHeight="1">
      <c r="BP1649" s="236">
        <f ca="1"/>
        <v>1.1326388888888901</v>
      </c>
    </row>
    <row r="1650" spans="68:68" ht="15" hidden="1" customHeight="1">
      <c r="BP1650" s="236">
        <f ca="1"/>
        <v>1.13333333333333</v>
      </c>
    </row>
    <row r="1651" spans="68:68" ht="15" hidden="1" customHeight="1">
      <c r="BP1651" s="236">
        <f ca="1"/>
        <v>1.1340277777777801</v>
      </c>
    </row>
    <row r="1652" spans="68:68" ht="15" hidden="1" customHeight="1">
      <c r="BP1652" s="236">
        <f ca="1"/>
        <v>1.13472222222222</v>
      </c>
    </row>
    <row r="1653" spans="68:68" ht="15" hidden="1" customHeight="1">
      <c r="BP1653" s="236">
        <f ca="1"/>
        <v>1.1354166666666701</v>
      </c>
    </row>
    <row r="1654" spans="68:68" ht="15" hidden="1" customHeight="1">
      <c r="BP1654" s="236">
        <f ca="1"/>
        <v>1.13611111111111</v>
      </c>
    </row>
    <row r="1655" spans="68:68" ht="15" hidden="1" customHeight="1">
      <c r="BP1655" s="236">
        <f ca="1"/>
        <v>1.1368055555555601</v>
      </c>
    </row>
    <row r="1656" spans="68:68" ht="15" hidden="1" customHeight="1">
      <c r="BP1656" s="236">
        <f ca="1"/>
        <v>1.1375</v>
      </c>
    </row>
    <row r="1657" spans="68:68" ht="15" hidden="1" customHeight="1">
      <c r="BP1657" s="236">
        <f ca="1"/>
        <v>1.1381944444444401</v>
      </c>
    </row>
    <row r="1658" spans="68:68" ht="15" hidden="1" customHeight="1">
      <c r="BP1658" s="236">
        <f ca="1"/>
        <v>1.1388888888888899</v>
      </c>
    </row>
    <row r="1659" spans="68:68" ht="15" hidden="1" customHeight="1">
      <c r="BP1659" s="236">
        <f ca="1"/>
        <v>1.1395833333333301</v>
      </c>
    </row>
    <row r="1660" spans="68:68" ht="15" hidden="1" customHeight="1">
      <c r="BP1660" s="236">
        <f ca="1"/>
        <v>1.1402777777777799</v>
      </c>
    </row>
    <row r="1661" spans="68:68" ht="15" hidden="1" customHeight="1">
      <c r="BP1661" s="236">
        <f ca="1"/>
        <v>1.1409722222222201</v>
      </c>
    </row>
    <row r="1662" spans="68:68" ht="15" hidden="1" customHeight="1">
      <c r="BP1662" s="236">
        <f ca="1"/>
        <v>1.1416666666666699</v>
      </c>
    </row>
    <row r="1663" spans="68:68" ht="15" hidden="1" customHeight="1">
      <c r="BP1663" s="236">
        <f ca="1"/>
        <v>1.1423611111111101</v>
      </c>
    </row>
    <row r="1664" spans="68:68" ht="15" hidden="1" customHeight="1">
      <c r="BP1664" s="236">
        <f ca="1"/>
        <v>1.1430555555555599</v>
      </c>
    </row>
    <row r="1665" spans="68:68" ht="15" hidden="1" customHeight="1">
      <c r="BP1665" s="236">
        <f ca="1"/>
        <v>1.14375</v>
      </c>
    </row>
    <row r="1666" spans="68:68" ht="15" hidden="1" customHeight="1">
      <c r="BP1666" s="236">
        <f ca="1"/>
        <v>1.1444444444444399</v>
      </c>
    </row>
    <row r="1667" spans="68:68" ht="15" hidden="1" customHeight="1">
      <c r="BP1667" s="236">
        <f ca="1"/>
        <v>1.14513888888889</v>
      </c>
    </row>
    <row r="1668" spans="68:68" ht="15" hidden="1" customHeight="1">
      <c r="BP1668" s="236">
        <f ca="1"/>
        <v>1.1458333333333299</v>
      </c>
    </row>
    <row r="1669" spans="68:68" ht="15" hidden="1" customHeight="1">
      <c r="BP1669" s="236">
        <f ca="1"/>
        <v>1.14652777777778</v>
      </c>
    </row>
    <row r="1670" spans="68:68" ht="15" hidden="1" customHeight="1">
      <c r="BP1670" s="236">
        <f ca="1"/>
        <v>1.1472222222222199</v>
      </c>
    </row>
    <row r="1671" spans="68:68" ht="15" hidden="1" customHeight="1">
      <c r="BP1671" s="236">
        <f ca="1"/>
        <v>1.14791666666667</v>
      </c>
    </row>
    <row r="1672" spans="68:68" ht="15" hidden="1" customHeight="1">
      <c r="BP1672" s="236">
        <f ca="1"/>
        <v>1.1486111111111099</v>
      </c>
    </row>
    <row r="1673" spans="68:68" ht="15" hidden="1" customHeight="1">
      <c r="BP1673" s="236">
        <f ca="1"/>
        <v>1.14930555555556</v>
      </c>
    </row>
    <row r="1674" spans="68:68" ht="15" hidden="1" customHeight="1">
      <c r="BP1674" s="236">
        <f ca="1"/>
        <v>1.1499999999999999</v>
      </c>
    </row>
    <row r="1675" spans="68:68" ht="15" hidden="1" customHeight="1">
      <c r="BP1675" s="236">
        <f ca="1"/>
        <v>1.15069444444444</v>
      </c>
    </row>
    <row r="1676" spans="68:68" ht="15" hidden="1" customHeight="1">
      <c r="BP1676" s="236">
        <f ca="1"/>
        <v>1.1513888888888899</v>
      </c>
    </row>
    <row r="1677" spans="68:68" ht="15" hidden="1" customHeight="1">
      <c r="BP1677" s="236">
        <f ca="1"/>
        <v>1.15208333333333</v>
      </c>
    </row>
    <row r="1678" spans="68:68" ht="15" hidden="1" customHeight="1">
      <c r="BP1678" s="236">
        <f ca="1"/>
        <v>1.1527777777777799</v>
      </c>
    </row>
    <row r="1679" spans="68:68" ht="15" hidden="1" customHeight="1">
      <c r="BP1679" s="236">
        <f ca="1"/>
        <v>1.15347222222222</v>
      </c>
    </row>
    <row r="1680" spans="68:68" ht="15" hidden="1" customHeight="1">
      <c r="BP1680" s="236">
        <f ca="1"/>
        <v>1.1541666666666699</v>
      </c>
    </row>
    <row r="1681" spans="68:68" ht="15" hidden="1" customHeight="1">
      <c r="BP1681" s="236">
        <f ca="1"/>
        <v>1.15486111111111</v>
      </c>
    </row>
    <row r="1682" spans="68:68" ht="15" hidden="1" customHeight="1">
      <c r="BP1682" s="236">
        <f ca="1"/>
        <v>1.1555555555555601</v>
      </c>
    </row>
    <row r="1683" spans="68:68" ht="15" hidden="1" customHeight="1">
      <c r="BP1683" s="236">
        <f ca="1"/>
        <v>1.15625</v>
      </c>
    </row>
    <row r="1684" spans="68:68" ht="15" hidden="1" customHeight="1">
      <c r="BP1684" s="236">
        <f ca="1"/>
        <v>1.1569444444444399</v>
      </c>
    </row>
    <row r="1685" spans="68:68" ht="15" hidden="1" customHeight="1">
      <c r="BP1685" s="236">
        <f ca="1"/>
        <v>1.15763888888889</v>
      </c>
    </row>
    <row r="1686" spans="68:68" ht="15" hidden="1" customHeight="1">
      <c r="BP1686" s="236">
        <f ca="1"/>
        <v>1.1583333333333301</v>
      </c>
    </row>
    <row r="1687" spans="68:68" ht="15" hidden="1" customHeight="1">
      <c r="BP1687" s="236">
        <f ca="1"/>
        <v>1.15902777777778</v>
      </c>
    </row>
    <row r="1688" spans="68:68" ht="15" hidden="1" customHeight="1">
      <c r="BP1688" s="236">
        <f ca="1"/>
        <v>1.1597222222222201</v>
      </c>
    </row>
    <row r="1689" spans="68:68" ht="15" hidden="1" customHeight="1">
      <c r="BP1689" s="236">
        <f ca="1"/>
        <v>1.16041666666667</v>
      </c>
    </row>
    <row r="1690" spans="68:68" ht="15" hidden="1" customHeight="1">
      <c r="BP1690" s="236">
        <f ca="1"/>
        <v>1.1611111111111101</v>
      </c>
    </row>
    <row r="1691" spans="68:68" ht="15" hidden="1" customHeight="1">
      <c r="BP1691" s="236">
        <f ca="1"/>
        <v>1.16180555555556</v>
      </c>
    </row>
    <row r="1692" spans="68:68" ht="15" hidden="1" customHeight="1">
      <c r="BP1692" s="236">
        <f ca="1"/>
        <v>1.1625000000000001</v>
      </c>
    </row>
    <row r="1693" spans="68:68" ht="15" hidden="1" customHeight="1">
      <c r="BP1693" s="236">
        <f ca="1"/>
        <v>1.16319444444444</v>
      </c>
    </row>
    <row r="1694" spans="68:68" ht="15" hidden="1" customHeight="1">
      <c r="BP1694" s="236">
        <f ca="1"/>
        <v>1.1638888888888901</v>
      </c>
    </row>
    <row r="1695" spans="68:68" ht="15" hidden="1" customHeight="1">
      <c r="BP1695" s="236">
        <f ca="1"/>
        <v>1.16458333333333</v>
      </c>
    </row>
    <row r="1696" spans="68:68" ht="15" hidden="1" customHeight="1">
      <c r="BP1696" s="236">
        <f ca="1"/>
        <v>1.1652777777777801</v>
      </c>
    </row>
    <row r="1697" spans="68:68" ht="15" hidden="1" customHeight="1">
      <c r="BP1697" s="236">
        <f ca="1"/>
        <v>1.16597222222222</v>
      </c>
    </row>
    <row r="1698" spans="68:68" ht="15" hidden="1" customHeight="1">
      <c r="BP1698" s="236">
        <f ca="1"/>
        <v>1.1666666666666701</v>
      </c>
    </row>
    <row r="1699" spans="68:68" ht="15" hidden="1" customHeight="1">
      <c r="BP1699" s="236">
        <f ca="1"/>
        <v>1.16736111111111</v>
      </c>
    </row>
    <row r="1700" spans="68:68" ht="15" hidden="1" customHeight="1">
      <c r="BP1700" s="236">
        <f ca="1"/>
        <v>1.1680555555555601</v>
      </c>
    </row>
    <row r="1701" spans="68:68" ht="15" hidden="1" customHeight="1">
      <c r="BP1701" s="236">
        <f ca="1"/>
        <v>1.16875</v>
      </c>
    </row>
    <row r="1702" spans="68:68" ht="15" hidden="1" customHeight="1">
      <c r="BP1702" s="236">
        <f ca="1"/>
        <v>1.1694444444444401</v>
      </c>
    </row>
    <row r="1703" spans="68:68" ht="15" hidden="1" customHeight="1">
      <c r="BP1703" s="236">
        <f ca="1"/>
        <v>1.1701388888888899</v>
      </c>
    </row>
    <row r="1704" spans="68:68" ht="15" hidden="1" customHeight="1">
      <c r="BP1704" s="236">
        <f ca="1"/>
        <v>1.1708333333333301</v>
      </c>
    </row>
    <row r="1705" spans="68:68" ht="15" hidden="1" customHeight="1">
      <c r="BP1705" s="236">
        <f ca="1"/>
        <v>1.1715277777777799</v>
      </c>
    </row>
    <row r="1706" spans="68:68" ht="15" hidden="1" customHeight="1">
      <c r="BP1706" s="236">
        <f ca="1"/>
        <v>1.1722222222222201</v>
      </c>
    </row>
    <row r="1707" spans="68:68" ht="15" hidden="1" customHeight="1">
      <c r="BP1707" s="236">
        <f ca="1"/>
        <v>1.1729166666666699</v>
      </c>
    </row>
    <row r="1708" spans="68:68" ht="15" hidden="1" customHeight="1">
      <c r="BP1708" s="236">
        <f ca="1"/>
        <v>1.1736111111111101</v>
      </c>
    </row>
    <row r="1709" spans="68:68" ht="15" hidden="1" customHeight="1">
      <c r="BP1709" s="236">
        <f ca="1"/>
        <v>1.1743055555555599</v>
      </c>
    </row>
    <row r="1710" spans="68:68" ht="15" hidden="1" customHeight="1">
      <c r="BP1710" s="236">
        <f ca="1"/>
        <v>1.175</v>
      </c>
    </row>
    <row r="1711" spans="68:68" ht="15" hidden="1" customHeight="1">
      <c r="BP1711" s="236">
        <f ca="1"/>
        <v>1.1756944444444399</v>
      </c>
    </row>
    <row r="1712" spans="68:68" ht="15" hidden="1" customHeight="1">
      <c r="BP1712" s="236">
        <f ca="1"/>
        <v>1.17638888888889</v>
      </c>
    </row>
    <row r="1713" spans="68:68" ht="15" hidden="1" customHeight="1">
      <c r="BP1713" s="236">
        <f ca="1"/>
        <v>1.1770833333333299</v>
      </c>
    </row>
    <row r="1714" spans="68:68" ht="15" hidden="1" customHeight="1">
      <c r="BP1714" s="236">
        <f ca="1"/>
        <v>1.17777777777778</v>
      </c>
    </row>
    <row r="1715" spans="68:68" ht="15" hidden="1" customHeight="1">
      <c r="BP1715" s="236">
        <f ca="1"/>
        <v>1.1784722222222199</v>
      </c>
    </row>
    <row r="1716" spans="68:68" ht="15" hidden="1" customHeight="1">
      <c r="BP1716" s="236">
        <f ca="1"/>
        <v>1.17916666666667</v>
      </c>
    </row>
    <row r="1717" spans="68:68" ht="15" hidden="1" customHeight="1">
      <c r="BP1717" s="236">
        <f ca="1"/>
        <v>1.1798611111111099</v>
      </c>
    </row>
    <row r="1718" spans="68:68" ht="15" hidden="1" customHeight="1">
      <c r="BP1718" s="236">
        <f ca="1"/>
        <v>1.18055555555556</v>
      </c>
    </row>
    <row r="1719" spans="68:68" ht="15" hidden="1" customHeight="1">
      <c r="BP1719" s="236">
        <f ca="1"/>
        <v>1.1812499999999999</v>
      </c>
    </row>
    <row r="1720" spans="68:68" ht="15" hidden="1" customHeight="1">
      <c r="BP1720" s="236">
        <f ca="1"/>
        <v>1.18194444444444</v>
      </c>
    </row>
    <row r="1721" spans="68:68" ht="15" hidden="1" customHeight="1">
      <c r="BP1721" s="236">
        <f ca="1"/>
        <v>1.1826388888888899</v>
      </c>
    </row>
    <row r="1722" spans="68:68" ht="15" hidden="1" customHeight="1">
      <c r="BP1722" s="236">
        <f ca="1"/>
        <v>1.18333333333333</v>
      </c>
    </row>
    <row r="1723" spans="68:68" ht="15" hidden="1" customHeight="1">
      <c r="BP1723" s="236">
        <f ca="1"/>
        <v>1.1840277777777799</v>
      </c>
    </row>
    <row r="1724" spans="68:68" ht="15" hidden="1" customHeight="1">
      <c r="BP1724" s="236">
        <f ca="1"/>
        <v>1.18472222222222</v>
      </c>
    </row>
    <row r="1725" spans="68:68" ht="15" hidden="1" customHeight="1">
      <c r="BP1725" s="236">
        <f ca="1"/>
        <v>1.1854166666666699</v>
      </c>
    </row>
    <row r="1726" spans="68:68" ht="15" hidden="1" customHeight="1">
      <c r="BP1726" s="236">
        <f ca="1"/>
        <v>1.18611111111111</v>
      </c>
    </row>
    <row r="1727" spans="68:68" ht="15" hidden="1" customHeight="1">
      <c r="BP1727" s="236">
        <f ca="1"/>
        <v>1.1868055555555601</v>
      </c>
    </row>
    <row r="1728" spans="68:68" ht="15" hidden="1" customHeight="1">
      <c r="BP1728" s="236">
        <f ca="1"/>
        <v>1.1875</v>
      </c>
    </row>
    <row r="1729" spans="68:68" ht="15" hidden="1" customHeight="1">
      <c r="BP1729" s="236">
        <f ca="1"/>
        <v>1.1881944444444399</v>
      </c>
    </row>
    <row r="1730" spans="68:68" ht="15" hidden="1" customHeight="1">
      <c r="BP1730" s="236">
        <f ca="1"/>
        <v>1.18888888888889</v>
      </c>
    </row>
    <row r="1731" spans="68:68" ht="15" hidden="1" customHeight="1">
      <c r="BP1731" s="236">
        <f ca="1"/>
        <v>1.1895833333333301</v>
      </c>
    </row>
    <row r="1732" spans="68:68" ht="15" hidden="1" customHeight="1">
      <c r="BP1732" s="236">
        <f ca="1"/>
        <v>1.19027777777778</v>
      </c>
    </row>
    <row r="1733" spans="68:68" ht="15" hidden="1" customHeight="1">
      <c r="BP1733" s="236">
        <f ca="1"/>
        <v>1.1909722222222201</v>
      </c>
    </row>
    <row r="1734" spans="68:68" ht="15" hidden="1" customHeight="1">
      <c r="BP1734" s="236">
        <f ca="1"/>
        <v>1.19166666666667</v>
      </c>
    </row>
    <row r="1735" spans="68:68" ht="15" hidden="1" customHeight="1">
      <c r="BP1735" s="236">
        <f ca="1"/>
        <v>1.1923611111111101</v>
      </c>
    </row>
    <row r="1736" spans="68:68" ht="15" hidden="1" customHeight="1">
      <c r="BP1736" s="236">
        <f ca="1"/>
        <v>1.19305555555556</v>
      </c>
    </row>
    <row r="1737" spans="68:68" ht="15" hidden="1" customHeight="1">
      <c r="BP1737" s="236">
        <f ca="1"/>
        <v>1.1937500000000001</v>
      </c>
    </row>
    <row r="1738" spans="68:68" ht="15" hidden="1" customHeight="1">
      <c r="BP1738" s="236">
        <f ca="1"/>
        <v>1.19444444444444</v>
      </c>
    </row>
    <row r="1739" spans="68:68" ht="15" hidden="1" customHeight="1">
      <c r="BP1739" s="236">
        <f ca="1"/>
        <v>1.1951388888888901</v>
      </c>
    </row>
    <row r="1740" spans="68:68" ht="15" hidden="1" customHeight="1">
      <c r="BP1740" s="236">
        <f ca="1"/>
        <v>1.19583333333333</v>
      </c>
    </row>
    <row r="1741" spans="68:68" ht="15" hidden="1" customHeight="1">
      <c r="BP1741" s="236">
        <f ca="1"/>
        <v>1.1965277777777801</v>
      </c>
    </row>
    <row r="1742" spans="68:68" ht="15" hidden="1" customHeight="1">
      <c r="BP1742" s="236">
        <f ca="1"/>
        <v>1.19722222222222</v>
      </c>
    </row>
    <row r="1743" spans="68:68" ht="15" hidden="1" customHeight="1">
      <c r="BP1743" s="236">
        <f ca="1"/>
        <v>1.1979166666666701</v>
      </c>
    </row>
    <row r="1744" spans="68:68" ht="15" hidden="1" customHeight="1">
      <c r="BP1744" s="236">
        <f ca="1"/>
        <v>1.19861111111111</v>
      </c>
    </row>
    <row r="1745" spans="68:68" ht="15" hidden="1" customHeight="1">
      <c r="BP1745" s="236">
        <f ca="1"/>
        <v>1.1993055555555601</v>
      </c>
    </row>
    <row r="1746" spans="68:68" ht="15" hidden="1" customHeight="1">
      <c r="BP1746" s="236">
        <f ca="1"/>
        <v>1.2</v>
      </c>
    </row>
    <row r="1747" spans="68:68" ht="15" hidden="1" customHeight="1">
      <c r="BP1747" s="236">
        <f ca="1"/>
        <v>1.2006944444444401</v>
      </c>
    </row>
    <row r="1748" spans="68:68" ht="15" hidden="1" customHeight="1">
      <c r="BP1748" s="236">
        <f ca="1"/>
        <v>1.2013888888888899</v>
      </c>
    </row>
    <row r="1749" spans="68:68" ht="15" hidden="1" customHeight="1">
      <c r="BP1749" s="236">
        <f ca="1"/>
        <v>1.2020833333333301</v>
      </c>
    </row>
    <row r="1750" spans="68:68" ht="15" hidden="1" customHeight="1">
      <c r="BP1750" s="236">
        <f ca="1"/>
        <v>1.2027777777777799</v>
      </c>
    </row>
    <row r="1751" spans="68:68" ht="15" hidden="1" customHeight="1">
      <c r="BP1751" s="236">
        <f ca="1"/>
        <v>1.2034722222222201</v>
      </c>
    </row>
    <row r="1752" spans="68:68" ht="15" hidden="1" customHeight="1">
      <c r="BP1752" s="236">
        <f ca="1"/>
        <v>1.2041666666666699</v>
      </c>
    </row>
    <row r="1753" spans="68:68" ht="15" hidden="1" customHeight="1">
      <c r="BP1753" s="236">
        <f ca="1"/>
        <v>1.2048611111111101</v>
      </c>
    </row>
    <row r="1754" spans="68:68" ht="15" hidden="1" customHeight="1">
      <c r="BP1754" s="236">
        <f ca="1"/>
        <v>1.2055555555555599</v>
      </c>
    </row>
    <row r="1755" spans="68:68" ht="15" hidden="1" customHeight="1">
      <c r="BP1755" s="236">
        <f ca="1"/>
        <v>1.20625</v>
      </c>
    </row>
    <row r="1756" spans="68:68" ht="15" hidden="1" customHeight="1">
      <c r="BP1756" s="236">
        <f ca="1"/>
        <v>1.2069444444444399</v>
      </c>
    </row>
    <row r="1757" spans="68:68" ht="15" hidden="1" customHeight="1">
      <c r="BP1757" s="236">
        <f ca="1"/>
        <v>1.20763888888889</v>
      </c>
    </row>
    <row r="1758" spans="68:68" ht="15" hidden="1" customHeight="1">
      <c r="BP1758" s="236">
        <f ca="1"/>
        <v>1.2083333333333299</v>
      </c>
    </row>
    <row r="1759" spans="68:68" ht="15" hidden="1" customHeight="1">
      <c r="BP1759" s="236">
        <f ca="1"/>
        <v>1.20902777777778</v>
      </c>
    </row>
    <row r="1760" spans="68:68" ht="15" hidden="1" customHeight="1">
      <c r="BP1760" s="236">
        <f ca="1"/>
        <v>1.2097222222222199</v>
      </c>
    </row>
    <row r="1761" spans="68:68" ht="15" hidden="1" customHeight="1">
      <c r="BP1761" s="236">
        <f ca="1"/>
        <v>1.21041666666667</v>
      </c>
    </row>
    <row r="1762" spans="68:68" ht="15" hidden="1" customHeight="1">
      <c r="BP1762" s="236">
        <f ca="1"/>
        <v>1.2111111111111099</v>
      </c>
    </row>
    <row r="1763" spans="68:68" ht="15" hidden="1" customHeight="1">
      <c r="BP1763" s="236">
        <f ca="1"/>
        <v>1.21180555555556</v>
      </c>
    </row>
    <row r="1764" spans="68:68" ht="15" hidden="1" customHeight="1">
      <c r="BP1764" s="236">
        <f ca="1"/>
        <v>1.2124999999999999</v>
      </c>
    </row>
    <row r="1765" spans="68:68" ht="15" hidden="1" customHeight="1">
      <c r="BP1765" s="236">
        <f ca="1"/>
        <v>1.21319444444444</v>
      </c>
    </row>
    <row r="1766" spans="68:68" ht="15" hidden="1" customHeight="1">
      <c r="BP1766" s="236">
        <f ca="1"/>
        <v>1.2138888888888899</v>
      </c>
    </row>
    <row r="1767" spans="68:68" ht="15" hidden="1" customHeight="1">
      <c r="BP1767" s="236">
        <f ca="1"/>
        <v>1.21458333333333</v>
      </c>
    </row>
    <row r="1768" spans="68:68" ht="15" hidden="1" customHeight="1">
      <c r="BP1768" s="236">
        <f ca="1"/>
        <v>1.2152777777777799</v>
      </c>
    </row>
    <row r="1769" spans="68:68" ht="15" hidden="1" customHeight="1">
      <c r="BP1769" s="236">
        <f ca="1"/>
        <v>1.21597222222222</v>
      </c>
    </row>
    <row r="1770" spans="68:68" ht="15" hidden="1" customHeight="1">
      <c r="BP1770" s="236">
        <f ca="1"/>
        <v>1.2166666666666699</v>
      </c>
    </row>
    <row r="1771" spans="68:68" ht="15" hidden="1" customHeight="1">
      <c r="BP1771" s="236">
        <f ca="1"/>
        <v>1.21736111111111</v>
      </c>
    </row>
    <row r="1772" spans="68:68" ht="15" hidden="1" customHeight="1">
      <c r="BP1772" s="236">
        <f ca="1"/>
        <v>1.2180555555555601</v>
      </c>
    </row>
    <row r="1773" spans="68:68" ht="15" hidden="1" customHeight="1">
      <c r="BP1773" s="236">
        <f ca="1"/>
        <v>1.21875</v>
      </c>
    </row>
    <row r="1774" spans="68:68" ht="15" hidden="1" customHeight="1">
      <c r="BP1774" s="236">
        <f ca="1"/>
        <v>1.2194444444444399</v>
      </c>
    </row>
    <row r="1775" spans="68:68" ht="15" hidden="1" customHeight="1">
      <c r="BP1775" s="236">
        <f ca="1"/>
        <v>1.22013888888889</v>
      </c>
    </row>
    <row r="1776" spans="68:68" ht="15" hidden="1" customHeight="1">
      <c r="BP1776" s="236">
        <f ca="1"/>
        <v>1.2208333333333301</v>
      </c>
    </row>
    <row r="1777" spans="68:68" ht="15" hidden="1" customHeight="1">
      <c r="BP1777" s="236">
        <f ca="1"/>
        <v>1.22152777777778</v>
      </c>
    </row>
    <row r="1778" spans="68:68" ht="15" hidden="1" customHeight="1">
      <c r="BP1778" s="236">
        <f ca="1"/>
        <v>1.2222222222222201</v>
      </c>
    </row>
    <row r="1779" spans="68:68" ht="15" hidden="1" customHeight="1">
      <c r="BP1779" s="236">
        <f ca="1"/>
        <v>1.22291666666667</v>
      </c>
    </row>
    <row r="1780" spans="68:68" ht="15" hidden="1" customHeight="1">
      <c r="BP1780" s="236">
        <f ca="1"/>
        <v>1.2236111111111101</v>
      </c>
    </row>
    <row r="1781" spans="68:68" ht="15" hidden="1" customHeight="1">
      <c r="BP1781" s="236">
        <f ca="1"/>
        <v>1.22430555555556</v>
      </c>
    </row>
    <row r="1782" spans="68:68" ht="15" hidden="1" customHeight="1">
      <c r="BP1782" s="236">
        <f ca="1"/>
        <v>1.2250000000000001</v>
      </c>
    </row>
    <row r="1783" spans="68:68" ht="15" hidden="1" customHeight="1">
      <c r="BP1783" s="236">
        <f ca="1"/>
        <v>1.22569444444444</v>
      </c>
    </row>
    <row r="1784" spans="68:68" ht="15" hidden="1" customHeight="1">
      <c r="BP1784" s="236">
        <f ca="1"/>
        <v>1.2263888888888901</v>
      </c>
    </row>
    <row r="1785" spans="68:68" ht="15" hidden="1" customHeight="1">
      <c r="BP1785" s="236">
        <f ca="1"/>
        <v>1.22708333333333</v>
      </c>
    </row>
    <row r="1786" spans="68:68" ht="15" hidden="1" customHeight="1">
      <c r="BP1786" s="236">
        <f ca="1"/>
        <v>1.2277777777777801</v>
      </c>
    </row>
    <row r="1787" spans="68:68" ht="15" hidden="1" customHeight="1">
      <c r="BP1787" s="236">
        <f ca="1"/>
        <v>1.22847222222222</v>
      </c>
    </row>
    <row r="1788" spans="68:68" ht="15" hidden="1" customHeight="1">
      <c r="BP1788" s="236">
        <f ca="1"/>
        <v>1.2291666666666701</v>
      </c>
    </row>
    <row r="1789" spans="68:68" ht="15" hidden="1" customHeight="1">
      <c r="BP1789" s="236">
        <f ca="1"/>
        <v>1.22986111111111</v>
      </c>
    </row>
    <row r="1790" spans="68:68" ht="15" hidden="1" customHeight="1">
      <c r="BP1790" s="236">
        <f ca="1"/>
        <v>1.2305555555555601</v>
      </c>
    </row>
    <row r="1791" spans="68:68" ht="15" hidden="1" customHeight="1">
      <c r="BP1791" s="236">
        <f ca="1"/>
        <v>1.23125</v>
      </c>
    </row>
    <row r="1792" spans="68:68" ht="15" hidden="1" customHeight="1">
      <c r="BP1792" s="236">
        <f ca="1"/>
        <v>1.2319444444444401</v>
      </c>
    </row>
    <row r="1793" spans="68:68" ht="15" hidden="1" customHeight="1">
      <c r="BP1793" s="236">
        <f ca="1"/>
        <v>1.2326388888888899</v>
      </c>
    </row>
    <row r="1794" spans="68:68" ht="15" hidden="1" customHeight="1">
      <c r="BP1794" s="236">
        <f ca="1"/>
        <v>1.2333333333333301</v>
      </c>
    </row>
    <row r="1795" spans="68:68" ht="15" hidden="1" customHeight="1">
      <c r="BP1795" s="236">
        <f ca="1"/>
        <v>1.2340277777777799</v>
      </c>
    </row>
    <row r="1796" spans="68:68" ht="15" hidden="1" customHeight="1">
      <c r="BP1796" s="236">
        <f ca="1"/>
        <v>1.2347222222222201</v>
      </c>
    </row>
    <row r="1797" spans="68:68" ht="15" hidden="1" customHeight="1">
      <c r="BP1797" s="236">
        <f ca="1"/>
        <v>1.2354166666666699</v>
      </c>
    </row>
    <row r="1798" spans="68:68" ht="15" hidden="1" customHeight="1">
      <c r="BP1798" s="236">
        <f ca="1"/>
        <v>1.2361111111111101</v>
      </c>
    </row>
    <row r="1799" spans="68:68" ht="15" hidden="1" customHeight="1">
      <c r="BP1799" s="236">
        <f ca="1"/>
        <v>1.2368055555555599</v>
      </c>
    </row>
    <row r="1800" spans="68:68" ht="15" hidden="1" customHeight="1">
      <c r="BP1800" s="236">
        <f ca="1"/>
        <v>1.2375</v>
      </c>
    </row>
    <row r="1801" spans="68:68" ht="15" hidden="1" customHeight="1">
      <c r="BP1801" s="236">
        <f ca="1"/>
        <v>1.2381944444444399</v>
      </c>
    </row>
    <row r="1802" spans="68:68" ht="15" hidden="1" customHeight="1">
      <c r="BP1802" s="236">
        <f ca="1"/>
        <v>1.23888888888889</v>
      </c>
    </row>
    <row r="1803" spans="68:68" ht="15" hidden="1" customHeight="1">
      <c r="BP1803" s="236">
        <f ca="1"/>
        <v>1.2395833333333299</v>
      </c>
    </row>
    <row r="1804" spans="68:68" ht="15" hidden="1" customHeight="1">
      <c r="BP1804" s="236">
        <f ca="1"/>
        <v>1.24027777777778</v>
      </c>
    </row>
    <row r="1805" spans="68:68" ht="15" hidden="1" customHeight="1">
      <c r="BP1805" s="236">
        <f ca="1"/>
        <v>1.2409722222222199</v>
      </c>
    </row>
    <row r="1806" spans="68:68" ht="15" hidden="1" customHeight="1">
      <c r="BP1806" s="236">
        <f ca="1"/>
        <v>1.24166666666667</v>
      </c>
    </row>
    <row r="1807" spans="68:68" ht="15" hidden="1" customHeight="1">
      <c r="BP1807" s="236">
        <f ca="1"/>
        <v>1.2423611111111099</v>
      </c>
    </row>
    <row r="1808" spans="68:68" ht="15" hidden="1" customHeight="1">
      <c r="BP1808" s="236">
        <f ca="1"/>
        <v>1.24305555555556</v>
      </c>
    </row>
    <row r="1809" spans="68:68" ht="15" hidden="1" customHeight="1">
      <c r="BP1809" s="236">
        <f ca="1"/>
        <v>1.2437499999999999</v>
      </c>
    </row>
    <row r="1810" spans="68:68" ht="15" hidden="1" customHeight="1">
      <c r="BP1810" s="236">
        <f ca="1"/>
        <v>1.24444444444444</v>
      </c>
    </row>
    <row r="1811" spans="68:68" ht="15" hidden="1" customHeight="1">
      <c r="BP1811" s="236">
        <f ca="1"/>
        <v>1.2451388888888899</v>
      </c>
    </row>
    <row r="1812" spans="68:68" ht="15" hidden="1" customHeight="1">
      <c r="BP1812" s="236">
        <f ca="1"/>
        <v>1.24583333333333</v>
      </c>
    </row>
    <row r="1813" spans="68:68" ht="15" hidden="1" customHeight="1">
      <c r="BP1813" s="236">
        <f ca="1"/>
        <v>1.2465277777777799</v>
      </c>
    </row>
    <row r="1814" spans="68:68" ht="15" hidden="1" customHeight="1">
      <c r="BP1814" s="236">
        <f ca="1"/>
        <v>1.24722222222222</v>
      </c>
    </row>
    <row r="1815" spans="68:68" ht="15" hidden="1" customHeight="1">
      <c r="BP1815" s="236">
        <f ca="1"/>
        <v>1.2479166666666699</v>
      </c>
    </row>
    <row r="1816" spans="68:68" ht="15" hidden="1" customHeight="1">
      <c r="BP1816" s="236">
        <f ca="1"/>
        <v>1.24861111111111</v>
      </c>
    </row>
    <row r="1817" spans="68:68" ht="15" hidden="1" customHeight="1">
      <c r="BP1817" s="236">
        <f ca="1"/>
        <v>1.2493055555555601</v>
      </c>
    </row>
    <row r="1818" spans="68:68" ht="15" hidden="1" customHeight="1">
      <c r="BP1818" s="236">
        <f ca="1"/>
        <v>1.25</v>
      </c>
    </row>
    <row r="1819" spans="68:68" ht="15" hidden="1" customHeight="1">
      <c r="BP1819" s="236">
        <f ca="1"/>
        <v>1.2506944444444399</v>
      </c>
    </row>
    <row r="1820" spans="68:68" ht="15" hidden="1" customHeight="1">
      <c r="BP1820" s="236">
        <f ca="1"/>
        <v>1.25138888888889</v>
      </c>
    </row>
    <row r="1821" spans="68:68" ht="15" hidden="1" customHeight="1">
      <c r="BP1821" s="236">
        <f ca="1"/>
        <v>1.2520833333333301</v>
      </c>
    </row>
    <row r="1822" spans="68:68" ht="15" hidden="1" customHeight="1">
      <c r="BP1822" s="236">
        <f ca="1"/>
        <v>1.25277777777778</v>
      </c>
    </row>
    <row r="1823" spans="68:68" ht="15" hidden="1" customHeight="1">
      <c r="BP1823" s="236">
        <f ca="1"/>
        <v>1.2534722222222201</v>
      </c>
    </row>
    <row r="1824" spans="68:68" ht="15" hidden="1" customHeight="1">
      <c r="BP1824" s="236">
        <f ca="1"/>
        <v>1.25416666666667</v>
      </c>
    </row>
    <row r="1825" spans="68:68" ht="15" hidden="1" customHeight="1">
      <c r="BP1825" s="236">
        <f ca="1"/>
        <v>1.2548611111111101</v>
      </c>
    </row>
    <row r="1826" spans="68:68" ht="15" hidden="1" customHeight="1">
      <c r="BP1826" s="236">
        <f ca="1"/>
        <v>1.25555555555556</v>
      </c>
    </row>
    <row r="1827" spans="68:68" ht="15" hidden="1" customHeight="1">
      <c r="BP1827" s="236">
        <f ca="1"/>
        <v>1.2562500000000001</v>
      </c>
    </row>
    <row r="1828" spans="68:68" ht="15" hidden="1" customHeight="1">
      <c r="BP1828" s="236">
        <f ca="1"/>
        <v>1.25694444444444</v>
      </c>
    </row>
    <row r="1829" spans="68:68" ht="15" hidden="1" customHeight="1">
      <c r="BP1829" s="236">
        <f ca="1"/>
        <v>1.2576388888888901</v>
      </c>
    </row>
    <row r="1830" spans="68:68" ht="15" hidden="1" customHeight="1">
      <c r="BP1830" s="236">
        <f ca="1"/>
        <v>1.25833333333333</v>
      </c>
    </row>
    <row r="1831" spans="68:68" ht="15" hidden="1" customHeight="1">
      <c r="BP1831" s="236">
        <f ca="1"/>
        <v>1.2590277777777801</v>
      </c>
    </row>
    <row r="1832" spans="68:68" ht="15" hidden="1" customHeight="1">
      <c r="BP1832" s="236">
        <f ca="1"/>
        <v>1.25972222222222</v>
      </c>
    </row>
    <row r="1833" spans="68:68" ht="15" hidden="1" customHeight="1">
      <c r="BP1833" s="236">
        <f ca="1"/>
        <v>1.2604166666666701</v>
      </c>
    </row>
    <row r="1834" spans="68:68" ht="15" hidden="1" customHeight="1">
      <c r="BP1834" s="236">
        <f ca="1"/>
        <v>1.26111111111111</v>
      </c>
    </row>
    <row r="1835" spans="68:68" ht="15" hidden="1" customHeight="1">
      <c r="BP1835" s="236">
        <f ca="1"/>
        <v>1.2618055555555601</v>
      </c>
    </row>
    <row r="1836" spans="68:68" ht="15" hidden="1" customHeight="1">
      <c r="BP1836" s="236">
        <f ca="1"/>
        <v>1.2625</v>
      </c>
    </row>
    <row r="1837" spans="68:68" ht="15" hidden="1" customHeight="1">
      <c r="BP1837" s="236">
        <f ca="1"/>
        <v>1.2631944444444401</v>
      </c>
    </row>
    <row r="1838" spans="68:68" ht="15" hidden="1" customHeight="1">
      <c r="BP1838" s="236">
        <f ca="1"/>
        <v>1.2638888888888899</v>
      </c>
    </row>
    <row r="1839" spans="68:68" ht="15" hidden="1" customHeight="1">
      <c r="BP1839" s="236">
        <f ca="1"/>
        <v>1.2645833333333301</v>
      </c>
    </row>
    <row r="1840" spans="68:68" ht="15" hidden="1" customHeight="1">
      <c r="BP1840" s="236">
        <f ca="1"/>
        <v>1.2652777777777799</v>
      </c>
    </row>
    <row r="1841" spans="68:68" ht="15" hidden="1" customHeight="1">
      <c r="BP1841" s="236">
        <f ca="1"/>
        <v>1.2659722222222201</v>
      </c>
    </row>
    <row r="1842" spans="68:68" ht="15" hidden="1" customHeight="1">
      <c r="BP1842" s="236">
        <f ca="1"/>
        <v>1.2666666666666699</v>
      </c>
    </row>
    <row r="1843" spans="68:68" ht="15" hidden="1" customHeight="1">
      <c r="BP1843" s="236">
        <f ca="1"/>
        <v>1.2673611111111101</v>
      </c>
    </row>
    <row r="1844" spans="68:68" ht="15" hidden="1" customHeight="1">
      <c r="BP1844" s="236">
        <f ca="1"/>
        <v>1.2680555555555599</v>
      </c>
    </row>
    <row r="1845" spans="68:68" ht="15" hidden="1" customHeight="1">
      <c r="BP1845" s="236">
        <f ca="1"/>
        <v>1.26875</v>
      </c>
    </row>
    <row r="1846" spans="68:68" ht="15" hidden="1" customHeight="1">
      <c r="BP1846" s="236">
        <f ca="1"/>
        <v>1.2694444444444399</v>
      </c>
    </row>
    <row r="1847" spans="68:68" ht="15" hidden="1" customHeight="1">
      <c r="BP1847" s="236">
        <f ca="1"/>
        <v>1.27013888888889</v>
      </c>
    </row>
    <row r="1848" spans="68:68" ht="15" hidden="1" customHeight="1">
      <c r="BP1848" s="236">
        <f ca="1"/>
        <v>1.2708333333333299</v>
      </c>
    </row>
    <row r="1849" spans="68:68" ht="15" hidden="1" customHeight="1">
      <c r="BP1849" s="236">
        <f ca="1"/>
        <v>1.27152777777778</v>
      </c>
    </row>
    <row r="1850" spans="68:68" ht="15" hidden="1" customHeight="1">
      <c r="BP1850" s="236">
        <f ca="1"/>
        <v>1.2722222222222199</v>
      </c>
    </row>
    <row r="1851" spans="68:68" ht="15" hidden="1" customHeight="1">
      <c r="BP1851" s="236">
        <f ca="1"/>
        <v>1.27291666666667</v>
      </c>
    </row>
    <row r="1852" spans="68:68" ht="15" hidden="1" customHeight="1">
      <c r="BP1852" s="236">
        <f ca="1"/>
        <v>1.2736111111111099</v>
      </c>
    </row>
    <row r="1853" spans="68:68" ht="15" hidden="1" customHeight="1">
      <c r="BP1853" s="236">
        <f ca="1"/>
        <v>1.27430555555556</v>
      </c>
    </row>
    <row r="1854" spans="68:68" ht="15" hidden="1" customHeight="1">
      <c r="BP1854" s="236">
        <f ca="1"/>
        <v>1.2749999999999999</v>
      </c>
    </row>
    <row r="1855" spans="68:68" ht="15" hidden="1" customHeight="1">
      <c r="BP1855" s="236">
        <f ca="1"/>
        <v>1.27569444444444</v>
      </c>
    </row>
    <row r="1856" spans="68:68" ht="15" hidden="1" customHeight="1">
      <c r="BP1856" s="236">
        <f ca="1"/>
        <v>1.2763888888888899</v>
      </c>
    </row>
    <row r="1857" spans="68:68" ht="15" hidden="1" customHeight="1">
      <c r="BP1857" s="236">
        <f ca="1"/>
        <v>1.27708333333333</v>
      </c>
    </row>
    <row r="1858" spans="68:68" ht="15" hidden="1" customHeight="1">
      <c r="BP1858" s="236">
        <f ca="1"/>
        <v>1.2777777777777799</v>
      </c>
    </row>
    <row r="1859" spans="68:68" ht="15" hidden="1" customHeight="1">
      <c r="BP1859" s="236">
        <f ca="1"/>
        <v>1.27847222222222</v>
      </c>
    </row>
    <row r="1860" spans="68:68" ht="15" hidden="1" customHeight="1">
      <c r="BP1860" s="236">
        <f ca="1"/>
        <v>1.2791666666666699</v>
      </c>
    </row>
    <row r="1861" spans="68:68" ht="15" hidden="1" customHeight="1">
      <c r="BP1861" s="236">
        <f ca="1"/>
        <v>1.27986111111111</v>
      </c>
    </row>
    <row r="1862" spans="68:68" ht="15" hidden="1" customHeight="1">
      <c r="BP1862" s="236">
        <f ca="1"/>
        <v>1.2805555555555601</v>
      </c>
    </row>
    <row r="1863" spans="68:68" ht="15" hidden="1" customHeight="1">
      <c r="BP1863" s="236">
        <f ca="1"/>
        <v>1.28125</v>
      </c>
    </row>
    <row r="1864" spans="68:68" ht="15" hidden="1" customHeight="1">
      <c r="BP1864" s="236">
        <f ca="1"/>
        <v>1.2819444444444399</v>
      </c>
    </row>
    <row r="1865" spans="68:68" ht="15" hidden="1" customHeight="1">
      <c r="BP1865" s="236">
        <f ca="1"/>
        <v>1.28263888888889</v>
      </c>
    </row>
    <row r="1866" spans="68:68" ht="15" hidden="1" customHeight="1">
      <c r="BP1866" s="236">
        <f ca="1"/>
        <v>1.2833333333333301</v>
      </c>
    </row>
    <row r="1867" spans="68:68" ht="15" hidden="1" customHeight="1">
      <c r="BP1867" s="236">
        <f ca="1"/>
        <v>1.28402777777778</v>
      </c>
    </row>
    <row r="1868" spans="68:68" ht="15" hidden="1" customHeight="1">
      <c r="BP1868" s="236">
        <f ca="1"/>
        <v>1.2847222222222201</v>
      </c>
    </row>
    <row r="1869" spans="68:68" ht="15" hidden="1" customHeight="1">
      <c r="BP1869" s="236">
        <f ca="1"/>
        <v>1.28541666666667</v>
      </c>
    </row>
    <row r="1870" spans="68:68" ht="15" hidden="1" customHeight="1">
      <c r="BP1870" s="236">
        <f ca="1"/>
        <v>1.2861111111111101</v>
      </c>
    </row>
    <row r="1871" spans="68:68" ht="15" hidden="1" customHeight="1">
      <c r="BP1871" s="236">
        <f ca="1"/>
        <v>1.28680555555556</v>
      </c>
    </row>
    <row r="1872" spans="68:68" ht="15" hidden="1" customHeight="1">
      <c r="BP1872" s="236">
        <f ca="1"/>
        <v>1.2875000000000001</v>
      </c>
    </row>
    <row r="1873" spans="68:68" ht="15" hidden="1" customHeight="1">
      <c r="BP1873" s="236">
        <f ca="1"/>
        <v>1.28819444444444</v>
      </c>
    </row>
    <row r="1874" spans="68:68" ht="15" hidden="1" customHeight="1">
      <c r="BP1874" s="236">
        <f ca="1"/>
        <v>1.2888888888888901</v>
      </c>
    </row>
    <row r="1875" spans="68:68" ht="15" hidden="1" customHeight="1">
      <c r="BP1875" s="236">
        <f ca="1"/>
        <v>1.28958333333333</v>
      </c>
    </row>
    <row r="1876" spans="68:68" ht="15" hidden="1" customHeight="1">
      <c r="BP1876" s="236">
        <f ca="1"/>
        <v>1.2902777777777801</v>
      </c>
    </row>
    <row r="1877" spans="68:68" ht="15" hidden="1" customHeight="1">
      <c r="BP1877" s="236">
        <f ca="1"/>
        <v>1.29097222222222</v>
      </c>
    </row>
    <row r="1878" spans="68:68" ht="15" hidden="1" customHeight="1">
      <c r="BP1878" s="236">
        <f ca="1"/>
        <v>1.2916666666666701</v>
      </c>
    </row>
    <row r="1879" spans="68:68" ht="15" hidden="1" customHeight="1">
      <c r="BP1879" s="236">
        <f ca="1"/>
        <v>1.29236111111111</v>
      </c>
    </row>
    <row r="1880" spans="68:68" ht="15" hidden="1" customHeight="1">
      <c r="BP1880" s="236">
        <f ca="1"/>
        <v>1.2930555555555601</v>
      </c>
    </row>
    <row r="1881" spans="68:68" ht="15" hidden="1" customHeight="1">
      <c r="BP1881" s="236">
        <f ca="1"/>
        <v>1.29375</v>
      </c>
    </row>
    <row r="1882" spans="68:68" ht="15" hidden="1" customHeight="1">
      <c r="BP1882" s="236">
        <f ca="1"/>
        <v>1.2944444444444401</v>
      </c>
    </row>
    <row r="1883" spans="68:68" ht="15" hidden="1" customHeight="1">
      <c r="BP1883" s="236">
        <f ca="1"/>
        <v>1.2951388888888899</v>
      </c>
    </row>
    <row r="1884" spans="68:68" ht="15" hidden="1" customHeight="1">
      <c r="BP1884" s="236">
        <f ca="1"/>
        <v>1.2958333333333301</v>
      </c>
    </row>
    <row r="1885" spans="68:68" ht="15" hidden="1" customHeight="1">
      <c r="BP1885" s="236">
        <f ca="1"/>
        <v>1.2965277777777799</v>
      </c>
    </row>
    <row r="1886" spans="68:68" ht="15" hidden="1" customHeight="1">
      <c r="BP1886" s="236">
        <f ca="1"/>
        <v>1.2972222222222201</v>
      </c>
    </row>
    <row r="1887" spans="68:68" ht="15" hidden="1" customHeight="1">
      <c r="BP1887" s="236">
        <f ca="1"/>
        <v>1.2979166666666699</v>
      </c>
    </row>
    <row r="1888" spans="68:68" ht="15" hidden="1" customHeight="1">
      <c r="BP1888" s="236">
        <f ca="1"/>
        <v>1.2986111111111101</v>
      </c>
    </row>
    <row r="1889" spans="68:68" ht="15" hidden="1" customHeight="1">
      <c r="BP1889" s="236">
        <f ca="1"/>
        <v>1.2993055555555599</v>
      </c>
    </row>
    <row r="1890" spans="68:68" ht="15" hidden="1" customHeight="1">
      <c r="BP1890" s="236">
        <f ca="1"/>
        <v>1.3</v>
      </c>
    </row>
    <row r="1891" spans="68:68" ht="15" hidden="1" customHeight="1">
      <c r="BP1891" s="236">
        <f ca="1"/>
        <v>1.3006944444444399</v>
      </c>
    </row>
    <row r="1892" spans="68:68" ht="15" hidden="1" customHeight="1">
      <c r="BP1892" s="236">
        <f ca="1"/>
        <v>1.30138888888889</v>
      </c>
    </row>
    <row r="1893" spans="68:68" ht="15" hidden="1" customHeight="1">
      <c r="BP1893" s="236">
        <f ca="1"/>
        <v>1.3020833333333299</v>
      </c>
    </row>
    <row r="1894" spans="68:68" ht="15" hidden="1" customHeight="1">
      <c r="BP1894" s="236">
        <f ca="1"/>
        <v>1.30277777777778</v>
      </c>
    </row>
    <row r="1895" spans="68:68" ht="15" hidden="1" customHeight="1">
      <c r="BP1895" s="236">
        <f ca="1"/>
        <v>1.3034722222222199</v>
      </c>
    </row>
    <row r="1896" spans="68:68" ht="15" hidden="1" customHeight="1">
      <c r="BP1896" s="236">
        <f ca="1"/>
        <v>1.30416666666667</v>
      </c>
    </row>
    <row r="1897" spans="68:68" ht="15" hidden="1" customHeight="1">
      <c r="BP1897" s="236">
        <f ca="1"/>
        <v>1.3048611111111099</v>
      </c>
    </row>
    <row r="1898" spans="68:68" ht="15" hidden="1" customHeight="1">
      <c r="BP1898" s="236">
        <f ca="1"/>
        <v>1.30555555555556</v>
      </c>
    </row>
    <row r="1899" spans="68:68" ht="15" hidden="1" customHeight="1">
      <c r="BP1899" s="236">
        <f ca="1"/>
        <v>1.3062499999999999</v>
      </c>
    </row>
    <row r="1900" spans="68:68" ht="15" hidden="1" customHeight="1">
      <c r="BP1900" s="236">
        <f ca="1"/>
        <v>1.30694444444444</v>
      </c>
    </row>
    <row r="1901" spans="68:68" ht="15" hidden="1" customHeight="1">
      <c r="BP1901" s="236">
        <f ca="1"/>
        <v>1.3076388888888899</v>
      </c>
    </row>
    <row r="1902" spans="68:68" ht="15" hidden="1" customHeight="1">
      <c r="BP1902" s="236">
        <f ca="1"/>
        <v>1.30833333333333</v>
      </c>
    </row>
    <row r="1903" spans="68:68" ht="15" hidden="1" customHeight="1">
      <c r="BP1903" s="236">
        <f ca="1"/>
        <v>1.3090277777777799</v>
      </c>
    </row>
    <row r="1904" spans="68:68" ht="15" hidden="1" customHeight="1">
      <c r="BP1904" s="236">
        <f ca="1"/>
        <v>1.30972222222222</v>
      </c>
    </row>
    <row r="1905" spans="68:68" ht="15" hidden="1" customHeight="1">
      <c r="BP1905" s="236">
        <f ca="1"/>
        <v>1.3104166666666699</v>
      </c>
    </row>
    <row r="1906" spans="68:68" ht="15" hidden="1" customHeight="1">
      <c r="BP1906" s="236">
        <f ca="1"/>
        <v>1.31111111111111</v>
      </c>
    </row>
    <row r="1907" spans="68:68" ht="15" hidden="1" customHeight="1">
      <c r="BP1907" s="236">
        <f ca="1"/>
        <v>1.3118055555555601</v>
      </c>
    </row>
    <row r="1908" spans="68:68" ht="15" hidden="1" customHeight="1">
      <c r="BP1908" s="236">
        <f ca="1"/>
        <v>1.3125</v>
      </c>
    </row>
    <row r="1909" spans="68:68" ht="15" hidden="1" customHeight="1">
      <c r="BP1909" s="236">
        <f ca="1"/>
        <v>1.3131944444444399</v>
      </c>
    </row>
    <row r="1910" spans="68:68" ht="15" hidden="1" customHeight="1">
      <c r="BP1910" s="236">
        <f ca="1"/>
        <v>1.31388888888889</v>
      </c>
    </row>
    <row r="1911" spans="68:68" ht="15" hidden="1" customHeight="1">
      <c r="BP1911" s="236">
        <f ca="1"/>
        <v>1.3145833333333301</v>
      </c>
    </row>
    <row r="1912" spans="68:68" ht="15" hidden="1" customHeight="1">
      <c r="BP1912" s="236">
        <f ca="1"/>
        <v>1.31527777777778</v>
      </c>
    </row>
    <row r="1913" spans="68:68" ht="15" hidden="1" customHeight="1">
      <c r="BP1913" s="236">
        <f ca="1"/>
        <v>1.3159722222222201</v>
      </c>
    </row>
    <row r="1914" spans="68:68" ht="15" hidden="1" customHeight="1">
      <c r="BP1914" s="236">
        <f ca="1"/>
        <v>1.31666666666667</v>
      </c>
    </row>
    <row r="1915" spans="68:68" ht="15" hidden="1" customHeight="1">
      <c r="BP1915" s="236">
        <f ca="1"/>
        <v>1.3173611111111101</v>
      </c>
    </row>
    <row r="1916" spans="68:68" ht="15" hidden="1" customHeight="1">
      <c r="BP1916" s="236">
        <f ca="1"/>
        <v>1.31805555555556</v>
      </c>
    </row>
    <row r="1917" spans="68:68" ht="15" hidden="1" customHeight="1">
      <c r="BP1917" s="236">
        <f ca="1"/>
        <v>1.3187500000000001</v>
      </c>
    </row>
    <row r="1918" spans="68:68" ht="15" hidden="1" customHeight="1">
      <c r="BP1918" s="236">
        <f ca="1"/>
        <v>1.31944444444444</v>
      </c>
    </row>
    <row r="1919" spans="68:68" ht="15" hidden="1" customHeight="1">
      <c r="BP1919" s="236">
        <f ca="1"/>
        <v>1.3201388888888901</v>
      </c>
    </row>
    <row r="1920" spans="68:68" ht="15" hidden="1" customHeight="1">
      <c r="BP1920" s="236">
        <f ca="1"/>
        <v>1.32083333333333</v>
      </c>
    </row>
    <row r="1921" spans="68:68" ht="15" hidden="1" customHeight="1">
      <c r="BP1921" s="236">
        <f ca="1"/>
        <v>1.3215277777777801</v>
      </c>
    </row>
    <row r="1922" spans="68:68" ht="15" hidden="1" customHeight="1">
      <c r="BP1922" s="236">
        <f ca="1"/>
        <v>1.32222222222222</v>
      </c>
    </row>
    <row r="1923" spans="68:68" ht="15" hidden="1" customHeight="1">
      <c r="BP1923" s="236">
        <f ca="1"/>
        <v>1.3229166666666701</v>
      </c>
    </row>
    <row r="1924" spans="68:68" ht="15" hidden="1" customHeight="1">
      <c r="BP1924" s="236">
        <f ca="1"/>
        <v>1.32361111111111</v>
      </c>
    </row>
    <row r="1925" spans="68:68" ht="15" hidden="1" customHeight="1">
      <c r="BP1925" s="236">
        <f ca="1"/>
        <v>1.3243055555555601</v>
      </c>
    </row>
    <row r="1926" spans="68:68" ht="15" hidden="1" customHeight="1">
      <c r="BP1926" s="236">
        <f ca="1"/>
        <v>1.325</v>
      </c>
    </row>
    <row r="1927" spans="68:68" ht="15" hidden="1" customHeight="1">
      <c r="BP1927" s="236">
        <f ca="1"/>
        <v>1.3256944444444401</v>
      </c>
    </row>
    <row r="1928" spans="68:68" ht="15" hidden="1" customHeight="1">
      <c r="BP1928" s="236">
        <f ca="1"/>
        <v>1.3263888888888899</v>
      </c>
    </row>
    <row r="1929" spans="68:68" ht="15" hidden="1" customHeight="1">
      <c r="BP1929" s="236">
        <f ca="1"/>
        <v>1.3270833333333301</v>
      </c>
    </row>
    <row r="1930" spans="68:68" ht="15" hidden="1" customHeight="1">
      <c r="BP1930" s="236">
        <f ca="1"/>
        <v>1.3277777777777799</v>
      </c>
    </row>
    <row r="1931" spans="68:68" ht="15" hidden="1" customHeight="1">
      <c r="BP1931" s="236">
        <f ca="1"/>
        <v>1.3284722222222201</v>
      </c>
    </row>
    <row r="1932" spans="68:68" ht="15" hidden="1" customHeight="1">
      <c r="BP1932" s="236">
        <f ca="1"/>
        <v>1.3291666666666699</v>
      </c>
    </row>
    <row r="1933" spans="68:68" ht="15" hidden="1" customHeight="1">
      <c r="BP1933" s="236">
        <f ca="1"/>
        <v>1.3298611111111101</v>
      </c>
    </row>
    <row r="1934" spans="68:68" ht="15" hidden="1" customHeight="1">
      <c r="BP1934" s="236">
        <f ca="1"/>
        <v>1.3305555555555599</v>
      </c>
    </row>
    <row r="1935" spans="68:68" ht="15" hidden="1" customHeight="1">
      <c r="BP1935" s="236">
        <f ca="1"/>
        <v>1.33125</v>
      </c>
    </row>
    <row r="1936" spans="68:68" ht="15" hidden="1" customHeight="1">
      <c r="BP1936" s="236">
        <f ca="1"/>
        <v>1.3319444444444399</v>
      </c>
    </row>
    <row r="1937" spans="68:68" ht="15" hidden="1" customHeight="1">
      <c r="BP1937" s="236">
        <f ca="1"/>
        <v>1.33263888888889</v>
      </c>
    </row>
    <row r="1938" spans="68:68" ht="15" hidden="1" customHeight="1">
      <c r="BP1938" s="236">
        <f ca="1"/>
        <v>1.3333333333333299</v>
      </c>
    </row>
    <row r="1939" spans="68:68" ht="15" hidden="1" customHeight="1">
      <c r="BP1939" s="236">
        <f ca="1"/>
        <v>1.33402777777778</v>
      </c>
    </row>
    <row r="1940" spans="68:68" ht="15" hidden="1" customHeight="1">
      <c r="BP1940" s="236">
        <f ca="1"/>
        <v>1.3347222222222199</v>
      </c>
    </row>
    <row r="1941" spans="68:68" ht="15" hidden="1" customHeight="1">
      <c r="BP1941" s="236">
        <f ca="1"/>
        <v>1.33541666666667</v>
      </c>
    </row>
    <row r="1942" spans="68:68" ht="15" hidden="1" customHeight="1">
      <c r="BP1942" s="236">
        <f ca="1"/>
        <v>1.3361111111111099</v>
      </c>
    </row>
    <row r="1943" spans="68:68" ht="15" hidden="1" customHeight="1">
      <c r="BP1943" s="236">
        <f ca="1"/>
        <v>1.33680555555556</v>
      </c>
    </row>
    <row r="1944" spans="68:68" ht="15" hidden="1" customHeight="1">
      <c r="BP1944" s="236">
        <f ca="1"/>
        <v>1.3374999999999999</v>
      </c>
    </row>
    <row r="1945" spans="68:68" ht="15" hidden="1" customHeight="1">
      <c r="BP1945" s="236">
        <f ca="1"/>
        <v>1.33819444444444</v>
      </c>
    </row>
    <row r="1946" spans="68:68" ht="15" hidden="1" customHeight="1">
      <c r="BP1946" s="236">
        <f ca="1"/>
        <v>1.3388888888888899</v>
      </c>
    </row>
    <row r="1947" spans="68:68" ht="15" hidden="1" customHeight="1">
      <c r="BP1947" s="236">
        <f ca="1"/>
        <v>1.33958333333333</v>
      </c>
    </row>
    <row r="1948" spans="68:68" ht="15" hidden="1" customHeight="1">
      <c r="BP1948" s="236">
        <f ca="1"/>
        <v>1.3402777777777799</v>
      </c>
    </row>
    <row r="1949" spans="68:68" ht="15" hidden="1" customHeight="1">
      <c r="BP1949" s="236">
        <f ca="1"/>
        <v>1.34097222222222</v>
      </c>
    </row>
    <row r="1950" spans="68:68" ht="15" hidden="1" customHeight="1">
      <c r="BP1950" s="236">
        <f ca="1"/>
        <v>1.3416666666666699</v>
      </c>
    </row>
    <row r="1951" spans="68:68" ht="15" hidden="1" customHeight="1">
      <c r="BP1951" s="236">
        <f ca="1"/>
        <v>1.34236111111111</v>
      </c>
    </row>
    <row r="1952" spans="68:68" ht="15" hidden="1" customHeight="1">
      <c r="BP1952" s="236">
        <f ca="1"/>
        <v>1.3430555555555601</v>
      </c>
    </row>
    <row r="1953" spans="68:68" ht="15" hidden="1" customHeight="1">
      <c r="BP1953" s="236">
        <f ca="1"/>
        <v>1.34375</v>
      </c>
    </row>
    <row r="1954" spans="68:68" ht="15" hidden="1" customHeight="1">
      <c r="BP1954" s="236">
        <f ca="1"/>
        <v>1.3444444444444399</v>
      </c>
    </row>
    <row r="1955" spans="68:68" ht="15" hidden="1" customHeight="1">
      <c r="BP1955" s="236">
        <f ca="1"/>
        <v>1.34513888888889</v>
      </c>
    </row>
    <row r="1956" spans="68:68" ht="15" hidden="1" customHeight="1">
      <c r="BP1956" s="236">
        <f ca="1"/>
        <v>1.3458333333333301</v>
      </c>
    </row>
    <row r="1957" spans="68:68" ht="15" hidden="1" customHeight="1">
      <c r="BP1957" s="236">
        <f ca="1"/>
        <v>1.34652777777778</v>
      </c>
    </row>
    <row r="1958" spans="68:68" ht="15" hidden="1" customHeight="1">
      <c r="BP1958" s="236">
        <f ca="1"/>
        <v>1.3472222222222201</v>
      </c>
    </row>
    <row r="1959" spans="68:68" ht="15" hidden="1" customHeight="1">
      <c r="BP1959" s="236">
        <f ca="1"/>
        <v>1.34791666666667</v>
      </c>
    </row>
    <row r="1960" spans="68:68" ht="15" hidden="1" customHeight="1">
      <c r="BP1960" s="236">
        <f ca="1"/>
        <v>1.3486111111111101</v>
      </c>
    </row>
    <row r="1961" spans="68:68" ht="15" hidden="1" customHeight="1">
      <c r="BP1961" s="236">
        <f ca="1"/>
        <v>1.34930555555556</v>
      </c>
    </row>
    <row r="1962" spans="68:68" ht="15" hidden="1" customHeight="1">
      <c r="BP1962" s="236">
        <f ca="1"/>
        <v>1.35</v>
      </c>
    </row>
    <row r="1963" spans="68:68" ht="15" hidden="1" customHeight="1">
      <c r="BP1963" s="236">
        <f ca="1"/>
        <v>1.35069444444444</v>
      </c>
    </row>
    <row r="1964" spans="68:68" ht="15" hidden="1" customHeight="1">
      <c r="BP1964" s="236">
        <f ca="1"/>
        <v>1.3513888888888901</v>
      </c>
    </row>
    <row r="1965" spans="68:68" ht="15" hidden="1" customHeight="1">
      <c r="BP1965" s="236">
        <f ca="1"/>
        <v>1.35208333333333</v>
      </c>
    </row>
    <row r="1966" spans="68:68" ht="15" hidden="1" customHeight="1">
      <c r="BP1966" s="236">
        <f ca="1"/>
        <v>1.3527777777777801</v>
      </c>
    </row>
    <row r="1967" spans="68:68" ht="15" hidden="1" customHeight="1">
      <c r="BP1967" s="236">
        <f ca="1"/>
        <v>1.35347222222222</v>
      </c>
    </row>
    <row r="1968" spans="68:68" ht="15" hidden="1" customHeight="1">
      <c r="BP1968" s="236">
        <f ca="1"/>
        <v>1.3541666666666701</v>
      </c>
    </row>
    <row r="1969" spans="68:68" ht="15" hidden="1" customHeight="1">
      <c r="BP1969" s="236">
        <f ca="1"/>
        <v>1.35486111111111</v>
      </c>
    </row>
    <row r="1970" spans="68:68" ht="15" hidden="1" customHeight="1">
      <c r="BP1970" s="236">
        <f ca="1"/>
        <v>1.3555555555555601</v>
      </c>
    </row>
    <row r="1971" spans="68:68" ht="15" hidden="1" customHeight="1">
      <c r="BP1971" s="236">
        <f ca="1"/>
        <v>1.35625</v>
      </c>
    </row>
    <row r="1972" spans="68:68" ht="15" hidden="1" customHeight="1">
      <c r="BP1972" s="236">
        <f ca="1"/>
        <v>1.3569444444444401</v>
      </c>
    </row>
    <row r="1973" spans="68:68" ht="15" hidden="1" customHeight="1">
      <c r="BP1973" s="236">
        <f ca="1"/>
        <v>1.3576388888888899</v>
      </c>
    </row>
    <row r="1974" spans="68:68" ht="15" hidden="1" customHeight="1">
      <c r="BP1974" s="236">
        <f ca="1"/>
        <v>1.3583333333333301</v>
      </c>
    </row>
    <row r="1975" spans="68:68" ht="15" hidden="1" customHeight="1">
      <c r="BP1975" s="236">
        <f ca="1"/>
        <v>1.3590277777777799</v>
      </c>
    </row>
    <row r="1976" spans="68:68" ht="15" hidden="1" customHeight="1">
      <c r="BP1976" s="236">
        <f ca="1"/>
        <v>1.3597222222222201</v>
      </c>
    </row>
    <row r="1977" spans="68:68" ht="15" hidden="1" customHeight="1">
      <c r="BP1977" s="236">
        <f ca="1"/>
        <v>1.3604166666666699</v>
      </c>
    </row>
    <row r="1978" spans="68:68" ht="15" hidden="1" customHeight="1">
      <c r="BP1978" s="236">
        <f ca="1"/>
        <v>1.3611111111111101</v>
      </c>
    </row>
    <row r="1979" spans="68:68" ht="15" hidden="1" customHeight="1">
      <c r="BP1979" s="236">
        <f ca="1"/>
        <v>1.3618055555555599</v>
      </c>
    </row>
    <row r="1980" spans="68:68" ht="15" hidden="1" customHeight="1">
      <c r="BP1980" s="236">
        <f ca="1"/>
        <v>1.3625</v>
      </c>
    </row>
    <row r="1981" spans="68:68" ht="15" hidden="1" customHeight="1">
      <c r="BP1981" s="236">
        <f ca="1"/>
        <v>1.3631944444444399</v>
      </c>
    </row>
    <row r="1982" spans="68:68" ht="15" hidden="1" customHeight="1">
      <c r="BP1982" s="236">
        <f ca="1"/>
        <v>1.36388888888889</v>
      </c>
    </row>
    <row r="1983" spans="68:68" ht="15" hidden="1" customHeight="1">
      <c r="BP1983" s="236">
        <f ca="1"/>
        <v>1.3645833333333299</v>
      </c>
    </row>
    <row r="1984" spans="68:68" ht="15" hidden="1" customHeight="1">
      <c r="BP1984" s="236">
        <f ca="1"/>
        <v>1.36527777777778</v>
      </c>
    </row>
    <row r="1985" spans="68:68" ht="15" hidden="1" customHeight="1">
      <c r="BP1985" s="236">
        <f ca="1"/>
        <v>1.3659722222222199</v>
      </c>
    </row>
    <row r="1986" spans="68:68" ht="15" hidden="1" customHeight="1">
      <c r="BP1986" s="236">
        <f ca="1"/>
        <v>1.36666666666667</v>
      </c>
    </row>
    <row r="1987" spans="68:68" ht="15" hidden="1" customHeight="1">
      <c r="BP1987" s="236">
        <f ca="1"/>
        <v>1.3673611111111099</v>
      </c>
    </row>
    <row r="1988" spans="68:68" ht="15" hidden="1" customHeight="1">
      <c r="BP1988" s="236">
        <f ca="1"/>
        <v>1.36805555555556</v>
      </c>
    </row>
    <row r="1989" spans="68:68" ht="15" hidden="1" customHeight="1">
      <c r="BP1989" s="236">
        <f ca="1"/>
        <v>1.3687499999999999</v>
      </c>
    </row>
    <row r="1990" spans="68:68" ht="15" hidden="1" customHeight="1">
      <c r="BP1990" s="236">
        <f ca="1"/>
        <v>1.36944444444444</v>
      </c>
    </row>
    <row r="1991" spans="68:68" ht="15" hidden="1" customHeight="1">
      <c r="BP1991" s="236">
        <f ca="1"/>
        <v>1.3701388888888899</v>
      </c>
    </row>
    <row r="1992" spans="68:68" ht="15" hidden="1" customHeight="1">
      <c r="BP1992" s="236">
        <f ca="1"/>
        <v>1.37083333333333</v>
      </c>
    </row>
    <row r="1993" spans="68:68" ht="15" hidden="1" customHeight="1">
      <c r="BP1993" s="236">
        <f ca="1"/>
        <v>1.3715277777777799</v>
      </c>
    </row>
    <row r="1994" spans="68:68" ht="15" hidden="1" customHeight="1">
      <c r="BP1994" s="236">
        <f ca="1"/>
        <v>1.37222222222222</v>
      </c>
    </row>
    <row r="1995" spans="68:68" ht="15" hidden="1" customHeight="1">
      <c r="BP1995" s="236">
        <f ca="1"/>
        <v>1.3729166666666699</v>
      </c>
    </row>
    <row r="1996" spans="68:68" ht="15" hidden="1" customHeight="1">
      <c r="BP1996" s="236">
        <f ca="1"/>
        <v>1.37361111111111</v>
      </c>
    </row>
    <row r="1997" spans="68:68" ht="15" hidden="1" customHeight="1">
      <c r="BP1997" s="236">
        <f ca="1"/>
        <v>1.3743055555555601</v>
      </c>
    </row>
    <row r="1998" spans="68:68" ht="15" hidden="1" customHeight="1">
      <c r="BP1998" s="236">
        <f ca="1"/>
        <v>1.375</v>
      </c>
    </row>
    <row r="1999" spans="68:68" ht="15" hidden="1" customHeight="1">
      <c r="BP1999" s="236">
        <f ca="1"/>
        <v>1.3756944444444399</v>
      </c>
    </row>
    <row r="2000" spans="68:68" ht="15" hidden="1" customHeight="1">
      <c r="BP2000" s="236">
        <f ca="1"/>
        <v>1.37638888888889</v>
      </c>
    </row>
    <row r="2001" spans="68:68" ht="15" hidden="1" customHeight="1">
      <c r="BP2001" s="236">
        <f ca="1"/>
        <v>1.3770833333333301</v>
      </c>
    </row>
    <row r="2002" spans="68:68" ht="15" hidden="1" customHeight="1">
      <c r="BP2002" s="236">
        <f ca="1"/>
        <v>1.37777777777778</v>
      </c>
    </row>
    <row r="2003" spans="68:68" ht="15" hidden="1" customHeight="1">
      <c r="BP2003" s="236">
        <f ca="1"/>
        <v>1.3784722222222201</v>
      </c>
    </row>
    <row r="2004" spans="68:68" ht="15" hidden="1" customHeight="1">
      <c r="BP2004" s="236">
        <f ca="1"/>
        <v>1.37916666666667</v>
      </c>
    </row>
    <row r="2005" spans="68:68" ht="15" hidden="1" customHeight="1">
      <c r="BP2005" s="236">
        <f ca="1"/>
        <v>1.3798611111111101</v>
      </c>
    </row>
    <row r="2006" spans="68:68" ht="15" hidden="1" customHeight="1">
      <c r="BP2006" s="236">
        <f ca="1"/>
        <v>1.38055555555556</v>
      </c>
    </row>
    <row r="2007" spans="68:68" ht="15" hidden="1" customHeight="1">
      <c r="BP2007" s="236">
        <f ca="1"/>
        <v>1.3812500000000001</v>
      </c>
    </row>
    <row r="2008" spans="68:68" ht="15" hidden="1" customHeight="1">
      <c r="BP2008" s="236">
        <f ca="1"/>
        <v>1.38194444444444</v>
      </c>
    </row>
    <row r="2009" spans="68:68" ht="15" hidden="1" customHeight="1">
      <c r="BP2009" s="236">
        <f ca="1"/>
        <v>1.3826388888888901</v>
      </c>
    </row>
    <row r="2010" spans="68:68" ht="15" hidden="1" customHeight="1">
      <c r="BP2010" s="236">
        <f ca="1"/>
        <v>1.38333333333333</v>
      </c>
    </row>
    <row r="2011" spans="68:68" ht="15" hidden="1" customHeight="1">
      <c r="BP2011" s="236">
        <f ca="1"/>
        <v>1.3840277777777801</v>
      </c>
    </row>
    <row r="2012" spans="68:68" ht="15" hidden="1" customHeight="1">
      <c r="BP2012" s="236">
        <f ca="1"/>
        <v>1.38472222222222</v>
      </c>
    </row>
    <row r="2013" spans="68:68" ht="15" hidden="1" customHeight="1">
      <c r="BP2013" s="236">
        <f ca="1"/>
        <v>1.3854166666666701</v>
      </c>
    </row>
    <row r="2014" spans="68:68" ht="15" hidden="1" customHeight="1">
      <c r="BP2014" s="236">
        <f ca="1"/>
        <v>1.38611111111111</v>
      </c>
    </row>
    <row r="2015" spans="68:68" ht="15" hidden="1" customHeight="1">
      <c r="BP2015" s="236">
        <f ca="1"/>
        <v>1.3868055555555601</v>
      </c>
    </row>
    <row r="2016" spans="68:68" ht="15" hidden="1" customHeight="1">
      <c r="BP2016" s="236">
        <f ca="1"/>
        <v>1.3875</v>
      </c>
    </row>
    <row r="2017" spans="68:68" ht="15" hidden="1" customHeight="1">
      <c r="BP2017" s="236">
        <f ca="1"/>
        <v>1.3881944444444401</v>
      </c>
    </row>
    <row r="2018" spans="68:68" ht="15" hidden="1" customHeight="1">
      <c r="BP2018" s="236">
        <f ca="1"/>
        <v>1.3888888888888899</v>
      </c>
    </row>
    <row r="2019" spans="68:68" ht="15" hidden="1" customHeight="1">
      <c r="BP2019" s="236">
        <f ca="1"/>
        <v>1.3895833333333301</v>
      </c>
    </row>
    <row r="2020" spans="68:68" ht="15" hidden="1" customHeight="1">
      <c r="BP2020" s="236">
        <f ca="1"/>
        <v>1.3902777777777799</v>
      </c>
    </row>
    <row r="2021" spans="68:68" ht="15" hidden="1" customHeight="1">
      <c r="BP2021" s="236">
        <f ca="1"/>
        <v>1.3909722222222201</v>
      </c>
    </row>
    <row r="2022" spans="68:68" ht="15" hidden="1" customHeight="1">
      <c r="BP2022" s="236">
        <f ca="1"/>
        <v>1.3916666666666699</v>
      </c>
    </row>
    <row r="2023" spans="68:68" ht="15" hidden="1" customHeight="1">
      <c r="BP2023" s="236">
        <f ca="1"/>
        <v>1.3923611111111101</v>
      </c>
    </row>
    <row r="2024" spans="68:68" ht="15" hidden="1" customHeight="1">
      <c r="BP2024" s="236">
        <f ca="1"/>
        <v>1.3930555555555599</v>
      </c>
    </row>
    <row r="2025" spans="68:68" ht="15" hidden="1" customHeight="1">
      <c r="BP2025" s="236">
        <f ca="1"/>
        <v>1.39375</v>
      </c>
    </row>
    <row r="2026" spans="68:68" ht="15" hidden="1" customHeight="1">
      <c r="BP2026" s="236">
        <f ca="1"/>
        <v>1.3944444444444399</v>
      </c>
    </row>
    <row r="2027" spans="68:68" ht="15" hidden="1" customHeight="1">
      <c r="BP2027" s="236">
        <f ca="1"/>
        <v>1.39513888888889</v>
      </c>
    </row>
    <row r="2028" spans="68:68" ht="15" hidden="1" customHeight="1">
      <c r="BP2028" s="236">
        <f ca="1"/>
        <v>1.3958333333333299</v>
      </c>
    </row>
    <row r="2029" spans="68:68" ht="15" hidden="1" customHeight="1">
      <c r="BP2029" s="236">
        <f ca="1"/>
        <v>1.39652777777778</v>
      </c>
    </row>
    <row r="2030" spans="68:68" ht="15" hidden="1" customHeight="1">
      <c r="BP2030" s="236">
        <f ca="1"/>
        <v>1.3972222222222199</v>
      </c>
    </row>
    <row r="2031" spans="68:68" ht="15" hidden="1" customHeight="1">
      <c r="BP2031" s="236">
        <f ca="1"/>
        <v>1.39791666666667</v>
      </c>
    </row>
    <row r="2032" spans="68:68" ht="15" hidden="1" customHeight="1">
      <c r="BP2032" s="236">
        <f ca="1"/>
        <v>1.3986111111111099</v>
      </c>
    </row>
    <row r="2033" spans="68:68" ht="15" hidden="1" customHeight="1">
      <c r="BP2033" s="236">
        <f ca="1"/>
        <v>1.39930555555556</v>
      </c>
    </row>
    <row r="2034" spans="68:68" ht="15" hidden="1" customHeight="1">
      <c r="BP2034" s="236">
        <f ca="1"/>
        <v>1.4</v>
      </c>
    </row>
    <row r="2035" spans="68:68" ht="15" hidden="1" customHeight="1">
      <c r="BP2035" s="236">
        <f ca="1"/>
        <v>1.40069444444444</v>
      </c>
    </row>
    <row r="2036" spans="68:68" ht="15" hidden="1" customHeight="1">
      <c r="BP2036" s="236">
        <f ca="1"/>
        <v>1.4013888888888899</v>
      </c>
    </row>
    <row r="2037" spans="68:68" ht="15" hidden="1" customHeight="1">
      <c r="BP2037" s="236">
        <f ca="1"/>
        <v>1.40208333333333</v>
      </c>
    </row>
    <row r="2038" spans="68:68" ht="15" hidden="1" customHeight="1">
      <c r="BP2038" s="236">
        <f ca="1"/>
        <v>1.4027777777777799</v>
      </c>
    </row>
    <row r="2039" spans="68:68" ht="15" hidden="1" customHeight="1">
      <c r="BP2039" s="236">
        <f ca="1"/>
        <v>1.40347222222222</v>
      </c>
    </row>
    <row r="2040" spans="68:68" ht="15" hidden="1" customHeight="1">
      <c r="BP2040" s="236">
        <f ca="1"/>
        <v>1.4041666666666699</v>
      </c>
    </row>
    <row r="2041" spans="68:68" ht="15" hidden="1" customHeight="1">
      <c r="BP2041" s="236">
        <f ca="1"/>
        <v>1.40486111111111</v>
      </c>
    </row>
    <row r="2042" spans="68:68" ht="15" hidden="1" customHeight="1">
      <c r="BP2042" s="236">
        <f ca="1"/>
        <v>1.4055555555555601</v>
      </c>
    </row>
    <row r="2043" spans="68:68" ht="15" hidden="1" customHeight="1">
      <c r="BP2043" s="236">
        <f ca="1"/>
        <v>1.40625</v>
      </c>
    </row>
    <row r="2044" spans="68:68" ht="15" hidden="1" customHeight="1">
      <c r="BP2044" s="236">
        <f ca="1"/>
        <v>1.4069444444444399</v>
      </c>
    </row>
    <row r="2045" spans="68:68" ht="15" hidden="1" customHeight="1">
      <c r="BP2045" s="236">
        <f ca="1"/>
        <v>1.40763888888889</v>
      </c>
    </row>
    <row r="2046" spans="68:68" ht="15" hidden="1" customHeight="1">
      <c r="BP2046" s="236">
        <f ca="1"/>
        <v>1.4083333333333301</v>
      </c>
    </row>
    <row r="2047" spans="68:68" ht="15" hidden="1" customHeight="1">
      <c r="BP2047" s="236">
        <f ca="1"/>
        <v>1.40902777777778</v>
      </c>
    </row>
    <row r="2048" spans="68:68" ht="15" hidden="1" customHeight="1">
      <c r="BP2048" s="236">
        <f ca="1"/>
        <v>1.4097222222222201</v>
      </c>
    </row>
    <row r="2049" spans="68:68" ht="15" hidden="1" customHeight="1">
      <c r="BP2049" s="236">
        <f ca="1"/>
        <v>1.41041666666667</v>
      </c>
    </row>
    <row r="2050" spans="68:68" ht="15" hidden="1" customHeight="1">
      <c r="BP2050" s="236">
        <f ca="1"/>
        <v>1.4111111111111101</v>
      </c>
    </row>
    <row r="2051" spans="68:68" ht="15" hidden="1" customHeight="1">
      <c r="BP2051" s="236">
        <f ca="1"/>
        <v>1.41180555555556</v>
      </c>
    </row>
    <row r="2052" spans="68:68" ht="15" hidden="1" customHeight="1">
      <c r="BP2052" s="236">
        <f ca="1"/>
        <v>1.4125000000000001</v>
      </c>
    </row>
    <row r="2053" spans="68:68" ht="15" hidden="1" customHeight="1">
      <c r="BP2053" s="236">
        <f ca="1"/>
        <v>1.41319444444444</v>
      </c>
    </row>
    <row r="2054" spans="68:68" ht="15" hidden="1" customHeight="1">
      <c r="BP2054" s="236">
        <f ca="1"/>
        <v>1.4138888888888901</v>
      </c>
    </row>
    <row r="2055" spans="68:68" ht="15" hidden="1" customHeight="1">
      <c r="BP2055" s="236">
        <f ca="1"/>
        <v>1.41458333333333</v>
      </c>
    </row>
    <row r="2056" spans="68:68" ht="15" hidden="1" customHeight="1">
      <c r="BP2056" s="236">
        <f ca="1"/>
        <v>1.4152777777777801</v>
      </c>
    </row>
    <row r="2057" spans="68:68" ht="15" hidden="1" customHeight="1">
      <c r="BP2057" s="236">
        <f ca="1"/>
        <v>1.41597222222222</v>
      </c>
    </row>
    <row r="2058" spans="68:68" ht="15" hidden="1" customHeight="1">
      <c r="BP2058" s="236">
        <f ca="1"/>
        <v>1.4166666666666701</v>
      </c>
    </row>
    <row r="2059" spans="68:68" ht="15" hidden="1" customHeight="1">
      <c r="BP2059" s="236">
        <f ca="1"/>
        <v>1.41736111111111</v>
      </c>
    </row>
    <row r="2060" spans="68:68" ht="15" hidden="1" customHeight="1">
      <c r="BP2060" s="236">
        <f ca="1"/>
        <v>1.4180555555555601</v>
      </c>
    </row>
    <row r="2061" spans="68:68" ht="15" hidden="1" customHeight="1">
      <c r="BP2061" s="236">
        <f ca="1"/>
        <v>1.41875</v>
      </c>
    </row>
    <row r="2062" spans="68:68" ht="15" hidden="1" customHeight="1">
      <c r="BP2062" s="236">
        <f ca="1"/>
        <v>1.4194444444444401</v>
      </c>
    </row>
    <row r="2063" spans="68:68" ht="15" hidden="1" customHeight="1">
      <c r="BP2063" s="236">
        <f ca="1"/>
        <v>1.4201388888888899</v>
      </c>
    </row>
    <row r="2064" spans="68:68" ht="15" hidden="1" customHeight="1">
      <c r="BP2064" s="236">
        <f ca="1"/>
        <v>1.4208333333333301</v>
      </c>
    </row>
    <row r="2065" spans="68:68" ht="15" hidden="1" customHeight="1">
      <c r="BP2065" s="236">
        <f ca="1"/>
        <v>1.4215277777777799</v>
      </c>
    </row>
    <row r="2066" spans="68:68" ht="15" hidden="1" customHeight="1">
      <c r="BP2066" s="236">
        <f ca="1"/>
        <v>1.4222222222222201</v>
      </c>
    </row>
    <row r="2067" spans="68:68" ht="15" hidden="1" customHeight="1">
      <c r="BP2067" s="236">
        <f ca="1"/>
        <v>1.4229166666666699</v>
      </c>
    </row>
    <row r="2068" spans="68:68" ht="15" hidden="1" customHeight="1">
      <c r="BP2068" s="236">
        <f ca="1"/>
        <v>1.4236111111111101</v>
      </c>
    </row>
    <row r="2069" spans="68:68" ht="15" hidden="1" customHeight="1">
      <c r="BP2069" s="236">
        <f ca="1"/>
        <v>1.4243055555555599</v>
      </c>
    </row>
    <row r="2070" spans="68:68" ht="15" hidden="1" customHeight="1">
      <c r="BP2070" s="236">
        <f ca="1"/>
        <v>1.425</v>
      </c>
    </row>
    <row r="2071" spans="68:68" ht="15" hidden="1" customHeight="1">
      <c r="BP2071" s="236">
        <f ca="1"/>
        <v>1.4256944444444399</v>
      </c>
    </row>
    <row r="2072" spans="68:68" ht="15" hidden="1" customHeight="1">
      <c r="BP2072" s="236">
        <f ca="1"/>
        <v>1.42638888888889</v>
      </c>
    </row>
    <row r="2073" spans="68:68" ht="15" hidden="1" customHeight="1">
      <c r="BP2073" s="236">
        <f ca="1"/>
        <v>1.4270833333333299</v>
      </c>
    </row>
    <row r="2074" spans="68:68" ht="15" hidden="1" customHeight="1">
      <c r="BP2074" s="236">
        <f ca="1"/>
        <v>1.42777777777778</v>
      </c>
    </row>
    <row r="2075" spans="68:68" ht="15" hidden="1" customHeight="1">
      <c r="BP2075" s="236">
        <f ca="1"/>
        <v>1.4284722222222199</v>
      </c>
    </row>
    <row r="2076" spans="68:68" ht="15" hidden="1" customHeight="1">
      <c r="BP2076" s="236">
        <f ca="1"/>
        <v>1.42916666666667</v>
      </c>
    </row>
    <row r="2077" spans="68:68" ht="15" hidden="1" customHeight="1">
      <c r="BP2077" s="236">
        <f ca="1"/>
        <v>1.4298611111111099</v>
      </c>
    </row>
    <row r="2078" spans="68:68" ht="15" hidden="1" customHeight="1">
      <c r="BP2078" s="236">
        <f ca="1"/>
        <v>1.43055555555556</v>
      </c>
    </row>
    <row r="2079" spans="68:68" ht="15" hidden="1" customHeight="1">
      <c r="BP2079" s="236">
        <f ca="1"/>
        <v>1.4312499999999999</v>
      </c>
    </row>
    <row r="2080" spans="68:68" ht="15" hidden="1" customHeight="1">
      <c r="BP2080" s="236">
        <f ca="1"/>
        <v>1.43194444444444</v>
      </c>
    </row>
    <row r="2081" spans="68:68" ht="15" hidden="1" customHeight="1">
      <c r="BP2081" s="236">
        <f ca="1"/>
        <v>1.4326388888888899</v>
      </c>
    </row>
    <row r="2082" spans="68:68" ht="15" hidden="1" customHeight="1">
      <c r="BP2082" s="236">
        <f ca="1"/>
        <v>1.43333333333333</v>
      </c>
    </row>
    <row r="2083" spans="68:68" ht="15" hidden="1" customHeight="1">
      <c r="BP2083" s="236">
        <f ca="1"/>
        <v>1.4340277777777799</v>
      </c>
    </row>
    <row r="2084" spans="68:68" ht="15" hidden="1" customHeight="1">
      <c r="BP2084" s="236">
        <f ca="1"/>
        <v>1.43472222222222</v>
      </c>
    </row>
    <row r="2085" spans="68:68" ht="15" hidden="1" customHeight="1">
      <c r="BP2085" s="236">
        <f ca="1"/>
        <v>1.4354166666666699</v>
      </c>
    </row>
    <row r="2086" spans="68:68" ht="15" hidden="1" customHeight="1">
      <c r="BP2086" s="236">
        <f ca="1"/>
        <v>1.43611111111111</v>
      </c>
    </row>
    <row r="2087" spans="68:68" ht="15" hidden="1" customHeight="1">
      <c r="BP2087" s="236">
        <f ca="1"/>
        <v>1.4368055555555601</v>
      </c>
    </row>
    <row r="2088" spans="68:68" ht="15" hidden="1" customHeight="1">
      <c r="BP2088" s="236">
        <f ca="1"/>
        <v>1.4375</v>
      </c>
    </row>
    <row r="2089" spans="68:68" ht="15" hidden="1" customHeight="1">
      <c r="BP2089" s="236">
        <f ca="1"/>
        <v>1.4381944444444399</v>
      </c>
    </row>
    <row r="2090" spans="68:68" ht="15" hidden="1" customHeight="1">
      <c r="BP2090" s="236">
        <f ca="1"/>
        <v>1.43888888888889</v>
      </c>
    </row>
    <row r="2091" spans="68:68" ht="15" hidden="1" customHeight="1">
      <c r="BP2091" s="236">
        <f ca="1"/>
        <v>1.4395833333333301</v>
      </c>
    </row>
    <row r="2092" spans="68:68" ht="15" hidden="1" customHeight="1">
      <c r="BP2092" s="236">
        <f ca="1"/>
        <v>1.44027777777778</v>
      </c>
    </row>
    <row r="2093" spans="68:68" ht="15" hidden="1" customHeight="1">
      <c r="BP2093" s="236">
        <f ca="1"/>
        <v>1.4409722222222201</v>
      </c>
    </row>
    <row r="2094" spans="68:68" ht="15" hidden="1" customHeight="1">
      <c r="BP2094" s="236">
        <f ca="1"/>
        <v>1.44166666666667</v>
      </c>
    </row>
    <row r="2095" spans="68:68" ht="15" hidden="1" customHeight="1">
      <c r="BP2095" s="236">
        <f ca="1"/>
        <v>1.4423611111111101</v>
      </c>
    </row>
    <row r="2096" spans="68:68" ht="15" hidden="1" customHeight="1">
      <c r="BP2096" s="236">
        <f ca="1"/>
        <v>1.44305555555556</v>
      </c>
    </row>
    <row r="2097" spans="68:68" ht="15" hidden="1" customHeight="1">
      <c r="BP2097" s="236">
        <f ca="1"/>
        <v>1.4437500000000001</v>
      </c>
    </row>
    <row r="2098" spans="68:68" ht="15" hidden="1" customHeight="1">
      <c r="BP2098" s="236">
        <f ca="1"/>
        <v>1.44444444444444</v>
      </c>
    </row>
    <row r="2099" spans="68:68" ht="15" hidden="1" customHeight="1">
      <c r="BP2099" s="236">
        <f ca="1"/>
        <v>1.4451388888888901</v>
      </c>
    </row>
    <row r="2100" spans="68:68" ht="15" hidden="1" customHeight="1">
      <c r="BP2100" s="236">
        <f ca="1"/>
        <v>1.44583333333333</v>
      </c>
    </row>
    <row r="2101" spans="68:68" ht="15" hidden="1" customHeight="1">
      <c r="BP2101" s="236">
        <f ca="1"/>
        <v>1.4465277777777801</v>
      </c>
    </row>
    <row r="2102" spans="68:68" ht="15" hidden="1" customHeight="1">
      <c r="BP2102" s="236">
        <f ca="1"/>
        <v>1.44722222222222</v>
      </c>
    </row>
    <row r="2103" spans="68:68" ht="15" hidden="1" customHeight="1">
      <c r="BP2103" s="236">
        <f ca="1"/>
        <v>1.4479166666666701</v>
      </c>
    </row>
    <row r="2104" spans="68:68" ht="15" hidden="1" customHeight="1">
      <c r="BP2104" s="236">
        <f ca="1"/>
        <v>1.44861111111111</v>
      </c>
    </row>
    <row r="2105" spans="68:68" ht="15" hidden="1" customHeight="1">
      <c r="BP2105" s="236">
        <f ca="1"/>
        <v>1.4493055555555601</v>
      </c>
    </row>
    <row r="2106" spans="68:68" ht="15" hidden="1" customHeight="1">
      <c r="BP2106" s="236">
        <f ca="1"/>
        <v>1.45</v>
      </c>
    </row>
    <row r="2107" spans="68:68" ht="15" hidden="1" customHeight="1">
      <c r="BP2107" s="236">
        <f ca="1"/>
        <v>1.4506944444444401</v>
      </c>
    </row>
    <row r="2108" spans="68:68" ht="15" hidden="1" customHeight="1">
      <c r="BP2108" s="236">
        <f ca="1"/>
        <v>1.4513888888888899</v>
      </c>
    </row>
    <row r="2109" spans="68:68" ht="15" hidden="1" customHeight="1">
      <c r="BP2109" s="236">
        <f ca="1"/>
        <v>1.4520833333333301</v>
      </c>
    </row>
    <row r="2110" spans="68:68" ht="15" hidden="1" customHeight="1">
      <c r="BP2110" s="236">
        <f ca="1"/>
        <v>1.4527777777777799</v>
      </c>
    </row>
    <row r="2111" spans="68:68" ht="15" hidden="1" customHeight="1">
      <c r="BP2111" s="236">
        <f ca="1"/>
        <v>1.4534722222222201</v>
      </c>
    </row>
    <row r="2112" spans="68:68" ht="15" hidden="1" customHeight="1">
      <c r="BP2112" s="236">
        <f ca="1"/>
        <v>1.4541666666666699</v>
      </c>
    </row>
    <row r="2113" spans="68:68" ht="15" hidden="1" customHeight="1">
      <c r="BP2113" s="236">
        <f ca="1"/>
        <v>1.4548611111111101</v>
      </c>
    </row>
    <row r="2114" spans="68:68" ht="15" hidden="1" customHeight="1">
      <c r="BP2114" s="236">
        <f ca="1"/>
        <v>1.4555555555555599</v>
      </c>
    </row>
    <row r="2115" spans="68:68" ht="15" hidden="1" customHeight="1">
      <c r="BP2115" s="236">
        <f ca="1"/>
        <v>1.45625</v>
      </c>
    </row>
    <row r="2116" spans="68:68" ht="15" hidden="1" customHeight="1">
      <c r="BP2116" s="236">
        <f ca="1"/>
        <v>1.4569444444444399</v>
      </c>
    </row>
    <row r="2117" spans="68:68" ht="15" hidden="1" customHeight="1">
      <c r="BP2117" s="236">
        <f ca="1"/>
        <v>1.45763888888889</v>
      </c>
    </row>
    <row r="2118" spans="68:68" ht="15" hidden="1" customHeight="1">
      <c r="BP2118" s="236">
        <f ca="1"/>
        <v>1.4583333333333299</v>
      </c>
    </row>
    <row r="2119" spans="68:68" ht="15" hidden="1" customHeight="1">
      <c r="BP2119" s="236">
        <f ca="1"/>
        <v>1.45902777777778</v>
      </c>
    </row>
    <row r="2120" spans="68:68" ht="15" hidden="1" customHeight="1">
      <c r="BP2120" s="236">
        <f ca="1"/>
        <v>1.4597222222222199</v>
      </c>
    </row>
    <row r="2121" spans="68:68" ht="15" hidden="1" customHeight="1">
      <c r="BP2121" s="236">
        <f ca="1"/>
        <v>1.46041666666667</v>
      </c>
    </row>
    <row r="2122" spans="68:68" ht="15" hidden="1" customHeight="1">
      <c r="BP2122" s="236">
        <f ca="1"/>
        <v>1.4611111111111099</v>
      </c>
    </row>
    <row r="2123" spans="68:68" ht="15" hidden="1" customHeight="1">
      <c r="BP2123" s="236">
        <f ca="1"/>
        <v>1.46180555555556</v>
      </c>
    </row>
    <row r="2124" spans="68:68" ht="15" hidden="1" customHeight="1">
      <c r="BP2124" s="236">
        <f ca="1"/>
        <v>1.4624999999999999</v>
      </c>
    </row>
    <row r="2125" spans="68:68" ht="15" hidden="1" customHeight="1">
      <c r="BP2125" s="236">
        <f ca="1"/>
        <v>1.46319444444444</v>
      </c>
    </row>
    <row r="2126" spans="68:68" ht="15" hidden="1" customHeight="1">
      <c r="BP2126" s="236">
        <f ca="1"/>
        <v>1.4638888888888899</v>
      </c>
    </row>
    <row r="2127" spans="68:68" ht="15" hidden="1" customHeight="1">
      <c r="BP2127" s="236">
        <f ca="1"/>
        <v>1.46458333333333</v>
      </c>
    </row>
    <row r="2128" spans="68:68" ht="15" hidden="1" customHeight="1">
      <c r="BP2128" s="236">
        <f ca="1"/>
        <v>1.4652777777777799</v>
      </c>
    </row>
    <row r="2129" spans="68:68" ht="15" hidden="1" customHeight="1">
      <c r="BP2129" s="236">
        <f ca="1"/>
        <v>1.46597222222222</v>
      </c>
    </row>
    <row r="2130" spans="68:68" ht="15" hidden="1" customHeight="1">
      <c r="BP2130" s="236">
        <f ca="1"/>
        <v>1.4666666666666699</v>
      </c>
    </row>
    <row r="2131" spans="68:68" ht="15" hidden="1" customHeight="1">
      <c r="BP2131" s="236">
        <f ca="1"/>
        <v>1.46736111111111</v>
      </c>
    </row>
    <row r="2132" spans="68:68" ht="15" hidden="1" customHeight="1">
      <c r="BP2132" s="236">
        <f ca="1"/>
        <v>1.4680555555555601</v>
      </c>
    </row>
    <row r="2133" spans="68:68" ht="15" hidden="1" customHeight="1">
      <c r="BP2133" s="236">
        <f ca="1"/>
        <v>1.46875</v>
      </c>
    </row>
    <row r="2134" spans="68:68" ht="15" hidden="1" customHeight="1">
      <c r="BP2134" s="236">
        <f ca="1"/>
        <v>1.4694444444444399</v>
      </c>
    </row>
    <row r="2135" spans="68:68" ht="15" hidden="1" customHeight="1">
      <c r="BP2135" s="236">
        <f ca="1"/>
        <v>1.47013888888889</v>
      </c>
    </row>
    <row r="2136" spans="68:68" ht="15" hidden="1" customHeight="1">
      <c r="BP2136" s="236">
        <f ca="1"/>
        <v>1.4708333333333301</v>
      </c>
    </row>
    <row r="2137" spans="68:68" ht="15" hidden="1" customHeight="1">
      <c r="BP2137" s="236">
        <f ca="1"/>
        <v>1.47152777777778</v>
      </c>
    </row>
    <row r="2138" spans="68:68" ht="15" hidden="1" customHeight="1">
      <c r="BP2138" s="236">
        <f ca="1"/>
        <v>1.4722222222222201</v>
      </c>
    </row>
    <row r="2139" spans="68:68" ht="15" hidden="1" customHeight="1">
      <c r="BP2139" s="236">
        <f ca="1"/>
        <v>1.47291666666667</v>
      </c>
    </row>
    <row r="2140" spans="68:68" ht="15" hidden="1" customHeight="1">
      <c r="BP2140" s="236">
        <f ca="1"/>
        <v>1.4736111111111101</v>
      </c>
    </row>
    <row r="2141" spans="68:68" ht="15" hidden="1" customHeight="1">
      <c r="BP2141" s="236">
        <f ca="1"/>
        <v>1.47430555555556</v>
      </c>
    </row>
    <row r="2142" spans="68:68" ht="15" hidden="1" customHeight="1">
      <c r="BP2142" s="236">
        <f ca="1"/>
        <v>1.4750000000000001</v>
      </c>
    </row>
    <row r="2143" spans="68:68" ht="15" hidden="1" customHeight="1">
      <c r="BP2143" s="236">
        <f ca="1"/>
        <v>1.47569444444444</v>
      </c>
    </row>
    <row r="2144" spans="68:68" ht="15" hidden="1" customHeight="1">
      <c r="BP2144" s="236">
        <f ca="1"/>
        <v>1.4763888888888901</v>
      </c>
    </row>
    <row r="2145" spans="68:68" ht="15" hidden="1" customHeight="1">
      <c r="BP2145" s="236">
        <f ca="1"/>
        <v>1.47708333333333</v>
      </c>
    </row>
    <row r="2146" spans="68:68" ht="15" hidden="1" customHeight="1">
      <c r="BP2146" s="236">
        <f ca="1"/>
        <v>1.4777777777777801</v>
      </c>
    </row>
    <row r="2147" spans="68:68" ht="15" hidden="1" customHeight="1">
      <c r="BP2147" s="236">
        <f ca="1"/>
        <v>1.47847222222222</v>
      </c>
    </row>
    <row r="2148" spans="68:68" ht="15" hidden="1" customHeight="1">
      <c r="BP2148" s="236">
        <f ca="1"/>
        <v>1.4791666666666701</v>
      </c>
    </row>
    <row r="2149" spans="68:68" ht="15" hidden="1" customHeight="1">
      <c r="BP2149" s="236">
        <f ca="1"/>
        <v>1.47986111111111</v>
      </c>
    </row>
    <row r="2150" spans="68:68" ht="15" hidden="1" customHeight="1">
      <c r="BP2150" s="236">
        <f ca="1"/>
        <v>1.4805555555555601</v>
      </c>
    </row>
    <row r="2151" spans="68:68" ht="15" hidden="1" customHeight="1">
      <c r="BP2151" s="236">
        <f ca="1"/>
        <v>1.48125</v>
      </c>
    </row>
    <row r="2152" spans="68:68" ht="15" hidden="1" customHeight="1">
      <c r="BP2152" s="236">
        <f ca="1"/>
        <v>1.4819444444444401</v>
      </c>
    </row>
    <row r="2153" spans="68:68" ht="15" hidden="1" customHeight="1">
      <c r="BP2153" s="236">
        <f ca="1"/>
        <v>1.4826388888888899</v>
      </c>
    </row>
    <row r="2154" spans="68:68" ht="15" hidden="1" customHeight="1">
      <c r="BP2154" s="236">
        <f ca="1"/>
        <v>1.4833333333333301</v>
      </c>
    </row>
    <row r="2155" spans="68:68" ht="15" hidden="1" customHeight="1">
      <c r="BP2155" s="236">
        <f ca="1"/>
        <v>1.4840277777777799</v>
      </c>
    </row>
    <row r="2156" spans="68:68" ht="15" hidden="1" customHeight="1">
      <c r="BP2156" s="236">
        <f ca="1"/>
        <v>1.4847222222222201</v>
      </c>
    </row>
    <row r="2157" spans="68:68" ht="15" hidden="1" customHeight="1">
      <c r="BP2157" s="236">
        <f ca="1"/>
        <v>1.4854166666666699</v>
      </c>
    </row>
    <row r="2158" spans="68:68" ht="15" hidden="1" customHeight="1">
      <c r="BP2158" s="236">
        <f ca="1"/>
        <v>1.4861111111111101</v>
      </c>
    </row>
    <row r="2159" spans="68:68" ht="15" hidden="1" customHeight="1">
      <c r="BP2159" s="236">
        <f ca="1"/>
        <v>1.4868055555555599</v>
      </c>
    </row>
    <row r="2160" spans="68:68" ht="15" hidden="1" customHeight="1">
      <c r="BP2160" s="236">
        <f ca="1"/>
        <v>1.4875</v>
      </c>
    </row>
    <row r="2161" spans="68:68" ht="15" hidden="1" customHeight="1">
      <c r="BP2161" s="236">
        <f ca="1"/>
        <v>1.4881944444444399</v>
      </c>
    </row>
    <row r="2162" spans="68:68" ht="15" hidden="1" customHeight="1">
      <c r="BP2162" s="236">
        <f ca="1"/>
        <v>1.48888888888889</v>
      </c>
    </row>
    <row r="2163" spans="68:68" ht="15" hidden="1" customHeight="1">
      <c r="BP2163" s="236">
        <f ca="1"/>
        <v>1.4895833333333299</v>
      </c>
    </row>
    <row r="2164" spans="68:68" ht="15" hidden="1" customHeight="1">
      <c r="BP2164" s="236">
        <f ca="1"/>
        <v>1.49027777777778</v>
      </c>
    </row>
    <row r="2165" spans="68:68" ht="15" hidden="1" customHeight="1">
      <c r="BP2165" s="236">
        <f ca="1"/>
        <v>1.4909722222222199</v>
      </c>
    </row>
    <row r="2166" spans="68:68" ht="15" hidden="1" customHeight="1">
      <c r="BP2166" s="236">
        <f ca="1"/>
        <v>1.49166666666667</v>
      </c>
    </row>
    <row r="2167" spans="68:68" ht="15" hidden="1" customHeight="1">
      <c r="BP2167" s="236">
        <f ca="1"/>
        <v>1.4923611111111099</v>
      </c>
    </row>
    <row r="2168" spans="68:68" ht="15" hidden="1" customHeight="1">
      <c r="BP2168" s="236">
        <f ca="1"/>
        <v>1.49305555555556</v>
      </c>
    </row>
    <row r="2169" spans="68:68" ht="15" hidden="1" customHeight="1">
      <c r="BP2169" s="236">
        <f ca="1"/>
        <v>1.4937499999999999</v>
      </c>
    </row>
    <row r="2170" spans="68:68" ht="15" hidden="1" customHeight="1">
      <c r="BP2170" s="236">
        <f ca="1"/>
        <v>1.49444444444444</v>
      </c>
    </row>
    <row r="2171" spans="68:68" ht="15" hidden="1" customHeight="1">
      <c r="BP2171" s="236">
        <f ca="1"/>
        <v>1.4951388888888899</v>
      </c>
    </row>
    <row r="2172" spans="68:68" ht="15" hidden="1" customHeight="1">
      <c r="BP2172" s="236">
        <f ca="1"/>
        <v>1.49583333333333</v>
      </c>
    </row>
    <row r="2173" spans="68:68" ht="15" hidden="1" customHeight="1">
      <c r="BP2173" s="236">
        <f ca="1"/>
        <v>1.4965277777777799</v>
      </c>
    </row>
    <row r="2174" spans="68:68" ht="15" hidden="1" customHeight="1">
      <c r="BP2174" s="236">
        <f ca="1"/>
        <v>1.49722222222222</v>
      </c>
    </row>
    <row r="2175" spans="68:68" ht="15" hidden="1" customHeight="1">
      <c r="BP2175" s="236">
        <f ca="1"/>
        <v>1.4979166666666699</v>
      </c>
    </row>
    <row r="2176" spans="68:68" ht="15" hidden="1" customHeight="1">
      <c r="BP2176" s="236">
        <f ca="1"/>
        <v>1.49861111111111</v>
      </c>
    </row>
    <row r="2177" spans="68:68" ht="15" hidden="1" customHeight="1">
      <c r="BP2177" s="236">
        <f ca="1"/>
        <v>1.4993055555555601</v>
      </c>
    </row>
    <row r="2178" spans="68:68" ht="15" hidden="1" customHeight="1">
      <c r="BP2178" s="236">
        <f ca="1"/>
        <v>1.5</v>
      </c>
    </row>
    <row r="2179" spans="68:68" ht="15" hidden="1" customHeight="1">
      <c r="BP2179" s="236">
        <f ca="1"/>
        <v>1.5006944444444399</v>
      </c>
    </row>
    <row r="2180" spans="68:68" ht="15" hidden="1" customHeight="1">
      <c r="BP2180" s="236">
        <f ca="1"/>
        <v>1.50138888888889</v>
      </c>
    </row>
    <row r="2181" spans="68:68" ht="15" hidden="1" customHeight="1">
      <c r="BP2181" s="236">
        <f ca="1"/>
        <v>1.5020833333333301</v>
      </c>
    </row>
    <row r="2182" spans="68:68" ht="15" hidden="1" customHeight="1">
      <c r="BP2182" s="236">
        <f ca="1"/>
        <v>1.50277777777778</v>
      </c>
    </row>
    <row r="2183" spans="68:68" ht="15" hidden="1" customHeight="1">
      <c r="BP2183" s="236">
        <f ca="1"/>
        <v>1.5034722222222201</v>
      </c>
    </row>
    <row r="2184" spans="68:68" ht="15" hidden="1" customHeight="1">
      <c r="BP2184" s="236">
        <f ca="1"/>
        <v>1.50416666666667</v>
      </c>
    </row>
    <row r="2185" spans="68:68" ht="15" hidden="1" customHeight="1">
      <c r="BP2185" s="236">
        <f ca="1"/>
        <v>1.5048611111111101</v>
      </c>
    </row>
    <row r="2186" spans="68:68" ht="15" hidden="1" customHeight="1">
      <c r="BP2186" s="236">
        <f ca="1"/>
        <v>1.50555555555556</v>
      </c>
    </row>
    <row r="2187" spans="68:68" ht="15" hidden="1" customHeight="1">
      <c r="BP2187" s="236">
        <f ca="1"/>
        <v>1.5062500000000001</v>
      </c>
    </row>
    <row r="2188" spans="68:68" ht="15" hidden="1" customHeight="1">
      <c r="BP2188" s="236">
        <f ca="1"/>
        <v>1.50694444444444</v>
      </c>
    </row>
    <row r="2189" spans="68:68" ht="15" hidden="1" customHeight="1">
      <c r="BP2189" s="236">
        <f ca="1"/>
        <v>1.5076388888888901</v>
      </c>
    </row>
    <row r="2190" spans="68:68" ht="15" hidden="1" customHeight="1">
      <c r="BP2190" s="236">
        <f ca="1"/>
        <v>1.50833333333333</v>
      </c>
    </row>
    <row r="2191" spans="68:68" ht="15" hidden="1" customHeight="1">
      <c r="BP2191" s="236">
        <f ca="1"/>
        <v>1.5090277777777801</v>
      </c>
    </row>
    <row r="2192" spans="68:68" ht="15" hidden="1" customHeight="1">
      <c r="BP2192" s="236">
        <f ca="1"/>
        <v>1.50972222222222</v>
      </c>
    </row>
    <row r="2193" spans="68:68" ht="15" hidden="1" customHeight="1">
      <c r="BP2193" s="236">
        <f ca="1"/>
        <v>1.5104166666666701</v>
      </c>
    </row>
    <row r="2194" spans="68:68" ht="15" hidden="1" customHeight="1">
      <c r="BP2194" s="236">
        <f ca="1"/>
        <v>1.51111111111111</v>
      </c>
    </row>
    <row r="2195" spans="68:68" ht="15" hidden="1" customHeight="1">
      <c r="BP2195" s="236">
        <f ca="1"/>
        <v>1.5118055555555601</v>
      </c>
    </row>
    <row r="2196" spans="68:68" ht="15" hidden="1" customHeight="1">
      <c r="BP2196" s="236">
        <f ca="1"/>
        <v>1.5125</v>
      </c>
    </row>
    <row r="2197" spans="68:68" ht="15" hidden="1" customHeight="1">
      <c r="BP2197" s="236">
        <f ca="1"/>
        <v>1.5131944444444401</v>
      </c>
    </row>
    <row r="2198" spans="68:68" ht="15" hidden="1" customHeight="1">
      <c r="BP2198" s="236">
        <f ca="1"/>
        <v>1.5138888888888899</v>
      </c>
    </row>
    <row r="2199" spans="68:68" ht="15" hidden="1" customHeight="1">
      <c r="BP2199" s="236">
        <f ca="1"/>
        <v>1.5145833333333301</v>
      </c>
    </row>
    <row r="2200" spans="68:68" ht="15" hidden="1" customHeight="1">
      <c r="BP2200" s="236">
        <f ca="1"/>
        <v>1.5152777777777799</v>
      </c>
    </row>
    <row r="2201" spans="68:68" ht="15" hidden="1" customHeight="1">
      <c r="BP2201" s="236">
        <f ca="1"/>
        <v>1.5159722222222201</v>
      </c>
    </row>
    <row r="2202" spans="68:68" ht="15" hidden="1" customHeight="1">
      <c r="BP2202" s="236">
        <f ca="1"/>
        <v>1.5166666666666699</v>
      </c>
    </row>
    <row r="2203" spans="68:68" ht="15" hidden="1" customHeight="1">
      <c r="BP2203" s="236">
        <f ca="1"/>
        <v>1.5173611111111101</v>
      </c>
    </row>
    <row r="2204" spans="68:68" ht="15" hidden="1" customHeight="1">
      <c r="BP2204" s="236">
        <f ca="1"/>
        <v>1.5180555555555599</v>
      </c>
    </row>
    <row r="2205" spans="68:68" ht="15" hidden="1" customHeight="1">
      <c r="BP2205" s="236">
        <f ca="1"/>
        <v>1.51875</v>
      </c>
    </row>
    <row r="2206" spans="68:68" ht="15" hidden="1" customHeight="1">
      <c r="BP2206" s="236">
        <f ca="1"/>
        <v>1.5194444444444399</v>
      </c>
    </row>
    <row r="2207" spans="68:68" ht="15" hidden="1" customHeight="1">
      <c r="BP2207" s="236">
        <f ca="1"/>
        <v>1.52013888888889</v>
      </c>
    </row>
    <row r="2208" spans="68:68" ht="15" hidden="1" customHeight="1">
      <c r="BP2208" s="236">
        <f ca="1"/>
        <v>1.5208333333333299</v>
      </c>
    </row>
    <row r="2209" spans="68:68" ht="15" hidden="1" customHeight="1">
      <c r="BP2209" s="236">
        <f ca="1"/>
        <v>1.52152777777778</v>
      </c>
    </row>
    <row r="2210" spans="68:68" ht="15" hidden="1" customHeight="1">
      <c r="BP2210" s="236">
        <f ca="1"/>
        <v>1.5222222222222199</v>
      </c>
    </row>
    <row r="2211" spans="68:68" ht="15" hidden="1" customHeight="1">
      <c r="BP2211" s="236">
        <f ca="1"/>
        <v>1.52291666666667</v>
      </c>
    </row>
    <row r="2212" spans="68:68" ht="15" hidden="1" customHeight="1">
      <c r="BP2212" s="236">
        <f ca="1"/>
        <v>1.5236111111111099</v>
      </c>
    </row>
    <row r="2213" spans="68:68" ht="15" hidden="1" customHeight="1">
      <c r="BP2213" s="236">
        <f ca="1"/>
        <v>1.52430555555556</v>
      </c>
    </row>
    <row r="2214" spans="68:68" ht="15" hidden="1" customHeight="1">
      <c r="BP2214" s="236">
        <f ca="1"/>
        <v>1.5249999999999999</v>
      </c>
    </row>
    <row r="2215" spans="68:68" ht="15" hidden="1" customHeight="1">
      <c r="BP2215" s="236">
        <f ca="1"/>
        <v>1.52569444444444</v>
      </c>
    </row>
    <row r="2216" spans="68:68" ht="15" hidden="1" customHeight="1">
      <c r="BP2216" s="236">
        <f ca="1"/>
        <v>1.5263888888888899</v>
      </c>
    </row>
    <row r="2217" spans="68:68" ht="15" hidden="1" customHeight="1">
      <c r="BP2217" s="236">
        <f ca="1"/>
        <v>1.52708333333333</v>
      </c>
    </row>
    <row r="2218" spans="68:68" ht="15" hidden="1" customHeight="1">
      <c r="BP2218" s="236">
        <f ca="1"/>
        <v>1.5277777777777799</v>
      </c>
    </row>
    <row r="2219" spans="68:68" ht="15" hidden="1" customHeight="1">
      <c r="BP2219" s="236">
        <f ca="1"/>
        <v>1.52847222222222</v>
      </c>
    </row>
    <row r="2220" spans="68:68" ht="15" hidden="1" customHeight="1">
      <c r="BP2220" s="236">
        <f ca="1"/>
        <v>1.5291666666666699</v>
      </c>
    </row>
    <row r="2221" spans="68:68" ht="15" hidden="1" customHeight="1">
      <c r="BP2221" s="236">
        <f ca="1"/>
        <v>1.52986111111111</v>
      </c>
    </row>
    <row r="2222" spans="68:68" ht="15" hidden="1" customHeight="1">
      <c r="BP2222" s="236">
        <f ca="1"/>
        <v>1.5305555555555601</v>
      </c>
    </row>
    <row r="2223" spans="68:68" ht="15" hidden="1" customHeight="1">
      <c r="BP2223" s="236">
        <f ca="1"/>
        <v>1.53125</v>
      </c>
    </row>
    <row r="2224" spans="68:68" ht="15" hidden="1" customHeight="1">
      <c r="BP2224" s="236">
        <f ca="1"/>
        <v>1.5319444444444399</v>
      </c>
    </row>
    <row r="2225" spans="68:68" ht="15" hidden="1" customHeight="1">
      <c r="BP2225" s="236">
        <f ca="1"/>
        <v>1.53263888888889</v>
      </c>
    </row>
    <row r="2226" spans="68:68" ht="15" hidden="1" customHeight="1">
      <c r="BP2226" s="236">
        <f ca="1"/>
        <v>1.5333333333333301</v>
      </c>
    </row>
    <row r="2227" spans="68:68" ht="15" hidden="1" customHeight="1">
      <c r="BP2227" s="236">
        <f ca="1"/>
        <v>1.53402777777778</v>
      </c>
    </row>
    <row r="2228" spans="68:68" ht="15" hidden="1" customHeight="1">
      <c r="BP2228" s="236">
        <f ca="1"/>
        <v>1.5347222222222201</v>
      </c>
    </row>
    <row r="2229" spans="68:68" ht="15" hidden="1" customHeight="1">
      <c r="BP2229" s="236">
        <f ca="1"/>
        <v>1.53541666666667</v>
      </c>
    </row>
    <row r="2230" spans="68:68" ht="15" hidden="1" customHeight="1">
      <c r="BP2230" s="236">
        <f ca="1"/>
        <v>1.5361111111111101</v>
      </c>
    </row>
    <row r="2231" spans="68:68" ht="15" hidden="1" customHeight="1">
      <c r="BP2231" s="236">
        <f ca="1"/>
        <v>1.53680555555556</v>
      </c>
    </row>
    <row r="2232" spans="68:68" ht="15" hidden="1" customHeight="1">
      <c r="BP2232" s="236">
        <f ca="1"/>
        <v>1.5375000000000001</v>
      </c>
    </row>
    <row r="2233" spans="68:68" ht="15" hidden="1" customHeight="1">
      <c r="BP2233" s="236">
        <f ca="1"/>
        <v>1.53819444444444</v>
      </c>
    </row>
    <row r="2234" spans="68:68" ht="15" hidden="1" customHeight="1">
      <c r="BP2234" s="236">
        <f ca="1"/>
        <v>1.5388888888888901</v>
      </c>
    </row>
    <row r="2235" spans="68:68" ht="15" hidden="1" customHeight="1">
      <c r="BP2235" s="236">
        <f ca="1"/>
        <v>1.53958333333333</v>
      </c>
    </row>
    <row r="2236" spans="68:68" ht="15" hidden="1" customHeight="1">
      <c r="BP2236" s="236">
        <f ca="1"/>
        <v>1.5402777777777801</v>
      </c>
    </row>
    <row r="2237" spans="68:68" ht="15" hidden="1" customHeight="1">
      <c r="BP2237" s="236">
        <f ca="1"/>
        <v>1.54097222222222</v>
      </c>
    </row>
    <row r="2238" spans="68:68" ht="15" hidden="1" customHeight="1">
      <c r="BP2238" s="236">
        <f ca="1"/>
        <v>1.5416666666666701</v>
      </c>
    </row>
    <row r="2239" spans="68:68" ht="15" hidden="1" customHeight="1">
      <c r="BP2239" s="236">
        <f ca="1"/>
        <v>1.54236111111111</v>
      </c>
    </row>
    <row r="2240" spans="68:68" ht="15" hidden="1" customHeight="1">
      <c r="BP2240" s="236">
        <f ca="1"/>
        <v>1.5430555555555601</v>
      </c>
    </row>
    <row r="2241" spans="68:68" ht="15" hidden="1" customHeight="1">
      <c r="BP2241" s="236">
        <f ca="1"/>
        <v>1.54375</v>
      </c>
    </row>
    <row r="2242" spans="68:68" ht="15" hidden="1" customHeight="1">
      <c r="BP2242" s="236">
        <f ca="1"/>
        <v>1.5444444444444401</v>
      </c>
    </row>
    <row r="2243" spans="68:68" ht="15" hidden="1" customHeight="1">
      <c r="BP2243" s="236">
        <f ca="1"/>
        <v>1.5451388888888899</v>
      </c>
    </row>
    <row r="2244" spans="68:68" ht="15" hidden="1" customHeight="1">
      <c r="BP2244" s="236">
        <f ca="1"/>
        <v>1.5458333333333301</v>
      </c>
    </row>
    <row r="2245" spans="68:68" ht="15" hidden="1" customHeight="1">
      <c r="BP2245" s="236">
        <f ca="1"/>
        <v>1.5465277777777799</v>
      </c>
    </row>
    <row r="2246" spans="68:68" ht="15" hidden="1" customHeight="1">
      <c r="BP2246" s="236">
        <f ca="1"/>
        <v>1.5472222222222201</v>
      </c>
    </row>
    <row r="2247" spans="68:68" ht="15" hidden="1" customHeight="1">
      <c r="BP2247" s="236">
        <f ca="1"/>
        <v>1.5479166666666699</v>
      </c>
    </row>
    <row r="2248" spans="68:68" ht="15" hidden="1" customHeight="1">
      <c r="BP2248" s="236">
        <f ca="1"/>
        <v>1.5486111111111101</v>
      </c>
    </row>
    <row r="2249" spans="68:68" ht="15" hidden="1" customHeight="1">
      <c r="BP2249" s="236">
        <f ca="1"/>
        <v>1.5493055555555599</v>
      </c>
    </row>
    <row r="2250" spans="68:68" ht="15" hidden="1" customHeight="1">
      <c r="BP2250" s="236">
        <f ca="1"/>
        <v>1.55</v>
      </c>
    </row>
    <row r="2251" spans="68:68" ht="15" hidden="1" customHeight="1">
      <c r="BP2251" s="236">
        <f ca="1"/>
        <v>1.5506944444444399</v>
      </c>
    </row>
    <row r="2252" spans="68:68" ht="15" hidden="1" customHeight="1">
      <c r="BP2252" s="236">
        <f ca="1"/>
        <v>1.55138888888889</v>
      </c>
    </row>
    <row r="2253" spans="68:68" ht="15" hidden="1" customHeight="1">
      <c r="BP2253" s="236">
        <f ca="1"/>
        <v>1.5520833333333299</v>
      </c>
    </row>
    <row r="2254" spans="68:68" ht="15" hidden="1" customHeight="1">
      <c r="BP2254" s="236">
        <f ca="1"/>
        <v>1.55277777777778</v>
      </c>
    </row>
    <row r="2255" spans="68:68" ht="15" hidden="1" customHeight="1">
      <c r="BP2255" s="236">
        <f ca="1"/>
        <v>1.5534722222222199</v>
      </c>
    </row>
    <row r="2256" spans="68:68" ht="15" hidden="1" customHeight="1">
      <c r="BP2256" s="236">
        <f ca="1"/>
        <v>1.55416666666667</v>
      </c>
    </row>
    <row r="2257" spans="68:68" ht="15" hidden="1" customHeight="1">
      <c r="BP2257" s="236">
        <f ca="1"/>
        <v>1.5548611111111099</v>
      </c>
    </row>
    <row r="2258" spans="68:68" ht="15" hidden="1" customHeight="1">
      <c r="BP2258" s="236">
        <f ca="1"/>
        <v>1.55555555555556</v>
      </c>
    </row>
    <row r="2259" spans="68:68" ht="15" hidden="1" customHeight="1">
      <c r="BP2259" s="236">
        <f ca="1"/>
        <v>1.5562499999999999</v>
      </c>
    </row>
    <row r="2260" spans="68:68" ht="15" hidden="1" customHeight="1">
      <c r="BP2260" s="236">
        <f ca="1"/>
        <v>1.55694444444444</v>
      </c>
    </row>
    <row r="2261" spans="68:68" ht="15" hidden="1" customHeight="1">
      <c r="BP2261" s="236">
        <f ca="1"/>
        <v>1.5576388888888899</v>
      </c>
    </row>
    <row r="2262" spans="68:68" ht="15" hidden="1" customHeight="1">
      <c r="BP2262" s="236">
        <f ca="1"/>
        <v>1.55833333333333</v>
      </c>
    </row>
    <row r="2263" spans="68:68" ht="15" hidden="1" customHeight="1">
      <c r="BP2263" s="236">
        <f ca="1"/>
        <v>1.5590277777777799</v>
      </c>
    </row>
    <row r="2264" spans="68:68" ht="15" hidden="1" customHeight="1">
      <c r="BP2264" s="236">
        <f ca="1"/>
        <v>1.55972222222222</v>
      </c>
    </row>
    <row r="2265" spans="68:68" ht="15" hidden="1" customHeight="1">
      <c r="BP2265" s="236">
        <f ca="1"/>
        <v>1.5604166666666699</v>
      </c>
    </row>
    <row r="2266" spans="68:68" ht="15" hidden="1" customHeight="1">
      <c r="BP2266" s="236">
        <f ca="1"/>
        <v>1.56111111111111</v>
      </c>
    </row>
    <row r="2267" spans="68:68" ht="15" hidden="1" customHeight="1">
      <c r="BP2267" s="236">
        <f ca="1"/>
        <v>1.5618055555555601</v>
      </c>
    </row>
    <row r="2268" spans="68:68" ht="15" hidden="1" customHeight="1">
      <c r="BP2268" s="236">
        <f ca="1"/>
        <v>1.5625</v>
      </c>
    </row>
    <row r="2269" spans="68:68" ht="15" hidden="1" customHeight="1">
      <c r="BP2269" s="236">
        <f ca="1"/>
        <v>1.5631944444444399</v>
      </c>
    </row>
    <row r="2270" spans="68:68" ht="15" hidden="1" customHeight="1">
      <c r="BP2270" s="236">
        <f ca="1"/>
        <v>1.56388888888889</v>
      </c>
    </row>
    <row r="2271" spans="68:68" ht="15" hidden="1" customHeight="1">
      <c r="BP2271" s="236">
        <f ca="1"/>
        <v>1.5645833333333301</v>
      </c>
    </row>
    <row r="2272" spans="68:68" ht="15" hidden="1" customHeight="1">
      <c r="BP2272" s="236">
        <f ca="1"/>
        <v>1.56527777777778</v>
      </c>
    </row>
    <row r="2273" spans="68:68" ht="15" hidden="1" customHeight="1">
      <c r="BP2273" s="236">
        <f ca="1"/>
        <v>1.5659722222222201</v>
      </c>
    </row>
    <row r="2274" spans="68:68" ht="15" hidden="1" customHeight="1">
      <c r="BP2274" s="236">
        <f ca="1"/>
        <v>1.56666666666667</v>
      </c>
    </row>
    <row r="2275" spans="68:68" ht="15" hidden="1" customHeight="1">
      <c r="BP2275" s="236">
        <f ca="1"/>
        <v>1.5673611111111101</v>
      </c>
    </row>
    <row r="2276" spans="68:68" ht="15" hidden="1" customHeight="1">
      <c r="BP2276" s="236">
        <f ca="1"/>
        <v>1.56805555555556</v>
      </c>
    </row>
    <row r="2277" spans="68:68" ht="15" hidden="1" customHeight="1">
      <c r="BP2277" s="236">
        <f ca="1"/>
        <v>1.5687500000000001</v>
      </c>
    </row>
    <row r="2278" spans="68:68" ht="15" hidden="1" customHeight="1">
      <c r="BP2278" s="236">
        <f ca="1"/>
        <v>1.56944444444444</v>
      </c>
    </row>
    <row r="2279" spans="68:68" ht="15" hidden="1" customHeight="1">
      <c r="BP2279" s="236">
        <f ca="1"/>
        <v>1.5701388888888901</v>
      </c>
    </row>
    <row r="2280" spans="68:68" ht="15" hidden="1" customHeight="1">
      <c r="BP2280" s="236">
        <f ca="1"/>
        <v>1.57083333333333</v>
      </c>
    </row>
    <row r="2281" spans="68:68" ht="15" hidden="1" customHeight="1">
      <c r="BP2281" s="236">
        <f ca="1"/>
        <v>1.5715277777777801</v>
      </c>
    </row>
    <row r="2282" spans="68:68" ht="15" hidden="1" customHeight="1">
      <c r="BP2282" s="236">
        <f ca="1"/>
        <v>1.57222222222222</v>
      </c>
    </row>
    <row r="2283" spans="68:68" ht="15" hidden="1" customHeight="1">
      <c r="BP2283" s="236">
        <f ca="1"/>
        <v>1.5729166666666701</v>
      </c>
    </row>
    <row r="2284" spans="68:68" ht="15" hidden="1" customHeight="1">
      <c r="BP2284" s="236">
        <f ca="1"/>
        <v>1.57361111111111</v>
      </c>
    </row>
    <row r="2285" spans="68:68" ht="15" hidden="1" customHeight="1">
      <c r="BP2285" s="236">
        <f ca="1"/>
        <v>1.5743055555555601</v>
      </c>
    </row>
    <row r="2286" spans="68:68" ht="15" hidden="1" customHeight="1">
      <c r="BP2286" s="236">
        <f ca="1"/>
        <v>1.575</v>
      </c>
    </row>
    <row r="2287" spans="68:68" ht="15" hidden="1" customHeight="1">
      <c r="BP2287" s="236">
        <f ca="1"/>
        <v>1.5756944444444401</v>
      </c>
    </row>
    <row r="2288" spans="68:68" ht="15" hidden="1" customHeight="1">
      <c r="BP2288" s="236">
        <f ca="1"/>
        <v>1.5763888888888899</v>
      </c>
    </row>
    <row r="2289" spans="68:68" ht="15" hidden="1" customHeight="1">
      <c r="BP2289" s="236">
        <f ca="1"/>
        <v>1.5770833333333301</v>
      </c>
    </row>
    <row r="2290" spans="68:68" ht="15" hidden="1" customHeight="1">
      <c r="BP2290" s="236">
        <f ca="1"/>
        <v>1.5777777777777799</v>
      </c>
    </row>
    <row r="2291" spans="68:68" ht="15" hidden="1" customHeight="1">
      <c r="BP2291" s="236">
        <f ca="1"/>
        <v>1.5784722222222201</v>
      </c>
    </row>
    <row r="2292" spans="68:68" ht="15" hidden="1" customHeight="1">
      <c r="BP2292" s="236">
        <f ca="1"/>
        <v>1.5791666666666699</v>
      </c>
    </row>
    <row r="2293" spans="68:68" ht="15" hidden="1" customHeight="1">
      <c r="BP2293" s="236">
        <f ca="1"/>
        <v>1.5798611111111101</v>
      </c>
    </row>
    <row r="2294" spans="68:68" ht="15" hidden="1" customHeight="1">
      <c r="BP2294" s="236">
        <f ca="1"/>
        <v>1.5805555555555599</v>
      </c>
    </row>
    <row r="2295" spans="68:68" ht="15" hidden="1" customHeight="1">
      <c r="BP2295" s="236">
        <f ca="1"/>
        <v>1.58125</v>
      </c>
    </row>
    <row r="2296" spans="68:68" ht="15" hidden="1" customHeight="1">
      <c r="BP2296" s="236">
        <f ca="1"/>
        <v>1.5819444444444399</v>
      </c>
    </row>
    <row r="2297" spans="68:68" ht="15" hidden="1" customHeight="1">
      <c r="BP2297" s="236">
        <f ca="1"/>
        <v>1.58263888888889</v>
      </c>
    </row>
    <row r="2298" spans="68:68" ht="15" hidden="1" customHeight="1">
      <c r="BP2298" s="236">
        <f ca="1"/>
        <v>1.5833333333333299</v>
      </c>
    </row>
    <row r="2299" spans="68:68" ht="15" hidden="1" customHeight="1">
      <c r="BP2299" s="236">
        <f ca="1"/>
        <v>1.58402777777778</v>
      </c>
    </row>
    <row r="2300" spans="68:68" ht="15" hidden="1" customHeight="1">
      <c r="BP2300" s="236">
        <f ca="1"/>
        <v>1.5847222222222199</v>
      </c>
    </row>
    <row r="2301" spans="68:68" ht="15" hidden="1" customHeight="1">
      <c r="BP2301" s="236">
        <f ca="1"/>
        <v>1.58541666666667</v>
      </c>
    </row>
    <row r="2302" spans="68:68" ht="15" hidden="1" customHeight="1">
      <c r="BP2302" s="236">
        <f ca="1"/>
        <v>1.5861111111111099</v>
      </c>
    </row>
    <row r="2303" spans="68:68" ht="15" hidden="1" customHeight="1">
      <c r="BP2303" s="236">
        <f ca="1"/>
        <v>1.58680555555556</v>
      </c>
    </row>
    <row r="2304" spans="68:68" ht="15" hidden="1" customHeight="1">
      <c r="BP2304" s="236">
        <f ca="1"/>
        <v>1.5874999999999999</v>
      </c>
    </row>
    <row r="2305" spans="68:68" ht="15" hidden="1" customHeight="1">
      <c r="BP2305" s="236">
        <f ca="1"/>
        <v>1.58819444444444</v>
      </c>
    </row>
    <row r="2306" spans="68:68" ht="15" hidden="1" customHeight="1">
      <c r="BP2306" s="236">
        <f ca="1"/>
        <v>1.5888888888888899</v>
      </c>
    </row>
    <row r="2307" spans="68:68" ht="15" hidden="1" customHeight="1">
      <c r="BP2307" s="236">
        <f ca="1"/>
        <v>1.58958333333333</v>
      </c>
    </row>
    <row r="2308" spans="68:68" ht="15" hidden="1" customHeight="1">
      <c r="BP2308" s="236">
        <f ca="1"/>
        <v>1.5902777777777799</v>
      </c>
    </row>
    <row r="2309" spans="68:68" ht="15" hidden="1" customHeight="1">
      <c r="BP2309" s="236">
        <f ca="1"/>
        <v>1.59097222222222</v>
      </c>
    </row>
    <row r="2310" spans="68:68" ht="15" hidden="1" customHeight="1">
      <c r="BP2310" s="236">
        <f ca="1"/>
        <v>1.5916666666666699</v>
      </c>
    </row>
    <row r="2311" spans="68:68" ht="15" hidden="1" customHeight="1">
      <c r="BP2311" s="236">
        <f ca="1"/>
        <v>1.59236111111111</v>
      </c>
    </row>
    <row r="2312" spans="68:68" ht="15" hidden="1" customHeight="1">
      <c r="BP2312" s="236">
        <f ca="1"/>
        <v>1.5930555555555601</v>
      </c>
    </row>
    <row r="2313" spans="68:68" ht="15" hidden="1" customHeight="1">
      <c r="BP2313" s="236">
        <f ca="1"/>
        <v>1.59375</v>
      </c>
    </row>
    <row r="2314" spans="68:68" ht="15" hidden="1" customHeight="1">
      <c r="BP2314" s="236">
        <f ca="1"/>
        <v>1.5944444444444399</v>
      </c>
    </row>
    <row r="2315" spans="68:68" ht="15" hidden="1" customHeight="1">
      <c r="BP2315" s="236">
        <f ca="1"/>
        <v>1.59513888888889</v>
      </c>
    </row>
    <row r="2316" spans="68:68" ht="15" hidden="1" customHeight="1">
      <c r="BP2316" s="236">
        <f ca="1"/>
        <v>1.5958333333333301</v>
      </c>
    </row>
    <row r="2317" spans="68:68" ht="15" hidden="1" customHeight="1">
      <c r="BP2317" s="236">
        <f ca="1"/>
        <v>1.59652777777778</v>
      </c>
    </row>
    <row r="2318" spans="68:68" ht="15" hidden="1" customHeight="1">
      <c r="BP2318" s="236">
        <f ca="1"/>
        <v>1.5972222222222201</v>
      </c>
    </row>
    <row r="2319" spans="68:68" ht="15" hidden="1" customHeight="1">
      <c r="BP2319" s="236">
        <f ca="1"/>
        <v>1.59791666666667</v>
      </c>
    </row>
    <row r="2320" spans="68:68" ht="15" hidden="1" customHeight="1">
      <c r="BP2320" s="236">
        <f ca="1"/>
        <v>1.5986111111111101</v>
      </c>
    </row>
    <row r="2321" spans="68:68" ht="15" hidden="1" customHeight="1">
      <c r="BP2321" s="236">
        <f ca="1"/>
        <v>1.59930555555556</v>
      </c>
    </row>
    <row r="2322" spans="68:68" ht="15" hidden="1" customHeight="1">
      <c r="BP2322" s="236">
        <f ca="1"/>
        <v>1.6</v>
      </c>
    </row>
    <row r="2323" spans="68:68" ht="15" hidden="1" customHeight="1">
      <c r="BP2323" s="236">
        <f ca="1"/>
        <v>1.60069444444444</v>
      </c>
    </row>
    <row r="2324" spans="68:68" ht="15" hidden="1" customHeight="1">
      <c r="BP2324" s="236">
        <f ca="1"/>
        <v>1.6013888888888901</v>
      </c>
    </row>
    <row r="2325" spans="68:68" ht="15" hidden="1" customHeight="1">
      <c r="BP2325" s="236">
        <f ca="1"/>
        <v>1.60208333333333</v>
      </c>
    </row>
    <row r="2326" spans="68:68" ht="15" hidden="1" customHeight="1">
      <c r="BP2326" s="236">
        <f ca="1"/>
        <v>1.6027777777777801</v>
      </c>
    </row>
    <row r="2327" spans="68:68" ht="15" hidden="1" customHeight="1">
      <c r="BP2327" s="236">
        <f ca="1"/>
        <v>1.60347222222222</v>
      </c>
    </row>
    <row r="2328" spans="68:68" ht="15" hidden="1" customHeight="1">
      <c r="BP2328" s="236">
        <f ca="1"/>
        <v>1.6041666666666701</v>
      </c>
    </row>
    <row r="2329" spans="68:68" ht="15" hidden="1" customHeight="1">
      <c r="BP2329" s="236">
        <f ca="1"/>
        <v>1.60486111111111</v>
      </c>
    </row>
    <row r="2330" spans="68:68" ht="15" hidden="1" customHeight="1">
      <c r="BP2330" s="236">
        <f ca="1"/>
        <v>1.6055555555555601</v>
      </c>
    </row>
    <row r="2331" spans="68:68" ht="15" hidden="1" customHeight="1">
      <c r="BP2331" s="236">
        <f ca="1"/>
        <v>1.60625</v>
      </c>
    </row>
    <row r="2332" spans="68:68" ht="15" hidden="1" customHeight="1">
      <c r="BP2332" s="236">
        <f ca="1"/>
        <v>1.6069444444444401</v>
      </c>
    </row>
    <row r="2333" spans="68:68" ht="15" hidden="1" customHeight="1">
      <c r="BP2333" s="236">
        <f ca="1"/>
        <v>1.6076388888888899</v>
      </c>
    </row>
    <row r="2334" spans="68:68" ht="15" hidden="1" customHeight="1">
      <c r="BP2334" s="236">
        <f ca="1"/>
        <v>1.6083333333333301</v>
      </c>
    </row>
    <row r="2335" spans="68:68" ht="15" hidden="1" customHeight="1">
      <c r="BP2335" s="236">
        <f ca="1"/>
        <v>1.6090277777777799</v>
      </c>
    </row>
    <row r="2336" spans="68:68" ht="15" hidden="1" customHeight="1">
      <c r="BP2336" s="236">
        <f ca="1"/>
        <v>1.6097222222222201</v>
      </c>
    </row>
    <row r="2337" spans="68:68" ht="15" hidden="1" customHeight="1">
      <c r="BP2337" s="236">
        <f ca="1"/>
        <v>1.6104166666666699</v>
      </c>
    </row>
    <row r="2338" spans="68:68" ht="15" hidden="1" customHeight="1">
      <c r="BP2338" s="236">
        <f ca="1"/>
        <v>1.6111111111111101</v>
      </c>
    </row>
    <row r="2339" spans="68:68" ht="15" hidden="1" customHeight="1">
      <c r="BP2339" s="236">
        <f ca="1"/>
        <v>1.6118055555555599</v>
      </c>
    </row>
    <row r="2340" spans="68:68" ht="15" hidden="1" customHeight="1">
      <c r="BP2340" s="236">
        <f ca="1"/>
        <v>1.6125</v>
      </c>
    </row>
    <row r="2341" spans="68:68" ht="15" hidden="1" customHeight="1">
      <c r="BP2341" s="236">
        <f ca="1"/>
        <v>1.6131944444444399</v>
      </c>
    </row>
    <row r="2342" spans="68:68" ht="15" hidden="1" customHeight="1">
      <c r="BP2342" s="236">
        <f ca="1"/>
        <v>1.61388888888889</v>
      </c>
    </row>
    <row r="2343" spans="68:68" ht="15" hidden="1" customHeight="1">
      <c r="BP2343" s="236">
        <f ca="1"/>
        <v>1.6145833333333299</v>
      </c>
    </row>
    <row r="2344" spans="68:68" ht="15" hidden="1" customHeight="1">
      <c r="BP2344" s="236">
        <f ca="1"/>
        <v>1.61527777777778</v>
      </c>
    </row>
    <row r="2345" spans="68:68" ht="15" hidden="1" customHeight="1">
      <c r="BP2345" s="236">
        <f ca="1"/>
        <v>1.6159722222222199</v>
      </c>
    </row>
    <row r="2346" spans="68:68" ht="15" hidden="1" customHeight="1">
      <c r="BP2346" s="236">
        <f ca="1"/>
        <v>1.61666666666667</v>
      </c>
    </row>
    <row r="2347" spans="68:68" ht="15" hidden="1" customHeight="1">
      <c r="BP2347" s="236">
        <f ca="1"/>
        <v>1.6173611111111099</v>
      </c>
    </row>
    <row r="2348" spans="68:68" ht="15" hidden="1" customHeight="1">
      <c r="BP2348" s="236">
        <f ca="1"/>
        <v>1.61805555555556</v>
      </c>
    </row>
    <row r="2349" spans="68:68" ht="15" hidden="1" customHeight="1">
      <c r="BP2349" s="236">
        <f ca="1"/>
        <v>1.6187499999999999</v>
      </c>
    </row>
    <row r="2350" spans="68:68" ht="15" hidden="1" customHeight="1">
      <c r="BP2350" s="236">
        <f ca="1"/>
        <v>1.61944444444444</v>
      </c>
    </row>
    <row r="2351" spans="68:68" ht="15" hidden="1" customHeight="1">
      <c r="BP2351" s="236">
        <f ca="1"/>
        <v>1.6201388888888899</v>
      </c>
    </row>
    <row r="2352" spans="68:68" ht="15" hidden="1" customHeight="1">
      <c r="BP2352" s="236">
        <f ca="1"/>
        <v>1.62083333333333</v>
      </c>
    </row>
    <row r="2353" spans="68:68" ht="15" hidden="1" customHeight="1">
      <c r="BP2353" s="236">
        <f ca="1"/>
        <v>1.6215277777777799</v>
      </c>
    </row>
    <row r="2354" spans="68:68" ht="15" hidden="1" customHeight="1">
      <c r="BP2354" s="236">
        <f ca="1"/>
        <v>1.62222222222222</v>
      </c>
    </row>
    <row r="2355" spans="68:68" ht="15" hidden="1" customHeight="1">
      <c r="BP2355" s="236">
        <f ca="1"/>
        <v>1.6229166666666699</v>
      </c>
    </row>
    <row r="2356" spans="68:68" ht="15" hidden="1" customHeight="1">
      <c r="BP2356" s="236">
        <f ca="1"/>
        <v>1.62361111111111</v>
      </c>
    </row>
    <row r="2357" spans="68:68" ht="15" hidden="1" customHeight="1">
      <c r="BP2357" s="236">
        <f ca="1"/>
        <v>1.6243055555555601</v>
      </c>
    </row>
    <row r="2358" spans="68:68" ht="15" hidden="1" customHeight="1">
      <c r="BP2358" s="236">
        <f ca="1"/>
        <v>1.625</v>
      </c>
    </row>
    <row r="2359" spans="68:68" ht="15" hidden="1" customHeight="1">
      <c r="BP2359" s="236">
        <f ca="1"/>
        <v>1.6256944444444399</v>
      </c>
    </row>
    <row r="2360" spans="68:68" ht="15" hidden="1" customHeight="1">
      <c r="BP2360" s="236">
        <f ca="1"/>
        <v>1.62638888888889</v>
      </c>
    </row>
    <row r="2361" spans="68:68" ht="15" hidden="1" customHeight="1">
      <c r="BP2361" s="236">
        <f ca="1"/>
        <v>1.6270833333333301</v>
      </c>
    </row>
    <row r="2362" spans="68:68" ht="15" hidden="1" customHeight="1">
      <c r="BP2362" s="236">
        <f ca="1"/>
        <v>1.62777777777778</v>
      </c>
    </row>
    <row r="2363" spans="68:68" ht="15" hidden="1" customHeight="1">
      <c r="BP2363" s="236">
        <f ca="1"/>
        <v>1.6284722222222201</v>
      </c>
    </row>
    <row r="2364" spans="68:68" ht="15" hidden="1" customHeight="1">
      <c r="BP2364" s="236">
        <f ca="1"/>
        <v>1.62916666666667</v>
      </c>
    </row>
    <row r="2365" spans="68:68" ht="15" hidden="1" customHeight="1">
      <c r="BP2365" s="236">
        <f ca="1"/>
        <v>1.6298611111111101</v>
      </c>
    </row>
    <row r="2366" spans="68:68" ht="15" hidden="1" customHeight="1">
      <c r="BP2366" s="236">
        <f ca="1"/>
        <v>1.63055555555556</v>
      </c>
    </row>
    <row r="2367" spans="68:68" ht="15" hidden="1" customHeight="1">
      <c r="BP2367" s="236">
        <f ca="1"/>
        <v>1.6312500000000001</v>
      </c>
    </row>
    <row r="2368" spans="68:68" ht="15" hidden="1" customHeight="1">
      <c r="BP2368" s="236">
        <f ca="1"/>
        <v>1.63194444444444</v>
      </c>
    </row>
    <row r="2369" spans="68:68" ht="15" hidden="1" customHeight="1">
      <c r="BP2369" s="236">
        <f ca="1"/>
        <v>1.6326388888888901</v>
      </c>
    </row>
    <row r="2370" spans="68:68" ht="15" hidden="1" customHeight="1">
      <c r="BP2370" s="236">
        <f ca="1"/>
        <v>1.63333333333333</v>
      </c>
    </row>
    <row r="2371" spans="68:68" ht="15" hidden="1" customHeight="1">
      <c r="BP2371" s="236">
        <f ca="1"/>
        <v>1.6340277777777801</v>
      </c>
    </row>
    <row r="2372" spans="68:68" ht="15" hidden="1" customHeight="1">
      <c r="BP2372" s="236">
        <f ca="1"/>
        <v>1.63472222222222</v>
      </c>
    </row>
    <row r="2373" spans="68:68" ht="15" hidden="1" customHeight="1">
      <c r="BP2373" s="236">
        <f ca="1"/>
        <v>1.6354166666666701</v>
      </c>
    </row>
    <row r="2374" spans="68:68" ht="15" hidden="1" customHeight="1">
      <c r="BP2374" s="236">
        <f ca="1"/>
        <v>1.63611111111111</v>
      </c>
    </row>
    <row r="2375" spans="68:68" ht="15" hidden="1" customHeight="1">
      <c r="BP2375" s="236">
        <f ca="1"/>
        <v>1.6368055555555601</v>
      </c>
    </row>
    <row r="2376" spans="68:68" ht="15" hidden="1" customHeight="1">
      <c r="BP2376" s="236">
        <f ca="1"/>
        <v>1.6375</v>
      </c>
    </row>
    <row r="2377" spans="68:68" ht="15" hidden="1" customHeight="1">
      <c r="BP2377" s="236">
        <f ca="1"/>
        <v>1.6381944444444401</v>
      </c>
    </row>
    <row r="2378" spans="68:68" ht="15" hidden="1" customHeight="1">
      <c r="BP2378" s="236">
        <f ca="1"/>
        <v>1.6388888888888899</v>
      </c>
    </row>
    <row r="2379" spans="68:68" ht="15" hidden="1" customHeight="1">
      <c r="BP2379" s="236">
        <f ca="1"/>
        <v>1.6395833333333301</v>
      </c>
    </row>
    <row r="2380" spans="68:68" ht="15" hidden="1" customHeight="1">
      <c r="BP2380" s="236">
        <f ca="1"/>
        <v>1.6402777777777799</v>
      </c>
    </row>
    <row r="2381" spans="68:68" ht="15" hidden="1" customHeight="1">
      <c r="BP2381" s="236">
        <f ca="1"/>
        <v>1.6409722222222201</v>
      </c>
    </row>
    <row r="2382" spans="68:68" ht="15" hidden="1" customHeight="1">
      <c r="BP2382" s="236">
        <f ca="1"/>
        <v>1.6416666666666699</v>
      </c>
    </row>
    <row r="2383" spans="68:68" ht="15" hidden="1" customHeight="1">
      <c r="BP2383" s="236">
        <f ca="1"/>
        <v>1.6423611111111101</v>
      </c>
    </row>
    <row r="2384" spans="68:68" ht="15" hidden="1" customHeight="1">
      <c r="BP2384" s="236">
        <f ca="1"/>
        <v>1.6430555555555599</v>
      </c>
    </row>
    <row r="2385" spans="68:68" ht="15" hidden="1" customHeight="1">
      <c r="BP2385" s="236">
        <f ca="1"/>
        <v>1.64375</v>
      </c>
    </row>
    <row r="2386" spans="68:68" ht="15" hidden="1" customHeight="1">
      <c r="BP2386" s="236">
        <f ca="1"/>
        <v>1.6444444444444399</v>
      </c>
    </row>
    <row r="2387" spans="68:68" ht="15" hidden="1" customHeight="1">
      <c r="BP2387" s="236">
        <f ca="1"/>
        <v>1.64513888888889</v>
      </c>
    </row>
    <row r="2388" spans="68:68" ht="15" hidden="1" customHeight="1">
      <c r="BP2388" s="236">
        <f ca="1"/>
        <v>1.6458333333333299</v>
      </c>
    </row>
    <row r="2389" spans="68:68" ht="15" hidden="1" customHeight="1">
      <c r="BP2389" s="236">
        <f ca="1"/>
        <v>1.64652777777778</v>
      </c>
    </row>
    <row r="2390" spans="68:68" ht="15" hidden="1" customHeight="1">
      <c r="BP2390" s="236">
        <f ca="1"/>
        <v>1.6472222222222199</v>
      </c>
    </row>
    <row r="2391" spans="68:68" ht="15" hidden="1" customHeight="1">
      <c r="BP2391" s="236">
        <f ca="1"/>
        <v>1.64791666666667</v>
      </c>
    </row>
    <row r="2392" spans="68:68" ht="15" hidden="1" customHeight="1">
      <c r="BP2392" s="236">
        <f ca="1"/>
        <v>1.6486111111111099</v>
      </c>
    </row>
    <row r="2393" spans="68:68" ht="15" hidden="1" customHeight="1">
      <c r="BP2393" s="236">
        <f ca="1"/>
        <v>1.64930555555556</v>
      </c>
    </row>
    <row r="2394" spans="68:68" ht="15" hidden="1" customHeight="1">
      <c r="BP2394" s="236">
        <f ca="1"/>
        <v>1.65</v>
      </c>
    </row>
    <row r="2395" spans="68:68" ht="15" hidden="1" customHeight="1">
      <c r="BP2395" s="236">
        <f ca="1"/>
        <v>1.65069444444444</v>
      </c>
    </row>
    <row r="2396" spans="68:68" ht="15" hidden="1" customHeight="1">
      <c r="BP2396" s="236">
        <f ca="1"/>
        <v>1.6513888888888899</v>
      </c>
    </row>
    <row r="2397" spans="68:68" ht="15" hidden="1" customHeight="1">
      <c r="BP2397" s="236">
        <f ca="1"/>
        <v>1.65208333333333</v>
      </c>
    </row>
    <row r="2398" spans="68:68" ht="15" hidden="1" customHeight="1">
      <c r="BP2398" s="236">
        <f ca="1"/>
        <v>1.6527777777777799</v>
      </c>
    </row>
    <row r="2399" spans="68:68" ht="15" hidden="1" customHeight="1">
      <c r="BP2399" s="236">
        <f ca="1"/>
        <v>1.65347222222222</v>
      </c>
    </row>
    <row r="2400" spans="68:68" ht="15" hidden="1" customHeight="1">
      <c r="BP2400" s="236">
        <f ca="1"/>
        <v>1.6541666666666699</v>
      </c>
    </row>
    <row r="2401" spans="68:68" ht="15" hidden="1" customHeight="1">
      <c r="BP2401" s="236">
        <f ca="1"/>
        <v>1.65486111111111</v>
      </c>
    </row>
    <row r="2402" spans="68:68" ht="15" hidden="1" customHeight="1">
      <c r="BP2402" s="236">
        <f ca="1"/>
        <v>1.6555555555555601</v>
      </c>
    </row>
    <row r="2403" spans="68:68" ht="15" hidden="1" customHeight="1">
      <c r="BP2403" s="236">
        <f ca="1"/>
        <v>1.65625</v>
      </c>
    </row>
    <row r="2404" spans="68:68" ht="15" hidden="1" customHeight="1">
      <c r="BP2404" s="236">
        <f ca="1"/>
        <v>1.6569444444444399</v>
      </c>
    </row>
    <row r="2405" spans="68:68" ht="15" hidden="1" customHeight="1">
      <c r="BP2405" s="236">
        <f ca="1"/>
        <v>1.65763888888889</v>
      </c>
    </row>
    <row r="2406" spans="68:68" ht="15" hidden="1" customHeight="1">
      <c r="BP2406" s="236">
        <f ca="1"/>
        <v>1.6583333333333301</v>
      </c>
    </row>
    <row r="2407" spans="68:68" ht="15" hidden="1" customHeight="1">
      <c r="BP2407" s="236">
        <f ca="1"/>
        <v>1.65902777777778</v>
      </c>
    </row>
    <row r="2408" spans="68:68" ht="15" hidden="1" customHeight="1">
      <c r="BP2408" s="236">
        <f ca="1"/>
        <v>1.6597222222222201</v>
      </c>
    </row>
    <row r="2409" spans="68:68" ht="15" hidden="1" customHeight="1">
      <c r="BP2409" s="236">
        <f ca="1"/>
        <v>1.66041666666667</v>
      </c>
    </row>
    <row r="2410" spans="68:68" ht="15" hidden="1" customHeight="1">
      <c r="BP2410" s="236">
        <f ca="1"/>
        <v>1.6611111111111101</v>
      </c>
    </row>
    <row r="2411" spans="68:68" ht="15" hidden="1" customHeight="1">
      <c r="BP2411" s="236">
        <f ca="1"/>
        <v>1.66180555555556</v>
      </c>
    </row>
    <row r="2412" spans="68:68" ht="15" hidden="1" customHeight="1">
      <c r="BP2412" s="236">
        <f ca="1"/>
        <v>1.6625000000000001</v>
      </c>
    </row>
    <row r="2413" spans="68:68" ht="15" hidden="1" customHeight="1">
      <c r="BP2413" s="236">
        <f ca="1"/>
        <v>1.66319444444444</v>
      </c>
    </row>
    <row r="2414" spans="68:68" ht="15" hidden="1" customHeight="1">
      <c r="BP2414" s="236">
        <f ca="1"/>
        <v>1.6638888888888901</v>
      </c>
    </row>
    <row r="2415" spans="68:68" ht="15" hidden="1" customHeight="1">
      <c r="BP2415" s="236">
        <f ca="1"/>
        <v>1.66458333333333</v>
      </c>
    </row>
    <row r="2416" spans="68:68" ht="15" hidden="1" customHeight="1">
      <c r="BP2416" s="236">
        <f ca="1"/>
        <v>1.6652777777777801</v>
      </c>
    </row>
    <row r="2417" spans="68:68" ht="15" hidden="1" customHeight="1">
      <c r="BP2417" s="236">
        <f ca="1"/>
        <v>1.66597222222222</v>
      </c>
    </row>
    <row r="2418" spans="68:68" ht="15" hidden="1" customHeight="1">
      <c r="BP2418" s="236">
        <f ca="1"/>
        <v>1.6666666666666701</v>
      </c>
    </row>
    <row r="2419" spans="68:68" ht="15" hidden="1" customHeight="1">
      <c r="BP2419" s="236">
        <f ca="1"/>
        <v>1.66736111111111</v>
      </c>
    </row>
    <row r="2420" spans="68:68" ht="15" hidden="1" customHeight="1">
      <c r="BP2420" s="236">
        <f ca="1"/>
        <v>1.6680555555555601</v>
      </c>
    </row>
    <row r="2421" spans="68:68" ht="15" hidden="1" customHeight="1">
      <c r="BP2421" s="236">
        <f ca="1"/>
        <v>1.66875</v>
      </c>
    </row>
    <row r="2422" spans="68:68" ht="15" hidden="1" customHeight="1">
      <c r="BP2422" s="236">
        <f ca="1"/>
        <v>1.6694444444444401</v>
      </c>
    </row>
    <row r="2423" spans="68:68" ht="15" hidden="1" customHeight="1">
      <c r="BP2423" s="236">
        <f ca="1"/>
        <v>1.6701388888888899</v>
      </c>
    </row>
    <row r="2424" spans="68:68" ht="15" hidden="1" customHeight="1">
      <c r="BP2424" s="236">
        <f ca="1"/>
        <v>1.6708333333333301</v>
      </c>
    </row>
    <row r="2425" spans="68:68" ht="15" hidden="1" customHeight="1">
      <c r="BP2425" s="236">
        <f ca="1"/>
        <v>1.6715277777777799</v>
      </c>
    </row>
    <row r="2426" spans="68:68" ht="15" hidden="1" customHeight="1">
      <c r="BP2426" s="236">
        <f ca="1"/>
        <v>1.6722222222222201</v>
      </c>
    </row>
    <row r="2427" spans="68:68" ht="15" hidden="1" customHeight="1">
      <c r="BP2427" s="236">
        <f ca="1"/>
        <v>1.6729166666666699</v>
      </c>
    </row>
    <row r="2428" spans="68:68" ht="15" hidden="1" customHeight="1">
      <c r="BP2428" s="236">
        <f ca="1"/>
        <v>1.6736111111111101</v>
      </c>
    </row>
    <row r="2429" spans="68:68" ht="15" hidden="1" customHeight="1">
      <c r="BP2429" s="236">
        <f ca="1"/>
        <v>1.6743055555555599</v>
      </c>
    </row>
    <row r="2430" spans="68:68" ht="15" hidden="1" customHeight="1">
      <c r="BP2430" s="236">
        <f ca="1"/>
        <v>1.675</v>
      </c>
    </row>
    <row r="2431" spans="68:68" ht="15" hidden="1" customHeight="1">
      <c r="BP2431" s="236">
        <f ca="1"/>
        <v>1.6756944444444399</v>
      </c>
    </row>
    <row r="2432" spans="68:68" ht="15" hidden="1" customHeight="1">
      <c r="BP2432" s="236">
        <f ca="1"/>
        <v>1.67638888888889</v>
      </c>
    </row>
    <row r="2433" spans="68:68" ht="15" hidden="1" customHeight="1">
      <c r="BP2433" s="236">
        <f ca="1"/>
        <v>1.6770833333333299</v>
      </c>
    </row>
    <row r="2434" spans="68:68" ht="15" hidden="1" customHeight="1">
      <c r="BP2434" s="236">
        <f ca="1"/>
        <v>1.67777777777778</v>
      </c>
    </row>
    <row r="2435" spans="68:68" ht="15" hidden="1" customHeight="1">
      <c r="BP2435" s="236">
        <f ca="1"/>
        <v>1.6784722222222199</v>
      </c>
    </row>
    <row r="2436" spans="68:68" ht="15" hidden="1" customHeight="1">
      <c r="BP2436" s="236">
        <f ca="1"/>
        <v>1.67916666666667</v>
      </c>
    </row>
    <row r="2437" spans="68:68" ht="15" hidden="1" customHeight="1">
      <c r="BP2437" s="236">
        <f ca="1"/>
        <v>1.6798611111111099</v>
      </c>
    </row>
    <row r="2438" spans="68:68" ht="15" hidden="1" customHeight="1">
      <c r="BP2438" s="236">
        <f ca="1"/>
        <v>1.68055555555556</v>
      </c>
    </row>
    <row r="2439" spans="68:68" ht="15" hidden="1" customHeight="1">
      <c r="BP2439" s="236">
        <f ca="1"/>
        <v>1.6812499999999999</v>
      </c>
    </row>
    <row r="2440" spans="68:68" ht="15" hidden="1" customHeight="1">
      <c r="BP2440" s="236">
        <f ca="1"/>
        <v>1.68194444444444</v>
      </c>
    </row>
    <row r="2441" spans="68:68" ht="15" hidden="1" customHeight="1">
      <c r="BP2441" s="236">
        <f ca="1"/>
        <v>1.6826388888888899</v>
      </c>
    </row>
    <row r="2442" spans="68:68" ht="15" hidden="1" customHeight="1">
      <c r="BP2442" s="236">
        <f ca="1"/>
        <v>1.68333333333333</v>
      </c>
    </row>
    <row r="2443" spans="68:68" ht="15" hidden="1" customHeight="1">
      <c r="BP2443" s="236">
        <f ca="1"/>
        <v>1.6840277777777799</v>
      </c>
    </row>
    <row r="2444" spans="68:68" ht="15" hidden="1" customHeight="1">
      <c r="BP2444" s="236">
        <f ca="1"/>
        <v>1.68472222222222</v>
      </c>
    </row>
    <row r="2445" spans="68:68" ht="15" hidden="1" customHeight="1">
      <c r="BP2445" s="236">
        <f ca="1"/>
        <v>1.6854166666666699</v>
      </c>
    </row>
    <row r="2446" spans="68:68" ht="15" hidden="1" customHeight="1">
      <c r="BP2446" s="236">
        <f ca="1"/>
        <v>1.68611111111111</v>
      </c>
    </row>
    <row r="2447" spans="68:68" ht="15" hidden="1" customHeight="1">
      <c r="BP2447" s="236">
        <f ca="1"/>
        <v>1.6868055555555601</v>
      </c>
    </row>
    <row r="2448" spans="68:68" ht="15" hidden="1" customHeight="1">
      <c r="BP2448" s="236">
        <f ca="1"/>
        <v>1.6875</v>
      </c>
    </row>
    <row r="2449" spans="68:68" ht="15" hidden="1" customHeight="1">
      <c r="BP2449" s="236">
        <f ca="1"/>
        <v>1.6881944444444399</v>
      </c>
    </row>
    <row r="2450" spans="68:68" ht="15" hidden="1" customHeight="1">
      <c r="BP2450" s="236">
        <f ca="1"/>
        <v>1.68888888888889</v>
      </c>
    </row>
    <row r="2451" spans="68:68" ht="15" hidden="1" customHeight="1">
      <c r="BP2451" s="236">
        <f ca="1"/>
        <v>1.6895833333333301</v>
      </c>
    </row>
    <row r="2452" spans="68:68" ht="15" hidden="1" customHeight="1">
      <c r="BP2452" s="236">
        <f ca="1"/>
        <v>1.69027777777778</v>
      </c>
    </row>
    <row r="2453" spans="68:68" ht="15" hidden="1" customHeight="1">
      <c r="BP2453" s="236">
        <f ca="1"/>
        <v>1.6909722222222201</v>
      </c>
    </row>
    <row r="2454" spans="68:68" ht="15" hidden="1" customHeight="1">
      <c r="BP2454" s="236">
        <f ca="1"/>
        <v>1.69166666666667</v>
      </c>
    </row>
    <row r="2455" spans="68:68" ht="15" hidden="1" customHeight="1">
      <c r="BP2455" s="236">
        <f ca="1"/>
        <v>1.6923611111111101</v>
      </c>
    </row>
    <row r="2456" spans="68:68" ht="15" hidden="1" customHeight="1">
      <c r="BP2456" s="236">
        <f ca="1"/>
        <v>1.69305555555556</v>
      </c>
    </row>
    <row r="2457" spans="68:68" ht="15" hidden="1" customHeight="1">
      <c r="BP2457" s="236">
        <f ca="1"/>
        <v>1.6937500000000001</v>
      </c>
    </row>
    <row r="2458" spans="68:68" ht="15" hidden="1" customHeight="1">
      <c r="BP2458" s="236">
        <f ca="1"/>
        <v>1.69444444444444</v>
      </c>
    </row>
    <row r="2459" spans="68:68" ht="15" hidden="1" customHeight="1">
      <c r="BP2459" s="236">
        <f ca="1"/>
        <v>1.6951388888888901</v>
      </c>
    </row>
    <row r="2460" spans="68:68" ht="15" hidden="1" customHeight="1">
      <c r="BP2460" s="236">
        <f ca="1"/>
        <v>1.69583333333333</v>
      </c>
    </row>
    <row r="2461" spans="68:68" ht="15" hidden="1" customHeight="1">
      <c r="BP2461" s="236">
        <f ca="1"/>
        <v>1.6965277777777801</v>
      </c>
    </row>
    <row r="2462" spans="68:68" ht="15" hidden="1" customHeight="1">
      <c r="BP2462" s="236">
        <f ca="1"/>
        <v>1.69722222222222</v>
      </c>
    </row>
    <row r="2463" spans="68:68" ht="15" hidden="1" customHeight="1">
      <c r="BP2463" s="236">
        <f ca="1"/>
        <v>1.6979166666666701</v>
      </c>
    </row>
    <row r="2464" spans="68:68" ht="15" hidden="1" customHeight="1">
      <c r="BP2464" s="236">
        <f ca="1"/>
        <v>1.69861111111111</v>
      </c>
    </row>
    <row r="2465" spans="68:68" ht="15" hidden="1" customHeight="1">
      <c r="BP2465" s="236">
        <f ca="1"/>
        <v>1.6993055555555601</v>
      </c>
    </row>
    <row r="2466" spans="68:68" ht="15" hidden="1" customHeight="1">
      <c r="BP2466" s="236">
        <f ca="1"/>
        <v>1.7</v>
      </c>
    </row>
    <row r="2467" spans="68:68" ht="15" hidden="1" customHeight="1">
      <c r="BP2467" s="236">
        <f ca="1"/>
        <v>1.7006944444444401</v>
      </c>
    </row>
    <row r="2468" spans="68:68" ht="15" hidden="1" customHeight="1">
      <c r="BP2468" s="236">
        <f ca="1"/>
        <v>1.7013888888888899</v>
      </c>
    </row>
    <row r="2469" spans="68:68" ht="15" hidden="1" customHeight="1">
      <c r="BP2469" s="236">
        <f ca="1"/>
        <v>1.7020833333333301</v>
      </c>
    </row>
    <row r="2470" spans="68:68" ht="15" hidden="1" customHeight="1">
      <c r="BP2470" s="236">
        <f ca="1"/>
        <v>1.7027777777777799</v>
      </c>
    </row>
    <row r="2471" spans="68:68" ht="15" hidden="1" customHeight="1">
      <c r="BP2471" s="236">
        <f ca="1"/>
        <v>1.7034722222222201</v>
      </c>
    </row>
    <row r="2472" spans="68:68" ht="15" hidden="1" customHeight="1">
      <c r="BP2472" s="236">
        <f ca="1"/>
        <v>1.7041666666666699</v>
      </c>
    </row>
    <row r="2473" spans="68:68" ht="15" hidden="1" customHeight="1">
      <c r="BP2473" s="236">
        <f ca="1"/>
        <v>1.7048611111111101</v>
      </c>
    </row>
    <row r="2474" spans="68:68" ht="15" hidden="1" customHeight="1">
      <c r="BP2474" s="236">
        <f ca="1"/>
        <v>1.7055555555555599</v>
      </c>
    </row>
    <row r="2475" spans="68:68" ht="15" hidden="1" customHeight="1">
      <c r="BP2475" s="236">
        <f ca="1"/>
        <v>1.70625</v>
      </c>
    </row>
    <row r="2476" spans="68:68" ht="15" hidden="1" customHeight="1">
      <c r="BP2476" s="236">
        <f ca="1"/>
        <v>1.7069444444444399</v>
      </c>
    </row>
    <row r="2477" spans="68:68" ht="15" hidden="1" customHeight="1">
      <c r="BP2477" s="236">
        <f ca="1"/>
        <v>1.70763888888889</v>
      </c>
    </row>
    <row r="2478" spans="68:68" ht="15" hidden="1" customHeight="1">
      <c r="BP2478" s="236">
        <f ca="1"/>
        <v>1.7083333333333299</v>
      </c>
    </row>
    <row r="2479" spans="68:68" ht="15" hidden="1" customHeight="1">
      <c r="BP2479" s="236">
        <f ca="1"/>
        <v>1.70902777777778</v>
      </c>
    </row>
    <row r="2480" spans="68:68" ht="15" hidden="1" customHeight="1">
      <c r="BP2480" s="236">
        <f ca="1"/>
        <v>1.7097222222222199</v>
      </c>
    </row>
    <row r="2481" spans="68:68" ht="15" hidden="1" customHeight="1">
      <c r="BP2481" s="236">
        <f ca="1"/>
        <v>1.71041666666667</v>
      </c>
    </row>
    <row r="2482" spans="68:68" ht="15" hidden="1" customHeight="1">
      <c r="BP2482" s="236">
        <f ca="1"/>
        <v>1.7111111111111099</v>
      </c>
    </row>
    <row r="2483" spans="68:68" ht="15" hidden="1" customHeight="1">
      <c r="BP2483" s="236">
        <f ca="1"/>
        <v>1.71180555555556</v>
      </c>
    </row>
    <row r="2484" spans="68:68" ht="15" hidden="1" customHeight="1">
      <c r="BP2484" s="236">
        <f ca="1"/>
        <v>1.7124999999999999</v>
      </c>
    </row>
    <row r="2485" spans="68:68" ht="15" hidden="1" customHeight="1">
      <c r="BP2485" s="236">
        <f ca="1"/>
        <v>1.71319444444444</v>
      </c>
    </row>
    <row r="2486" spans="68:68" ht="15" hidden="1" customHeight="1">
      <c r="BP2486" s="236">
        <f ca="1"/>
        <v>1.7138888888888899</v>
      </c>
    </row>
    <row r="2487" spans="68:68" ht="15" hidden="1" customHeight="1">
      <c r="BP2487" s="236">
        <f ca="1"/>
        <v>1.71458333333333</v>
      </c>
    </row>
    <row r="2488" spans="68:68" ht="15" hidden="1" customHeight="1">
      <c r="BP2488" s="236">
        <f ca="1"/>
        <v>1.7152777777777799</v>
      </c>
    </row>
    <row r="2489" spans="68:68" ht="15" hidden="1" customHeight="1">
      <c r="BP2489" s="236">
        <f ca="1"/>
        <v>1.71597222222222</v>
      </c>
    </row>
    <row r="2490" spans="68:68" ht="15" hidden="1" customHeight="1">
      <c r="BP2490" s="236">
        <f ca="1"/>
        <v>1.7166666666666699</v>
      </c>
    </row>
    <row r="2491" spans="68:68" ht="15" hidden="1" customHeight="1">
      <c r="BP2491" s="236">
        <f ca="1"/>
        <v>1.71736111111111</v>
      </c>
    </row>
    <row r="2492" spans="68:68" ht="15" hidden="1" customHeight="1">
      <c r="BP2492" s="236">
        <f ca="1"/>
        <v>1.7180555555555601</v>
      </c>
    </row>
    <row r="2493" spans="68:68" ht="15" hidden="1" customHeight="1">
      <c r="BP2493" s="236">
        <f ca="1"/>
        <v>1.71875</v>
      </c>
    </row>
    <row r="2494" spans="68:68" ht="15" hidden="1" customHeight="1">
      <c r="BP2494" s="236">
        <f ca="1"/>
        <v>1.7194444444444399</v>
      </c>
    </row>
    <row r="2495" spans="68:68" ht="15" hidden="1" customHeight="1">
      <c r="BP2495" s="236">
        <f ca="1"/>
        <v>1.72013888888889</v>
      </c>
    </row>
    <row r="2496" spans="68:68" ht="15" hidden="1" customHeight="1">
      <c r="BP2496" s="236">
        <f ca="1"/>
        <v>1.7208333333333301</v>
      </c>
    </row>
    <row r="2497" spans="68:68" ht="15" hidden="1" customHeight="1">
      <c r="BP2497" s="236">
        <f ca="1"/>
        <v>1.72152777777778</v>
      </c>
    </row>
    <row r="2498" spans="68:68" ht="15" hidden="1" customHeight="1">
      <c r="BP2498" s="236">
        <f ca="1"/>
        <v>1.7222222222222201</v>
      </c>
    </row>
    <row r="2499" spans="68:68" ht="15" hidden="1" customHeight="1">
      <c r="BP2499" s="236">
        <f ca="1"/>
        <v>1.72291666666667</v>
      </c>
    </row>
    <row r="2500" spans="68:68" ht="15" hidden="1" customHeight="1">
      <c r="BP2500" s="236">
        <f ca="1"/>
        <v>1.7236111111111101</v>
      </c>
    </row>
    <row r="2501" spans="68:68" ht="15" hidden="1" customHeight="1">
      <c r="BP2501" s="236">
        <f ca="1"/>
        <v>1.72430555555556</v>
      </c>
    </row>
    <row r="2502" spans="68:68" ht="15" hidden="1" customHeight="1">
      <c r="BP2502" s="236">
        <f ca="1"/>
        <v>1.7250000000000001</v>
      </c>
    </row>
    <row r="2503" spans="68:68" ht="15" hidden="1" customHeight="1">
      <c r="BP2503" s="236">
        <f ca="1"/>
        <v>1.72569444444444</v>
      </c>
    </row>
    <row r="2504" spans="68:68" ht="15" hidden="1" customHeight="1">
      <c r="BP2504" s="236">
        <f ca="1"/>
        <v>1.7263888888888901</v>
      </c>
    </row>
    <row r="2505" spans="68:68" ht="15" hidden="1" customHeight="1">
      <c r="BP2505" s="236">
        <f ca="1"/>
        <v>1.72708333333333</v>
      </c>
    </row>
    <row r="2506" spans="68:68" ht="15" hidden="1" customHeight="1">
      <c r="BP2506" s="236">
        <f ca="1"/>
        <v>1.7277777777777801</v>
      </c>
    </row>
    <row r="2507" spans="68:68" ht="15" hidden="1" customHeight="1">
      <c r="BP2507" s="236">
        <f ca="1"/>
        <v>1.72847222222222</v>
      </c>
    </row>
    <row r="2508" spans="68:68" ht="15" hidden="1" customHeight="1">
      <c r="BP2508" s="236">
        <f ca="1"/>
        <v>1.7291666666666701</v>
      </c>
    </row>
    <row r="2509" spans="68:68" ht="15" hidden="1" customHeight="1">
      <c r="BP2509" s="236">
        <f ca="1"/>
        <v>1.72986111111111</v>
      </c>
    </row>
    <row r="2510" spans="68:68" ht="15" hidden="1" customHeight="1">
      <c r="BP2510" s="236">
        <f ca="1"/>
        <v>1.7305555555555601</v>
      </c>
    </row>
    <row r="2511" spans="68:68" ht="15" hidden="1" customHeight="1">
      <c r="BP2511" s="236">
        <f ca="1"/>
        <v>1.73125</v>
      </c>
    </row>
    <row r="2512" spans="68:68" ht="15" hidden="1" customHeight="1">
      <c r="BP2512" s="236">
        <f ca="1"/>
        <v>1.7319444444444401</v>
      </c>
    </row>
    <row r="2513" spans="68:68" ht="15" hidden="1" customHeight="1">
      <c r="BP2513" s="236">
        <f ca="1"/>
        <v>1.7326388888888899</v>
      </c>
    </row>
    <row r="2514" spans="68:68" ht="15" hidden="1" customHeight="1">
      <c r="BP2514" s="236">
        <f ca="1"/>
        <v>1.7333333333333301</v>
      </c>
    </row>
    <row r="2515" spans="68:68" ht="15" hidden="1" customHeight="1">
      <c r="BP2515" s="236">
        <f ca="1"/>
        <v>1.7340277777777799</v>
      </c>
    </row>
    <row r="2516" spans="68:68" ht="15" hidden="1" customHeight="1">
      <c r="BP2516" s="236">
        <f ca="1"/>
        <v>1.7347222222222201</v>
      </c>
    </row>
    <row r="2517" spans="68:68" ht="15" hidden="1" customHeight="1">
      <c r="BP2517" s="236">
        <f ca="1"/>
        <v>1.7354166666666699</v>
      </c>
    </row>
    <row r="2518" spans="68:68" ht="15" hidden="1" customHeight="1">
      <c r="BP2518" s="236">
        <f ca="1"/>
        <v>1.7361111111111101</v>
      </c>
    </row>
    <row r="2519" spans="68:68" ht="15" hidden="1" customHeight="1">
      <c r="BP2519" s="236">
        <f ca="1"/>
        <v>1.7368055555555599</v>
      </c>
    </row>
    <row r="2520" spans="68:68" ht="15" hidden="1" customHeight="1">
      <c r="BP2520" s="236">
        <f ca="1"/>
        <v>1.7375</v>
      </c>
    </row>
    <row r="2521" spans="68:68" ht="15" hidden="1" customHeight="1">
      <c r="BP2521" s="236">
        <f ca="1"/>
        <v>1.7381944444444399</v>
      </c>
    </row>
    <row r="2522" spans="68:68" ht="15" hidden="1" customHeight="1">
      <c r="BP2522" s="236">
        <f ca="1"/>
        <v>1.73888888888889</v>
      </c>
    </row>
    <row r="2523" spans="68:68" ht="15" hidden="1" customHeight="1">
      <c r="BP2523" s="236">
        <f ca="1"/>
        <v>1.7395833333333299</v>
      </c>
    </row>
    <row r="2524" spans="68:68" ht="15" hidden="1" customHeight="1">
      <c r="BP2524" s="236">
        <f ca="1"/>
        <v>1.74027777777778</v>
      </c>
    </row>
    <row r="2525" spans="68:68" ht="15" hidden="1" customHeight="1">
      <c r="BP2525" s="236">
        <f ca="1"/>
        <v>1.7409722222222199</v>
      </c>
    </row>
    <row r="2526" spans="68:68" ht="15" hidden="1" customHeight="1">
      <c r="BP2526" s="236">
        <f ca="1"/>
        <v>1.74166666666667</v>
      </c>
    </row>
    <row r="2527" spans="68:68" ht="15" hidden="1" customHeight="1">
      <c r="BP2527" s="236">
        <f ca="1"/>
        <v>1.7423611111111099</v>
      </c>
    </row>
    <row r="2528" spans="68:68" ht="15" hidden="1" customHeight="1">
      <c r="BP2528" s="236">
        <f ca="1"/>
        <v>1.74305555555556</v>
      </c>
    </row>
    <row r="2529" spans="68:68" ht="15" hidden="1" customHeight="1">
      <c r="BP2529" s="236">
        <f ca="1"/>
        <v>1.7437499999999999</v>
      </c>
    </row>
    <row r="2530" spans="68:68" ht="15" hidden="1" customHeight="1">
      <c r="BP2530" s="236">
        <f ca="1"/>
        <v>1.74444444444444</v>
      </c>
    </row>
    <row r="2531" spans="68:68" ht="15" hidden="1" customHeight="1">
      <c r="BP2531" s="236">
        <f ca="1"/>
        <v>1.7451388888888899</v>
      </c>
    </row>
    <row r="2532" spans="68:68" ht="15" hidden="1" customHeight="1">
      <c r="BP2532" s="236">
        <f ca="1"/>
        <v>1.74583333333333</v>
      </c>
    </row>
    <row r="2533" spans="68:68" ht="15" hidden="1" customHeight="1">
      <c r="BP2533" s="236">
        <f ca="1"/>
        <v>1.7465277777777799</v>
      </c>
    </row>
    <row r="2534" spans="68:68" ht="15" hidden="1" customHeight="1">
      <c r="BP2534" s="236">
        <f ca="1"/>
        <v>1.74722222222222</v>
      </c>
    </row>
    <row r="2535" spans="68:68" ht="15" hidden="1" customHeight="1">
      <c r="BP2535" s="236">
        <f ca="1"/>
        <v>1.7479166666666699</v>
      </c>
    </row>
    <row r="2536" spans="68:68" ht="15" hidden="1" customHeight="1">
      <c r="BP2536" s="236">
        <f ca="1"/>
        <v>1.74861111111111</v>
      </c>
    </row>
    <row r="2537" spans="68:68" ht="15" hidden="1" customHeight="1">
      <c r="BP2537" s="236">
        <f ca="1"/>
        <v>1.7493055555555601</v>
      </c>
    </row>
    <row r="2538" spans="68:68" ht="15" hidden="1" customHeight="1">
      <c r="BP2538" s="236">
        <f ca="1"/>
        <v>1.75</v>
      </c>
    </row>
    <row r="2539" spans="68:68" ht="15" hidden="1" customHeight="1">
      <c r="BP2539" s="236">
        <f ca="1"/>
        <v>1.7506944444444399</v>
      </c>
    </row>
    <row r="2540" spans="68:68" ht="15" hidden="1" customHeight="1">
      <c r="BP2540" s="236">
        <f ca="1"/>
        <v>1.75138888888889</v>
      </c>
    </row>
    <row r="2541" spans="68:68" ht="15" hidden="1" customHeight="1">
      <c r="BP2541" s="236">
        <f ca="1"/>
        <v>1.7520833333333301</v>
      </c>
    </row>
    <row r="2542" spans="68:68" ht="15" hidden="1" customHeight="1">
      <c r="BP2542" s="236">
        <f ca="1"/>
        <v>1.75277777777778</v>
      </c>
    </row>
    <row r="2543" spans="68:68" ht="15" hidden="1" customHeight="1">
      <c r="BP2543" s="236">
        <f ca="1"/>
        <v>1.7534722222222201</v>
      </c>
    </row>
    <row r="2544" spans="68:68" ht="15" hidden="1" customHeight="1">
      <c r="BP2544" s="236">
        <f ca="1"/>
        <v>1.75416666666667</v>
      </c>
    </row>
    <row r="2545" spans="68:68" ht="15" hidden="1" customHeight="1">
      <c r="BP2545" s="236">
        <f ca="1"/>
        <v>1.7548611111111101</v>
      </c>
    </row>
    <row r="2546" spans="68:68" ht="15" hidden="1" customHeight="1">
      <c r="BP2546" s="236">
        <f ca="1"/>
        <v>1.75555555555556</v>
      </c>
    </row>
    <row r="2547" spans="68:68" ht="15" hidden="1" customHeight="1">
      <c r="BP2547" s="236">
        <f ca="1"/>
        <v>1.7562500000000001</v>
      </c>
    </row>
    <row r="2548" spans="68:68" ht="15" hidden="1" customHeight="1">
      <c r="BP2548" s="236">
        <f ca="1"/>
        <v>1.75694444444444</v>
      </c>
    </row>
    <row r="2549" spans="68:68" ht="15" hidden="1" customHeight="1">
      <c r="BP2549" s="236">
        <f ca="1"/>
        <v>1.7576388888888901</v>
      </c>
    </row>
    <row r="2550" spans="68:68" ht="15" hidden="1" customHeight="1">
      <c r="BP2550" s="236">
        <f ca="1"/>
        <v>1.75833333333333</v>
      </c>
    </row>
    <row r="2551" spans="68:68" ht="15" hidden="1" customHeight="1">
      <c r="BP2551" s="236">
        <f ca="1"/>
        <v>1.7590277777777801</v>
      </c>
    </row>
    <row r="2552" spans="68:68" ht="15" hidden="1" customHeight="1">
      <c r="BP2552" s="236">
        <f ca="1"/>
        <v>1.75972222222222</v>
      </c>
    </row>
    <row r="2553" spans="68:68" ht="15" hidden="1" customHeight="1">
      <c r="BP2553" s="236">
        <f ca="1"/>
        <v>1.7604166666666701</v>
      </c>
    </row>
    <row r="2554" spans="68:68" ht="15" hidden="1" customHeight="1">
      <c r="BP2554" s="236">
        <f ca="1"/>
        <v>1.76111111111111</v>
      </c>
    </row>
    <row r="2555" spans="68:68" ht="15" hidden="1" customHeight="1">
      <c r="BP2555" s="236">
        <f ca="1"/>
        <v>1.7618055555555601</v>
      </c>
    </row>
    <row r="2556" spans="68:68" ht="15" hidden="1" customHeight="1">
      <c r="BP2556" s="236">
        <f ca="1"/>
        <v>1.7625</v>
      </c>
    </row>
    <row r="2557" spans="68:68" ht="15" hidden="1" customHeight="1">
      <c r="BP2557" s="236">
        <f ca="1"/>
        <v>1.7631944444444401</v>
      </c>
    </row>
    <row r="2558" spans="68:68" ht="15" hidden="1" customHeight="1">
      <c r="BP2558" s="236">
        <f ca="1"/>
        <v>1.7638888888888899</v>
      </c>
    </row>
    <row r="2559" spans="68:68" ht="15" hidden="1" customHeight="1">
      <c r="BP2559" s="236">
        <f ca="1"/>
        <v>1.7645833333333301</v>
      </c>
    </row>
    <row r="2560" spans="68:68" ht="15" hidden="1" customHeight="1">
      <c r="BP2560" s="236">
        <f ca="1"/>
        <v>1.7652777777777799</v>
      </c>
    </row>
    <row r="2561" spans="68:68" ht="15" hidden="1" customHeight="1">
      <c r="BP2561" s="236">
        <f ca="1"/>
        <v>1.7659722222222201</v>
      </c>
    </row>
    <row r="2562" spans="68:68" ht="15" hidden="1" customHeight="1">
      <c r="BP2562" s="236">
        <f ca="1"/>
        <v>1.7666666666666699</v>
      </c>
    </row>
    <row r="2563" spans="68:68" ht="15" hidden="1" customHeight="1">
      <c r="BP2563" s="236">
        <f ca="1"/>
        <v>1.7673611111111101</v>
      </c>
    </row>
    <row r="2564" spans="68:68" ht="15" hidden="1" customHeight="1">
      <c r="BP2564" s="236">
        <f ca="1"/>
        <v>1.7680555555555599</v>
      </c>
    </row>
    <row r="2565" spans="68:68" ht="15" hidden="1" customHeight="1">
      <c r="BP2565" s="236">
        <f ca="1"/>
        <v>1.76875</v>
      </c>
    </row>
    <row r="2566" spans="68:68" ht="15" hidden="1" customHeight="1">
      <c r="BP2566" s="236">
        <f ca="1"/>
        <v>1.7694444444444399</v>
      </c>
    </row>
    <row r="2567" spans="68:68" ht="15" hidden="1" customHeight="1">
      <c r="BP2567" s="236">
        <f ca="1"/>
        <v>1.77013888888889</v>
      </c>
    </row>
    <row r="2568" spans="68:68" ht="15" hidden="1" customHeight="1">
      <c r="BP2568" s="236">
        <f ca="1"/>
        <v>1.7708333333333299</v>
      </c>
    </row>
    <row r="2569" spans="68:68" ht="15" hidden="1" customHeight="1">
      <c r="BP2569" s="236">
        <f ca="1"/>
        <v>1.77152777777778</v>
      </c>
    </row>
    <row r="2570" spans="68:68" ht="15" hidden="1" customHeight="1">
      <c r="BP2570" s="236">
        <f ca="1"/>
        <v>1.7722222222222199</v>
      </c>
    </row>
    <row r="2571" spans="68:68" ht="15" hidden="1" customHeight="1">
      <c r="BP2571" s="236">
        <f ca="1"/>
        <v>1.77291666666667</v>
      </c>
    </row>
    <row r="2572" spans="68:68" ht="15" hidden="1" customHeight="1">
      <c r="BP2572" s="236">
        <f ca="1"/>
        <v>1.7736111111111099</v>
      </c>
    </row>
    <row r="2573" spans="68:68" ht="15" hidden="1" customHeight="1">
      <c r="BP2573" s="236">
        <f ca="1"/>
        <v>1.77430555555556</v>
      </c>
    </row>
    <row r="2574" spans="68:68" ht="15" hidden="1" customHeight="1">
      <c r="BP2574" s="236">
        <f ca="1"/>
        <v>1.7749999999999999</v>
      </c>
    </row>
    <row r="2575" spans="68:68" ht="15" hidden="1" customHeight="1">
      <c r="BP2575" s="236">
        <f ca="1"/>
        <v>1.77569444444444</v>
      </c>
    </row>
    <row r="2576" spans="68:68" ht="15" hidden="1" customHeight="1">
      <c r="BP2576" s="236">
        <f ca="1"/>
        <v>1.7763888888888899</v>
      </c>
    </row>
    <row r="2577" spans="68:68" ht="15" hidden="1" customHeight="1">
      <c r="BP2577" s="236">
        <f ca="1"/>
        <v>1.77708333333333</v>
      </c>
    </row>
    <row r="2578" spans="68:68" ht="15" hidden="1" customHeight="1">
      <c r="BP2578" s="236">
        <f ca="1"/>
        <v>1.7777777777777799</v>
      </c>
    </row>
    <row r="2579" spans="68:68" ht="15" hidden="1" customHeight="1">
      <c r="BP2579" s="236">
        <f ca="1"/>
        <v>1.77847222222222</v>
      </c>
    </row>
    <row r="2580" spans="68:68" ht="15" hidden="1" customHeight="1">
      <c r="BP2580" s="236">
        <f ca="1"/>
        <v>1.7791666666666699</v>
      </c>
    </row>
    <row r="2581" spans="68:68" ht="15" hidden="1" customHeight="1">
      <c r="BP2581" s="236">
        <f ca="1"/>
        <v>1.77986111111111</v>
      </c>
    </row>
    <row r="2582" spans="68:68" ht="15" hidden="1" customHeight="1">
      <c r="BP2582" s="236">
        <f ca="1"/>
        <v>1.7805555555555601</v>
      </c>
    </row>
    <row r="2583" spans="68:68" ht="15" hidden="1" customHeight="1">
      <c r="BP2583" s="236">
        <f ca="1"/>
        <v>1.78125</v>
      </c>
    </row>
    <row r="2584" spans="68:68" ht="15" hidden="1" customHeight="1">
      <c r="BP2584" s="236">
        <f ca="1"/>
        <v>1.7819444444444399</v>
      </c>
    </row>
    <row r="2585" spans="68:68" ht="15" hidden="1" customHeight="1">
      <c r="BP2585" s="236">
        <f ca="1"/>
        <v>1.78263888888889</v>
      </c>
    </row>
    <row r="2586" spans="68:68" ht="15" hidden="1" customHeight="1">
      <c r="BP2586" s="236">
        <f ca="1"/>
        <v>1.7833333333333301</v>
      </c>
    </row>
    <row r="2587" spans="68:68" ht="15" hidden="1" customHeight="1">
      <c r="BP2587" s="236">
        <f ca="1"/>
        <v>1.78402777777778</v>
      </c>
    </row>
    <row r="2588" spans="68:68" ht="15" hidden="1" customHeight="1">
      <c r="BP2588" s="236">
        <f ca="1"/>
        <v>1.7847222222222201</v>
      </c>
    </row>
    <row r="2589" spans="68:68" ht="15" hidden="1" customHeight="1">
      <c r="BP2589" s="236">
        <f ca="1"/>
        <v>1.78541666666667</v>
      </c>
    </row>
    <row r="2590" spans="68:68" ht="15" hidden="1" customHeight="1">
      <c r="BP2590" s="236">
        <f ca="1"/>
        <v>1.7861111111111101</v>
      </c>
    </row>
    <row r="2591" spans="68:68" ht="15" hidden="1" customHeight="1">
      <c r="BP2591" s="236">
        <f ca="1"/>
        <v>1.78680555555556</v>
      </c>
    </row>
    <row r="2592" spans="68:68" ht="15" hidden="1" customHeight="1">
      <c r="BP2592" s="236">
        <f ca="1"/>
        <v>1.7875000000000001</v>
      </c>
    </row>
    <row r="2593" spans="68:68" ht="15" hidden="1" customHeight="1">
      <c r="BP2593" s="236">
        <f ca="1"/>
        <v>1.78819444444444</v>
      </c>
    </row>
    <row r="2594" spans="68:68" ht="15" hidden="1" customHeight="1">
      <c r="BP2594" s="236">
        <f ca="1"/>
        <v>1.7888888888888901</v>
      </c>
    </row>
    <row r="2595" spans="68:68" ht="15" hidden="1" customHeight="1">
      <c r="BP2595" s="236">
        <f ca="1"/>
        <v>1.78958333333333</v>
      </c>
    </row>
    <row r="2596" spans="68:68" ht="15" hidden="1" customHeight="1">
      <c r="BP2596" s="236">
        <f ca="1"/>
        <v>1.7902777777777801</v>
      </c>
    </row>
    <row r="2597" spans="68:68" ht="15" hidden="1" customHeight="1">
      <c r="BP2597" s="236">
        <f ca="1"/>
        <v>1.79097222222222</v>
      </c>
    </row>
    <row r="2598" spans="68:68" ht="15" hidden="1" customHeight="1">
      <c r="BP2598" s="236">
        <f ca="1"/>
        <v>1.7916666666666701</v>
      </c>
    </row>
    <row r="2599" spans="68:68" ht="15" hidden="1" customHeight="1">
      <c r="BP2599" s="236">
        <f ca="1"/>
        <v>1.79236111111111</v>
      </c>
    </row>
    <row r="2600" spans="68:68" ht="15" hidden="1" customHeight="1">
      <c r="BP2600" s="236">
        <f ca="1"/>
        <v>1.7930555555555601</v>
      </c>
    </row>
    <row r="2601" spans="68:68" ht="15" hidden="1" customHeight="1">
      <c r="BP2601" s="236">
        <f ca="1"/>
        <v>1.79375</v>
      </c>
    </row>
    <row r="2602" spans="68:68" ht="15" hidden="1" customHeight="1">
      <c r="BP2602" s="236">
        <f ca="1"/>
        <v>1.7944444444444401</v>
      </c>
    </row>
    <row r="2603" spans="68:68" ht="15" hidden="1" customHeight="1">
      <c r="BP2603" s="236">
        <f ca="1"/>
        <v>1.7951388888888899</v>
      </c>
    </row>
    <row r="2604" spans="68:68" ht="15" hidden="1" customHeight="1">
      <c r="BP2604" s="236">
        <f ca="1"/>
        <v>1.7958333333333301</v>
      </c>
    </row>
    <row r="2605" spans="68:68" ht="15" hidden="1" customHeight="1">
      <c r="BP2605" s="236">
        <f ca="1"/>
        <v>1.7965277777777799</v>
      </c>
    </row>
    <row r="2606" spans="68:68" ht="15" hidden="1" customHeight="1">
      <c r="BP2606" s="236">
        <f ca="1"/>
        <v>1.7972222222222201</v>
      </c>
    </row>
    <row r="2607" spans="68:68" ht="15" hidden="1" customHeight="1">
      <c r="BP2607" s="236">
        <f ca="1"/>
        <v>1.7979166666666699</v>
      </c>
    </row>
    <row r="2608" spans="68:68" ht="15" hidden="1" customHeight="1">
      <c r="BP2608" s="236">
        <f ca="1"/>
        <v>1.7986111111111101</v>
      </c>
    </row>
    <row r="2609" spans="68:68" ht="15" hidden="1" customHeight="1">
      <c r="BP2609" s="236">
        <f ca="1"/>
        <v>1.7993055555555599</v>
      </c>
    </row>
    <row r="2610" spans="68:68" ht="15" hidden="1" customHeight="1">
      <c r="BP2610" s="236">
        <f ca="1"/>
        <v>1.8</v>
      </c>
    </row>
    <row r="2611" spans="68:68" ht="15" hidden="1" customHeight="1">
      <c r="BP2611" s="236">
        <f ca="1"/>
        <v>1.8006944444444399</v>
      </c>
    </row>
    <row r="2612" spans="68:68" ht="15" hidden="1" customHeight="1">
      <c r="BP2612" s="236">
        <f ca="1"/>
        <v>1.80138888888889</v>
      </c>
    </row>
    <row r="2613" spans="68:68" ht="15" hidden="1" customHeight="1">
      <c r="BP2613" s="236">
        <f ca="1"/>
        <v>1.8020833333333299</v>
      </c>
    </row>
    <row r="2614" spans="68:68" ht="15" hidden="1" customHeight="1">
      <c r="BP2614" s="236">
        <f ca="1"/>
        <v>1.80277777777778</v>
      </c>
    </row>
    <row r="2615" spans="68:68" ht="15" hidden="1" customHeight="1">
      <c r="BP2615" s="236">
        <f ca="1"/>
        <v>1.8034722222222199</v>
      </c>
    </row>
    <row r="2616" spans="68:68" ht="15" hidden="1" customHeight="1">
      <c r="BP2616" s="236">
        <f ca="1"/>
        <v>1.80416666666667</v>
      </c>
    </row>
    <row r="2617" spans="68:68" ht="15" hidden="1" customHeight="1">
      <c r="BP2617" s="236">
        <f ca="1"/>
        <v>1.8048611111111099</v>
      </c>
    </row>
    <row r="2618" spans="68:68" ht="15" hidden="1" customHeight="1">
      <c r="BP2618" s="236">
        <f ca="1"/>
        <v>1.80555555555556</v>
      </c>
    </row>
    <row r="2619" spans="68:68" ht="15" hidden="1" customHeight="1">
      <c r="BP2619" s="236">
        <f ca="1"/>
        <v>1.8062499999999999</v>
      </c>
    </row>
    <row r="2620" spans="68:68" ht="15" hidden="1" customHeight="1">
      <c r="BP2620" s="236">
        <f ca="1"/>
        <v>1.80694444444444</v>
      </c>
    </row>
    <row r="2621" spans="68:68" ht="15" hidden="1" customHeight="1">
      <c r="BP2621" s="236">
        <f ca="1"/>
        <v>1.8076388888888899</v>
      </c>
    </row>
    <row r="2622" spans="68:68" ht="15" hidden="1" customHeight="1">
      <c r="BP2622" s="236">
        <f ca="1"/>
        <v>1.80833333333333</v>
      </c>
    </row>
    <row r="2623" spans="68:68" ht="15" hidden="1" customHeight="1">
      <c r="BP2623" s="236">
        <f ca="1"/>
        <v>1.8090277777777799</v>
      </c>
    </row>
    <row r="2624" spans="68:68" ht="15" hidden="1" customHeight="1">
      <c r="BP2624" s="236">
        <f ca="1"/>
        <v>1.80972222222222</v>
      </c>
    </row>
    <row r="2625" spans="68:68" ht="15" hidden="1" customHeight="1">
      <c r="BP2625" s="236">
        <f ca="1"/>
        <v>1.8104166666666699</v>
      </c>
    </row>
    <row r="2626" spans="68:68" ht="15" hidden="1" customHeight="1">
      <c r="BP2626" s="236">
        <f ca="1"/>
        <v>1.81111111111111</v>
      </c>
    </row>
    <row r="2627" spans="68:68" ht="15" hidden="1" customHeight="1">
      <c r="BP2627" s="236">
        <f ca="1"/>
        <v>1.8118055555555601</v>
      </c>
    </row>
    <row r="2628" spans="68:68" ht="15" hidden="1" customHeight="1">
      <c r="BP2628" s="236">
        <f ca="1"/>
        <v>1.8125</v>
      </c>
    </row>
    <row r="2629" spans="68:68" ht="15" hidden="1" customHeight="1">
      <c r="BP2629" s="236">
        <f ca="1"/>
        <v>1.8131944444444399</v>
      </c>
    </row>
    <row r="2630" spans="68:68" ht="15" hidden="1" customHeight="1">
      <c r="BP2630" s="236">
        <f ca="1"/>
        <v>1.81388888888889</v>
      </c>
    </row>
    <row r="2631" spans="68:68" ht="15" hidden="1" customHeight="1">
      <c r="BP2631" s="236">
        <f ca="1"/>
        <v>1.8145833333333301</v>
      </c>
    </row>
    <row r="2632" spans="68:68" ht="15" hidden="1" customHeight="1">
      <c r="BP2632" s="236">
        <f ca="1"/>
        <v>1.81527777777778</v>
      </c>
    </row>
    <row r="2633" spans="68:68" ht="15" hidden="1" customHeight="1">
      <c r="BP2633" s="236">
        <f ca="1"/>
        <v>1.8159722222222201</v>
      </c>
    </row>
    <row r="2634" spans="68:68" ht="15" hidden="1" customHeight="1">
      <c r="BP2634" s="236">
        <f ca="1"/>
        <v>1.81666666666667</v>
      </c>
    </row>
    <row r="2635" spans="68:68" ht="15" hidden="1" customHeight="1">
      <c r="BP2635" s="236">
        <f ca="1"/>
        <v>1.8173611111111101</v>
      </c>
    </row>
    <row r="2636" spans="68:68" ht="15" hidden="1" customHeight="1">
      <c r="BP2636" s="236">
        <f ca="1"/>
        <v>1.81805555555556</v>
      </c>
    </row>
    <row r="2637" spans="68:68" ht="15" hidden="1" customHeight="1">
      <c r="BP2637" s="236">
        <f ca="1"/>
        <v>1.8187500000000001</v>
      </c>
    </row>
    <row r="2638" spans="68:68" ht="15" hidden="1" customHeight="1">
      <c r="BP2638" s="236">
        <f ca="1"/>
        <v>1.81944444444444</v>
      </c>
    </row>
    <row r="2639" spans="68:68" ht="15" hidden="1" customHeight="1">
      <c r="BP2639" s="236">
        <f ca="1"/>
        <v>1.8201388888888901</v>
      </c>
    </row>
    <row r="2640" spans="68:68" ht="15" hidden="1" customHeight="1">
      <c r="BP2640" s="236">
        <f ca="1"/>
        <v>1.82083333333333</v>
      </c>
    </row>
    <row r="2641" spans="68:68" ht="15" hidden="1" customHeight="1">
      <c r="BP2641" s="236">
        <f ca="1"/>
        <v>1.8215277777777801</v>
      </c>
    </row>
    <row r="2642" spans="68:68" ht="15" hidden="1" customHeight="1">
      <c r="BP2642" s="236">
        <f ca="1"/>
        <v>1.82222222222222</v>
      </c>
    </row>
    <row r="2643" spans="68:68" ht="15" hidden="1" customHeight="1">
      <c r="BP2643" s="236">
        <f ca="1"/>
        <v>1.8229166666666701</v>
      </c>
    </row>
    <row r="2644" spans="68:68" ht="15" hidden="1" customHeight="1">
      <c r="BP2644" s="236">
        <f ca="1"/>
        <v>1.82361111111111</v>
      </c>
    </row>
    <row r="2645" spans="68:68" ht="15" hidden="1" customHeight="1">
      <c r="BP2645" s="236">
        <f ca="1"/>
        <v>1.8243055555555601</v>
      </c>
    </row>
    <row r="2646" spans="68:68" ht="15" hidden="1" customHeight="1">
      <c r="BP2646" s="236">
        <f ca="1"/>
        <v>1.825</v>
      </c>
    </row>
    <row r="2647" spans="68:68" ht="15" hidden="1" customHeight="1">
      <c r="BP2647" s="236">
        <f ca="1"/>
        <v>1.8256944444444401</v>
      </c>
    </row>
    <row r="2648" spans="68:68" ht="15" hidden="1" customHeight="1">
      <c r="BP2648" s="236">
        <f ca="1"/>
        <v>1.8263888888888899</v>
      </c>
    </row>
    <row r="2649" spans="68:68" ht="15" hidden="1" customHeight="1">
      <c r="BP2649" s="236">
        <f ca="1"/>
        <v>1.8270833333333301</v>
      </c>
    </row>
    <row r="2650" spans="68:68" ht="15" hidden="1" customHeight="1">
      <c r="BP2650" s="236">
        <f ca="1"/>
        <v>1.8277777777777799</v>
      </c>
    </row>
    <row r="2651" spans="68:68" ht="15" hidden="1" customHeight="1">
      <c r="BP2651" s="236">
        <f ca="1"/>
        <v>1.8284722222222201</v>
      </c>
    </row>
    <row r="2652" spans="68:68" ht="15" hidden="1" customHeight="1">
      <c r="BP2652" s="236">
        <f ca="1"/>
        <v>1.8291666666666699</v>
      </c>
    </row>
    <row r="2653" spans="68:68" ht="15" hidden="1" customHeight="1">
      <c r="BP2653" s="236">
        <f ca="1"/>
        <v>1.8298611111111101</v>
      </c>
    </row>
    <row r="2654" spans="68:68" ht="15" hidden="1" customHeight="1">
      <c r="BP2654" s="236">
        <f ca="1"/>
        <v>1.8305555555555599</v>
      </c>
    </row>
    <row r="2655" spans="68:68" ht="15" hidden="1" customHeight="1">
      <c r="BP2655" s="236">
        <f ca="1"/>
        <v>1.83125</v>
      </c>
    </row>
    <row r="2656" spans="68:68" ht="15" hidden="1" customHeight="1">
      <c r="BP2656" s="236">
        <f ca="1"/>
        <v>1.8319444444444399</v>
      </c>
    </row>
    <row r="2657" spans="68:68" ht="15" hidden="1" customHeight="1">
      <c r="BP2657" s="236">
        <f ca="1"/>
        <v>1.83263888888889</v>
      </c>
    </row>
    <row r="2658" spans="68:68" ht="15" hidden="1" customHeight="1">
      <c r="BP2658" s="236">
        <f ca="1"/>
        <v>1.8333333333333299</v>
      </c>
    </row>
    <row r="2659" spans="68:68" ht="15" hidden="1" customHeight="1">
      <c r="BP2659" s="236">
        <f ca="1"/>
        <v>1.83402777777778</v>
      </c>
    </row>
    <row r="2660" spans="68:68" ht="15" hidden="1" customHeight="1">
      <c r="BP2660" s="236">
        <f ca="1"/>
        <v>1.8347222222222199</v>
      </c>
    </row>
    <row r="2661" spans="68:68" ht="15" hidden="1" customHeight="1">
      <c r="BP2661" s="236">
        <f ca="1"/>
        <v>1.83541666666667</v>
      </c>
    </row>
    <row r="2662" spans="68:68" ht="15" hidden="1" customHeight="1">
      <c r="BP2662" s="236">
        <f ca="1"/>
        <v>1.8361111111111099</v>
      </c>
    </row>
    <row r="2663" spans="68:68" ht="15" hidden="1" customHeight="1">
      <c r="BP2663" s="236">
        <f ca="1"/>
        <v>1.83680555555556</v>
      </c>
    </row>
    <row r="2664" spans="68:68" ht="15" hidden="1" customHeight="1">
      <c r="BP2664" s="236">
        <f ca="1"/>
        <v>1.8374999999999999</v>
      </c>
    </row>
    <row r="2665" spans="68:68" ht="15" hidden="1" customHeight="1">
      <c r="BP2665" s="236">
        <f ca="1"/>
        <v>1.83819444444444</v>
      </c>
    </row>
    <row r="2666" spans="68:68" ht="15" hidden="1" customHeight="1">
      <c r="BP2666" s="236">
        <f ca="1"/>
        <v>1.8388888888888899</v>
      </c>
    </row>
    <row r="2667" spans="68:68" ht="15" hidden="1" customHeight="1">
      <c r="BP2667" s="236">
        <f ca="1"/>
        <v>1.83958333333333</v>
      </c>
    </row>
    <row r="2668" spans="68:68" ht="15" hidden="1" customHeight="1">
      <c r="BP2668" s="236">
        <f ca="1"/>
        <v>1.8402777777777799</v>
      </c>
    </row>
    <row r="2669" spans="68:68" ht="15" hidden="1" customHeight="1">
      <c r="BP2669" s="236">
        <f ca="1"/>
        <v>1.84097222222222</v>
      </c>
    </row>
    <row r="2670" spans="68:68" ht="15" hidden="1" customHeight="1">
      <c r="BP2670" s="236">
        <f ca="1"/>
        <v>1.8416666666666699</v>
      </c>
    </row>
    <row r="2671" spans="68:68" ht="15" hidden="1" customHeight="1">
      <c r="BP2671" s="236">
        <f ca="1"/>
        <v>1.84236111111111</v>
      </c>
    </row>
    <row r="2672" spans="68:68" ht="15" hidden="1" customHeight="1">
      <c r="BP2672" s="236">
        <f ca="1"/>
        <v>1.8430555555555601</v>
      </c>
    </row>
    <row r="2673" spans="68:68" ht="15" hidden="1" customHeight="1">
      <c r="BP2673" s="236">
        <f ca="1"/>
        <v>1.84375</v>
      </c>
    </row>
    <row r="2674" spans="68:68" ht="15" hidden="1" customHeight="1">
      <c r="BP2674" s="236">
        <f ca="1"/>
        <v>1.8444444444444399</v>
      </c>
    </row>
    <row r="2675" spans="68:68" ht="15" hidden="1" customHeight="1">
      <c r="BP2675" s="236">
        <f ca="1"/>
        <v>1.84513888888889</v>
      </c>
    </row>
    <row r="2676" spans="68:68" ht="15" hidden="1" customHeight="1">
      <c r="BP2676" s="236">
        <f ca="1"/>
        <v>1.8458333333333301</v>
      </c>
    </row>
    <row r="2677" spans="68:68" ht="15" hidden="1" customHeight="1">
      <c r="BP2677" s="236">
        <f ca="1"/>
        <v>1.84652777777778</v>
      </c>
    </row>
    <row r="2678" spans="68:68" ht="15" hidden="1" customHeight="1">
      <c r="BP2678" s="236">
        <f ca="1"/>
        <v>1.8472222222222201</v>
      </c>
    </row>
    <row r="2679" spans="68:68" ht="15" hidden="1" customHeight="1">
      <c r="BP2679" s="236">
        <f ca="1"/>
        <v>1.84791666666667</v>
      </c>
    </row>
    <row r="2680" spans="68:68" ht="15" hidden="1" customHeight="1">
      <c r="BP2680" s="236">
        <f ca="1"/>
        <v>1.8486111111111101</v>
      </c>
    </row>
    <row r="2681" spans="68:68" ht="15" hidden="1" customHeight="1">
      <c r="BP2681" s="236">
        <f ca="1"/>
        <v>1.84930555555556</v>
      </c>
    </row>
    <row r="2682" spans="68:68" ht="15" hidden="1" customHeight="1">
      <c r="BP2682" s="236">
        <f ca="1"/>
        <v>1.85</v>
      </c>
    </row>
    <row r="2683" spans="68:68" ht="15" hidden="1" customHeight="1">
      <c r="BP2683" s="236">
        <f ca="1"/>
        <v>1.85069444444444</v>
      </c>
    </row>
    <row r="2684" spans="68:68" ht="15" hidden="1" customHeight="1">
      <c r="BP2684" s="236">
        <f ca="1"/>
        <v>1.8513888888888901</v>
      </c>
    </row>
    <row r="2685" spans="68:68" ht="15" hidden="1" customHeight="1">
      <c r="BP2685" s="236">
        <f ca="1"/>
        <v>1.85208333333333</v>
      </c>
    </row>
    <row r="2686" spans="68:68" ht="15" hidden="1" customHeight="1">
      <c r="BP2686" s="236">
        <f ca="1"/>
        <v>1.8527777777777801</v>
      </c>
    </row>
    <row r="2687" spans="68:68" ht="15" hidden="1" customHeight="1">
      <c r="BP2687" s="236">
        <f ca="1"/>
        <v>1.85347222222222</v>
      </c>
    </row>
    <row r="2688" spans="68:68" ht="15" hidden="1" customHeight="1">
      <c r="BP2688" s="236">
        <f ca="1"/>
        <v>1.8541666666666701</v>
      </c>
    </row>
    <row r="2689" spans="68:68" ht="15" hidden="1" customHeight="1">
      <c r="BP2689" s="236">
        <f ca="1"/>
        <v>1.85486111111111</v>
      </c>
    </row>
    <row r="2690" spans="68:68" ht="15" hidden="1" customHeight="1">
      <c r="BP2690" s="236">
        <f ca="1"/>
        <v>1.8555555555555601</v>
      </c>
    </row>
    <row r="2691" spans="68:68" ht="15" hidden="1" customHeight="1">
      <c r="BP2691" s="236">
        <f ca="1"/>
        <v>1.85625</v>
      </c>
    </row>
    <row r="2692" spans="68:68" ht="15" hidden="1" customHeight="1">
      <c r="BP2692" s="236">
        <f ca="1"/>
        <v>1.8569444444444401</v>
      </c>
    </row>
    <row r="2693" spans="68:68" ht="15" hidden="1" customHeight="1">
      <c r="BP2693" s="236">
        <f ca="1"/>
        <v>1.8576388888888899</v>
      </c>
    </row>
    <row r="2694" spans="68:68" ht="15" hidden="1" customHeight="1">
      <c r="BP2694" s="236">
        <f ca="1"/>
        <v>1.8583333333333301</v>
      </c>
    </row>
    <row r="2695" spans="68:68" ht="15" hidden="1" customHeight="1">
      <c r="BP2695" s="236">
        <f ca="1"/>
        <v>1.8590277777777799</v>
      </c>
    </row>
    <row r="2696" spans="68:68" ht="15" hidden="1" customHeight="1">
      <c r="BP2696" s="236">
        <f ca="1"/>
        <v>1.8597222222222201</v>
      </c>
    </row>
    <row r="2697" spans="68:68" ht="15" hidden="1" customHeight="1">
      <c r="BP2697" s="236">
        <f ca="1"/>
        <v>1.8604166666666699</v>
      </c>
    </row>
    <row r="2698" spans="68:68" ht="15" hidden="1" customHeight="1">
      <c r="BP2698" s="236">
        <f ca="1"/>
        <v>1.8611111111111101</v>
      </c>
    </row>
    <row r="2699" spans="68:68" ht="15" hidden="1" customHeight="1">
      <c r="BP2699" s="236">
        <f ca="1"/>
        <v>1.8618055555555599</v>
      </c>
    </row>
    <row r="2700" spans="68:68" ht="15" hidden="1" customHeight="1">
      <c r="BP2700" s="236">
        <f ca="1"/>
        <v>1.8625</v>
      </c>
    </row>
    <row r="2701" spans="68:68" ht="15" hidden="1" customHeight="1">
      <c r="BP2701" s="236">
        <f ca="1"/>
        <v>1.8631944444444399</v>
      </c>
    </row>
    <row r="2702" spans="68:68" ht="15" hidden="1" customHeight="1">
      <c r="BP2702" s="236">
        <f ca="1"/>
        <v>1.86388888888889</v>
      </c>
    </row>
    <row r="2703" spans="68:68" ht="15" hidden="1" customHeight="1">
      <c r="BP2703" s="236">
        <f ca="1"/>
        <v>1.8645833333333299</v>
      </c>
    </row>
    <row r="2704" spans="68:68" ht="15" hidden="1" customHeight="1">
      <c r="BP2704" s="236">
        <f ca="1"/>
        <v>1.86527777777778</v>
      </c>
    </row>
    <row r="2705" spans="68:68" ht="15" hidden="1" customHeight="1">
      <c r="BP2705" s="236">
        <f ca="1"/>
        <v>1.8659722222222199</v>
      </c>
    </row>
    <row r="2706" spans="68:68" ht="15" hidden="1" customHeight="1">
      <c r="BP2706" s="236">
        <f ca="1"/>
        <v>1.86666666666667</v>
      </c>
    </row>
    <row r="2707" spans="68:68" ht="15" hidden="1" customHeight="1">
      <c r="BP2707" s="236">
        <f ca="1"/>
        <v>1.8673611111111099</v>
      </c>
    </row>
    <row r="2708" spans="68:68" ht="15" hidden="1" customHeight="1">
      <c r="BP2708" s="236">
        <f ca="1"/>
        <v>1.86805555555556</v>
      </c>
    </row>
    <row r="2709" spans="68:68" ht="15" hidden="1" customHeight="1">
      <c r="BP2709" s="236">
        <f ca="1"/>
        <v>1.8687499999999999</v>
      </c>
    </row>
    <row r="2710" spans="68:68" ht="15" hidden="1" customHeight="1">
      <c r="BP2710" s="236">
        <f ca="1"/>
        <v>1.86944444444444</v>
      </c>
    </row>
    <row r="2711" spans="68:68" ht="15" hidden="1" customHeight="1">
      <c r="BP2711" s="236">
        <f ca="1"/>
        <v>1.8701388888888899</v>
      </c>
    </row>
    <row r="2712" spans="68:68" ht="15" hidden="1" customHeight="1">
      <c r="BP2712" s="236">
        <f ca="1"/>
        <v>1.87083333333333</v>
      </c>
    </row>
    <row r="2713" spans="68:68" ht="15" hidden="1" customHeight="1">
      <c r="BP2713" s="236">
        <f ca="1"/>
        <v>1.8715277777777799</v>
      </c>
    </row>
    <row r="2714" spans="68:68" ht="15" hidden="1" customHeight="1">
      <c r="BP2714" s="236">
        <f ca="1"/>
        <v>1.87222222222222</v>
      </c>
    </row>
    <row r="2715" spans="68:68" ht="15" hidden="1" customHeight="1">
      <c r="BP2715" s="236">
        <f ca="1"/>
        <v>1.8729166666666699</v>
      </c>
    </row>
    <row r="2716" spans="68:68" ht="15" hidden="1" customHeight="1">
      <c r="BP2716" s="236">
        <f ca="1"/>
        <v>1.87361111111111</v>
      </c>
    </row>
    <row r="2717" spans="68:68" ht="15" hidden="1" customHeight="1">
      <c r="BP2717" s="236">
        <f ca="1"/>
        <v>1.8743055555555601</v>
      </c>
    </row>
    <row r="2718" spans="68:68" ht="15" hidden="1" customHeight="1">
      <c r="BP2718" s="236">
        <f ca="1"/>
        <v>1.875</v>
      </c>
    </row>
    <row r="2719" spans="68:68" ht="15" hidden="1" customHeight="1">
      <c r="BP2719" s="236">
        <f ca="1"/>
        <v>1.8756944444444399</v>
      </c>
    </row>
    <row r="2720" spans="68:68" ht="15" hidden="1" customHeight="1">
      <c r="BP2720" s="236">
        <f ca="1"/>
        <v>1.87638888888889</v>
      </c>
    </row>
    <row r="2721" spans="68:68" ht="15" hidden="1" customHeight="1">
      <c r="BP2721" s="236">
        <f ca="1"/>
        <v>1.8770833333333301</v>
      </c>
    </row>
    <row r="2722" spans="68:68" ht="15" hidden="1" customHeight="1">
      <c r="BP2722" s="236">
        <f ca="1"/>
        <v>1.87777777777778</v>
      </c>
    </row>
    <row r="2723" spans="68:68" ht="15" hidden="1" customHeight="1">
      <c r="BP2723" s="236">
        <f ca="1"/>
        <v>1.8784722222222201</v>
      </c>
    </row>
    <row r="2724" spans="68:68" ht="15" hidden="1" customHeight="1">
      <c r="BP2724" s="236">
        <f ca="1"/>
        <v>1.87916666666667</v>
      </c>
    </row>
    <row r="2725" spans="68:68" ht="15" hidden="1" customHeight="1">
      <c r="BP2725" s="236">
        <f ca="1"/>
        <v>1.8798611111111101</v>
      </c>
    </row>
    <row r="2726" spans="68:68" ht="15" hidden="1" customHeight="1">
      <c r="BP2726" s="236">
        <f ca="1"/>
        <v>1.88055555555556</v>
      </c>
    </row>
    <row r="2727" spans="68:68" ht="15" hidden="1" customHeight="1">
      <c r="BP2727" s="236">
        <f ca="1"/>
        <v>1.8812500000000001</v>
      </c>
    </row>
    <row r="2728" spans="68:68" ht="15" hidden="1" customHeight="1">
      <c r="BP2728" s="236">
        <f ca="1"/>
        <v>1.88194444444444</v>
      </c>
    </row>
    <row r="2729" spans="68:68" ht="15" hidden="1" customHeight="1">
      <c r="BP2729" s="236">
        <f ca="1"/>
        <v>1.8826388888888901</v>
      </c>
    </row>
    <row r="2730" spans="68:68" ht="15" hidden="1" customHeight="1">
      <c r="BP2730" s="236">
        <f ca="1"/>
        <v>1.88333333333333</v>
      </c>
    </row>
    <row r="2731" spans="68:68" ht="15" hidden="1" customHeight="1">
      <c r="BP2731" s="236">
        <f ca="1"/>
        <v>1.8840277777777801</v>
      </c>
    </row>
    <row r="2732" spans="68:68" ht="15" hidden="1" customHeight="1">
      <c r="BP2732" s="236">
        <f ca="1"/>
        <v>1.88472222222222</v>
      </c>
    </row>
    <row r="2733" spans="68:68" ht="15" hidden="1" customHeight="1">
      <c r="BP2733" s="236">
        <f ca="1"/>
        <v>1.8854166666666701</v>
      </c>
    </row>
    <row r="2734" spans="68:68" ht="15" hidden="1" customHeight="1">
      <c r="BP2734" s="236">
        <f ca="1"/>
        <v>1.88611111111111</v>
      </c>
    </row>
    <row r="2735" spans="68:68" ht="15" hidden="1" customHeight="1">
      <c r="BP2735" s="236">
        <f ca="1"/>
        <v>1.8868055555555601</v>
      </c>
    </row>
    <row r="2736" spans="68:68" ht="15" hidden="1" customHeight="1">
      <c r="BP2736" s="236">
        <f ca="1"/>
        <v>1.8875</v>
      </c>
    </row>
    <row r="2737" spans="68:68" ht="15" hidden="1" customHeight="1">
      <c r="BP2737" s="236">
        <f ca="1"/>
        <v>1.8881944444444401</v>
      </c>
    </row>
    <row r="2738" spans="68:68" ht="15" hidden="1" customHeight="1">
      <c r="BP2738" s="236">
        <f ca="1"/>
        <v>1.8888888888888899</v>
      </c>
    </row>
    <row r="2739" spans="68:68" ht="15" hidden="1" customHeight="1">
      <c r="BP2739" s="236">
        <f ca="1"/>
        <v>1.8895833333333301</v>
      </c>
    </row>
    <row r="2740" spans="68:68" ht="15" hidden="1" customHeight="1">
      <c r="BP2740" s="236">
        <f ca="1"/>
        <v>1.8902777777777799</v>
      </c>
    </row>
    <row r="2741" spans="68:68" ht="15" hidden="1" customHeight="1">
      <c r="BP2741" s="236">
        <f ca="1"/>
        <v>1.8909722222222201</v>
      </c>
    </row>
    <row r="2742" spans="68:68" ht="15" hidden="1" customHeight="1">
      <c r="BP2742" s="236">
        <f ca="1"/>
        <v>1.8916666666666699</v>
      </c>
    </row>
    <row r="2743" spans="68:68" ht="15" hidden="1" customHeight="1">
      <c r="BP2743" s="236">
        <f ca="1"/>
        <v>1.8923611111111101</v>
      </c>
    </row>
    <row r="2744" spans="68:68" ht="15" hidden="1" customHeight="1">
      <c r="BP2744" s="236">
        <f ca="1"/>
        <v>1.8930555555555599</v>
      </c>
    </row>
    <row r="2745" spans="68:68" ht="15" hidden="1" customHeight="1">
      <c r="BP2745" s="236">
        <f ca="1"/>
        <v>1.89375</v>
      </c>
    </row>
    <row r="2746" spans="68:68" ht="15" hidden="1" customHeight="1">
      <c r="BP2746" s="236">
        <f ca="1"/>
        <v>1.8944444444444399</v>
      </c>
    </row>
    <row r="2747" spans="68:68" ht="15" hidden="1" customHeight="1">
      <c r="BP2747" s="236">
        <f ca="1"/>
        <v>1.89513888888889</v>
      </c>
    </row>
    <row r="2748" spans="68:68" ht="15" hidden="1" customHeight="1">
      <c r="BP2748" s="236">
        <f ca="1"/>
        <v>1.8958333333333299</v>
      </c>
    </row>
    <row r="2749" spans="68:68" ht="15" hidden="1" customHeight="1">
      <c r="BP2749" s="236">
        <f ca="1"/>
        <v>1.89652777777778</v>
      </c>
    </row>
    <row r="2750" spans="68:68" ht="15" hidden="1" customHeight="1">
      <c r="BP2750" s="236">
        <f ca="1"/>
        <v>1.8972222222222199</v>
      </c>
    </row>
    <row r="2751" spans="68:68" ht="15" hidden="1" customHeight="1">
      <c r="BP2751" s="236">
        <f ca="1"/>
        <v>1.89791666666667</v>
      </c>
    </row>
    <row r="2752" spans="68:68" ht="15" hidden="1" customHeight="1">
      <c r="BP2752" s="236">
        <f ca="1"/>
        <v>1.8986111111111099</v>
      </c>
    </row>
    <row r="2753" spans="68:68" ht="15" hidden="1" customHeight="1">
      <c r="BP2753" s="236">
        <f ca="1"/>
        <v>1.89930555555556</v>
      </c>
    </row>
    <row r="2754" spans="68:68" ht="15" hidden="1" customHeight="1">
      <c r="BP2754" s="236">
        <f ca="1"/>
        <v>1.9</v>
      </c>
    </row>
    <row r="2755" spans="68:68" ht="15" hidden="1" customHeight="1">
      <c r="BP2755" s="236">
        <f ca="1"/>
        <v>1.90069444444444</v>
      </c>
    </row>
    <row r="2756" spans="68:68" ht="15" hidden="1" customHeight="1">
      <c r="BP2756" s="236">
        <f ca="1"/>
        <v>1.9013888888888899</v>
      </c>
    </row>
    <row r="2757" spans="68:68" ht="15" hidden="1" customHeight="1">
      <c r="BP2757" s="236">
        <f ca="1"/>
        <v>1.90208333333333</v>
      </c>
    </row>
    <row r="2758" spans="68:68" ht="15" hidden="1" customHeight="1">
      <c r="BP2758" s="236">
        <f ca="1"/>
        <v>1.9027777777777799</v>
      </c>
    </row>
    <row r="2759" spans="68:68" ht="15" hidden="1" customHeight="1">
      <c r="BP2759" s="236">
        <f ca="1"/>
        <v>1.90347222222222</v>
      </c>
    </row>
    <row r="2760" spans="68:68" ht="15" hidden="1" customHeight="1">
      <c r="BP2760" s="236">
        <f ca="1"/>
        <v>1.9041666666666699</v>
      </c>
    </row>
    <row r="2761" spans="68:68" ht="15" hidden="1" customHeight="1">
      <c r="BP2761" s="236">
        <f ca="1"/>
        <v>1.90486111111111</v>
      </c>
    </row>
    <row r="2762" spans="68:68" ht="15" hidden="1" customHeight="1">
      <c r="BP2762" s="236">
        <f ca="1"/>
        <v>1.9055555555555601</v>
      </c>
    </row>
    <row r="2763" spans="68:68" ht="15" hidden="1" customHeight="1">
      <c r="BP2763" s="236">
        <f ca="1"/>
        <v>1.90625</v>
      </c>
    </row>
    <row r="2764" spans="68:68" ht="15" hidden="1" customHeight="1">
      <c r="BP2764" s="236">
        <f ca="1"/>
        <v>1.9069444444444399</v>
      </c>
    </row>
    <row r="2765" spans="68:68" ht="15" hidden="1" customHeight="1">
      <c r="BP2765" s="236">
        <f ca="1"/>
        <v>1.90763888888889</v>
      </c>
    </row>
    <row r="2766" spans="68:68" ht="15" hidden="1" customHeight="1">
      <c r="BP2766" s="236">
        <f ca="1"/>
        <v>1.9083333333333301</v>
      </c>
    </row>
    <row r="2767" spans="68:68" ht="15" hidden="1" customHeight="1">
      <c r="BP2767" s="236">
        <f ca="1"/>
        <v>1.90902777777778</v>
      </c>
    </row>
    <row r="2768" spans="68:68" ht="15" hidden="1" customHeight="1">
      <c r="BP2768" s="236">
        <f ca="1"/>
        <v>1.9097222222222201</v>
      </c>
    </row>
    <row r="2769" spans="68:68" ht="15" hidden="1" customHeight="1">
      <c r="BP2769" s="236">
        <f ca="1"/>
        <v>1.91041666666667</v>
      </c>
    </row>
    <row r="2770" spans="68:68" ht="15" hidden="1" customHeight="1">
      <c r="BP2770" s="236">
        <f ca="1"/>
        <v>1.9111111111111101</v>
      </c>
    </row>
    <row r="2771" spans="68:68" ht="15" hidden="1" customHeight="1">
      <c r="BP2771" s="236">
        <f ca="1"/>
        <v>1.91180555555556</v>
      </c>
    </row>
    <row r="2772" spans="68:68" ht="15" hidden="1" customHeight="1">
      <c r="BP2772" s="236">
        <f ca="1"/>
        <v>1.9125000000000001</v>
      </c>
    </row>
    <row r="2773" spans="68:68" ht="15" hidden="1" customHeight="1">
      <c r="BP2773" s="236">
        <f ca="1"/>
        <v>1.91319444444444</v>
      </c>
    </row>
    <row r="2774" spans="68:68" ht="15" hidden="1" customHeight="1">
      <c r="BP2774" s="236">
        <f ca="1"/>
        <v>1.9138888888888901</v>
      </c>
    </row>
    <row r="2775" spans="68:68" ht="15" hidden="1" customHeight="1">
      <c r="BP2775" s="236">
        <f ca="1"/>
        <v>1.91458333333333</v>
      </c>
    </row>
    <row r="2776" spans="68:68" ht="15" hidden="1" customHeight="1">
      <c r="BP2776" s="236">
        <f ca="1"/>
        <v>1.9152777777777801</v>
      </c>
    </row>
    <row r="2777" spans="68:68" ht="15" hidden="1" customHeight="1">
      <c r="BP2777" s="236">
        <f ca="1"/>
        <v>1.91597222222222</v>
      </c>
    </row>
    <row r="2778" spans="68:68" ht="15" hidden="1" customHeight="1">
      <c r="BP2778" s="236">
        <f ca="1"/>
        <v>1.9166666666666701</v>
      </c>
    </row>
    <row r="2779" spans="68:68" ht="15" hidden="1" customHeight="1">
      <c r="BP2779" s="236">
        <f ca="1"/>
        <v>1.91736111111111</v>
      </c>
    </row>
    <row r="2780" spans="68:68" ht="15" hidden="1" customHeight="1">
      <c r="BP2780" s="236">
        <f ca="1"/>
        <v>1.9180555555555601</v>
      </c>
    </row>
    <row r="2781" spans="68:68" ht="15" hidden="1" customHeight="1">
      <c r="BP2781" s="236">
        <f ca="1"/>
        <v>1.91875</v>
      </c>
    </row>
    <row r="2782" spans="68:68" ht="15" hidden="1" customHeight="1">
      <c r="BP2782" s="236">
        <f ca="1"/>
        <v>1.9194444444444401</v>
      </c>
    </row>
    <row r="2783" spans="68:68" ht="15" hidden="1" customHeight="1">
      <c r="BP2783" s="236">
        <f ca="1"/>
        <v>1.9201388888888899</v>
      </c>
    </row>
    <row r="2784" spans="68:68" ht="15" hidden="1" customHeight="1">
      <c r="BP2784" s="236">
        <f ca="1"/>
        <v>1.9208333333333301</v>
      </c>
    </row>
    <row r="2785" spans="68:68" ht="15" hidden="1" customHeight="1">
      <c r="BP2785" s="236">
        <f ca="1"/>
        <v>1.9215277777777799</v>
      </c>
    </row>
    <row r="2786" spans="68:68" ht="15" hidden="1" customHeight="1">
      <c r="BP2786" s="236">
        <f ca="1"/>
        <v>1.9222222222222201</v>
      </c>
    </row>
    <row r="2787" spans="68:68" ht="15" hidden="1" customHeight="1">
      <c r="BP2787" s="236">
        <f ca="1"/>
        <v>1.9229166666666699</v>
      </c>
    </row>
    <row r="2788" spans="68:68" ht="15" hidden="1" customHeight="1">
      <c r="BP2788" s="236">
        <f ca="1"/>
        <v>1.9236111111111101</v>
      </c>
    </row>
    <row r="2789" spans="68:68" ht="15" hidden="1" customHeight="1">
      <c r="BP2789" s="236">
        <f ca="1"/>
        <v>1.9243055555555599</v>
      </c>
    </row>
    <row r="2790" spans="68:68" ht="15" hidden="1" customHeight="1">
      <c r="BP2790" s="236">
        <f ca="1"/>
        <v>1.925</v>
      </c>
    </row>
    <row r="2791" spans="68:68" ht="15" hidden="1" customHeight="1">
      <c r="BP2791" s="236">
        <f ca="1"/>
        <v>1.9256944444444399</v>
      </c>
    </row>
    <row r="2792" spans="68:68" ht="15" hidden="1" customHeight="1">
      <c r="BP2792" s="236">
        <f ca="1"/>
        <v>1.92638888888889</v>
      </c>
    </row>
    <row r="2793" spans="68:68" ht="15" hidden="1" customHeight="1">
      <c r="BP2793" s="236">
        <f ca="1"/>
        <v>1.9270833333333299</v>
      </c>
    </row>
    <row r="2794" spans="68:68" ht="15" hidden="1" customHeight="1">
      <c r="BP2794" s="236">
        <f ca="1"/>
        <v>1.92777777777778</v>
      </c>
    </row>
    <row r="2795" spans="68:68" ht="15" hidden="1" customHeight="1">
      <c r="BP2795" s="236">
        <f ca="1"/>
        <v>1.9284722222222199</v>
      </c>
    </row>
    <row r="2796" spans="68:68" ht="15" hidden="1" customHeight="1">
      <c r="BP2796" s="236">
        <f ca="1"/>
        <v>1.92916666666667</v>
      </c>
    </row>
    <row r="2797" spans="68:68" ht="15" hidden="1" customHeight="1">
      <c r="BP2797" s="236">
        <f ca="1"/>
        <v>1.9298611111111099</v>
      </c>
    </row>
    <row r="2798" spans="68:68" ht="15" hidden="1" customHeight="1">
      <c r="BP2798" s="236">
        <f ca="1"/>
        <v>1.93055555555556</v>
      </c>
    </row>
    <row r="2799" spans="68:68" ht="15" hidden="1" customHeight="1">
      <c r="BP2799" s="236">
        <f ca="1"/>
        <v>1.9312499999999999</v>
      </c>
    </row>
    <row r="2800" spans="68:68" ht="15" hidden="1" customHeight="1">
      <c r="BP2800" s="236">
        <f ca="1"/>
        <v>1.93194444444444</v>
      </c>
    </row>
    <row r="2801" spans="68:68" ht="15" hidden="1" customHeight="1">
      <c r="BP2801" s="236">
        <f ca="1"/>
        <v>1.9326388888888899</v>
      </c>
    </row>
    <row r="2802" spans="68:68" ht="15" hidden="1" customHeight="1">
      <c r="BP2802" s="236">
        <f ca="1"/>
        <v>1.93333333333333</v>
      </c>
    </row>
    <row r="2803" spans="68:68" ht="15" hidden="1" customHeight="1">
      <c r="BP2803" s="236">
        <f ca="1"/>
        <v>1.9340277777777799</v>
      </c>
    </row>
    <row r="2804" spans="68:68" ht="15" hidden="1" customHeight="1">
      <c r="BP2804" s="236">
        <f ca="1"/>
        <v>1.93472222222222</v>
      </c>
    </row>
    <row r="2805" spans="68:68" ht="15" hidden="1" customHeight="1">
      <c r="BP2805" s="236">
        <f ca="1"/>
        <v>1.9354166666666699</v>
      </c>
    </row>
    <row r="2806" spans="68:68" ht="15" hidden="1" customHeight="1">
      <c r="BP2806" s="236">
        <f ca="1"/>
        <v>1.93611111111111</v>
      </c>
    </row>
    <row r="2807" spans="68:68" ht="15" hidden="1" customHeight="1">
      <c r="BP2807" s="236">
        <f ca="1"/>
        <v>1.9368055555555601</v>
      </c>
    </row>
    <row r="2808" spans="68:68" ht="15" hidden="1" customHeight="1">
      <c r="BP2808" s="236">
        <f ca="1"/>
        <v>1.9375</v>
      </c>
    </row>
    <row r="2809" spans="68:68" ht="15" hidden="1" customHeight="1">
      <c r="BP2809" s="236">
        <f ca="1"/>
        <v>1.9381944444444399</v>
      </c>
    </row>
    <row r="2810" spans="68:68" ht="15" hidden="1" customHeight="1">
      <c r="BP2810" s="236">
        <f ca="1"/>
        <v>1.93888888888889</v>
      </c>
    </row>
    <row r="2811" spans="68:68" ht="15" hidden="1" customHeight="1">
      <c r="BP2811" s="236">
        <f ca="1"/>
        <v>1.9395833333333301</v>
      </c>
    </row>
    <row r="2812" spans="68:68" ht="15" hidden="1" customHeight="1">
      <c r="BP2812" s="236">
        <f ca="1"/>
        <v>1.94027777777778</v>
      </c>
    </row>
    <row r="2813" spans="68:68" ht="15" hidden="1" customHeight="1">
      <c r="BP2813" s="236">
        <f ca="1"/>
        <v>1.9409722222222201</v>
      </c>
    </row>
    <row r="2814" spans="68:68" ht="15" hidden="1" customHeight="1">
      <c r="BP2814" s="236">
        <f ca="1"/>
        <v>1.94166666666667</v>
      </c>
    </row>
    <row r="2815" spans="68:68" ht="15" hidden="1" customHeight="1">
      <c r="BP2815" s="236">
        <f ca="1"/>
        <v>1.9423611111111101</v>
      </c>
    </row>
    <row r="2816" spans="68:68" ht="15" hidden="1" customHeight="1">
      <c r="BP2816" s="236">
        <f ca="1"/>
        <v>1.94305555555556</v>
      </c>
    </row>
    <row r="2817" spans="68:68" ht="15" hidden="1" customHeight="1">
      <c r="BP2817" s="236">
        <f ca="1"/>
        <v>1.9437500000000001</v>
      </c>
    </row>
    <row r="2818" spans="68:68" ht="15" hidden="1" customHeight="1">
      <c r="BP2818" s="236">
        <f ca="1"/>
        <v>1.94444444444444</v>
      </c>
    </row>
    <row r="2819" spans="68:68" ht="15" hidden="1" customHeight="1">
      <c r="BP2819" s="236">
        <f ca="1"/>
        <v>1.9451388888888901</v>
      </c>
    </row>
    <row r="2820" spans="68:68" ht="15" hidden="1" customHeight="1">
      <c r="BP2820" s="236">
        <f ca="1"/>
        <v>1.94583333333333</v>
      </c>
    </row>
    <row r="2821" spans="68:68" ht="15" hidden="1" customHeight="1">
      <c r="BP2821" s="236">
        <f ca="1"/>
        <v>1.9465277777777801</v>
      </c>
    </row>
    <row r="2822" spans="68:68" ht="15" hidden="1" customHeight="1">
      <c r="BP2822" s="236">
        <f ca="1"/>
        <v>1.94722222222222</v>
      </c>
    </row>
    <row r="2823" spans="68:68" ht="15" hidden="1" customHeight="1">
      <c r="BP2823" s="236">
        <f ca="1"/>
        <v>1.9479166666666701</v>
      </c>
    </row>
    <row r="2824" spans="68:68" ht="15" hidden="1" customHeight="1">
      <c r="BP2824" s="236">
        <f ca="1"/>
        <v>1.94861111111111</v>
      </c>
    </row>
    <row r="2825" spans="68:68" ht="15" hidden="1" customHeight="1">
      <c r="BP2825" s="236">
        <f ca="1"/>
        <v>1.9493055555555601</v>
      </c>
    </row>
    <row r="2826" spans="68:68" ht="15" hidden="1" customHeight="1">
      <c r="BP2826" s="236">
        <f ca="1"/>
        <v>1.95</v>
      </c>
    </row>
    <row r="2827" spans="68:68" ht="15" hidden="1" customHeight="1">
      <c r="BP2827" s="236">
        <f ca="1"/>
        <v>1.9506944444444401</v>
      </c>
    </row>
    <row r="2828" spans="68:68" ht="15" hidden="1" customHeight="1">
      <c r="BP2828" s="236">
        <f ca="1"/>
        <v>1.9513888888888899</v>
      </c>
    </row>
    <row r="2829" spans="68:68" ht="15" hidden="1" customHeight="1">
      <c r="BP2829" s="236">
        <f ca="1"/>
        <v>1.9520833333333301</v>
      </c>
    </row>
    <row r="2830" spans="68:68" ht="15" hidden="1" customHeight="1">
      <c r="BP2830" s="236">
        <f ca="1"/>
        <v>1.9527777777777799</v>
      </c>
    </row>
    <row r="2831" spans="68:68" ht="15" hidden="1" customHeight="1">
      <c r="BP2831" s="236">
        <f ca="1"/>
        <v>1.9534722222222201</v>
      </c>
    </row>
    <row r="2832" spans="68:68" ht="15" hidden="1" customHeight="1">
      <c r="BP2832" s="236">
        <f ca="1"/>
        <v>1.9541666666666699</v>
      </c>
    </row>
    <row r="2833" spans="68:68" ht="15" hidden="1" customHeight="1">
      <c r="BP2833" s="236">
        <f ca="1"/>
        <v>1.9548611111111101</v>
      </c>
    </row>
    <row r="2834" spans="68:68" ht="15" hidden="1" customHeight="1">
      <c r="BP2834" s="236">
        <f ca="1"/>
        <v>1.9555555555555599</v>
      </c>
    </row>
    <row r="2835" spans="68:68" ht="15" hidden="1" customHeight="1">
      <c r="BP2835" s="236">
        <f ca="1"/>
        <v>1.95625</v>
      </c>
    </row>
    <row r="2836" spans="68:68" ht="15" hidden="1" customHeight="1">
      <c r="BP2836" s="236">
        <f ca="1"/>
        <v>1.9569444444444399</v>
      </c>
    </row>
    <row r="2837" spans="68:68" ht="15" hidden="1" customHeight="1">
      <c r="BP2837" s="236">
        <f ca="1"/>
        <v>1.95763888888889</v>
      </c>
    </row>
    <row r="2838" spans="68:68" ht="15" hidden="1" customHeight="1">
      <c r="BP2838" s="236">
        <f ca="1"/>
        <v>1.9583333333333299</v>
      </c>
    </row>
    <row r="2839" spans="68:68" ht="15" hidden="1" customHeight="1">
      <c r="BP2839" s="236">
        <f ca="1"/>
        <v>1.95902777777778</v>
      </c>
    </row>
    <row r="2840" spans="68:68" ht="15" hidden="1" customHeight="1">
      <c r="BP2840" s="236">
        <f ca="1"/>
        <v>1.9597222222222199</v>
      </c>
    </row>
    <row r="2841" spans="68:68" ht="15" hidden="1" customHeight="1">
      <c r="BP2841" s="236">
        <f ca="1"/>
        <v>1.96041666666667</v>
      </c>
    </row>
    <row r="2842" spans="68:68" ht="15" hidden="1" customHeight="1">
      <c r="BP2842" s="236">
        <f ca="1"/>
        <v>1.9611111111111099</v>
      </c>
    </row>
    <row r="2843" spans="68:68" ht="15" hidden="1" customHeight="1">
      <c r="BP2843" s="236">
        <f ca="1"/>
        <v>1.96180555555556</v>
      </c>
    </row>
    <row r="2844" spans="68:68" ht="15" hidden="1" customHeight="1">
      <c r="BP2844" s="236">
        <f ca="1"/>
        <v>1.9624999999999999</v>
      </c>
    </row>
    <row r="2845" spans="68:68" ht="15" hidden="1" customHeight="1">
      <c r="BP2845" s="236">
        <f ca="1"/>
        <v>1.96319444444444</v>
      </c>
    </row>
    <row r="2846" spans="68:68" ht="15" hidden="1" customHeight="1">
      <c r="BP2846" s="236">
        <f ca="1"/>
        <v>1.9638888888888899</v>
      </c>
    </row>
    <row r="2847" spans="68:68" ht="15" hidden="1" customHeight="1">
      <c r="BP2847" s="236">
        <f ca="1"/>
        <v>1.96458333333333</v>
      </c>
    </row>
    <row r="2848" spans="68:68" ht="15" hidden="1" customHeight="1">
      <c r="BP2848" s="236">
        <f ca="1"/>
        <v>1.9652777777777799</v>
      </c>
    </row>
    <row r="2849" spans="68:68" ht="15" hidden="1" customHeight="1">
      <c r="BP2849" s="236">
        <f ca="1"/>
        <v>1.96597222222222</v>
      </c>
    </row>
    <row r="2850" spans="68:68" ht="15" hidden="1" customHeight="1">
      <c r="BP2850" s="236">
        <f ca="1"/>
        <v>1.9666666666666699</v>
      </c>
    </row>
    <row r="2851" spans="68:68" ht="15" hidden="1" customHeight="1">
      <c r="BP2851" s="236">
        <f ca="1"/>
        <v>1.96736111111111</v>
      </c>
    </row>
    <row r="2852" spans="68:68" ht="15" hidden="1" customHeight="1">
      <c r="BP2852" s="236">
        <f ca="1"/>
        <v>1.9680555555555601</v>
      </c>
    </row>
    <row r="2853" spans="68:68" ht="15" hidden="1" customHeight="1">
      <c r="BP2853" s="236">
        <f ca="1"/>
        <v>1.96875</v>
      </c>
    </row>
    <row r="2854" spans="68:68" ht="15" hidden="1" customHeight="1">
      <c r="BP2854" s="236">
        <f ca="1"/>
        <v>1.9694444444444399</v>
      </c>
    </row>
    <row r="2855" spans="68:68" ht="15" hidden="1" customHeight="1">
      <c r="BP2855" s="236">
        <f ca="1"/>
        <v>1.97013888888889</v>
      </c>
    </row>
    <row r="2856" spans="68:68" ht="15" hidden="1" customHeight="1">
      <c r="BP2856" s="236">
        <f ca="1"/>
        <v>1.9708333333333301</v>
      </c>
    </row>
    <row r="2857" spans="68:68" ht="15" hidden="1" customHeight="1">
      <c r="BP2857" s="236">
        <f ca="1"/>
        <v>1.97152777777778</v>
      </c>
    </row>
    <row r="2858" spans="68:68" ht="15" hidden="1" customHeight="1">
      <c r="BP2858" s="236">
        <f ca="1"/>
        <v>1.9722222222222201</v>
      </c>
    </row>
    <row r="2859" spans="68:68" ht="15" hidden="1" customHeight="1">
      <c r="BP2859" s="236">
        <f ca="1"/>
        <v>1.97291666666667</v>
      </c>
    </row>
    <row r="2860" spans="68:68" ht="15" hidden="1" customHeight="1">
      <c r="BP2860" s="236">
        <f ca="1"/>
        <v>1.9736111111111101</v>
      </c>
    </row>
    <row r="2861" spans="68:68" ht="15" hidden="1" customHeight="1">
      <c r="BP2861" s="236">
        <f ca="1"/>
        <v>1.97430555555556</v>
      </c>
    </row>
    <row r="2862" spans="68:68" ht="15" hidden="1" customHeight="1">
      <c r="BP2862" s="236">
        <f ca="1"/>
        <v>1.9750000000000001</v>
      </c>
    </row>
    <row r="2863" spans="68:68" ht="15" hidden="1" customHeight="1">
      <c r="BP2863" s="236">
        <f ca="1"/>
        <v>1.97569444444444</v>
      </c>
    </row>
    <row r="2864" spans="68:68" ht="15" hidden="1" customHeight="1">
      <c r="BP2864" s="236">
        <f ca="1"/>
        <v>1.9763888888888901</v>
      </c>
    </row>
    <row r="2865" spans="68:68" ht="15" hidden="1" customHeight="1">
      <c r="BP2865" s="236">
        <f ca="1"/>
        <v>1.97708333333333</v>
      </c>
    </row>
    <row r="2866" spans="68:68" ht="15" hidden="1" customHeight="1">
      <c r="BP2866" s="236">
        <f ca="1"/>
        <v>1.9777777777777801</v>
      </c>
    </row>
    <row r="2867" spans="68:68" ht="15" hidden="1" customHeight="1">
      <c r="BP2867" s="236">
        <f ca="1"/>
        <v>1.97847222222222</v>
      </c>
    </row>
    <row r="2868" spans="68:68" ht="15" hidden="1" customHeight="1">
      <c r="BP2868" s="236">
        <f ca="1"/>
        <v>1.9791666666666701</v>
      </c>
    </row>
    <row r="2869" spans="68:68" ht="15" hidden="1" customHeight="1">
      <c r="BP2869" s="236">
        <f ca="1"/>
        <v>1.97986111111111</v>
      </c>
    </row>
    <row r="2870" spans="68:68" ht="15" hidden="1" customHeight="1">
      <c r="BP2870" s="236">
        <f ca="1"/>
        <v>1.9805555555555601</v>
      </c>
    </row>
    <row r="2871" spans="68:68" ht="15" hidden="1" customHeight="1">
      <c r="BP2871" s="236">
        <f ca="1"/>
        <v>1.98125</v>
      </c>
    </row>
    <row r="2872" spans="68:68" ht="15" hidden="1" customHeight="1">
      <c r="BP2872" s="236">
        <f ca="1"/>
        <v>1.9819444444444401</v>
      </c>
    </row>
    <row r="2873" spans="68:68" ht="15" hidden="1" customHeight="1">
      <c r="BP2873" s="236">
        <f ca="1"/>
        <v>1.9826388888888899</v>
      </c>
    </row>
    <row r="2874" spans="68:68" ht="15" hidden="1" customHeight="1">
      <c r="BP2874" s="236">
        <f ca="1"/>
        <v>1.9833333333333301</v>
      </c>
    </row>
    <row r="2875" spans="68:68" ht="15" hidden="1" customHeight="1">
      <c r="BP2875" s="236">
        <f ca="1"/>
        <v>1.9840277777777799</v>
      </c>
    </row>
    <row r="2876" spans="68:68" ht="15" hidden="1" customHeight="1">
      <c r="BP2876" s="236">
        <f ca="1"/>
        <v>1.9847222222222201</v>
      </c>
    </row>
    <row r="2877" spans="68:68" ht="15" hidden="1" customHeight="1">
      <c r="BP2877" s="236">
        <f ca="1"/>
        <v>1.9854166666666699</v>
      </c>
    </row>
    <row r="2878" spans="68:68" ht="15" hidden="1" customHeight="1">
      <c r="BP2878" s="236">
        <f ca="1"/>
        <v>1.9861111111111101</v>
      </c>
    </row>
    <row r="2879" spans="68:68" ht="15" hidden="1" customHeight="1">
      <c r="BP2879" s="236">
        <f ca="1"/>
        <v>1.9868055555555599</v>
      </c>
    </row>
    <row r="2880" spans="68:68" ht="15" hidden="1" customHeight="1">
      <c r="BP2880" s="236">
        <f ca="1"/>
        <v>1.9875</v>
      </c>
    </row>
    <row r="2881" spans="68:68" ht="15" hidden="1" customHeight="1">
      <c r="BP2881" s="236">
        <f ca="1"/>
        <v>1.9881944444444399</v>
      </c>
    </row>
    <row r="2882" spans="68:68" ht="15" hidden="1" customHeight="1">
      <c r="BP2882" s="236">
        <f ca="1"/>
        <v>1.98888888888889</v>
      </c>
    </row>
    <row r="2883" spans="68:68" ht="15" hidden="1" customHeight="1">
      <c r="BP2883" s="236">
        <f ca="1"/>
        <v>1.9895833333333299</v>
      </c>
    </row>
    <row r="2884" spans="68:68" ht="15" hidden="1" customHeight="1">
      <c r="BP2884" s="236">
        <f ca="1"/>
        <v>1.99027777777778</v>
      </c>
    </row>
    <row r="2885" spans="68:68" ht="15" hidden="1" customHeight="1">
      <c r="BP2885" s="236">
        <f ca="1"/>
        <v>1.9909722222222199</v>
      </c>
    </row>
    <row r="2886" spans="68:68" ht="15" hidden="1" customHeight="1">
      <c r="BP2886" s="236">
        <f ca="1"/>
        <v>1.99166666666667</v>
      </c>
    </row>
    <row r="2887" spans="68:68" ht="15" hidden="1" customHeight="1">
      <c r="BP2887" s="236">
        <f ca="1"/>
        <v>1.9923611111111099</v>
      </c>
    </row>
    <row r="2888" spans="68:68" ht="15" hidden="1" customHeight="1">
      <c r="BP2888" s="236">
        <f ca="1"/>
        <v>1.99305555555556</v>
      </c>
    </row>
    <row r="2889" spans="68:68" ht="15" hidden="1" customHeight="1">
      <c r="BP2889" s="236">
        <f ca="1"/>
        <v>1.9937499999999999</v>
      </c>
    </row>
    <row r="2890" spans="68:68" ht="15" hidden="1" customHeight="1">
      <c r="BP2890" s="236">
        <f ca="1"/>
        <v>1.99444444444444</v>
      </c>
    </row>
    <row r="2891" spans="68:68" ht="15" hidden="1" customHeight="1">
      <c r="BP2891" s="236">
        <f ca="1"/>
        <v>1.9951388888888899</v>
      </c>
    </row>
    <row r="2892" spans="68:68" ht="15" hidden="1" customHeight="1">
      <c r="BP2892" s="236">
        <f ca="1"/>
        <v>1.99583333333333</v>
      </c>
    </row>
    <row r="2893" spans="68:68" ht="15" hidden="1" customHeight="1">
      <c r="BP2893" s="236">
        <f ca="1"/>
        <v>1.9965277777777799</v>
      </c>
    </row>
    <row r="2894" spans="68:68" ht="15" hidden="1" customHeight="1">
      <c r="BP2894" s="236">
        <f ca="1"/>
        <v>1.99722222222222</v>
      </c>
    </row>
    <row r="2895" spans="68:68" ht="15" hidden="1" customHeight="1">
      <c r="BP2895" s="236">
        <f ca="1"/>
        <v>1.9979166666666699</v>
      </c>
    </row>
    <row r="2896" spans="68:68" ht="15" hidden="1" customHeight="1">
      <c r="BP2896" s="236">
        <f ca="1"/>
        <v>1.99861111111111</v>
      </c>
    </row>
    <row r="2897" spans="68:68" ht="15" hidden="1" customHeight="1">
      <c r="BP2897" s="236">
        <f ca="1"/>
        <v>1.9993055555555601</v>
      </c>
    </row>
    <row r="2898" spans="68:68" ht="15" hidden="1" customHeight="1">
      <c r="BP2898" s="236">
        <f ca="1"/>
        <v>2</v>
      </c>
    </row>
    <row r="2899" spans="68:68" ht="15" hidden="1" customHeight="1">
      <c r="BP2899" s="236">
        <f ca="1"/>
        <v>2.0006944444444401</v>
      </c>
    </row>
    <row r="2900" spans="68:68" ht="15" hidden="1" customHeight="1">
      <c r="BP2900" s="236">
        <f ca="1"/>
        <v>2.00138888888889</v>
      </c>
    </row>
    <row r="2901" spans="68:68" ht="15" hidden="1" customHeight="1">
      <c r="BP2901" s="236">
        <f ca="1"/>
        <v>2.0020833333333301</v>
      </c>
    </row>
    <row r="2902" spans="68:68" ht="15" hidden="1" customHeight="1">
      <c r="BP2902" s="236">
        <f ca="1"/>
        <v>2.00277777777778</v>
      </c>
    </row>
    <row r="2903" spans="68:68" ht="15" hidden="1" customHeight="1">
      <c r="BP2903" s="236">
        <f ca="1"/>
        <v>2.0034722222222201</v>
      </c>
    </row>
    <row r="2904" spans="68:68" ht="15" hidden="1" customHeight="1">
      <c r="BP2904" s="236">
        <f ca="1"/>
        <v>2.00416666666667</v>
      </c>
    </row>
    <row r="2905" spans="68:68" ht="15" hidden="1" customHeight="1">
      <c r="BP2905" s="236">
        <f ca="1"/>
        <v>2.0048611111111101</v>
      </c>
    </row>
    <row r="2906" spans="68:68" ht="15" hidden="1" customHeight="1">
      <c r="BP2906" s="236">
        <f ca="1"/>
        <v>2.00555555555556</v>
      </c>
    </row>
    <row r="2907" spans="68:68" ht="15" hidden="1" customHeight="1">
      <c r="BP2907" s="236">
        <f ca="1"/>
        <v>2.0062500000000001</v>
      </c>
    </row>
    <row r="2908" spans="68:68" ht="15" hidden="1" customHeight="1">
      <c r="BP2908" s="236">
        <f ca="1"/>
        <v>2.0069444444444402</v>
      </c>
    </row>
    <row r="2909" spans="68:68" ht="15" hidden="1" customHeight="1">
      <c r="BP2909" s="236">
        <f ca="1"/>
        <v>2.0076388888888901</v>
      </c>
    </row>
    <row r="2910" spans="68:68" ht="15" hidden="1" customHeight="1">
      <c r="BP2910" s="236">
        <f ca="1"/>
        <v>2.0083333333333302</v>
      </c>
    </row>
    <row r="2911" spans="68:68" ht="15" hidden="1" customHeight="1">
      <c r="BP2911" s="236">
        <f ca="1"/>
        <v>2.0090277777777801</v>
      </c>
    </row>
    <row r="2912" spans="68:68" ht="15" hidden="1" customHeight="1">
      <c r="BP2912" s="236">
        <f ca="1"/>
        <v>2.0097222222222202</v>
      </c>
    </row>
    <row r="2913" spans="68:68" ht="15" hidden="1" customHeight="1">
      <c r="BP2913" s="236">
        <f ca="1"/>
        <v>2.0104166666666701</v>
      </c>
    </row>
    <row r="2914" spans="68:68" ht="15" hidden="1" customHeight="1">
      <c r="BP2914" s="236">
        <f ca="1"/>
        <v>2.0111111111111102</v>
      </c>
    </row>
    <row r="2915" spans="68:68" ht="15" hidden="1" customHeight="1">
      <c r="BP2915" s="236">
        <f ca="1"/>
        <v>2.0118055555555601</v>
      </c>
    </row>
    <row r="2916" spans="68:68" ht="15" hidden="1" customHeight="1">
      <c r="BP2916" s="236">
        <f ca="1"/>
        <v>2.0125000000000002</v>
      </c>
    </row>
    <row r="2917" spans="68:68" ht="15" hidden="1" customHeight="1">
      <c r="BP2917" s="236">
        <f ca="1"/>
        <v>2.0131944444444398</v>
      </c>
    </row>
    <row r="2918" spans="68:68" ht="15" hidden="1" customHeight="1">
      <c r="BP2918" s="236">
        <f ca="1"/>
        <v>2.0138888888888902</v>
      </c>
    </row>
    <row r="2919" spans="68:68" ht="15" hidden="1" customHeight="1">
      <c r="BP2919" s="236">
        <f ca="1"/>
        <v>2.0145833333333298</v>
      </c>
    </row>
    <row r="2920" spans="68:68" ht="15" hidden="1" customHeight="1">
      <c r="BP2920" s="236">
        <f ca="1"/>
        <v>2.0152777777777802</v>
      </c>
    </row>
    <row r="2921" spans="68:68" ht="15" hidden="1" customHeight="1">
      <c r="BP2921" s="236">
        <f ca="1"/>
        <v>2.0159722222222198</v>
      </c>
    </row>
    <row r="2922" spans="68:68" ht="15" hidden="1" customHeight="1">
      <c r="BP2922" s="236">
        <f ca="1"/>
        <v>2.0166666666666702</v>
      </c>
    </row>
    <row r="2923" spans="68:68" ht="15" hidden="1" customHeight="1">
      <c r="BP2923" s="236">
        <f ca="1"/>
        <v>2.0173611111111098</v>
      </c>
    </row>
    <row r="2924" spans="68:68" ht="15" hidden="1" customHeight="1">
      <c r="BP2924" s="236">
        <f ca="1"/>
        <v>2.0180555555555602</v>
      </c>
    </row>
    <row r="2925" spans="68:68" ht="15" hidden="1" customHeight="1">
      <c r="BP2925" s="236">
        <f ca="1"/>
        <v>2.0187499999999998</v>
      </c>
    </row>
    <row r="2926" spans="68:68" ht="15" hidden="1" customHeight="1">
      <c r="BP2926" s="236">
        <f ca="1"/>
        <v>2.0194444444444399</v>
      </c>
    </row>
    <row r="2927" spans="68:68" ht="15" hidden="1" customHeight="1">
      <c r="BP2927" s="236">
        <f ca="1"/>
        <v>2.0201388888888898</v>
      </c>
    </row>
    <row r="2928" spans="68:68" ht="15" hidden="1" customHeight="1">
      <c r="BP2928" s="236">
        <f ca="1"/>
        <v>2.0208333333333299</v>
      </c>
    </row>
    <row r="2929" spans="68:68" ht="15" hidden="1" customHeight="1">
      <c r="BP2929" s="236">
        <f ca="1"/>
        <v>2.0215277777777798</v>
      </c>
    </row>
    <row r="2930" spans="68:68" ht="15" hidden="1" customHeight="1">
      <c r="BP2930" s="236">
        <f ca="1"/>
        <v>2.0222222222222199</v>
      </c>
    </row>
    <row r="2931" spans="68:68" ht="15" hidden="1" customHeight="1">
      <c r="BP2931" s="236">
        <f ca="1"/>
        <v>2.0229166666666698</v>
      </c>
    </row>
    <row r="2932" spans="68:68" ht="15" hidden="1" customHeight="1">
      <c r="BP2932" s="236">
        <f ca="1"/>
        <v>2.0236111111111099</v>
      </c>
    </row>
    <row r="2933" spans="68:68" ht="15" hidden="1" customHeight="1">
      <c r="BP2933" s="236">
        <f ca="1"/>
        <v>2.0243055555555598</v>
      </c>
    </row>
    <row r="2934" spans="68:68" ht="15" hidden="1" customHeight="1">
      <c r="BP2934" s="236">
        <f ca="1"/>
        <v>2.0249999999999999</v>
      </c>
    </row>
    <row r="2935" spans="68:68" ht="15" hidden="1" customHeight="1">
      <c r="BP2935" s="236">
        <f ca="1"/>
        <v>2.02569444444444</v>
      </c>
    </row>
    <row r="2936" spans="68:68" ht="15" hidden="1" customHeight="1">
      <c r="BP2936" s="236">
        <f ca="1"/>
        <v>2.0263888888888899</v>
      </c>
    </row>
    <row r="2937" spans="68:68" ht="15" hidden="1" customHeight="1">
      <c r="BP2937" s="236">
        <f ca="1"/>
        <v>2.02708333333333</v>
      </c>
    </row>
    <row r="2938" spans="68:68" ht="15" hidden="1" customHeight="1">
      <c r="BP2938" s="236">
        <f ca="1"/>
        <v>2.0277777777777799</v>
      </c>
    </row>
    <row r="2939" spans="68:68" ht="15" hidden="1" customHeight="1">
      <c r="BP2939" s="236">
        <f ca="1"/>
        <v>2.02847222222222</v>
      </c>
    </row>
    <row r="2940" spans="68:68" ht="15" hidden="1" customHeight="1">
      <c r="BP2940" s="236">
        <f ca="1"/>
        <v>2.0291666666666699</v>
      </c>
    </row>
    <row r="2941" spans="68:68" ht="15" hidden="1" customHeight="1">
      <c r="BP2941" s="236">
        <f ca="1"/>
        <v>2.02986111111111</v>
      </c>
    </row>
    <row r="2942" spans="68:68" ht="15" hidden="1" customHeight="1">
      <c r="BP2942" s="236">
        <f ca="1"/>
        <v>2.0305555555555599</v>
      </c>
    </row>
    <row r="2943" spans="68:68" ht="15" hidden="1" customHeight="1">
      <c r="BP2943" s="236">
        <f ca="1"/>
        <v>2.03125</v>
      </c>
    </row>
    <row r="2944" spans="68:68" ht="15" hidden="1" customHeight="1">
      <c r="BP2944" s="236">
        <f ca="1"/>
        <v>2.0319444444444401</v>
      </c>
    </row>
    <row r="2945" spans="68:68" ht="15" hidden="1" customHeight="1">
      <c r="BP2945" s="236">
        <f ca="1"/>
        <v>2.03263888888889</v>
      </c>
    </row>
    <row r="2946" spans="68:68" ht="15" hidden="1" customHeight="1">
      <c r="BP2946" s="236">
        <f ca="1"/>
        <v>2.0333333333333301</v>
      </c>
    </row>
    <row r="2947" spans="68:68" ht="15" hidden="1" customHeight="1">
      <c r="BP2947" s="236">
        <f ca="1"/>
        <v>2.03402777777778</v>
      </c>
    </row>
    <row r="2948" spans="68:68" ht="15" hidden="1" customHeight="1">
      <c r="BP2948" s="236">
        <f ca="1"/>
        <v>2.0347222222222201</v>
      </c>
    </row>
    <row r="2949" spans="68:68" ht="15" hidden="1" customHeight="1">
      <c r="BP2949" s="236">
        <f ca="1"/>
        <v>2.03541666666667</v>
      </c>
    </row>
    <row r="2950" spans="68:68" ht="15" hidden="1" customHeight="1">
      <c r="BP2950" s="236">
        <f ca="1"/>
        <v>2.0361111111111101</v>
      </c>
    </row>
    <row r="2951" spans="68:68" ht="15" hidden="1" customHeight="1">
      <c r="BP2951" s="236">
        <f ca="1"/>
        <v>2.03680555555556</v>
      </c>
    </row>
    <row r="2952" spans="68:68" ht="15" hidden="1" customHeight="1">
      <c r="BP2952" s="236">
        <f ca="1"/>
        <v>2.0375000000000001</v>
      </c>
    </row>
    <row r="2953" spans="68:68" ht="15" hidden="1" customHeight="1">
      <c r="BP2953" s="236">
        <f ca="1"/>
        <v>2.0381944444444402</v>
      </c>
    </row>
    <row r="2954" spans="68:68" ht="15" hidden="1" customHeight="1">
      <c r="BP2954" s="236">
        <f ca="1"/>
        <v>2.0388888888888901</v>
      </c>
    </row>
    <row r="2955" spans="68:68" ht="15" hidden="1" customHeight="1">
      <c r="BP2955" s="236">
        <f ca="1"/>
        <v>2.0395833333333302</v>
      </c>
    </row>
    <row r="2956" spans="68:68" ht="15" hidden="1" customHeight="1">
      <c r="BP2956" s="236">
        <f ca="1"/>
        <v>2.0402777777777801</v>
      </c>
    </row>
    <row r="2957" spans="68:68" ht="15" hidden="1" customHeight="1">
      <c r="BP2957" s="236">
        <f ca="1"/>
        <v>2.0409722222222202</v>
      </c>
    </row>
    <row r="2958" spans="68:68" ht="15" hidden="1" customHeight="1">
      <c r="BP2958" s="236">
        <f ca="1"/>
        <v>2.0416666666666701</v>
      </c>
    </row>
    <row r="2959" spans="68:68" ht="15" hidden="1" customHeight="1">
      <c r="BP2959" s="236">
        <f ca="1"/>
        <v>2.0423611111111102</v>
      </c>
    </row>
    <row r="2960" spans="68:68" ht="15" hidden="1" customHeight="1">
      <c r="BP2960" s="236">
        <f ca="1"/>
        <v>2.0430555555555601</v>
      </c>
    </row>
    <row r="2961" spans="68:68" ht="15" hidden="1" customHeight="1">
      <c r="BP2961" s="236">
        <f ca="1"/>
        <v>2.0437500000000002</v>
      </c>
    </row>
    <row r="2962" spans="68:68" ht="15" hidden="1" customHeight="1">
      <c r="BP2962" s="236">
        <f ca="1"/>
        <v>2.0444444444444398</v>
      </c>
    </row>
    <row r="2963" spans="68:68" ht="15" hidden="1" customHeight="1">
      <c r="BP2963" s="236">
        <f ca="1"/>
        <v>2.0451388888888902</v>
      </c>
    </row>
    <row r="2964" spans="68:68" ht="15" hidden="1" customHeight="1">
      <c r="BP2964" s="236">
        <f ca="1"/>
        <v>2.0458333333333298</v>
      </c>
    </row>
    <row r="2965" spans="68:68" ht="15" hidden="1" customHeight="1">
      <c r="BP2965" s="236">
        <f ca="1"/>
        <v>2.0465277777777802</v>
      </c>
    </row>
    <row r="2966" spans="68:68" ht="15" hidden="1" customHeight="1">
      <c r="BP2966" s="236">
        <f ca="1"/>
        <v>2.0472222222222198</v>
      </c>
    </row>
    <row r="2967" spans="68:68" ht="15" hidden="1" customHeight="1">
      <c r="BP2967" s="236">
        <f ca="1"/>
        <v>2.0479166666666702</v>
      </c>
    </row>
    <row r="2968" spans="68:68" ht="15" hidden="1" customHeight="1">
      <c r="BP2968" s="236">
        <f ca="1"/>
        <v>2.0486111111111098</v>
      </c>
    </row>
    <row r="2969" spans="68:68" ht="15" hidden="1" customHeight="1">
      <c r="BP2969" s="236">
        <f ca="1"/>
        <v>2.0493055555555602</v>
      </c>
    </row>
    <row r="2970" spans="68:68" ht="15" hidden="1" customHeight="1">
      <c r="BP2970" s="236">
        <f ca="1"/>
        <v>2.0499999999999998</v>
      </c>
    </row>
    <row r="2971" spans="68:68" ht="15" hidden="1" customHeight="1">
      <c r="BP2971" s="236">
        <f ca="1"/>
        <v>2.0506944444444399</v>
      </c>
    </row>
    <row r="2972" spans="68:68" ht="15" hidden="1" customHeight="1">
      <c r="BP2972" s="236">
        <f ca="1"/>
        <v>2.0513888888888898</v>
      </c>
    </row>
    <row r="2973" spans="68:68" ht="15" hidden="1" customHeight="1">
      <c r="BP2973" s="236">
        <f ca="1"/>
        <v>2.0520833333333299</v>
      </c>
    </row>
    <row r="2974" spans="68:68" ht="15" hidden="1" customHeight="1">
      <c r="BP2974" s="236">
        <f ca="1"/>
        <v>2.0527777777777798</v>
      </c>
    </row>
    <row r="2975" spans="68:68" ht="15" hidden="1" customHeight="1">
      <c r="BP2975" s="236">
        <f ca="1"/>
        <v>2.0534722222222199</v>
      </c>
    </row>
    <row r="2976" spans="68:68" ht="15" hidden="1" customHeight="1">
      <c r="BP2976" s="236">
        <f ca="1"/>
        <v>2.0541666666666698</v>
      </c>
    </row>
    <row r="2977" spans="68:68" ht="15" hidden="1" customHeight="1">
      <c r="BP2977" s="236">
        <f ca="1"/>
        <v>2.0548611111111099</v>
      </c>
    </row>
    <row r="2978" spans="68:68" ht="15" hidden="1" customHeight="1">
      <c r="BP2978" s="236">
        <f ca="1"/>
        <v>2.0555555555555598</v>
      </c>
    </row>
    <row r="2979" spans="68:68" ht="15" hidden="1" customHeight="1">
      <c r="BP2979" s="236">
        <f ca="1"/>
        <v>2.0562499999999999</v>
      </c>
    </row>
    <row r="2980" spans="68:68" ht="15" hidden="1" customHeight="1">
      <c r="BP2980" s="236">
        <f ca="1"/>
        <v>2.05694444444444</v>
      </c>
    </row>
    <row r="2981" spans="68:68" ht="15" hidden="1" customHeight="1">
      <c r="BP2981" s="236">
        <f ca="1"/>
        <v>2.0576388888888899</v>
      </c>
    </row>
    <row r="2982" spans="68:68" ht="15" hidden="1" customHeight="1">
      <c r="BP2982" s="236">
        <f ca="1"/>
        <v>2.05833333333333</v>
      </c>
    </row>
    <row r="2983" spans="68:68" ht="15" hidden="1" customHeight="1">
      <c r="BP2983" s="236">
        <f ca="1"/>
        <v>2.0590277777777799</v>
      </c>
    </row>
    <row r="2984" spans="68:68" ht="15" hidden="1" customHeight="1">
      <c r="BP2984" s="236">
        <f ca="1"/>
        <v>2.05972222222222</v>
      </c>
    </row>
    <row r="2985" spans="68:68" ht="15" hidden="1" customHeight="1">
      <c r="BP2985" s="236">
        <f ca="1"/>
        <v>2.0604166666666699</v>
      </c>
    </row>
    <row r="2986" spans="68:68" ht="15" hidden="1" customHeight="1">
      <c r="BP2986" s="236">
        <f ca="1"/>
        <v>2.06111111111111</v>
      </c>
    </row>
    <row r="2987" spans="68:68" ht="15" hidden="1" customHeight="1">
      <c r="BP2987" s="236">
        <f ca="1"/>
        <v>2.0618055555555599</v>
      </c>
    </row>
    <row r="2988" spans="68:68" ht="15" hidden="1" customHeight="1">
      <c r="BP2988" s="236">
        <f ca="1"/>
        <v>2.0625</v>
      </c>
    </row>
    <row r="2989" spans="68:68" ht="15" hidden="1" customHeight="1">
      <c r="BP2989" s="236">
        <f ca="1"/>
        <v>2.0631944444444401</v>
      </c>
    </row>
    <row r="2990" spans="68:68" ht="15" hidden="1" customHeight="1">
      <c r="BP2990" s="236">
        <f ca="1"/>
        <v>2.06388888888889</v>
      </c>
    </row>
    <row r="2991" spans="68:68" ht="15" hidden="1" customHeight="1">
      <c r="BP2991" s="236">
        <f ca="1"/>
        <v>2.0645833333333301</v>
      </c>
    </row>
    <row r="2992" spans="68:68" ht="15" hidden="1" customHeight="1">
      <c r="BP2992" s="236">
        <f ca="1"/>
        <v>2.06527777777778</v>
      </c>
    </row>
    <row r="2993" spans="68:68" ht="15" hidden="1" customHeight="1">
      <c r="BP2993" s="236">
        <f ca="1"/>
        <v>2.0659722222222201</v>
      </c>
    </row>
    <row r="2994" spans="68:68" ht="15" hidden="1" customHeight="1">
      <c r="BP2994" s="236">
        <f ca="1"/>
        <v>2.06666666666667</v>
      </c>
    </row>
    <row r="2995" spans="68:68" ht="15" hidden="1" customHeight="1">
      <c r="BP2995" s="236">
        <f ca="1"/>
        <v>2.0673611111111101</v>
      </c>
    </row>
    <row r="2996" spans="68:68" ht="15" hidden="1" customHeight="1">
      <c r="BP2996" s="236">
        <f ca="1"/>
        <v>2.06805555555556</v>
      </c>
    </row>
    <row r="2997" spans="68:68" ht="15" hidden="1" customHeight="1">
      <c r="BP2997" s="236">
        <f ca="1"/>
        <v>2.0687500000000001</v>
      </c>
    </row>
    <row r="2998" spans="68:68" ht="15" hidden="1" customHeight="1">
      <c r="BP2998" s="236">
        <f ca="1"/>
        <v>2.0694444444444402</v>
      </c>
    </row>
    <row r="2999" spans="68:68" ht="15" hidden="1" customHeight="1">
      <c r="BP2999" s="236">
        <f ca="1"/>
        <v>2.0701388888888901</v>
      </c>
    </row>
    <row r="3000" spans="68:68" ht="15" hidden="1" customHeight="1">
      <c r="BP3000" s="236">
        <f ca="1"/>
        <v>2.0708333333333302</v>
      </c>
    </row>
    <row r="3001" spans="68:68" ht="15" hidden="1" customHeight="1">
      <c r="BP3001" s="236">
        <f ca="1"/>
        <v>2.0715277777777801</v>
      </c>
    </row>
    <row r="3002" spans="68:68" ht="15" hidden="1" customHeight="1">
      <c r="BP3002" s="236">
        <f ca="1"/>
        <v>2.0722222222222202</v>
      </c>
    </row>
    <row r="3003" spans="68:68" ht="15" hidden="1" customHeight="1">
      <c r="BP3003" s="236">
        <f ca="1"/>
        <v>2.0729166666666701</v>
      </c>
    </row>
    <row r="3004" spans="68:68" ht="15" hidden="1" customHeight="1">
      <c r="BP3004" s="236">
        <f ca="1"/>
        <v>2.0736111111111102</v>
      </c>
    </row>
    <row r="3005" spans="68:68" ht="15" hidden="1" customHeight="1">
      <c r="BP3005" s="236">
        <f ca="1"/>
        <v>2.0743055555555601</v>
      </c>
    </row>
    <row r="3006" spans="68:68" ht="15" hidden="1" customHeight="1">
      <c r="BP3006" s="236">
        <f ca="1"/>
        <v>2.0750000000000002</v>
      </c>
    </row>
    <row r="3007" spans="68:68" ht="15" hidden="1" customHeight="1">
      <c r="BP3007" s="236">
        <f ca="1"/>
        <v>2.0756944444444398</v>
      </c>
    </row>
    <row r="3008" spans="68:68" ht="15" hidden="1" customHeight="1">
      <c r="BP3008" s="236">
        <f ca="1"/>
        <v>2.0763888888888902</v>
      </c>
    </row>
    <row r="3009" spans="68:68" ht="15" hidden="1" customHeight="1">
      <c r="BP3009" s="236">
        <f ca="1"/>
        <v>2.0770833333333298</v>
      </c>
    </row>
    <row r="3010" spans="68:68" ht="15" hidden="1" customHeight="1">
      <c r="BP3010" s="236">
        <f ca="1"/>
        <v>2.0777777777777802</v>
      </c>
    </row>
    <row r="3011" spans="68:68" ht="15" hidden="1" customHeight="1">
      <c r="BP3011" s="236">
        <f ca="1"/>
        <v>2.0784722222222198</v>
      </c>
    </row>
    <row r="3012" spans="68:68" ht="15" hidden="1" customHeight="1">
      <c r="BP3012" s="236">
        <f ca="1"/>
        <v>2.0791666666666702</v>
      </c>
    </row>
    <row r="3013" spans="68:68" ht="15" hidden="1" customHeight="1">
      <c r="BP3013" s="236">
        <f ca="1"/>
        <v>2.0798611111111098</v>
      </c>
    </row>
    <row r="3014" spans="68:68" ht="15" hidden="1" customHeight="1">
      <c r="BP3014" s="236">
        <f ca="1"/>
        <v>2.0805555555555602</v>
      </c>
    </row>
    <row r="3015" spans="68:68" ht="15" hidden="1" customHeight="1">
      <c r="BP3015" s="236">
        <f ca="1"/>
        <v>2.0812499999999998</v>
      </c>
    </row>
    <row r="3016" spans="68:68" ht="15" hidden="1" customHeight="1">
      <c r="BP3016" s="236">
        <f ca="1"/>
        <v>2.0819444444444399</v>
      </c>
    </row>
    <row r="3017" spans="68:68" ht="15" hidden="1" customHeight="1">
      <c r="BP3017" s="236">
        <f ca="1"/>
        <v>2.0826388888888898</v>
      </c>
    </row>
    <row r="3018" spans="68:68" ht="15" hidden="1" customHeight="1">
      <c r="BP3018" s="236">
        <f ca="1"/>
        <v>2.0833333333333299</v>
      </c>
    </row>
    <row r="3019" spans="68:68" ht="15" hidden="1" customHeight="1">
      <c r="BP3019" s="236">
        <f ca="1"/>
        <v>2.0840277777777798</v>
      </c>
    </row>
    <row r="3020" spans="68:68" ht="15" hidden="1" customHeight="1">
      <c r="BP3020" s="236">
        <f ca="1"/>
        <v>2.0847222222222199</v>
      </c>
    </row>
    <row r="3021" spans="68:68" ht="15" hidden="1" customHeight="1">
      <c r="BP3021" s="236">
        <f ca="1"/>
        <v>2.0854166666666698</v>
      </c>
    </row>
    <row r="3022" spans="68:68" ht="15" hidden="1" customHeight="1">
      <c r="BP3022" s="236">
        <f ca="1"/>
        <v>2.0861111111111099</v>
      </c>
    </row>
    <row r="3023" spans="68:68" ht="15" hidden="1" customHeight="1">
      <c r="BP3023" s="236">
        <f ca="1"/>
        <v>2.0868055555555598</v>
      </c>
    </row>
    <row r="3024" spans="68:68" ht="15" hidden="1" customHeight="1">
      <c r="BP3024" s="236">
        <f ca="1"/>
        <v>2.0874999999999999</v>
      </c>
    </row>
    <row r="3025" spans="68:68" ht="15" hidden="1" customHeight="1">
      <c r="BP3025" s="236">
        <f ca="1"/>
        <v>2.08819444444444</v>
      </c>
    </row>
    <row r="3026" spans="68:68" ht="15" hidden="1" customHeight="1">
      <c r="BP3026" s="236">
        <f ca="1"/>
        <v>2.0888888888888899</v>
      </c>
    </row>
    <row r="3027" spans="68:68" ht="15" hidden="1" customHeight="1">
      <c r="BP3027" s="236">
        <f ca="1"/>
        <v>2.08958333333333</v>
      </c>
    </row>
    <row r="3028" spans="68:68" ht="15" hidden="1" customHeight="1">
      <c r="BP3028" s="236">
        <f ca="1"/>
        <v>2.0902777777777799</v>
      </c>
    </row>
    <row r="3029" spans="68:68" ht="15" hidden="1" customHeight="1">
      <c r="BP3029" s="236">
        <f ca="1"/>
        <v>2.09097222222222</v>
      </c>
    </row>
    <row r="3030" spans="68:68" ht="15" hidden="1" customHeight="1">
      <c r="BP3030" s="236">
        <f ca="1"/>
        <v>2.0916666666666699</v>
      </c>
    </row>
    <row r="3031" spans="68:68" ht="15" hidden="1" customHeight="1">
      <c r="BP3031" s="236">
        <f ca="1"/>
        <v>2.09236111111111</v>
      </c>
    </row>
    <row r="3032" spans="68:68" ht="15" hidden="1" customHeight="1">
      <c r="BP3032" s="236">
        <f ca="1"/>
        <v>2.0930555555555599</v>
      </c>
    </row>
    <row r="3033" spans="68:68" ht="15" hidden="1" customHeight="1">
      <c r="BP3033" s="236">
        <f ca="1"/>
        <v>2.09375</v>
      </c>
    </row>
    <row r="3034" spans="68:68" ht="15" hidden="1" customHeight="1">
      <c r="BP3034" s="236">
        <f ca="1"/>
        <v>2.0944444444444401</v>
      </c>
    </row>
    <row r="3035" spans="68:68" ht="15" hidden="1" customHeight="1">
      <c r="BP3035" s="236">
        <f ca="1"/>
        <v>2.09513888888889</v>
      </c>
    </row>
    <row r="3036" spans="68:68" ht="15" hidden="1" customHeight="1">
      <c r="BP3036" s="236">
        <f ca="1"/>
        <v>2.0958333333333301</v>
      </c>
    </row>
    <row r="3037" spans="68:68" ht="15" hidden="1" customHeight="1">
      <c r="BP3037" s="236">
        <f ca="1"/>
        <v>2.09652777777778</v>
      </c>
    </row>
    <row r="3038" spans="68:68" ht="15" hidden="1" customHeight="1">
      <c r="BP3038" s="236">
        <f ca="1"/>
        <v>2.0972222222222201</v>
      </c>
    </row>
    <row r="3039" spans="68:68" ht="15" hidden="1" customHeight="1">
      <c r="BP3039" s="236">
        <f ca="1"/>
        <v>2.09791666666667</v>
      </c>
    </row>
    <row r="3040" spans="68:68" ht="15" hidden="1" customHeight="1">
      <c r="BP3040" s="236">
        <f ca="1"/>
        <v>2.0986111111111101</v>
      </c>
    </row>
    <row r="3041" spans="68:68" ht="15" hidden="1" customHeight="1">
      <c r="BP3041" s="236">
        <f ca="1"/>
        <v>2.09930555555556</v>
      </c>
    </row>
    <row r="3042" spans="68:68" ht="15" hidden="1" customHeight="1">
      <c r="BP3042" s="236">
        <f ca="1"/>
        <v>2.1</v>
      </c>
    </row>
    <row r="3043" spans="68:68" ht="15" hidden="1" customHeight="1">
      <c r="BP3043" s="236">
        <f ca="1"/>
        <v>2.1006944444444402</v>
      </c>
    </row>
    <row r="3044" spans="68:68" ht="15" hidden="1" customHeight="1">
      <c r="BP3044" s="236">
        <f ca="1"/>
        <v>2.1013888888888901</v>
      </c>
    </row>
    <row r="3045" spans="68:68" ht="15" hidden="1" customHeight="1">
      <c r="BP3045" s="236">
        <f ca="1"/>
        <v>2.1020833333333302</v>
      </c>
    </row>
    <row r="3046" spans="68:68" ht="15" hidden="1" customHeight="1">
      <c r="BP3046" s="236">
        <f ca="1"/>
        <v>2.1027777777777801</v>
      </c>
    </row>
    <row r="3047" spans="68:68" ht="15" hidden="1" customHeight="1">
      <c r="BP3047" s="236">
        <f ca="1"/>
        <v>2.1034722222222202</v>
      </c>
    </row>
    <row r="3048" spans="68:68" ht="15" hidden="1" customHeight="1">
      <c r="BP3048" s="236">
        <f ca="1"/>
        <v>2.1041666666666701</v>
      </c>
    </row>
    <row r="3049" spans="68:68" ht="15" hidden="1" customHeight="1">
      <c r="BP3049" s="236">
        <f ca="1"/>
        <v>2.1048611111111102</v>
      </c>
    </row>
    <row r="3050" spans="68:68" ht="15" hidden="1" customHeight="1">
      <c r="BP3050" s="236">
        <f ca="1"/>
        <v>2.1055555555555601</v>
      </c>
    </row>
    <row r="3051" spans="68:68" ht="15" hidden="1" customHeight="1">
      <c r="BP3051" s="236">
        <f ca="1"/>
        <v>2.1062500000000002</v>
      </c>
    </row>
    <row r="3052" spans="68:68" ht="15" hidden="1" customHeight="1">
      <c r="BP3052" s="236">
        <f ca="1"/>
        <v>2.1069444444444398</v>
      </c>
    </row>
    <row r="3053" spans="68:68" ht="15" hidden="1" customHeight="1">
      <c r="BP3053" s="236">
        <f ca="1"/>
        <v>2.1076388888888902</v>
      </c>
    </row>
    <row r="3054" spans="68:68" ht="15" hidden="1" customHeight="1">
      <c r="BP3054" s="236">
        <f ca="1"/>
        <v>2.1083333333333298</v>
      </c>
    </row>
    <row r="3055" spans="68:68" ht="15" hidden="1" customHeight="1">
      <c r="BP3055" s="236">
        <f ca="1"/>
        <v>2.1090277777777802</v>
      </c>
    </row>
    <row r="3056" spans="68:68" ht="15" hidden="1" customHeight="1">
      <c r="BP3056" s="236">
        <f ca="1"/>
        <v>2.1097222222222198</v>
      </c>
    </row>
    <row r="3057" spans="68:68" ht="15" hidden="1" customHeight="1">
      <c r="BP3057" s="236">
        <f ca="1"/>
        <v>2.1104166666666702</v>
      </c>
    </row>
    <row r="3058" spans="68:68" ht="15" hidden="1" customHeight="1">
      <c r="BP3058" s="236">
        <f ca="1"/>
        <v>2.1111111111111098</v>
      </c>
    </row>
    <row r="3059" spans="68:68" ht="15" hidden="1" customHeight="1">
      <c r="BP3059" s="236">
        <f ca="1"/>
        <v>2.1118055555555602</v>
      </c>
    </row>
    <row r="3060" spans="68:68" ht="15" hidden="1" customHeight="1">
      <c r="BP3060" s="236">
        <f ca="1"/>
        <v>2.1124999999999998</v>
      </c>
    </row>
    <row r="3061" spans="68:68" ht="15" hidden="1" customHeight="1">
      <c r="BP3061" s="236">
        <f ca="1"/>
        <v>2.1131944444444399</v>
      </c>
    </row>
    <row r="3062" spans="68:68" ht="15" hidden="1" customHeight="1">
      <c r="BP3062" s="236">
        <f ca="1"/>
        <v>2.1138888888888898</v>
      </c>
    </row>
    <row r="3063" spans="68:68" ht="15" hidden="1" customHeight="1">
      <c r="BP3063" s="236">
        <f ca="1"/>
        <v>2.1145833333333299</v>
      </c>
    </row>
    <row r="3064" spans="68:68" ht="15" hidden="1" customHeight="1">
      <c r="BP3064" s="236">
        <f ca="1"/>
        <v>2.1152777777777798</v>
      </c>
    </row>
    <row r="3065" spans="68:68" ht="15" hidden="1" customHeight="1">
      <c r="BP3065" s="236">
        <f ca="1"/>
        <v>2.1159722222222199</v>
      </c>
    </row>
    <row r="3066" spans="68:68" ht="15" hidden="1" customHeight="1">
      <c r="BP3066" s="236">
        <f ca="1"/>
        <v>2.1166666666666698</v>
      </c>
    </row>
    <row r="3067" spans="68:68" ht="15" hidden="1" customHeight="1">
      <c r="BP3067" s="236">
        <f ca="1"/>
        <v>2.1173611111111099</v>
      </c>
    </row>
    <row r="3068" spans="68:68" ht="15" hidden="1" customHeight="1">
      <c r="BP3068" s="236">
        <f ca="1"/>
        <v>2.1180555555555598</v>
      </c>
    </row>
    <row r="3069" spans="68:68" ht="15" hidden="1" customHeight="1">
      <c r="BP3069" s="236">
        <f ca="1"/>
        <v>2.1187499999999999</v>
      </c>
    </row>
    <row r="3070" spans="68:68" ht="15" hidden="1" customHeight="1">
      <c r="BP3070" s="236">
        <f ca="1"/>
        <v>2.11944444444444</v>
      </c>
    </row>
    <row r="3071" spans="68:68" ht="15" hidden="1" customHeight="1">
      <c r="BP3071" s="236">
        <f ca="1"/>
        <v>2.1201388888888899</v>
      </c>
    </row>
    <row r="3072" spans="68:68" ht="15" hidden="1" customHeight="1">
      <c r="BP3072" s="236">
        <f ca="1"/>
        <v>2.12083333333333</v>
      </c>
    </row>
    <row r="3073" spans="68:68" ht="15" hidden="1" customHeight="1">
      <c r="BP3073" s="236">
        <f ca="1"/>
        <v>2.1215277777777799</v>
      </c>
    </row>
    <row r="3074" spans="68:68" ht="15" hidden="1" customHeight="1">
      <c r="BP3074" s="236">
        <f ca="1"/>
        <v>2.12222222222222</v>
      </c>
    </row>
    <row r="3075" spans="68:68" ht="15" hidden="1" customHeight="1">
      <c r="BP3075" s="236">
        <f ca="1"/>
        <v>2.1229166666666699</v>
      </c>
    </row>
    <row r="3076" spans="68:68" ht="15" hidden="1" customHeight="1">
      <c r="BP3076" s="236">
        <f ca="1"/>
        <v>2.12361111111111</v>
      </c>
    </row>
    <row r="3077" spans="68:68" ht="15" hidden="1" customHeight="1">
      <c r="BP3077" s="236">
        <f ca="1"/>
        <v>2.1243055555555599</v>
      </c>
    </row>
    <row r="3078" spans="68:68" ht="15" hidden="1" customHeight="1">
      <c r="BP3078" s="236">
        <f ca="1"/>
        <v>2.125</v>
      </c>
    </row>
    <row r="3079" spans="68:68" ht="15" hidden="1" customHeight="1">
      <c r="BP3079" s="236">
        <f ca="1"/>
        <v>2.1256944444444401</v>
      </c>
    </row>
    <row r="3080" spans="68:68" ht="15" hidden="1" customHeight="1">
      <c r="BP3080" s="236">
        <f ca="1"/>
        <v>2.12638888888889</v>
      </c>
    </row>
    <row r="3081" spans="68:68" ht="15" hidden="1" customHeight="1">
      <c r="BP3081" s="236">
        <f ca="1"/>
        <v>2.1270833333333301</v>
      </c>
    </row>
    <row r="3082" spans="68:68" ht="15" hidden="1" customHeight="1">
      <c r="BP3082" s="236">
        <f ca="1"/>
        <v>2.12777777777778</v>
      </c>
    </row>
    <row r="3083" spans="68:68" ht="15" hidden="1" customHeight="1">
      <c r="BP3083" s="236">
        <f ca="1"/>
        <v>2.1284722222222201</v>
      </c>
    </row>
    <row r="3084" spans="68:68" ht="15" hidden="1" customHeight="1">
      <c r="BP3084" s="236">
        <f ca="1"/>
        <v>2.12916666666667</v>
      </c>
    </row>
    <row r="3085" spans="68:68" ht="15" hidden="1" customHeight="1">
      <c r="BP3085" s="236">
        <f ca="1"/>
        <v>2.1298611111111101</v>
      </c>
    </row>
    <row r="3086" spans="68:68" ht="15" hidden="1" customHeight="1">
      <c r="BP3086" s="236">
        <f ca="1"/>
        <v>2.13055555555556</v>
      </c>
    </row>
    <row r="3087" spans="68:68" ht="15" hidden="1" customHeight="1">
      <c r="BP3087" s="236">
        <f ca="1"/>
        <v>2.1312500000000001</v>
      </c>
    </row>
    <row r="3088" spans="68:68" ht="15" hidden="1" customHeight="1">
      <c r="BP3088" s="236">
        <f ca="1"/>
        <v>2.1319444444444402</v>
      </c>
    </row>
    <row r="3089" spans="68:68" ht="15" hidden="1" customHeight="1">
      <c r="BP3089" s="236">
        <f ca="1"/>
        <v>2.1326388888888901</v>
      </c>
    </row>
    <row r="3090" spans="68:68" ht="15" hidden="1" customHeight="1">
      <c r="BP3090" s="236">
        <f ca="1"/>
        <v>2.1333333333333302</v>
      </c>
    </row>
    <row r="3091" spans="68:68" ht="15" hidden="1" customHeight="1">
      <c r="BP3091" s="236">
        <f ca="1"/>
        <v>2.1340277777777801</v>
      </c>
    </row>
    <row r="3092" spans="68:68" ht="15" hidden="1" customHeight="1">
      <c r="BP3092" s="236">
        <f ca="1"/>
        <v>2.1347222222222202</v>
      </c>
    </row>
    <row r="3093" spans="68:68" ht="15" hidden="1" customHeight="1">
      <c r="BP3093" s="236">
        <f ca="1"/>
        <v>2.1354166666666701</v>
      </c>
    </row>
    <row r="3094" spans="68:68" ht="15" hidden="1" customHeight="1">
      <c r="BP3094" s="236">
        <f ca="1"/>
        <v>2.1361111111111102</v>
      </c>
    </row>
    <row r="3095" spans="68:68" ht="15" hidden="1" customHeight="1">
      <c r="BP3095" s="236">
        <f ca="1"/>
        <v>2.1368055555555601</v>
      </c>
    </row>
    <row r="3096" spans="68:68" ht="15" hidden="1" customHeight="1">
      <c r="BP3096" s="236">
        <f ca="1"/>
        <v>2.1375000000000002</v>
      </c>
    </row>
    <row r="3097" spans="68:68" ht="15" hidden="1" customHeight="1">
      <c r="BP3097" s="236">
        <f ca="1"/>
        <v>2.1381944444444398</v>
      </c>
    </row>
    <row r="3098" spans="68:68" ht="15" hidden="1" customHeight="1">
      <c r="BP3098" s="236">
        <f ca="1"/>
        <v>2.1388888888888902</v>
      </c>
    </row>
    <row r="3099" spans="68:68" ht="15" hidden="1" customHeight="1">
      <c r="BP3099" s="236">
        <f ca="1"/>
        <v>2.1395833333333298</v>
      </c>
    </row>
    <row r="3100" spans="68:68" ht="15" hidden="1" customHeight="1">
      <c r="BP3100" s="236">
        <f ca="1"/>
        <v>2.1402777777777802</v>
      </c>
    </row>
    <row r="3101" spans="68:68" ht="15" hidden="1" customHeight="1">
      <c r="BP3101" s="236">
        <f ca="1"/>
        <v>2.1409722222222198</v>
      </c>
    </row>
    <row r="3102" spans="68:68" ht="15" hidden="1" customHeight="1">
      <c r="BP3102" s="236">
        <f ca="1"/>
        <v>2.1416666666666702</v>
      </c>
    </row>
    <row r="3103" spans="68:68" ht="15" hidden="1" customHeight="1">
      <c r="BP3103" s="236">
        <f ca="1"/>
        <v>2.1423611111111098</v>
      </c>
    </row>
    <row r="3104" spans="68:68" ht="15" hidden="1" customHeight="1">
      <c r="BP3104" s="236">
        <f ca="1"/>
        <v>2.1430555555555602</v>
      </c>
    </row>
    <row r="3105" spans="68:68" ht="15" hidden="1" customHeight="1">
      <c r="BP3105" s="236">
        <f ca="1"/>
        <v>2.1437499999999998</v>
      </c>
    </row>
    <row r="3106" spans="68:68" ht="15" hidden="1" customHeight="1">
      <c r="BP3106" s="236">
        <f ca="1"/>
        <v>2.1444444444444399</v>
      </c>
    </row>
    <row r="3107" spans="68:68" ht="15" hidden="1" customHeight="1">
      <c r="BP3107" s="236">
        <f ca="1"/>
        <v>2.1451388888888898</v>
      </c>
    </row>
    <row r="3108" spans="68:68" ht="15" hidden="1" customHeight="1">
      <c r="BP3108" s="236">
        <f ca="1"/>
        <v>2.1458333333333299</v>
      </c>
    </row>
    <row r="3109" spans="68:68" ht="15" hidden="1" customHeight="1">
      <c r="BP3109" s="236">
        <f ca="1"/>
        <v>2.1465277777777798</v>
      </c>
    </row>
    <row r="3110" spans="68:68" ht="15" hidden="1" customHeight="1">
      <c r="BP3110" s="236">
        <f ca="1"/>
        <v>2.1472222222222199</v>
      </c>
    </row>
    <row r="3111" spans="68:68" ht="15" hidden="1" customHeight="1">
      <c r="BP3111" s="236">
        <f ca="1"/>
        <v>2.1479166666666698</v>
      </c>
    </row>
    <row r="3112" spans="68:68" ht="15" hidden="1" customHeight="1">
      <c r="BP3112" s="236">
        <f ca="1"/>
        <v>2.1486111111111099</v>
      </c>
    </row>
    <row r="3113" spans="68:68" ht="15" hidden="1" customHeight="1">
      <c r="BP3113" s="236">
        <f ca="1"/>
        <v>2.1493055555555598</v>
      </c>
    </row>
    <row r="3114" spans="68:68" ht="15" hidden="1" customHeight="1">
      <c r="BP3114" s="236">
        <f ca="1"/>
        <v>2.15</v>
      </c>
    </row>
    <row r="3115" spans="68:68" ht="15" hidden="1" customHeight="1">
      <c r="BP3115" s="236">
        <f ca="1"/>
        <v>2.15069444444444</v>
      </c>
    </row>
    <row r="3116" spans="68:68" ht="15" hidden="1" customHeight="1">
      <c r="BP3116" s="236">
        <f ca="1"/>
        <v>2.1513888888888899</v>
      </c>
    </row>
    <row r="3117" spans="68:68" ht="15" hidden="1" customHeight="1">
      <c r="BP3117" s="236">
        <f ca="1"/>
        <v>2.15208333333333</v>
      </c>
    </row>
    <row r="3118" spans="68:68" ht="15" hidden="1" customHeight="1">
      <c r="BP3118" s="236">
        <f ca="1"/>
        <v>2.1527777777777799</v>
      </c>
    </row>
    <row r="3119" spans="68:68" ht="15" hidden="1" customHeight="1">
      <c r="BP3119" s="236">
        <f ca="1"/>
        <v>2.15347222222222</v>
      </c>
    </row>
    <row r="3120" spans="68:68" ht="15" hidden="1" customHeight="1">
      <c r="BP3120" s="236">
        <f ca="1"/>
        <v>2.1541666666666699</v>
      </c>
    </row>
    <row r="3121" spans="68:68" ht="15" hidden="1" customHeight="1">
      <c r="BP3121" s="236">
        <f ca="1"/>
        <v>2.15486111111111</v>
      </c>
    </row>
    <row r="3122" spans="68:68" ht="15" hidden="1" customHeight="1">
      <c r="BP3122" s="236">
        <f ca="1"/>
        <v>2.1555555555555599</v>
      </c>
    </row>
    <row r="3123" spans="68:68" ht="15" hidden="1" customHeight="1">
      <c r="BP3123" s="236">
        <f ca="1"/>
        <v>2.15625</v>
      </c>
    </row>
    <row r="3124" spans="68:68" ht="15" hidden="1" customHeight="1">
      <c r="BP3124" s="236">
        <f ca="1"/>
        <v>2.1569444444444401</v>
      </c>
    </row>
    <row r="3125" spans="68:68" ht="15" hidden="1" customHeight="1">
      <c r="BP3125" s="236">
        <f ca="1"/>
        <v>2.15763888888889</v>
      </c>
    </row>
    <row r="3126" spans="68:68" ht="15" hidden="1" customHeight="1">
      <c r="BP3126" s="236">
        <f ca="1"/>
        <v>2.1583333333333301</v>
      </c>
    </row>
    <row r="3127" spans="68:68" ht="15" hidden="1" customHeight="1">
      <c r="BP3127" s="236">
        <f ca="1"/>
        <v>2.15902777777778</v>
      </c>
    </row>
    <row r="3128" spans="68:68" ht="15" hidden="1" customHeight="1">
      <c r="BP3128" s="236">
        <f ca="1"/>
        <v>2.1597222222222201</v>
      </c>
    </row>
    <row r="3129" spans="68:68" ht="15" hidden="1" customHeight="1">
      <c r="BP3129" s="236">
        <f ca="1"/>
        <v>2.16041666666667</v>
      </c>
    </row>
    <row r="3130" spans="68:68" ht="15" hidden="1" customHeight="1">
      <c r="BP3130" s="236">
        <f ca="1"/>
        <v>2.1611111111111101</v>
      </c>
    </row>
    <row r="3131" spans="68:68" ht="15" hidden="1" customHeight="1">
      <c r="BP3131" s="236">
        <f ca="1"/>
        <v>2.16180555555556</v>
      </c>
    </row>
    <row r="3132" spans="68:68" ht="15" hidden="1" customHeight="1">
      <c r="BP3132" s="236">
        <f ca="1"/>
        <v>2.1625000000000001</v>
      </c>
    </row>
    <row r="3133" spans="68:68" ht="15" hidden="1" customHeight="1">
      <c r="BP3133" s="236">
        <f ca="1"/>
        <v>2.1631944444444402</v>
      </c>
    </row>
    <row r="3134" spans="68:68" ht="15" hidden="1" customHeight="1">
      <c r="BP3134" s="236">
        <f ca="1"/>
        <v>2.1638888888888901</v>
      </c>
    </row>
    <row r="3135" spans="68:68" ht="15" hidden="1" customHeight="1">
      <c r="BP3135" s="236">
        <f ca="1"/>
        <v>2.1645833333333302</v>
      </c>
    </row>
    <row r="3136" spans="68:68" ht="15" hidden="1" customHeight="1">
      <c r="BP3136" s="236">
        <f ca="1"/>
        <v>2.1652777777777801</v>
      </c>
    </row>
    <row r="3137" spans="68:68" ht="15" hidden="1" customHeight="1">
      <c r="BP3137" s="236">
        <f ca="1"/>
        <v>2.1659722222222202</v>
      </c>
    </row>
    <row r="3138" spans="68:68" ht="15" hidden="1" customHeight="1">
      <c r="BP3138" s="236">
        <f ca="1"/>
        <v>2.1666666666666701</v>
      </c>
    </row>
    <row r="3139" spans="68:68" ht="15" hidden="1" customHeight="1">
      <c r="BP3139" s="236">
        <f ca="1"/>
        <v>2.1673611111111102</v>
      </c>
    </row>
    <row r="3140" spans="68:68" ht="15" hidden="1" customHeight="1">
      <c r="BP3140" s="236">
        <f ca="1"/>
        <v>2.1680555555555601</v>
      </c>
    </row>
    <row r="3141" spans="68:68" ht="15" hidden="1" customHeight="1">
      <c r="BP3141" s="236">
        <f ca="1"/>
        <v>2.1687500000000002</v>
      </c>
    </row>
    <row r="3142" spans="68:68" ht="15" hidden="1" customHeight="1">
      <c r="BP3142" s="236">
        <f ca="1"/>
        <v>2.1694444444444398</v>
      </c>
    </row>
    <row r="3143" spans="68:68" ht="15" hidden="1" customHeight="1">
      <c r="BP3143" s="236">
        <f ca="1"/>
        <v>2.1701388888888902</v>
      </c>
    </row>
    <row r="3144" spans="68:68" ht="15" hidden="1" customHeight="1">
      <c r="BP3144" s="236">
        <f ca="1"/>
        <v>2.1708333333333298</v>
      </c>
    </row>
    <row r="3145" spans="68:68" ht="15" hidden="1" customHeight="1">
      <c r="BP3145" s="236">
        <f ca="1"/>
        <v>2.1715277777777802</v>
      </c>
    </row>
    <row r="3146" spans="68:68" ht="15" hidden="1" customHeight="1">
      <c r="BP3146" s="236">
        <f ca="1"/>
        <v>2.1722222222222198</v>
      </c>
    </row>
    <row r="3147" spans="68:68" ht="15" hidden="1" customHeight="1">
      <c r="BP3147" s="236">
        <f ca="1"/>
        <v>2.1729166666666702</v>
      </c>
    </row>
    <row r="3148" spans="68:68" ht="15" hidden="1" customHeight="1">
      <c r="BP3148" s="236">
        <f ca="1"/>
        <v>2.1736111111111098</v>
      </c>
    </row>
    <row r="3149" spans="68:68" ht="15" hidden="1" customHeight="1">
      <c r="BP3149" s="236">
        <f ca="1"/>
        <v>2.1743055555555602</v>
      </c>
    </row>
    <row r="3150" spans="68:68" ht="15" hidden="1" customHeight="1">
      <c r="BP3150" s="236">
        <f ca="1"/>
        <v>2.1749999999999998</v>
      </c>
    </row>
    <row r="3151" spans="68:68" ht="15" hidden="1" customHeight="1">
      <c r="BP3151" s="236">
        <f ca="1"/>
        <v>2.1756944444444399</v>
      </c>
    </row>
    <row r="3152" spans="68:68" ht="15" hidden="1" customHeight="1">
      <c r="BP3152" s="236">
        <f ca="1"/>
        <v>2.1763888888888898</v>
      </c>
    </row>
    <row r="3153" spans="68:68" ht="15" hidden="1" customHeight="1">
      <c r="BP3153" s="236">
        <f ca="1"/>
        <v>2.1770833333333299</v>
      </c>
    </row>
    <row r="3154" spans="68:68" ht="15" hidden="1" customHeight="1">
      <c r="BP3154" s="236">
        <f ca="1"/>
        <v>2.1777777777777798</v>
      </c>
    </row>
    <row r="3155" spans="68:68" ht="15" hidden="1" customHeight="1">
      <c r="BP3155" s="236">
        <f ca="1"/>
        <v>2.1784722222222199</v>
      </c>
    </row>
    <row r="3156" spans="68:68" ht="15" hidden="1" customHeight="1">
      <c r="BP3156" s="236">
        <f ca="1"/>
        <v>2.1791666666666698</v>
      </c>
    </row>
    <row r="3157" spans="68:68" ht="15" hidden="1" customHeight="1">
      <c r="BP3157" s="236">
        <f ca="1"/>
        <v>2.1798611111111099</v>
      </c>
    </row>
    <row r="3158" spans="68:68" ht="15" hidden="1" customHeight="1">
      <c r="BP3158" s="236">
        <f ca="1"/>
        <v>2.1805555555555598</v>
      </c>
    </row>
    <row r="3159" spans="68:68" ht="15" hidden="1" customHeight="1">
      <c r="BP3159" s="236">
        <f ca="1"/>
        <v>2.1812499999999999</v>
      </c>
    </row>
    <row r="3160" spans="68:68" ht="15" hidden="1" customHeight="1">
      <c r="BP3160" s="236">
        <f ca="1"/>
        <v>2.18194444444444</v>
      </c>
    </row>
    <row r="3161" spans="68:68" ht="15" hidden="1" customHeight="1">
      <c r="BP3161" s="236">
        <f ca="1"/>
        <v>2.1826388888888899</v>
      </c>
    </row>
    <row r="3162" spans="68:68" ht="15" hidden="1" customHeight="1">
      <c r="BP3162" s="236">
        <f ca="1"/>
        <v>2.18333333333333</v>
      </c>
    </row>
    <row r="3163" spans="68:68" ht="15" hidden="1" customHeight="1">
      <c r="BP3163" s="236">
        <f ca="1"/>
        <v>2.1840277777777799</v>
      </c>
    </row>
    <row r="3164" spans="68:68" ht="15" hidden="1" customHeight="1">
      <c r="BP3164" s="236">
        <f ca="1"/>
        <v>2.18472222222222</v>
      </c>
    </row>
    <row r="3165" spans="68:68" ht="15" hidden="1" customHeight="1">
      <c r="BP3165" s="236">
        <f ca="1"/>
        <v>2.1854166666666699</v>
      </c>
    </row>
    <row r="3166" spans="68:68" ht="15" hidden="1" customHeight="1">
      <c r="BP3166" s="236">
        <f ca="1"/>
        <v>2.18611111111111</v>
      </c>
    </row>
    <row r="3167" spans="68:68" ht="15" hidden="1" customHeight="1">
      <c r="BP3167" s="236">
        <f ca="1"/>
        <v>2.1868055555555599</v>
      </c>
    </row>
    <row r="3168" spans="68:68" ht="15" hidden="1" customHeight="1">
      <c r="BP3168" s="236">
        <f ca="1"/>
        <v>2.1875</v>
      </c>
    </row>
    <row r="3169" spans="68:68" ht="15" hidden="1" customHeight="1">
      <c r="BP3169" s="236">
        <f ca="1"/>
        <v>2.1881944444444401</v>
      </c>
    </row>
    <row r="3170" spans="68:68" ht="15" hidden="1" customHeight="1">
      <c r="BP3170" s="236">
        <f ca="1"/>
        <v>2.18888888888889</v>
      </c>
    </row>
    <row r="3171" spans="68:68" ht="15" hidden="1" customHeight="1">
      <c r="BP3171" s="236">
        <f ca="1"/>
        <v>2.1895833333333301</v>
      </c>
    </row>
    <row r="3172" spans="68:68" ht="15" hidden="1" customHeight="1">
      <c r="BP3172" s="236">
        <f ca="1"/>
        <v>2.19027777777778</v>
      </c>
    </row>
    <row r="3173" spans="68:68" ht="15" hidden="1" customHeight="1">
      <c r="BP3173" s="236">
        <f ca="1"/>
        <v>2.1909722222222201</v>
      </c>
    </row>
    <row r="3174" spans="68:68" ht="15" hidden="1" customHeight="1">
      <c r="BP3174" s="236">
        <f ca="1"/>
        <v>2.19166666666667</v>
      </c>
    </row>
    <row r="3175" spans="68:68" ht="15" hidden="1" customHeight="1">
      <c r="BP3175" s="236">
        <f ca="1"/>
        <v>2.1923611111111101</v>
      </c>
    </row>
    <row r="3176" spans="68:68" ht="15" hidden="1" customHeight="1">
      <c r="BP3176" s="236">
        <f ca="1"/>
        <v>2.19305555555556</v>
      </c>
    </row>
    <row r="3177" spans="68:68" ht="15" hidden="1" customHeight="1">
      <c r="BP3177" s="236">
        <f ca="1"/>
        <v>2.1937500000000001</v>
      </c>
    </row>
    <row r="3178" spans="68:68" ht="15" hidden="1" customHeight="1">
      <c r="BP3178" s="236">
        <f ca="1"/>
        <v>2.1944444444444402</v>
      </c>
    </row>
    <row r="3179" spans="68:68" ht="15" hidden="1" customHeight="1">
      <c r="BP3179" s="236">
        <f ca="1"/>
        <v>2.1951388888888901</v>
      </c>
    </row>
    <row r="3180" spans="68:68" ht="15" hidden="1" customHeight="1">
      <c r="BP3180" s="236">
        <f ca="1"/>
        <v>2.1958333333333302</v>
      </c>
    </row>
    <row r="3181" spans="68:68" ht="15" hidden="1" customHeight="1">
      <c r="BP3181" s="236">
        <f ca="1"/>
        <v>2.1965277777777801</v>
      </c>
    </row>
    <row r="3182" spans="68:68" ht="15" hidden="1" customHeight="1">
      <c r="BP3182" s="236">
        <f ca="1"/>
        <v>2.1972222222222202</v>
      </c>
    </row>
    <row r="3183" spans="68:68" ht="15" hidden="1" customHeight="1">
      <c r="BP3183" s="236">
        <f ca="1"/>
        <v>2.1979166666666701</v>
      </c>
    </row>
    <row r="3184" spans="68:68" ht="15" hidden="1" customHeight="1">
      <c r="BP3184" s="236">
        <f ca="1"/>
        <v>2.1986111111111102</v>
      </c>
    </row>
    <row r="3185" spans="68:68" ht="15" hidden="1" customHeight="1">
      <c r="BP3185" s="236">
        <f ca="1"/>
        <v>2.1993055555555601</v>
      </c>
    </row>
    <row r="3186" spans="68:68" ht="15" hidden="1" customHeight="1">
      <c r="BP3186" s="236">
        <f ca="1"/>
        <v>2.2000000000000002</v>
      </c>
    </row>
    <row r="3187" spans="68:68" ht="15" hidden="1" customHeight="1">
      <c r="BP3187" s="236">
        <f ca="1"/>
        <v>2.2006944444444398</v>
      </c>
    </row>
    <row r="3188" spans="68:68" ht="15" hidden="1" customHeight="1">
      <c r="BP3188" s="236">
        <f ca="1"/>
        <v>2.2013888888888902</v>
      </c>
    </row>
    <row r="3189" spans="68:68" ht="15" hidden="1" customHeight="1">
      <c r="BP3189" s="236">
        <f ca="1"/>
        <v>2.2020833333333298</v>
      </c>
    </row>
    <row r="3190" spans="68:68" ht="15" hidden="1" customHeight="1">
      <c r="BP3190" s="236">
        <f ca="1"/>
        <v>2.2027777777777802</v>
      </c>
    </row>
    <row r="3191" spans="68:68" ht="15" hidden="1" customHeight="1">
      <c r="BP3191" s="236">
        <f ca="1"/>
        <v>2.2034722222222198</v>
      </c>
    </row>
    <row r="3192" spans="68:68" ht="15" hidden="1" customHeight="1">
      <c r="BP3192" s="236">
        <f ca="1"/>
        <v>2.2041666666666702</v>
      </c>
    </row>
    <row r="3193" spans="68:68" ht="15" hidden="1" customHeight="1">
      <c r="BP3193" s="236">
        <f ca="1"/>
        <v>2.2048611111111098</v>
      </c>
    </row>
    <row r="3194" spans="68:68" ht="15" hidden="1" customHeight="1">
      <c r="BP3194" s="236">
        <f ca="1"/>
        <v>2.2055555555555602</v>
      </c>
    </row>
    <row r="3195" spans="68:68" ht="15" hidden="1" customHeight="1">
      <c r="BP3195" s="236">
        <f ca="1"/>
        <v>2.2062499999999998</v>
      </c>
    </row>
    <row r="3196" spans="68:68" ht="15" hidden="1" customHeight="1">
      <c r="BP3196" s="236">
        <f ca="1"/>
        <v>2.2069444444444399</v>
      </c>
    </row>
    <row r="3197" spans="68:68" ht="15" hidden="1" customHeight="1">
      <c r="BP3197" s="236">
        <f ca="1"/>
        <v>2.2076388888888898</v>
      </c>
    </row>
    <row r="3198" spans="68:68" ht="15" hidden="1" customHeight="1">
      <c r="BP3198" s="236">
        <f ca="1"/>
        <v>2.2083333333333299</v>
      </c>
    </row>
    <row r="3199" spans="68:68" ht="15" hidden="1" customHeight="1">
      <c r="BP3199" s="236">
        <f ca="1"/>
        <v>2.2090277777777798</v>
      </c>
    </row>
    <row r="3200" spans="68:68" ht="15" hidden="1" customHeight="1">
      <c r="BP3200" s="236">
        <f ca="1"/>
        <v>2.2097222222222199</v>
      </c>
    </row>
    <row r="3201" spans="68:68" ht="15" hidden="1" customHeight="1">
      <c r="BP3201" s="236">
        <f ca="1"/>
        <v>2.2104166666666698</v>
      </c>
    </row>
    <row r="3202" spans="68:68" ht="15" hidden="1" customHeight="1">
      <c r="BP3202" s="236">
        <f ca="1"/>
        <v>2.2111111111111099</v>
      </c>
    </row>
    <row r="3203" spans="68:68" ht="15" hidden="1" customHeight="1">
      <c r="BP3203" s="236">
        <f ca="1"/>
        <v>2.2118055555555598</v>
      </c>
    </row>
    <row r="3204" spans="68:68" ht="15" hidden="1" customHeight="1">
      <c r="BP3204" s="236">
        <f ca="1"/>
        <v>2.2124999999999999</v>
      </c>
    </row>
    <row r="3205" spans="68:68" ht="15" hidden="1" customHeight="1">
      <c r="BP3205" s="236">
        <f ca="1"/>
        <v>2.21319444444444</v>
      </c>
    </row>
    <row r="3206" spans="68:68" ht="15" hidden="1" customHeight="1">
      <c r="BP3206" s="236">
        <f ca="1"/>
        <v>2.2138888888888899</v>
      </c>
    </row>
    <row r="3207" spans="68:68" ht="15" hidden="1" customHeight="1">
      <c r="BP3207" s="236">
        <f ca="1"/>
        <v>2.21458333333333</v>
      </c>
    </row>
    <row r="3208" spans="68:68" ht="15" hidden="1" customHeight="1">
      <c r="BP3208" s="236">
        <f ca="1"/>
        <v>2.2152777777777799</v>
      </c>
    </row>
    <row r="3209" spans="68:68" ht="15" hidden="1" customHeight="1">
      <c r="BP3209" s="236">
        <f ca="1"/>
        <v>2.21597222222222</v>
      </c>
    </row>
    <row r="3210" spans="68:68" ht="15" hidden="1" customHeight="1">
      <c r="BP3210" s="236">
        <f ca="1"/>
        <v>2.2166666666666699</v>
      </c>
    </row>
    <row r="3211" spans="68:68" ht="15" hidden="1" customHeight="1">
      <c r="BP3211" s="236">
        <f ca="1"/>
        <v>2.21736111111111</v>
      </c>
    </row>
    <row r="3212" spans="68:68" ht="15" hidden="1" customHeight="1">
      <c r="BP3212" s="236">
        <f ca="1"/>
        <v>2.2180555555555599</v>
      </c>
    </row>
    <row r="3213" spans="68:68" ht="15" hidden="1" customHeight="1">
      <c r="BP3213" s="236">
        <f ca="1"/>
        <v>2.21875</v>
      </c>
    </row>
    <row r="3214" spans="68:68" ht="15" hidden="1" customHeight="1">
      <c r="BP3214" s="236">
        <f ca="1"/>
        <v>2.2194444444444401</v>
      </c>
    </row>
    <row r="3215" spans="68:68" ht="15" hidden="1" customHeight="1">
      <c r="BP3215" s="236">
        <f ca="1"/>
        <v>2.22013888888889</v>
      </c>
    </row>
    <row r="3216" spans="68:68" ht="15" hidden="1" customHeight="1">
      <c r="BP3216" s="236">
        <f ca="1"/>
        <v>2.2208333333333301</v>
      </c>
    </row>
    <row r="3217" spans="68:68" ht="15" hidden="1" customHeight="1">
      <c r="BP3217" s="236">
        <f ca="1"/>
        <v>2.22152777777778</v>
      </c>
    </row>
    <row r="3218" spans="68:68" ht="15" hidden="1" customHeight="1">
      <c r="BP3218" s="236">
        <f ca="1"/>
        <v>2.2222222222222201</v>
      </c>
    </row>
    <row r="3219" spans="68:68" ht="15" hidden="1" customHeight="1">
      <c r="BP3219" s="236">
        <f ca="1"/>
        <v>2.22291666666667</v>
      </c>
    </row>
    <row r="3220" spans="68:68" ht="15" hidden="1" customHeight="1">
      <c r="BP3220" s="236">
        <f ca="1"/>
        <v>2.2236111111111101</v>
      </c>
    </row>
    <row r="3221" spans="68:68" ht="15" hidden="1" customHeight="1">
      <c r="BP3221" s="236">
        <f ca="1"/>
        <v>2.22430555555556</v>
      </c>
    </row>
    <row r="3222" spans="68:68" ht="15" hidden="1" customHeight="1">
      <c r="BP3222" s="236">
        <f ca="1"/>
        <v>2.2250000000000001</v>
      </c>
    </row>
    <row r="3223" spans="68:68" ht="15" hidden="1" customHeight="1">
      <c r="BP3223" s="236">
        <f ca="1"/>
        <v>2.2256944444444402</v>
      </c>
    </row>
    <row r="3224" spans="68:68" ht="15" hidden="1" customHeight="1">
      <c r="BP3224" s="236">
        <f ca="1"/>
        <v>2.2263888888888901</v>
      </c>
    </row>
    <row r="3225" spans="68:68" ht="15" hidden="1" customHeight="1">
      <c r="BP3225" s="236">
        <f ca="1"/>
        <v>2.2270833333333302</v>
      </c>
    </row>
    <row r="3226" spans="68:68" ht="15" hidden="1" customHeight="1">
      <c r="BP3226" s="236">
        <f ca="1"/>
        <v>2.2277777777777801</v>
      </c>
    </row>
    <row r="3227" spans="68:68" ht="15" hidden="1" customHeight="1">
      <c r="BP3227" s="236">
        <f ca="1"/>
        <v>2.2284722222222202</v>
      </c>
    </row>
    <row r="3228" spans="68:68" ht="15" hidden="1" customHeight="1">
      <c r="BP3228" s="236">
        <f ca="1"/>
        <v>2.2291666666666701</v>
      </c>
    </row>
    <row r="3229" spans="68:68" ht="15" hidden="1" customHeight="1">
      <c r="BP3229" s="236">
        <f ca="1"/>
        <v>2.2298611111111102</v>
      </c>
    </row>
    <row r="3230" spans="68:68" ht="15" hidden="1" customHeight="1">
      <c r="BP3230" s="236">
        <f ca="1"/>
        <v>2.2305555555555601</v>
      </c>
    </row>
    <row r="3231" spans="68:68" ht="15" hidden="1" customHeight="1">
      <c r="BP3231" s="236">
        <f ca="1"/>
        <v>2.2312500000000002</v>
      </c>
    </row>
    <row r="3232" spans="68:68" ht="15" hidden="1" customHeight="1">
      <c r="BP3232" s="236">
        <f ca="1"/>
        <v>2.2319444444444398</v>
      </c>
    </row>
    <row r="3233" spans="68:68" ht="15" hidden="1" customHeight="1">
      <c r="BP3233" s="236">
        <f ca="1"/>
        <v>2.2326388888888902</v>
      </c>
    </row>
    <row r="3234" spans="68:68" ht="15" hidden="1" customHeight="1">
      <c r="BP3234" s="236">
        <f ca="1"/>
        <v>2.2333333333333298</v>
      </c>
    </row>
    <row r="3235" spans="68:68" ht="15" hidden="1" customHeight="1">
      <c r="BP3235" s="236">
        <f ca="1"/>
        <v>2.2340277777777802</v>
      </c>
    </row>
    <row r="3236" spans="68:68" ht="15" hidden="1" customHeight="1">
      <c r="BP3236" s="236">
        <f ca="1"/>
        <v>2.2347222222222198</v>
      </c>
    </row>
    <row r="3237" spans="68:68" ht="15" hidden="1" customHeight="1">
      <c r="BP3237" s="236">
        <f ca="1"/>
        <v>2.2354166666666702</v>
      </c>
    </row>
    <row r="3238" spans="68:68" ht="15" hidden="1" customHeight="1">
      <c r="BP3238" s="236">
        <f ca="1"/>
        <v>2.2361111111111098</v>
      </c>
    </row>
    <row r="3239" spans="68:68" ht="15" hidden="1" customHeight="1">
      <c r="BP3239" s="236">
        <f ca="1"/>
        <v>2.2368055555555602</v>
      </c>
    </row>
    <row r="3240" spans="68:68" ht="15" hidden="1" customHeight="1">
      <c r="BP3240" s="236">
        <f ca="1"/>
        <v>2.2374999999999998</v>
      </c>
    </row>
    <row r="3241" spans="68:68" ht="15" hidden="1" customHeight="1">
      <c r="BP3241" s="236">
        <f ca="1"/>
        <v>2.2381944444444399</v>
      </c>
    </row>
    <row r="3242" spans="68:68" ht="15" hidden="1" customHeight="1">
      <c r="BP3242" s="236">
        <f ca="1"/>
        <v>2.2388888888888898</v>
      </c>
    </row>
    <row r="3243" spans="68:68" ht="15" hidden="1" customHeight="1">
      <c r="BP3243" s="236">
        <f ca="1"/>
        <v>2.2395833333333299</v>
      </c>
    </row>
    <row r="3244" spans="68:68" ht="15" hidden="1" customHeight="1">
      <c r="BP3244" s="236">
        <f ca="1"/>
        <v>2.2402777777777798</v>
      </c>
    </row>
    <row r="3245" spans="68:68" ht="15" hidden="1" customHeight="1">
      <c r="BP3245" s="236">
        <f ca="1"/>
        <v>2.2409722222222199</v>
      </c>
    </row>
    <row r="3246" spans="68:68" ht="15" hidden="1" customHeight="1">
      <c r="BP3246" s="236">
        <f ca="1"/>
        <v>2.2416666666666698</v>
      </c>
    </row>
    <row r="3247" spans="68:68" ht="15" hidden="1" customHeight="1">
      <c r="BP3247" s="236">
        <f ca="1"/>
        <v>2.2423611111111099</v>
      </c>
    </row>
    <row r="3248" spans="68:68" ht="15" hidden="1" customHeight="1">
      <c r="BP3248" s="236">
        <f ca="1"/>
        <v>2.2430555555555598</v>
      </c>
    </row>
    <row r="3249" spans="68:68" ht="15" hidden="1" customHeight="1">
      <c r="BP3249" s="236">
        <f ca="1"/>
        <v>2.2437499999999999</v>
      </c>
    </row>
    <row r="3250" spans="68:68" ht="15" hidden="1" customHeight="1">
      <c r="BP3250" s="236">
        <f ca="1"/>
        <v>2.24444444444444</v>
      </c>
    </row>
    <row r="3251" spans="68:68" ht="15" hidden="1" customHeight="1">
      <c r="BP3251" s="236">
        <f ca="1"/>
        <v>2.2451388888888899</v>
      </c>
    </row>
    <row r="3252" spans="68:68" ht="15" hidden="1" customHeight="1">
      <c r="BP3252" s="236">
        <f ca="1"/>
        <v>2.24583333333333</v>
      </c>
    </row>
    <row r="3253" spans="68:68" ht="15" hidden="1" customHeight="1">
      <c r="BP3253" s="236">
        <f ca="1"/>
        <v>2.2465277777777799</v>
      </c>
    </row>
    <row r="3254" spans="68:68" ht="15" hidden="1" customHeight="1">
      <c r="BP3254" s="236">
        <f ca="1"/>
        <v>2.24722222222222</v>
      </c>
    </row>
    <row r="3255" spans="68:68" ht="15" hidden="1" customHeight="1">
      <c r="BP3255" s="236">
        <f ca="1"/>
        <v>2.2479166666666699</v>
      </c>
    </row>
    <row r="3256" spans="68:68" ht="15" hidden="1" customHeight="1">
      <c r="BP3256" s="236">
        <f ca="1"/>
        <v>2.24861111111111</v>
      </c>
    </row>
    <row r="3257" spans="68:68" ht="15" hidden="1" customHeight="1">
      <c r="BP3257" s="236">
        <f ca="1"/>
        <v>2.2493055555555599</v>
      </c>
    </row>
    <row r="3258" spans="68:68" ht="15" hidden="1" customHeight="1">
      <c r="BP3258" s="236">
        <f ca="1"/>
        <v>2.25</v>
      </c>
    </row>
    <row r="3259" spans="68:68" ht="15" hidden="1" customHeight="1">
      <c r="BP3259" s="236">
        <f ca="1"/>
        <v>2.2506944444444401</v>
      </c>
    </row>
    <row r="3260" spans="68:68" ht="15" hidden="1" customHeight="1">
      <c r="BP3260" s="236">
        <f ca="1"/>
        <v>2.25138888888889</v>
      </c>
    </row>
    <row r="3261" spans="68:68" ht="15" hidden="1" customHeight="1">
      <c r="BP3261" s="236">
        <f ca="1"/>
        <v>2.2520833333333301</v>
      </c>
    </row>
    <row r="3262" spans="68:68" ht="15" hidden="1" customHeight="1">
      <c r="BP3262" s="236">
        <f ca="1"/>
        <v>2.25277777777778</v>
      </c>
    </row>
    <row r="3263" spans="68:68" ht="15" hidden="1" customHeight="1">
      <c r="BP3263" s="236">
        <f ca="1"/>
        <v>2.2534722222222201</v>
      </c>
    </row>
    <row r="3264" spans="68:68" ht="15" hidden="1" customHeight="1">
      <c r="BP3264" s="236">
        <f ca="1"/>
        <v>2.25416666666667</v>
      </c>
    </row>
    <row r="3265" spans="68:68" ht="15" hidden="1" customHeight="1">
      <c r="BP3265" s="236">
        <f ca="1"/>
        <v>2.2548611111111101</v>
      </c>
    </row>
    <row r="3266" spans="68:68" ht="15" hidden="1" customHeight="1">
      <c r="BP3266" s="236">
        <f ca="1"/>
        <v>2.25555555555556</v>
      </c>
    </row>
    <row r="3267" spans="68:68" ht="15" hidden="1" customHeight="1">
      <c r="BP3267" s="236">
        <f ca="1"/>
        <v>2.2562500000000001</v>
      </c>
    </row>
    <row r="3268" spans="68:68" ht="15" hidden="1" customHeight="1">
      <c r="BP3268" s="236">
        <f ca="1"/>
        <v>2.2569444444444402</v>
      </c>
    </row>
    <row r="3269" spans="68:68" ht="15" hidden="1" customHeight="1">
      <c r="BP3269" s="236">
        <f ca="1"/>
        <v>2.2576388888888901</v>
      </c>
    </row>
    <row r="3270" spans="68:68" ht="15" hidden="1" customHeight="1">
      <c r="BP3270" s="236">
        <f ca="1"/>
        <v>2.2583333333333302</v>
      </c>
    </row>
    <row r="3271" spans="68:68" ht="15" hidden="1" customHeight="1">
      <c r="BP3271" s="236">
        <f ca="1"/>
        <v>2.2590277777777801</v>
      </c>
    </row>
    <row r="3272" spans="68:68" ht="15" hidden="1" customHeight="1">
      <c r="BP3272" s="236">
        <f ca="1"/>
        <v>2.2597222222222202</v>
      </c>
    </row>
    <row r="3273" spans="68:68" ht="15" hidden="1" customHeight="1">
      <c r="BP3273" s="236">
        <f ca="1"/>
        <v>2.2604166666666701</v>
      </c>
    </row>
    <row r="3274" spans="68:68" ht="15" hidden="1" customHeight="1">
      <c r="BP3274" s="236">
        <f ca="1"/>
        <v>2.2611111111111102</v>
      </c>
    </row>
    <row r="3275" spans="68:68" ht="15" hidden="1" customHeight="1">
      <c r="BP3275" s="236">
        <f ca="1"/>
        <v>2.2618055555555601</v>
      </c>
    </row>
    <row r="3276" spans="68:68" ht="15" hidden="1" customHeight="1">
      <c r="BP3276" s="236">
        <f ca="1"/>
        <v>2.2625000000000002</v>
      </c>
    </row>
    <row r="3277" spans="68:68" ht="15" hidden="1" customHeight="1">
      <c r="BP3277" s="236">
        <f ca="1"/>
        <v>2.2631944444444398</v>
      </c>
    </row>
    <row r="3278" spans="68:68" ht="15" hidden="1" customHeight="1">
      <c r="BP3278" s="236">
        <f ca="1"/>
        <v>2.2638888888888902</v>
      </c>
    </row>
    <row r="3279" spans="68:68" ht="15" hidden="1" customHeight="1">
      <c r="BP3279" s="236">
        <f ca="1"/>
        <v>2.2645833333333298</v>
      </c>
    </row>
    <row r="3280" spans="68:68" ht="15" hidden="1" customHeight="1">
      <c r="BP3280" s="236">
        <f ca="1"/>
        <v>2.2652777777777802</v>
      </c>
    </row>
    <row r="3281" spans="68:68" ht="15" hidden="1" customHeight="1">
      <c r="BP3281" s="236">
        <f ca="1"/>
        <v>2.2659722222222198</v>
      </c>
    </row>
    <row r="3282" spans="68:68" ht="15" hidden="1" customHeight="1">
      <c r="BP3282" s="236">
        <f ca="1"/>
        <v>2.2666666666666702</v>
      </c>
    </row>
    <row r="3283" spans="68:68" ht="15" hidden="1" customHeight="1">
      <c r="BP3283" s="236">
        <f ca="1"/>
        <v>2.2673611111111098</v>
      </c>
    </row>
    <row r="3284" spans="68:68" ht="15" hidden="1" customHeight="1">
      <c r="BP3284" s="236">
        <f ca="1"/>
        <v>2.2680555555555602</v>
      </c>
    </row>
    <row r="3285" spans="68:68" ht="15" hidden="1" customHeight="1">
      <c r="BP3285" s="236">
        <f ca="1"/>
        <v>2.2687499999999998</v>
      </c>
    </row>
    <row r="3286" spans="68:68" ht="15" hidden="1" customHeight="1">
      <c r="BP3286" s="236">
        <f ca="1"/>
        <v>2.2694444444444399</v>
      </c>
    </row>
    <row r="3287" spans="68:68" ht="15" hidden="1" customHeight="1">
      <c r="BP3287" s="236">
        <f ca="1"/>
        <v>2.2701388888888898</v>
      </c>
    </row>
    <row r="3288" spans="68:68" ht="15" hidden="1" customHeight="1">
      <c r="BP3288" s="236">
        <f ca="1"/>
        <v>2.2708333333333299</v>
      </c>
    </row>
    <row r="3289" spans="68:68" ht="15" hidden="1" customHeight="1">
      <c r="BP3289" s="236">
        <f ca="1"/>
        <v>2.2715277777777798</v>
      </c>
    </row>
    <row r="3290" spans="68:68" ht="15" hidden="1" customHeight="1">
      <c r="BP3290" s="236">
        <f ca="1"/>
        <v>2.2722222222222199</v>
      </c>
    </row>
    <row r="3291" spans="68:68" ht="15" hidden="1" customHeight="1">
      <c r="BP3291" s="236">
        <f ca="1"/>
        <v>2.2729166666666698</v>
      </c>
    </row>
    <row r="3292" spans="68:68" ht="15" hidden="1" customHeight="1">
      <c r="BP3292" s="236">
        <f ca="1"/>
        <v>2.2736111111111099</v>
      </c>
    </row>
    <row r="3293" spans="68:68" ht="15" hidden="1" customHeight="1">
      <c r="BP3293" s="236">
        <f ca="1"/>
        <v>2.2743055555555598</v>
      </c>
    </row>
    <row r="3294" spans="68:68" ht="15" hidden="1" customHeight="1">
      <c r="BP3294" s="236">
        <f ca="1"/>
        <v>2.2749999999999999</v>
      </c>
    </row>
    <row r="3295" spans="68:68" ht="15" hidden="1" customHeight="1">
      <c r="BP3295" s="236">
        <f ca="1"/>
        <v>2.27569444444444</v>
      </c>
    </row>
    <row r="3296" spans="68:68" ht="15" hidden="1" customHeight="1">
      <c r="BP3296" s="236">
        <f ca="1"/>
        <v>2.2763888888888899</v>
      </c>
    </row>
    <row r="3297" spans="68:68" ht="15" hidden="1" customHeight="1">
      <c r="BP3297" s="236">
        <f ca="1"/>
        <v>2.27708333333333</v>
      </c>
    </row>
    <row r="3298" spans="68:68" ht="15" hidden="1" customHeight="1">
      <c r="BP3298" s="236">
        <f ca="1"/>
        <v>2.2777777777777799</v>
      </c>
    </row>
    <row r="3299" spans="68:68" ht="15" hidden="1" customHeight="1">
      <c r="BP3299" s="236">
        <f ca="1"/>
        <v>2.27847222222222</v>
      </c>
    </row>
    <row r="3300" spans="68:68" ht="15" hidden="1" customHeight="1">
      <c r="BP3300" s="236">
        <f ca="1"/>
        <v>2.2791666666666699</v>
      </c>
    </row>
    <row r="3301" spans="68:68" ht="15" hidden="1" customHeight="1">
      <c r="BP3301" s="236">
        <f ca="1"/>
        <v>2.27986111111111</v>
      </c>
    </row>
    <row r="3302" spans="68:68" ht="15" hidden="1" customHeight="1">
      <c r="BP3302" s="236">
        <f ca="1"/>
        <v>2.2805555555555599</v>
      </c>
    </row>
    <row r="3303" spans="68:68" ht="15" hidden="1" customHeight="1">
      <c r="BP3303" s="236">
        <f ca="1"/>
        <v>2.28125</v>
      </c>
    </row>
    <row r="3304" spans="68:68" ht="15" hidden="1" customHeight="1">
      <c r="BP3304" s="236">
        <f ca="1"/>
        <v>2.2819444444444401</v>
      </c>
    </row>
    <row r="3305" spans="68:68" ht="15" hidden="1" customHeight="1">
      <c r="BP3305" s="236">
        <f ca="1"/>
        <v>2.28263888888889</v>
      </c>
    </row>
    <row r="3306" spans="68:68" ht="15" hidden="1" customHeight="1">
      <c r="BP3306" s="236">
        <f ca="1"/>
        <v>2.2833333333333301</v>
      </c>
    </row>
    <row r="3307" spans="68:68" ht="15" hidden="1" customHeight="1">
      <c r="BP3307" s="236">
        <f ca="1"/>
        <v>2.28402777777778</v>
      </c>
    </row>
    <row r="3308" spans="68:68" ht="15" hidden="1" customHeight="1">
      <c r="BP3308" s="236">
        <f ca="1"/>
        <v>2.2847222222222201</v>
      </c>
    </row>
    <row r="3309" spans="68:68" ht="15" hidden="1" customHeight="1">
      <c r="BP3309" s="236">
        <f ca="1"/>
        <v>2.28541666666667</v>
      </c>
    </row>
    <row r="3310" spans="68:68" ht="15" hidden="1" customHeight="1">
      <c r="BP3310" s="236">
        <f ca="1"/>
        <v>2.2861111111111101</v>
      </c>
    </row>
    <row r="3311" spans="68:68" ht="15" hidden="1" customHeight="1">
      <c r="BP3311" s="236">
        <f ca="1"/>
        <v>2.28680555555556</v>
      </c>
    </row>
    <row r="3312" spans="68:68" ht="15" hidden="1" customHeight="1">
      <c r="BP3312" s="236">
        <f ca="1"/>
        <v>2.2875000000000001</v>
      </c>
    </row>
    <row r="3313" spans="68:68" ht="15" hidden="1" customHeight="1">
      <c r="BP3313" s="236">
        <f ca="1"/>
        <v>2.2881944444444402</v>
      </c>
    </row>
    <row r="3314" spans="68:68" ht="15" hidden="1" customHeight="1">
      <c r="BP3314" s="236">
        <f ca="1"/>
        <v>2.2888888888888901</v>
      </c>
    </row>
    <row r="3315" spans="68:68" ht="15" hidden="1" customHeight="1">
      <c r="BP3315" s="236">
        <f ca="1"/>
        <v>2.2895833333333302</v>
      </c>
    </row>
    <row r="3316" spans="68:68" ht="15" hidden="1" customHeight="1">
      <c r="BP3316" s="236">
        <f ca="1"/>
        <v>2.2902777777777801</v>
      </c>
    </row>
    <row r="3317" spans="68:68" ht="15" hidden="1" customHeight="1">
      <c r="BP3317" s="236">
        <f ca="1"/>
        <v>2.2909722222222202</v>
      </c>
    </row>
    <row r="3318" spans="68:68" ht="15" hidden="1" customHeight="1">
      <c r="BP3318" s="236">
        <f ca="1"/>
        <v>2.2916666666666701</v>
      </c>
    </row>
    <row r="3319" spans="68:68" ht="15" hidden="1" customHeight="1">
      <c r="BP3319" s="236">
        <f ca="1"/>
        <v>2.2923611111111102</v>
      </c>
    </row>
    <row r="3320" spans="68:68" ht="15" hidden="1" customHeight="1">
      <c r="BP3320" s="236">
        <f ca="1"/>
        <v>2.2930555555555601</v>
      </c>
    </row>
    <row r="3321" spans="68:68" ht="15" hidden="1" customHeight="1">
      <c r="BP3321" s="236">
        <f ca="1"/>
        <v>2.2937500000000002</v>
      </c>
    </row>
    <row r="3322" spans="68:68" ht="15" hidden="1" customHeight="1">
      <c r="BP3322" s="236">
        <f ca="1"/>
        <v>2.2944444444444398</v>
      </c>
    </row>
    <row r="3323" spans="68:68" ht="15" hidden="1" customHeight="1">
      <c r="BP3323" s="236">
        <f ca="1"/>
        <v>2.2951388888888902</v>
      </c>
    </row>
    <row r="3324" spans="68:68" ht="15" hidden="1" customHeight="1">
      <c r="BP3324" s="236">
        <f ca="1"/>
        <v>2.2958333333333298</v>
      </c>
    </row>
    <row r="3325" spans="68:68" ht="15" hidden="1" customHeight="1">
      <c r="BP3325" s="236">
        <f ca="1"/>
        <v>2.2965277777777802</v>
      </c>
    </row>
    <row r="3326" spans="68:68" ht="15" hidden="1" customHeight="1">
      <c r="BP3326" s="236">
        <f ca="1"/>
        <v>2.2972222222222198</v>
      </c>
    </row>
    <row r="3327" spans="68:68" ht="15" hidden="1" customHeight="1">
      <c r="BP3327" s="236">
        <f ca="1"/>
        <v>2.2979166666666702</v>
      </c>
    </row>
    <row r="3328" spans="68:68" ht="15" hidden="1" customHeight="1">
      <c r="BP3328" s="236">
        <f ca="1"/>
        <v>2.2986111111111098</v>
      </c>
    </row>
    <row r="3329" spans="68:68" ht="15" hidden="1" customHeight="1">
      <c r="BP3329" s="236">
        <f ca="1"/>
        <v>2.2993055555555602</v>
      </c>
    </row>
    <row r="3330" spans="68:68" ht="15" hidden="1" customHeight="1">
      <c r="BP3330" s="236">
        <f ca="1"/>
        <v>2.2999999999999998</v>
      </c>
    </row>
    <row r="3331" spans="68:68" ht="15" hidden="1" customHeight="1">
      <c r="BP3331" s="236">
        <f ca="1"/>
        <v>2.3006944444444399</v>
      </c>
    </row>
    <row r="3332" spans="68:68" ht="15" hidden="1" customHeight="1">
      <c r="BP3332" s="236">
        <f ca="1"/>
        <v>2.3013888888888898</v>
      </c>
    </row>
    <row r="3333" spans="68:68" ht="15" hidden="1" customHeight="1">
      <c r="BP3333" s="236">
        <f ca="1"/>
        <v>2.3020833333333299</v>
      </c>
    </row>
    <row r="3334" spans="68:68" ht="15" hidden="1" customHeight="1">
      <c r="BP3334" s="236">
        <f ca="1"/>
        <v>2.3027777777777798</v>
      </c>
    </row>
    <row r="3335" spans="68:68" ht="15" hidden="1" customHeight="1">
      <c r="BP3335" s="236">
        <f ca="1"/>
        <v>2.3034722222222199</v>
      </c>
    </row>
    <row r="3336" spans="68:68" ht="15" hidden="1" customHeight="1">
      <c r="BP3336" s="236">
        <f ca="1"/>
        <v>2.3041666666666698</v>
      </c>
    </row>
    <row r="3337" spans="68:68" ht="15" hidden="1" customHeight="1">
      <c r="BP3337" s="236">
        <f ca="1"/>
        <v>2.3048611111111099</v>
      </c>
    </row>
    <row r="3338" spans="68:68" ht="15" hidden="1" customHeight="1">
      <c r="BP3338" s="236">
        <f ca="1"/>
        <v>2.3055555555555598</v>
      </c>
    </row>
    <row r="3339" spans="68:68" ht="15" hidden="1" customHeight="1">
      <c r="BP3339" s="236">
        <f ca="1"/>
        <v>2.3062499999999999</v>
      </c>
    </row>
    <row r="3340" spans="68:68" ht="15" hidden="1" customHeight="1">
      <c r="BP3340" s="236">
        <f ca="1"/>
        <v>2.30694444444444</v>
      </c>
    </row>
    <row r="3341" spans="68:68" ht="15" hidden="1" customHeight="1">
      <c r="BP3341" s="236">
        <f ca="1"/>
        <v>2.3076388888888899</v>
      </c>
    </row>
    <row r="3342" spans="68:68" ht="15" hidden="1" customHeight="1">
      <c r="BP3342" s="236">
        <f ca="1"/>
        <v>2.30833333333333</v>
      </c>
    </row>
    <row r="3343" spans="68:68" ht="15" hidden="1" customHeight="1">
      <c r="BP3343" s="236">
        <f ca="1"/>
        <v>2.3090277777777799</v>
      </c>
    </row>
    <row r="3344" spans="68:68" ht="15" hidden="1" customHeight="1">
      <c r="BP3344" s="236">
        <f ca="1"/>
        <v>2.30972222222222</v>
      </c>
    </row>
    <row r="3345" spans="68:68" ht="15" hidden="1" customHeight="1">
      <c r="BP3345" s="236">
        <f ca="1"/>
        <v>2.3104166666666699</v>
      </c>
    </row>
    <row r="3346" spans="68:68" ht="15" hidden="1" customHeight="1">
      <c r="BP3346" s="236">
        <f ca="1"/>
        <v>2.31111111111111</v>
      </c>
    </row>
    <row r="3347" spans="68:68" ht="15" hidden="1" customHeight="1">
      <c r="BP3347" s="236">
        <f ca="1"/>
        <v>2.3118055555555599</v>
      </c>
    </row>
    <row r="3348" spans="68:68" ht="15" hidden="1" customHeight="1">
      <c r="BP3348" s="236">
        <f ca="1"/>
        <v>2.3125</v>
      </c>
    </row>
    <row r="3349" spans="68:68" ht="15" hidden="1" customHeight="1">
      <c r="BP3349" s="236">
        <f ca="1"/>
        <v>2.3131944444444401</v>
      </c>
    </row>
    <row r="3350" spans="68:68" ht="15" hidden="1" customHeight="1">
      <c r="BP3350" s="236">
        <f ca="1"/>
        <v>2.31388888888889</v>
      </c>
    </row>
    <row r="3351" spans="68:68" ht="15" hidden="1" customHeight="1">
      <c r="BP3351" s="236">
        <f ca="1"/>
        <v>2.3145833333333301</v>
      </c>
    </row>
    <row r="3352" spans="68:68" ht="15" hidden="1" customHeight="1">
      <c r="BP3352" s="236">
        <f ca="1"/>
        <v>2.31527777777778</v>
      </c>
    </row>
    <row r="3353" spans="68:68" ht="15" hidden="1" customHeight="1">
      <c r="BP3353" s="236">
        <f ca="1"/>
        <v>2.3159722222222201</v>
      </c>
    </row>
    <row r="3354" spans="68:68" ht="15" hidden="1" customHeight="1">
      <c r="BP3354" s="236">
        <f ca="1"/>
        <v>2.31666666666667</v>
      </c>
    </row>
    <row r="3355" spans="68:68" ht="15" hidden="1" customHeight="1">
      <c r="BP3355" s="236">
        <f ca="1"/>
        <v>2.3173611111111101</v>
      </c>
    </row>
    <row r="3356" spans="68:68" ht="15" hidden="1" customHeight="1">
      <c r="BP3356" s="236">
        <f ca="1"/>
        <v>2.31805555555556</v>
      </c>
    </row>
    <row r="3357" spans="68:68" ht="15" hidden="1" customHeight="1">
      <c r="BP3357" s="236">
        <f ca="1"/>
        <v>2.3187500000000001</v>
      </c>
    </row>
    <row r="3358" spans="68:68" ht="15" hidden="1" customHeight="1">
      <c r="BP3358" s="236">
        <f ca="1"/>
        <v>2.3194444444444402</v>
      </c>
    </row>
    <row r="3359" spans="68:68" ht="15" hidden="1" customHeight="1">
      <c r="BP3359" s="236">
        <f ca="1"/>
        <v>2.3201388888888901</v>
      </c>
    </row>
    <row r="3360" spans="68:68" ht="15" hidden="1" customHeight="1">
      <c r="BP3360" s="236">
        <f ca="1"/>
        <v>2.3208333333333302</v>
      </c>
    </row>
    <row r="3361" spans="68:68" ht="15" hidden="1" customHeight="1">
      <c r="BP3361" s="236">
        <f ca="1"/>
        <v>2.3215277777777801</v>
      </c>
    </row>
    <row r="3362" spans="68:68" ht="15" hidden="1" customHeight="1">
      <c r="BP3362" s="236">
        <f ca="1"/>
        <v>2.3222222222222202</v>
      </c>
    </row>
    <row r="3363" spans="68:68" ht="15" hidden="1" customHeight="1">
      <c r="BP3363" s="236">
        <f ca="1"/>
        <v>2.3229166666666701</v>
      </c>
    </row>
    <row r="3364" spans="68:68" ht="15" hidden="1" customHeight="1">
      <c r="BP3364" s="236">
        <f ca="1"/>
        <v>2.3236111111111102</v>
      </c>
    </row>
    <row r="3365" spans="68:68" ht="15" hidden="1" customHeight="1">
      <c r="BP3365" s="236">
        <f ca="1"/>
        <v>2.3243055555555601</v>
      </c>
    </row>
    <row r="3366" spans="68:68" ht="15" hidden="1" customHeight="1">
      <c r="BP3366" s="236">
        <f ca="1"/>
        <v>2.3250000000000002</v>
      </c>
    </row>
    <row r="3367" spans="68:68" ht="15" hidden="1" customHeight="1">
      <c r="BP3367" s="236">
        <f ca="1"/>
        <v>2.3256944444444398</v>
      </c>
    </row>
    <row r="3368" spans="68:68" ht="15" hidden="1" customHeight="1">
      <c r="BP3368" s="236">
        <f ca="1"/>
        <v>2.3263888888888902</v>
      </c>
    </row>
    <row r="3369" spans="68:68" ht="15" hidden="1" customHeight="1">
      <c r="BP3369" s="236">
        <f ca="1"/>
        <v>2.3270833333333298</v>
      </c>
    </row>
    <row r="3370" spans="68:68" ht="15" hidden="1" customHeight="1">
      <c r="BP3370" s="236">
        <f ca="1"/>
        <v>2.3277777777777802</v>
      </c>
    </row>
    <row r="3371" spans="68:68" ht="15" hidden="1" customHeight="1">
      <c r="BP3371" s="236">
        <f ca="1"/>
        <v>2.3284722222222198</v>
      </c>
    </row>
    <row r="3372" spans="68:68" ht="15" hidden="1" customHeight="1">
      <c r="BP3372" s="236">
        <f ca="1"/>
        <v>2.3291666666666702</v>
      </c>
    </row>
    <row r="3373" spans="68:68" ht="15" hidden="1" customHeight="1">
      <c r="BP3373" s="236">
        <f ca="1"/>
        <v>2.3298611111111098</v>
      </c>
    </row>
    <row r="3374" spans="68:68" ht="15" hidden="1" customHeight="1">
      <c r="BP3374" s="236">
        <f ca="1"/>
        <v>2.3305555555555602</v>
      </c>
    </row>
    <row r="3375" spans="68:68" ht="15" hidden="1" customHeight="1">
      <c r="BP3375" s="236">
        <f ca="1"/>
        <v>2.3312499999999998</v>
      </c>
    </row>
    <row r="3376" spans="68:68" ht="15" hidden="1" customHeight="1">
      <c r="BP3376" s="236">
        <f ca="1"/>
        <v>2.3319444444444399</v>
      </c>
    </row>
    <row r="3377" spans="68:68" ht="15" hidden="1" customHeight="1">
      <c r="BP3377" s="236">
        <f ca="1"/>
        <v>2.3326388888888898</v>
      </c>
    </row>
    <row r="3378" spans="68:68" ht="15" hidden="1" customHeight="1">
      <c r="BP3378" s="236">
        <f ca="1"/>
        <v>2.3333333333333299</v>
      </c>
    </row>
    <row r="3379" spans="68:68" ht="15" hidden="1" customHeight="1">
      <c r="BP3379" s="236">
        <f ca="1"/>
        <v>2.3340277777777798</v>
      </c>
    </row>
    <row r="3380" spans="68:68" ht="15" hidden="1" customHeight="1">
      <c r="BP3380" s="236">
        <f ca="1"/>
        <v>2.3347222222222199</v>
      </c>
    </row>
    <row r="3381" spans="68:68" ht="15" hidden="1" customHeight="1">
      <c r="BP3381" s="236">
        <f ca="1"/>
        <v>2.3354166666666698</v>
      </c>
    </row>
    <row r="3382" spans="68:68" ht="15" hidden="1" customHeight="1">
      <c r="BP3382" s="236">
        <f ca="1"/>
        <v>2.3361111111111099</v>
      </c>
    </row>
    <row r="3383" spans="68:68" ht="15" hidden="1" customHeight="1">
      <c r="BP3383" s="236">
        <f ca="1"/>
        <v>2.3368055555555598</v>
      </c>
    </row>
    <row r="3384" spans="68:68" ht="15" hidden="1" customHeight="1">
      <c r="BP3384" s="236">
        <f ca="1"/>
        <v>2.3374999999999999</v>
      </c>
    </row>
    <row r="3385" spans="68:68" ht="15" hidden="1" customHeight="1">
      <c r="BP3385" s="236">
        <f ca="1"/>
        <v>2.33819444444444</v>
      </c>
    </row>
    <row r="3386" spans="68:68" ht="15" hidden="1" customHeight="1">
      <c r="BP3386" s="236">
        <f ca="1"/>
        <v>2.3388888888888899</v>
      </c>
    </row>
    <row r="3387" spans="68:68" ht="15" hidden="1" customHeight="1">
      <c r="BP3387" s="236">
        <f ca="1"/>
        <v>2.33958333333333</v>
      </c>
    </row>
    <row r="3388" spans="68:68" ht="15" hidden="1" customHeight="1">
      <c r="BP3388" s="236">
        <f ca="1"/>
        <v>2.3402777777777799</v>
      </c>
    </row>
    <row r="3389" spans="68:68" ht="15" hidden="1" customHeight="1">
      <c r="BP3389" s="236">
        <f ca="1"/>
        <v>2.34097222222222</v>
      </c>
    </row>
    <row r="3390" spans="68:68" ht="15" hidden="1" customHeight="1">
      <c r="BP3390" s="236">
        <f ca="1"/>
        <v>2.3416666666666699</v>
      </c>
    </row>
    <row r="3391" spans="68:68" ht="15" hidden="1" customHeight="1">
      <c r="BP3391" s="236">
        <f ca="1"/>
        <v>2.34236111111111</v>
      </c>
    </row>
    <row r="3392" spans="68:68" ht="15" hidden="1" customHeight="1">
      <c r="BP3392" s="236">
        <f ca="1"/>
        <v>2.3430555555555599</v>
      </c>
    </row>
    <row r="3393" spans="68:68" ht="15" hidden="1" customHeight="1">
      <c r="BP3393" s="236">
        <f ca="1"/>
        <v>2.34375</v>
      </c>
    </row>
    <row r="3394" spans="68:68" ht="15" hidden="1" customHeight="1">
      <c r="BP3394" s="236">
        <f ca="1"/>
        <v>2.3444444444444401</v>
      </c>
    </row>
    <row r="3395" spans="68:68" ht="15" hidden="1" customHeight="1">
      <c r="BP3395" s="236">
        <f ca="1"/>
        <v>2.34513888888889</v>
      </c>
    </row>
    <row r="3396" spans="68:68" ht="15" hidden="1" customHeight="1">
      <c r="BP3396" s="236">
        <f ca="1"/>
        <v>2.3458333333333301</v>
      </c>
    </row>
    <row r="3397" spans="68:68" ht="15" hidden="1" customHeight="1">
      <c r="BP3397" s="236">
        <f ca="1"/>
        <v>2.34652777777778</v>
      </c>
    </row>
    <row r="3398" spans="68:68" ht="15" hidden="1" customHeight="1">
      <c r="BP3398" s="236">
        <f ca="1"/>
        <v>2.3472222222222201</v>
      </c>
    </row>
    <row r="3399" spans="68:68" ht="15" hidden="1" customHeight="1">
      <c r="BP3399" s="236">
        <f ca="1"/>
        <v>2.34791666666667</v>
      </c>
    </row>
    <row r="3400" spans="68:68" ht="15" hidden="1" customHeight="1">
      <c r="BP3400" s="236">
        <f ca="1"/>
        <v>2.3486111111111101</v>
      </c>
    </row>
    <row r="3401" spans="68:68" ht="15" hidden="1" customHeight="1">
      <c r="BP3401" s="236">
        <f ca="1"/>
        <v>2.34930555555556</v>
      </c>
    </row>
    <row r="3402" spans="68:68" ht="15" hidden="1" customHeight="1">
      <c r="BP3402" s="236">
        <f ca="1"/>
        <v>2.35</v>
      </c>
    </row>
    <row r="3403" spans="68:68" ht="15" hidden="1" customHeight="1">
      <c r="BP3403" s="236">
        <f ca="1"/>
        <v>2.3506944444444402</v>
      </c>
    </row>
    <row r="3404" spans="68:68" ht="15" hidden="1" customHeight="1">
      <c r="BP3404" s="236">
        <f ca="1"/>
        <v>2.3513888888888901</v>
      </c>
    </row>
    <row r="3405" spans="68:68" ht="15" hidden="1" customHeight="1">
      <c r="BP3405" s="236">
        <f ca="1"/>
        <v>2.3520833333333302</v>
      </c>
    </row>
    <row r="3406" spans="68:68" ht="15" hidden="1" customHeight="1">
      <c r="BP3406" s="236">
        <f ca="1"/>
        <v>2.3527777777777801</v>
      </c>
    </row>
    <row r="3407" spans="68:68" ht="15" hidden="1" customHeight="1">
      <c r="BP3407" s="236">
        <f ca="1"/>
        <v>2.3534722222222202</v>
      </c>
    </row>
    <row r="3408" spans="68:68" ht="15" hidden="1" customHeight="1">
      <c r="BP3408" s="236">
        <f ca="1"/>
        <v>2.3541666666666701</v>
      </c>
    </row>
    <row r="3409" spans="68:68" ht="15" hidden="1" customHeight="1">
      <c r="BP3409" s="236">
        <f ca="1"/>
        <v>2.3548611111111102</v>
      </c>
    </row>
    <row r="3410" spans="68:68" ht="15" hidden="1" customHeight="1">
      <c r="BP3410" s="236">
        <f ca="1"/>
        <v>2.3555555555555601</v>
      </c>
    </row>
    <row r="3411" spans="68:68" ht="15" hidden="1" customHeight="1">
      <c r="BP3411" s="236">
        <f ca="1"/>
        <v>2.3562500000000002</v>
      </c>
    </row>
    <row r="3412" spans="68:68" ht="15" hidden="1" customHeight="1">
      <c r="BP3412" s="236">
        <f ca="1"/>
        <v>2.3569444444444398</v>
      </c>
    </row>
    <row r="3413" spans="68:68" ht="15" hidden="1" customHeight="1">
      <c r="BP3413" s="236">
        <f ca="1"/>
        <v>2.3576388888888902</v>
      </c>
    </row>
    <row r="3414" spans="68:68" ht="15" hidden="1" customHeight="1">
      <c r="BP3414" s="236">
        <f ca="1"/>
        <v>2.3583333333333298</v>
      </c>
    </row>
    <row r="3415" spans="68:68" ht="15" hidden="1" customHeight="1">
      <c r="BP3415" s="236">
        <f ca="1"/>
        <v>2.3590277777777802</v>
      </c>
    </row>
    <row r="3416" spans="68:68" ht="15" hidden="1" customHeight="1">
      <c r="BP3416" s="236">
        <f ca="1"/>
        <v>2.3597222222222198</v>
      </c>
    </row>
    <row r="3417" spans="68:68" ht="15" hidden="1" customHeight="1">
      <c r="BP3417" s="236">
        <f ca="1"/>
        <v>2.3604166666666702</v>
      </c>
    </row>
    <row r="3418" spans="68:68" ht="15" hidden="1" customHeight="1">
      <c r="BP3418" s="236">
        <f ca="1"/>
        <v>2.3611111111111098</v>
      </c>
    </row>
    <row r="3419" spans="68:68" ht="15" hidden="1" customHeight="1">
      <c r="BP3419" s="236">
        <f ca="1"/>
        <v>2.3618055555555602</v>
      </c>
    </row>
    <row r="3420" spans="68:68" ht="15" hidden="1" customHeight="1">
      <c r="BP3420" s="236">
        <f ca="1"/>
        <v>2.3624999999999998</v>
      </c>
    </row>
    <row r="3421" spans="68:68" ht="15" hidden="1" customHeight="1">
      <c r="BP3421" s="236">
        <f ca="1"/>
        <v>2.3631944444444399</v>
      </c>
    </row>
    <row r="3422" spans="68:68" ht="15" hidden="1" customHeight="1">
      <c r="BP3422" s="236">
        <f ca="1"/>
        <v>2.3638888888888898</v>
      </c>
    </row>
    <row r="3423" spans="68:68" ht="15" hidden="1" customHeight="1">
      <c r="BP3423" s="236">
        <f ca="1"/>
        <v>2.3645833333333299</v>
      </c>
    </row>
    <row r="3424" spans="68:68" ht="15" hidden="1" customHeight="1">
      <c r="BP3424" s="236">
        <f ca="1"/>
        <v>2.3652777777777798</v>
      </c>
    </row>
    <row r="3425" spans="68:68" ht="15" hidden="1" customHeight="1">
      <c r="BP3425" s="236">
        <f ca="1"/>
        <v>2.3659722222222199</v>
      </c>
    </row>
    <row r="3426" spans="68:68" ht="15" hidden="1" customHeight="1">
      <c r="BP3426" s="236">
        <f ca="1"/>
        <v>2.3666666666666698</v>
      </c>
    </row>
    <row r="3427" spans="68:68" ht="15" hidden="1" customHeight="1">
      <c r="BP3427" s="236">
        <f ca="1"/>
        <v>2.3673611111111099</v>
      </c>
    </row>
    <row r="3428" spans="68:68" ht="15" hidden="1" customHeight="1">
      <c r="BP3428" s="236">
        <f ca="1"/>
        <v>2.3680555555555598</v>
      </c>
    </row>
    <row r="3429" spans="68:68" ht="15" hidden="1" customHeight="1">
      <c r="BP3429" s="236">
        <f ca="1"/>
        <v>2.3687499999999999</v>
      </c>
    </row>
    <row r="3430" spans="68:68" ht="15" hidden="1" customHeight="1">
      <c r="BP3430" s="236">
        <f ca="1"/>
        <v>2.36944444444444</v>
      </c>
    </row>
    <row r="3431" spans="68:68" ht="15" hidden="1" customHeight="1">
      <c r="BP3431" s="236">
        <f ca="1"/>
        <v>2.3701388888888899</v>
      </c>
    </row>
    <row r="3432" spans="68:68" ht="15" hidden="1" customHeight="1">
      <c r="BP3432" s="236">
        <f ca="1"/>
        <v>2.37083333333333</v>
      </c>
    </row>
    <row r="3433" spans="68:68" ht="15" hidden="1" customHeight="1">
      <c r="BP3433" s="236">
        <f ca="1"/>
        <v>2.3715277777777799</v>
      </c>
    </row>
    <row r="3434" spans="68:68" ht="15" hidden="1" customHeight="1">
      <c r="BP3434" s="236">
        <f ca="1"/>
        <v>2.37222222222222</v>
      </c>
    </row>
    <row r="3435" spans="68:68" ht="15" hidden="1" customHeight="1">
      <c r="BP3435" s="236">
        <f ca="1"/>
        <v>2.3729166666666699</v>
      </c>
    </row>
    <row r="3436" spans="68:68" ht="15" hidden="1" customHeight="1">
      <c r="BP3436" s="236">
        <f ca="1"/>
        <v>2.37361111111111</v>
      </c>
    </row>
    <row r="3437" spans="68:68" ht="15" hidden="1" customHeight="1">
      <c r="BP3437" s="236">
        <f ca="1"/>
        <v>2.3743055555555599</v>
      </c>
    </row>
    <row r="3438" spans="68:68" ht="15" hidden="1" customHeight="1">
      <c r="BP3438" s="236">
        <f ca="1"/>
        <v>2.375</v>
      </c>
    </row>
    <row r="3439" spans="68:68" ht="15" hidden="1" customHeight="1">
      <c r="BP3439" s="236">
        <f ca="1"/>
        <v>2.3756944444444401</v>
      </c>
    </row>
    <row r="3440" spans="68:68" ht="15" hidden="1" customHeight="1">
      <c r="BP3440" s="236">
        <f ca="1"/>
        <v>2.37638888888889</v>
      </c>
    </row>
    <row r="3441" spans="68:68" ht="15" hidden="1" customHeight="1">
      <c r="BP3441" s="236">
        <f ca="1"/>
        <v>2.3770833333333301</v>
      </c>
    </row>
    <row r="3442" spans="68:68" ht="15" hidden="1" customHeight="1">
      <c r="BP3442" s="236">
        <f ca="1"/>
        <v>2.37777777777778</v>
      </c>
    </row>
    <row r="3443" spans="68:68" ht="15" hidden="1" customHeight="1">
      <c r="BP3443" s="236">
        <f ca="1"/>
        <v>2.3784722222222201</v>
      </c>
    </row>
    <row r="3444" spans="68:68" ht="15" hidden="1" customHeight="1">
      <c r="BP3444" s="236">
        <f ca="1"/>
        <v>2.37916666666667</v>
      </c>
    </row>
    <row r="3445" spans="68:68" ht="15" hidden="1" customHeight="1">
      <c r="BP3445" s="236">
        <f ca="1"/>
        <v>2.3798611111111101</v>
      </c>
    </row>
    <row r="3446" spans="68:68" ht="15" hidden="1" customHeight="1">
      <c r="BP3446" s="236">
        <f ca="1"/>
        <v>2.38055555555556</v>
      </c>
    </row>
    <row r="3447" spans="68:68" ht="15" hidden="1" customHeight="1">
      <c r="BP3447" s="236">
        <f ca="1"/>
        <v>2.3812500000000001</v>
      </c>
    </row>
    <row r="3448" spans="68:68" ht="15" hidden="1" customHeight="1">
      <c r="BP3448" s="236">
        <f ca="1"/>
        <v>2.3819444444444402</v>
      </c>
    </row>
    <row r="3449" spans="68:68" ht="15" hidden="1" customHeight="1">
      <c r="BP3449" s="236">
        <f ca="1"/>
        <v>2.3826388888888901</v>
      </c>
    </row>
    <row r="3450" spans="68:68" ht="15" hidden="1" customHeight="1">
      <c r="BP3450" s="236">
        <f ca="1"/>
        <v>2.3833333333333302</v>
      </c>
    </row>
    <row r="3451" spans="68:68" ht="15" hidden="1" customHeight="1">
      <c r="BP3451" s="236">
        <f ca="1"/>
        <v>2.3840277777777801</v>
      </c>
    </row>
    <row r="3452" spans="68:68" ht="15" hidden="1" customHeight="1">
      <c r="BP3452" s="236">
        <f ca="1"/>
        <v>2.3847222222222202</v>
      </c>
    </row>
    <row r="3453" spans="68:68" ht="15" hidden="1" customHeight="1">
      <c r="BP3453" s="236">
        <f ca="1"/>
        <v>2.3854166666666701</v>
      </c>
    </row>
    <row r="3454" spans="68:68" ht="15" hidden="1" customHeight="1">
      <c r="BP3454" s="236">
        <f ca="1"/>
        <v>2.3861111111111102</v>
      </c>
    </row>
    <row r="3455" spans="68:68" ht="15" hidden="1" customHeight="1">
      <c r="BP3455" s="236">
        <f ca="1"/>
        <v>2.3868055555555601</v>
      </c>
    </row>
    <row r="3456" spans="68:68" ht="15" hidden="1" customHeight="1">
      <c r="BP3456" s="236">
        <f ca="1"/>
        <v>2.3875000000000002</v>
      </c>
    </row>
    <row r="3457" spans="68:68" ht="15" hidden="1" customHeight="1">
      <c r="BP3457" s="236">
        <f ca="1"/>
        <v>2.3881944444444398</v>
      </c>
    </row>
    <row r="3458" spans="68:68" ht="15" hidden="1" customHeight="1">
      <c r="BP3458" s="236">
        <f ca="1"/>
        <v>2.3888888888888902</v>
      </c>
    </row>
    <row r="3459" spans="68:68" ht="15" hidden="1" customHeight="1">
      <c r="BP3459" s="236">
        <f ca="1"/>
        <v>2.3895833333333298</v>
      </c>
    </row>
    <row r="3460" spans="68:68" ht="15" hidden="1" customHeight="1">
      <c r="BP3460" s="236">
        <f ca="1"/>
        <v>2.3902777777777802</v>
      </c>
    </row>
    <row r="3461" spans="68:68" ht="15" hidden="1" customHeight="1">
      <c r="BP3461" s="236">
        <f ca="1"/>
        <v>2.3909722222222198</v>
      </c>
    </row>
    <row r="3462" spans="68:68" ht="15" hidden="1" customHeight="1">
      <c r="BP3462" s="236">
        <f ca="1"/>
        <v>2.3916666666666702</v>
      </c>
    </row>
    <row r="3463" spans="68:68" ht="15" hidden="1" customHeight="1">
      <c r="BP3463" s="236">
        <f ca="1"/>
        <v>2.3923611111111098</v>
      </c>
    </row>
    <row r="3464" spans="68:68" ht="15" hidden="1" customHeight="1">
      <c r="BP3464" s="236">
        <f ca="1"/>
        <v>2.3930555555555602</v>
      </c>
    </row>
    <row r="3465" spans="68:68" ht="15" hidden="1" customHeight="1">
      <c r="BP3465" s="236">
        <f ca="1"/>
        <v>2.3937499999999998</v>
      </c>
    </row>
    <row r="3466" spans="68:68" ht="15" hidden="1" customHeight="1">
      <c r="BP3466" s="236">
        <f ca="1"/>
        <v>2.3944444444444399</v>
      </c>
    </row>
    <row r="3467" spans="68:68" ht="15" hidden="1" customHeight="1">
      <c r="BP3467" s="236">
        <f ca="1"/>
        <v>2.3951388888888898</v>
      </c>
    </row>
    <row r="3468" spans="68:68" ht="15" hidden="1" customHeight="1">
      <c r="BP3468" s="236">
        <f ca="1"/>
        <v>2.3958333333333299</v>
      </c>
    </row>
    <row r="3469" spans="68:68" ht="15" hidden="1" customHeight="1">
      <c r="BP3469" s="236">
        <f ca="1"/>
        <v>2.3965277777777798</v>
      </c>
    </row>
    <row r="3470" spans="68:68" ht="15" hidden="1" customHeight="1">
      <c r="BP3470" s="236">
        <f ca="1"/>
        <v>2.3972222222222199</v>
      </c>
    </row>
    <row r="3471" spans="68:68" ht="15" hidden="1" customHeight="1">
      <c r="BP3471" s="236">
        <f ca="1"/>
        <v>2.3979166666666698</v>
      </c>
    </row>
    <row r="3472" spans="68:68" ht="15" hidden="1" customHeight="1">
      <c r="BP3472" s="236">
        <f ca="1"/>
        <v>2.3986111111111099</v>
      </c>
    </row>
    <row r="3473" spans="68:68" ht="15" hidden="1" customHeight="1">
      <c r="BP3473" s="236">
        <f ca="1"/>
        <v>2.3993055555555598</v>
      </c>
    </row>
    <row r="3474" spans="68:68" ht="15" hidden="1" customHeight="1">
      <c r="BP3474" s="236">
        <f ca="1"/>
        <v>2.4</v>
      </c>
    </row>
    <row r="3475" spans="68:68" ht="15" hidden="1" customHeight="1">
      <c r="BP3475" s="236">
        <f ca="1"/>
        <v>2.40069444444444</v>
      </c>
    </row>
    <row r="3476" spans="68:68" ht="15" hidden="1" customHeight="1">
      <c r="BP3476" s="236">
        <f ca="1"/>
        <v>2.4013888888888899</v>
      </c>
    </row>
    <row r="3477" spans="68:68" ht="15" hidden="1" customHeight="1">
      <c r="BP3477" s="236">
        <f ca="1"/>
        <v>2.40208333333333</v>
      </c>
    </row>
    <row r="3478" spans="68:68" ht="15" hidden="1" customHeight="1">
      <c r="BP3478" s="236">
        <f ca="1"/>
        <v>2.4027777777777799</v>
      </c>
    </row>
    <row r="3479" spans="68:68" ht="15" hidden="1" customHeight="1">
      <c r="BP3479" s="236">
        <f ca="1"/>
        <v>2.40347222222222</v>
      </c>
    </row>
    <row r="3480" spans="68:68" ht="15" hidden="1" customHeight="1">
      <c r="BP3480" s="236">
        <f ca="1"/>
        <v>2.4041666666666699</v>
      </c>
    </row>
    <row r="3481" spans="68:68" ht="15" hidden="1" customHeight="1">
      <c r="BP3481" s="236">
        <f ca="1"/>
        <v>2.40486111111111</v>
      </c>
    </row>
    <row r="3482" spans="68:68" ht="15" hidden="1" customHeight="1">
      <c r="BP3482" s="236">
        <f ca="1"/>
        <v>2.4055555555555599</v>
      </c>
    </row>
    <row r="3483" spans="68:68" ht="15" hidden="1" customHeight="1">
      <c r="BP3483" s="236">
        <f ca="1"/>
        <v>2.40625</v>
      </c>
    </row>
    <row r="3484" spans="68:68" ht="15" hidden="1" customHeight="1">
      <c r="BP3484" s="236">
        <f ca="1"/>
        <v>2.4069444444444401</v>
      </c>
    </row>
    <row r="3485" spans="68:68" ht="15" hidden="1" customHeight="1">
      <c r="BP3485" s="236">
        <f ca="1"/>
        <v>2.40763888888889</v>
      </c>
    </row>
    <row r="3486" spans="68:68" ht="15" hidden="1" customHeight="1">
      <c r="BP3486" s="236">
        <f ca="1"/>
        <v>2.4083333333333301</v>
      </c>
    </row>
    <row r="3487" spans="68:68" ht="15" hidden="1" customHeight="1">
      <c r="BP3487" s="236">
        <f ca="1"/>
        <v>2.40902777777778</v>
      </c>
    </row>
    <row r="3488" spans="68:68" ht="15" hidden="1" customHeight="1">
      <c r="BP3488" s="236">
        <f ca="1"/>
        <v>2.4097222222222201</v>
      </c>
    </row>
    <row r="3489" spans="68:68" ht="15" hidden="1" customHeight="1">
      <c r="BP3489" s="236">
        <f ca="1"/>
        <v>2.41041666666667</v>
      </c>
    </row>
    <row r="3490" spans="68:68" ht="15" hidden="1" customHeight="1">
      <c r="BP3490" s="236">
        <f ca="1"/>
        <v>2.4111111111111101</v>
      </c>
    </row>
    <row r="3491" spans="68:68" ht="15" hidden="1" customHeight="1">
      <c r="BP3491" s="236">
        <f ca="1"/>
        <v>2.41180555555556</v>
      </c>
    </row>
    <row r="3492" spans="68:68" ht="15" hidden="1" customHeight="1">
      <c r="BP3492" s="236">
        <f ca="1"/>
        <v>2.4125000000000001</v>
      </c>
    </row>
    <row r="3493" spans="68:68" ht="15" hidden="1" customHeight="1">
      <c r="BP3493" s="236">
        <f ca="1"/>
        <v>2.4131944444444402</v>
      </c>
    </row>
    <row r="3494" spans="68:68" ht="15" hidden="1" customHeight="1">
      <c r="BP3494" s="236">
        <f ca="1"/>
        <v>2.4138888888888901</v>
      </c>
    </row>
    <row r="3495" spans="68:68" ht="15" hidden="1" customHeight="1">
      <c r="BP3495" s="236">
        <f ca="1"/>
        <v>2.4145833333333302</v>
      </c>
    </row>
    <row r="3496" spans="68:68" ht="15" hidden="1" customHeight="1">
      <c r="BP3496" s="236">
        <f ca="1"/>
        <v>2.4152777777777801</v>
      </c>
    </row>
    <row r="3497" spans="68:68" ht="15" hidden="1" customHeight="1">
      <c r="BP3497" s="236">
        <f ca="1"/>
        <v>2.4159722222222202</v>
      </c>
    </row>
    <row r="3498" spans="68:68" ht="15" hidden="1" customHeight="1">
      <c r="BP3498" s="236">
        <f ca="1"/>
        <v>2.4166666666666701</v>
      </c>
    </row>
    <row r="3499" spans="68:68" ht="15" hidden="1" customHeight="1">
      <c r="BP3499" s="236">
        <f ca="1"/>
        <v>2.4173611111111102</v>
      </c>
    </row>
    <row r="3500" spans="68:68" ht="15" hidden="1" customHeight="1">
      <c r="BP3500" s="236">
        <f ca="1"/>
        <v>2.4180555555555601</v>
      </c>
    </row>
    <row r="3501" spans="68:68" ht="15" hidden="1" customHeight="1">
      <c r="BP3501" s="236">
        <f ca="1"/>
        <v>2.4187500000000002</v>
      </c>
    </row>
    <row r="3502" spans="68:68" ht="15" hidden="1" customHeight="1">
      <c r="BP3502" s="236">
        <f ca="1"/>
        <v>2.4194444444444398</v>
      </c>
    </row>
    <row r="3503" spans="68:68" ht="15" hidden="1" customHeight="1">
      <c r="BP3503" s="236">
        <f ca="1"/>
        <v>2.4201388888888902</v>
      </c>
    </row>
    <row r="3504" spans="68:68" ht="15" hidden="1" customHeight="1">
      <c r="BP3504" s="236">
        <f ca="1"/>
        <v>2.4208333333333298</v>
      </c>
    </row>
    <row r="3505" spans="68:68" ht="15" hidden="1" customHeight="1">
      <c r="BP3505" s="236">
        <f ca="1"/>
        <v>2.4215277777777802</v>
      </c>
    </row>
    <row r="3506" spans="68:68" ht="15" hidden="1" customHeight="1">
      <c r="BP3506" s="236">
        <f ca="1"/>
        <v>2.4222222222222198</v>
      </c>
    </row>
    <row r="3507" spans="68:68" ht="15" hidden="1" customHeight="1">
      <c r="BP3507" s="236">
        <f ca="1"/>
        <v>2.4229166666666702</v>
      </c>
    </row>
    <row r="3508" spans="68:68" ht="15" hidden="1" customHeight="1">
      <c r="BP3508" s="236">
        <f ca="1"/>
        <v>2.4236111111111098</v>
      </c>
    </row>
    <row r="3509" spans="68:68" ht="15" hidden="1" customHeight="1">
      <c r="BP3509" s="236">
        <f ca="1"/>
        <v>2.4243055555555602</v>
      </c>
    </row>
    <row r="3510" spans="68:68" ht="15" hidden="1" customHeight="1">
      <c r="BP3510" s="236">
        <f ca="1"/>
        <v>2.4249999999999998</v>
      </c>
    </row>
    <row r="3511" spans="68:68" ht="15" hidden="1" customHeight="1">
      <c r="BP3511" s="236">
        <f ca="1"/>
        <v>2.4256944444444399</v>
      </c>
    </row>
    <row r="3512" spans="68:68" ht="15" hidden="1" customHeight="1">
      <c r="BP3512" s="236">
        <f ca="1"/>
        <v>2.4263888888888898</v>
      </c>
    </row>
    <row r="3513" spans="68:68" ht="15" hidden="1" customHeight="1">
      <c r="BP3513" s="236">
        <f ca="1"/>
        <v>2.4270833333333299</v>
      </c>
    </row>
    <row r="3514" spans="68:68" ht="15" hidden="1" customHeight="1">
      <c r="BP3514" s="236">
        <f ca="1"/>
        <v>2.4277777777777798</v>
      </c>
    </row>
    <row r="3515" spans="68:68" ht="15" hidden="1" customHeight="1">
      <c r="BP3515" s="236">
        <f ca="1"/>
        <v>2.4284722222222199</v>
      </c>
    </row>
    <row r="3516" spans="68:68" ht="15" hidden="1" customHeight="1">
      <c r="BP3516" s="236">
        <f ca="1"/>
        <v>2.4291666666666698</v>
      </c>
    </row>
    <row r="3517" spans="68:68" ht="15" hidden="1" customHeight="1">
      <c r="BP3517" s="236">
        <f ca="1"/>
        <v>2.4298611111111099</v>
      </c>
    </row>
    <row r="3518" spans="68:68" ht="15" hidden="1" customHeight="1">
      <c r="BP3518" s="236">
        <f ca="1"/>
        <v>2.4305555555555598</v>
      </c>
    </row>
    <row r="3519" spans="68:68" ht="15" hidden="1" customHeight="1">
      <c r="BP3519" s="236">
        <f ca="1"/>
        <v>2.4312499999999999</v>
      </c>
    </row>
    <row r="3520" spans="68:68" ht="15" hidden="1" customHeight="1">
      <c r="BP3520" s="236">
        <f ca="1"/>
        <v>2.43194444444444</v>
      </c>
    </row>
    <row r="3521" spans="68:68" ht="15" hidden="1" customHeight="1">
      <c r="BP3521" s="236">
        <f ca="1"/>
        <v>2.4326388888888899</v>
      </c>
    </row>
    <row r="3522" spans="68:68" ht="15" hidden="1" customHeight="1">
      <c r="BP3522" s="236">
        <f ca="1"/>
        <v>2.43333333333333</v>
      </c>
    </row>
    <row r="3523" spans="68:68" ht="15" hidden="1" customHeight="1">
      <c r="BP3523" s="236">
        <f ca="1"/>
        <v>2.4340277777777799</v>
      </c>
    </row>
    <row r="3524" spans="68:68" ht="15" hidden="1" customHeight="1">
      <c r="BP3524" s="236">
        <f ca="1"/>
        <v>2.43472222222222</v>
      </c>
    </row>
    <row r="3525" spans="68:68" ht="15" hidden="1" customHeight="1">
      <c r="BP3525" s="236">
        <f ca="1"/>
        <v>2.4354166666666699</v>
      </c>
    </row>
    <row r="3526" spans="68:68" ht="15" hidden="1" customHeight="1">
      <c r="BP3526" s="236">
        <f ca="1"/>
        <v>2.43611111111111</v>
      </c>
    </row>
    <row r="3527" spans="68:68" ht="15" hidden="1" customHeight="1">
      <c r="BP3527" s="236">
        <f ca="1"/>
        <v>2.4368055555555599</v>
      </c>
    </row>
    <row r="3528" spans="68:68" ht="15" hidden="1" customHeight="1">
      <c r="BP3528" s="236">
        <f ca="1"/>
        <v>2.4375</v>
      </c>
    </row>
    <row r="3529" spans="68:68" ht="15" hidden="1" customHeight="1">
      <c r="BP3529" s="236">
        <f ca="1"/>
        <v>2.4381944444444401</v>
      </c>
    </row>
    <row r="3530" spans="68:68" ht="15" hidden="1" customHeight="1">
      <c r="BP3530" s="236">
        <f ca="1"/>
        <v>2.43888888888889</v>
      </c>
    </row>
    <row r="3531" spans="68:68" ht="15" hidden="1" customHeight="1">
      <c r="BP3531" s="236">
        <f ca="1"/>
        <v>2.4395833333333301</v>
      </c>
    </row>
    <row r="3532" spans="68:68" ht="15" hidden="1" customHeight="1">
      <c r="BP3532" s="236">
        <f ca="1"/>
        <v>2.44027777777778</v>
      </c>
    </row>
    <row r="3533" spans="68:68" ht="15" hidden="1" customHeight="1">
      <c r="BP3533" s="236">
        <f ca="1"/>
        <v>2.4409722222222201</v>
      </c>
    </row>
    <row r="3534" spans="68:68" ht="15" hidden="1" customHeight="1">
      <c r="BP3534" s="236">
        <f ca="1"/>
        <v>2.44166666666667</v>
      </c>
    </row>
    <row r="3535" spans="68:68" ht="15" hidden="1" customHeight="1">
      <c r="BP3535" s="236">
        <f ca="1"/>
        <v>2.4423611111111101</v>
      </c>
    </row>
    <row r="3536" spans="68:68" ht="15" hidden="1" customHeight="1">
      <c r="BP3536" s="236">
        <f ca="1"/>
        <v>2.44305555555556</v>
      </c>
    </row>
    <row r="3537" spans="68:68" ht="15" hidden="1" customHeight="1">
      <c r="BP3537" s="236">
        <f ca="1"/>
        <v>2.4437500000000001</v>
      </c>
    </row>
    <row r="3538" spans="68:68" ht="15" hidden="1" customHeight="1">
      <c r="BP3538" s="236">
        <f ca="1"/>
        <v>2.4444444444444402</v>
      </c>
    </row>
    <row r="3539" spans="68:68" ht="15" hidden="1" customHeight="1">
      <c r="BP3539" s="236">
        <f ca="1"/>
        <v>2.4451388888888901</v>
      </c>
    </row>
    <row r="3540" spans="68:68" ht="15" hidden="1" customHeight="1">
      <c r="BP3540" s="236">
        <f ca="1"/>
        <v>2.4458333333333302</v>
      </c>
    </row>
    <row r="3541" spans="68:68" ht="15" hidden="1" customHeight="1">
      <c r="BP3541" s="236">
        <f ca="1"/>
        <v>2.4465277777777801</v>
      </c>
    </row>
    <row r="3542" spans="68:68" ht="15" hidden="1" customHeight="1">
      <c r="BP3542" s="236">
        <f ca="1"/>
        <v>2.4472222222222202</v>
      </c>
    </row>
    <row r="3543" spans="68:68" ht="15" hidden="1" customHeight="1">
      <c r="BP3543" s="236">
        <f ca="1"/>
        <v>2.4479166666666701</v>
      </c>
    </row>
    <row r="3544" spans="68:68" ht="15" hidden="1" customHeight="1">
      <c r="BP3544" s="236">
        <f ca="1"/>
        <v>2.4486111111111102</v>
      </c>
    </row>
    <row r="3545" spans="68:68" ht="15" hidden="1" customHeight="1">
      <c r="BP3545" s="236">
        <f ca="1"/>
        <v>2.4493055555555601</v>
      </c>
    </row>
    <row r="3546" spans="68:68" ht="15" hidden="1" customHeight="1">
      <c r="BP3546" s="236">
        <f ca="1"/>
        <v>2.4500000000000002</v>
      </c>
    </row>
    <row r="3547" spans="68:68" ht="15" hidden="1" customHeight="1">
      <c r="BP3547" s="236">
        <f ca="1"/>
        <v>2.4506944444444398</v>
      </c>
    </row>
    <row r="3548" spans="68:68" ht="15" hidden="1" customHeight="1">
      <c r="BP3548" s="236">
        <f ca="1"/>
        <v>2.4513888888888902</v>
      </c>
    </row>
    <row r="3549" spans="68:68" ht="15" hidden="1" customHeight="1">
      <c r="BP3549" s="236">
        <f ca="1"/>
        <v>2.4520833333333298</v>
      </c>
    </row>
    <row r="3550" spans="68:68" ht="15" hidden="1" customHeight="1">
      <c r="BP3550" s="236">
        <f ca="1"/>
        <v>2.4527777777777802</v>
      </c>
    </row>
    <row r="3551" spans="68:68" ht="15" hidden="1" customHeight="1">
      <c r="BP3551" s="236">
        <f ca="1"/>
        <v>2.4534722222222198</v>
      </c>
    </row>
    <row r="3552" spans="68:68" ht="15" hidden="1" customHeight="1">
      <c r="BP3552" s="236">
        <f ca="1"/>
        <v>2.4541666666666702</v>
      </c>
    </row>
    <row r="3553" spans="68:68" ht="15" hidden="1" customHeight="1">
      <c r="BP3553" s="236">
        <f ca="1"/>
        <v>2.4548611111111098</v>
      </c>
    </row>
    <row r="3554" spans="68:68" ht="15" hidden="1" customHeight="1">
      <c r="BP3554" s="236">
        <f ca="1"/>
        <v>2.4555555555555602</v>
      </c>
    </row>
    <row r="3555" spans="68:68" ht="15" hidden="1" customHeight="1">
      <c r="BP3555" s="236">
        <f ca="1"/>
        <v>2.4562499999999998</v>
      </c>
    </row>
    <row r="3556" spans="68:68" ht="15" hidden="1" customHeight="1">
      <c r="BP3556" s="236">
        <f ca="1"/>
        <v>2.4569444444444399</v>
      </c>
    </row>
    <row r="3557" spans="68:68" ht="15" hidden="1" customHeight="1">
      <c r="BP3557" s="236">
        <f ca="1"/>
        <v>2.4576388888888898</v>
      </c>
    </row>
    <row r="3558" spans="68:68" ht="15" hidden="1" customHeight="1">
      <c r="BP3558" s="236">
        <f ca="1"/>
        <v>2.4583333333333299</v>
      </c>
    </row>
    <row r="3559" spans="68:68" ht="15" hidden="1" customHeight="1">
      <c r="BP3559" s="236">
        <f ca="1"/>
        <v>2.4590277777777798</v>
      </c>
    </row>
    <row r="3560" spans="68:68" ht="15" hidden="1" customHeight="1">
      <c r="BP3560" s="236">
        <f ca="1"/>
        <v>2.4597222222222199</v>
      </c>
    </row>
    <row r="3561" spans="68:68" ht="15" hidden="1" customHeight="1">
      <c r="BP3561" s="236">
        <f ca="1"/>
        <v>2.4604166666666698</v>
      </c>
    </row>
    <row r="3562" spans="68:68" ht="15" hidden="1" customHeight="1">
      <c r="BP3562" s="236">
        <f ca="1"/>
        <v>2.4611111111111099</v>
      </c>
    </row>
    <row r="3563" spans="68:68" ht="15" hidden="1" customHeight="1">
      <c r="BP3563" s="236">
        <f ca="1"/>
        <v>2.4618055555555598</v>
      </c>
    </row>
    <row r="3564" spans="68:68" ht="15" hidden="1" customHeight="1">
      <c r="BP3564" s="236">
        <f ca="1"/>
        <v>2.4624999999999999</v>
      </c>
    </row>
    <row r="3565" spans="68:68" ht="15" hidden="1" customHeight="1">
      <c r="BP3565" s="236">
        <f ca="1"/>
        <v>2.46319444444444</v>
      </c>
    </row>
    <row r="3566" spans="68:68" ht="15" hidden="1" customHeight="1">
      <c r="BP3566" s="236">
        <f ca="1"/>
        <v>2.4638888888888899</v>
      </c>
    </row>
    <row r="3567" spans="68:68" ht="15" hidden="1" customHeight="1">
      <c r="BP3567" s="236">
        <f ca="1"/>
        <v>2.46458333333333</v>
      </c>
    </row>
    <row r="3568" spans="68:68" ht="15" hidden="1" customHeight="1">
      <c r="BP3568" s="236">
        <f ca="1"/>
        <v>2.4652777777777799</v>
      </c>
    </row>
    <row r="3569" spans="68:68" ht="15" hidden="1" customHeight="1">
      <c r="BP3569" s="236">
        <f ca="1"/>
        <v>2.46597222222222</v>
      </c>
    </row>
    <row r="3570" spans="68:68" ht="15" hidden="1" customHeight="1">
      <c r="BP3570" s="236">
        <f ca="1"/>
        <v>2.4666666666666699</v>
      </c>
    </row>
    <row r="3571" spans="68:68" ht="15" hidden="1" customHeight="1">
      <c r="BP3571" s="236">
        <f ca="1"/>
        <v>2.46736111111111</v>
      </c>
    </row>
    <row r="3572" spans="68:68" ht="15" hidden="1" customHeight="1">
      <c r="BP3572" s="236">
        <f ca="1"/>
        <v>2.4680555555555599</v>
      </c>
    </row>
    <row r="3573" spans="68:68" ht="15" hidden="1" customHeight="1">
      <c r="BP3573" s="236">
        <f ca="1"/>
        <v>2.46875</v>
      </c>
    </row>
    <row r="3574" spans="68:68" ht="15" hidden="1" customHeight="1">
      <c r="BP3574" s="236">
        <f ca="1"/>
        <v>2.4694444444444401</v>
      </c>
    </row>
    <row r="3575" spans="68:68" ht="15" hidden="1" customHeight="1">
      <c r="BP3575" s="236">
        <f ca="1"/>
        <v>2.47013888888889</v>
      </c>
    </row>
    <row r="3576" spans="68:68" ht="15" hidden="1" customHeight="1">
      <c r="BP3576" s="236">
        <f ca="1"/>
        <v>2.4708333333333301</v>
      </c>
    </row>
    <row r="3577" spans="68:68" ht="15" hidden="1" customHeight="1">
      <c r="BP3577" s="236">
        <f ca="1"/>
        <v>2.47152777777778</v>
      </c>
    </row>
    <row r="3578" spans="68:68" ht="15" hidden="1" customHeight="1">
      <c r="BP3578" s="236">
        <f ca="1"/>
        <v>2.4722222222222201</v>
      </c>
    </row>
    <row r="3579" spans="68:68" ht="15" hidden="1" customHeight="1">
      <c r="BP3579" s="236">
        <f ca="1"/>
        <v>2.47291666666667</v>
      </c>
    </row>
    <row r="3580" spans="68:68" ht="15" hidden="1" customHeight="1">
      <c r="BP3580" s="236">
        <f ca="1"/>
        <v>2.4736111111111101</v>
      </c>
    </row>
    <row r="3581" spans="68:68" ht="15" hidden="1" customHeight="1">
      <c r="BP3581" s="236">
        <f ca="1"/>
        <v>2.47430555555556</v>
      </c>
    </row>
    <row r="3582" spans="68:68" ht="15" hidden="1" customHeight="1">
      <c r="BP3582" s="236">
        <f ca="1"/>
        <v>2.4750000000000001</v>
      </c>
    </row>
    <row r="3583" spans="68:68" ht="15" hidden="1" customHeight="1">
      <c r="BP3583" s="236">
        <f ca="1"/>
        <v>2.4756944444444402</v>
      </c>
    </row>
    <row r="3584" spans="68:68" ht="15" hidden="1" customHeight="1">
      <c r="BP3584" s="236">
        <f ca="1"/>
        <v>2.4763888888888901</v>
      </c>
    </row>
    <row r="3585" spans="68:68" ht="15" hidden="1" customHeight="1">
      <c r="BP3585" s="236">
        <f ca="1"/>
        <v>2.4770833333333302</v>
      </c>
    </row>
    <row r="3586" spans="68:68" ht="15" hidden="1" customHeight="1">
      <c r="BP3586" s="236">
        <f ca="1"/>
        <v>2.4777777777777801</v>
      </c>
    </row>
    <row r="3587" spans="68:68" ht="15" hidden="1" customHeight="1">
      <c r="BP3587" s="236">
        <f ca="1"/>
        <v>2.4784722222222202</v>
      </c>
    </row>
    <row r="3588" spans="68:68" ht="15" hidden="1" customHeight="1">
      <c r="BP3588" s="236">
        <f ca="1"/>
        <v>2.4791666666666701</v>
      </c>
    </row>
    <row r="3589" spans="68:68" ht="15" hidden="1" customHeight="1">
      <c r="BP3589" s="236">
        <f ca="1"/>
        <v>2.4798611111111102</v>
      </c>
    </row>
    <row r="3590" spans="68:68" ht="15" hidden="1" customHeight="1">
      <c r="BP3590" s="236">
        <f ca="1"/>
        <v>2.4805555555555601</v>
      </c>
    </row>
    <row r="3591" spans="68:68" ht="15" hidden="1" customHeight="1">
      <c r="BP3591" s="236">
        <f ca="1"/>
        <v>2.4812500000000002</v>
      </c>
    </row>
    <row r="3592" spans="68:68" ht="15" hidden="1" customHeight="1">
      <c r="BP3592" s="236">
        <f ca="1"/>
        <v>2.4819444444444398</v>
      </c>
    </row>
    <row r="3593" spans="68:68" ht="15" hidden="1" customHeight="1">
      <c r="BP3593" s="236">
        <f ca="1"/>
        <v>2.4826388888888902</v>
      </c>
    </row>
    <row r="3594" spans="68:68" ht="15" hidden="1" customHeight="1">
      <c r="BP3594" s="236">
        <f ca="1"/>
        <v>2.4833333333333298</v>
      </c>
    </row>
    <row r="3595" spans="68:68" ht="15" hidden="1" customHeight="1">
      <c r="BP3595" s="236">
        <f ca="1"/>
        <v>2.4840277777777802</v>
      </c>
    </row>
    <row r="3596" spans="68:68" ht="15" hidden="1" customHeight="1">
      <c r="BP3596" s="236">
        <f ca="1"/>
        <v>2.4847222222222198</v>
      </c>
    </row>
    <row r="3597" spans="68:68" ht="15" hidden="1" customHeight="1">
      <c r="BP3597" s="236">
        <f ca="1"/>
        <v>2.4854166666666702</v>
      </c>
    </row>
    <row r="3598" spans="68:68" ht="15" hidden="1" customHeight="1">
      <c r="BP3598" s="236">
        <f ca="1"/>
        <v>2.4861111111111098</v>
      </c>
    </row>
    <row r="3599" spans="68:68" ht="15" hidden="1" customHeight="1">
      <c r="BP3599" s="236">
        <f ca="1"/>
        <v>2.4868055555555602</v>
      </c>
    </row>
    <row r="3600" spans="68:68" ht="15" hidden="1" customHeight="1">
      <c r="BP3600" s="236">
        <f ca="1"/>
        <v>2.4874999999999998</v>
      </c>
    </row>
    <row r="3601" spans="68:68" ht="15" hidden="1" customHeight="1">
      <c r="BP3601" s="236">
        <f ca="1"/>
        <v>2.4881944444444399</v>
      </c>
    </row>
    <row r="3602" spans="68:68" ht="15" hidden="1" customHeight="1">
      <c r="BP3602" s="236">
        <f ca="1"/>
        <v>2.4888888888888898</v>
      </c>
    </row>
    <row r="3603" spans="68:68" ht="15" hidden="1" customHeight="1">
      <c r="BP3603" s="236">
        <f ca="1"/>
        <v>2.4895833333333299</v>
      </c>
    </row>
    <row r="3604" spans="68:68" ht="15" hidden="1" customHeight="1">
      <c r="BP3604" s="236">
        <f ca="1"/>
        <v>2.4902777777777798</v>
      </c>
    </row>
    <row r="3605" spans="68:68" ht="15" hidden="1" customHeight="1">
      <c r="BP3605" s="236">
        <f ca="1"/>
        <v>2.4909722222222199</v>
      </c>
    </row>
    <row r="3606" spans="68:68" ht="15" hidden="1" customHeight="1">
      <c r="BP3606" s="236">
        <f ca="1"/>
        <v>2.4916666666666698</v>
      </c>
    </row>
    <row r="3607" spans="68:68" ht="15" hidden="1" customHeight="1">
      <c r="BP3607" s="236">
        <f ca="1"/>
        <v>2.4923611111111099</v>
      </c>
    </row>
    <row r="3608" spans="68:68" ht="15" hidden="1" customHeight="1">
      <c r="BP3608" s="236">
        <f ca="1"/>
        <v>2.4930555555555598</v>
      </c>
    </row>
    <row r="3609" spans="68:68" ht="15" hidden="1" customHeight="1">
      <c r="BP3609" s="236">
        <f ca="1"/>
        <v>2.4937499999999999</v>
      </c>
    </row>
    <row r="3610" spans="68:68" ht="15" hidden="1" customHeight="1">
      <c r="BP3610" s="236">
        <f ca="1"/>
        <v>2.49444444444444</v>
      </c>
    </row>
    <row r="3611" spans="68:68" ht="15" hidden="1" customHeight="1">
      <c r="BP3611" s="236">
        <f ca="1"/>
        <v>2.4951388888888899</v>
      </c>
    </row>
    <row r="3612" spans="68:68" ht="15" hidden="1" customHeight="1">
      <c r="BP3612" s="236">
        <f ca="1"/>
        <v>2.49583333333333</v>
      </c>
    </row>
    <row r="3613" spans="68:68" ht="15" hidden="1" customHeight="1">
      <c r="BP3613" s="236">
        <f ca="1"/>
        <v>2.4965277777777799</v>
      </c>
    </row>
    <row r="3614" spans="68:68" ht="15" hidden="1" customHeight="1">
      <c r="BP3614" s="236">
        <f ca="1"/>
        <v>2.49722222222222</v>
      </c>
    </row>
    <row r="3615" spans="68:68" ht="15" hidden="1" customHeight="1">
      <c r="BP3615" s="236">
        <f ca="1"/>
        <v>2.4979166666666699</v>
      </c>
    </row>
    <row r="3616" spans="68:68" ht="15" hidden="1" customHeight="1">
      <c r="BP3616" s="236">
        <f ca="1"/>
        <v>2.49861111111111</v>
      </c>
    </row>
    <row r="3617" spans="68:68" ht="15" hidden="1" customHeight="1">
      <c r="BP3617" s="236">
        <f ca="1"/>
        <v>2.4993055555555599</v>
      </c>
    </row>
    <row r="3618" spans="68:68" ht="15" hidden="1" customHeight="1">
      <c r="BP3618" s="236">
        <f ca="1"/>
        <v>2.5</v>
      </c>
    </row>
    <row r="3619" spans="68:68" ht="15" hidden="1" customHeight="1">
      <c r="BP3619" s="236">
        <f ca="1"/>
        <v>2.5006944444444401</v>
      </c>
    </row>
    <row r="3620" spans="68:68" ht="15" hidden="1" customHeight="1">
      <c r="BP3620" s="236">
        <f ca="1"/>
        <v>2.50138888888889</v>
      </c>
    </row>
    <row r="3621" spans="68:68" ht="15" hidden="1" customHeight="1">
      <c r="BP3621" s="236">
        <f ca="1"/>
        <v>2.5020833333333301</v>
      </c>
    </row>
    <row r="3622" spans="68:68" ht="15" hidden="1" customHeight="1">
      <c r="BP3622" s="236">
        <f ca="1"/>
        <v>2.50277777777778</v>
      </c>
    </row>
    <row r="3623" spans="68:68" ht="15" hidden="1" customHeight="1">
      <c r="BP3623" s="236">
        <f ca="1"/>
        <v>2.5034722222222201</v>
      </c>
    </row>
    <row r="3624" spans="68:68" ht="15" hidden="1" customHeight="1">
      <c r="BP3624" s="236">
        <f ca="1"/>
        <v>2.50416666666667</v>
      </c>
    </row>
    <row r="3625" spans="68:68" ht="15" hidden="1" customHeight="1">
      <c r="BP3625" s="236">
        <f ca="1"/>
        <v>2.5048611111111101</v>
      </c>
    </row>
    <row r="3626" spans="68:68" ht="15" hidden="1" customHeight="1">
      <c r="BP3626" s="236">
        <f ca="1"/>
        <v>2.50555555555556</v>
      </c>
    </row>
    <row r="3627" spans="68:68" ht="15" hidden="1" customHeight="1">
      <c r="BP3627" s="236">
        <f ca="1"/>
        <v>2.5062500000000001</v>
      </c>
    </row>
    <row r="3628" spans="68:68" ht="15" hidden="1" customHeight="1">
      <c r="BP3628" s="236">
        <f ca="1"/>
        <v>2.5069444444444402</v>
      </c>
    </row>
    <row r="3629" spans="68:68" ht="15" hidden="1" customHeight="1">
      <c r="BP3629" s="236">
        <f ca="1"/>
        <v>2.5076388888888901</v>
      </c>
    </row>
    <row r="3630" spans="68:68" ht="15" hidden="1" customHeight="1">
      <c r="BP3630" s="236">
        <f ca="1"/>
        <v>2.5083333333333302</v>
      </c>
    </row>
    <row r="3631" spans="68:68" ht="15" hidden="1" customHeight="1">
      <c r="BP3631" s="236">
        <f ca="1"/>
        <v>2.5090277777777801</v>
      </c>
    </row>
    <row r="3632" spans="68:68" ht="15" hidden="1" customHeight="1">
      <c r="BP3632" s="236">
        <f ca="1"/>
        <v>2.5097222222222202</v>
      </c>
    </row>
    <row r="3633" spans="68:68" ht="15" hidden="1" customHeight="1">
      <c r="BP3633" s="236">
        <f ca="1"/>
        <v>2.5104166666666701</v>
      </c>
    </row>
    <row r="3634" spans="68:68" ht="15" hidden="1" customHeight="1">
      <c r="BP3634" s="236">
        <f ca="1"/>
        <v>2.5111111111111102</v>
      </c>
    </row>
    <row r="3635" spans="68:68" ht="15" hidden="1" customHeight="1">
      <c r="BP3635" s="236">
        <f ca="1"/>
        <v>2.5118055555555601</v>
      </c>
    </row>
    <row r="3636" spans="68:68" ht="15" hidden="1" customHeight="1">
      <c r="BP3636" s="236">
        <f ca="1"/>
        <v>2.5125000000000002</v>
      </c>
    </row>
    <row r="3637" spans="68:68" ht="15" hidden="1" customHeight="1">
      <c r="BP3637" s="236">
        <f ca="1"/>
        <v>2.5131944444444398</v>
      </c>
    </row>
    <row r="3638" spans="68:68" ht="15" hidden="1" customHeight="1">
      <c r="BP3638" s="236">
        <f ca="1"/>
        <v>2.5138888888888902</v>
      </c>
    </row>
    <row r="3639" spans="68:68" ht="15" hidden="1" customHeight="1">
      <c r="BP3639" s="236">
        <f ca="1"/>
        <v>2.5145833333333298</v>
      </c>
    </row>
    <row r="3640" spans="68:68" ht="15" hidden="1" customHeight="1">
      <c r="BP3640" s="236">
        <f ca="1"/>
        <v>2.5152777777777802</v>
      </c>
    </row>
    <row r="3641" spans="68:68" ht="15" hidden="1" customHeight="1">
      <c r="BP3641" s="236">
        <f ca="1"/>
        <v>2.5159722222222198</v>
      </c>
    </row>
    <row r="3642" spans="68:68" ht="15" hidden="1" customHeight="1">
      <c r="BP3642" s="236">
        <f ca="1"/>
        <v>2.5166666666666702</v>
      </c>
    </row>
    <row r="3643" spans="68:68" ht="15" hidden="1" customHeight="1">
      <c r="BP3643" s="236">
        <f ca="1"/>
        <v>2.5173611111111098</v>
      </c>
    </row>
    <row r="3644" spans="68:68" ht="15" hidden="1" customHeight="1">
      <c r="BP3644" s="236">
        <f ca="1"/>
        <v>2.5180555555555602</v>
      </c>
    </row>
    <row r="3645" spans="68:68" ht="15" hidden="1" customHeight="1">
      <c r="BP3645" s="236">
        <f ca="1"/>
        <v>2.5187499999999998</v>
      </c>
    </row>
    <row r="3646" spans="68:68" ht="15" hidden="1" customHeight="1">
      <c r="BP3646" s="236">
        <f ca="1"/>
        <v>2.5194444444444399</v>
      </c>
    </row>
    <row r="3647" spans="68:68" ht="15" hidden="1" customHeight="1">
      <c r="BP3647" s="236">
        <f ca="1"/>
        <v>2.5201388888888898</v>
      </c>
    </row>
    <row r="3648" spans="68:68" ht="15" hidden="1" customHeight="1">
      <c r="BP3648" s="236">
        <f ca="1"/>
        <v>2.5208333333333299</v>
      </c>
    </row>
    <row r="3649" spans="68:68" ht="15" hidden="1" customHeight="1">
      <c r="BP3649" s="236">
        <f ca="1"/>
        <v>2.5215277777777798</v>
      </c>
    </row>
    <row r="3650" spans="68:68" ht="15" hidden="1" customHeight="1">
      <c r="BP3650" s="236">
        <f ca="1"/>
        <v>2.5222222222222199</v>
      </c>
    </row>
    <row r="3651" spans="68:68" ht="15" hidden="1" customHeight="1">
      <c r="BP3651" s="236">
        <f ca="1"/>
        <v>2.5229166666666698</v>
      </c>
    </row>
    <row r="3652" spans="68:68" ht="15" hidden="1" customHeight="1">
      <c r="BP3652" s="236">
        <f ca="1"/>
        <v>2.5236111111111099</v>
      </c>
    </row>
    <row r="3653" spans="68:68" ht="15" hidden="1" customHeight="1">
      <c r="BP3653" s="236">
        <f ca="1"/>
        <v>2.5243055555555598</v>
      </c>
    </row>
    <row r="3654" spans="68:68" ht="15" hidden="1" customHeight="1">
      <c r="BP3654" s="236">
        <f ca="1"/>
        <v>2.5249999999999999</v>
      </c>
    </row>
    <row r="3655" spans="68:68" ht="15" hidden="1" customHeight="1">
      <c r="BP3655" s="236">
        <f ca="1"/>
        <v>2.52569444444444</v>
      </c>
    </row>
    <row r="3656" spans="68:68" ht="15" hidden="1" customHeight="1">
      <c r="BP3656" s="236">
        <f ca="1"/>
        <v>2.5263888888888899</v>
      </c>
    </row>
    <row r="3657" spans="68:68" ht="15" hidden="1" customHeight="1">
      <c r="BP3657" s="236">
        <f ca="1"/>
        <v>2.52708333333333</v>
      </c>
    </row>
    <row r="3658" spans="68:68" ht="15" hidden="1" customHeight="1">
      <c r="BP3658" s="236">
        <f ca="1"/>
        <v>2.5277777777777799</v>
      </c>
    </row>
    <row r="3659" spans="68:68" ht="15" hidden="1" customHeight="1">
      <c r="BP3659" s="236">
        <f ca="1"/>
        <v>2.52847222222222</v>
      </c>
    </row>
    <row r="3660" spans="68:68" ht="15" hidden="1" customHeight="1">
      <c r="BP3660" s="236">
        <f ca="1"/>
        <v>2.5291666666666699</v>
      </c>
    </row>
    <row r="3661" spans="68:68" ht="15" hidden="1" customHeight="1">
      <c r="BP3661" s="236">
        <f ca="1"/>
        <v>2.52986111111111</v>
      </c>
    </row>
    <row r="3662" spans="68:68" ht="15" hidden="1" customHeight="1">
      <c r="BP3662" s="236">
        <f ca="1"/>
        <v>2.5305555555555599</v>
      </c>
    </row>
    <row r="3663" spans="68:68" ht="15" hidden="1" customHeight="1">
      <c r="BP3663" s="236">
        <f ca="1"/>
        <v>2.53125</v>
      </c>
    </row>
    <row r="3664" spans="68:68" ht="15" hidden="1" customHeight="1">
      <c r="BP3664" s="236">
        <f ca="1"/>
        <v>2.5319444444444401</v>
      </c>
    </row>
    <row r="3665" spans="68:68" ht="15" hidden="1" customHeight="1">
      <c r="BP3665" s="236">
        <f ca="1"/>
        <v>2.53263888888889</v>
      </c>
    </row>
    <row r="3666" spans="68:68" ht="15" hidden="1" customHeight="1">
      <c r="BP3666" s="236">
        <f ca="1"/>
        <v>2.5333333333333301</v>
      </c>
    </row>
    <row r="3667" spans="68:68" ht="15" hidden="1" customHeight="1">
      <c r="BP3667" s="236">
        <f ca="1"/>
        <v>2.53402777777778</v>
      </c>
    </row>
    <row r="3668" spans="68:68" ht="15" hidden="1" customHeight="1">
      <c r="BP3668" s="236">
        <f ca="1"/>
        <v>2.5347222222222201</v>
      </c>
    </row>
    <row r="3669" spans="68:68" ht="15" hidden="1" customHeight="1">
      <c r="BP3669" s="236">
        <f ca="1"/>
        <v>2.53541666666667</v>
      </c>
    </row>
    <row r="3670" spans="68:68" ht="15" hidden="1" customHeight="1">
      <c r="BP3670" s="236">
        <f ca="1"/>
        <v>2.5361111111111101</v>
      </c>
    </row>
    <row r="3671" spans="68:68" ht="15" hidden="1" customHeight="1">
      <c r="BP3671" s="236">
        <f ca="1"/>
        <v>2.53680555555556</v>
      </c>
    </row>
    <row r="3672" spans="68:68" ht="15" hidden="1" customHeight="1">
      <c r="BP3672" s="236">
        <f ca="1"/>
        <v>2.5375000000000001</v>
      </c>
    </row>
    <row r="3673" spans="68:68" ht="15" hidden="1" customHeight="1">
      <c r="BP3673" s="236">
        <f ca="1"/>
        <v>2.5381944444444402</v>
      </c>
    </row>
    <row r="3674" spans="68:68" ht="15" hidden="1" customHeight="1">
      <c r="BP3674" s="236">
        <f ca="1"/>
        <v>2.5388888888888901</v>
      </c>
    </row>
    <row r="3675" spans="68:68" ht="15" hidden="1" customHeight="1">
      <c r="BP3675" s="236">
        <f ca="1"/>
        <v>2.5395833333333302</v>
      </c>
    </row>
    <row r="3676" spans="68:68" ht="15" hidden="1" customHeight="1">
      <c r="BP3676" s="236">
        <f ca="1"/>
        <v>2.5402777777777801</v>
      </c>
    </row>
    <row r="3677" spans="68:68" ht="15" hidden="1" customHeight="1">
      <c r="BP3677" s="236">
        <f ca="1"/>
        <v>2.5409722222222202</v>
      </c>
    </row>
    <row r="3678" spans="68:68" ht="15" hidden="1" customHeight="1">
      <c r="BP3678" s="236">
        <f ca="1"/>
        <v>2.5416666666666701</v>
      </c>
    </row>
    <row r="3679" spans="68:68" ht="15" hidden="1" customHeight="1">
      <c r="BP3679" s="236">
        <f ca="1"/>
        <v>2.5423611111111102</v>
      </c>
    </row>
    <row r="3680" spans="68:68" ht="15" hidden="1" customHeight="1">
      <c r="BP3680" s="236">
        <f ca="1"/>
        <v>2.5430555555555601</v>
      </c>
    </row>
    <row r="3681" spans="68:68" ht="15" hidden="1" customHeight="1">
      <c r="BP3681" s="236">
        <f ca="1"/>
        <v>2.5437500000000002</v>
      </c>
    </row>
    <row r="3682" spans="68:68" ht="15" hidden="1" customHeight="1">
      <c r="BP3682" s="236">
        <f ca="1"/>
        <v>2.5444444444444398</v>
      </c>
    </row>
    <row r="3683" spans="68:68" ht="15" hidden="1" customHeight="1">
      <c r="BP3683" s="236">
        <f ca="1"/>
        <v>2.5451388888888902</v>
      </c>
    </row>
    <row r="3684" spans="68:68" ht="15" hidden="1" customHeight="1">
      <c r="BP3684" s="236">
        <f ca="1"/>
        <v>2.5458333333333298</v>
      </c>
    </row>
    <row r="3685" spans="68:68" ht="15" hidden="1" customHeight="1">
      <c r="BP3685" s="236">
        <f ca="1"/>
        <v>2.5465277777777802</v>
      </c>
    </row>
    <row r="3686" spans="68:68" ht="15" hidden="1" customHeight="1">
      <c r="BP3686" s="236">
        <f ca="1"/>
        <v>2.5472222222222198</v>
      </c>
    </row>
    <row r="3687" spans="68:68" ht="15" hidden="1" customHeight="1">
      <c r="BP3687" s="236">
        <f ca="1"/>
        <v>2.5479166666666702</v>
      </c>
    </row>
    <row r="3688" spans="68:68" ht="15" hidden="1" customHeight="1">
      <c r="BP3688" s="236">
        <f ca="1"/>
        <v>2.5486111111111098</v>
      </c>
    </row>
    <row r="3689" spans="68:68" ht="15" hidden="1" customHeight="1">
      <c r="BP3689" s="236">
        <f ca="1"/>
        <v>2.5493055555555602</v>
      </c>
    </row>
    <row r="3690" spans="68:68" ht="15" hidden="1" customHeight="1">
      <c r="BP3690" s="236">
        <f ca="1"/>
        <v>2.5499999999999998</v>
      </c>
    </row>
    <row r="3691" spans="68:68" ht="15" hidden="1" customHeight="1">
      <c r="BP3691" s="236">
        <f ca="1"/>
        <v>2.5506944444444399</v>
      </c>
    </row>
    <row r="3692" spans="68:68" ht="15" hidden="1" customHeight="1">
      <c r="BP3692" s="236">
        <f ca="1"/>
        <v>2.5513888888888898</v>
      </c>
    </row>
    <row r="3693" spans="68:68" ht="15" hidden="1" customHeight="1">
      <c r="BP3693" s="236">
        <f ca="1"/>
        <v>2.5520833333333299</v>
      </c>
    </row>
    <row r="3694" spans="68:68" ht="15" hidden="1" customHeight="1">
      <c r="BP3694" s="236">
        <f ca="1"/>
        <v>2.5527777777777798</v>
      </c>
    </row>
    <row r="3695" spans="68:68" ht="15" hidden="1" customHeight="1">
      <c r="BP3695" s="236">
        <f ca="1"/>
        <v>2.5534722222222199</v>
      </c>
    </row>
    <row r="3696" spans="68:68" ht="15" hidden="1" customHeight="1">
      <c r="BP3696" s="236">
        <f ca="1"/>
        <v>2.5541666666666698</v>
      </c>
    </row>
    <row r="3697" spans="68:68" ht="15" hidden="1" customHeight="1">
      <c r="BP3697" s="236">
        <f ca="1"/>
        <v>2.5548611111111099</v>
      </c>
    </row>
    <row r="3698" spans="68:68" ht="15" hidden="1" customHeight="1">
      <c r="BP3698" s="236">
        <f ca="1"/>
        <v>2.5555555555555598</v>
      </c>
    </row>
    <row r="3699" spans="68:68" ht="15" hidden="1" customHeight="1">
      <c r="BP3699" s="236">
        <f ca="1"/>
        <v>2.5562499999999999</v>
      </c>
    </row>
    <row r="3700" spans="68:68" ht="15" hidden="1" customHeight="1">
      <c r="BP3700" s="236">
        <f ca="1"/>
        <v>2.55694444444444</v>
      </c>
    </row>
    <row r="3701" spans="68:68" ht="15" hidden="1" customHeight="1">
      <c r="BP3701" s="236">
        <f ca="1"/>
        <v>2.5576388888888899</v>
      </c>
    </row>
    <row r="3702" spans="68:68" ht="15" hidden="1" customHeight="1">
      <c r="BP3702" s="236">
        <f ca="1"/>
        <v>2.55833333333333</v>
      </c>
    </row>
    <row r="3703" spans="68:68" ht="15" hidden="1" customHeight="1">
      <c r="BP3703" s="236">
        <f ca="1"/>
        <v>2.5590277777777799</v>
      </c>
    </row>
    <row r="3704" spans="68:68" ht="15" hidden="1" customHeight="1">
      <c r="BP3704" s="236">
        <f ca="1"/>
        <v>2.55972222222222</v>
      </c>
    </row>
    <row r="3705" spans="68:68" ht="15" hidden="1" customHeight="1">
      <c r="BP3705" s="236">
        <f ca="1"/>
        <v>2.5604166666666699</v>
      </c>
    </row>
    <row r="3706" spans="68:68" ht="15" hidden="1" customHeight="1">
      <c r="BP3706" s="236">
        <f ca="1"/>
        <v>2.56111111111111</v>
      </c>
    </row>
    <row r="3707" spans="68:68" ht="15" hidden="1" customHeight="1">
      <c r="BP3707" s="236">
        <f ca="1"/>
        <v>2.5618055555555599</v>
      </c>
    </row>
    <row r="3708" spans="68:68" ht="15" hidden="1" customHeight="1">
      <c r="BP3708" s="236">
        <f ca="1"/>
        <v>2.5625</v>
      </c>
    </row>
    <row r="3709" spans="68:68" ht="15" hidden="1" customHeight="1">
      <c r="BP3709" s="236">
        <f ca="1"/>
        <v>2.5631944444444401</v>
      </c>
    </row>
    <row r="3710" spans="68:68" ht="15" hidden="1" customHeight="1">
      <c r="BP3710" s="236">
        <f ca="1"/>
        <v>2.56388888888889</v>
      </c>
    </row>
    <row r="3711" spans="68:68" ht="15" hidden="1" customHeight="1">
      <c r="BP3711" s="236">
        <f ca="1"/>
        <v>2.5645833333333301</v>
      </c>
    </row>
    <row r="3712" spans="68:68" ht="15" hidden="1" customHeight="1">
      <c r="BP3712" s="236">
        <f ca="1"/>
        <v>2.56527777777778</v>
      </c>
    </row>
    <row r="3713" spans="68:68" ht="15" hidden="1" customHeight="1">
      <c r="BP3713" s="236">
        <f ca="1"/>
        <v>2.5659722222222201</v>
      </c>
    </row>
    <row r="3714" spans="68:68" ht="15" hidden="1" customHeight="1">
      <c r="BP3714" s="236">
        <f ca="1"/>
        <v>2.56666666666667</v>
      </c>
    </row>
    <row r="3715" spans="68:68" ht="15" hidden="1" customHeight="1">
      <c r="BP3715" s="236">
        <f ca="1"/>
        <v>2.5673611111111101</v>
      </c>
    </row>
    <row r="3716" spans="68:68" ht="15" hidden="1" customHeight="1">
      <c r="BP3716" s="236">
        <f ca="1"/>
        <v>2.56805555555556</v>
      </c>
    </row>
    <row r="3717" spans="68:68" ht="15" hidden="1" customHeight="1">
      <c r="BP3717" s="236">
        <f ca="1"/>
        <v>2.5687500000000001</v>
      </c>
    </row>
    <row r="3718" spans="68:68" ht="15" hidden="1" customHeight="1">
      <c r="BP3718" s="236">
        <f ca="1"/>
        <v>2.5694444444444402</v>
      </c>
    </row>
    <row r="3719" spans="68:68" ht="15" hidden="1" customHeight="1">
      <c r="BP3719" s="236">
        <f ca="1"/>
        <v>2.5701388888888901</v>
      </c>
    </row>
    <row r="3720" spans="68:68" ht="15" hidden="1" customHeight="1">
      <c r="BP3720" s="236">
        <f ca="1"/>
        <v>2.5708333333333302</v>
      </c>
    </row>
    <row r="3721" spans="68:68" ht="15" hidden="1" customHeight="1">
      <c r="BP3721" s="236">
        <f ca="1"/>
        <v>2.5715277777777801</v>
      </c>
    </row>
    <row r="3722" spans="68:68" ht="15" hidden="1" customHeight="1">
      <c r="BP3722" s="236">
        <f ca="1"/>
        <v>2.5722222222222202</v>
      </c>
    </row>
    <row r="3723" spans="68:68" ht="15" hidden="1" customHeight="1">
      <c r="BP3723" s="236">
        <f ca="1"/>
        <v>2.5729166666666701</v>
      </c>
    </row>
    <row r="3724" spans="68:68" ht="15" hidden="1" customHeight="1">
      <c r="BP3724" s="236">
        <f ca="1"/>
        <v>2.5736111111111102</v>
      </c>
    </row>
    <row r="3725" spans="68:68" ht="15" hidden="1" customHeight="1">
      <c r="BP3725" s="236">
        <f ca="1"/>
        <v>2.5743055555555601</v>
      </c>
    </row>
    <row r="3726" spans="68:68" ht="15" hidden="1" customHeight="1">
      <c r="BP3726" s="236">
        <f ca="1"/>
        <v>2.5750000000000002</v>
      </c>
    </row>
    <row r="3727" spans="68:68" ht="15" hidden="1" customHeight="1">
      <c r="BP3727" s="236">
        <f ca="1"/>
        <v>2.5756944444444398</v>
      </c>
    </row>
    <row r="3728" spans="68:68" ht="15" hidden="1" customHeight="1">
      <c r="BP3728" s="236">
        <f ca="1"/>
        <v>2.5763888888888902</v>
      </c>
    </row>
    <row r="3729" spans="68:68" ht="15" hidden="1" customHeight="1">
      <c r="BP3729" s="236">
        <f ca="1"/>
        <v>2.5770833333333298</v>
      </c>
    </row>
    <row r="3730" spans="68:68" ht="15" hidden="1" customHeight="1">
      <c r="BP3730" s="236">
        <f ca="1"/>
        <v>2.5777777777777802</v>
      </c>
    </row>
    <row r="3731" spans="68:68" ht="15" hidden="1" customHeight="1">
      <c r="BP3731" s="236">
        <f ca="1"/>
        <v>2.5784722222222198</v>
      </c>
    </row>
    <row r="3732" spans="68:68" ht="15" hidden="1" customHeight="1">
      <c r="BP3732" s="236">
        <f ca="1"/>
        <v>2.5791666666666702</v>
      </c>
    </row>
    <row r="3733" spans="68:68" ht="15" hidden="1" customHeight="1">
      <c r="BP3733" s="236">
        <f ca="1"/>
        <v>2.5798611111111098</v>
      </c>
    </row>
    <row r="3734" spans="68:68" ht="15" hidden="1" customHeight="1">
      <c r="BP3734" s="236">
        <f ca="1"/>
        <v>2.5805555555555602</v>
      </c>
    </row>
    <row r="3735" spans="68:68" ht="15" hidden="1" customHeight="1">
      <c r="BP3735" s="236">
        <f ca="1"/>
        <v>2.5812499999999998</v>
      </c>
    </row>
    <row r="3736" spans="68:68" ht="15" hidden="1" customHeight="1">
      <c r="BP3736" s="236">
        <f ca="1"/>
        <v>2.5819444444444399</v>
      </c>
    </row>
    <row r="3737" spans="68:68" ht="15" hidden="1" customHeight="1">
      <c r="BP3737" s="236">
        <f ca="1"/>
        <v>2.5826388888888898</v>
      </c>
    </row>
    <row r="3738" spans="68:68" ht="15" hidden="1" customHeight="1">
      <c r="BP3738" s="236">
        <f ca="1"/>
        <v>2.5833333333333299</v>
      </c>
    </row>
    <row r="3739" spans="68:68" ht="15" hidden="1" customHeight="1">
      <c r="BP3739" s="236">
        <f ca="1"/>
        <v>2.5840277777777798</v>
      </c>
    </row>
    <row r="3740" spans="68:68" ht="15" hidden="1" customHeight="1">
      <c r="BP3740" s="236">
        <f ca="1"/>
        <v>2.5847222222222199</v>
      </c>
    </row>
    <row r="3741" spans="68:68" ht="15" hidden="1" customHeight="1">
      <c r="BP3741" s="236">
        <f ca="1"/>
        <v>2.5854166666666698</v>
      </c>
    </row>
    <row r="3742" spans="68:68" ht="15" hidden="1" customHeight="1">
      <c r="BP3742" s="236">
        <f ca="1"/>
        <v>2.5861111111111099</v>
      </c>
    </row>
    <row r="3743" spans="68:68" ht="15" hidden="1" customHeight="1">
      <c r="BP3743" s="236">
        <f ca="1"/>
        <v>2.5868055555555598</v>
      </c>
    </row>
    <row r="3744" spans="68:68" ht="15" hidden="1" customHeight="1">
      <c r="BP3744" s="236">
        <f ca="1"/>
        <v>2.5874999999999999</v>
      </c>
    </row>
    <row r="3745" spans="68:68" ht="15" hidden="1" customHeight="1">
      <c r="BP3745" s="236">
        <f ca="1"/>
        <v>2.58819444444444</v>
      </c>
    </row>
    <row r="3746" spans="68:68" ht="15" hidden="1" customHeight="1">
      <c r="BP3746" s="236">
        <f ca="1"/>
        <v>2.5888888888888899</v>
      </c>
    </row>
    <row r="3747" spans="68:68" ht="15" hidden="1" customHeight="1">
      <c r="BP3747" s="236">
        <f ca="1"/>
        <v>2.58958333333333</v>
      </c>
    </row>
    <row r="3748" spans="68:68" ht="15" hidden="1" customHeight="1">
      <c r="BP3748" s="236">
        <f ca="1"/>
        <v>2.5902777777777799</v>
      </c>
    </row>
    <row r="3749" spans="68:68" ht="15" hidden="1" customHeight="1">
      <c r="BP3749" s="236">
        <f ca="1"/>
        <v>2.59097222222222</v>
      </c>
    </row>
    <row r="3750" spans="68:68" ht="15" hidden="1" customHeight="1">
      <c r="BP3750" s="236">
        <f ca="1"/>
        <v>2.5916666666666699</v>
      </c>
    </row>
    <row r="3751" spans="68:68" ht="15" hidden="1" customHeight="1">
      <c r="BP3751" s="236">
        <f ca="1"/>
        <v>2.59236111111111</v>
      </c>
    </row>
    <row r="3752" spans="68:68" ht="15" hidden="1" customHeight="1">
      <c r="BP3752" s="236">
        <f ca="1"/>
        <v>2.5930555555555599</v>
      </c>
    </row>
    <row r="3753" spans="68:68" ht="15" hidden="1" customHeight="1">
      <c r="BP3753" s="236">
        <f ca="1"/>
        <v>2.59375</v>
      </c>
    </row>
    <row r="3754" spans="68:68" ht="15" hidden="1" customHeight="1">
      <c r="BP3754" s="236">
        <f ca="1"/>
        <v>2.5944444444444401</v>
      </c>
    </row>
    <row r="3755" spans="68:68" ht="15" hidden="1" customHeight="1">
      <c r="BP3755" s="236">
        <f ca="1"/>
        <v>2.59513888888889</v>
      </c>
    </row>
    <row r="3756" spans="68:68" ht="15" hidden="1" customHeight="1">
      <c r="BP3756" s="236">
        <f ca="1"/>
        <v>2.5958333333333301</v>
      </c>
    </row>
    <row r="3757" spans="68:68" ht="15" hidden="1" customHeight="1">
      <c r="BP3757" s="236">
        <f ca="1"/>
        <v>2.59652777777778</v>
      </c>
    </row>
    <row r="3758" spans="68:68" ht="15" hidden="1" customHeight="1">
      <c r="BP3758" s="236">
        <f ca="1"/>
        <v>2.5972222222222201</v>
      </c>
    </row>
    <row r="3759" spans="68:68" ht="15" hidden="1" customHeight="1">
      <c r="BP3759" s="236">
        <f ca="1"/>
        <v>2.59791666666667</v>
      </c>
    </row>
    <row r="3760" spans="68:68" ht="15" hidden="1" customHeight="1">
      <c r="BP3760" s="236">
        <f ca="1"/>
        <v>2.5986111111111101</v>
      </c>
    </row>
    <row r="3761" spans="68:68" ht="15" hidden="1" customHeight="1">
      <c r="BP3761" s="236">
        <f ca="1"/>
        <v>2.59930555555556</v>
      </c>
    </row>
    <row r="3762" spans="68:68" ht="15" hidden="1" customHeight="1">
      <c r="BP3762" s="236">
        <f ca="1"/>
        <v>2.6</v>
      </c>
    </row>
    <row r="3763" spans="68:68" ht="15" hidden="1" customHeight="1">
      <c r="BP3763" s="236">
        <f ca="1"/>
        <v>2.6006944444444402</v>
      </c>
    </row>
    <row r="3764" spans="68:68" ht="15" hidden="1" customHeight="1">
      <c r="BP3764" s="236">
        <f ca="1"/>
        <v>2.6013888888888901</v>
      </c>
    </row>
    <row r="3765" spans="68:68" ht="15" hidden="1" customHeight="1">
      <c r="BP3765" s="236">
        <f ca="1"/>
        <v>2.6020833333333302</v>
      </c>
    </row>
    <row r="3766" spans="68:68" ht="15" hidden="1" customHeight="1">
      <c r="BP3766" s="236">
        <f ca="1"/>
        <v>2.6027777777777801</v>
      </c>
    </row>
    <row r="3767" spans="68:68" ht="15" hidden="1" customHeight="1">
      <c r="BP3767" s="236">
        <f ca="1"/>
        <v>2.6034722222222202</v>
      </c>
    </row>
    <row r="3768" spans="68:68" ht="15" hidden="1" customHeight="1">
      <c r="BP3768" s="236">
        <f ca="1"/>
        <v>2.6041666666666701</v>
      </c>
    </row>
    <row r="3769" spans="68:68" ht="15" hidden="1" customHeight="1">
      <c r="BP3769" s="236">
        <f ca="1"/>
        <v>2.6048611111111102</v>
      </c>
    </row>
    <row r="3770" spans="68:68" ht="15" hidden="1" customHeight="1">
      <c r="BP3770" s="236">
        <f ca="1"/>
        <v>2.6055555555555601</v>
      </c>
    </row>
    <row r="3771" spans="68:68" ht="15" hidden="1" customHeight="1">
      <c r="BP3771" s="236">
        <f ca="1"/>
        <v>2.6062500000000002</v>
      </c>
    </row>
    <row r="3772" spans="68:68" ht="15" hidden="1" customHeight="1">
      <c r="BP3772" s="236">
        <f ca="1"/>
        <v>2.6069444444444398</v>
      </c>
    </row>
    <row r="3773" spans="68:68" ht="15" hidden="1" customHeight="1">
      <c r="BP3773" s="236">
        <f ca="1"/>
        <v>2.6076388888888902</v>
      </c>
    </row>
    <row r="3774" spans="68:68" ht="15" hidden="1" customHeight="1">
      <c r="BP3774" s="236">
        <f ca="1"/>
        <v>2.6083333333333298</v>
      </c>
    </row>
    <row r="3775" spans="68:68" ht="15" hidden="1" customHeight="1">
      <c r="BP3775" s="236">
        <f ca="1"/>
        <v>2.6090277777777802</v>
      </c>
    </row>
    <row r="3776" spans="68:68" ht="15" hidden="1" customHeight="1">
      <c r="BP3776" s="236">
        <f ca="1"/>
        <v>2.6097222222222198</v>
      </c>
    </row>
    <row r="3777" spans="68:68" ht="15" hidden="1" customHeight="1">
      <c r="BP3777" s="236">
        <f ca="1"/>
        <v>2.6104166666666702</v>
      </c>
    </row>
    <row r="3778" spans="68:68" ht="15" hidden="1" customHeight="1">
      <c r="BP3778" s="236">
        <f ca="1"/>
        <v>2.6111111111111098</v>
      </c>
    </row>
    <row r="3779" spans="68:68" ht="15" hidden="1" customHeight="1">
      <c r="BP3779" s="236">
        <f ca="1"/>
        <v>2.6118055555555602</v>
      </c>
    </row>
    <row r="3780" spans="68:68" ht="15" hidden="1" customHeight="1">
      <c r="BP3780" s="236">
        <f ca="1"/>
        <v>2.6124999999999998</v>
      </c>
    </row>
    <row r="3781" spans="68:68" ht="15" hidden="1" customHeight="1">
      <c r="BP3781" s="236">
        <f ca="1"/>
        <v>2.6131944444444399</v>
      </c>
    </row>
    <row r="3782" spans="68:68" ht="15" hidden="1" customHeight="1">
      <c r="BP3782" s="236">
        <f ca="1"/>
        <v>2.6138888888888898</v>
      </c>
    </row>
    <row r="3783" spans="68:68" ht="15" hidden="1" customHeight="1">
      <c r="BP3783" s="236">
        <f ca="1"/>
        <v>2.6145833333333299</v>
      </c>
    </row>
    <row r="3784" spans="68:68" ht="15" hidden="1" customHeight="1">
      <c r="BP3784" s="236">
        <f ca="1"/>
        <v>2.6152777777777798</v>
      </c>
    </row>
    <row r="3785" spans="68:68" ht="15" hidden="1" customHeight="1">
      <c r="BP3785" s="236">
        <f ca="1"/>
        <v>2.6159722222222199</v>
      </c>
    </row>
    <row r="3786" spans="68:68" ht="15" hidden="1" customHeight="1">
      <c r="BP3786" s="236">
        <f ca="1"/>
        <v>2.6166666666666698</v>
      </c>
    </row>
    <row r="3787" spans="68:68" ht="15" hidden="1" customHeight="1">
      <c r="BP3787" s="236">
        <f ca="1"/>
        <v>2.6173611111111099</v>
      </c>
    </row>
    <row r="3788" spans="68:68" ht="15" hidden="1" customHeight="1">
      <c r="BP3788" s="236">
        <f ca="1"/>
        <v>2.6180555555555598</v>
      </c>
    </row>
    <row r="3789" spans="68:68" ht="15" hidden="1" customHeight="1">
      <c r="BP3789" s="236">
        <f ca="1"/>
        <v>2.6187499999999999</v>
      </c>
    </row>
    <row r="3790" spans="68:68" ht="15" hidden="1" customHeight="1">
      <c r="BP3790" s="236">
        <f ca="1"/>
        <v>2.61944444444444</v>
      </c>
    </row>
    <row r="3791" spans="68:68" ht="15" hidden="1" customHeight="1">
      <c r="BP3791" s="236">
        <f ca="1"/>
        <v>2.6201388888888899</v>
      </c>
    </row>
    <row r="3792" spans="68:68" ht="15" hidden="1" customHeight="1">
      <c r="BP3792" s="236">
        <f ca="1"/>
        <v>2.62083333333333</v>
      </c>
    </row>
    <row r="3793" spans="68:68" ht="15" hidden="1" customHeight="1">
      <c r="BP3793" s="236">
        <f ca="1"/>
        <v>2.6215277777777799</v>
      </c>
    </row>
    <row r="3794" spans="68:68" ht="15" hidden="1" customHeight="1">
      <c r="BP3794" s="236">
        <f ca="1"/>
        <v>2.62222222222222</v>
      </c>
    </row>
    <row r="3795" spans="68:68" ht="15" hidden="1" customHeight="1">
      <c r="BP3795" s="236">
        <f ca="1"/>
        <v>2.6229166666666699</v>
      </c>
    </row>
    <row r="3796" spans="68:68" ht="15" hidden="1" customHeight="1">
      <c r="BP3796" s="236">
        <f ca="1"/>
        <v>2.62361111111111</v>
      </c>
    </row>
    <row r="3797" spans="68:68" ht="15" hidden="1" customHeight="1">
      <c r="BP3797" s="236">
        <f ca="1"/>
        <v>2.6243055555555599</v>
      </c>
    </row>
    <row r="3798" spans="68:68" ht="15" hidden="1" customHeight="1">
      <c r="BP3798" s="236">
        <f ca="1"/>
        <v>2.625</v>
      </c>
    </row>
    <row r="3799" spans="68:68" ht="15" hidden="1" customHeight="1">
      <c r="BP3799" s="236">
        <f ca="1"/>
        <v>2.6256944444444401</v>
      </c>
    </row>
    <row r="3800" spans="68:68" ht="15" hidden="1" customHeight="1">
      <c r="BP3800" s="236">
        <f ca="1"/>
        <v>2.62638888888889</v>
      </c>
    </row>
    <row r="3801" spans="68:68" ht="15" hidden="1" customHeight="1">
      <c r="BP3801" s="236">
        <f ca="1"/>
        <v>2.6270833333333301</v>
      </c>
    </row>
    <row r="3802" spans="68:68" ht="15" hidden="1" customHeight="1">
      <c r="BP3802" s="236">
        <f ca="1"/>
        <v>2.62777777777778</v>
      </c>
    </row>
    <row r="3803" spans="68:68" ht="15" hidden="1" customHeight="1">
      <c r="BP3803" s="236">
        <f ca="1"/>
        <v>2.6284722222222201</v>
      </c>
    </row>
    <row r="3804" spans="68:68" ht="15" hidden="1" customHeight="1">
      <c r="BP3804" s="236">
        <f ca="1"/>
        <v>2.62916666666667</v>
      </c>
    </row>
    <row r="3805" spans="68:68" ht="15" hidden="1" customHeight="1">
      <c r="BP3805" s="236">
        <f ca="1"/>
        <v>2.6298611111111101</v>
      </c>
    </row>
    <row r="3806" spans="68:68" ht="15" hidden="1" customHeight="1">
      <c r="BP3806" s="236">
        <f ca="1"/>
        <v>2.63055555555556</v>
      </c>
    </row>
    <row r="3807" spans="68:68" ht="15" hidden="1" customHeight="1">
      <c r="BP3807" s="236">
        <f ca="1"/>
        <v>2.6312500000000001</v>
      </c>
    </row>
    <row r="3808" spans="68:68" ht="15" hidden="1" customHeight="1">
      <c r="BP3808" s="236">
        <f ca="1"/>
        <v>2.6319444444444402</v>
      </c>
    </row>
    <row r="3809" spans="68:68" ht="15" hidden="1" customHeight="1">
      <c r="BP3809" s="236">
        <f ca="1"/>
        <v>2.6326388888888901</v>
      </c>
    </row>
    <row r="3810" spans="68:68" ht="15" hidden="1" customHeight="1">
      <c r="BP3810" s="236">
        <f ca="1"/>
        <v>2.6333333333333302</v>
      </c>
    </row>
    <row r="3811" spans="68:68" ht="15" hidden="1" customHeight="1">
      <c r="BP3811" s="236">
        <f ca="1"/>
        <v>2.6340277777777801</v>
      </c>
    </row>
    <row r="3812" spans="68:68" ht="15" hidden="1" customHeight="1">
      <c r="BP3812" s="236">
        <f ca="1"/>
        <v>2.6347222222222202</v>
      </c>
    </row>
    <row r="3813" spans="68:68" ht="15" hidden="1" customHeight="1">
      <c r="BP3813" s="236">
        <f ca="1"/>
        <v>2.6354166666666701</v>
      </c>
    </row>
    <row r="3814" spans="68:68" ht="15" hidden="1" customHeight="1">
      <c r="BP3814" s="236">
        <f ca="1"/>
        <v>2.6361111111111102</v>
      </c>
    </row>
    <row r="3815" spans="68:68" ht="15" hidden="1" customHeight="1">
      <c r="BP3815" s="236">
        <f ca="1"/>
        <v>2.6368055555555601</v>
      </c>
    </row>
    <row r="3816" spans="68:68" ht="15" hidden="1" customHeight="1">
      <c r="BP3816" s="236">
        <f ca="1"/>
        <v>2.6375000000000002</v>
      </c>
    </row>
    <row r="3817" spans="68:68" ht="15" hidden="1" customHeight="1">
      <c r="BP3817" s="236">
        <f ca="1"/>
        <v>2.6381944444444398</v>
      </c>
    </row>
    <row r="3818" spans="68:68" ht="15" hidden="1" customHeight="1">
      <c r="BP3818" s="236">
        <f ca="1"/>
        <v>2.6388888888888902</v>
      </c>
    </row>
    <row r="3819" spans="68:68" ht="15" hidden="1" customHeight="1">
      <c r="BP3819" s="236">
        <f ca="1"/>
        <v>2.6395833333333298</v>
      </c>
    </row>
    <row r="3820" spans="68:68" ht="15" hidden="1" customHeight="1">
      <c r="BP3820" s="236">
        <f ca="1"/>
        <v>2.6402777777777802</v>
      </c>
    </row>
    <row r="3821" spans="68:68" ht="15" hidden="1" customHeight="1">
      <c r="BP3821" s="236">
        <f ca="1"/>
        <v>2.6409722222222198</v>
      </c>
    </row>
    <row r="3822" spans="68:68" ht="15" hidden="1" customHeight="1">
      <c r="BP3822" s="236">
        <f ca="1"/>
        <v>2.6416666666666702</v>
      </c>
    </row>
    <row r="3823" spans="68:68" ht="15" hidden="1" customHeight="1">
      <c r="BP3823" s="236">
        <f ca="1"/>
        <v>2.6423611111111098</v>
      </c>
    </row>
    <row r="3824" spans="68:68" ht="15" hidden="1" customHeight="1">
      <c r="BP3824" s="236">
        <f ca="1"/>
        <v>2.6430555555555602</v>
      </c>
    </row>
    <row r="3825" spans="68:68" ht="15" hidden="1" customHeight="1">
      <c r="BP3825" s="236">
        <f ca="1"/>
        <v>2.6437499999999998</v>
      </c>
    </row>
    <row r="3826" spans="68:68" ht="15" hidden="1" customHeight="1">
      <c r="BP3826" s="236">
        <f ca="1"/>
        <v>2.6444444444444399</v>
      </c>
    </row>
    <row r="3827" spans="68:68" ht="15" hidden="1" customHeight="1">
      <c r="BP3827" s="236">
        <f ca="1"/>
        <v>2.6451388888888898</v>
      </c>
    </row>
    <row r="3828" spans="68:68" ht="15" hidden="1" customHeight="1">
      <c r="BP3828" s="236">
        <f ca="1"/>
        <v>2.6458333333333299</v>
      </c>
    </row>
    <row r="3829" spans="68:68" ht="15" hidden="1" customHeight="1">
      <c r="BP3829" s="236">
        <f ca="1"/>
        <v>2.6465277777777798</v>
      </c>
    </row>
    <row r="3830" spans="68:68" ht="15" hidden="1" customHeight="1">
      <c r="BP3830" s="236">
        <f ca="1"/>
        <v>2.6472222222222199</v>
      </c>
    </row>
    <row r="3831" spans="68:68" ht="15" hidden="1" customHeight="1">
      <c r="BP3831" s="236">
        <f ca="1"/>
        <v>2.6479166666666698</v>
      </c>
    </row>
    <row r="3832" spans="68:68" ht="15" hidden="1" customHeight="1">
      <c r="BP3832" s="236">
        <f ca="1"/>
        <v>2.6486111111111099</v>
      </c>
    </row>
    <row r="3833" spans="68:68" ht="15" hidden="1" customHeight="1">
      <c r="BP3833" s="236">
        <f ca="1"/>
        <v>2.6493055555555598</v>
      </c>
    </row>
    <row r="3834" spans="68:68" ht="15" hidden="1" customHeight="1">
      <c r="BP3834" s="236">
        <f ca="1"/>
        <v>2.65</v>
      </c>
    </row>
    <row r="3835" spans="68:68" ht="15" hidden="1" customHeight="1">
      <c r="BP3835" s="236">
        <f ca="1"/>
        <v>2.65069444444444</v>
      </c>
    </row>
    <row r="3836" spans="68:68" ht="15" hidden="1" customHeight="1">
      <c r="BP3836" s="236">
        <f ca="1"/>
        <v>2.6513888888888899</v>
      </c>
    </row>
    <row r="3837" spans="68:68" ht="15" hidden="1" customHeight="1">
      <c r="BP3837" s="236">
        <f ca="1"/>
        <v>2.65208333333333</v>
      </c>
    </row>
    <row r="3838" spans="68:68" ht="15" hidden="1" customHeight="1">
      <c r="BP3838" s="236">
        <f ca="1"/>
        <v>2.6527777777777799</v>
      </c>
    </row>
    <row r="3839" spans="68:68" ht="15" hidden="1" customHeight="1">
      <c r="BP3839" s="236">
        <f ca="1"/>
        <v>2.65347222222222</v>
      </c>
    </row>
    <row r="3840" spans="68:68" ht="15" hidden="1" customHeight="1">
      <c r="BP3840" s="236">
        <f ca="1"/>
        <v>2.6541666666666699</v>
      </c>
    </row>
    <row r="3841" spans="68:68" ht="15" hidden="1" customHeight="1">
      <c r="BP3841" s="236">
        <f ca="1"/>
        <v>2.65486111111111</v>
      </c>
    </row>
    <row r="3842" spans="68:68" ht="15" hidden="1" customHeight="1">
      <c r="BP3842" s="236">
        <f ca="1"/>
        <v>2.6555555555555599</v>
      </c>
    </row>
    <row r="3843" spans="68:68" ht="15" hidden="1" customHeight="1">
      <c r="BP3843" s="236">
        <f ca="1"/>
        <v>2.65625</v>
      </c>
    </row>
    <row r="3844" spans="68:68" ht="15" hidden="1" customHeight="1">
      <c r="BP3844" s="236">
        <f ca="1"/>
        <v>2.6569444444444401</v>
      </c>
    </row>
    <row r="3845" spans="68:68" ht="15" hidden="1" customHeight="1">
      <c r="BP3845" s="236">
        <f ca="1"/>
        <v>2.65763888888889</v>
      </c>
    </row>
    <row r="3846" spans="68:68" ht="15" hidden="1" customHeight="1">
      <c r="BP3846" s="236">
        <f ca="1"/>
        <v>2.6583333333333301</v>
      </c>
    </row>
    <row r="3847" spans="68:68" ht="15" hidden="1" customHeight="1">
      <c r="BP3847" s="236">
        <f ca="1"/>
        <v>2.65902777777778</v>
      </c>
    </row>
    <row r="3848" spans="68:68" ht="15" hidden="1" customHeight="1">
      <c r="BP3848" s="236">
        <f ca="1"/>
        <v>2.6597222222222201</v>
      </c>
    </row>
    <row r="3849" spans="68:68" ht="15" hidden="1" customHeight="1">
      <c r="BP3849" s="236">
        <f ca="1"/>
        <v>2.66041666666667</v>
      </c>
    </row>
    <row r="3850" spans="68:68" ht="15" hidden="1" customHeight="1">
      <c r="BP3850" s="236">
        <f ca="1"/>
        <v>2.6611111111111101</v>
      </c>
    </row>
    <row r="3851" spans="68:68" ht="15" hidden="1" customHeight="1">
      <c r="BP3851" s="236">
        <f ca="1"/>
        <v>2.66180555555556</v>
      </c>
    </row>
    <row r="3852" spans="68:68" ht="15" hidden="1" customHeight="1">
      <c r="BP3852" s="236">
        <f ca="1"/>
        <v>2.6625000000000001</v>
      </c>
    </row>
    <row r="3853" spans="68:68" ht="15" hidden="1" customHeight="1">
      <c r="BP3853" s="236">
        <f ca="1"/>
        <v>2.6631944444444402</v>
      </c>
    </row>
    <row r="3854" spans="68:68" ht="15" hidden="1" customHeight="1">
      <c r="BP3854" s="236">
        <f ca="1"/>
        <v>2.6638888888888901</v>
      </c>
    </row>
    <row r="3855" spans="68:68" ht="15" hidden="1" customHeight="1">
      <c r="BP3855" s="236">
        <f ca="1"/>
        <v>2.6645833333333302</v>
      </c>
    </row>
    <row r="3856" spans="68:68" ht="15" hidden="1" customHeight="1">
      <c r="BP3856" s="236">
        <f ca="1"/>
        <v>2.6652777777777801</v>
      </c>
    </row>
    <row r="3857" spans="68:68" ht="15" hidden="1" customHeight="1">
      <c r="BP3857" s="236">
        <f ca="1"/>
        <v>2.6659722222222202</v>
      </c>
    </row>
    <row r="3858" spans="68:68" ht="15" hidden="1" customHeight="1">
      <c r="BP3858" s="236">
        <f ca="1"/>
        <v>2.6666666666666701</v>
      </c>
    </row>
    <row r="3859" spans="68:68" ht="15" hidden="1" customHeight="1">
      <c r="BP3859" s="236">
        <f ca="1"/>
        <v>2.6673611111111102</v>
      </c>
    </row>
    <row r="3860" spans="68:68" ht="15" hidden="1" customHeight="1">
      <c r="BP3860" s="236">
        <f ca="1"/>
        <v>2.6680555555555601</v>
      </c>
    </row>
    <row r="3861" spans="68:68" ht="15" hidden="1" customHeight="1">
      <c r="BP3861" s="236">
        <f ca="1"/>
        <v>2.6687500000000002</v>
      </c>
    </row>
    <row r="3862" spans="68:68" ht="15" hidden="1" customHeight="1">
      <c r="BP3862" s="236">
        <f ca="1"/>
        <v>2.6694444444444398</v>
      </c>
    </row>
    <row r="3863" spans="68:68" ht="15" hidden="1" customHeight="1">
      <c r="BP3863" s="236">
        <f ca="1"/>
        <v>2.6701388888888902</v>
      </c>
    </row>
    <row r="3864" spans="68:68" ht="15" hidden="1" customHeight="1">
      <c r="BP3864" s="236">
        <f ca="1"/>
        <v>2.6708333333333298</v>
      </c>
    </row>
    <row r="3865" spans="68:68" ht="15" hidden="1" customHeight="1">
      <c r="BP3865" s="236">
        <f ca="1"/>
        <v>2.6715277777777802</v>
      </c>
    </row>
    <row r="3866" spans="68:68" ht="15" hidden="1" customHeight="1">
      <c r="BP3866" s="236">
        <f ca="1"/>
        <v>2.6722222222222198</v>
      </c>
    </row>
    <row r="3867" spans="68:68" ht="15" hidden="1" customHeight="1">
      <c r="BP3867" s="236">
        <f ca="1"/>
        <v>2.6729166666666702</v>
      </c>
    </row>
    <row r="3868" spans="68:68" ht="15" hidden="1" customHeight="1">
      <c r="BP3868" s="236">
        <f ca="1"/>
        <v>2.6736111111111098</v>
      </c>
    </row>
    <row r="3869" spans="68:68" ht="15" hidden="1" customHeight="1">
      <c r="BP3869" s="236">
        <f ca="1"/>
        <v>2.6743055555555602</v>
      </c>
    </row>
    <row r="3870" spans="68:68" ht="15" hidden="1" customHeight="1">
      <c r="BP3870" s="236">
        <f ca="1"/>
        <v>2.6749999999999998</v>
      </c>
    </row>
    <row r="3871" spans="68:68" ht="15" hidden="1" customHeight="1">
      <c r="BP3871" s="236">
        <f ca="1"/>
        <v>2.6756944444444399</v>
      </c>
    </row>
    <row r="3872" spans="68:68" ht="15" hidden="1" customHeight="1">
      <c r="BP3872" s="236">
        <f ca="1"/>
        <v>2.6763888888888898</v>
      </c>
    </row>
    <row r="3873" spans="68:68" ht="15" hidden="1" customHeight="1">
      <c r="BP3873" s="236">
        <f ca="1"/>
        <v>2.6770833333333299</v>
      </c>
    </row>
    <row r="3874" spans="68:68" ht="15" hidden="1" customHeight="1">
      <c r="BP3874" s="236">
        <f ca="1"/>
        <v>2.6777777777777798</v>
      </c>
    </row>
    <row r="3875" spans="68:68" ht="15" hidden="1" customHeight="1">
      <c r="BP3875" s="236">
        <f ca="1"/>
        <v>2.6784722222222199</v>
      </c>
    </row>
    <row r="3876" spans="68:68" ht="15" hidden="1" customHeight="1">
      <c r="BP3876" s="236">
        <f ca="1"/>
        <v>2.6791666666666698</v>
      </c>
    </row>
    <row r="3877" spans="68:68" ht="15" hidden="1" customHeight="1">
      <c r="BP3877" s="236">
        <f ca="1"/>
        <v>2.6798611111111099</v>
      </c>
    </row>
    <row r="3878" spans="68:68" ht="15" hidden="1" customHeight="1">
      <c r="BP3878" s="236">
        <f ca="1"/>
        <v>2.6805555555555598</v>
      </c>
    </row>
    <row r="3879" spans="68:68" ht="15" hidden="1" customHeight="1">
      <c r="BP3879" s="236">
        <f ca="1"/>
        <v>2.6812499999999999</v>
      </c>
    </row>
    <row r="3880" spans="68:68" ht="15" hidden="1" customHeight="1">
      <c r="BP3880" s="236">
        <f ca="1"/>
        <v>2.68194444444444</v>
      </c>
    </row>
    <row r="3881" spans="68:68" ht="15" hidden="1" customHeight="1">
      <c r="BP3881" s="236">
        <f ca="1"/>
        <v>2.6826388888888899</v>
      </c>
    </row>
    <row r="3882" spans="68:68" ht="15" hidden="1" customHeight="1">
      <c r="BP3882" s="236">
        <f ca="1"/>
        <v>2.68333333333333</v>
      </c>
    </row>
    <row r="3883" spans="68:68" ht="15" hidden="1" customHeight="1">
      <c r="BP3883" s="236">
        <f ca="1"/>
        <v>2.6840277777777799</v>
      </c>
    </row>
    <row r="3884" spans="68:68" ht="15" hidden="1" customHeight="1">
      <c r="BP3884" s="236">
        <f ca="1"/>
        <v>2.68472222222222</v>
      </c>
    </row>
    <row r="3885" spans="68:68" ht="15" hidden="1" customHeight="1">
      <c r="BP3885" s="236">
        <f ca="1"/>
        <v>2.6854166666666699</v>
      </c>
    </row>
    <row r="3886" spans="68:68" ht="15" hidden="1" customHeight="1">
      <c r="BP3886" s="236">
        <f ca="1"/>
        <v>2.68611111111111</v>
      </c>
    </row>
    <row r="3887" spans="68:68" ht="15" hidden="1" customHeight="1">
      <c r="BP3887" s="236">
        <f ca="1"/>
        <v>2.6868055555555599</v>
      </c>
    </row>
    <row r="3888" spans="68:68" ht="15" hidden="1" customHeight="1">
      <c r="BP3888" s="236">
        <f ca="1"/>
        <v>2.6875</v>
      </c>
    </row>
    <row r="3889" spans="68:68" ht="15" hidden="1" customHeight="1">
      <c r="BP3889" s="236">
        <f ca="1"/>
        <v>2.6881944444444401</v>
      </c>
    </row>
    <row r="3890" spans="68:68" ht="15" hidden="1" customHeight="1">
      <c r="BP3890" s="236">
        <f ca="1"/>
        <v>2.68888888888889</v>
      </c>
    </row>
    <row r="3891" spans="68:68" ht="15" hidden="1" customHeight="1">
      <c r="BP3891" s="236">
        <f ca="1"/>
        <v>2.6895833333333301</v>
      </c>
    </row>
    <row r="3892" spans="68:68" ht="15" hidden="1" customHeight="1">
      <c r="BP3892" s="236">
        <f ca="1"/>
        <v>2.69027777777778</v>
      </c>
    </row>
    <row r="3893" spans="68:68" ht="15" hidden="1" customHeight="1">
      <c r="BP3893" s="236">
        <f ca="1"/>
        <v>2.6909722222222201</v>
      </c>
    </row>
    <row r="3894" spans="68:68" ht="15" hidden="1" customHeight="1">
      <c r="BP3894" s="236">
        <f ca="1"/>
        <v>2.69166666666667</v>
      </c>
    </row>
    <row r="3895" spans="68:68" ht="15" hidden="1" customHeight="1">
      <c r="BP3895" s="236">
        <f ca="1"/>
        <v>2.6923611111111101</v>
      </c>
    </row>
    <row r="3896" spans="68:68" ht="15" hidden="1" customHeight="1">
      <c r="BP3896" s="236">
        <f ca="1"/>
        <v>2.69305555555556</v>
      </c>
    </row>
    <row r="3897" spans="68:68" ht="15" hidden="1" customHeight="1">
      <c r="BP3897" s="236">
        <f ca="1"/>
        <v>2.6937500000000001</v>
      </c>
    </row>
    <row r="3898" spans="68:68" ht="15" hidden="1" customHeight="1">
      <c r="BP3898" s="236">
        <f ca="1"/>
        <v>2.6944444444444402</v>
      </c>
    </row>
    <row r="3899" spans="68:68" ht="15" hidden="1" customHeight="1">
      <c r="BP3899" s="236">
        <f ca="1"/>
        <v>2.6951388888888901</v>
      </c>
    </row>
    <row r="3900" spans="68:68" ht="15" hidden="1" customHeight="1">
      <c r="BP3900" s="236">
        <f ca="1"/>
        <v>2.6958333333333302</v>
      </c>
    </row>
    <row r="3901" spans="68:68" ht="15" hidden="1" customHeight="1">
      <c r="BP3901" s="236">
        <f ca="1"/>
        <v>2.6965277777777801</v>
      </c>
    </row>
    <row r="3902" spans="68:68" ht="15" hidden="1" customHeight="1">
      <c r="BP3902" s="236">
        <f ca="1"/>
        <v>2.6972222222222202</v>
      </c>
    </row>
    <row r="3903" spans="68:68" ht="15" hidden="1" customHeight="1">
      <c r="BP3903" s="236">
        <f ca="1"/>
        <v>2.6979166666666701</v>
      </c>
    </row>
    <row r="3904" spans="68:68" ht="15" hidden="1" customHeight="1">
      <c r="BP3904" s="236">
        <f ca="1"/>
        <v>2.6986111111111102</v>
      </c>
    </row>
    <row r="3905" spans="68:68" ht="15" hidden="1" customHeight="1">
      <c r="BP3905" s="236">
        <f ca="1"/>
        <v>2.6993055555555601</v>
      </c>
    </row>
    <row r="3906" spans="68:68" ht="15" hidden="1" customHeight="1">
      <c r="BP3906" s="236">
        <f ca="1"/>
        <v>2.7</v>
      </c>
    </row>
    <row r="3907" spans="68:68" ht="15" hidden="1" customHeight="1">
      <c r="BP3907" s="236">
        <f ca="1"/>
        <v>2.7006944444444398</v>
      </c>
    </row>
    <row r="3908" spans="68:68" ht="15" hidden="1" customHeight="1">
      <c r="BP3908" s="236">
        <f ca="1"/>
        <v>2.7013888888888902</v>
      </c>
    </row>
    <row r="3909" spans="68:68" ht="15" hidden="1" customHeight="1">
      <c r="BP3909" s="236">
        <f ca="1"/>
        <v>2.7020833333333298</v>
      </c>
    </row>
    <row r="3910" spans="68:68" ht="15" hidden="1" customHeight="1">
      <c r="BP3910" s="236">
        <f ca="1"/>
        <v>2.7027777777777802</v>
      </c>
    </row>
    <row r="3911" spans="68:68" ht="15" hidden="1" customHeight="1">
      <c r="BP3911" s="236">
        <f ca="1"/>
        <v>2.7034722222222198</v>
      </c>
    </row>
    <row r="3912" spans="68:68" ht="15" hidden="1" customHeight="1">
      <c r="BP3912" s="236">
        <f ca="1"/>
        <v>2.7041666666666702</v>
      </c>
    </row>
    <row r="3913" spans="68:68" ht="15" hidden="1" customHeight="1">
      <c r="BP3913" s="236">
        <f ca="1"/>
        <v>2.7048611111111098</v>
      </c>
    </row>
    <row r="3914" spans="68:68" ht="15" hidden="1" customHeight="1">
      <c r="BP3914" s="236">
        <f ca="1"/>
        <v>2.7055555555555602</v>
      </c>
    </row>
    <row r="3915" spans="68:68" ht="15" hidden="1" customHeight="1">
      <c r="BP3915" s="236">
        <f ca="1"/>
        <v>2.7062499999999998</v>
      </c>
    </row>
    <row r="3916" spans="68:68" ht="15" hidden="1" customHeight="1">
      <c r="BP3916" s="236">
        <f ca="1"/>
        <v>2.7069444444444399</v>
      </c>
    </row>
    <row r="3917" spans="68:68" ht="15" hidden="1" customHeight="1">
      <c r="BP3917" s="236">
        <f ca="1"/>
        <v>2.7076388888888898</v>
      </c>
    </row>
    <row r="3918" spans="68:68" ht="15" hidden="1" customHeight="1">
      <c r="BP3918" s="236">
        <f ca="1"/>
        <v>2.7083333333333299</v>
      </c>
    </row>
    <row r="3919" spans="68:68" ht="15" hidden="1" customHeight="1">
      <c r="BP3919" s="236">
        <f ca="1"/>
        <v>2.7090277777777798</v>
      </c>
    </row>
    <row r="3920" spans="68:68" ht="15" hidden="1" customHeight="1">
      <c r="BP3920" s="236">
        <f ca="1"/>
        <v>2.7097222222222199</v>
      </c>
    </row>
    <row r="3921" spans="68:68" ht="15" hidden="1" customHeight="1">
      <c r="BP3921" s="236">
        <f ca="1"/>
        <v>2.7104166666666698</v>
      </c>
    </row>
    <row r="3922" spans="68:68" ht="15" hidden="1" customHeight="1">
      <c r="BP3922" s="236">
        <f ca="1"/>
        <v>2.7111111111111099</v>
      </c>
    </row>
    <row r="3923" spans="68:68" ht="15" hidden="1" customHeight="1">
      <c r="BP3923" s="236">
        <f ca="1"/>
        <v>2.7118055555555598</v>
      </c>
    </row>
    <row r="3924" spans="68:68" ht="15" hidden="1" customHeight="1">
      <c r="BP3924" s="236">
        <f ca="1"/>
        <v>2.7124999999999999</v>
      </c>
    </row>
    <row r="3925" spans="68:68" ht="15" hidden="1" customHeight="1">
      <c r="BP3925" s="236">
        <f ca="1"/>
        <v>2.71319444444444</v>
      </c>
    </row>
    <row r="3926" spans="68:68" ht="15" hidden="1" customHeight="1">
      <c r="BP3926" s="236">
        <f ca="1"/>
        <v>2.7138888888888899</v>
      </c>
    </row>
    <row r="3927" spans="68:68" ht="15" hidden="1" customHeight="1">
      <c r="BP3927" s="236">
        <f ca="1"/>
        <v>2.71458333333333</v>
      </c>
    </row>
    <row r="3928" spans="68:68" ht="15" hidden="1" customHeight="1">
      <c r="BP3928" s="236">
        <f ca="1"/>
        <v>2.7152777777777799</v>
      </c>
    </row>
    <row r="3929" spans="68:68" ht="15" hidden="1" customHeight="1">
      <c r="BP3929" s="236">
        <f ca="1"/>
        <v>2.71597222222222</v>
      </c>
    </row>
    <row r="3930" spans="68:68" ht="15" hidden="1" customHeight="1">
      <c r="BP3930" s="236">
        <f ca="1"/>
        <v>2.7166666666666699</v>
      </c>
    </row>
    <row r="3931" spans="68:68" ht="15" hidden="1" customHeight="1">
      <c r="BP3931" s="236">
        <f ca="1"/>
        <v>2.71736111111111</v>
      </c>
    </row>
    <row r="3932" spans="68:68" ht="15" hidden="1" customHeight="1">
      <c r="BP3932" s="236">
        <f ca="1"/>
        <v>2.7180555555555599</v>
      </c>
    </row>
    <row r="3933" spans="68:68" ht="15" hidden="1" customHeight="1">
      <c r="BP3933" s="236">
        <f ca="1"/>
        <v>2.71875</v>
      </c>
    </row>
    <row r="3934" spans="68:68" ht="15" hidden="1" customHeight="1">
      <c r="BP3934" s="236">
        <f ca="1"/>
        <v>2.7194444444444401</v>
      </c>
    </row>
    <row r="3935" spans="68:68" ht="15" hidden="1" customHeight="1">
      <c r="BP3935" s="236">
        <f ca="1"/>
        <v>2.72013888888889</v>
      </c>
    </row>
    <row r="3936" spans="68:68" ht="15" hidden="1" customHeight="1">
      <c r="BP3936" s="236">
        <f ca="1"/>
        <v>2.7208333333333301</v>
      </c>
    </row>
    <row r="3937" spans="68:68" ht="15" hidden="1" customHeight="1">
      <c r="BP3937" s="236">
        <f ca="1"/>
        <v>2.72152777777778</v>
      </c>
    </row>
    <row r="3938" spans="68:68" ht="15" hidden="1" customHeight="1">
      <c r="BP3938" s="236">
        <f ca="1"/>
        <v>2.7222222222222201</v>
      </c>
    </row>
    <row r="3939" spans="68:68" ht="15" hidden="1" customHeight="1">
      <c r="BP3939" s="236">
        <f ca="1"/>
        <v>2.72291666666667</v>
      </c>
    </row>
    <row r="3940" spans="68:68" ht="15" hidden="1" customHeight="1">
      <c r="BP3940" s="236">
        <f ca="1"/>
        <v>2.7236111111111101</v>
      </c>
    </row>
    <row r="3941" spans="68:68" ht="15" hidden="1" customHeight="1">
      <c r="BP3941" s="236">
        <f ca="1"/>
        <v>2.72430555555556</v>
      </c>
    </row>
    <row r="3942" spans="68:68" ht="15" hidden="1" customHeight="1">
      <c r="BP3942" s="236">
        <f ca="1"/>
        <v>2.7250000000000001</v>
      </c>
    </row>
    <row r="3943" spans="68:68" ht="15" hidden="1" customHeight="1">
      <c r="BP3943" s="236">
        <f ca="1"/>
        <v>2.7256944444444402</v>
      </c>
    </row>
    <row r="3944" spans="68:68" ht="15" hidden="1" customHeight="1">
      <c r="BP3944" s="236">
        <f ca="1"/>
        <v>2.7263888888888901</v>
      </c>
    </row>
    <row r="3945" spans="68:68" ht="15" hidden="1" customHeight="1">
      <c r="BP3945" s="236">
        <f ca="1"/>
        <v>2.7270833333333302</v>
      </c>
    </row>
    <row r="3946" spans="68:68" ht="15" hidden="1" customHeight="1">
      <c r="BP3946" s="236">
        <f ca="1"/>
        <v>2.7277777777777801</v>
      </c>
    </row>
    <row r="3947" spans="68:68" ht="15" hidden="1" customHeight="1">
      <c r="BP3947" s="236">
        <f ca="1"/>
        <v>2.7284722222222202</v>
      </c>
    </row>
    <row r="3948" spans="68:68" ht="15" hidden="1" customHeight="1">
      <c r="BP3948" s="236">
        <f ca="1"/>
        <v>2.7291666666666701</v>
      </c>
    </row>
    <row r="3949" spans="68:68" ht="15" hidden="1" customHeight="1">
      <c r="BP3949" s="236">
        <f ca="1"/>
        <v>2.7298611111111102</v>
      </c>
    </row>
    <row r="3950" spans="68:68" ht="15" hidden="1" customHeight="1">
      <c r="BP3950" s="236">
        <f ca="1"/>
        <v>2.7305555555555601</v>
      </c>
    </row>
    <row r="3951" spans="68:68" ht="15" hidden="1" customHeight="1">
      <c r="BP3951" s="236">
        <f ca="1"/>
        <v>2.7312500000000002</v>
      </c>
    </row>
    <row r="3952" spans="68:68" ht="15" hidden="1" customHeight="1">
      <c r="BP3952" s="236">
        <f ca="1"/>
        <v>2.7319444444444398</v>
      </c>
    </row>
    <row r="3953" spans="68:68" ht="15" hidden="1" customHeight="1">
      <c r="BP3953" s="236">
        <f ca="1"/>
        <v>2.7326388888888902</v>
      </c>
    </row>
    <row r="3954" spans="68:68" ht="15" hidden="1" customHeight="1">
      <c r="BP3954" s="236">
        <f ca="1"/>
        <v>2.7333333333333298</v>
      </c>
    </row>
    <row r="3955" spans="68:68" ht="15" hidden="1" customHeight="1">
      <c r="BP3955" s="236">
        <f ca="1"/>
        <v>2.7340277777777802</v>
      </c>
    </row>
    <row r="3956" spans="68:68" ht="15" hidden="1" customHeight="1">
      <c r="BP3956" s="236">
        <f ca="1"/>
        <v>2.7347222222222198</v>
      </c>
    </row>
    <row r="3957" spans="68:68" ht="15" hidden="1" customHeight="1">
      <c r="BP3957" s="236">
        <f ca="1"/>
        <v>2.7354166666666702</v>
      </c>
    </row>
    <row r="3958" spans="68:68" ht="15" hidden="1" customHeight="1">
      <c r="BP3958" s="236">
        <f ca="1"/>
        <v>2.7361111111111098</v>
      </c>
    </row>
    <row r="3959" spans="68:68" ht="15" hidden="1" customHeight="1">
      <c r="BP3959" s="236">
        <f ca="1"/>
        <v>2.7368055555555602</v>
      </c>
    </row>
    <row r="3960" spans="68:68" ht="15" hidden="1" customHeight="1">
      <c r="BP3960" s="236">
        <f ca="1"/>
        <v>2.7374999999999998</v>
      </c>
    </row>
    <row r="3961" spans="68:68" ht="15" hidden="1" customHeight="1">
      <c r="BP3961" s="236">
        <f ca="1"/>
        <v>2.7381944444444399</v>
      </c>
    </row>
    <row r="3962" spans="68:68" ht="15" hidden="1" customHeight="1">
      <c r="BP3962" s="236">
        <f ca="1"/>
        <v>2.7388888888888898</v>
      </c>
    </row>
    <row r="3963" spans="68:68" ht="15" hidden="1" customHeight="1">
      <c r="BP3963" s="236">
        <f ca="1"/>
        <v>2.7395833333333299</v>
      </c>
    </row>
    <row r="3964" spans="68:68" ht="15" hidden="1" customHeight="1">
      <c r="BP3964" s="236">
        <f ca="1"/>
        <v>2.7402777777777798</v>
      </c>
    </row>
    <row r="3965" spans="68:68" ht="15" hidden="1" customHeight="1">
      <c r="BP3965" s="236">
        <f ca="1"/>
        <v>2.7409722222222199</v>
      </c>
    </row>
    <row r="3966" spans="68:68" ht="15" hidden="1" customHeight="1">
      <c r="BP3966" s="236">
        <f ca="1"/>
        <v>2.7416666666666698</v>
      </c>
    </row>
    <row r="3967" spans="68:68" ht="15" hidden="1" customHeight="1">
      <c r="BP3967" s="236">
        <f ca="1"/>
        <v>2.7423611111111099</v>
      </c>
    </row>
    <row r="3968" spans="68:68" ht="15" hidden="1" customHeight="1">
      <c r="BP3968" s="236">
        <f ca="1"/>
        <v>2.7430555555555598</v>
      </c>
    </row>
    <row r="3969" spans="68:68" ht="15" hidden="1" customHeight="1">
      <c r="BP3969" s="236">
        <f ca="1"/>
        <v>2.7437499999999999</v>
      </c>
    </row>
    <row r="3970" spans="68:68" ht="15" hidden="1" customHeight="1">
      <c r="BP3970" s="236">
        <f ca="1"/>
        <v>2.74444444444444</v>
      </c>
    </row>
    <row r="3971" spans="68:68" ht="15" hidden="1" customHeight="1">
      <c r="BP3971" s="236">
        <f ca="1"/>
        <v>2.7451388888888899</v>
      </c>
    </row>
    <row r="3972" spans="68:68" ht="15" hidden="1" customHeight="1">
      <c r="BP3972" s="236">
        <f ca="1"/>
        <v>2.74583333333333</v>
      </c>
    </row>
    <row r="3973" spans="68:68" ht="15" hidden="1" customHeight="1">
      <c r="BP3973" s="236">
        <f ca="1"/>
        <v>2.7465277777777799</v>
      </c>
    </row>
    <row r="3974" spans="68:68" ht="15" hidden="1" customHeight="1">
      <c r="BP3974" s="236">
        <f ca="1"/>
        <v>2.74722222222222</v>
      </c>
    </row>
    <row r="3975" spans="68:68" ht="15" hidden="1" customHeight="1">
      <c r="BP3975" s="236">
        <f ca="1"/>
        <v>2.7479166666666699</v>
      </c>
    </row>
    <row r="3976" spans="68:68" ht="15" hidden="1" customHeight="1">
      <c r="BP3976" s="236">
        <f ca="1"/>
        <v>2.74861111111111</v>
      </c>
    </row>
    <row r="3977" spans="68:68" ht="15" hidden="1" customHeight="1">
      <c r="BP3977" s="236">
        <f ca="1"/>
        <v>2.7493055555555599</v>
      </c>
    </row>
    <row r="3978" spans="68:68" ht="15" hidden="1" customHeight="1">
      <c r="BP3978" s="236">
        <f ca="1"/>
        <v>2.75</v>
      </c>
    </row>
    <row r="3979" spans="68:68" ht="15" hidden="1" customHeight="1">
      <c r="BP3979" s="236">
        <f ca="1"/>
        <v>2.7506944444444401</v>
      </c>
    </row>
    <row r="3980" spans="68:68" ht="15" hidden="1" customHeight="1">
      <c r="BP3980" s="236">
        <f ca="1"/>
        <v>2.75138888888889</v>
      </c>
    </row>
    <row r="3981" spans="68:68" ht="15" hidden="1" customHeight="1">
      <c r="BP3981" s="236">
        <f ca="1"/>
        <v>2.7520833333333301</v>
      </c>
    </row>
    <row r="3982" spans="68:68" ht="15" hidden="1" customHeight="1">
      <c r="BP3982" s="236">
        <f ca="1"/>
        <v>2.75277777777778</v>
      </c>
    </row>
    <row r="3983" spans="68:68" ht="15" hidden="1" customHeight="1">
      <c r="BP3983" s="236">
        <f ca="1"/>
        <v>2.7534722222222201</v>
      </c>
    </row>
    <row r="3984" spans="68:68" ht="15" hidden="1" customHeight="1">
      <c r="BP3984" s="236">
        <f ca="1"/>
        <v>2.75416666666667</v>
      </c>
    </row>
    <row r="3985" spans="68:68" ht="15" hidden="1" customHeight="1">
      <c r="BP3985" s="236">
        <f ca="1"/>
        <v>2.7548611111111101</v>
      </c>
    </row>
    <row r="3986" spans="68:68" ht="15" hidden="1" customHeight="1">
      <c r="BP3986" s="236">
        <f ca="1"/>
        <v>2.75555555555556</v>
      </c>
    </row>
    <row r="3987" spans="68:68" ht="15" hidden="1" customHeight="1">
      <c r="BP3987" s="236">
        <f ca="1"/>
        <v>2.7562500000000001</v>
      </c>
    </row>
    <row r="3988" spans="68:68" ht="15" hidden="1" customHeight="1">
      <c r="BP3988" s="236">
        <f ca="1"/>
        <v>2.7569444444444402</v>
      </c>
    </row>
    <row r="3989" spans="68:68" ht="15" hidden="1" customHeight="1">
      <c r="BP3989" s="236">
        <f ca="1"/>
        <v>2.7576388888888901</v>
      </c>
    </row>
    <row r="3990" spans="68:68" ht="15" hidden="1" customHeight="1">
      <c r="BP3990" s="236">
        <f ca="1"/>
        <v>2.7583333333333302</v>
      </c>
    </row>
    <row r="3991" spans="68:68" ht="15" hidden="1" customHeight="1">
      <c r="BP3991" s="236">
        <f ca="1"/>
        <v>2.7590277777777801</v>
      </c>
    </row>
    <row r="3992" spans="68:68" ht="15" hidden="1" customHeight="1">
      <c r="BP3992" s="236">
        <f ca="1"/>
        <v>2.7597222222222202</v>
      </c>
    </row>
    <row r="3993" spans="68:68" ht="15" hidden="1" customHeight="1">
      <c r="BP3993" s="236">
        <f ca="1"/>
        <v>2.7604166666666701</v>
      </c>
    </row>
    <row r="3994" spans="68:68" ht="15" hidden="1" customHeight="1">
      <c r="BP3994" s="236">
        <f ca="1"/>
        <v>2.7611111111111102</v>
      </c>
    </row>
    <row r="3995" spans="68:68" ht="15" hidden="1" customHeight="1">
      <c r="BP3995" s="236">
        <f ca="1"/>
        <v>2.7618055555555601</v>
      </c>
    </row>
    <row r="3996" spans="68:68" ht="15" hidden="1" customHeight="1">
      <c r="BP3996" s="236">
        <f ca="1"/>
        <v>2.7625000000000002</v>
      </c>
    </row>
    <row r="3997" spans="68:68" ht="15" hidden="1" customHeight="1">
      <c r="BP3997" s="236">
        <f ca="1"/>
        <v>2.7631944444444398</v>
      </c>
    </row>
    <row r="3998" spans="68:68" ht="15" hidden="1" customHeight="1">
      <c r="BP3998" s="236">
        <f ca="1"/>
        <v>2.7638888888888902</v>
      </c>
    </row>
    <row r="3999" spans="68:68" ht="15" hidden="1" customHeight="1">
      <c r="BP3999" s="236">
        <f ca="1"/>
        <v>2.7645833333333298</v>
      </c>
    </row>
    <row r="4000" spans="68:68" ht="15" hidden="1" customHeight="1">
      <c r="BP4000" s="236">
        <f ca="1"/>
        <v>2.7652777777777802</v>
      </c>
    </row>
    <row r="4001" spans="68:68" ht="15" hidden="1" customHeight="1">
      <c r="BP4001" s="236">
        <f ca="1"/>
        <v>2.7659722222222198</v>
      </c>
    </row>
    <row r="4002" spans="68:68" ht="15" hidden="1" customHeight="1">
      <c r="BP4002" s="236">
        <f ca="1"/>
        <v>2.7666666666666702</v>
      </c>
    </row>
    <row r="4003" spans="68:68" ht="15" hidden="1" customHeight="1">
      <c r="BP4003" s="236">
        <f ca="1"/>
        <v>2.7673611111111098</v>
      </c>
    </row>
    <row r="4004" spans="68:68" ht="15" hidden="1" customHeight="1">
      <c r="BP4004" s="236">
        <f ca="1"/>
        <v>2.7680555555555602</v>
      </c>
    </row>
    <row r="4005" spans="68:68" ht="15" hidden="1" customHeight="1">
      <c r="BP4005" s="236">
        <f ca="1"/>
        <v>2.7687499999999998</v>
      </c>
    </row>
    <row r="4006" spans="68:68" ht="15" hidden="1" customHeight="1">
      <c r="BP4006" s="236">
        <f ca="1"/>
        <v>2.7694444444444399</v>
      </c>
    </row>
    <row r="4007" spans="68:68" ht="15" hidden="1" customHeight="1">
      <c r="BP4007" s="236">
        <f ca="1"/>
        <v>2.7701388888888898</v>
      </c>
    </row>
    <row r="4008" spans="68:68" ht="15" hidden="1" customHeight="1">
      <c r="BP4008" s="236">
        <f ca="1"/>
        <v>2.7708333333333299</v>
      </c>
    </row>
    <row r="4009" spans="68:68" ht="15" hidden="1" customHeight="1">
      <c r="BP4009" s="236">
        <f ca="1"/>
        <v>2.7715277777777798</v>
      </c>
    </row>
    <row r="4010" spans="68:68" ht="15" hidden="1" customHeight="1">
      <c r="BP4010" s="236">
        <f ca="1"/>
        <v>2.7722222222222199</v>
      </c>
    </row>
    <row r="4011" spans="68:68" ht="15" hidden="1" customHeight="1">
      <c r="BP4011" s="236">
        <f ca="1"/>
        <v>2.7729166666666698</v>
      </c>
    </row>
    <row r="4012" spans="68:68" ht="15" hidden="1" customHeight="1">
      <c r="BP4012" s="236">
        <f ca="1"/>
        <v>2.7736111111111099</v>
      </c>
    </row>
    <row r="4013" spans="68:68" ht="15" hidden="1" customHeight="1">
      <c r="BP4013" s="236">
        <f ca="1"/>
        <v>2.7743055555555598</v>
      </c>
    </row>
    <row r="4014" spans="68:68" ht="15" hidden="1" customHeight="1">
      <c r="BP4014" s="236">
        <f ca="1"/>
        <v>2.7749999999999999</v>
      </c>
    </row>
    <row r="4015" spans="68:68" ht="15" hidden="1" customHeight="1">
      <c r="BP4015" s="236">
        <f ca="1"/>
        <v>2.77569444444444</v>
      </c>
    </row>
    <row r="4016" spans="68:68" ht="15" hidden="1" customHeight="1">
      <c r="BP4016" s="236">
        <f ca="1"/>
        <v>2.7763888888888899</v>
      </c>
    </row>
    <row r="4017" spans="68:68" ht="15" hidden="1" customHeight="1">
      <c r="BP4017" s="236">
        <f ca="1"/>
        <v>2.77708333333333</v>
      </c>
    </row>
    <row r="4018" spans="68:68" ht="15" hidden="1" customHeight="1">
      <c r="BP4018" s="236">
        <f ca="1"/>
        <v>2.7777777777777799</v>
      </c>
    </row>
    <row r="4019" spans="68:68" ht="15" hidden="1" customHeight="1">
      <c r="BP4019" s="236">
        <f ca="1"/>
        <v>2.77847222222222</v>
      </c>
    </row>
    <row r="4020" spans="68:68" ht="15" hidden="1" customHeight="1">
      <c r="BP4020" s="236">
        <f ca="1"/>
        <v>2.7791666666666699</v>
      </c>
    </row>
    <row r="4021" spans="68:68" ht="15" hidden="1" customHeight="1">
      <c r="BP4021" s="236">
        <f ca="1"/>
        <v>2.77986111111111</v>
      </c>
    </row>
    <row r="4022" spans="68:68" ht="15" hidden="1" customHeight="1">
      <c r="BP4022" s="236">
        <f ca="1"/>
        <v>2.7805555555555599</v>
      </c>
    </row>
    <row r="4023" spans="68:68" ht="15" hidden="1" customHeight="1">
      <c r="BP4023" s="236">
        <f ca="1"/>
        <v>2.78125</v>
      </c>
    </row>
    <row r="4024" spans="68:68" ht="15" hidden="1" customHeight="1">
      <c r="BP4024" s="236">
        <f ca="1"/>
        <v>2.7819444444444401</v>
      </c>
    </row>
    <row r="4025" spans="68:68" ht="15" hidden="1" customHeight="1">
      <c r="BP4025" s="236">
        <f ca="1"/>
        <v>2.78263888888889</v>
      </c>
    </row>
    <row r="4026" spans="68:68" ht="15" hidden="1" customHeight="1">
      <c r="BP4026" s="236">
        <f ca="1"/>
        <v>2.7833333333333301</v>
      </c>
    </row>
    <row r="4027" spans="68:68" ht="15" hidden="1" customHeight="1">
      <c r="BP4027" s="236">
        <f ca="1"/>
        <v>2.78402777777778</v>
      </c>
    </row>
    <row r="4028" spans="68:68" ht="15" hidden="1" customHeight="1">
      <c r="BP4028" s="236">
        <f ca="1"/>
        <v>2.7847222222222201</v>
      </c>
    </row>
    <row r="4029" spans="68:68" ht="15" hidden="1" customHeight="1">
      <c r="BP4029" s="236">
        <f ca="1"/>
        <v>2.78541666666667</v>
      </c>
    </row>
    <row r="4030" spans="68:68" ht="15" hidden="1" customHeight="1">
      <c r="BP4030" s="236">
        <f ca="1"/>
        <v>2.7861111111111101</v>
      </c>
    </row>
    <row r="4031" spans="68:68" ht="15" hidden="1" customHeight="1">
      <c r="BP4031" s="236">
        <f ca="1"/>
        <v>2.78680555555556</v>
      </c>
    </row>
    <row r="4032" spans="68:68" ht="15" hidden="1" customHeight="1">
      <c r="BP4032" s="236">
        <f ca="1"/>
        <v>2.7875000000000001</v>
      </c>
    </row>
    <row r="4033" spans="68:68" ht="15" hidden="1" customHeight="1">
      <c r="BP4033" s="236">
        <f ca="1"/>
        <v>2.7881944444444402</v>
      </c>
    </row>
    <row r="4034" spans="68:68" ht="15" hidden="1" customHeight="1">
      <c r="BP4034" s="236">
        <f ca="1"/>
        <v>2.7888888888888901</v>
      </c>
    </row>
    <row r="4035" spans="68:68" ht="15" hidden="1" customHeight="1">
      <c r="BP4035" s="236">
        <f ca="1"/>
        <v>2.7895833333333302</v>
      </c>
    </row>
    <row r="4036" spans="68:68" ht="15" hidden="1" customHeight="1">
      <c r="BP4036" s="236">
        <f ca="1"/>
        <v>2.7902777777777801</v>
      </c>
    </row>
    <row r="4037" spans="68:68" ht="15" hidden="1" customHeight="1">
      <c r="BP4037" s="236">
        <f ca="1"/>
        <v>2.7909722222222202</v>
      </c>
    </row>
    <row r="4038" spans="68:68" ht="15" hidden="1" customHeight="1">
      <c r="BP4038" s="236">
        <f ca="1"/>
        <v>2.7916666666666701</v>
      </c>
    </row>
    <row r="4039" spans="68:68" ht="15" hidden="1" customHeight="1">
      <c r="BP4039" s="236">
        <f ca="1"/>
        <v>2.7923611111111102</v>
      </c>
    </row>
    <row r="4040" spans="68:68" ht="15" hidden="1" customHeight="1">
      <c r="BP4040" s="236">
        <f ca="1"/>
        <v>2.7930555555555601</v>
      </c>
    </row>
    <row r="4041" spans="68:68" ht="15" hidden="1" customHeight="1">
      <c r="BP4041" s="236">
        <f ca="1"/>
        <v>2.7937500000000002</v>
      </c>
    </row>
    <row r="4042" spans="68:68" ht="15" hidden="1" customHeight="1">
      <c r="BP4042" s="236">
        <f ca="1"/>
        <v>2.7944444444444398</v>
      </c>
    </row>
    <row r="4043" spans="68:68" ht="15" hidden="1" customHeight="1">
      <c r="BP4043" s="236">
        <f ca="1"/>
        <v>2.7951388888888902</v>
      </c>
    </row>
    <row r="4044" spans="68:68" ht="15" hidden="1" customHeight="1">
      <c r="BP4044" s="236">
        <f ca="1"/>
        <v>2.7958333333333298</v>
      </c>
    </row>
    <row r="4045" spans="68:68" ht="15" hidden="1" customHeight="1">
      <c r="BP4045" s="236">
        <f ca="1"/>
        <v>2.7965277777777802</v>
      </c>
    </row>
    <row r="4046" spans="68:68" ht="15" hidden="1" customHeight="1">
      <c r="BP4046" s="236">
        <f ca="1"/>
        <v>2.7972222222222198</v>
      </c>
    </row>
    <row r="4047" spans="68:68" ht="15" hidden="1" customHeight="1">
      <c r="BP4047" s="236">
        <f ca="1"/>
        <v>2.7979166666666702</v>
      </c>
    </row>
    <row r="4048" spans="68:68" ht="15" hidden="1" customHeight="1">
      <c r="BP4048" s="236">
        <f ca="1"/>
        <v>2.7986111111111098</v>
      </c>
    </row>
    <row r="4049" spans="68:68" ht="15" hidden="1" customHeight="1">
      <c r="BP4049" s="236">
        <f ca="1"/>
        <v>2.7993055555555602</v>
      </c>
    </row>
    <row r="4050" spans="68:68" ht="15" hidden="1" customHeight="1">
      <c r="BP4050" s="236">
        <f ca="1"/>
        <v>2.8</v>
      </c>
    </row>
    <row r="4051" spans="68:68" ht="15" hidden="1" customHeight="1">
      <c r="BP4051" s="236">
        <f ca="1"/>
        <v>2.8006944444444399</v>
      </c>
    </row>
    <row r="4052" spans="68:68" ht="15" hidden="1" customHeight="1">
      <c r="BP4052" s="236">
        <f ca="1"/>
        <v>2.8013888888888898</v>
      </c>
    </row>
    <row r="4053" spans="68:68" ht="15" hidden="1" customHeight="1">
      <c r="BP4053" s="236">
        <f ca="1"/>
        <v>2.8020833333333299</v>
      </c>
    </row>
    <row r="4054" spans="68:68" ht="15" hidden="1" customHeight="1">
      <c r="BP4054" s="236">
        <f ca="1"/>
        <v>2.8027777777777798</v>
      </c>
    </row>
    <row r="4055" spans="68:68" ht="15" hidden="1" customHeight="1">
      <c r="BP4055" s="236">
        <f ca="1"/>
        <v>2.8034722222222199</v>
      </c>
    </row>
    <row r="4056" spans="68:68" ht="15" hidden="1" customHeight="1">
      <c r="BP4056" s="236">
        <f ca="1"/>
        <v>2.8041666666666698</v>
      </c>
    </row>
    <row r="4057" spans="68:68" ht="15" hidden="1" customHeight="1">
      <c r="BP4057" s="236">
        <f ca="1"/>
        <v>2.8048611111111099</v>
      </c>
    </row>
    <row r="4058" spans="68:68" ht="15" hidden="1" customHeight="1">
      <c r="BP4058" s="236">
        <f ca="1"/>
        <v>2.8055555555555598</v>
      </c>
    </row>
    <row r="4059" spans="68:68" ht="15" hidden="1" customHeight="1">
      <c r="BP4059" s="236">
        <f ca="1"/>
        <v>2.8062499999999999</v>
      </c>
    </row>
    <row r="4060" spans="68:68" ht="15" hidden="1" customHeight="1">
      <c r="BP4060" s="236">
        <f ca="1"/>
        <v>2.80694444444444</v>
      </c>
    </row>
    <row r="4061" spans="68:68" ht="15" hidden="1" customHeight="1">
      <c r="BP4061" s="236">
        <f ca="1"/>
        <v>2.8076388888888899</v>
      </c>
    </row>
    <row r="4062" spans="68:68" ht="15" hidden="1" customHeight="1">
      <c r="BP4062" s="236">
        <f ca="1"/>
        <v>2.80833333333333</v>
      </c>
    </row>
    <row r="4063" spans="68:68" ht="15" hidden="1" customHeight="1">
      <c r="BP4063" s="236">
        <f ca="1"/>
        <v>2.8090277777777799</v>
      </c>
    </row>
    <row r="4064" spans="68:68" ht="15" hidden="1" customHeight="1">
      <c r="BP4064" s="236">
        <f ca="1"/>
        <v>2.80972222222222</v>
      </c>
    </row>
    <row r="4065" spans="68:68" ht="15" hidden="1" customHeight="1">
      <c r="BP4065" s="236">
        <f ca="1"/>
        <v>2.8104166666666699</v>
      </c>
    </row>
    <row r="4066" spans="68:68" ht="15" hidden="1" customHeight="1">
      <c r="BP4066" s="236">
        <f ca="1"/>
        <v>2.81111111111111</v>
      </c>
    </row>
    <row r="4067" spans="68:68" ht="15" hidden="1" customHeight="1">
      <c r="BP4067" s="236">
        <f ca="1"/>
        <v>2.8118055555555599</v>
      </c>
    </row>
    <row r="4068" spans="68:68" ht="15" hidden="1" customHeight="1">
      <c r="BP4068" s="236">
        <f ca="1"/>
        <v>2.8125</v>
      </c>
    </row>
    <row r="4069" spans="68:68" ht="15" hidden="1" customHeight="1">
      <c r="BP4069" s="236">
        <f ca="1"/>
        <v>2.8131944444444401</v>
      </c>
    </row>
    <row r="4070" spans="68:68" ht="15" hidden="1" customHeight="1">
      <c r="BP4070" s="236">
        <f ca="1"/>
        <v>2.81388888888889</v>
      </c>
    </row>
    <row r="4071" spans="68:68" ht="15" hidden="1" customHeight="1">
      <c r="BP4071" s="236">
        <f ca="1"/>
        <v>2.8145833333333301</v>
      </c>
    </row>
    <row r="4072" spans="68:68" ht="15" hidden="1" customHeight="1">
      <c r="BP4072" s="236">
        <f ca="1"/>
        <v>2.81527777777778</v>
      </c>
    </row>
    <row r="4073" spans="68:68" ht="15" hidden="1" customHeight="1">
      <c r="BP4073" s="236">
        <f ca="1"/>
        <v>2.8159722222222201</v>
      </c>
    </row>
    <row r="4074" spans="68:68" ht="15" hidden="1" customHeight="1">
      <c r="BP4074" s="236">
        <f ca="1"/>
        <v>2.81666666666667</v>
      </c>
    </row>
    <row r="4075" spans="68:68" ht="15" hidden="1" customHeight="1">
      <c r="BP4075" s="236">
        <f ca="1"/>
        <v>2.8173611111111101</v>
      </c>
    </row>
    <row r="4076" spans="68:68" ht="15" hidden="1" customHeight="1">
      <c r="BP4076" s="236">
        <f ca="1"/>
        <v>2.81805555555556</v>
      </c>
    </row>
    <row r="4077" spans="68:68" ht="15" hidden="1" customHeight="1">
      <c r="BP4077" s="236">
        <f ca="1"/>
        <v>2.8187500000000001</v>
      </c>
    </row>
    <row r="4078" spans="68:68" ht="15" hidden="1" customHeight="1">
      <c r="BP4078" s="236">
        <f ca="1"/>
        <v>2.8194444444444402</v>
      </c>
    </row>
    <row r="4079" spans="68:68" ht="15" hidden="1" customHeight="1">
      <c r="BP4079" s="236">
        <f ca="1"/>
        <v>2.8201388888888901</v>
      </c>
    </row>
    <row r="4080" spans="68:68" ht="15" hidden="1" customHeight="1">
      <c r="BP4080" s="236">
        <f ca="1"/>
        <v>2.8208333333333302</v>
      </c>
    </row>
    <row r="4081" spans="68:68" ht="15" hidden="1" customHeight="1">
      <c r="BP4081" s="236">
        <f ca="1"/>
        <v>2.8215277777777801</v>
      </c>
    </row>
    <row r="4082" spans="68:68" ht="15" hidden="1" customHeight="1">
      <c r="BP4082" s="236">
        <f ca="1"/>
        <v>2.8222222222222202</v>
      </c>
    </row>
    <row r="4083" spans="68:68" ht="15" hidden="1" customHeight="1">
      <c r="BP4083" s="236">
        <f ca="1"/>
        <v>2.8229166666666701</v>
      </c>
    </row>
    <row r="4084" spans="68:68" ht="15" hidden="1" customHeight="1">
      <c r="BP4084" s="236">
        <f ca="1"/>
        <v>2.8236111111111102</v>
      </c>
    </row>
    <row r="4085" spans="68:68" ht="15" hidden="1" customHeight="1">
      <c r="BP4085" s="236">
        <f ca="1"/>
        <v>2.8243055555555601</v>
      </c>
    </row>
    <row r="4086" spans="68:68" ht="15" hidden="1" customHeight="1">
      <c r="BP4086" s="236">
        <f ca="1"/>
        <v>2.8250000000000002</v>
      </c>
    </row>
    <row r="4087" spans="68:68" ht="15" hidden="1" customHeight="1">
      <c r="BP4087" s="236">
        <f ca="1"/>
        <v>2.8256944444444398</v>
      </c>
    </row>
    <row r="4088" spans="68:68" ht="15" hidden="1" customHeight="1">
      <c r="BP4088" s="236">
        <f ca="1"/>
        <v>2.8263888888888902</v>
      </c>
    </row>
    <row r="4089" spans="68:68" ht="15" hidden="1" customHeight="1">
      <c r="BP4089" s="236">
        <f ca="1"/>
        <v>2.8270833333333298</v>
      </c>
    </row>
    <row r="4090" spans="68:68" ht="15" hidden="1" customHeight="1">
      <c r="BP4090" s="236">
        <f ca="1"/>
        <v>2.8277777777777802</v>
      </c>
    </row>
    <row r="4091" spans="68:68" ht="15" hidden="1" customHeight="1">
      <c r="BP4091" s="236">
        <f ca="1"/>
        <v>2.8284722222222198</v>
      </c>
    </row>
    <row r="4092" spans="68:68" ht="15" hidden="1" customHeight="1">
      <c r="BP4092" s="236">
        <f ca="1"/>
        <v>2.8291666666666702</v>
      </c>
    </row>
    <row r="4093" spans="68:68" ht="15" hidden="1" customHeight="1">
      <c r="BP4093" s="236">
        <f ca="1"/>
        <v>2.8298611111111098</v>
      </c>
    </row>
    <row r="4094" spans="68:68" ht="15" hidden="1" customHeight="1">
      <c r="BP4094" s="236">
        <f ca="1"/>
        <v>2.8305555555555602</v>
      </c>
    </row>
    <row r="4095" spans="68:68" ht="15" hidden="1" customHeight="1">
      <c r="BP4095" s="236">
        <f ca="1"/>
        <v>2.8312499999999998</v>
      </c>
    </row>
    <row r="4096" spans="68:68" ht="15" hidden="1" customHeight="1">
      <c r="BP4096" s="236">
        <f ca="1"/>
        <v>2.8319444444444399</v>
      </c>
    </row>
    <row r="4097" spans="68:68" ht="15" hidden="1" customHeight="1">
      <c r="BP4097" s="236">
        <f ca="1"/>
        <v>2.8326388888888898</v>
      </c>
    </row>
    <row r="4098" spans="68:68" ht="15" hidden="1" customHeight="1">
      <c r="BP4098" s="236">
        <f ca="1"/>
        <v>2.8333333333333299</v>
      </c>
    </row>
    <row r="4099" spans="68:68" ht="15" hidden="1" customHeight="1">
      <c r="BP4099" s="236">
        <f ca="1"/>
        <v>2.8340277777777798</v>
      </c>
    </row>
    <row r="4100" spans="68:68" ht="15" hidden="1" customHeight="1">
      <c r="BP4100" s="236">
        <f ca="1"/>
        <v>2.8347222222222199</v>
      </c>
    </row>
    <row r="4101" spans="68:68" ht="15" hidden="1" customHeight="1">
      <c r="BP4101" s="236">
        <f ca="1"/>
        <v>2.8354166666666698</v>
      </c>
    </row>
    <row r="4102" spans="68:68" ht="15" hidden="1" customHeight="1">
      <c r="BP4102" s="236">
        <f ca="1"/>
        <v>2.8361111111111099</v>
      </c>
    </row>
    <row r="4103" spans="68:68" ht="15" hidden="1" customHeight="1">
      <c r="BP4103" s="236">
        <f ca="1"/>
        <v>2.8368055555555598</v>
      </c>
    </row>
    <row r="4104" spans="68:68" ht="15" hidden="1" customHeight="1">
      <c r="BP4104" s="236">
        <f ca="1"/>
        <v>2.8374999999999999</v>
      </c>
    </row>
    <row r="4105" spans="68:68" ht="15" hidden="1" customHeight="1">
      <c r="BP4105" s="236">
        <f ca="1"/>
        <v>2.83819444444444</v>
      </c>
    </row>
    <row r="4106" spans="68:68" ht="15" hidden="1" customHeight="1">
      <c r="BP4106" s="236">
        <f ca="1"/>
        <v>2.8388888888888899</v>
      </c>
    </row>
    <row r="4107" spans="68:68" ht="15" hidden="1" customHeight="1">
      <c r="BP4107" s="236">
        <f ca="1"/>
        <v>2.83958333333333</v>
      </c>
    </row>
    <row r="4108" spans="68:68" ht="15" hidden="1" customHeight="1">
      <c r="BP4108" s="236">
        <f ca="1"/>
        <v>2.8402777777777799</v>
      </c>
    </row>
    <row r="4109" spans="68:68" ht="15" hidden="1" customHeight="1">
      <c r="BP4109" s="236">
        <f ca="1"/>
        <v>2.84097222222222</v>
      </c>
    </row>
    <row r="4110" spans="68:68" ht="15" hidden="1" customHeight="1">
      <c r="BP4110" s="236">
        <f ca="1"/>
        <v>2.8416666666666699</v>
      </c>
    </row>
    <row r="4111" spans="68:68" ht="15" hidden="1" customHeight="1">
      <c r="BP4111" s="236">
        <f ca="1"/>
        <v>2.84236111111111</v>
      </c>
    </row>
    <row r="4112" spans="68:68" ht="15" hidden="1" customHeight="1">
      <c r="BP4112" s="236">
        <f ca="1"/>
        <v>2.8430555555555599</v>
      </c>
    </row>
    <row r="4113" spans="68:68" ht="15" hidden="1" customHeight="1">
      <c r="BP4113" s="236">
        <f ca="1"/>
        <v>2.84375</v>
      </c>
    </row>
    <row r="4114" spans="68:68" ht="15" hidden="1" customHeight="1">
      <c r="BP4114" s="236">
        <f ca="1"/>
        <v>2.8444444444444401</v>
      </c>
    </row>
    <row r="4115" spans="68:68" ht="15" hidden="1" customHeight="1">
      <c r="BP4115" s="236">
        <f ca="1"/>
        <v>2.84513888888889</v>
      </c>
    </row>
    <row r="4116" spans="68:68" ht="15" hidden="1" customHeight="1">
      <c r="BP4116" s="236">
        <f ca="1"/>
        <v>2.8458333333333301</v>
      </c>
    </row>
    <row r="4117" spans="68:68" ht="15" hidden="1" customHeight="1">
      <c r="BP4117" s="236">
        <f ca="1"/>
        <v>2.84652777777778</v>
      </c>
    </row>
    <row r="4118" spans="68:68" ht="15" hidden="1" customHeight="1">
      <c r="BP4118" s="236">
        <f ca="1"/>
        <v>2.8472222222222201</v>
      </c>
    </row>
    <row r="4119" spans="68:68" ht="15" hidden="1" customHeight="1">
      <c r="BP4119" s="236">
        <f ca="1"/>
        <v>2.84791666666667</v>
      </c>
    </row>
    <row r="4120" spans="68:68" ht="15" hidden="1" customHeight="1">
      <c r="BP4120" s="236">
        <f ca="1"/>
        <v>2.8486111111111101</v>
      </c>
    </row>
    <row r="4121" spans="68:68" ht="15" hidden="1" customHeight="1">
      <c r="BP4121" s="236">
        <f ca="1"/>
        <v>2.84930555555556</v>
      </c>
    </row>
    <row r="4122" spans="68:68" ht="15" hidden="1" customHeight="1">
      <c r="BP4122" s="236">
        <f ca="1"/>
        <v>2.85</v>
      </c>
    </row>
    <row r="4123" spans="68:68" ht="15" hidden="1" customHeight="1">
      <c r="BP4123" s="236">
        <f ca="1"/>
        <v>2.8506944444444402</v>
      </c>
    </row>
    <row r="4124" spans="68:68" ht="15" hidden="1" customHeight="1">
      <c r="BP4124" s="236">
        <f ca="1"/>
        <v>2.8513888888888901</v>
      </c>
    </row>
    <row r="4125" spans="68:68" ht="15" hidden="1" customHeight="1">
      <c r="BP4125" s="236">
        <f ca="1"/>
        <v>2.8520833333333302</v>
      </c>
    </row>
    <row r="4126" spans="68:68" ht="15" hidden="1" customHeight="1">
      <c r="BP4126" s="236">
        <f ca="1"/>
        <v>2.8527777777777801</v>
      </c>
    </row>
    <row r="4127" spans="68:68" ht="15" hidden="1" customHeight="1">
      <c r="BP4127" s="236">
        <f ca="1"/>
        <v>2.8534722222222202</v>
      </c>
    </row>
    <row r="4128" spans="68:68" ht="15" hidden="1" customHeight="1">
      <c r="BP4128" s="236">
        <f ca="1"/>
        <v>2.8541666666666701</v>
      </c>
    </row>
    <row r="4129" spans="68:68" ht="15" hidden="1" customHeight="1">
      <c r="BP4129" s="236">
        <f ca="1"/>
        <v>2.8548611111111102</v>
      </c>
    </row>
    <row r="4130" spans="68:68" ht="15" hidden="1" customHeight="1">
      <c r="BP4130" s="236">
        <f ca="1"/>
        <v>2.8555555555555601</v>
      </c>
    </row>
    <row r="4131" spans="68:68" ht="15" hidden="1" customHeight="1">
      <c r="BP4131" s="236">
        <f ca="1"/>
        <v>2.8562500000000002</v>
      </c>
    </row>
    <row r="4132" spans="68:68" ht="15" hidden="1" customHeight="1">
      <c r="BP4132" s="236">
        <f ca="1"/>
        <v>2.8569444444444398</v>
      </c>
    </row>
    <row r="4133" spans="68:68" ht="15" hidden="1" customHeight="1">
      <c r="BP4133" s="236">
        <f ca="1"/>
        <v>2.8576388888888902</v>
      </c>
    </row>
    <row r="4134" spans="68:68" ht="15" hidden="1" customHeight="1">
      <c r="BP4134" s="236">
        <f ca="1"/>
        <v>2.8583333333333298</v>
      </c>
    </row>
    <row r="4135" spans="68:68" ht="15" hidden="1" customHeight="1">
      <c r="BP4135" s="236">
        <f ca="1"/>
        <v>2.8590277777777802</v>
      </c>
    </row>
    <row r="4136" spans="68:68" ht="15" hidden="1" customHeight="1">
      <c r="BP4136" s="236">
        <f ca="1"/>
        <v>2.8597222222222198</v>
      </c>
    </row>
    <row r="4137" spans="68:68" ht="15" hidden="1" customHeight="1">
      <c r="BP4137" s="236">
        <f ca="1"/>
        <v>2.8604166666666702</v>
      </c>
    </row>
    <row r="4138" spans="68:68" ht="15" hidden="1" customHeight="1">
      <c r="BP4138" s="236">
        <f ca="1"/>
        <v>2.8611111111111098</v>
      </c>
    </row>
    <row r="4139" spans="68:68" ht="15" hidden="1" customHeight="1">
      <c r="BP4139" s="236">
        <f ca="1"/>
        <v>2.8618055555555602</v>
      </c>
    </row>
    <row r="4140" spans="68:68" ht="15" hidden="1" customHeight="1">
      <c r="BP4140" s="236">
        <f ca="1"/>
        <v>2.8624999999999998</v>
      </c>
    </row>
    <row r="4141" spans="68:68" ht="15" hidden="1" customHeight="1">
      <c r="BP4141" s="236">
        <f ca="1"/>
        <v>2.8631944444444399</v>
      </c>
    </row>
    <row r="4142" spans="68:68" ht="15" hidden="1" customHeight="1">
      <c r="BP4142" s="236">
        <f ca="1"/>
        <v>2.8638888888888898</v>
      </c>
    </row>
    <row r="4143" spans="68:68" ht="15" hidden="1" customHeight="1">
      <c r="BP4143" s="236">
        <f ca="1"/>
        <v>2.8645833333333299</v>
      </c>
    </row>
    <row r="4144" spans="68:68" ht="15" hidden="1" customHeight="1">
      <c r="BP4144" s="236">
        <f ca="1"/>
        <v>2.8652777777777798</v>
      </c>
    </row>
    <row r="4145" spans="68:68" ht="15" hidden="1" customHeight="1">
      <c r="BP4145" s="236">
        <f ca="1"/>
        <v>2.8659722222222199</v>
      </c>
    </row>
    <row r="4146" spans="68:68" ht="15" hidden="1" customHeight="1">
      <c r="BP4146" s="236">
        <f ca="1"/>
        <v>2.8666666666666698</v>
      </c>
    </row>
    <row r="4147" spans="68:68" ht="15" hidden="1" customHeight="1">
      <c r="BP4147" s="236">
        <f ca="1"/>
        <v>2.8673611111111099</v>
      </c>
    </row>
    <row r="4148" spans="68:68" ht="15" hidden="1" customHeight="1">
      <c r="BP4148" s="236">
        <f ca="1"/>
        <v>2.8680555555555598</v>
      </c>
    </row>
    <row r="4149" spans="68:68" ht="15" hidden="1" customHeight="1">
      <c r="BP4149" s="236">
        <f ca="1"/>
        <v>2.8687499999999999</v>
      </c>
    </row>
    <row r="4150" spans="68:68" ht="15" hidden="1" customHeight="1">
      <c r="BP4150" s="236">
        <f ca="1"/>
        <v>2.86944444444444</v>
      </c>
    </row>
    <row r="4151" spans="68:68" ht="15" hidden="1" customHeight="1">
      <c r="BP4151" s="236">
        <f ca="1"/>
        <v>2.8701388888888899</v>
      </c>
    </row>
    <row r="4152" spans="68:68" ht="15" hidden="1" customHeight="1">
      <c r="BP4152" s="236">
        <f ca="1"/>
        <v>2.87083333333333</v>
      </c>
    </row>
    <row r="4153" spans="68:68" ht="15" hidden="1" customHeight="1">
      <c r="BP4153" s="236">
        <f ca="1"/>
        <v>2.8715277777777799</v>
      </c>
    </row>
    <row r="4154" spans="68:68" ht="15" hidden="1" customHeight="1">
      <c r="BP4154" s="236">
        <f ca="1"/>
        <v>2.87222222222222</v>
      </c>
    </row>
    <row r="4155" spans="68:68" ht="15" hidden="1" customHeight="1">
      <c r="BP4155" s="236">
        <f ca="1"/>
        <v>2.8729166666666699</v>
      </c>
    </row>
    <row r="4156" spans="68:68" ht="15" hidden="1" customHeight="1">
      <c r="BP4156" s="236">
        <f ca="1"/>
        <v>2.87361111111111</v>
      </c>
    </row>
    <row r="4157" spans="68:68" ht="15" hidden="1" customHeight="1">
      <c r="BP4157" s="236">
        <f ca="1"/>
        <v>2.8743055555555599</v>
      </c>
    </row>
    <row r="4158" spans="68:68" ht="15" hidden="1" customHeight="1">
      <c r="BP4158" s="236">
        <f ca="1"/>
        <v>2.875</v>
      </c>
    </row>
    <row r="4159" spans="68:68" ht="15" hidden="1" customHeight="1">
      <c r="BP4159" s="236">
        <f ca="1"/>
        <v>2.8756944444444401</v>
      </c>
    </row>
    <row r="4160" spans="68:68" ht="15" hidden="1" customHeight="1">
      <c r="BP4160" s="236">
        <f ca="1"/>
        <v>2.87638888888889</v>
      </c>
    </row>
    <row r="4161" spans="68:68" ht="15" hidden="1" customHeight="1">
      <c r="BP4161" s="236">
        <f ca="1"/>
        <v>2.8770833333333301</v>
      </c>
    </row>
    <row r="4162" spans="68:68" ht="15" hidden="1" customHeight="1">
      <c r="BP4162" s="236">
        <f ca="1"/>
        <v>2.87777777777778</v>
      </c>
    </row>
    <row r="4163" spans="68:68" ht="15" hidden="1" customHeight="1">
      <c r="BP4163" s="236">
        <f ca="1"/>
        <v>2.8784722222222201</v>
      </c>
    </row>
    <row r="4164" spans="68:68" ht="15" hidden="1" customHeight="1">
      <c r="BP4164" s="236">
        <f ca="1"/>
        <v>2.87916666666667</v>
      </c>
    </row>
    <row r="4165" spans="68:68" ht="15" hidden="1" customHeight="1">
      <c r="BP4165" s="236">
        <f ca="1"/>
        <v>2.8798611111111101</v>
      </c>
    </row>
    <row r="4166" spans="68:68" ht="15" hidden="1" customHeight="1">
      <c r="BP4166" s="236">
        <f ca="1"/>
        <v>2.88055555555556</v>
      </c>
    </row>
    <row r="4167" spans="68:68" ht="15" hidden="1" customHeight="1">
      <c r="BP4167" s="236">
        <f ca="1"/>
        <v>2.8812500000000001</v>
      </c>
    </row>
    <row r="4168" spans="68:68" ht="15" hidden="1" customHeight="1">
      <c r="BP4168" s="236">
        <f ca="1"/>
        <v>2.8819444444444402</v>
      </c>
    </row>
    <row r="4169" spans="68:68" ht="15" hidden="1" customHeight="1">
      <c r="BP4169" s="236">
        <f ca="1"/>
        <v>2.8826388888888901</v>
      </c>
    </row>
    <row r="4170" spans="68:68" ht="15" hidden="1" customHeight="1">
      <c r="BP4170" s="236">
        <f ca="1"/>
        <v>2.8833333333333302</v>
      </c>
    </row>
    <row r="4171" spans="68:68" ht="15" hidden="1" customHeight="1">
      <c r="BP4171" s="236">
        <f ca="1"/>
        <v>2.8840277777777801</v>
      </c>
    </row>
    <row r="4172" spans="68:68" ht="15" hidden="1" customHeight="1">
      <c r="BP4172" s="236">
        <f ca="1"/>
        <v>2.8847222222222202</v>
      </c>
    </row>
    <row r="4173" spans="68:68" ht="15" hidden="1" customHeight="1">
      <c r="BP4173" s="236">
        <f ca="1"/>
        <v>2.8854166666666701</v>
      </c>
    </row>
    <row r="4174" spans="68:68" ht="15" hidden="1" customHeight="1">
      <c r="BP4174" s="236">
        <f ca="1"/>
        <v>2.8861111111111102</v>
      </c>
    </row>
    <row r="4175" spans="68:68" ht="15" hidden="1" customHeight="1">
      <c r="BP4175" s="236">
        <f ca="1"/>
        <v>2.8868055555555601</v>
      </c>
    </row>
    <row r="4176" spans="68:68" ht="15" hidden="1" customHeight="1">
      <c r="BP4176" s="236">
        <f ca="1"/>
        <v>2.8875000000000002</v>
      </c>
    </row>
    <row r="4177" spans="68:68" ht="15" hidden="1" customHeight="1">
      <c r="BP4177" s="236">
        <f ca="1"/>
        <v>2.8881944444444398</v>
      </c>
    </row>
    <row r="4178" spans="68:68" ht="15" hidden="1" customHeight="1">
      <c r="BP4178" s="236">
        <f ca="1"/>
        <v>2.8888888888888902</v>
      </c>
    </row>
    <row r="4179" spans="68:68" ht="15" hidden="1" customHeight="1">
      <c r="BP4179" s="236">
        <f ca="1"/>
        <v>2.8895833333333298</v>
      </c>
    </row>
    <row r="4180" spans="68:68" ht="15" hidden="1" customHeight="1">
      <c r="BP4180" s="236">
        <f ca="1"/>
        <v>2.8902777777777802</v>
      </c>
    </row>
    <row r="4181" spans="68:68" ht="15" hidden="1" customHeight="1">
      <c r="BP4181" s="236">
        <f ca="1"/>
        <v>2.8909722222222198</v>
      </c>
    </row>
    <row r="4182" spans="68:68" ht="15" hidden="1" customHeight="1">
      <c r="BP4182" s="236">
        <f ca="1"/>
        <v>2.8916666666666702</v>
      </c>
    </row>
    <row r="4183" spans="68:68" ht="15" hidden="1" customHeight="1">
      <c r="BP4183" s="236">
        <f ca="1"/>
        <v>2.8923611111111098</v>
      </c>
    </row>
    <row r="4184" spans="68:68" ht="15" hidden="1" customHeight="1">
      <c r="BP4184" s="236">
        <f ca="1"/>
        <v>2.8930555555555602</v>
      </c>
    </row>
    <row r="4185" spans="68:68" ht="15" hidden="1" customHeight="1">
      <c r="BP4185" s="236">
        <f ca="1"/>
        <v>2.8937499999999998</v>
      </c>
    </row>
    <row r="4186" spans="68:68" ht="15" hidden="1" customHeight="1">
      <c r="BP4186" s="236">
        <f ca="1"/>
        <v>2.8944444444444399</v>
      </c>
    </row>
    <row r="4187" spans="68:68" ht="15" hidden="1" customHeight="1">
      <c r="BP4187" s="236">
        <f ca="1"/>
        <v>2.8951388888888898</v>
      </c>
    </row>
    <row r="4188" spans="68:68" ht="15" hidden="1" customHeight="1">
      <c r="BP4188" s="236">
        <f ca="1"/>
        <v>2.8958333333333299</v>
      </c>
    </row>
    <row r="4189" spans="68:68" ht="15" hidden="1" customHeight="1">
      <c r="BP4189" s="236">
        <f ca="1"/>
        <v>2.8965277777777798</v>
      </c>
    </row>
    <row r="4190" spans="68:68" ht="15" hidden="1" customHeight="1">
      <c r="BP4190" s="236">
        <f ca="1"/>
        <v>2.8972222222222199</v>
      </c>
    </row>
    <row r="4191" spans="68:68" ht="15" hidden="1" customHeight="1">
      <c r="BP4191" s="236">
        <f ca="1"/>
        <v>2.8979166666666698</v>
      </c>
    </row>
    <row r="4192" spans="68:68" ht="15" hidden="1" customHeight="1">
      <c r="BP4192" s="236">
        <f ca="1"/>
        <v>2.8986111111111099</v>
      </c>
    </row>
    <row r="4193" spans="68:68" ht="15" hidden="1" customHeight="1">
      <c r="BP4193" s="236">
        <f ca="1"/>
        <v>2.8993055555555598</v>
      </c>
    </row>
    <row r="4194" spans="68:68" ht="15" hidden="1" customHeight="1">
      <c r="BP4194" s="236">
        <f ca="1"/>
        <v>2.9</v>
      </c>
    </row>
    <row r="4195" spans="68:68" ht="15" hidden="1" customHeight="1">
      <c r="BP4195" s="236">
        <f ca="1"/>
        <v>2.90069444444444</v>
      </c>
    </row>
    <row r="4196" spans="68:68" ht="15" hidden="1" customHeight="1">
      <c r="BP4196" s="236">
        <f ca="1"/>
        <v>2.9013888888888899</v>
      </c>
    </row>
    <row r="4197" spans="68:68" ht="15" hidden="1" customHeight="1">
      <c r="BP4197" s="236">
        <f ca="1"/>
        <v>2.90208333333333</v>
      </c>
    </row>
    <row r="4198" spans="68:68" ht="15" hidden="1" customHeight="1">
      <c r="BP4198" s="236">
        <f ca="1"/>
        <v>2.9027777777777799</v>
      </c>
    </row>
    <row r="4199" spans="68:68" ht="15" hidden="1" customHeight="1">
      <c r="BP4199" s="236">
        <f ca="1"/>
        <v>2.90347222222222</v>
      </c>
    </row>
    <row r="4200" spans="68:68" ht="15" hidden="1" customHeight="1">
      <c r="BP4200" s="236">
        <f ca="1"/>
        <v>2.9041666666666699</v>
      </c>
    </row>
    <row r="4201" spans="68:68" ht="15" hidden="1" customHeight="1">
      <c r="BP4201" s="236">
        <f ca="1"/>
        <v>2.90486111111111</v>
      </c>
    </row>
    <row r="4202" spans="68:68" ht="15" hidden="1" customHeight="1">
      <c r="BP4202" s="236">
        <f ca="1"/>
        <v>2.9055555555555599</v>
      </c>
    </row>
    <row r="4203" spans="68:68" ht="15" hidden="1" customHeight="1">
      <c r="BP4203" s="236">
        <f ca="1"/>
        <v>2.90625</v>
      </c>
    </row>
    <row r="4204" spans="68:68" ht="15" hidden="1" customHeight="1">
      <c r="BP4204" s="236">
        <f ca="1"/>
        <v>2.9069444444444401</v>
      </c>
    </row>
    <row r="4205" spans="68:68" ht="15" hidden="1" customHeight="1">
      <c r="BP4205" s="236">
        <f ca="1"/>
        <v>2.90763888888889</v>
      </c>
    </row>
    <row r="4206" spans="68:68" ht="15" hidden="1" customHeight="1">
      <c r="BP4206" s="236">
        <f ca="1"/>
        <v>2.9083333333333301</v>
      </c>
    </row>
    <row r="4207" spans="68:68" ht="15" hidden="1" customHeight="1">
      <c r="BP4207" s="236">
        <f ca="1"/>
        <v>2.90902777777778</v>
      </c>
    </row>
    <row r="4208" spans="68:68" ht="15" hidden="1" customHeight="1">
      <c r="BP4208" s="236">
        <f ca="1"/>
        <v>2.9097222222222201</v>
      </c>
    </row>
    <row r="4209" spans="68:68" ht="15" hidden="1" customHeight="1">
      <c r="BP4209" s="236">
        <f ca="1"/>
        <v>2.91041666666667</v>
      </c>
    </row>
    <row r="4210" spans="68:68" ht="15" hidden="1" customHeight="1">
      <c r="BP4210" s="236">
        <f ca="1"/>
        <v>2.9111111111111101</v>
      </c>
    </row>
    <row r="4211" spans="68:68" ht="15" hidden="1" customHeight="1">
      <c r="BP4211" s="236">
        <f ca="1"/>
        <v>2.91180555555556</v>
      </c>
    </row>
    <row r="4212" spans="68:68" ht="15" hidden="1" customHeight="1">
      <c r="BP4212" s="236">
        <f ca="1"/>
        <v>2.9125000000000001</v>
      </c>
    </row>
    <row r="4213" spans="68:68" ht="15" hidden="1" customHeight="1">
      <c r="BP4213" s="236">
        <f ca="1"/>
        <v>2.9131944444444402</v>
      </c>
    </row>
    <row r="4214" spans="68:68" ht="15" hidden="1" customHeight="1">
      <c r="BP4214" s="236">
        <f ca="1"/>
        <v>2.9138888888888901</v>
      </c>
    </row>
    <row r="4215" spans="68:68" ht="15" hidden="1" customHeight="1">
      <c r="BP4215" s="236">
        <f ca="1"/>
        <v>2.9145833333333302</v>
      </c>
    </row>
    <row r="4216" spans="68:68" ht="15" hidden="1" customHeight="1">
      <c r="BP4216" s="236">
        <f ca="1"/>
        <v>2.9152777777777801</v>
      </c>
    </row>
    <row r="4217" spans="68:68" ht="15" hidden="1" customHeight="1">
      <c r="BP4217" s="236">
        <f ca="1"/>
        <v>2.9159722222222202</v>
      </c>
    </row>
    <row r="4218" spans="68:68" ht="15" hidden="1" customHeight="1">
      <c r="BP4218" s="236">
        <f ca="1"/>
        <v>2.9166666666666701</v>
      </c>
    </row>
    <row r="4219" spans="68:68" ht="15" hidden="1" customHeight="1">
      <c r="BP4219" s="236">
        <f ca="1"/>
        <v>2.9173611111111102</v>
      </c>
    </row>
    <row r="4220" spans="68:68" ht="15" hidden="1" customHeight="1">
      <c r="BP4220" s="236">
        <f ca="1"/>
        <v>2.9180555555555601</v>
      </c>
    </row>
    <row r="4221" spans="68:68" ht="15" hidden="1" customHeight="1">
      <c r="BP4221" s="236">
        <f ca="1"/>
        <v>2.9187500000000002</v>
      </c>
    </row>
    <row r="4222" spans="68:68" ht="15" hidden="1" customHeight="1">
      <c r="BP4222" s="236">
        <f ca="1"/>
        <v>2.9194444444444398</v>
      </c>
    </row>
    <row r="4223" spans="68:68" ht="15" hidden="1" customHeight="1">
      <c r="BP4223" s="236">
        <f ca="1"/>
        <v>2.9201388888888902</v>
      </c>
    </row>
    <row r="4224" spans="68:68" ht="15" hidden="1" customHeight="1">
      <c r="BP4224" s="236">
        <f ca="1"/>
        <v>2.9208333333333298</v>
      </c>
    </row>
    <row r="4225" spans="68:68" ht="15" hidden="1" customHeight="1">
      <c r="BP4225" s="236">
        <f ca="1"/>
        <v>2.9215277777777802</v>
      </c>
    </row>
    <row r="4226" spans="68:68" ht="15" hidden="1" customHeight="1">
      <c r="BP4226" s="236">
        <f ca="1"/>
        <v>2.9222222222222198</v>
      </c>
    </row>
    <row r="4227" spans="68:68" ht="15" hidden="1" customHeight="1">
      <c r="BP4227" s="236">
        <f ca="1"/>
        <v>2.9229166666666702</v>
      </c>
    </row>
    <row r="4228" spans="68:68" ht="15" hidden="1" customHeight="1">
      <c r="BP4228" s="236">
        <f ca="1"/>
        <v>2.9236111111111098</v>
      </c>
    </row>
    <row r="4229" spans="68:68" ht="15" hidden="1" customHeight="1">
      <c r="BP4229" s="236">
        <f ca="1"/>
        <v>2.9243055555555602</v>
      </c>
    </row>
    <row r="4230" spans="68:68" ht="15" hidden="1" customHeight="1">
      <c r="BP4230" s="236">
        <f ca="1"/>
        <v>2.9249999999999998</v>
      </c>
    </row>
    <row r="4231" spans="68:68" ht="15" hidden="1" customHeight="1">
      <c r="BP4231" s="236">
        <f ca="1"/>
        <v>2.9256944444444399</v>
      </c>
    </row>
    <row r="4232" spans="68:68" ht="15" hidden="1" customHeight="1">
      <c r="BP4232" s="236">
        <f ca="1"/>
        <v>2.9263888888888898</v>
      </c>
    </row>
    <row r="4233" spans="68:68" ht="15" hidden="1" customHeight="1">
      <c r="BP4233" s="236">
        <f ca="1"/>
        <v>2.9270833333333299</v>
      </c>
    </row>
    <row r="4234" spans="68:68" ht="15" hidden="1" customHeight="1">
      <c r="BP4234" s="236">
        <f ca="1"/>
        <v>2.9277777777777798</v>
      </c>
    </row>
    <row r="4235" spans="68:68" ht="15" hidden="1" customHeight="1">
      <c r="BP4235" s="236">
        <f ca="1"/>
        <v>2.9284722222222199</v>
      </c>
    </row>
    <row r="4236" spans="68:68" ht="15" hidden="1" customHeight="1">
      <c r="BP4236" s="236">
        <f ca="1"/>
        <v>2.9291666666666698</v>
      </c>
    </row>
    <row r="4237" spans="68:68" ht="15" hidden="1" customHeight="1">
      <c r="BP4237" s="236">
        <f ca="1"/>
        <v>2.9298611111111099</v>
      </c>
    </row>
    <row r="4238" spans="68:68" ht="15" hidden="1" customHeight="1">
      <c r="BP4238" s="236">
        <f ca="1"/>
        <v>2.9305555555555598</v>
      </c>
    </row>
    <row r="4239" spans="68:68" ht="15" hidden="1" customHeight="1">
      <c r="BP4239" s="236">
        <f ca="1"/>
        <v>2.9312499999999999</v>
      </c>
    </row>
    <row r="4240" spans="68:68" ht="15" hidden="1" customHeight="1">
      <c r="BP4240" s="236">
        <f ca="1"/>
        <v>2.93194444444444</v>
      </c>
    </row>
    <row r="4241" spans="68:68" ht="15" hidden="1" customHeight="1">
      <c r="BP4241" s="236">
        <f ca="1"/>
        <v>2.9326388888888899</v>
      </c>
    </row>
    <row r="4242" spans="68:68" ht="15" hidden="1" customHeight="1">
      <c r="BP4242" s="236">
        <f ca="1"/>
        <v>2.93333333333333</v>
      </c>
    </row>
    <row r="4243" spans="68:68" ht="15" hidden="1" customHeight="1">
      <c r="BP4243" s="236">
        <f ca="1"/>
        <v>2.9340277777777799</v>
      </c>
    </row>
    <row r="4244" spans="68:68" ht="15" hidden="1" customHeight="1">
      <c r="BP4244" s="236">
        <f ca="1"/>
        <v>2.93472222222222</v>
      </c>
    </row>
    <row r="4245" spans="68:68" ht="15" hidden="1" customHeight="1">
      <c r="BP4245" s="236">
        <f ca="1"/>
        <v>2.9354166666666699</v>
      </c>
    </row>
    <row r="4246" spans="68:68" ht="15" hidden="1" customHeight="1">
      <c r="BP4246" s="236">
        <f ca="1"/>
        <v>2.93611111111111</v>
      </c>
    </row>
    <row r="4247" spans="68:68" ht="15" hidden="1" customHeight="1">
      <c r="BP4247" s="236">
        <f ca="1"/>
        <v>2.9368055555555599</v>
      </c>
    </row>
    <row r="4248" spans="68:68" ht="15" hidden="1" customHeight="1">
      <c r="BP4248" s="236">
        <f ca="1"/>
        <v>2.9375</v>
      </c>
    </row>
    <row r="4249" spans="68:68" ht="15" hidden="1" customHeight="1">
      <c r="BP4249" s="236">
        <f ca="1"/>
        <v>2.9381944444444401</v>
      </c>
    </row>
    <row r="4250" spans="68:68" ht="15" hidden="1" customHeight="1">
      <c r="BP4250" s="236">
        <f ca="1"/>
        <v>2.93888888888889</v>
      </c>
    </row>
    <row r="4251" spans="68:68" ht="15" hidden="1" customHeight="1">
      <c r="BP4251" s="236">
        <f ca="1"/>
        <v>2.9395833333333301</v>
      </c>
    </row>
    <row r="4252" spans="68:68" ht="15" hidden="1" customHeight="1">
      <c r="BP4252" s="236">
        <f ca="1"/>
        <v>2.94027777777778</v>
      </c>
    </row>
    <row r="4253" spans="68:68" ht="15" hidden="1" customHeight="1">
      <c r="BP4253" s="236">
        <f ca="1"/>
        <v>2.9409722222222201</v>
      </c>
    </row>
    <row r="4254" spans="68:68" ht="15" hidden="1" customHeight="1">
      <c r="BP4254" s="236">
        <f ca="1"/>
        <v>2.94166666666667</v>
      </c>
    </row>
    <row r="4255" spans="68:68" ht="15" hidden="1" customHeight="1">
      <c r="BP4255" s="236">
        <f ca="1"/>
        <v>2.9423611111111101</v>
      </c>
    </row>
    <row r="4256" spans="68:68" ht="15" hidden="1" customHeight="1">
      <c r="BP4256" s="236">
        <f ca="1"/>
        <v>2.94305555555556</v>
      </c>
    </row>
    <row r="4257" spans="68:68" ht="15" hidden="1" customHeight="1">
      <c r="BP4257" s="236">
        <f ca="1"/>
        <v>2.9437500000000001</v>
      </c>
    </row>
    <row r="4258" spans="68:68" ht="15" hidden="1" customHeight="1">
      <c r="BP4258" s="236">
        <f ca="1"/>
        <v>2.9444444444444402</v>
      </c>
    </row>
    <row r="4259" spans="68:68" ht="15" hidden="1" customHeight="1">
      <c r="BP4259" s="236">
        <f ca="1"/>
        <v>2.9451388888888901</v>
      </c>
    </row>
    <row r="4260" spans="68:68" ht="15" hidden="1" customHeight="1">
      <c r="BP4260" s="236">
        <f ca="1"/>
        <v>2.9458333333333302</v>
      </c>
    </row>
    <row r="4261" spans="68:68" ht="15" hidden="1" customHeight="1">
      <c r="BP4261" s="236">
        <f ca="1"/>
        <v>2.9465277777777801</v>
      </c>
    </row>
    <row r="4262" spans="68:68" ht="15" hidden="1" customHeight="1">
      <c r="BP4262" s="236">
        <f ca="1"/>
        <v>2.9472222222222202</v>
      </c>
    </row>
    <row r="4263" spans="68:68" ht="15" hidden="1" customHeight="1">
      <c r="BP4263" s="236">
        <f ca="1"/>
        <v>2.9479166666666701</v>
      </c>
    </row>
    <row r="4264" spans="68:68" ht="15" hidden="1" customHeight="1">
      <c r="BP4264" s="236">
        <f ca="1"/>
        <v>2.9486111111111102</v>
      </c>
    </row>
    <row r="4265" spans="68:68" ht="15" hidden="1" customHeight="1">
      <c r="BP4265" s="236">
        <f ca="1"/>
        <v>2.9493055555555601</v>
      </c>
    </row>
    <row r="4266" spans="68:68" ht="15" hidden="1" customHeight="1">
      <c r="BP4266" s="236">
        <f ca="1"/>
        <v>2.95</v>
      </c>
    </row>
    <row r="4267" spans="68:68" ht="15" hidden="1" customHeight="1">
      <c r="BP4267" s="236">
        <f ca="1"/>
        <v>2.9506944444444398</v>
      </c>
    </row>
    <row r="4268" spans="68:68" ht="15" hidden="1" customHeight="1">
      <c r="BP4268" s="236">
        <f ca="1"/>
        <v>2.9513888888888902</v>
      </c>
    </row>
    <row r="4269" spans="68:68" ht="15" hidden="1" customHeight="1">
      <c r="BP4269" s="236">
        <f ca="1"/>
        <v>2.9520833333333298</v>
      </c>
    </row>
    <row r="4270" spans="68:68" ht="15" hidden="1" customHeight="1">
      <c r="BP4270" s="236">
        <f ca="1"/>
        <v>2.9527777777777802</v>
      </c>
    </row>
    <row r="4271" spans="68:68" ht="15" hidden="1" customHeight="1">
      <c r="BP4271" s="236">
        <f ca="1"/>
        <v>2.9534722222222198</v>
      </c>
    </row>
    <row r="4272" spans="68:68" ht="15" hidden="1" customHeight="1">
      <c r="BP4272" s="236">
        <f ca="1"/>
        <v>2.9541666666666702</v>
      </c>
    </row>
    <row r="4273" spans="68:68" ht="15" hidden="1" customHeight="1">
      <c r="BP4273" s="236">
        <f ca="1"/>
        <v>2.9548611111111098</v>
      </c>
    </row>
    <row r="4274" spans="68:68" ht="15" hidden="1" customHeight="1">
      <c r="BP4274" s="236">
        <f ca="1"/>
        <v>2.9555555555555602</v>
      </c>
    </row>
    <row r="4275" spans="68:68" ht="15" hidden="1" customHeight="1">
      <c r="BP4275" s="236">
        <f ca="1"/>
        <v>2.9562499999999998</v>
      </c>
    </row>
    <row r="4276" spans="68:68" ht="15" hidden="1" customHeight="1">
      <c r="BP4276" s="236">
        <f ca="1"/>
        <v>2.9569444444444399</v>
      </c>
    </row>
    <row r="4277" spans="68:68" ht="15" hidden="1" customHeight="1">
      <c r="BP4277" s="236">
        <f ca="1"/>
        <v>2.9576388888888898</v>
      </c>
    </row>
    <row r="4278" spans="68:68" ht="15" hidden="1" customHeight="1">
      <c r="BP4278" s="236">
        <f ca="1"/>
        <v>2.9583333333333299</v>
      </c>
    </row>
    <row r="4279" spans="68:68" ht="15" hidden="1" customHeight="1">
      <c r="BP4279" s="236">
        <f ca="1"/>
        <v>2.9590277777777798</v>
      </c>
    </row>
    <row r="4280" spans="68:68" ht="15" hidden="1" customHeight="1">
      <c r="BP4280" s="236">
        <f ca="1"/>
        <v>2.9597222222222199</v>
      </c>
    </row>
    <row r="4281" spans="68:68" ht="15" hidden="1" customHeight="1">
      <c r="BP4281" s="236">
        <f ca="1"/>
        <v>2.9604166666666698</v>
      </c>
    </row>
    <row r="4282" spans="68:68" ht="15" hidden="1" customHeight="1">
      <c r="BP4282" s="236">
        <f ca="1"/>
        <v>2.9611111111111099</v>
      </c>
    </row>
    <row r="4283" spans="68:68" ht="15" hidden="1" customHeight="1">
      <c r="BP4283" s="236">
        <f ca="1"/>
        <v>2.9618055555555598</v>
      </c>
    </row>
    <row r="4284" spans="68:68" ht="15" hidden="1" customHeight="1">
      <c r="BP4284" s="236">
        <f ca="1"/>
        <v>2.9624999999999999</v>
      </c>
    </row>
    <row r="4285" spans="68:68" ht="15" hidden="1" customHeight="1">
      <c r="BP4285" s="236">
        <f ca="1"/>
        <v>2.96319444444444</v>
      </c>
    </row>
    <row r="4286" spans="68:68" ht="15" hidden="1" customHeight="1">
      <c r="BP4286" s="236">
        <f ca="1"/>
        <v>2.9638888888888899</v>
      </c>
    </row>
    <row r="4287" spans="68:68" ht="15" hidden="1" customHeight="1">
      <c r="BP4287" s="236">
        <f ca="1"/>
        <v>2.96458333333333</v>
      </c>
    </row>
    <row r="4288" spans="68:68" ht="15" hidden="1" customHeight="1">
      <c r="BP4288" s="236">
        <f ca="1"/>
        <v>2.9652777777777799</v>
      </c>
    </row>
    <row r="4289" spans="68:68" ht="15" hidden="1" customHeight="1">
      <c r="BP4289" s="236">
        <f ca="1"/>
        <v>2.96597222222222</v>
      </c>
    </row>
    <row r="4290" spans="68:68" ht="15" hidden="1" customHeight="1">
      <c r="BP4290" s="236">
        <f ca="1"/>
        <v>2.9666666666666699</v>
      </c>
    </row>
    <row r="4291" spans="68:68" ht="15" hidden="1" customHeight="1">
      <c r="BP4291" s="236">
        <f ca="1"/>
        <v>2.96736111111111</v>
      </c>
    </row>
    <row r="4292" spans="68:68" ht="15" hidden="1" customHeight="1">
      <c r="BP4292" s="236">
        <f ca="1"/>
        <v>2.9680555555555599</v>
      </c>
    </row>
    <row r="4293" spans="68:68" ht="15" hidden="1" customHeight="1">
      <c r="BP4293" s="236">
        <f ca="1"/>
        <v>2.96875</v>
      </c>
    </row>
    <row r="4294" spans="68:68" ht="15" hidden="1" customHeight="1">
      <c r="BP4294" s="236">
        <f ca="1"/>
        <v>2.9694444444444401</v>
      </c>
    </row>
    <row r="4295" spans="68:68" ht="15" hidden="1" customHeight="1">
      <c r="BP4295" s="236">
        <f ca="1"/>
        <v>2.97013888888889</v>
      </c>
    </row>
    <row r="4296" spans="68:68" ht="15" hidden="1" customHeight="1">
      <c r="BP4296" s="236">
        <f ca="1"/>
        <v>2.9708333333333301</v>
      </c>
    </row>
    <row r="4297" spans="68:68" ht="15" hidden="1" customHeight="1">
      <c r="BP4297" s="236">
        <f ca="1"/>
        <v>2.97152777777778</v>
      </c>
    </row>
    <row r="4298" spans="68:68" ht="15" hidden="1" customHeight="1">
      <c r="BP4298" s="236">
        <f ca="1"/>
        <v>2.9722222222222201</v>
      </c>
    </row>
    <row r="4299" spans="68:68" ht="15" hidden="1" customHeight="1">
      <c r="BP4299" s="236">
        <f ca="1"/>
        <v>2.97291666666667</v>
      </c>
    </row>
    <row r="4300" spans="68:68" ht="15" hidden="1" customHeight="1">
      <c r="BP4300" s="236">
        <f ca="1"/>
        <v>2.9736111111111101</v>
      </c>
    </row>
    <row r="4301" spans="68:68" ht="15" hidden="1" customHeight="1">
      <c r="BP4301" s="236">
        <f ca="1"/>
        <v>2.97430555555556</v>
      </c>
    </row>
    <row r="4302" spans="68:68" ht="15" hidden="1" customHeight="1">
      <c r="BP4302" s="236">
        <f ca="1"/>
        <v>2.9750000000000001</v>
      </c>
    </row>
    <row r="4303" spans="68:68" ht="15" hidden="1" customHeight="1">
      <c r="BP4303" s="236">
        <f ca="1"/>
        <v>2.9756944444444402</v>
      </c>
    </row>
    <row r="4304" spans="68:68" ht="15" hidden="1" customHeight="1">
      <c r="BP4304" s="236">
        <f ca="1"/>
        <v>2.9763888888888901</v>
      </c>
    </row>
    <row r="4305" spans="68:68" ht="15" hidden="1" customHeight="1">
      <c r="BP4305" s="236">
        <f ca="1"/>
        <v>2.9770833333333302</v>
      </c>
    </row>
    <row r="4306" spans="68:68" ht="15" hidden="1" customHeight="1">
      <c r="BP4306" s="236">
        <f ca="1"/>
        <v>2.9777777777777801</v>
      </c>
    </row>
    <row r="4307" spans="68:68" ht="15" hidden="1" customHeight="1">
      <c r="BP4307" s="236">
        <f ca="1"/>
        <v>2.9784722222222202</v>
      </c>
    </row>
    <row r="4308" spans="68:68" ht="15" hidden="1" customHeight="1">
      <c r="BP4308" s="236">
        <f ca="1"/>
        <v>2.9791666666666701</v>
      </c>
    </row>
    <row r="4309" spans="68:68" ht="15" hidden="1" customHeight="1">
      <c r="BP4309" s="236">
        <f ca="1"/>
        <v>2.9798611111111102</v>
      </c>
    </row>
    <row r="4310" spans="68:68" ht="15" hidden="1" customHeight="1">
      <c r="BP4310" s="236">
        <f ca="1"/>
        <v>2.9805555555555601</v>
      </c>
    </row>
    <row r="4311" spans="68:68" ht="15" hidden="1" customHeight="1">
      <c r="BP4311" s="236">
        <f ca="1"/>
        <v>2.9812500000000002</v>
      </c>
    </row>
    <row r="4312" spans="68:68" ht="15" hidden="1" customHeight="1">
      <c r="BP4312" s="236">
        <f ca="1"/>
        <v>2.9819444444444398</v>
      </c>
    </row>
    <row r="4313" spans="68:68" ht="15" hidden="1" customHeight="1">
      <c r="BP4313" s="236">
        <f ca="1"/>
        <v>2.9826388888888902</v>
      </c>
    </row>
    <row r="4314" spans="68:68" ht="15" hidden="1" customHeight="1">
      <c r="BP4314" s="236">
        <f ca="1"/>
        <v>2.9833333333333298</v>
      </c>
    </row>
    <row r="4315" spans="68:68" ht="15" hidden="1" customHeight="1">
      <c r="BP4315" s="236">
        <f ca="1"/>
        <v>2.9840277777777802</v>
      </c>
    </row>
    <row r="4316" spans="68:68" ht="15" hidden="1" customHeight="1">
      <c r="BP4316" s="236">
        <f ca="1"/>
        <v>2.9847222222222198</v>
      </c>
    </row>
    <row r="4317" spans="68:68" ht="15" hidden="1" customHeight="1">
      <c r="BP4317" s="236">
        <f ca="1"/>
        <v>2.9854166666666702</v>
      </c>
    </row>
    <row r="4318" spans="68:68" ht="15" hidden="1" customHeight="1">
      <c r="BP4318" s="236">
        <f ca="1"/>
        <v>2.9861111111111098</v>
      </c>
    </row>
    <row r="4319" spans="68:68" ht="15" hidden="1" customHeight="1">
      <c r="BP4319" s="236">
        <f ca="1"/>
        <v>2.9868055555555602</v>
      </c>
    </row>
    <row r="4320" spans="68:68" ht="15" hidden="1" customHeight="1">
      <c r="BP4320" s="236">
        <f ca="1"/>
        <v>2.9874999999999998</v>
      </c>
    </row>
    <row r="4321" spans="68:68" ht="15" hidden="1" customHeight="1">
      <c r="BP4321" s="236">
        <f ca="1"/>
        <v>2.9881944444444399</v>
      </c>
    </row>
    <row r="4322" spans="68:68" ht="15" hidden="1" customHeight="1">
      <c r="BP4322" s="236">
        <f ca="1"/>
        <v>2.9888888888888898</v>
      </c>
    </row>
    <row r="4323" spans="68:68" ht="15" hidden="1" customHeight="1">
      <c r="BP4323" s="236">
        <f ca="1"/>
        <v>2.9895833333333299</v>
      </c>
    </row>
    <row r="4324" spans="68:68" ht="15" hidden="1" customHeight="1">
      <c r="BP4324" s="236">
        <f ca="1"/>
        <v>2.9902777777777798</v>
      </c>
    </row>
    <row r="4325" spans="68:68" ht="15" hidden="1" customHeight="1">
      <c r="BP4325" s="236">
        <f ca="1"/>
        <v>2.9909722222222199</v>
      </c>
    </row>
    <row r="4326" spans="68:68" ht="15" hidden="1" customHeight="1">
      <c r="BP4326" s="236">
        <f ca="1"/>
        <v>2.9916666666666698</v>
      </c>
    </row>
    <row r="4327" spans="68:68" ht="15" hidden="1" customHeight="1">
      <c r="BP4327" s="236">
        <f ca="1"/>
        <v>2.9923611111111099</v>
      </c>
    </row>
    <row r="4328" spans="68:68" ht="15" hidden="1" customHeight="1">
      <c r="BP4328" s="236">
        <f ca="1"/>
        <v>2.9930555555555598</v>
      </c>
    </row>
    <row r="4329" spans="68:68" ht="15" hidden="1" customHeight="1">
      <c r="BP4329" s="236">
        <f ca="1"/>
        <v>2.9937499999999999</v>
      </c>
    </row>
    <row r="4330" spans="68:68" ht="15" hidden="1" customHeight="1">
      <c r="BP4330" s="236">
        <f ca="1"/>
        <v>2.99444444444444</v>
      </c>
    </row>
    <row r="4331" spans="68:68" ht="15" hidden="1" customHeight="1">
      <c r="BP4331" s="236">
        <f ca="1"/>
        <v>2.9951388888888899</v>
      </c>
    </row>
    <row r="4332" spans="68:68" ht="15" hidden="1" customHeight="1">
      <c r="BP4332" s="236">
        <f ca="1"/>
        <v>2.99583333333333</v>
      </c>
    </row>
    <row r="4333" spans="68:68" ht="15" hidden="1" customHeight="1">
      <c r="BP4333" s="236">
        <f ca="1"/>
        <v>2.9965277777777799</v>
      </c>
    </row>
    <row r="4334" spans="68:68" ht="15" hidden="1" customHeight="1">
      <c r="BP4334" s="236">
        <f ca="1"/>
        <v>2.99722222222222</v>
      </c>
    </row>
    <row r="4335" spans="68:68" ht="15" hidden="1" customHeight="1">
      <c r="BP4335" s="236">
        <f ca="1"/>
        <v>2.9979166666666699</v>
      </c>
    </row>
    <row r="4336" spans="68:68" ht="15" hidden="1" customHeight="1">
      <c r="BP4336" s="236">
        <f ca="1"/>
        <v>2.99861111111111</v>
      </c>
    </row>
    <row r="4337" spans="68:68" ht="15" hidden="1" customHeight="1">
      <c r="BP4337" s="236">
        <f ca="1"/>
        <v>2.9993055555555599</v>
      </c>
    </row>
    <row r="4338" spans="68:68" ht="15" hidden="1" customHeight="1">
      <c r="BP4338" s="236">
        <f ca="1"/>
        <v>3</v>
      </c>
    </row>
    <row r="4339" spans="68:68" ht="15" hidden="1" customHeight="1">
      <c r="BP4339" s="236">
        <f ca="1"/>
        <v>3.0006944444444401</v>
      </c>
    </row>
    <row r="4340" spans="68:68" ht="15" hidden="1" customHeight="1">
      <c r="BP4340" s="236">
        <f ca="1"/>
        <v>3.00138888888889</v>
      </c>
    </row>
    <row r="4341" spans="68:68" ht="15" hidden="1" customHeight="1">
      <c r="BP4341" s="236">
        <f ca="1"/>
        <v>3.0020833333333301</v>
      </c>
    </row>
    <row r="4342" spans="68:68" ht="15" hidden="1" customHeight="1">
      <c r="BP4342" s="236">
        <f ca="1"/>
        <v>3.00277777777778</v>
      </c>
    </row>
    <row r="4343" spans="68:68" ht="15" hidden="1" customHeight="1">
      <c r="BP4343" s="236">
        <f ca="1"/>
        <v>3.0034722222222201</v>
      </c>
    </row>
    <row r="4344" spans="68:68" ht="15" hidden="1" customHeight="1">
      <c r="BP4344" s="236">
        <f ca="1"/>
        <v>3.00416666666667</v>
      </c>
    </row>
    <row r="4345" spans="68:68" ht="15" hidden="1" customHeight="1">
      <c r="BP4345" s="236">
        <f ca="1"/>
        <v>3.0048611111111101</v>
      </c>
    </row>
    <row r="4346" spans="68:68" ht="15" hidden="1" customHeight="1">
      <c r="BP4346" s="236">
        <f ca="1"/>
        <v>3.00555555555556</v>
      </c>
    </row>
    <row r="4347" spans="68:68" ht="15" hidden="1" customHeight="1">
      <c r="BP4347" s="236">
        <f ca="1"/>
        <v>3.0062500000000001</v>
      </c>
    </row>
    <row r="4348" spans="68:68" ht="15" hidden="1" customHeight="1">
      <c r="BP4348" s="236">
        <f ca="1"/>
        <v>3.0069444444444402</v>
      </c>
    </row>
    <row r="4349" spans="68:68" ht="15" hidden="1" customHeight="1">
      <c r="BP4349" s="236">
        <f ca="1"/>
        <v>3.0076388888888901</v>
      </c>
    </row>
    <row r="4350" spans="68:68" ht="15" hidden="1" customHeight="1">
      <c r="BP4350" s="236">
        <f ca="1"/>
        <v>3.0083333333333302</v>
      </c>
    </row>
    <row r="4351" spans="68:68" ht="15" hidden="1" customHeight="1">
      <c r="BP4351" s="236">
        <f ca="1"/>
        <v>3.0090277777777801</v>
      </c>
    </row>
    <row r="4352" spans="68:68" ht="15" hidden="1" customHeight="1">
      <c r="BP4352" s="236">
        <f ca="1"/>
        <v>3.0097222222222202</v>
      </c>
    </row>
    <row r="4353" spans="68:68" ht="15" hidden="1" customHeight="1">
      <c r="BP4353" s="236">
        <f ca="1"/>
        <v>3.0104166666666701</v>
      </c>
    </row>
    <row r="4354" spans="68:68" ht="15" hidden="1" customHeight="1">
      <c r="BP4354" s="236">
        <f ca="1"/>
        <v>3.0111111111111102</v>
      </c>
    </row>
    <row r="4355" spans="68:68" ht="15" hidden="1" customHeight="1">
      <c r="BP4355" s="236">
        <f ca="1"/>
        <v>3.0118055555555601</v>
      </c>
    </row>
    <row r="4356" spans="68:68" ht="15" hidden="1" customHeight="1">
      <c r="BP4356" s="236">
        <f ca="1"/>
        <v>3.0125000000000002</v>
      </c>
    </row>
    <row r="4357" spans="68:68" ht="15" hidden="1" customHeight="1">
      <c r="BP4357" s="236">
        <f ca="1"/>
        <v>3.0131944444444398</v>
      </c>
    </row>
    <row r="4358" spans="68:68" ht="15" hidden="1" customHeight="1">
      <c r="BP4358" s="236">
        <f ca="1"/>
        <v>3.0138888888888902</v>
      </c>
    </row>
    <row r="4359" spans="68:68" ht="15" hidden="1" customHeight="1">
      <c r="BP4359" s="236">
        <f ca="1"/>
        <v>3.0145833333333298</v>
      </c>
    </row>
    <row r="4360" spans="68:68" ht="15" hidden="1" customHeight="1">
      <c r="BP4360" s="236">
        <f ca="1"/>
        <v>3.0152777777777802</v>
      </c>
    </row>
    <row r="4361" spans="68:68" ht="15" hidden="1" customHeight="1">
      <c r="BP4361" s="236">
        <f ca="1"/>
        <v>3.0159722222222198</v>
      </c>
    </row>
    <row r="4362" spans="68:68" ht="15" hidden="1" customHeight="1">
      <c r="BP4362" s="236">
        <f ca="1"/>
        <v>3.0166666666666702</v>
      </c>
    </row>
    <row r="4363" spans="68:68" ht="15" hidden="1" customHeight="1">
      <c r="BP4363" s="236">
        <f ca="1"/>
        <v>3.0173611111111098</v>
      </c>
    </row>
    <row r="4364" spans="68:68" ht="15" hidden="1" customHeight="1">
      <c r="BP4364" s="236">
        <f ca="1"/>
        <v>3.0180555555555602</v>
      </c>
    </row>
    <row r="4365" spans="68:68" ht="15" hidden="1" customHeight="1">
      <c r="BP4365" s="236">
        <f ca="1"/>
        <v>3.0187499999999998</v>
      </c>
    </row>
    <row r="4366" spans="68:68" ht="15" hidden="1" customHeight="1">
      <c r="BP4366" s="236">
        <f ca="1"/>
        <v>3.0194444444444399</v>
      </c>
    </row>
    <row r="4367" spans="68:68" ht="15" hidden="1" customHeight="1">
      <c r="BP4367" s="236">
        <f ca="1"/>
        <v>3.0201388888888898</v>
      </c>
    </row>
    <row r="4368" spans="68:68" ht="15" hidden="1" customHeight="1">
      <c r="BP4368" s="236">
        <f ca="1"/>
        <v>3.0208333333333299</v>
      </c>
    </row>
    <row r="4369" spans="68:68" ht="15" hidden="1" customHeight="1">
      <c r="BP4369" s="236">
        <f ca="1"/>
        <v>3.0215277777777798</v>
      </c>
    </row>
    <row r="4370" spans="68:68" ht="15" hidden="1" customHeight="1">
      <c r="BP4370" s="236">
        <f ca="1"/>
        <v>3.0222222222222199</v>
      </c>
    </row>
    <row r="4371" spans="68:68" ht="15" hidden="1" customHeight="1">
      <c r="BP4371" s="236">
        <f ca="1"/>
        <v>3.0229166666666698</v>
      </c>
    </row>
    <row r="4372" spans="68:68" ht="15" hidden="1" customHeight="1">
      <c r="BP4372" s="236">
        <f ca="1"/>
        <v>3.0236111111111099</v>
      </c>
    </row>
    <row r="4373" spans="68:68" ht="15" hidden="1" customHeight="1">
      <c r="BP4373" s="236">
        <f ca="1"/>
        <v>3.0243055555555598</v>
      </c>
    </row>
    <row r="4374" spans="68:68" ht="15" hidden="1" customHeight="1">
      <c r="BP4374" s="236">
        <f ca="1"/>
        <v>3.0249999999999999</v>
      </c>
    </row>
    <row r="4375" spans="68:68" ht="15" hidden="1" customHeight="1">
      <c r="BP4375" s="236">
        <f ca="1"/>
        <v>3.02569444444444</v>
      </c>
    </row>
    <row r="4376" spans="68:68" ht="15" hidden="1" customHeight="1">
      <c r="BP4376" s="236">
        <f ca="1"/>
        <v>3.0263888888888899</v>
      </c>
    </row>
    <row r="4377" spans="68:68" ht="15" hidden="1" customHeight="1">
      <c r="BP4377" s="236">
        <f ca="1"/>
        <v>3.02708333333333</v>
      </c>
    </row>
    <row r="4378" spans="68:68" ht="15" hidden="1" customHeight="1">
      <c r="BP4378" s="236">
        <f ca="1"/>
        <v>3.0277777777777799</v>
      </c>
    </row>
    <row r="4379" spans="68:68" ht="15" hidden="1" customHeight="1">
      <c r="BP4379" s="236">
        <f ca="1"/>
        <v>3.02847222222222</v>
      </c>
    </row>
    <row r="4380" spans="68:68" ht="15" hidden="1" customHeight="1">
      <c r="BP4380" s="236">
        <f ca="1"/>
        <v>3.0291666666666699</v>
      </c>
    </row>
    <row r="4381" spans="68:68" ht="15" hidden="1" customHeight="1">
      <c r="BP4381" s="236">
        <f ca="1"/>
        <v>3.02986111111111</v>
      </c>
    </row>
    <row r="4382" spans="68:68" ht="15" hidden="1" customHeight="1">
      <c r="BP4382" s="236">
        <f ca="1"/>
        <v>3.0305555555555599</v>
      </c>
    </row>
    <row r="4383" spans="68:68" ht="15" hidden="1" customHeight="1">
      <c r="BP4383" s="236">
        <f ca="1"/>
        <v>3.03125</v>
      </c>
    </row>
    <row r="4384" spans="68:68" ht="15" hidden="1" customHeight="1">
      <c r="BP4384" s="236">
        <f ca="1"/>
        <v>3.0319444444444401</v>
      </c>
    </row>
    <row r="4385" spans="68:68" ht="15" hidden="1" customHeight="1">
      <c r="BP4385" s="236">
        <f ca="1"/>
        <v>3.03263888888889</v>
      </c>
    </row>
    <row r="4386" spans="68:68" ht="15" hidden="1" customHeight="1">
      <c r="BP4386" s="236">
        <f ca="1"/>
        <v>3.0333333333333301</v>
      </c>
    </row>
    <row r="4387" spans="68:68" ht="15" hidden="1" customHeight="1">
      <c r="BP4387" s="236">
        <f ca="1"/>
        <v>3.03402777777778</v>
      </c>
    </row>
    <row r="4388" spans="68:68" ht="15" hidden="1" customHeight="1">
      <c r="BP4388" s="236">
        <f ca="1"/>
        <v>3.0347222222222201</v>
      </c>
    </row>
    <row r="4389" spans="68:68" ht="15" hidden="1" customHeight="1">
      <c r="BP4389" s="236">
        <f ca="1"/>
        <v>3.03541666666667</v>
      </c>
    </row>
    <row r="4390" spans="68:68" ht="15" hidden="1" customHeight="1">
      <c r="BP4390" s="236">
        <f ca="1"/>
        <v>3.0361111111111101</v>
      </c>
    </row>
    <row r="4391" spans="68:68" ht="15" hidden="1" customHeight="1">
      <c r="BP4391" s="236">
        <f ca="1"/>
        <v>3.03680555555556</v>
      </c>
    </row>
    <row r="4392" spans="68:68" ht="15" hidden="1" customHeight="1">
      <c r="BP4392" s="236">
        <f ca="1"/>
        <v>3.0375000000000001</v>
      </c>
    </row>
    <row r="4393" spans="68:68" ht="15" hidden="1" customHeight="1">
      <c r="BP4393" s="236">
        <f ca="1"/>
        <v>3.0381944444444402</v>
      </c>
    </row>
    <row r="4394" spans="68:68" ht="15" hidden="1" customHeight="1">
      <c r="BP4394" s="236">
        <f ca="1"/>
        <v>3.0388888888888901</v>
      </c>
    </row>
    <row r="4395" spans="68:68" ht="15" hidden="1" customHeight="1">
      <c r="BP4395" s="236">
        <f ca="1"/>
        <v>3.0395833333333302</v>
      </c>
    </row>
    <row r="4396" spans="68:68" ht="15" hidden="1" customHeight="1">
      <c r="BP4396" s="236">
        <f ca="1"/>
        <v>3.0402777777777801</v>
      </c>
    </row>
    <row r="4397" spans="68:68" ht="15" hidden="1" customHeight="1">
      <c r="BP4397" s="236">
        <f ca="1"/>
        <v>3.0409722222222202</v>
      </c>
    </row>
    <row r="4398" spans="68:68" ht="15" hidden="1" customHeight="1">
      <c r="BP4398" s="236">
        <f ca="1"/>
        <v>3.0416666666666701</v>
      </c>
    </row>
    <row r="4399" spans="68:68" ht="15" hidden="1" customHeight="1">
      <c r="BP4399" s="236">
        <f ca="1"/>
        <v>3.0423611111111102</v>
      </c>
    </row>
    <row r="4400" spans="68:68" ht="15" hidden="1" customHeight="1">
      <c r="BP4400" s="236">
        <f ca="1"/>
        <v>3.0430555555555601</v>
      </c>
    </row>
    <row r="4401" spans="68:68" ht="15" hidden="1" customHeight="1">
      <c r="BP4401" s="236">
        <f ca="1"/>
        <v>3.0437500000000002</v>
      </c>
    </row>
    <row r="4402" spans="68:68" ht="15" hidden="1" customHeight="1">
      <c r="BP4402" s="236">
        <f ca="1"/>
        <v>3.0444444444444398</v>
      </c>
    </row>
    <row r="4403" spans="68:68" ht="15" hidden="1" customHeight="1">
      <c r="BP4403" s="236">
        <f ca="1"/>
        <v>3.0451388888888902</v>
      </c>
    </row>
    <row r="4404" spans="68:68" ht="15" hidden="1" customHeight="1">
      <c r="BP4404" s="236">
        <f ca="1"/>
        <v>3.0458333333333298</v>
      </c>
    </row>
    <row r="4405" spans="68:68" ht="15" hidden="1" customHeight="1">
      <c r="BP4405" s="236">
        <f ca="1"/>
        <v>3.0465277777777802</v>
      </c>
    </row>
    <row r="4406" spans="68:68" ht="15" hidden="1" customHeight="1">
      <c r="BP4406" s="236">
        <f ca="1"/>
        <v>3.0472222222222198</v>
      </c>
    </row>
    <row r="4407" spans="68:68" ht="15" hidden="1" customHeight="1">
      <c r="BP4407" s="236">
        <f ca="1"/>
        <v>3.0479166666666702</v>
      </c>
    </row>
    <row r="4408" spans="68:68" ht="15" hidden="1" customHeight="1">
      <c r="BP4408" s="236">
        <f ca="1"/>
        <v>3.0486111111111098</v>
      </c>
    </row>
    <row r="4409" spans="68:68" ht="15" hidden="1" customHeight="1">
      <c r="BP4409" s="236">
        <f ca="1"/>
        <v>3.0493055555555602</v>
      </c>
    </row>
    <row r="4410" spans="68:68" ht="15" hidden="1" customHeight="1">
      <c r="BP4410" s="236">
        <f ca="1"/>
        <v>3.05</v>
      </c>
    </row>
    <row r="4411" spans="68:68" ht="15" hidden="1" customHeight="1">
      <c r="BP4411" s="236">
        <f ca="1"/>
        <v>3.0506944444444399</v>
      </c>
    </row>
    <row r="4412" spans="68:68" ht="15" hidden="1" customHeight="1">
      <c r="BP4412" s="236">
        <f ca="1"/>
        <v>3.0513888888888898</v>
      </c>
    </row>
    <row r="4413" spans="68:68" ht="15" hidden="1" customHeight="1">
      <c r="BP4413" s="236">
        <f ca="1"/>
        <v>3.0520833333333299</v>
      </c>
    </row>
    <row r="4414" spans="68:68" ht="15" hidden="1" customHeight="1">
      <c r="BP4414" s="236">
        <f ca="1"/>
        <v>3.0527777777777798</v>
      </c>
    </row>
    <row r="4415" spans="68:68" ht="15" hidden="1" customHeight="1">
      <c r="BP4415" s="236">
        <f ca="1"/>
        <v>3.0534722222222199</v>
      </c>
    </row>
    <row r="4416" spans="68:68" ht="15" hidden="1" customHeight="1">
      <c r="BP4416" s="236">
        <f ca="1"/>
        <v>3.0541666666666698</v>
      </c>
    </row>
    <row r="4417" spans="68:68" ht="15" hidden="1" customHeight="1">
      <c r="BP4417" s="236">
        <f ca="1"/>
        <v>3.0548611111111099</v>
      </c>
    </row>
    <row r="4418" spans="68:68" ht="15" hidden="1" customHeight="1">
      <c r="BP4418" s="236">
        <f ca="1"/>
        <v>3.0555555555555598</v>
      </c>
    </row>
    <row r="4419" spans="68:68" ht="15" hidden="1" customHeight="1">
      <c r="BP4419" s="236">
        <f ca="1"/>
        <v>3.0562499999999999</v>
      </c>
    </row>
    <row r="4420" spans="68:68" ht="15" hidden="1" customHeight="1">
      <c r="BP4420" s="236">
        <f ca="1"/>
        <v>3.05694444444444</v>
      </c>
    </row>
    <row r="4421" spans="68:68" ht="15" hidden="1" customHeight="1">
      <c r="BP4421" s="236">
        <f ca="1"/>
        <v>3.0576388888888899</v>
      </c>
    </row>
    <row r="4422" spans="68:68" ht="15" hidden="1" customHeight="1">
      <c r="BP4422" s="236">
        <f ca="1"/>
        <v>3.05833333333333</v>
      </c>
    </row>
    <row r="4423" spans="68:68" ht="15" hidden="1" customHeight="1">
      <c r="BP4423" s="236">
        <f ca="1"/>
        <v>3.0590277777777799</v>
      </c>
    </row>
    <row r="4424" spans="68:68" ht="15" hidden="1" customHeight="1">
      <c r="BP4424" s="236">
        <f ca="1"/>
        <v>3.05972222222222</v>
      </c>
    </row>
    <row r="4425" spans="68:68" ht="15" hidden="1" customHeight="1">
      <c r="BP4425" s="236">
        <f ca="1"/>
        <v>3.0604166666666699</v>
      </c>
    </row>
    <row r="4426" spans="68:68" ht="15" hidden="1" customHeight="1">
      <c r="BP4426" s="236">
        <f ca="1"/>
        <v>3.06111111111111</v>
      </c>
    </row>
    <row r="4427" spans="68:68" ht="15" hidden="1" customHeight="1">
      <c r="BP4427" s="236">
        <f ca="1"/>
        <v>3.0618055555555599</v>
      </c>
    </row>
    <row r="4428" spans="68:68" ht="15" hidden="1" customHeight="1">
      <c r="BP4428" s="236">
        <f ca="1"/>
        <v>3.0625</v>
      </c>
    </row>
    <row r="4429" spans="68:68" ht="15" hidden="1" customHeight="1">
      <c r="BP4429" s="236">
        <f ca="1"/>
        <v>3.0631944444444401</v>
      </c>
    </row>
    <row r="4430" spans="68:68" ht="15" hidden="1" customHeight="1">
      <c r="BP4430" s="236">
        <f ca="1"/>
        <v>3.06388888888889</v>
      </c>
    </row>
    <row r="4431" spans="68:68" ht="15" hidden="1" customHeight="1">
      <c r="BP4431" s="236">
        <f ca="1"/>
        <v>3.0645833333333301</v>
      </c>
    </row>
    <row r="4432" spans="68:68" ht="15" hidden="1" customHeight="1">
      <c r="BP4432" s="236">
        <f ca="1"/>
        <v>3.06527777777778</v>
      </c>
    </row>
    <row r="4433" spans="68:68" ht="15" hidden="1" customHeight="1">
      <c r="BP4433" s="236">
        <f ca="1"/>
        <v>3.0659722222222201</v>
      </c>
    </row>
    <row r="4434" spans="68:68" ht="15" hidden="1" customHeight="1">
      <c r="BP4434" s="236">
        <f ca="1"/>
        <v>3.06666666666667</v>
      </c>
    </row>
    <row r="4435" spans="68:68" ht="15" hidden="1" customHeight="1">
      <c r="BP4435" s="236">
        <f ca="1"/>
        <v>3.0673611111111101</v>
      </c>
    </row>
    <row r="4436" spans="68:68" ht="15" hidden="1" customHeight="1">
      <c r="BP4436" s="236">
        <f ca="1"/>
        <v>3.06805555555556</v>
      </c>
    </row>
    <row r="4437" spans="68:68" ht="15" hidden="1" customHeight="1">
      <c r="BP4437" s="236">
        <f ca="1"/>
        <v>3.0687500000000001</v>
      </c>
    </row>
    <row r="4438" spans="68:68" ht="15" hidden="1" customHeight="1">
      <c r="BP4438" s="236">
        <f ca="1"/>
        <v>3.0694444444444402</v>
      </c>
    </row>
    <row r="4439" spans="68:68" ht="15" hidden="1" customHeight="1">
      <c r="BP4439" s="236">
        <f ca="1"/>
        <v>3.0701388888888901</v>
      </c>
    </row>
    <row r="4440" spans="68:68" ht="15" hidden="1" customHeight="1">
      <c r="BP4440" s="236">
        <f ca="1"/>
        <v>3.0708333333333302</v>
      </c>
    </row>
    <row r="4441" spans="68:68" ht="15" hidden="1" customHeight="1">
      <c r="BP4441" s="236">
        <f ca="1"/>
        <v>3.0715277777777801</v>
      </c>
    </row>
    <row r="4442" spans="68:68" ht="15" hidden="1" customHeight="1">
      <c r="BP4442" s="236">
        <f ca="1"/>
        <v>3.0722222222222202</v>
      </c>
    </row>
    <row r="4443" spans="68:68" ht="15" hidden="1" customHeight="1">
      <c r="BP4443" s="236">
        <f ca="1"/>
        <v>3.0729166666666701</v>
      </c>
    </row>
    <row r="4444" spans="68:68" ht="15" hidden="1" customHeight="1">
      <c r="BP4444" s="236">
        <f ca="1"/>
        <v>3.0736111111111102</v>
      </c>
    </row>
    <row r="4445" spans="68:68" ht="15" hidden="1" customHeight="1">
      <c r="BP4445" s="236">
        <f ca="1"/>
        <v>3.0743055555555601</v>
      </c>
    </row>
    <row r="4446" spans="68:68" ht="15" hidden="1" customHeight="1">
      <c r="BP4446" s="236">
        <f ca="1"/>
        <v>3.0750000000000002</v>
      </c>
    </row>
    <row r="4447" spans="68:68" ht="15" hidden="1" customHeight="1">
      <c r="BP4447" s="236">
        <f ca="1"/>
        <v>3.0756944444444398</v>
      </c>
    </row>
    <row r="4448" spans="68:68" ht="15" hidden="1" customHeight="1">
      <c r="BP4448" s="236">
        <f ca="1"/>
        <v>3.0763888888888902</v>
      </c>
    </row>
    <row r="4449" spans="68:68" ht="15" hidden="1" customHeight="1">
      <c r="BP4449" s="236">
        <f ca="1"/>
        <v>3.0770833333333298</v>
      </c>
    </row>
    <row r="4450" spans="68:68" ht="15" hidden="1" customHeight="1">
      <c r="BP4450" s="236">
        <f ca="1"/>
        <v>3.0777777777777802</v>
      </c>
    </row>
    <row r="4451" spans="68:68" ht="15" hidden="1" customHeight="1">
      <c r="BP4451" s="236">
        <f ca="1"/>
        <v>3.0784722222222198</v>
      </c>
    </row>
    <row r="4452" spans="68:68" ht="15" hidden="1" customHeight="1">
      <c r="BP4452" s="236">
        <f ca="1"/>
        <v>3.0791666666666702</v>
      </c>
    </row>
    <row r="4453" spans="68:68" ht="15" hidden="1" customHeight="1">
      <c r="BP4453" s="236">
        <f ca="1"/>
        <v>3.0798611111111098</v>
      </c>
    </row>
    <row r="4454" spans="68:68" ht="15" hidden="1" customHeight="1">
      <c r="BP4454" s="236">
        <f ca="1"/>
        <v>3.0805555555555602</v>
      </c>
    </row>
    <row r="4455" spans="68:68" ht="15" hidden="1" customHeight="1">
      <c r="BP4455" s="236">
        <f ca="1"/>
        <v>3.0812499999999998</v>
      </c>
    </row>
    <row r="4456" spans="68:68" ht="15" hidden="1" customHeight="1">
      <c r="BP4456" s="236">
        <f ca="1"/>
        <v>3.0819444444444399</v>
      </c>
    </row>
    <row r="4457" spans="68:68" ht="15" hidden="1" customHeight="1">
      <c r="BP4457" s="236">
        <f ca="1"/>
        <v>3.0826388888888898</v>
      </c>
    </row>
    <row r="4458" spans="68:68" ht="15" hidden="1" customHeight="1">
      <c r="BP4458" s="236">
        <f ca="1"/>
        <v>3.0833333333333299</v>
      </c>
    </row>
    <row r="4459" spans="68:68" ht="15" hidden="1" customHeight="1">
      <c r="BP4459" s="236">
        <f ca="1"/>
        <v>3.0840277777777798</v>
      </c>
    </row>
    <row r="4460" spans="68:68" ht="15" hidden="1" customHeight="1">
      <c r="BP4460" s="236">
        <f ca="1"/>
        <v>3.0847222222222199</v>
      </c>
    </row>
    <row r="4461" spans="68:68" ht="15" hidden="1" customHeight="1">
      <c r="BP4461" s="236">
        <f ca="1"/>
        <v>3.0854166666666698</v>
      </c>
    </row>
    <row r="4462" spans="68:68" ht="15" hidden="1" customHeight="1">
      <c r="BP4462" s="236">
        <f ca="1"/>
        <v>3.0861111111111099</v>
      </c>
    </row>
    <row r="4463" spans="68:68" ht="15" hidden="1" customHeight="1">
      <c r="BP4463" s="236">
        <f ca="1"/>
        <v>3.0868055555555598</v>
      </c>
    </row>
    <row r="4464" spans="68:68" ht="15" hidden="1" customHeight="1">
      <c r="BP4464" s="236">
        <f ca="1"/>
        <v>3.0874999999999999</v>
      </c>
    </row>
    <row r="4465" spans="68:68" ht="15" hidden="1" customHeight="1">
      <c r="BP4465" s="236">
        <f ca="1"/>
        <v>3.08819444444444</v>
      </c>
    </row>
    <row r="4466" spans="68:68" ht="15" hidden="1" customHeight="1">
      <c r="BP4466" s="236">
        <f ca="1"/>
        <v>3.0888888888888899</v>
      </c>
    </row>
    <row r="4467" spans="68:68" ht="15" hidden="1" customHeight="1">
      <c r="BP4467" s="236">
        <f ca="1"/>
        <v>3.08958333333333</v>
      </c>
    </row>
    <row r="4468" spans="68:68" ht="15" hidden="1" customHeight="1">
      <c r="BP4468" s="236">
        <f ca="1"/>
        <v>3.0902777777777799</v>
      </c>
    </row>
    <row r="4469" spans="68:68" ht="15" hidden="1" customHeight="1">
      <c r="BP4469" s="236">
        <f ca="1"/>
        <v>3.09097222222222</v>
      </c>
    </row>
    <row r="4470" spans="68:68" ht="15" hidden="1" customHeight="1">
      <c r="BP4470" s="236">
        <f ca="1"/>
        <v>3.0916666666666699</v>
      </c>
    </row>
    <row r="4471" spans="68:68" ht="15" hidden="1" customHeight="1">
      <c r="BP4471" s="236">
        <f ca="1"/>
        <v>3.09236111111111</v>
      </c>
    </row>
    <row r="4472" spans="68:68" ht="15" hidden="1" customHeight="1">
      <c r="BP4472" s="236">
        <f ca="1"/>
        <v>3.0930555555555599</v>
      </c>
    </row>
    <row r="4473" spans="68:68" ht="15" hidden="1" customHeight="1">
      <c r="BP4473" s="236">
        <f ca="1"/>
        <v>3.09375</v>
      </c>
    </row>
    <row r="4474" spans="68:68" ht="15" hidden="1" customHeight="1">
      <c r="BP4474" s="236">
        <f ca="1"/>
        <v>3.0944444444444401</v>
      </c>
    </row>
    <row r="4475" spans="68:68" ht="15" hidden="1" customHeight="1">
      <c r="BP4475" s="236">
        <f ca="1"/>
        <v>3.09513888888889</v>
      </c>
    </row>
    <row r="4476" spans="68:68" ht="15" hidden="1" customHeight="1">
      <c r="BP4476" s="236">
        <f ca="1"/>
        <v>3.0958333333333301</v>
      </c>
    </row>
    <row r="4477" spans="68:68" ht="15" hidden="1" customHeight="1">
      <c r="BP4477" s="236">
        <f ca="1"/>
        <v>3.09652777777778</v>
      </c>
    </row>
    <row r="4478" spans="68:68" ht="15" hidden="1" customHeight="1">
      <c r="BP4478" s="236">
        <f ca="1"/>
        <v>3.0972222222222201</v>
      </c>
    </row>
    <row r="4479" spans="68:68" ht="15" hidden="1" customHeight="1">
      <c r="BP4479" s="236">
        <f ca="1"/>
        <v>3.09791666666667</v>
      </c>
    </row>
    <row r="4480" spans="68:68" ht="15" hidden="1" customHeight="1">
      <c r="BP4480" s="236">
        <f ca="1"/>
        <v>3.0986111111111101</v>
      </c>
    </row>
    <row r="4481" spans="68:68" ht="15" hidden="1" customHeight="1">
      <c r="BP4481" s="236">
        <f ca="1"/>
        <v>3.09930555555556</v>
      </c>
    </row>
    <row r="4482" spans="68:68" ht="15" hidden="1" customHeight="1">
      <c r="BP4482" s="236">
        <f ca="1"/>
        <v>3.1</v>
      </c>
    </row>
    <row r="4483" spans="68:68" ht="15" hidden="1" customHeight="1">
      <c r="BP4483" s="236">
        <f ca="1"/>
        <v>3.1006944444444402</v>
      </c>
    </row>
    <row r="4484" spans="68:68" ht="15" hidden="1" customHeight="1">
      <c r="BP4484" s="236">
        <f ca="1"/>
        <v>3.1013888888888901</v>
      </c>
    </row>
    <row r="4485" spans="68:68" ht="15" hidden="1" customHeight="1">
      <c r="BP4485" s="236">
        <f ca="1"/>
        <v>3.1020833333333302</v>
      </c>
    </row>
    <row r="4486" spans="68:68" ht="15" hidden="1" customHeight="1">
      <c r="BP4486" s="236">
        <f ca="1"/>
        <v>3.1027777777777801</v>
      </c>
    </row>
    <row r="4487" spans="68:68" ht="15" hidden="1" customHeight="1">
      <c r="BP4487" s="236">
        <f ca="1"/>
        <v>3.1034722222222202</v>
      </c>
    </row>
    <row r="4488" spans="68:68" ht="15" hidden="1" customHeight="1">
      <c r="BP4488" s="236">
        <f ca="1"/>
        <v>3.1041666666666701</v>
      </c>
    </row>
    <row r="4489" spans="68:68" ht="15" hidden="1" customHeight="1">
      <c r="BP4489" s="236">
        <f ca="1"/>
        <v>3.1048611111111102</v>
      </c>
    </row>
    <row r="4490" spans="68:68" ht="15" hidden="1" customHeight="1">
      <c r="BP4490" s="236">
        <f ca="1"/>
        <v>3.1055555555555601</v>
      </c>
    </row>
    <row r="4491" spans="68:68" ht="15" hidden="1" customHeight="1">
      <c r="BP4491" s="236">
        <f ca="1"/>
        <v>3.1062500000000002</v>
      </c>
    </row>
    <row r="4492" spans="68:68" ht="15" hidden="1" customHeight="1">
      <c r="BP4492" s="236">
        <f ca="1"/>
        <v>3.1069444444444398</v>
      </c>
    </row>
    <row r="4493" spans="68:68" ht="15" hidden="1" customHeight="1">
      <c r="BP4493" s="236">
        <f ca="1"/>
        <v>3.1076388888888902</v>
      </c>
    </row>
    <row r="4494" spans="68:68" ht="15" hidden="1" customHeight="1">
      <c r="BP4494" s="236">
        <f ca="1"/>
        <v>3.1083333333333298</v>
      </c>
    </row>
    <row r="4495" spans="68:68" ht="15" hidden="1" customHeight="1">
      <c r="BP4495" s="236">
        <f ca="1"/>
        <v>3.1090277777777802</v>
      </c>
    </row>
    <row r="4496" spans="68:68" ht="15" hidden="1" customHeight="1">
      <c r="BP4496" s="236">
        <f ca="1"/>
        <v>3.1097222222222198</v>
      </c>
    </row>
    <row r="4497" spans="68:68" ht="15" hidden="1" customHeight="1">
      <c r="BP4497" s="236">
        <f ca="1"/>
        <v>3.1104166666666702</v>
      </c>
    </row>
    <row r="4498" spans="68:68" ht="15" hidden="1" customHeight="1">
      <c r="BP4498" s="236">
        <f ca="1"/>
        <v>3.1111111111111098</v>
      </c>
    </row>
    <row r="4499" spans="68:68" ht="15" hidden="1" customHeight="1">
      <c r="BP4499" s="236">
        <f ca="1"/>
        <v>3.1118055555555602</v>
      </c>
    </row>
    <row r="4500" spans="68:68" ht="15" hidden="1" customHeight="1">
      <c r="BP4500" s="236">
        <f ca="1"/>
        <v>3.1124999999999998</v>
      </c>
    </row>
    <row r="4501" spans="68:68" ht="15" hidden="1" customHeight="1">
      <c r="BP4501" s="236">
        <f ca="1"/>
        <v>3.1131944444444399</v>
      </c>
    </row>
    <row r="4502" spans="68:68" ht="15" hidden="1" customHeight="1">
      <c r="BP4502" s="236">
        <f ca="1"/>
        <v>3.1138888888888898</v>
      </c>
    </row>
    <row r="4503" spans="68:68" ht="15" hidden="1" customHeight="1">
      <c r="BP4503" s="236">
        <f ca="1"/>
        <v>3.1145833333333299</v>
      </c>
    </row>
    <row r="4504" spans="68:68" ht="15" hidden="1" customHeight="1">
      <c r="BP4504" s="236">
        <f ca="1"/>
        <v>3.1152777777777798</v>
      </c>
    </row>
    <row r="4505" spans="68:68" ht="15" hidden="1" customHeight="1">
      <c r="BP4505" s="236">
        <f ca="1"/>
        <v>3.1159722222222199</v>
      </c>
    </row>
    <row r="4506" spans="68:68" ht="15" hidden="1" customHeight="1">
      <c r="BP4506" s="236">
        <f ca="1"/>
        <v>3.1166666666666698</v>
      </c>
    </row>
    <row r="4507" spans="68:68" ht="15" hidden="1" customHeight="1">
      <c r="BP4507" s="236">
        <f ca="1"/>
        <v>3.1173611111111099</v>
      </c>
    </row>
    <row r="4508" spans="68:68" ht="15" hidden="1" customHeight="1">
      <c r="BP4508" s="236">
        <f ca="1"/>
        <v>3.1180555555555598</v>
      </c>
    </row>
    <row r="4509" spans="68:68" ht="15" hidden="1" customHeight="1">
      <c r="BP4509" s="236">
        <f ca="1"/>
        <v>3.1187499999999999</v>
      </c>
    </row>
    <row r="4510" spans="68:68" ht="15" hidden="1" customHeight="1">
      <c r="BP4510" s="236">
        <f ca="1"/>
        <v>3.11944444444444</v>
      </c>
    </row>
    <row r="4511" spans="68:68" ht="15" hidden="1" customHeight="1">
      <c r="BP4511" s="236">
        <f ca="1"/>
        <v>3.1201388888888899</v>
      </c>
    </row>
    <row r="4512" spans="68:68" ht="15" hidden="1" customHeight="1">
      <c r="BP4512" s="236">
        <f ca="1"/>
        <v>3.12083333333333</v>
      </c>
    </row>
    <row r="4513" spans="68:68" ht="15" hidden="1" customHeight="1">
      <c r="BP4513" s="236">
        <f ca="1"/>
        <v>3.1215277777777799</v>
      </c>
    </row>
    <row r="4514" spans="68:68" ht="15" hidden="1" customHeight="1">
      <c r="BP4514" s="236">
        <f ca="1"/>
        <v>3.12222222222222</v>
      </c>
    </row>
    <row r="4515" spans="68:68" ht="15" hidden="1" customHeight="1">
      <c r="BP4515" s="236">
        <f ca="1"/>
        <v>3.1229166666666699</v>
      </c>
    </row>
    <row r="4516" spans="68:68" ht="15" hidden="1" customHeight="1">
      <c r="BP4516" s="236">
        <f ca="1"/>
        <v>3.12361111111111</v>
      </c>
    </row>
    <row r="4517" spans="68:68" ht="15" hidden="1" customHeight="1">
      <c r="BP4517" s="236">
        <f ca="1"/>
        <v>3.1243055555555599</v>
      </c>
    </row>
    <row r="4518" spans="68:68" ht="15" hidden="1" customHeight="1">
      <c r="BP4518" s="236">
        <f ca="1"/>
        <v>3.125</v>
      </c>
    </row>
    <row r="4519" spans="68:68" ht="15" hidden="1" customHeight="1">
      <c r="BP4519" s="236">
        <f ca="1"/>
        <v>3.1256944444444401</v>
      </c>
    </row>
    <row r="4520" spans="68:68" ht="15" hidden="1" customHeight="1">
      <c r="BP4520" s="236">
        <f ca="1"/>
        <v>3.12638888888889</v>
      </c>
    </row>
    <row r="4521" spans="68:68" ht="15" hidden="1" customHeight="1">
      <c r="BP4521" s="236">
        <f ca="1"/>
        <v>3.1270833333333301</v>
      </c>
    </row>
    <row r="4522" spans="68:68" ht="15" hidden="1" customHeight="1">
      <c r="BP4522" s="236">
        <f ca="1"/>
        <v>3.12777777777778</v>
      </c>
    </row>
    <row r="4523" spans="68:68" ht="15" hidden="1" customHeight="1">
      <c r="BP4523" s="236">
        <f ca="1"/>
        <v>3.1284722222222201</v>
      </c>
    </row>
    <row r="4524" spans="68:68" ht="15" hidden="1" customHeight="1">
      <c r="BP4524" s="236">
        <f ca="1"/>
        <v>3.12916666666667</v>
      </c>
    </row>
    <row r="4525" spans="68:68" ht="15" hidden="1" customHeight="1">
      <c r="BP4525" s="236">
        <f ca="1"/>
        <v>3.1298611111111101</v>
      </c>
    </row>
    <row r="4526" spans="68:68" ht="15" hidden="1" customHeight="1">
      <c r="BP4526" s="236">
        <f ca="1"/>
        <v>3.13055555555556</v>
      </c>
    </row>
    <row r="4527" spans="68:68" ht="15" hidden="1" customHeight="1">
      <c r="BP4527" s="236">
        <f ca="1"/>
        <v>3.1312500000000001</v>
      </c>
    </row>
    <row r="4528" spans="68:68" ht="15" hidden="1" customHeight="1">
      <c r="BP4528" s="236">
        <f ca="1"/>
        <v>3.1319444444444402</v>
      </c>
    </row>
    <row r="4529" spans="68:68" ht="15" hidden="1" customHeight="1">
      <c r="BP4529" s="236">
        <f ca="1"/>
        <v>3.1326388888888901</v>
      </c>
    </row>
    <row r="4530" spans="68:68" ht="15" hidden="1" customHeight="1">
      <c r="BP4530" s="236">
        <f ca="1"/>
        <v>3.1333333333333302</v>
      </c>
    </row>
    <row r="4531" spans="68:68" ht="15" hidden="1" customHeight="1">
      <c r="BP4531" s="236">
        <f ca="1"/>
        <v>3.1340277777777801</v>
      </c>
    </row>
    <row r="4532" spans="68:68" ht="15" hidden="1" customHeight="1">
      <c r="BP4532" s="236">
        <f ca="1"/>
        <v>3.1347222222222202</v>
      </c>
    </row>
    <row r="4533" spans="68:68" ht="15" hidden="1" customHeight="1">
      <c r="BP4533" s="236">
        <f ca="1"/>
        <v>3.1354166666666701</v>
      </c>
    </row>
    <row r="4534" spans="68:68" ht="15" hidden="1" customHeight="1">
      <c r="BP4534" s="236">
        <f ca="1"/>
        <v>3.1361111111111102</v>
      </c>
    </row>
    <row r="4535" spans="68:68" ht="15" hidden="1" customHeight="1">
      <c r="BP4535" s="236">
        <f ca="1"/>
        <v>3.1368055555555601</v>
      </c>
    </row>
    <row r="4536" spans="68:68" ht="15" hidden="1" customHeight="1">
      <c r="BP4536" s="236">
        <f ca="1"/>
        <v>3.1375000000000002</v>
      </c>
    </row>
    <row r="4537" spans="68:68" ht="15" hidden="1" customHeight="1">
      <c r="BP4537" s="236">
        <f ca="1"/>
        <v>3.1381944444444398</v>
      </c>
    </row>
    <row r="4538" spans="68:68" ht="15" hidden="1" customHeight="1">
      <c r="BP4538" s="236">
        <f ca="1"/>
        <v>3.1388888888888902</v>
      </c>
    </row>
    <row r="4539" spans="68:68" ht="15" hidden="1" customHeight="1">
      <c r="BP4539" s="236">
        <f ca="1"/>
        <v>3.1395833333333298</v>
      </c>
    </row>
    <row r="4540" spans="68:68" ht="15" hidden="1" customHeight="1">
      <c r="BP4540" s="236">
        <f ca="1"/>
        <v>3.1402777777777802</v>
      </c>
    </row>
    <row r="4541" spans="68:68" ht="15" hidden="1" customHeight="1">
      <c r="BP4541" s="236">
        <f ca="1"/>
        <v>3.1409722222222198</v>
      </c>
    </row>
    <row r="4542" spans="68:68" ht="15" hidden="1" customHeight="1">
      <c r="BP4542" s="236">
        <f ca="1"/>
        <v>3.1416666666666702</v>
      </c>
    </row>
    <row r="4543" spans="68:68" ht="15" hidden="1" customHeight="1">
      <c r="BP4543" s="236">
        <f ca="1"/>
        <v>3.1423611111111098</v>
      </c>
    </row>
    <row r="4544" spans="68:68" ht="15" hidden="1" customHeight="1">
      <c r="BP4544" s="236">
        <f ca="1"/>
        <v>3.1430555555555602</v>
      </c>
    </row>
    <row r="4545" spans="68:68" ht="15" hidden="1" customHeight="1">
      <c r="BP4545" s="236">
        <f ca="1"/>
        <v>3.1437499999999998</v>
      </c>
    </row>
    <row r="4546" spans="68:68" ht="15" hidden="1" customHeight="1">
      <c r="BP4546" s="236">
        <f ca="1"/>
        <v>3.1444444444444399</v>
      </c>
    </row>
    <row r="4547" spans="68:68" ht="15" hidden="1" customHeight="1">
      <c r="BP4547" s="236">
        <f ca="1"/>
        <v>3.1451388888888898</v>
      </c>
    </row>
    <row r="4548" spans="68:68" ht="15" hidden="1" customHeight="1">
      <c r="BP4548" s="236">
        <f ca="1"/>
        <v>3.1458333333333299</v>
      </c>
    </row>
    <row r="4549" spans="68:68" ht="15" hidden="1" customHeight="1">
      <c r="BP4549" s="236">
        <f ca="1"/>
        <v>3.1465277777777798</v>
      </c>
    </row>
    <row r="4550" spans="68:68" ht="15" hidden="1" customHeight="1">
      <c r="BP4550" s="236">
        <f ca="1"/>
        <v>3.1472222222222199</v>
      </c>
    </row>
    <row r="4551" spans="68:68" ht="15" hidden="1" customHeight="1">
      <c r="BP4551" s="236">
        <f ca="1"/>
        <v>3.1479166666666698</v>
      </c>
    </row>
    <row r="4552" spans="68:68" ht="15" hidden="1" customHeight="1">
      <c r="BP4552" s="236">
        <f ca="1"/>
        <v>3.1486111111111099</v>
      </c>
    </row>
    <row r="4553" spans="68:68" ht="15" hidden="1" customHeight="1">
      <c r="BP4553" s="236">
        <f ca="1"/>
        <v>3.1493055555555598</v>
      </c>
    </row>
    <row r="4554" spans="68:68" ht="15" hidden="1" customHeight="1">
      <c r="BP4554" s="236">
        <f ca="1"/>
        <v>3.15</v>
      </c>
    </row>
    <row r="4555" spans="68:68" ht="15" hidden="1" customHeight="1">
      <c r="BP4555" s="236">
        <f ca="1"/>
        <v>3.15069444444444</v>
      </c>
    </row>
    <row r="4556" spans="68:68" ht="15" hidden="1" customHeight="1">
      <c r="BP4556" s="236">
        <f ca="1"/>
        <v>3.1513888888888899</v>
      </c>
    </row>
    <row r="4557" spans="68:68" ht="15" hidden="1" customHeight="1">
      <c r="BP4557" s="236">
        <f ca="1"/>
        <v>3.15208333333333</v>
      </c>
    </row>
    <row r="4558" spans="68:68" ht="15" hidden="1" customHeight="1">
      <c r="BP4558" s="236">
        <f ca="1"/>
        <v>3.1527777777777799</v>
      </c>
    </row>
    <row r="4559" spans="68:68" ht="15" hidden="1" customHeight="1">
      <c r="BP4559" s="236">
        <f ca="1"/>
        <v>3.15347222222222</v>
      </c>
    </row>
    <row r="4560" spans="68:68" ht="15" hidden="1" customHeight="1">
      <c r="BP4560" s="236">
        <f ca="1"/>
        <v>3.1541666666666699</v>
      </c>
    </row>
    <row r="4561" spans="68:68" ht="15" hidden="1" customHeight="1">
      <c r="BP4561" s="236">
        <f ca="1"/>
        <v>3.15486111111111</v>
      </c>
    </row>
    <row r="4562" spans="68:68" ht="15" hidden="1" customHeight="1">
      <c r="BP4562" s="236">
        <f ca="1"/>
        <v>3.1555555555555599</v>
      </c>
    </row>
    <row r="4563" spans="68:68" ht="15" hidden="1" customHeight="1">
      <c r="BP4563" s="236">
        <f ca="1"/>
        <v>3.15625</v>
      </c>
    </row>
    <row r="4564" spans="68:68" ht="15" hidden="1" customHeight="1">
      <c r="BP4564" s="236">
        <f ca="1"/>
        <v>3.1569444444444401</v>
      </c>
    </row>
    <row r="4565" spans="68:68" ht="15" hidden="1" customHeight="1">
      <c r="BP4565" s="236">
        <f ca="1"/>
        <v>3.15763888888889</v>
      </c>
    </row>
    <row r="4566" spans="68:68" ht="15" hidden="1" customHeight="1">
      <c r="BP4566" s="236">
        <f ca="1"/>
        <v>3.1583333333333301</v>
      </c>
    </row>
    <row r="4567" spans="68:68" ht="15" hidden="1" customHeight="1">
      <c r="BP4567" s="236">
        <f ca="1"/>
        <v>3.15902777777778</v>
      </c>
    </row>
    <row r="4568" spans="68:68" ht="15" hidden="1" customHeight="1">
      <c r="BP4568" s="236">
        <f ca="1"/>
        <v>3.1597222222222201</v>
      </c>
    </row>
    <row r="4569" spans="68:68" ht="15" hidden="1" customHeight="1">
      <c r="BP4569" s="236">
        <f ca="1"/>
        <v>3.16041666666667</v>
      </c>
    </row>
    <row r="4570" spans="68:68" ht="15" hidden="1" customHeight="1">
      <c r="BP4570" s="236">
        <f ca="1"/>
        <v>3.1611111111111101</v>
      </c>
    </row>
    <row r="4571" spans="68:68" ht="15" hidden="1" customHeight="1">
      <c r="BP4571" s="236">
        <f ca="1"/>
        <v>3.16180555555556</v>
      </c>
    </row>
    <row r="4572" spans="68:68" ht="15" hidden="1" customHeight="1">
      <c r="BP4572" s="236">
        <f ca="1"/>
        <v>3.1625000000000001</v>
      </c>
    </row>
    <row r="4573" spans="68:68" ht="15" hidden="1" customHeight="1">
      <c r="BP4573" s="236">
        <f ca="1"/>
        <v>3.1631944444444402</v>
      </c>
    </row>
    <row r="4574" spans="68:68" ht="15" hidden="1" customHeight="1">
      <c r="BP4574" s="236">
        <f ca="1"/>
        <v>3.1638888888888901</v>
      </c>
    </row>
    <row r="4575" spans="68:68" ht="15" hidden="1" customHeight="1">
      <c r="BP4575" s="236">
        <f ca="1"/>
        <v>3.1645833333333302</v>
      </c>
    </row>
    <row r="4576" spans="68:68" ht="15" hidden="1" customHeight="1">
      <c r="BP4576" s="236">
        <f ca="1"/>
        <v>3.1652777777777801</v>
      </c>
    </row>
    <row r="4577" spans="68:68" ht="15" hidden="1" customHeight="1">
      <c r="BP4577" s="236">
        <f ca="1"/>
        <v>3.1659722222222202</v>
      </c>
    </row>
    <row r="4578" spans="68:68" ht="15" hidden="1" customHeight="1">
      <c r="BP4578" s="236">
        <f ca="1"/>
        <v>3.1666666666666701</v>
      </c>
    </row>
    <row r="4579" spans="68:68" ht="15" hidden="1" customHeight="1">
      <c r="BP4579" s="236">
        <f ca="1"/>
        <v>3.1673611111111102</v>
      </c>
    </row>
    <row r="4580" spans="68:68" ht="15" hidden="1" customHeight="1">
      <c r="BP4580" s="236">
        <f ca="1"/>
        <v>3.1680555555555601</v>
      </c>
    </row>
    <row r="4581" spans="68:68" ht="15" hidden="1" customHeight="1">
      <c r="BP4581" s="236">
        <f ca="1"/>
        <v>3.1687500000000002</v>
      </c>
    </row>
    <row r="4582" spans="68:68" ht="15" hidden="1" customHeight="1">
      <c r="BP4582" s="236">
        <f ca="1"/>
        <v>3.1694444444444398</v>
      </c>
    </row>
    <row r="4583" spans="68:68" ht="15" hidden="1" customHeight="1">
      <c r="BP4583" s="236">
        <f ca="1"/>
        <v>3.1701388888888902</v>
      </c>
    </row>
    <row r="4584" spans="68:68" ht="15" hidden="1" customHeight="1">
      <c r="BP4584" s="236">
        <f ca="1"/>
        <v>3.1708333333333298</v>
      </c>
    </row>
    <row r="4585" spans="68:68" ht="15" hidden="1" customHeight="1">
      <c r="BP4585" s="236">
        <f ca="1"/>
        <v>3.1715277777777802</v>
      </c>
    </row>
    <row r="4586" spans="68:68" ht="15" hidden="1" customHeight="1">
      <c r="BP4586" s="236">
        <f ca="1"/>
        <v>3.1722222222222198</v>
      </c>
    </row>
    <row r="4587" spans="68:68" ht="15" hidden="1" customHeight="1">
      <c r="BP4587" s="236">
        <f ca="1"/>
        <v>3.1729166666666702</v>
      </c>
    </row>
    <row r="4588" spans="68:68" ht="15" hidden="1" customHeight="1">
      <c r="BP4588" s="236">
        <f ca="1"/>
        <v>3.1736111111111098</v>
      </c>
    </row>
    <row r="4589" spans="68:68" ht="15" hidden="1" customHeight="1">
      <c r="BP4589" s="236">
        <f ca="1"/>
        <v>3.1743055555555602</v>
      </c>
    </row>
    <row r="4590" spans="68:68" ht="15" hidden="1" customHeight="1">
      <c r="BP4590" s="236">
        <f ca="1"/>
        <v>3.1749999999999998</v>
      </c>
    </row>
    <row r="4591" spans="68:68" ht="15" hidden="1" customHeight="1">
      <c r="BP4591" s="236">
        <f ca="1"/>
        <v>3.1756944444444399</v>
      </c>
    </row>
    <row r="4592" spans="68:68" ht="15" hidden="1" customHeight="1">
      <c r="BP4592" s="236">
        <f ca="1"/>
        <v>3.1763888888888898</v>
      </c>
    </row>
    <row r="4593" spans="68:68" ht="15" hidden="1" customHeight="1">
      <c r="BP4593" s="236">
        <f ca="1"/>
        <v>3.1770833333333299</v>
      </c>
    </row>
    <row r="4594" spans="68:68" ht="15" hidden="1" customHeight="1">
      <c r="BP4594" s="236">
        <f ca="1"/>
        <v>3.1777777777777798</v>
      </c>
    </row>
    <row r="4595" spans="68:68" ht="15" hidden="1" customHeight="1">
      <c r="BP4595" s="236">
        <f ca="1"/>
        <v>3.1784722222222199</v>
      </c>
    </row>
    <row r="4596" spans="68:68" ht="15" hidden="1" customHeight="1">
      <c r="BP4596" s="236">
        <f ca="1"/>
        <v>3.1791666666666698</v>
      </c>
    </row>
    <row r="4597" spans="68:68" ht="15" hidden="1" customHeight="1">
      <c r="BP4597" s="236">
        <f ca="1"/>
        <v>3.1798611111111099</v>
      </c>
    </row>
    <row r="4598" spans="68:68" ht="15" hidden="1" customHeight="1">
      <c r="BP4598" s="236">
        <f ca="1"/>
        <v>3.1805555555555598</v>
      </c>
    </row>
    <row r="4599" spans="68:68" ht="15" hidden="1" customHeight="1">
      <c r="BP4599" s="236">
        <f ca="1"/>
        <v>3.1812499999999999</v>
      </c>
    </row>
    <row r="4600" spans="68:68" ht="15" hidden="1" customHeight="1">
      <c r="BP4600" s="236">
        <f ca="1"/>
        <v>3.18194444444444</v>
      </c>
    </row>
    <row r="4601" spans="68:68" ht="15" hidden="1" customHeight="1">
      <c r="BP4601" s="236">
        <f ca="1"/>
        <v>3.1826388888888899</v>
      </c>
    </row>
    <row r="4602" spans="68:68" ht="15" hidden="1" customHeight="1">
      <c r="BP4602" s="236">
        <f ca="1"/>
        <v>3.18333333333333</v>
      </c>
    </row>
    <row r="4603" spans="68:68" ht="15" hidden="1" customHeight="1">
      <c r="BP4603" s="236">
        <f ca="1"/>
        <v>3.1840277777777799</v>
      </c>
    </row>
    <row r="4604" spans="68:68" ht="15" hidden="1" customHeight="1">
      <c r="BP4604" s="236">
        <f ca="1"/>
        <v>3.18472222222222</v>
      </c>
    </row>
    <row r="4605" spans="68:68" ht="15" hidden="1" customHeight="1">
      <c r="BP4605" s="236">
        <f ca="1"/>
        <v>3.1854166666666699</v>
      </c>
    </row>
    <row r="4606" spans="68:68" ht="15" hidden="1" customHeight="1">
      <c r="BP4606" s="236">
        <f ca="1"/>
        <v>3.18611111111111</v>
      </c>
    </row>
    <row r="4607" spans="68:68" ht="15" hidden="1" customHeight="1">
      <c r="BP4607" s="236">
        <f ca="1"/>
        <v>3.1868055555555599</v>
      </c>
    </row>
    <row r="4608" spans="68:68" ht="15" hidden="1" customHeight="1">
      <c r="BP4608" s="236">
        <f ca="1"/>
        <v>3.1875</v>
      </c>
    </row>
    <row r="4609" spans="68:68" ht="15" hidden="1" customHeight="1">
      <c r="BP4609" s="236">
        <f ca="1"/>
        <v>3.1881944444444401</v>
      </c>
    </row>
    <row r="4610" spans="68:68" ht="15" hidden="1" customHeight="1">
      <c r="BP4610" s="236">
        <f ca="1"/>
        <v>3.18888888888889</v>
      </c>
    </row>
    <row r="4611" spans="68:68" ht="15" hidden="1" customHeight="1">
      <c r="BP4611" s="236">
        <f ca="1"/>
        <v>3.1895833333333301</v>
      </c>
    </row>
    <row r="4612" spans="68:68" ht="15" hidden="1" customHeight="1">
      <c r="BP4612" s="236">
        <f ca="1"/>
        <v>3.19027777777778</v>
      </c>
    </row>
    <row r="4613" spans="68:68" ht="15" hidden="1" customHeight="1">
      <c r="BP4613" s="236">
        <f ca="1"/>
        <v>3.1909722222222201</v>
      </c>
    </row>
    <row r="4614" spans="68:68" ht="15" hidden="1" customHeight="1">
      <c r="BP4614" s="236">
        <f ca="1"/>
        <v>3.19166666666667</v>
      </c>
    </row>
    <row r="4615" spans="68:68" ht="15" hidden="1" customHeight="1">
      <c r="BP4615" s="236">
        <f ca="1"/>
        <v>3.1923611111111101</v>
      </c>
    </row>
    <row r="4616" spans="68:68" ht="15" hidden="1" customHeight="1">
      <c r="BP4616" s="236">
        <f ca="1"/>
        <v>3.19305555555556</v>
      </c>
    </row>
    <row r="4617" spans="68:68" ht="15" hidden="1" customHeight="1">
      <c r="BP4617" s="236">
        <f ca="1"/>
        <v>3.1937500000000001</v>
      </c>
    </row>
    <row r="4618" spans="68:68" ht="15" hidden="1" customHeight="1">
      <c r="BP4618" s="236">
        <f ca="1"/>
        <v>3.1944444444444402</v>
      </c>
    </row>
    <row r="4619" spans="68:68" ht="15" hidden="1" customHeight="1">
      <c r="BP4619" s="236">
        <f ca="1"/>
        <v>3.1951388888888901</v>
      </c>
    </row>
    <row r="4620" spans="68:68" ht="15" hidden="1" customHeight="1">
      <c r="BP4620" s="236">
        <f ca="1"/>
        <v>3.1958333333333302</v>
      </c>
    </row>
    <row r="4621" spans="68:68" ht="15" hidden="1" customHeight="1">
      <c r="BP4621" s="236">
        <f ca="1"/>
        <v>3.1965277777777801</v>
      </c>
    </row>
    <row r="4622" spans="68:68" ht="15" hidden="1" customHeight="1">
      <c r="BP4622" s="236">
        <f ca="1"/>
        <v>3.1972222222222202</v>
      </c>
    </row>
    <row r="4623" spans="68:68" ht="15" hidden="1" customHeight="1">
      <c r="BP4623" s="236">
        <f ca="1"/>
        <v>3.1979166666666701</v>
      </c>
    </row>
    <row r="4624" spans="68:68" ht="15" hidden="1" customHeight="1">
      <c r="BP4624" s="236">
        <f ca="1"/>
        <v>3.1986111111111102</v>
      </c>
    </row>
    <row r="4625" spans="68:68" ht="15" hidden="1" customHeight="1">
      <c r="BP4625" s="236">
        <f ca="1"/>
        <v>3.1993055555555601</v>
      </c>
    </row>
    <row r="4626" spans="68:68" ht="15" hidden="1" customHeight="1">
      <c r="BP4626" s="236">
        <f ca="1"/>
        <v>3.2</v>
      </c>
    </row>
    <row r="4627" spans="68:68" ht="15" hidden="1" customHeight="1">
      <c r="BP4627" s="236">
        <f ca="1"/>
        <v>3.2006944444444398</v>
      </c>
    </row>
    <row r="4628" spans="68:68" ht="15" hidden="1" customHeight="1">
      <c r="BP4628" s="236">
        <f ca="1"/>
        <v>3.2013888888888902</v>
      </c>
    </row>
    <row r="4629" spans="68:68" ht="15" hidden="1" customHeight="1">
      <c r="BP4629" s="236">
        <f ca="1"/>
        <v>3.2020833333333298</v>
      </c>
    </row>
    <row r="4630" spans="68:68" ht="15" hidden="1" customHeight="1">
      <c r="BP4630" s="236">
        <f ca="1"/>
        <v>3.2027777777777802</v>
      </c>
    </row>
    <row r="4631" spans="68:68" ht="15" hidden="1" customHeight="1">
      <c r="BP4631" s="236">
        <f ca="1"/>
        <v>3.2034722222222198</v>
      </c>
    </row>
    <row r="4632" spans="68:68" ht="15" hidden="1" customHeight="1">
      <c r="BP4632" s="236">
        <f ca="1"/>
        <v>3.2041666666666702</v>
      </c>
    </row>
    <row r="4633" spans="68:68" ht="15" hidden="1" customHeight="1">
      <c r="BP4633" s="236">
        <f ca="1"/>
        <v>3.2048611111111098</v>
      </c>
    </row>
    <row r="4634" spans="68:68" ht="15" hidden="1" customHeight="1">
      <c r="BP4634" s="236">
        <f ca="1"/>
        <v>3.2055555555555602</v>
      </c>
    </row>
    <row r="4635" spans="68:68" ht="15" hidden="1" customHeight="1">
      <c r="BP4635" s="236">
        <f ca="1"/>
        <v>3.2062499999999998</v>
      </c>
    </row>
    <row r="4636" spans="68:68" ht="15" hidden="1" customHeight="1">
      <c r="BP4636" s="236">
        <f ca="1"/>
        <v>3.2069444444444399</v>
      </c>
    </row>
    <row r="4637" spans="68:68" ht="15" hidden="1" customHeight="1">
      <c r="BP4637" s="236">
        <f ca="1"/>
        <v>3.2076388888888898</v>
      </c>
    </row>
    <row r="4638" spans="68:68" ht="15" hidden="1" customHeight="1">
      <c r="BP4638" s="236">
        <f ca="1"/>
        <v>3.2083333333333299</v>
      </c>
    </row>
    <row r="4639" spans="68:68" ht="15" hidden="1" customHeight="1">
      <c r="BP4639" s="236">
        <f ca="1"/>
        <v>3.2090277777777798</v>
      </c>
    </row>
    <row r="4640" spans="68:68" ht="15" hidden="1" customHeight="1">
      <c r="BP4640" s="236">
        <f ca="1"/>
        <v>3.2097222222222199</v>
      </c>
    </row>
    <row r="4641" spans="68:68" ht="15" hidden="1" customHeight="1">
      <c r="BP4641" s="236">
        <f ca="1"/>
        <v>3.2104166666666698</v>
      </c>
    </row>
    <row r="4642" spans="68:68" ht="15" hidden="1" customHeight="1">
      <c r="BP4642" s="236">
        <f ca="1"/>
        <v>3.2111111111111099</v>
      </c>
    </row>
    <row r="4643" spans="68:68" ht="15" hidden="1" customHeight="1">
      <c r="BP4643" s="236">
        <f ca="1"/>
        <v>3.2118055555555598</v>
      </c>
    </row>
    <row r="4644" spans="68:68" ht="15" hidden="1" customHeight="1">
      <c r="BP4644" s="236">
        <f ca="1"/>
        <v>3.2124999999999999</v>
      </c>
    </row>
    <row r="4645" spans="68:68" ht="15" hidden="1" customHeight="1">
      <c r="BP4645" s="236">
        <f ca="1"/>
        <v>3.21319444444444</v>
      </c>
    </row>
    <row r="4646" spans="68:68" ht="15" hidden="1" customHeight="1">
      <c r="BP4646" s="236">
        <f ca="1"/>
        <v>3.2138888888888899</v>
      </c>
    </row>
    <row r="4647" spans="68:68" ht="15" hidden="1" customHeight="1">
      <c r="BP4647" s="236">
        <f ca="1"/>
        <v>3.21458333333333</v>
      </c>
    </row>
    <row r="4648" spans="68:68" ht="15" hidden="1" customHeight="1">
      <c r="BP4648" s="236">
        <f ca="1"/>
        <v>3.2152777777777799</v>
      </c>
    </row>
    <row r="4649" spans="68:68" ht="15" hidden="1" customHeight="1">
      <c r="BP4649" s="236">
        <f ca="1"/>
        <v>3.21597222222222</v>
      </c>
    </row>
    <row r="4650" spans="68:68" ht="15" hidden="1" customHeight="1">
      <c r="BP4650" s="236">
        <f ca="1"/>
        <v>3.2166666666666699</v>
      </c>
    </row>
    <row r="4651" spans="68:68" ht="15" hidden="1" customHeight="1">
      <c r="BP4651" s="236">
        <f ca="1"/>
        <v>3.21736111111111</v>
      </c>
    </row>
    <row r="4652" spans="68:68" ht="15" hidden="1" customHeight="1">
      <c r="BP4652" s="236">
        <f ca="1"/>
        <v>3.2180555555555599</v>
      </c>
    </row>
    <row r="4653" spans="68:68" ht="15" hidden="1" customHeight="1">
      <c r="BP4653" s="236">
        <f ca="1"/>
        <v>3.21875</v>
      </c>
    </row>
    <row r="4654" spans="68:68" ht="15" hidden="1" customHeight="1">
      <c r="BP4654" s="236">
        <f ca="1"/>
        <v>3.2194444444444401</v>
      </c>
    </row>
    <row r="4655" spans="68:68" ht="15" hidden="1" customHeight="1">
      <c r="BP4655" s="236">
        <f ca="1"/>
        <v>3.22013888888889</v>
      </c>
    </row>
    <row r="4656" spans="68:68" ht="15" hidden="1" customHeight="1">
      <c r="BP4656" s="236">
        <f ca="1"/>
        <v>3.2208333333333301</v>
      </c>
    </row>
    <row r="4657" spans="68:68" ht="15" hidden="1" customHeight="1">
      <c r="BP4657" s="236">
        <f ca="1"/>
        <v>3.22152777777778</v>
      </c>
    </row>
    <row r="4658" spans="68:68" ht="15" hidden="1" customHeight="1">
      <c r="BP4658" s="236">
        <f ca="1"/>
        <v>3.2222222222222201</v>
      </c>
    </row>
    <row r="4659" spans="68:68" ht="15" hidden="1" customHeight="1">
      <c r="BP4659" s="236">
        <f ca="1"/>
        <v>3.22291666666667</v>
      </c>
    </row>
    <row r="4660" spans="68:68" ht="15" hidden="1" customHeight="1">
      <c r="BP4660" s="236">
        <f ca="1"/>
        <v>3.2236111111111101</v>
      </c>
    </row>
    <row r="4661" spans="68:68" ht="15" hidden="1" customHeight="1">
      <c r="BP4661" s="236">
        <f ca="1"/>
        <v>3.22430555555556</v>
      </c>
    </row>
    <row r="4662" spans="68:68" ht="15" hidden="1" customHeight="1">
      <c r="BP4662" s="236">
        <f ca="1"/>
        <v>3.2250000000000001</v>
      </c>
    </row>
    <row r="4663" spans="68:68" ht="15" hidden="1" customHeight="1">
      <c r="BP4663" s="236">
        <f ca="1"/>
        <v>3.2256944444444402</v>
      </c>
    </row>
    <row r="4664" spans="68:68" ht="15" hidden="1" customHeight="1">
      <c r="BP4664" s="236">
        <f ca="1"/>
        <v>3.2263888888888901</v>
      </c>
    </row>
    <row r="4665" spans="68:68" ht="15" hidden="1" customHeight="1">
      <c r="BP4665" s="236">
        <f ca="1"/>
        <v>3.2270833333333302</v>
      </c>
    </row>
    <row r="4666" spans="68:68" ht="15" hidden="1" customHeight="1">
      <c r="BP4666" s="236">
        <f ca="1"/>
        <v>3.2277777777777801</v>
      </c>
    </row>
    <row r="4667" spans="68:68" ht="15" hidden="1" customHeight="1">
      <c r="BP4667" s="236">
        <f ca="1"/>
        <v>3.2284722222222202</v>
      </c>
    </row>
    <row r="4668" spans="68:68" ht="15" hidden="1" customHeight="1">
      <c r="BP4668" s="236">
        <f ca="1"/>
        <v>3.2291666666666701</v>
      </c>
    </row>
    <row r="4669" spans="68:68" ht="15" hidden="1" customHeight="1">
      <c r="BP4669" s="236">
        <f ca="1"/>
        <v>3.2298611111111102</v>
      </c>
    </row>
    <row r="4670" spans="68:68" ht="15" hidden="1" customHeight="1">
      <c r="BP4670" s="236">
        <f ca="1"/>
        <v>3.2305555555555601</v>
      </c>
    </row>
    <row r="4671" spans="68:68" ht="15" hidden="1" customHeight="1">
      <c r="BP4671" s="236">
        <f ca="1"/>
        <v>3.2312500000000002</v>
      </c>
    </row>
    <row r="4672" spans="68:68" ht="15" hidden="1" customHeight="1">
      <c r="BP4672" s="236">
        <f ca="1"/>
        <v>3.2319444444444398</v>
      </c>
    </row>
    <row r="4673" spans="68:68" ht="15" hidden="1" customHeight="1">
      <c r="BP4673" s="236">
        <f ca="1"/>
        <v>3.2326388888888902</v>
      </c>
    </row>
    <row r="4674" spans="68:68" ht="15" hidden="1" customHeight="1">
      <c r="BP4674" s="236">
        <f ca="1"/>
        <v>3.2333333333333298</v>
      </c>
    </row>
    <row r="4675" spans="68:68" ht="15" hidden="1" customHeight="1">
      <c r="BP4675" s="236">
        <f ca="1"/>
        <v>3.2340277777777802</v>
      </c>
    </row>
    <row r="4676" spans="68:68" ht="15" hidden="1" customHeight="1">
      <c r="BP4676" s="236">
        <f ca="1"/>
        <v>3.2347222222222198</v>
      </c>
    </row>
    <row r="4677" spans="68:68" ht="15" hidden="1" customHeight="1">
      <c r="BP4677" s="236">
        <f ca="1"/>
        <v>3.2354166666666702</v>
      </c>
    </row>
    <row r="4678" spans="68:68" ht="15" hidden="1" customHeight="1">
      <c r="BP4678" s="236">
        <f ca="1"/>
        <v>3.2361111111111098</v>
      </c>
    </row>
    <row r="4679" spans="68:68" ht="15" hidden="1" customHeight="1">
      <c r="BP4679" s="236">
        <f ca="1"/>
        <v>3.2368055555555602</v>
      </c>
    </row>
    <row r="4680" spans="68:68" ht="15" hidden="1" customHeight="1">
      <c r="BP4680" s="236">
        <f ca="1"/>
        <v>3.2374999999999998</v>
      </c>
    </row>
    <row r="4681" spans="68:68" ht="15" hidden="1" customHeight="1">
      <c r="BP4681" s="236">
        <f ca="1"/>
        <v>3.2381944444444399</v>
      </c>
    </row>
    <row r="4682" spans="68:68" ht="15" hidden="1" customHeight="1">
      <c r="BP4682" s="236">
        <f ca="1"/>
        <v>3.2388888888888898</v>
      </c>
    </row>
    <row r="4683" spans="68:68" ht="15" hidden="1" customHeight="1">
      <c r="BP4683" s="236">
        <f ca="1"/>
        <v>3.2395833333333299</v>
      </c>
    </row>
    <row r="4684" spans="68:68" ht="15" hidden="1" customHeight="1">
      <c r="BP4684" s="236">
        <f ca="1"/>
        <v>3.2402777777777798</v>
      </c>
    </row>
    <row r="4685" spans="68:68" ht="15" hidden="1" customHeight="1">
      <c r="BP4685" s="236">
        <f ca="1"/>
        <v>3.2409722222222199</v>
      </c>
    </row>
    <row r="4686" spans="68:68" ht="15" hidden="1" customHeight="1">
      <c r="BP4686" s="236">
        <f ca="1"/>
        <v>3.2416666666666698</v>
      </c>
    </row>
    <row r="4687" spans="68:68" ht="15" hidden="1" customHeight="1">
      <c r="BP4687" s="236">
        <f ca="1"/>
        <v>3.2423611111111099</v>
      </c>
    </row>
    <row r="4688" spans="68:68" ht="15" hidden="1" customHeight="1">
      <c r="BP4688" s="236">
        <f ca="1"/>
        <v>3.2430555555555598</v>
      </c>
    </row>
    <row r="4689" spans="68:68" ht="15" hidden="1" customHeight="1">
      <c r="BP4689" s="236">
        <f ca="1"/>
        <v>3.2437499999999999</v>
      </c>
    </row>
    <row r="4690" spans="68:68" ht="15" hidden="1" customHeight="1">
      <c r="BP4690" s="236">
        <f ca="1"/>
        <v>3.24444444444444</v>
      </c>
    </row>
    <row r="4691" spans="68:68" ht="15" hidden="1" customHeight="1">
      <c r="BP4691" s="236">
        <f ca="1"/>
        <v>3.2451388888888899</v>
      </c>
    </row>
    <row r="4692" spans="68:68" ht="15" hidden="1" customHeight="1">
      <c r="BP4692" s="236">
        <f ca="1"/>
        <v>3.24583333333333</v>
      </c>
    </row>
    <row r="4693" spans="68:68" ht="15" hidden="1" customHeight="1">
      <c r="BP4693" s="236">
        <f ca="1"/>
        <v>3.2465277777777799</v>
      </c>
    </row>
    <row r="4694" spans="68:68" ht="15" hidden="1" customHeight="1">
      <c r="BP4694" s="236">
        <f ca="1"/>
        <v>3.24722222222222</v>
      </c>
    </row>
    <row r="4695" spans="68:68" ht="15" hidden="1" customHeight="1">
      <c r="BP4695" s="236">
        <f ca="1"/>
        <v>3.2479166666666699</v>
      </c>
    </row>
    <row r="4696" spans="68:68" ht="15" hidden="1" customHeight="1">
      <c r="BP4696" s="236">
        <f ca="1"/>
        <v>3.24861111111111</v>
      </c>
    </row>
    <row r="4697" spans="68:68" ht="15" hidden="1" customHeight="1">
      <c r="BP4697" s="236">
        <f ca="1"/>
        <v>3.2493055555555599</v>
      </c>
    </row>
    <row r="4698" spans="68:68" ht="15" hidden="1" customHeight="1">
      <c r="BP4698" s="236">
        <f ca="1"/>
        <v>3.25</v>
      </c>
    </row>
    <row r="4699" spans="68:68" ht="15" hidden="1" customHeight="1">
      <c r="BP4699" s="236">
        <f ca="1"/>
        <v>3.2506944444444401</v>
      </c>
    </row>
    <row r="4700" spans="68:68" ht="15" hidden="1" customHeight="1">
      <c r="BP4700" s="236">
        <f ca="1"/>
        <v>3.25138888888889</v>
      </c>
    </row>
    <row r="4701" spans="68:68" ht="15" hidden="1" customHeight="1">
      <c r="BP4701" s="236">
        <f ca="1"/>
        <v>3.2520833333333301</v>
      </c>
    </row>
    <row r="4702" spans="68:68" ht="15" hidden="1" customHeight="1">
      <c r="BP4702" s="236">
        <f ca="1"/>
        <v>3.25277777777778</v>
      </c>
    </row>
    <row r="4703" spans="68:68" ht="15" hidden="1" customHeight="1">
      <c r="BP4703" s="236">
        <f ca="1"/>
        <v>3.2534722222222201</v>
      </c>
    </row>
    <row r="4704" spans="68:68" ht="15" hidden="1" customHeight="1">
      <c r="BP4704" s="236">
        <f ca="1"/>
        <v>3.25416666666667</v>
      </c>
    </row>
    <row r="4705" spans="68:68" ht="15" hidden="1" customHeight="1">
      <c r="BP4705" s="236">
        <f ca="1"/>
        <v>3.2548611111111101</v>
      </c>
    </row>
    <row r="4706" spans="68:68" ht="15" hidden="1" customHeight="1">
      <c r="BP4706" s="236">
        <f ca="1"/>
        <v>3.25555555555556</v>
      </c>
    </row>
    <row r="4707" spans="68:68" ht="15" hidden="1" customHeight="1">
      <c r="BP4707" s="236">
        <f ca="1"/>
        <v>3.2562500000000001</v>
      </c>
    </row>
    <row r="4708" spans="68:68" ht="15" hidden="1" customHeight="1">
      <c r="BP4708" s="236">
        <f ca="1"/>
        <v>3.2569444444444402</v>
      </c>
    </row>
    <row r="4709" spans="68:68" ht="15" hidden="1" customHeight="1">
      <c r="BP4709" s="236">
        <f ca="1"/>
        <v>3.2576388888888901</v>
      </c>
    </row>
    <row r="4710" spans="68:68" ht="15" hidden="1" customHeight="1">
      <c r="BP4710" s="236">
        <f ca="1"/>
        <v>3.2583333333333302</v>
      </c>
    </row>
    <row r="4711" spans="68:68" ht="15" hidden="1" customHeight="1">
      <c r="BP4711" s="236">
        <f ca="1"/>
        <v>3.2590277777777801</v>
      </c>
    </row>
    <row r="4712" spans="68:68" ht="15" hidden="1" customHeight="1">
      <c r="BP4712" s="236">
        <f ca="1"/>
        <v>3.2597222222222202</v>
      </c>
    </row>
    <row r="4713" spans="68:68" ht="15" hidden="1" customHeight="1">
      <c r="BP4713" s="236">
        <f ca="1"/>
        <v>3.2604166666666701</v>
      </c>
    </row>
    <row r="4714" spans="68:68" ht="15" hidden="1" customHeight="1">
      <c r="BP4714" s="236">
        <f ca="1"/>
        <v>3.2611111111111102</v>
      </c>
    </row>
    <row r="4715" spans="68:68" ht="15" hidden="1" customHeight="1">
      <c r="BP4715" s="236">
        <f ca="1"/>
        <v>3.2618055555555601</v>
      </c>
    </row>
    <row r="4716" spans="68:68" ht="15" hidden="1" customHeight="1">
      <c r="BP4716" s="236">
        <f ca="1"/>
        <v>3.2625000000000002</v>
      </c>
    </row>
    <row r="4717" spans="68:68" ht="15" hidden="1" customHeight="1">
      <c r="BP4717" s="236">
        <f ca="1"/>
        <v>3.2631944444444398</v>
      </c>
    </row>
    <row r="4718" spans="68:68" ht="15" hidden="1" customHeight="1">
      <c r="BP4718" s="236">
        <f ca="1"/>
        <v>3.2638888888888902</v>
      </c>
    </row>
    <row r="4719" spans="68:68" ht="15" hidden="1" customHeight="1">
      <c r="BP4719" s="236">
        <f ca="1"/>
        <v>3.2645833333333298</v>
      </c>
    </row>
    <row r="4720" spans="68:68" ht="15" hidden="1" customHeight="1">
      <c r="BP4720" s="236">
        <f ca="1"/>
        <v>3.2652777777777802</v>
      </c>
    </row>
    <row r="4721" spans="68:68" ht="15" hidden="1" customHeight="1">
      <c r="BP4721" s="236">
        <f ca="1"/>
        <v>3.2659722222222198</v>
      </c>
    </row>
    <row r="4722" spans="68:68" ht="15" hidden="1" customHeight="1">
      <c r="BP4722" s="236">
        <f ca="1"/>
        <v>3.2666666666666702</v>
      </c>
    </row>
    <row r="4723" spans="68:68" ht="15" hidden="1" customHeight="1">
      <c r="BP4723" s="236">
        <f ca="1"/>
        <v>3.2673611111111098</v>
      </c>
    </row>
    <row r="4724" spans="68:68" ht="15" hidden="1" customHeight="1">
      <c r="BP4724" s="236">
        <f ca="1"/>
        <v>3.2680555555555602</v>
      </c>
    </row>
    <row r="4725" spans="68:68" ht="15" hidden="1" customHeight="1">
      <c r="BP4725" s="236">
        <f ca="1"/>
        <v>3.2687499999999998</v>
      </c>
    </row>
    <row r="4726" spans="68:68" ht="15" hidden="1" customHeight="1">
      <c r="BP4726" s="236">
        <f ca="1"/>
        <v>3.2694444444444399</v>
      </c>
    </row>
    <row r="4727" spans="68:68" ht="15" hidden="1" customHeight="1">
      <c r="BP4727" s="236">
        <f ca="1"/>
        <v>3.2701388888888898</v>
      </c>
    </row>
    <row r="4728" spans="68:68" ht="15" hidden="1" customHeight="1">
      <c r="BP4728" s="236">
        <f ca="1"/>
        <v>3.2708333333333299</v>
      </c>
    </row>
    <row r="4729" spans="68:68" ht="15" hidden="1" customHeight="1">
      <c r="BP4729" s="236">
        <f ca="1"/>
        <v>3.2715277777777798</v>
      </c>
    </row>
    <row r="4730" spans="68:68" ht="15" hidden="1" customHeight="1">
      <c r="BP4730" s="236">
        <f ca="1"/>
        <v>3.2722222222222199</v>
      </c>
    </row>
    <row r="4731" spans="68:68" ht="15" hidden="1" customHeight="1">
      <c r="BP4731" s="236">
        <f ca="1"/>
        <v>3.2729166666666698</v>
      </c>
    </row>
    <row r="4732" spans="68:68" ht="15" hidden="1" customHeight="1">
      <c r="BP4732" s="236">
        <f ca="1"/>
        <v>3.2736111111111099</v>
      </c>
    </row>
    <row r="4733" spans="68:68" ht="15" hidden="1" customHeight="1">
      <c r="BP4733" s="236">
        <f ca="1"/>
        <v>3.2743055555555598</v>
      </c>
    </row>
    <row r="4734" spans="68:68" ht="15" hidden="1" customHeight="1">
      <c r="BP4734" s="236">
        <f ca="1"/>
        <v>3.2749999999999999</v>
      </c>
    </row>
    <row r="4735" spans="68:68" ht="15" hidden="1" customHeight="1">
      <c r="BP4735" s="236">
        <f ca="1"/>
        <v>3.27569444444444</v>
      </c>
    </row>
    <row r="4736" spans="68:68" ht="15" hidden="1" customHeight="1">
      <c r="BP4736" s="236">
        <f ca="1"/>
        <v>3.2763888888888899</v>
      </c>
    </row>
    <row r="4737" spans="68:68" ht="15" hidden="1" customHeight="1">
      <c r="BP4737" s="236">
        <f ca="1"/>
        <v>3.27708333333333</v>
      </c>
    </row>
    <row r="4738" spans="68:68" ht="15" hidden="1" customHeight="1">
      <c r="BP4738" s="236">
        <f ca="1"/>
        <v>3.2777777777777799</v>
      </c>
    </row>
    <row r="4739" spans="68:68" ht="15" hidden="1" customHeight="1">
      <c r="BP4739" s="236">
        <f ca="1"/>
        <v>3.27847222222222</v>
      </c>
    </row>
    <row r="4740" spans="68:68" ht="15" hidden="1" customHeight="1">
      <c r="BP4740" s="236">
        <f ca="1"/>
        <v>3.2791666666666699</v>
      </c>
    </row>
    <row r="4741" spans="68:68" ht="15" hidden="1" customHeight="1">
      <c r="BP4741" s="236">
        <f ca="1"/>
        <v>3.27986111111111</v>
      </c>
    </row>
    <row r="4742" spans="68:68" ht="15" hidden="1" customHeight="1">
      <c r="BP4742" s="236">
        <f ca="1"/>
        <v>3.2805555555555599</v>
      </c>
    </row>
    <row r="4743" spans="68:68" ht="15" hidden="1" customHeight="1">
      <c r="BP4743" s="236">
        <f ca="1"/>
        <v>3.28125</v>
      </c>
    </row>
    <row r="4744" spans="68:68" ht="15" hidden="1" customHeight="1">
      <c r="BP4744" s="236">
        <f ca="1"/>
        <v>3.2819444444444401</v>
      </c>
    </row>
    <row r="4745" spans="68:68" ht="15" hidden="1" customHeight="1">
      <c r="BP4745" s="236">
        <f ca="1"/>
        <v>3.28263888888889</v>
      </c>
    </row>
    <row r="4746" spans="68:68" ht="15" hidden="1" customHeight="1">
      <c r="BP4746" s="236">
        <f ca="1"/>
        <v>3.2833333333333301</v>
      </c>
    </row>
    <row r="4747" spans="68:68" ht="15" hidden="1" customHeight="1">
      <c r="BP4747" s="236">
        <f ca="1"/>
        <v>3.28402777777778</v>
      </c>
    </row>
    <row r="4748" spans="68:68" ht="15" hidden="1" customHeight="1">
      <c r="BP4748" s="236">
        <f ca="1"/>
        <v>3.2847222222222201</v>
      </c>
    </row>
    <row r="4749" spans="68:68" ht="15" hidden="1" customHeight="1">
      <c r="BP4749" s="236">
        <f ca="1"/>
        <v>3.28541666666667</v>
      </c>
    </row>
    <row r="4750" spans="68:68" ht="15" hidden="1" customHeight="1">
      <c r="BP4750" s="236">
        <f ca="1"/>
        <v>3.2861111111111101</v>
      </c>
    </row>
    <row r="4751" spans="68:68" ht="15" hidden="1" customHeight="1">
      <c r="BP4751" s="236">
        <f ca="1"/>
        <v>3.28680555555556</v>
      </c>
    </row>
    <row r="4752" spans="68:68" ht="15" hidden="1" customHeight="1">
      <c r="BP4752" s="236">
        <f ca="1"/>
        <v>3.2875000000000001</v>
      </c>
    </row>
    <row r="4753" spans="68:68" ht="15" hidden="1" customHeight="1">
      <c r="BP4753" s="236">
        <f ca="1"/>
        <v>3.2881944444444402</v>
      </c>
    </row>
    <row r="4754" spans="68:68" ht="15" hidden="1" customHeight="1">
      <c r="BP4754" s="236">
        <f ca="1"/>
        <v>3.2888888888888901</v>
      </c>
    </row>
    <row r="4755" spans="68:68" ht="15" hidden="1" customHeight="1">
      <c r="BP4755" s="236">
        <f ca="1"/>
        <v>3.2895833333333302</v>
      </c>
    </row>
    <row r="4756" spans="68:68" ht="15" hidden="1" customHeight="1">
      <c r="BP4756" s="236">
        <f ca="1"/>
        <v>3.2902777777777801</v>
      </c>
    </row>
    <row r="4757" spans="68:68" ht="15" hidden="1" customHeight="1">
      <c r="BP4757" s="236">
        <f ca="1"/>
        <v>3.2909722222222202</v>
      </c>
    </row>
    <row r="4758" spans="68:68" ht="15" hidden="1" customHeight="1">
      <c r="BP4758" s="236">
        <f ca="1"/>
        <v>3.2916666666666701</v>
      </c>
    </row>
    <row r="4759" spans="68:68" ht="15" hidden="1" customHeight="1">
      <c r="BP4759" s="236">
        <f ca="1"/>
        <v>3.2923611111111102</v>
      </c>
    </row>
    <row r="4760" spans="68:68" ht="15" hidden="1" customHeight="1">
      <c r="BP4760" s="236">
        <f ca="1"/>
        <v>3.2930555555555601</v>
      </c>
    </row>
    <row r="4761" spans="68:68" ht="15" hidden="1" customHeight="1">
      <c r="BP4761" s="236">
        <f ca="1"/>
        <v>3.2937500000000002</v>
      </c>
    </row>
    <row r="4762" spans="68:68" ht="15" hidden="1" customHeight="1">
      <c r="BP4762" s="236">
        <f ca="1"/>
        <v>3.2944444444444398</v>
      </c>
    </row>
    <row r="4763" spans="68:68" ht="15" hidden="1" customHeight="1">
      <c r="BP4763" s="236">
        <f ca="1"/>
        <v>3.2951388888888902</v>
      </c>
    </row>
    <row r="4764" spans="68:68" ht="15" hidden="1" customHeight="1">
      <c r="BP4764" s="236">
        <f ca="1"/>
        <v>3.2958333333333298</v>
      </c>
    </row>
    <row r="4765" spans="68:68" ht="15" hidden="1" customHeight="1">
      <c r="BP4765" s="236">
        <f ca="1"/>
        <v>3.2965277777777802</v>
      </c>
    </row>
    <row r="4766" spans="68:68" ht="15" hidden="1" customHeight="1">
      <c r="BP4766" s="236">
        <f ca="1"/>
        <v>3.2972222222222198</v>
      </c>
    </row>
    <row r="4767" spans="68:68" ht="15" hidden="1" customHeight="1">
      <c r="BP4767" s="236">
        <f ca="1"/>
        <v>3.2979166666666702</v>
      </c>
    </row>
    <row r="4768" spans="68:68" ht="15" hidden="1" customHeight="1">
      <c r="BP4768" s="236">
        <f ca="1"/>
        <v>3.2986111111111098</v>
      </c>
    </row>
    <row r="4769" spans="68:68" ht="15" hidden="1" customHeight="1">
      <c r="BP4769" s="236">
        <f ca="1"/>
        <v>3.2993055555555602</v>
      </c>
    </row>
    <row r="4770" spans="68:68" ht="15" hidden="1" customHeight="1">
      <c r="BP4770" s="236">
        <f ca="1"/>
        <v>3.3</v>
      </c>
    </row>
    <row r="4771" spans="68:68" ht="15" hidden="1" customHeight="1">
      <c r="BP4771" s="236">
        <f ca="1"/>
        <v>3.3006944444444399</v>
      </c>
    </row>
    <row r="4772" spans="68:68" ht="15" hidden="1" customHeight="1">
      <c r="BP4772" s="236">
        <f ca="1"/>
        <v>3.3013888888888898</v>
      </c>
    </row>
    <row r="4773" spans="68:68" ht="15" hidden="1" customHeight="1">
      <c r="BP4773" s="236">
        <f ca="1"/>
        <v>3.3020833333333299</v>
      </c>
    </row>
    <row r="4774" spans="68:68" ht="15" hidden="1" customHeight="1">
      <c r="BP4774" s="236">
        <f ca="1"/>
        <v>3.3027777777777798</v>
      </c>
    </row>
    <row r="4775" spans="68:68" ht="15" hidden="1" customHeight="1">
      <c r="BP4775" s="236">
        <f ca="1"/>
        <v>3.3034722222222199</v>
      </c>
    </row>
    <row r="4776" spans="68:68" ht="15" hidden="1" customHeight="1">
      <c r="BP4776" s="236">
        <f ca="1"/>
        <v>3.3041666666666698</v>
      </c>
    </row>
    <row r="4777" spans="68:68" ht="15" hidden="1" customHeight="1">
      <c r="BP4777" s="236">
        <f ca="1"/>
        <v>3.3048611111111099</v>
      </c>
    </row>
    <row r="4778" spans="68:68" ht="15" hidden="1" customHeight="1">
      <c r="BP4778" s="236">
        <f ca="1"/>
        <v>3.3055555555555598</v>
      </c>
    </row>
    <row r="4779" spans="68:68" ht="15" hidden="1" customHeight="1">
      <c r="BP4779" s="236">
        <f ca="1"/>
        <v>3.3062499999999999</v>
      </c>
    </row>
    <row r="4780" spans="68:68" ht="15" hidden="1" customHeight="1">
      <c r="BP4780" s="236">
        <f ca="1"/>
        <v>3.30694444444444</v>
      </c>
    </row>
    <row r="4781" spans="68:68" ht="15" hidden="1" customHeight="1">
      <c r="BP4781" s="236">
        <f ca="1"/>
        <v>3.3076388888888899</v>
      </c>
    </row>
    <row r="4782" spans="68:68" ht="15" hidden="1" customHeight="1">
      <c r="BP4782" s="236">
        <f ca="1"/>
        <v>3.30833333333333</v>
      </c>
    </row>
    <row r="4783" spans="68:68" ht="15" hidden="1" customHeight="1">
      <c r="BP4783" s="236">
        <f ca="1"/>
        <v>3.3090277777777799</v>
      </c>
    </row>
    <row r="4784" spans="68:68" ht="15" hidden="1" customHeight="1">
      <c r="BP4784" s="236">
        <f ca="1"/>
        <v>3.30972222222222</v>
      </c>
    </row>
    <row r="4785" spans="68:68" ht="15" hidden="1" customHeight="1">
      <c r="BP4785" s="236">
        <f ca="1"/>
        <v>3.3104166666666699</v>
      </c>
    </row>
    <row r="4786" spans="68:68" ht="15" hidden="1" customHeight="1">
      <c r="BP4786" s="236">
        <f ca="1"/>
        <v>3.31111111111111</v>
      </c>
    </row>
    <row r="4787" spans="68:68" ht="15" hidden="1" customHeight="1">
      <c r="BP4787" s="236">
        <f ca="1"/>
        <v>3.3118055555555599</v>
      </c>
    </row>
    <row r="4788" spans="68:68" ht="15" hidden="1" customHeight="1">
      <c r="BP4788" s="236">
        <f ca="1"/>
        <v>3.3125</v>
      </c>
    </row>
    <row r="4789" spans="68:68" ht="15" hidden="1" customHeight="1">
      <c r="BP4789" s="236">
        <f ca="1"/>
        <v>3.3131944444444401</v>
      </c>
    </row>
    <row r="4790" spans="68:68" ht="15" hidden="1" customHeight="1">
      <c r="BP4790" s="236">
        <f ca="1"/>
        <v>3.31388888888889</v>
      </c>
    </row>
    <row r="4791" spans="68:68" ht="15" hidden="1" customHeight="1">
      <c r="BP4791" s="236">
        <f ca="1"/>
        <v>3.3145833333333301</v>
      </c>
    </row>
    <row r="4792" spans="68:68" ht="15" hidden="1" customHeight="1">
      <c r="BP4792" s="236">
        <f ca="1"/>
        <v>3.31527777777778</v>
      </c>
    </row>
    <row r="4793" spans="68:68" ht="15" hidden="1" customHeight="1">
      <c r="BP4793" s="236">
        <f ca="1"/>
        <v>3.3159722222222201</v>
      </c>
    </row>
    <row r="4794" spans="68:68" ht="15" hidden="1" customHeight="1">
      <c r="BP4794" s="236">
        <f ca="1"/>
        <v>3.31666666666667</v>
      </c>
    </row>
    <row r="4795" spans="68:68" ht="15" hidden="1" customHeight="1">
      <c r="BP4795" s="236">
        <f ca="1"/>
        <v>3.3173611111111101</v>
      </c>
    </row>
    <row r="4796" spans="68:68" ht="15" hidden="1" customHeight="1">
      <c r="BP4796" s="236">
        <f ca="1"/>
        <v>3.31805555555556</v>
      </c>
    </row>
    <row r="4797" spans="68:68" ht="15" hidden="1" customHeight="1">
      <c r="BP4797" s="236">
        <f ca="1"/>
        <v>3.3187500000000001</v>
      </c>
    </row>
    <row r="4798" spans="68:68" ht="15" hidden="1" customHeight="1">
      <c r="BP4798" s="236">
        <f ca="1"/>
        <v>3.3194444444444402</v>
      </c>
    </row>
    <row r="4799" spans="68:68" ht="15" hidden="1" customHeight="1">
      <c r="BP4799" s="236">
        <f ca="1"/>
        <v>3.3201388888888901</v>
      </c>
    </row>
    <row r="4800" spans="68:68" ht="15" hidden="1" customHeight="1">
      <c r="BP4800" s="236">
        <f ca="1"/>
        <v>3.3208333333333302</v>
      </c>
    </row>
    <row r="4801" spans="68:68" ht="15" hidden="1" customHeight="1">
      <c r="BP4801" s="236">
        <f ca="1"/>
        <v>3.3215277777777801</v>
      </c>
    </row>
    <row r="4802" spans="68:68" ht="15" hidden="1" customHeight="1">
      <c r="BP4802" s="236">
        <f ca="1"/>
        <v>3.3222222222222202</v>
      </c>
    </row>
    <row r="4803" spans="68:68" ht="15" hidden="1" customHeight="1">
      <c r="BP4803" s="236">
        <f ca="1"/>
        <v>3.3229166666666701</v>
      </c>
    </row>
    <row r="4804" spans="68:68" ht="15" hidden="1" customHeight="1">
      <c r="BP4804" s="236">
        <f ca="1"/>
        <v>3.3236111111111102</v>
      </c>
    </row>
    <row r="4805" spans="68:68" ht="15" hidden="1" customHeight="1">
      <c r="BP4805" s="236">
        <f ca="1"/>
        <v>3.3243055555555601</v>
      </c>
    </row>
    <row r="4806" spans="68:68" ht="15" hidden="1" customHeight="1">
      <c r="BP4806" s="236">
        <f ca="1"/>
        <v>3.3250000000000002</v>
      </c>
    </row>
    <row r="4807" spans="68:68" ht="15" hidden="1" customHeight="1">
      <c r="BP4807" s="236">
        <f ca="1"/>
        <v>3.3256944444444398</v>
      </c>
    </row>
    <row r="4808" spans="68:68" ht="15" hidden="1" customHeight="1">
      <c r="BP4808" s="236">
        <f ca="1"/>
        <v>3.3263888888888902</v>
      </c>
    </row>
    <row r="4809" spans="68:68" ht="15" hidden="1" customHeight="1">
      <c r="BP4809" s="236">
        <f ca="1"/>
        <v>3.3270833333333298</v>
      </c>
    </row>
    <row r="4810" spans="68:68" ht="15" hidden="1" customHeight="1">
      <c r="BP4810" s="236">
        <f ca="1"/>
        <v>3.3277777777777802</v>
      </c>
    </row>
    <row r="4811" spans="68:68" ht="15" hidden="1" customHeight="1">
      <c r="BP4811" s="236">
        <f ca="1"/>
        <v>3.3284722222222198</v>
      </c>
    </row>
    <row r="4812" spans="68:68" ht="15" hidden="1" customHeight="1">
      <c r="BP4812" s="236">
        <f ca="1"/>
        <v>3.3291666666666702</v>
      </c>
    </row>
    <row r="4813" spans="68:68" ht="15" hidden="1" customHeight="1">
      <c r="BP4813" s="236">
        <f ca="1"/>
        <v>3.3298611111111098</v>
      </c>
    </row>
    <row r="4814" spans="68:68" ht="15" hidden="1" customHeight="1">
      <c r="BP4814" s="236">
        <f ca="1"/>
        <v>3.3305555555555602</v>
      </c>
    </row>
    <row r="4815" spans="68:68" ht="15" hidden="1" customHeight="1">
      <c r="BP4815" s="236">
        <f ca="1"/>
        <v>3.3312499999999998</v>
      </c>
    </row>
    <row r="4816" spans="68:68" ht="15" hidden="1" customHeight="1">
      <c r="BP4816" s="236">
        <f ca="1"/>
        <v>3.3319444444444399</v>
      </c>
    </row>
    <row r="4817" spans="68:68" ht="15" hidden="1" customHeight="1">
      <c r="BP4817" s="236">
        <f ca="1"/>
        <v>3.3326388888888898</v>
      </c>
    </row>
    <row r="4818" spans="68:68" ht="15" hidden="1" customHeight="1">
      <c r="BP4818" s="236">
        <f ca="1"/>
        <v>3.3333333333333299</v>
      </c>
    </row>
    <row r="4819" spans="68:68" ht="15" hidden="1" customHeight="1">
      <c r="BP4819" s="236">
        <f ca="1"/>
        <v>3.3340277777777798</v>
      </c>
    </row>
    <row r="4820" spans="68:68" ht="15" hidden="1" customHeight="1">
      <c r="BP4820" s="236">
        <f ca="1"/>
        <v>3.3347222222222199</v>
      </c>
    </row>
    <row r="4821" spans="68:68" ht="15" hidden="1" customHeight="1">
      <c r="BP4821" s="236">
        <f ca="1"/>
        <v>3.3354166666666698</v>
      </c>
    </row>
    <row r="4822" spans="68:68" ht="15" hidden="1" customHeight="1">
      <c r="BP4822" s="236">
        <f ca="1"/>
        <v>3.3361111111111099</v>
      </c>
    </row>
    <row r="4823" spans="68:68" ht="15" hidden="1" customHeight="1">
      <c r="BP4823" s="236">
        <f ca="1"/>
        <v>3.3368055555555598</v>
      </c>
    </row>
    <row r="4824" spans="68:68" ht="15" hidden="1" customHeight="1">
      <c r="BP4824" s="236">
        <f ca="1"/>
        <v>3.3374999999999999</v>
      </c>
    </row>
    <row r="4825" spans="68:68" ht="15" hidden="1" customHeight="1">
      <c r="BP4825" s="236">
        <f ca="1"/>
        <v>3.33819444444444</v>
      </c>
    </row>
    <row r="4826" spans="68:68" ht="15" hidden="1" customHeight="1">
      <c r="BP4826" s="236">
        <f ca="1"/>
        <v>3.3388888888888899</v>
      </c>
    </row>
    <row r="4827" spans="68:68" ht="15" hidden="1" customHeight="1">
      <c r="BP4827" s="236">
        <f ca="1"/>
        <v>3.33958333333333</v>
      </c>
    </row>
    <row r="4828" spans="68:68" ht="15" hidden="1" customHeight="1">
      <c r="BP4828" s="236">
        <f ca="1"/>
        <v>3.3402777777777799</v>
      </c>
    </row>
    <row r="4829" spans="68:68" ht="15" hidden="1" customHeight="1">
      <c r="BP4829" s="236">
        <f ca="1"/>
        <v>3.34097222222222</v>
      </c>
    </row>
    <row r="4830" spans="68:68" ht="15" hidden="1" customHeight="1">
      <c r="BP4830" s="236">
        <f ca="1"/>
        <v>3.3416666666666699</v>
      </c>
    </row>
    <row r="4831" spans="68:68" ht="15" hidden="1" customHeight="1">
      <c r="BP4831" s="236">
        <f ca="1"/>
        <v>3.34236111111111</v>
      </c>
    </row>
    <row r="4832" spans="68:68" ht="15" hidden="1" customHeight="1">
      <c r="BP4832" s="236">
        <f ca="1"/>
        <v>3.3430555555555599</v>
      </c>
    </row>
    <row r="4833" spans="68:68" ht="15" hidden="1" customHeight="1">
      <c r="BP4833" s="236">
        <f ca="1"/>
        <v>3.34375</v>
      </c>
    </row>
    <row r="4834" spans="68:68" ht="15" hidden="1" customHeight="1">
      <c r="BP4834" s="236">
        <f ca="1"/>
        <v>3.3444444444444401</v>
      </c>
    </row>
    <row r="4835" spans="68:68" ht="15" hidden="1" customHeight="1">
      <c r="BP4835" s="236">
        <f ca="1"/>
        <v>3.34513888888889</v>
      </c>
    </row>
    <row r="4836" spans="68:68" ht="15" hidden="1" customHeight="1">
      <c r="BP4836" s="236">
        <f ca="1"/>
        <v>3.3458333333333301</v>
      </c>
    </row>
    <row r="4837" spans="68:68" ht="15" hidden="1" customHeight="1">
      <c r="BP4837" s="236">
        <f ca="1"/>
        <v>3.34652777777778</v>
      </c>
    </row>
    <row r="4838" spans="68:68" ht="15" hidden="1" customHeight="1">
      <c r="BP4838" s="236">
        <f ca="1"/>
        <v>3.3472222222222201</v>
      </c>
    </row>
    <row r="4839" spans="68:68" ht="15" hidden="1" customHeight="1">
      <c r="BP4839" s="236">
        <f ca="1"/>
        <v>3.34791666666667</v>
      </c>
    </row>
    <row r="4840" spans="68:68" ht="15" hidden="1" customHeight="1">
      <c r="BP4840" s="236">
        <f ca="1"/>
        <v>3.3486111111111101</v>
      </c>
    </row>
    <row r="4841" spans="68:68" ht="15" hidden="1" customHeight="1">
      <c r="BP4841" s="236">
        <f ca="1"/>
        <v>3.34930555555556</v>
      </c>
    </row>
    <row r="4842" spans="68:68" ht="15" hidden="1" customHeight="1">
      <c r="BP4842" s="236">
        <f ca="1"/>
        <v>3.35</v>
      </c>
    </row>
    <row r="4843" spans="68:68" ht="15" hidden="1" customHeight="1">
      <c r="BP4843" s="236">
        <f ca="1"/>
        <v>3.3506944444444402</v>
      </c>
    </row>
    <row r="4844" spans="68:68" ht="15" hidden="1" customHeight="1">
      <c r="BP4844" s="236">
        <f ca="1"/>
        <v>3.3513888888888901</v>
      </c>
    </row>
    <row r="4845" spans="68:68" ht="15" hidden="1" customHeight="1">
      <c r="BP4845" s="236">
        <f ca="1"/>
        <v>3.3520833333333302</v>
      </c>
    </row>
    <row r="4846" spans="68:68" ht="15" hidden="1" customHeight="1">
      <c r="BP4846" s="236">
        <f ca="1"/>
        <v>3.3527777777777801</v>
      </c>
    </row>
    <row r="4847" spans="68:68" ht="15" hidden="1" customHeight="1">
      <c r="BP4847" s="236">
        <f ca="1"/>
        <v>3.3534722222222202</v>
      </c>
    </row>
    <row r="4848" spans="68:68" ht="15" hidden="1" customHeight="1">
      <c r="BP4848" s="236">
        <f ca="1"/>
        <v>3.3541666666666701</v>
      </c>
    </row>
    <row r="4849" spans="68:68" ht="15" hidden="1" customHeight="1">
      <c r="BP4849" s="236">
        <f ca="1"/>
        <v>3.3548611111111102</v>
      </c>
    </row>
    <row r="4850" spans="68:68" ht="15" hidden="1" customHeight="1">
      <c r="BP4850" s="236">
        <f ca="1"/>
        <v>3.3555555555555601</v>
      </c>
    </row>
    <row r="4851" spans="68:68" ht="15" hidden="1" customHeight="1">
      <c r="BP4851" s="236">
        <f ca="1"/>
        <v>3.3562500000000002</v>
      </c>
    </row>
    <row r="4852" spans="68:68" ht="15" hidden="1" customHeight="1">
      <c r="BP4852" s="236">
        <f ca="1"/>
        <v>3.3569444444444398</v>
      </c>
    </row>
    <row r="4853" spans="68:68" ht="15" hidden="1" customHeight="1">
      <c r="BP4853" s="236">
        <f ca="1"/>
        <v>3.3576388888888902</v>
      </c>
    </row>
    <row r="4854" spans="68:68" ht="15" hidden="1" customHeight="1">
      <c r="BP4854" s="236">
        <f ca="1"/>
        <v>3.3583333333333298</v>
      </c>
    </row>
    <row r="4855" spans="68:68" ht="15" hidden="1" customHeight="1">
      <c r="BP4855" s="236">
        <f ca="1"/>
        <v>3.3590277777777802</v>
      </c>
    </row>
    <row r="4856" spans="68:68" ht="15" hidden="1" customHeight="1">
      <c r="BP4856" s="236">
        <f ca="1"/>
        <v>3.3597222222222198</v>
      </c>
    </row>
    <row r="4857" spans="68:68" ht="15" hidden="1" customHeight="1">
      <c r="BP4857" s="236">
        <f ca="1"/>
        <v>3.3604166666666702</v>
      </c>
    </row>
    <row r="4858" spans="68:68" ht="15" hidden="1" customHeight="1">
      <c r="BP4858" s="236">
        <f ca="1"/>
        <v>3.3611111111111098</v>
      </c>
    </row>
    <row r="4859" spans="68:68" ht="15" hidden="1" customHeight="1">
      <c r="BP4859" s="236">
        <f ca="1"/>
        <v>3.3618055555555602</v>
      </c>
    </row>
    <row r="4860" spans="68:68" ht="15" hidden="1" customHeight="1">
      <c r="BP4860" s="236">
        <f ca="1"/>
        <v>3.3624999999999998</v>
      </c>
    </row>
    <row r="4861" spans="68:68" ht="15" hidden="1" customHeight="1">
      <c r="BP4861" s="236">
        <f ca="1"/>
        <v>3.3631944444444399</v>
      </c>
    </row>
    <row r="4862" spans="68:68" ht="15" hidden="1" customHeight="1">
      <c r="BP4862" s="236">
        <f ca="1"/>
        <v>3.3638888888888898</v>
      </c>
    </row>
    <row r="4863" spans="68:68" ht="15" hidden="1" customHeight="1">
      <c r="BP4863" s="236">
        <f ca="1"/>
        <v>3.3645833333333299</v>
      </c>
    </row>
    <row r="4864" spans="68:68" ht="15" hidden="1" customHeight="1">
      <c r="BP4864" s="236">
        <f ca="1"/>
        <v>3.3652777777777798</v>
      </c>
    </row>
    <row r="4865" spans="68:68" ht="15" hidden="1" customHeight="1">
      <c r="BP4865" s="236">
        <f ca="1"/>
        <v>3.3659722222222199</v>
      </c>
    </row>
    <row r="4866" spans="68:68" ht="15" hidden="1" customHeight="1">
      <c r="BP4866" s="236">
        <f ca="1"/>
        <v>3.3666666666666698</v>
      </c>
    </row>
    <row r="4867" spans="68:68" ht="15" hidden="1" customHeight="1">
      <c r="BP4867" s="236">
        <f ca="1"/>
        <v>3.3673611111111099</v>
      </c>
    </row>
    <row r="4868" spans="68:68" ht="15" hidden="1" customHeight="1">
      <c r="BP4868" s="236">
        <f ca="1"/>
        <v>3.3680555555555598</v>
      </c>
    </row>
    <row r="4869" spans="68:68" ht="15" hidden="1" customHeight="1">
      <c r="BP4869" s="236">
        <f ca="1"/>
        <v>3.3687499999999999</v>
      </c>
    </row>
    <row r="4870" spans="68:68" ht="15" hidden="1" customHeight="1">
      <c r="BP4870" s="236">
        <f ca="1"/>
        <v>3.36944444444444</v>
      </c>
    </row>
    <row r="4871" spans="68:68" ht="15" hidden="1" customHeight="1">
      <c r="BP4871" s="236">
        <f ca="1"/>
        <v>3.3701388888888899</v>
      </c>
    </row>
    <row r="4872" spans="68:68" ht="15" hidden="1" customHeight="1">
      <c r="BP4872" s="236">
        <f ca="1"/>
        <v>3.37083333333333</v>
      </c>
    </row>
    <row r="4873" spans="68:68" ht="15" hidden="1" customHeight="1">
      <c r="BP4873" s="236">
        <f ca="1"/>
        <v>3.3715277777777799</v>
      </c>
    </row>
    <row r="4874" spans="68:68" ht="15" hidden="1" customHeight="1">
      <c r="BP4874" s="236">
        <f ca="1"/>
        <v>3.37222222222222</v>
      </c>
    </row>
    <row r="4875" spans="68:68" ht="15" hidden="1" customHeight="1">
      <c r="BP4875" s="236">
        <f ca="1"/>
        <v>3.3729166666666699</v>
      </c>
    </row>
    <row r="4876" spans="68:68" ht="15" hidden="1" customHeight="1">
      <c r="BP4876" s="236">
        <f ca="1"/>
        <v>3.37361111111111</v>
      </c>
    </row>
    <row r="4877" spans="68:68" ht="15" hidden="1" customHeight="1">
      <c r="BP4877" s="236">
        <f ca="1"/>
        <v>3.3743055555555599</v>
      </c>
    </row>
    <row r="4878" spans="68:68" ht="15" hidden="1" customHeight="1">
      <c r="BP4878" s="236">
        <f ca="1"/>
        <v>3.375</v>
      </c>
    </row>
    <row r="4879" spans="68:68" ht="15" hidden="1" customHeight="1">
      <c r="BP4879" s="236">
        <f ca="1"/>
        <v>3.3756944444444401</v>
      </c>
    </row>
    <row r="4880" spans="68:68" ht="15" hidden="1" customHeight="1">
      <c r="BP4880" s="236">
        <f ca="1"/>
        <v>3.37638888888889</v>
      </c>
    </row>
    <row r="4881" spans="68:68" ht="15" hidden="1" customHeight="1">
      <c r="BP4881" s="236">
        <f ca="1"/>
        <v>3.3770833333333301</v>
      </c>
    </row>
    <row r="4882" spans="68:68" ht="15" hidden="1" customHeight="1">
      <c r="BP4882" s="236">
        <f ca="1"/>
        <v>3.37777777777778</v>
      </c>
    </row>
    <row r="4883" spans="68:68" ht="15" hidden="1" customHeight="1">
      <c r="BP4883" s="236">
        <f ca="1"/>
        <v>3.3784722222222201</v>
      </c>
    </row>
    <row r="4884" spans="68:68" ht="15" hidden="1" customHeight="1">
      <c r="BP4884" s="236">
        <f ca="1"/>
        <v>3.37916666666667</v>
      </c>
    </row>
    <row r="4885" spans="68:68" ht="15" hidden="1" customHeight="1">
      <c r="BP4885" s="236">
        <f ca="1"/>
        <v>3.3798611111111101</v>
      </c>
    </row>
    <row r="4886" spans="68:68" ht="15" hidden="1" customHeight="1">
      <c r="BP4886" s="236">
        <f ca="1"/>
        <v>3.38055555555556</v>
      </c>
    </row>
    <row r="4887" spans="68:68" ht="15" hidden="1" customHeight="1">
      <c r="BP4887" s="236">
        <f ca="1"/>
        <v>3.3812500000000001</v>
      </c>
    </row>
    <row r="4888" spans="68:68" ht="15" hidden="1" customHeight="1">
      <c r="BP4888" s="236">
        <f ca="1"/>
        <v>3.3819444444444402</v>
      </c>
    </row>
    <row r="4889" spans="68:68" ht="15" hidden="1" customHeight="1">
      <c r="BP4889" s="236">
        <f ca="1"/>
        <v>3.3826388888888901</v>
      </c>
    </row>
    <row r="4890" spans="68:68" ht="15" hidden="1" customHeight="1">
      <c r="BP4890" s="236">
        <f ca="1"/>
        <v>3.3833333333333302</v>
      </c>
    </row>
    <row r="4891" spans="68:68" ht="15" hidden="1" customHeight="1">
      <c r="BP4891" s="236">
        <f ca="1"/>
        <v>3.3840277777777801</v>
      </c>
    </row>
    <row r="4892" spans="68:68" ht="15" hidden="1" customHeight="1">
      <c r="BP4892" s="236">
        <f ca="1"/>
        <v>3.3847222222222202</v>
      </c>
    </row>
    <row r="4893" spans="68:68" ht="15" hidden="1" customHeight="1">
      <c r="BP4893" s="236">
        <f ca="1"/>
        <v>3.3854166666666701</v>
      </c>
    </row>
    <row r="4894" spans="68:68" ht="15" hidden="1" customHeight="1">
      <c r="BP4894" s="236">
        <f ca="1"/>
        <v>3.3861111111111102</v>
      </c>
    </row>
    <row r="4895" spans="68:68" ht="15" hidden="1" customHeight="1">
      <c r="BP4895" s="236">
        <f ca="1"/>
        <v>3.3868055555555601</v>
      </c>
    </row>
    <row r="4896" spans="68:68" ht="15" hidden="1" customHeight="1">
      <c r="BP4896" s="236">
        <f ca="1"/>
        <v>3.3875000000000002</v>
      </c>
    </row>
    <row r="4897" spans="68:68" ht="15" hidden="1" customHeight="1">
      <c r="BP4897" s="236">
        <f ca="1"/>
        <v>3.3881944444444398</v>
      </c>
    </row>
    <row r="4898" spans="68:68" ht="15" hidden="1" customHeight="1">
      <c r="BP4898" s="236">
        <f ca="1"/>
        <v>3.3888888888888902</v>
      </c>
    </row>
    <row r="4899" spans="68:68" ht="15" hidden="1" customHeight="1">
      <c r="BP4899" s="236">
        <f ca="1"/>
        <v>3.3895833333333298</v>
      </c>
    </row>
    <row r="4900" spans="68:68" ht="15" hidden="1" customHeight="1">
      <c r="BP4900" s="236">
        <f ca="1"/>
        <v>3.3902777777777802</v>
      </c>
    </row>
    <row r="4901" spans="68:68" ht="15" hidden="1" customHeight="1">
      <c r="BP4901" s="236">
        <f ca="1"/>
        <v>3.3909722222222198</v>
      </c>
    </row>
    <row r="4902" spans="68:68" ht="15" hidden="1" customHeight="1">
      <c r="BP4902" s="236">
        <f ca="1"/>
        <v>3.3916666666666702</v>
      </c>
    </row>
    <row r="4903" spans="68:68" ht="15" hidden="1" customHeight="1">
      <c r="BP4903" s="236">
        <f ca="1"/>
        <v>3.3923611111111098</v>
      </c>
    </row>
    <row r="4904" spans="68:68" ht="15" hidden="1" customHeight="1">
      <c r="BP4904" s="236">
        <f ca="1"/>
        <v>3.3930555555555602</v>
      </c>
    </row>
    <row r="4905" spans="68:68" ht="15" hidden="1" customHeight="1">
      <c r="BP4905" s="236">
        <f ca="1"/>
        <v>3.3937499999999998</v>
      </c>
    </row>
    <row r="4906" spans="68:68" ht="15" hidden="1" customHeight="1">
      <c r="BP4906" s="236">
        <f ca="1"/>
        <v>3.3944444444444399</v>
      </c>
    </row>
    <row r="4907" spans="68:68" ht="15" hidden="1" customHeight="1">
      <c r="BP4907" s="236">
        <f ca="1"/>
        <v>3.3951388888888898</v>
      </c>
    </row>
    <row r="4908" spans="68:68" ht="15" hidden="1" customHeight="1">
      <c r="BP4908" s="236">
        <f ca="1"/>
        <v>3.3958333333333299</v>
      </c>
    </row>
    <row r="4909" spans="68:68" ht="15" hidden="1" customHeight="1">
      <c r="BP4909" s="236">
        <f ca="1"/>
        <v>3.3965277777777798</v>
      </c>
    </row>
    <row r="4910" spans="68:68" ht="15" hidden="1" customHeight="1">
      <c r="BP4910" s="236">
        <f ca="1"/>
        <v>3.3972222222222199</v>
      </c>
    </row>
    <row r="4911" spans="68:68" ht="15" hidden="1" customHeight="1">
      <c r="BP4911" s="236">
        <f ca="1"/>
        <v>3.3979166666666698</v>
      </c>
    </row>
    <row r="4912" spans="68:68" ht="15" hidden="1" customHeight="1">
      <c r="BP4912" s="236">
        <f ca="1"/>
        <v>3.3986111111111099</v>
      </c>
    </row>
    <row r="4913" spans="68:68" ht="15" hidden="1" customHeight="1">
      <c r="BP4913" s="236">
        <f ca="1"/>
        <v>3.3993055555555598</v>
      </c>
    </row>
    <row r="4914" spans="68:68" ht="15" hidden="1" customHeight="1">
      <c r="BP4914" s="236">
        <f ca="1"/>
        <v>3.4</v>
      </c>
    </row>
    <row r="4915" spans="68:68" ht="15" hidden="1" customHeight="1">
      <c r="BP4915" s="236">
        <f ca="1"/>
        <v>3.40069444444444</v>
      </c>
    </row>
    <row r="4916" spans="68:68" ht="15" hidden="1" customHeight="1">
      <c r="BP4916" s="236">
        <f ca="1"/>
        <v>3.4013888888888899</v>
      </c>
    </row>
    <row r="4917" spans="68:68" ht="15" hidden="1" customHeight="1">
      <c r="BP4917" s="236">
        <f ca="1"/>
        <v>3.40208333333333</v>
      </c>
    </row>
    <row r="4918" spans="68:68" ht="15" hidden="1" customHeight="1">
      <c r="BP4918" s="236">
        <f ca="1"/>
        <v>3.4027777777777799</v>
      </c>
    </row>
    <row r="4919" spans="68:68" ht="15" hidden="1" customHeight="1">
      <c r="BP4919" s="236">
        <f ca="1"/>
        <v>3.40347222222222</v>
      </c>
    </row>
    <row r="4920" spans="68:68" ht="15" hidden="1" customHeight="1">
      <c r="BP4920" s="236">
        <f ca="1"/>
        <v>3.4041666666666699</v>
      </c>
    </row>
    <row r="4921" spans="68:68" ht="15" hidden="1" customHeight="1">
      <c r="BP4921" s="236">
        <f ca="1"/>
        <v>3.40486111111111</v>
      </c>
    </row>
    <row r="4922" spans="68:68" ht="15" hidden="1" customHeight="1">
      <c r="BP4922" s="236">
        <f ca="1"/>
        <v>3.4055555555555599</v>
      </c>
    </row>
    <row r="4923" spans="68:68" ht="15" hidden="1" customHeight="1">
      <c r="BP4923" s="236">
        <f ca="1"/>
        <v>3.40625</v>
      </c>
    </row>
    <row r="4924" spans="68:68" ht="15" hidden="1" customHeight="1">
      <c r="BP4924" s="236">
        <f ca="1"/>
        <v>3.4069444444444401</v>
      </c>
    </row>
    <row r="4925" spans="68:68" ht="15" hidden="1" customHeight="1">
      <c r="BP4925" s="236">
        <f ca="1"/>
        <v>3.40763888888889</v>
      </c>
    </row>
    <row r="4926" spans="68:68" ht="15" hidden="1" customHeight="1">
      <c r="BP4926" s="236">
        <f ca="1"/>
        <v>3.4083333333333301</v>
      </c>
    </row>
    <row r="4927" spans="68:68" ht="15" hidden="1" customHeight="1">
      <c r="BP4927" s="236">
        <f ca="1"/>
        <v>3.40902777777778</v>
      </c>
    </row>
    <row r="4928" spans="68:68" ht="15" hidden="1" customHeight="1">
      <c r="BP4928" s="236">
        <f ca="1"/>
        <v>3.4097222222222201</v>
      </c>
    </row>
    <row r="4929" spans="68:68" ht="15" hidden="1" customHeight="1">
      <c r="BP4929" s="236">
        <f ca="1"/>
        <v>3.41041666666667</v>
      </c>
    </row>
    <row r="4930" spans="68:68" ht="15" hidden="1" customHeight="1">
      <c r="BP4930" s="236">
        <f ca="1"/>
        <v>3.4111111111111101</v>
      </c>
    </row>
    <row r="4931" spans="68:68" ht="15" hidden="1" customHeight="1">
      <c r="BP4931" s="236">
        <f ca="1"/>
        <v>3.41180555555556</v>
      </c>
    </row>
    <row r="4932" spans="68:68" ht="15" hidden="1" customHeight="1">
      <c r="BP4932" s="236">
        <f ca="1"/>
        <v>3.4125000000000001</v>
      </c>
    </row>
    <row r="4933" spans="68:68" ht="15" hidden="1" customHeight="1">
      <c r="BP4933" s="236">
        <f ca="1"/>
        <v>3.4131944444444402</v>
      </c>
    </row>
    <row r="4934" spans="68:68" ht="15" hidden="1" customHeight="1">
      <c r="BP4934" s="236">
        <f ca="1"/>
        <v>3.4138888888888901</v>
      </c>
    </row>
    <row r="4935" spans="68:68" ht="15" hidden="1" customHeight="1">
      <c r="BP4935" s="236">
        <f ca="1"/>
        <v>3.4145833333333302</v>
      </c>
    </row>
    <row r="4936" spans="68:68" ht="15" hidden="1" customHeight="1">
      <c r="BP4936" s="236">
        <f ca="1"/>
        <v>3.4152777777777801</v>
      </c>
    </row>
    <row r="4937" spans="68:68" ht="15" hidden="1" customHeight="1">
      <c r="BP4937" s="236">
        <f ca="1"/>
        <v>3.4159722222222202</v>
      </c>
    </row>
    <row r="4938" spans="68:68" ht="15" hidden="1" customHeight="1">
      <c r="BP4938" s="236">
        <f ca="1"/>
        <v>3.4166666666666701</v>
      </c>
    </row>
    <row r="4939" spans="68:68" ht="15" hidden="1" customHeight="1">
      <c r="BP4939" s="236">
        <f ca="1"/>
        <v>3.4173611111111102</v>
      </c>
    </row>
    <row r="4940" spans="68:68" ht="15" hidden="1" customHeight="1">
      <c r="BP4940" s="236">
        <f ca="1"/>
        <v>3.4180555555555601</v>
      </c>
    </row>
    <row r="4941" spans="68:68" ht="15" hidden="1" customHeight="1">
      <c r="BP4941" s="236">
        <f ca="1"/>
        <v>3.4187500000000002</v>
      </c>
    </row>
    <row r="4942" spans="68:68" ht="15" hidden="1" customHeight="1">
      <c r="BP4942" s="236">
        <f ca="1"/>
        <v>3.4194444444444398</v>
      </c>
    </row>
    <row r="4943" spans="68:68" ht="15" hidden="1" customHeight="1">
      <c r="BP4943" s="236">
        <f ca="1"/>
        <v>3.4201388888888902</v>
      </c>
    </row>
    <row r="4944" spans="68:68" ht="15" hidden="1" customHeight="1">
      <c r="BP4944" s="236">
        <f ca="1"/>
        <v>3.4208333333333298</v>
      </c>
    </row>
    <row r="4945" spans="68:68" ht="15" hidden="1" customHeight="1">
      <c r="BP4945" s="236">
        <f ca="1"/>
        <v>3.4215277777777802</v>
      </c>
    </row>
    <row r="4946" spans="68:68" ht="15" hidden="1" customHeight="1">
      <c r="BP4946" s="236">
        <f ca="1"/>
        <v>3.4222222222222198</v>
      </c>
    </row>
    <row r="4947" spans="68:68" ht="15" hidden="1" customHeight="1">
      <c r="BP4947" s="236">
        <f ca="1"/>
        <v>3.4229166666666702</v>
      </c>
    </row>
    <row r="4948" spans="68:68" ht="15" hidden="1" customHeight="1">
      <c r="BP4948" s="236">
        <f ca="1"/>
        <v>3.4236111111111098</v>
      </c>
    </row>
    <row r="4949" spans="68:68" ht="15" hidden="1" customHeight="1">
      <c r="BP4949" s="236">
        <f ca="1"/>
        <v>3.4243055555555602</v>
      </c>
    </row>
    <row r="4950" spans="68:68" ht="15" hidden="1" customHeight="1">
      <c r="BP4950" s="236">
        <f ca="1"/>
        <v>3.4249999999999998</v>
      </c>
    </row>
    <row r="4951" spans="68:68" ht="15" hidden="1" customHeight="1">
      <c r="BP4951" s="236">
        <f ca="1"/>
        <v>3.4256944444444399</v>
      </c>
    </row>
    <row r="4952" spans="68:68" ht="15" hidden="1" customHeight="1">
      <c r="BP4952" s="236">
        <f ca="1"/>
        <v>3.4263888888888898</v>
      </c>
    </row>
    <row r="4953" spans="68:68" ht="15" hidden="1" customHeight="1">
      <c r="BP4953" s="236">
        <f ca="1"/>
        <v>3.4270833333333299</v>
      </c>
    </row>
    <row r="4954" spans="68:68" ht="15" hidden="1" customHeight="1">
      <c r="BP4954" s="236">
        <f ca="1"/>
        <v>3.4277777777777798</v>
      </c>
    </row>
    <row r="4955" spans="68:68" ht="15" hidden="1" customHeight="1">
      <c r="BP4955" s="236">
        <f ca="1"/>
        <v>3.4284722222222199</v>
      </c>
    </row>
    <row r="4956" spans="68:68" ht="15" hidden="1" customHeight="1">
      <c r="BP4956" s="236">
        <f ca="1"/>
        <v>3.4291666666666698</v>
      </c>
    </row>
    <row r="4957" spans="68:68" ht="15" hidden="1" customHeight="1">
      <c r="BP4957" s="236">
        <f ca="1"/>
        <v>3.4298611111111099</v>
      </c>
    </row>
    <row r="4958" spans="68:68" ht="15" hidden="1" customHeight="1">
      <c r="BP4958" s="236">
        <f ca="1"/>
        <v>3.4305555555555598</v>
      </c>
    </row>
    <row r="4959" spans="68:68" ht="15" hidden="1" customHeight="1">
      <c r="BP4959" s="236">
        <f ca="1"/>
        <v>3.4312499999999999</v>
      </c>
    </row>
    <row r="4960" spans="68:68" ht="15" hidden="1" customHeight="1">
      <c r="BP4960" s="236">
        <f ca="1"/>
        <v>3.43194444444444</v>
      </c>
    </row>
    <row r="4961" spans="68:68" ht="15" hidden="1" customHeight="1">
      <c r="BP4961" s="236">
        <f ca="1"/>
        <v>3.4326388888888899</v>
      </c>
    </row>
    <row r="4962" spans="68:68" ht="15" hidden="1" customHeight="1">
      <c r="BP4962" s="236">
        <f ca="1"/>
        <v>3.43333333333333</v>
      </c>
    </row>
    <row r="4963" spans="68:68" ht="15" hidden="1" customHeight="1">
      <c r="BP4963" s="236">
        <f ca="1"/>
        <v>3.4340277777777799</v>
      </c>
    </row>
    <row r="4964" spans="68:68" ht="15" hidden="1" customHeight="1">
      <c r="BP4964" s="236">
        <f ca="1"/>
        <v>3.43472222222222</v>
      </c>
    </row>
    <row r="4965" spans="68:68" ht="15" hidden="1" customHeight="1">
      <c r="BP4965" s="236">
        <f ca="1"/>
        <v>3.4354166666666699</v>
      </c>
    </row>
    <row r="4966" spans="68:68" ht="15" hidden="1" customHeight="1">
      <c r="BP4966" s="236">
        <f ca="1"/>
        <v>3.43611111111111</v>
      </c>
    </row>
    <row r="4967" spans="68:68" ht="15" hidden="1" customHeight="1">
      <c r="BP4967" s="236">
        <f ca="1"/>
        <v>3.4368055555555599</v>
      </c>
    </row>
    <row r="4968" spans="68:68" ht="15" hidden="1" customHeight="1">
      <c r="BP4968" s="236">
        <f ca="1"/>
        <v>3.4375</v>
      </c>
    </row>
    <row r="4969" spans="68:68" ht="15" hidden="1" customHeight="1">
      <c r="BP4969" s="236">
        <f ca="1"/>
        <v>3.4381944444444401</v>
      </c>
    </row>
    <row r="4970" spans="68:68" ht="15" hidden="1" customHeight="1">
      <c r="BP4970" s="236">
        <f ca="1"/>
        <v>3.43888888888889</v>
      </c>
    </row>
    <row r="4971" spans="68:68" ht="15" hidden="1" customHeight="1">
      <c r="BP4971" s="236">
        <f ca="1"/>
        <v>3.4395833333333301</v>
      </c>
    </row>
    <row r="4972" spans="68:68" ht="15" hidden="1" customHeight="1">
      <c r="BP4972" s="236">
        <f ca="1"/>
        <v>3.44027777777778</v>
      </c>
    </row>
    <row r="4973" spans="68:68" ht="15" hidden="1" customHeight="1">
      <c r="BP4973" s="236">
        <f ca="1"/>
        <v>3.4409722222222201</v>
      </c>
    </row>
    <row r="4974" spans="68:68" ht="15" hidden="1" customHeight="1">
      <c r="BP4974" s="236">
        <f ca="1"/>
        <v>3.44166666666667</v>
      </c>
    </row>
    <row r="4975" spans="68:68" ht="15" hidden="1" customHeight="1">
      <c r="BP4975" s="236">
        <f ca="1"/>
        <v>3.4423611111111101</v>
      </c>
    </row>
    <row r="4976" spans="68:68" ht="15" hidden="1" customHeight="1">
      <c r="BP4976" s="236">
        <f ca="1"/>
        <v>3.44305555555556</v>
      </c>
    </row>
    <row r="4977" spans="68:68" ht="15" hidden="1" customHeight="1">
      <c r="BP4977" s="236">
        <f ca="1"/>
        <v>3.4437500000000001</v>
      </c>
    </row>
    <row r="4978" spans="68:68" ht="15" hidden="1" customHeight="1">
      <c r="BP4978" s="236">
        <f ca="1"/>
        <v>3.4444444444444402</v>
      </c>
    </row>
    <row r="4979" spans="68:68" ht="15" hidden="1" customHeight="1">
      <c r="BP4979" s="236">
        <f ca="1"/>
        <v>3.4451388888888901</v>
      </c>
    </row>
    <row r="4980" spans="68:68" ht="15" hidden="1" customHeight="1">
      <c r="BP4980" s="236">
        <f ca="1"/>
        <v>3.4458333333333302</v>
      </c>
    </row>
    <row r="4981" spans="68:68" ht="15" hidden="1" customHeight="1">
      <c r="BP4981" s="236">
        <f ca="1"/>
        <v>3.4465277777777801</v>
      </c>
    </row>
    <row r="4982" spans="68:68" ht="15" hidden="1" customHeight="1">
      <c r="BP4982" s="236">
        <f ca="1"/>
        <v>3.4472222222222202</v>
      </c>
    </row>
    <row r="4983" spans="68:68" ht="15" hidden="1" customHeight="1">
      <c r="BP4983" s="236">
        <f ca="1"/>
        <v>3.4479166666666701</v>
      </c>
    </row>
    <row r="4984" spans="68:68" ht="15" hidden="1" customHeight="1">
      <c r="BP4984" s="236">
        <f ca="1"/>
        <v>3.4486111111111102</v>
      </c>
    </row>
    <row r="4985" spans="68:68" ht="15" hidden="1" customHeight="1">
      <c r="BP4985" s="236">
        <f ca="1"/>
        <v>3.4493055555555601</v>
      </c>
    </row>
    <row r="4986" spans="68:68" ht="15" hidden="1" customHeight="1">
      <c r="BP4986" s="236">
        <f ca="1"/>
        <v>3.45</v>
      </c>
    </row>
    <row r="4987" spans="68:68" ht="15" hidden="1" customHeight="1">
      <c r="BP4987" s="236">
        <f ca="1"/>
        <v>3.4506944444444398</v>
      </c>
    </row>
    <row r="4988" spans="68:68" ht="15" hidden="1" customHeight="1">
      <c r="BP4988" s="236">
        <f ca="1"/>
        <v>3.4513888888888902</v>
      </c>
    </row>
    <row r="4989" spans="68:68" ht="15" hidden="1" customHeight="1">
      <c r="BP4989" s="236">
        <f ca="1"/>
        <v>3.4520833333333298</v>
      </c>
    </row>
    <row r="4990" spans="68:68" ht="15" hidden="1" customHeight="1">
      <c r="BP4990" s="236">
        <f ca="1"/>
        <v>3.4527777777777802</v>
      </c>
    </row>
    <row r="4991" spans="68:68" ht="15" hidden="1" customHeight="1">
      <c r="BP4991" s="236">
        <f ca="1"/>
        <v>3.4534722222222198</v>
      </c>
    </row>
    <row r="4992" spans="68:68" ht="15" hidden="1" customHeight="1">
      <c r="BP4992" s="236">
        <f ca="1"/>
        <v>3.4541666666666702</v>
      </c>
    </row>
    <row r="4993" spans="68:68" ht="15" hidden="1" customHeight="1">
      <c r="BP4993" s="236">
        <f ca="1"/>
        <v>3.4548611111111098</v>
      </c>
    </row>
    <row r="4994" spans="68:68" ht="15" hidden="1" customHeight="1">
      <c r="BP4994" s="236">
        <f ca="1"/>
        <v>3.4555555555555602</v>
      </c>
    </row>
    <row r="4995" spans="68:68" ht="15" hidden="1" customHeight="1">
      <c r="BP4995" s="236">
        <f ca="1"/>
        <v>3.4562499999999998</v>
      </c>
    </row>
    <row r="4996" spans="68:68" ht="15" hidden="1" customHeight="1">
      <c r="BP4996" s="236">
        <f ca="1"/>
        <v>3.4569444444444399</v>
      </c>
    </row>
    <row r="4997" spans="68:68" ht="15" hidden="1" customHeight="1">
      <c r="BP4997" s="236">
        <f ca="1"/>
        <v>3.4576388888888898</v>
      </c>
    </row>
    <row r="4998" spans="68:68" ht="15" hidden="1" customHeight="1">
      <c r="BP4998" s="236">
        <f ca="1"/>
        <v>3.4583333333333299</v>
      </c>
    </row>
    <row r="4999" spans="68:68" ht="15" hidden="1" customHeight="1">
      <c r="BP4999" s="236">
        <f ca="1"/>
        <v>3.4590277777777798</v>
      </c>
    </row>
    <row r="5000" spans="68:68" ht="15" hidden="1" customHeight="1">
      <c r="BP5000" s="236">
        <f ca="1"/>
        <v>3.4597222222222199</v>
      </c>
    </row>
    <row r="5001" spans="68:68" ht="15" hidden="1" customHeight="1">
      <c r="BP5001" s="236">
        <f ca="1"/>
        <v>3.4604166666666698</v>
      </c>
    </row>
    <row r="5002" spans="68:68" ht="15" hidden="1" customHeight="1">
      <c r="BP5002" s="236">
        <f ca="1"/>
        <v>3.4611111111111099</v>
      </c>
    </row>
    <row r="5003" spans="68:68" ht="15" hidden="1" customHeight="1">
      <c r="BP5003" s="236">
        <f ca="1"/>
        <v>3.4618055555555598</v>
      </c>
    </row>
    <row r="5004" spans="68:68" ht="15" hidden="1" customHeight="1">
      <c r="BP5004" s="236">
        <f ca="1"/>
        <v>3.4624999999999999</v>
      </c>
    </row>
    <row r="5005" spans="68:68" ht="15" hidden="1" customHeight="1">
      <c r="BP5005" s="236">
        <f ca="1"/>
        <v>3.46319444444444</v>
      </c>
    </row>
    <row r="5006" spans="68:68" ht="15" hidden="1" customHeight="1">
      <c r="BP5006" s="236">
        <f ca="1"/>
        <v>3.4638888888888899</v>
      </c>
    </row>
    <row r="5007" spans="68:68" ht="15" hidden="1" customHeight="1">
      <c r="BP5007" s="236">
        <f ca="1"/>
        <v>3.46458333333333</v>
      </c>
    </row>
    <row r="5008" spans="68:68" ht="15" hidden="1" customHeight="1">
      <c r="BP5008" s="236">
        <f ca="1"/>
        <v>3.4652777777777799</v>
      </c>
    </row>
    <row r="5009" spans="68:68" ht="15" hidden="1" customHeight="1">
      <c r="BP5009" s="236">
        <f ca="1"/>
        <v>3.46597222222222</v>
      </c>
    </row>
    <row r="5010" spans="68:68" ht="15" hidden="1" customHeight="1">
      <c r="BP5010" s="236">
        <f ca="1"/>
        <v>3.4666666666666699</v>
      </c>
    </row>
    <row r="5011" spans="68:68" ht="15" hidden="1" customHeight="1">
      <c r="BP5011" s="236">
        <f ca="1"/>
        <v>3.46736111111111</v>
      </c>
    </row>
    <row r="5012" spans="68:68" ht="15" hidden="1" customHeight="1">
      <c r="BP5012" s="236">
        <f ca="1"/>
        <v>3.4680555555555599</v>
      </c>
    </row>
    <row r="5013" spans="68:68" ht="15" hidden="1" customHeight="1">
      <c r="BP5013" s="236">
        <f ca="1"/>
        <v>3.46875</v>
      </c>
    </row>
    <row r="5014" spans="68:68" ht="15" hidden="1" customHeight="1">
      <c r="BP5014" s="236">
        <f ca="1"/>
        <v>3.4694444444444401</v>
      </c>
    </row>
    <row r="5015" spans="68:68" ht="15" hidden="1" customHeight="1">
      <c r="BP5015" s="236">
        <f ca="1"/>
        <v>3.47013888888889</v>
      </c>
    </row>
    <row r="5016" spans="68:68" ht="15" hidden="1" customHeight="1">
      <c r="BP5016" s="236">
        <f ca="1"/>
        <v>3.4708333333333301</v>
      </c>
    </row>
    <row r="5017" spans="68:68" ht="15" hidden="1" customHeight="1">
      <c r="BP5017" s="236">
        <f ca="1"/>
        <v>3.47152777777778</v>
      </c>
    </row>
    <row r="5018" spans="68:68" ht="15" hidden="1" customHeight="1">
      <c r="BP5018" s="236">
        <f ca="1"/>
        <v>3.4722222222222201</v>
      </c>
    </row>
    <row r="5019" spans="68:68" ht="15" hidden="1" customHeight="1">
      <c r="BP5019" s="236">
        <f ca="1"/>
        <v>3.47291666666667</v>
      </c>
    </row>
    <row r="5020" spans="68:68" ht="15" hidden="1" customHeight="1">
      <c r="BP5020" s="236">
        <f ca="1"/>
        <v>3.4736111111111101</v>
      </c>
    </row>
    <row r="5021" spans="68:68" ht="15" hidden="1" customHeight="1">
      <c r="BP5021" s="236">
        <f ca="1"/>
        <v>3.47430555555556</v>
      </c>
    </row>
    <row r="5022" spans="68:68" ht="15" hidden="1" customHeight="1">
      <c r="BP5022" s="236">
        <f ca="1"/>
        <v>3.4750000000000001</v>
      </c>
    </row>
    <row r="5023" spans="68:68" ht="15" hidden="1" customHeight="1">
      <c r="BP5023" s="236">
        <f ca="1"/>
        <v>3.4756944444444402</v>
      </c>
    </row>
    <row r="5024" spans="68:68" ht="15" hidden="1" customHeight="1">
      <c r="BP5024" s="236">
        <f ca="1"/>
        <v>3.4763888888888901</v>
      </c>
    </row>
    <row r="5025" spans="68:68" ht="15" hidden="1" customHeight="1">
      <c r="BP5025" s="236">
        <f ca="1"/>
        <v>3.4770833333333302</v>
      </c>
    </row>
    <row r="5026" spans="68:68" ht="15" hidden="1" customHeight="1">
      <c r="BP5026" s="236">
        <f ca="1"/>
        <v>3.4777777777777801</v>
      </c>
    </row>
    <row r="5027" spans="68:68" ht="15" hidden="1" customHeight="1">
      <c r="BP5027" s="236">
        <f ca="1"/>
        <v>3.4784722222222202</v>
      </c>
    </row>
    <row r="5028" spans="68:68" ht="15" hidden="1" customHeight="1">
      <c r="BP5028" s="236">
        <f ca="1"/>
        <v>3.4791666666666701</v>
      </c>
    </row>
    <row r="5029" spans="68:68" ht="15" hidden="1" customHeight="1">
      <c r="BP5029" s="236">
        <f ca="1"/>
        <v>3.4798611111111102</v>
      </c>
    </row>
    <row r="5030" spans="68:68" ht="15" hidden="1" customHeight="1">
      <c r="BP5030" s="236">
        <f ca="1"/>
        <v>3.4805555555555601</v>
      </c>
    </row>
    <row r="5031" spans="68:68" ht="15" hidden="1" customHeight="1">
      <c r="BP5031" s="236">
        <f ca="1"/>
        <v>3.4812500000000002</v>
      </c>
    </row>
    <row r="5032" spans="68:68" ht="15" hidden="1" customHeight="1">
      <c r="BP5032" s="236">
        <f ca="1"/>
        <v>3.4819444444444398</v>
      </c>
    </row>
    <row r="5033" spans="68:68" ht="15" hidden="1" customHeight="1">
      <c r="BP5033" s="236">
        <f ca="1"/>
        <v>3.4826388888888902</v>
      </c>
    </row>
    <row r="5034" spans="68:68" ht="15" hidden="1" customHeight="1">
      <c r="BP5034" s="236">
        <f ca="1"/>
        <v>3.4833333333333298</v>
      </c>
    </row>
    <row r="5035" spans="68:68" ht="15" hidden="1" customHeight="1">
      <c r="BP5035" s="236">
        <f ca="1"/>
        <v>3.4840277777777802</v>
      </c>
    </row>
    <row r="5036" spans="68:68" ht="15" hidden="1" customHeight="1">
      <c r="BP5036" s="236">
        <f ca="1"/>
        <v>3.4847222222222198</v>
      </c>
    </row>
    <row r="5037" spans="68:68" ht="15" hidden="1" customHeight="1">
      <c r="BP5037" s="236">
        <f ca="1"/>
        <v>3.4854166666666702</v>
      </c>
    </row>
    <row r="5038" spans="68:68" ht="15" hidden="1" customHeight="1">
      <c r="BP5038" s="236">
        <f ca="1"/>
        <v>3.4861111111111098</v>
      </c>
    </row>
    <row r="5039" spans="68:68" ht="15" hidden="1" customHeight="1">
      <c r="BP5039" s="236">
        <f ca="1"/>
        <v>3.4868055555555602</v>
      </c>
    </row>
    <row r="5040" spans="68:68" ht="15" hidden="1" customHeight="1">
      <c r="BP5040" s="236">
        <f ca="1"/>
        <v>3.4874999999999998</v>
      </c>
    </row>
    <row r="5041" spans="68:68" ht="15" hidden="1" customHeight="1">
      <c r="BP5041" s="236">
        <f ca="1"/>
        <v>3.4881944444444399</v>
      </c>
    </row>
    <row r="5042" spans="68:68" ht="15" hidden="1" customHeight="1">
      <c r="BP5042" s="236">
        <f ca="1"/>
        <v>3.4888888888888898</v>
      </c>
    </row>
    <row r="5043" spans="68:68" ht="15" hidden="1" customHeight="1">
      <c r="BP5043" s="236">
        <f ca="1"/>
        <v>3.4895833333333299</v>
      </c>
    </row>
    <row r="5044" spans="68:68" ht="15" hidden="1" customHeight="1">
      <c r="BP5044" s="236">
        <f ca="1"/>
        <v>3.4902777777777798</v>
      </c>
    </row>
    <row r="5045" spans="68:68" ht="15" hidden="1" customHeight="1">
      <c r="BP5045" s="236">
        <f ca="1"/>
        <v>3.4909722222222199</v>
      </c>
    </row>
    <row r="5046" spans="68:68" ht="15" hidden="1" customHeight="1">
      <c r="BP5046" s="236">
        <f ca="1"/>
        <v>3.4916666666666698</v>
      </c>
    </row>
    <row r="5047" spans="68:68" ht="15" hidden="1" customHeight="1">
      <c r="BP5047" s="236">
        <f ca="1"/>
        <v>3.4923611111111099</v>
      </c>
    </row>
    <row r="5048" spans="68:68" ht="15" hidden="1" customHeight="1">
      <c r="BP5048" s="236">
        <f ca="1"/>
        <v>3.4930555555555598</v>
      </c>
    </row>
    <row r="5049" spans="68:68" ht="15" hidden="1" customHeight="1">
      <c r="BP5049" s="236">
        <f ca="1"/>
        <v>3.4937499999999999</v>
      </c>
    </row>
    <row r="5050" spans="68:68" ht="15" hidden="1" customHeight="1">
      <c r="BP5050" s="236">
        <f ca="1"/>
        <v>3.49444444444444</v>
      </c>
    </row>
    <row r="5051" spans="68:68" ht="15" hidden="1" customHeight="1">
      <c r="BP5051" s="236">
        <f ca="1"/>
        <v>3.4951388888888899</v>
      </c>
    </row>
    <row r="5052" spans="68:68" ht="15" hidden="1" customHeight="1">
      <c r="BP5052" s="236">
        <f ca="1"/>
        <v>3.49583333333333</v>
      </c>
    </row>
    <row r="5053" spans="68:68" ht="15" hidden="1" customHeight="1">
      <c r="BP5053" s="236">
        <f ca="1"/>
        <v>3.4965277777777799</v>
      </c>
    </row>
    <row r="5054" spans="68:68" ht="15" hidden="1" customHeight="1">
      <c r="BP5054" s="236">
        <f ca="1"/>
        <v>3.49722222222222</v>
      </c>
    </row>
    <row r="5055" spans="68:68" ht="15" hidden="1" customHeight="1">
      <c r="BP5055" s="236">
        <f ca="1"/>
        <v>3.4979166666666699</v>
      </c>
    </row>
    <row r="5056" spans="68:68" ht="15" hidden="1" customHeight="1">
      <c r="BP5056" s="236">
        <f ca="1"/>
        <v>3.49861111111111</v>
      </c>
    </row>
    <row r="5057" spans="68:68" ht="15" hidden="1" customHeight="1">
      <c r="BP5057" s="236">
        <f ca="1"/>
        <v>3.4993055555555599</v>
      </c>
    </row>
    <row r="5058" spans="68:68" ht="15" hidden="1" customHeight="1">
      <c r="BP5058" s="236">
        <f ca="1"/>
        <v>3.5</v>
      </c>
    </row>
    <row r="5059" spans="68:68" ht="15" hidden="1" customHeight="1">
      <c r="BP5059" s="236">
        <f ca="1"/>
        <v>3.5006944444444401</v>
      </c>
    </row>
    <row r="5060" spans="68:68" ht="15" hidden="1" customHeight="1">
      <c r="BP5060" s="236">
        <f ca="1"/>
        <v>3.50138888888889</v>
      </c>
    </row>
    <row r="5061" spans="68:68" ht="15" hidden="1" customHeight="1">
      <c r="BP5061" s="236">
        <f ca="1"/>
        <v>3.5020833333333301</v>
      </c>
    </row>
    <row r="5062" spans="68:68" ht="15" hidden="1" customHeight="1">
      <c r="BP5062" s="236">
        <f ca="1"/>
        <v>3.50277777777778</v>
      </c>
    </row>
    <row r="5063" spans="68:68" ht="15" hidden="1" customHeight="1">
      <c r="BP5063" s="236">
        <f ca="1"/>
        <v>3.5034722222222201</v>
      </c>
    </row>
    <row r="5064" spans="68:68" ht="15" hidden="1" customHeight="1">
      <c r="BP5064" s="236">
        <f ca="1"/>
        <v>3.50416666666667</v>
      </c>
    </row>
    <row r="5065" spans="68:68" ht="15" hidden="1" customHeight="1">
      <c r="BP5065" s="236">
        <f ca="1"/>
        <v>3.5048611111111101</v>
      </c>
    </row>
    <row r="5066" spans="68:68" ht="15" hidden="1" customHeight="1">
      <c r="BP5066" s="236">
        <f ca="1"/>
        <v>3.50555555555556</v>
      </c>
    </row>
    <row r="5067" spans="68:68" ht="15" hidden="1" customHeight="1">
      <c r="BP5067" s="236">
        <f ca="1"/>
        <v>3.5062500000000001</v>
      </c>
    </row>
    <row r="5068" spans="68:68" ht="15" hidden="1" customHeight="1">
      <c r="BP5068" s="236">
        <f ca="1"/>
        <v>3.5069444444444402</v>
      </c>
    </row>
    <row r="5069" spans="68:68" ht="15" hidden="1" customHeight="1">
      <c r="BP5069" s="236">
        <f ca="1"/>
        <v>3.5076388888888901</v>
      </c>
    </row>
    <row r="5070" spans="68:68" ht="15" hidden="1" customHeight="1">
      <c r="BP5070" s="236">
        <f ca="1"/>
        <v>3.5083333333333302</v>
      </c>
    </row>
    <row r="5071" spans="68:68" ht="15" hidden="1" customHeight="1">
      <c r="BP5071" s="236">
        <f ca="1"/>
        <v>3.5090277777777801</v>
      </c>
    </row>
    <row r="5072" spans="68:68" ht="15" hidden="1" customHeight="1">
      <c r="BP5072" s="236">
        <f ca="1"/>
        <v>3.5097222222222202</v>
      </c>
    </row>
    <row r="5073" spans="68:68" ht="15" hidden="1" customHeight="1">
      <c r="BP5073" s="236">
        <f ca="1"/>
        <v>3.5104166666666701</v>
      </c>
    </row>
    <row r="5074" spans="68:68" ht="15" hidden="1" customHeight="1">
      <c r="BP5074" s="236">
        <f ca="1"/>
        <v>3.5111111111111102</v>
      </c>
    </row>
    <row r="5075" spans="68:68" ht="15" hidden="1" customHeight="1">
      <c r="BP5075" s="236">
        <f ca="1"/>
        <v>3.5118055555555601</v>
      </c>
    </row>
    <row r="5076" spans="68:68" ht="15" hidden="1" customHeight="1">
      <c r="BP5076" s="236">
        <f ca="1"/>
        <v>3.5125000000000002</v>
      </c>
    </row>
    <row r="5077" spans="68:68" ht="15" hidden="1" customHeight="1">
      <c r="BP5077" s="236">
        <f ca="1"/>
        <v>3.5131944444444398</v>
      </c>
    </row>
    <row r="5078" spans="68:68" ht="15" hidden="1" customHeight="1">
      <c r="BP5078" s="236">
        <f ca="1"/>
        <v>3.5138888888888902</v>
      </c>
    </row>
    <row r="5079" spans="68:68" ht="15" hidden="1" customHeight="1">
      <c r="BP5079" s="236">
        <f ca="1"/>
        <v>3.5145833333333298</v>
      </c>
    </row>
    <row r="5080" spans="68:68" ht="15" hidden="1" customHeight="1">
      <c r="BP5080" s="236">
        <f ca="1"/>
        <v>3.5152777777777802</v>
      </c>
    </row>
    <row r="5081" spans="68:68" ht="15" hidden="1" customHeight="1">
      <c r="BP5081" s="236">
        <f ca="1"/>
        <v>3.5159722222222198</v>
      </c>
    </row>
    <row r="5082" spans="68:68" ht="15" hidden="1" customHeight="1">
      <c r="BP5082" s="236">
        <f ca="1"/>
        <v>3.5166666666666702</v>
      </c>
    </row>
    <row r="5083" spans="68:68" ht="15" hidden="1" customHeight="1">
      <c r="BP5083" s="236">
        <f ca="1"/>
        <v>3.5173611111111098</v>
      </c>
    </row>
    <row r="5084" spans="68:68" ht="15" hidden="1" customHeight="1">
      <c r="BP5084" s="236">
        <f ca="1"/>
        <v>3.5180555555555602</v>
      </c>
    </row>
    <row r="5085" spans="68:68" ht="15" hidden="1" customHeight="1">
      <c r="BP5085" s="236">
        <f ca="1"/>
        <v>3.5187499999999998</v>
      </c>
    </row>
    <row r="5086" spans="68:68" ht="15" hidden="1" customHeight="1">
      <c r="BP5086" s="236">
        <f ca="1"/>
        <v>3.5194444444444399</v>
      </c>
    </row>
    <row r="5087" spans="68:68" ht="15" hidden="1" customHeight="1">
      <c r="BP5087" s="236">
        <f ca="1"/>
        <v>3.5201388888888898</v>
      </c>
    </row>
    <row r="5088" spans="68:68" ht="15" hidden="1" customHeight="1">
      <c r="BP5088" s="236">
        <f ca="1"/>
        <v>3.5208333333333299</v>
      </c>
    </row>
    <row r="5089" spans="68:68" ht="15" hidden="1" customHeight="1">
      <c r="BP5089" s="236">
        <f ca="1"/>
        <v>3.5215277777777798</v>
      </c>
    </row>
    <row r="5090" spans="68:68" ht="15" hidden="1" customHeight="1">
      <c r="BP5090" s="236">
        <f ca="1"/>
        <v>3.5222222222222199</v>
      </c>
    </row>
    <row r="5091" spans="68:68" ht="15" hidden="1" customHeight="1">
      <c r="BP5091" s="236">
        <f ca="1"/>
        <v>3.5229166666666698</v>
      </c>
    </row>
    <row r="5092" spans="68:68" ht="15" hidden="1" customHeight="1">
      <c r="BP5092" s="236">
        <f ca="1"/>
        <v>3.5236111111111099</v>
      </c>
    </row>
    <row r="5093" spans="68:68" ht="15" hidden="1" customHeight="1">
      <c r="BP5093" s="236">
        <f ca="1"/>
        <v>3.5243055555555598</v>
      </c>
    </row>
    <row r="5094" spans="68:68" ht="15" hidden="1" customHeight="1">
      <c r="BP5094" s="236">
        <f ca="1"/>
        <v>3.5249999999999999</v>
      </c>
    </row>
    <row r="5095" spans="68:68" ht="15" hidden="1" customHeight="1">
      <c r="BP5095" s="236">
        <f ca="1"/>
        <v>3.52569444444444</v>
      </c>
    </row>
    <row r="5096" spans="68:68" ht="15" hidden="1" customHeight="1">
      <c r="BP5096" s="236">
        <f ca="1"/>
        <v>3.5263888888888899</v>
      </c>
    </row>
    <row r="5097" spans="68:68" ht="15" hidden="1" customHeight="1">
      <c r="BP5097" s="236">
        <f ca="1"/>
        <v>3.52708333333333</v>
      </c>
    </row>
    <row r="5098" spans="68:68" ht="15" hidden="1" customHeight="1">
      <c r="BP5098" s="236">
        <f ca="1"/>
        <v>3.5277777777777799</v>
      </c>
    </row>
    <row r="5099" spans="68:68" ht="15" hidden="1" customHeight="1">
      <c r="BP5099" s="236">
        <f ca="1"/>
        <v>3.52847222222222</v>
      </c>
    </row>
    <row r="5100" spans="68:68" ht="15" hidden="1" customHeight="1">
      <c r="BP5100" s="236">
        <f ca="1"/>
        <v>3.5291666666666699</v>
      </c>
    </row>
    <row r="5101" spans="68:68" ht="15" hidden="1" customHeight="1">
      <c r="BP5101" s="236">
        <f ca="1"/>
        <v>3.52986111111111</v>
      </c>
    </row>
    <row r="5102" spans="68:68" ht="15" hidden="1" customHeight="1">
      <c r="BP5102" s="236">
        <f ca="1"/>
        <v>3.5305555555555599</v>
      </c>
    </row>
    <row r="5103" spans="68:68" ht="15" hidden="1" customHeight="1">
      <c r="BP5103" s="236">
        <f ca="1"/>
        <v>3.53125</v>
      </c>
    </row>
    <row r="5104" spans="68:68" ht="15" hidden="1" customHeight="1">
      <c r="BP5104" s="236">
        <f ca="1"/>
        <v>3.5319444444444401</v>
      </c>
    </row>
    <row r="5105" spans="68:68" ht="15" hidden="1" customHeight="1">
      <c r="BP5105" s="236">
        <f ca="1"/>
        <v>3.53263888888889</v>
      </c>
    </row>
    <row r="5106" spans="68:68" ht="15" hidden="1" customHeight="1">
      <c r="BP5106" s="236">
        <f ca="1"/>
        <v>3.5333333333333301</v>
      </c>
    </row>
    <row r="5107" spans="68:68" ht="15" hidden="1" customHeight="1">
      <c r="BP5107" s="236">
        <f ca="1"/>
        <v>3.53402777777778</v>
      </c>
    </row>
    <row r="5108" spans="68:68" ht="15" hidden="1" customHeight="1">
      <c r="BP5108" s="236">
        <f ca="1"/>
        <v>3.5347222222222201</v>
      </c>
    </row>
    <row r="5109" spans="68:68" ht="15" hidden="1" customHeight="1">
      <c r="BP5109" s="236">
        <f ca="1"/>
        <v>3.53541666666667</v>
      </c>
    </row>
    <row r="5110" spans="68:68" ht="15" hidden="1" customHeight="1">
      <c r="BP5110" s="236">
        <f ca="1"/>
        <v>3.5361111111111101</v>
      </c>
    </row>
    <row r="5111" spans="68:68" ht="15" hidden="1" customHeight="1">
      <c r="BP5111" s="236">
        <f ca="1"/>
        <v>3.53680555555556</v>
      </c>
    </row>
    <row r="5112" spans="68:68" ht="15" hidden="1" customHeight="1">
      <c r="BP5112" s="236">
        <f ca="1"/>
        <v>3.5375000000000001</v>
      </c>
    </row>
    <row r="5113" spans="68:68" ht="15" hidden="1" customHeight="1">
      <c r="BP5113" s="236">
        <f ca="1"/>
        <v>3.5381944444444402</v>
      </c>
    </row>
    <row r="5114" spans="68:68" ht="15" hidden="1" customHeight="1">
      <c r="BP5114" s="236">
        <f ca="1"/>
        <v>3.5388888888888901</v>
      </c>
    </row>
    <row r="5115" spans="68:68" ht="15" hidden="1" customHeight="1">
      <c r="BP5115" s="236">
        <f ca="1"/>
        <v>3.5395833333333302</v>
      </c>
    </row>
    <row r="5116" spans="68:68" ht="15" hidden="1" customHeight="1">
      <c r="BP5116" s="236">
        <f ca="1"/>
        <v>3.5402777777777801</v>
      </c>
    </row>
    <row r="5117" spans="68:68" ht="15" hidden="1" customHeight="1">
      <c r="BP5117" s="236">
        <f ca="1"/>
        <v>3.5409722222222202</v>
      </c>
    </row>
    <row r="5118" spans="68:68" ht="15" hidden="1" customHeight="1">
      <c r="BP5118" s="236">
        <f ca="1"/>
        <v>3.5416666666666701</v>
      </c>
    </row>
    <row r="5119" spans="68:68" ht="15" hidden="1" customHeight="1">
      <c r="BP5119" s="236">
        <f ca="1"/>
        <v>3.5423611111111102</v>
      </c>
    </row>
    <row r="5120" spans="68:68" ht="15" hidden="1" customHeight="1">
      <c r="BP5120" s="236">
        <f ca="1"/>
        <v>3.5430555555555601</v>
      </c>
    </row>
    <row r="5121" spans="68:68" ht="15" hidden="1" customHeight="1">
      <c r="BP5121" s="236">
        <f ca="1"/>
        <v>3.5437500000000002</v>
      </c>
    </row>
    <row r="5122" spans="68:68" ht="15" hidden="1" customHeight="1">
      <c r="BP5122" s="236">
        <f ca="1"/>
        <v>3.5444444444444398</v>
      </c>
    </row>
    <row r="5123" spans="68:68" ht="15" hidden="1" customHeight="1">
      <c r="BP5123" s="236">
        <f ca="1"/>
        <v>3.5451388888888902</v>
      </c>
    </row>
    <row r="5124" spans="68:68" ht="15" hidden="1" customHeight="1">
      <c r="BP5124" s="236">
        <f ca="1"/>
        <v>3.5458333333333298</v>
      </c>
    </row>
    <row r="5125" spans="68:68" ht="15" hidden="1" customHeight="1">
      <c r="BP5125" s="236">
        <f ca="1"/>
        <v>3.5465277777777802</v>
      </c>
    </row>
    <row r="5126" spans="68:68" ht="15" hidden="1" customHeight="1">
      <c r="BP5126" s="236">
        <f ca="1"/>
        <v>3.5472222222222198</v>
      </c>
    </row>
    <row r="5127" spans="68:68" ht="15" hidden="1" customHeight="1">
      <c r="BP5127" s="236">
        <f ca="1"/>
        <v>3.5479166666666702</v>
      </c>
    </row>
    <row r="5128" spans="68:68" ht="15" hidden="1" customHeight="1">
      <c r="BP5128" s="236">
        <f ca="1"/>
        <v>3.5486111111111098</v>
      </c>
    </row>
    <row r="5129" spans="68:68" ht="15" hidden="1" customHeight="1">
      <c r="BP5129" s="236">
        <f ca="1"/>
        <v>3.5493055555555602</v>
      </c>
    </row>
    <row r="5130" spans="68:68" ht="15" hidden="1" customHeight="1">
      <c r="BP5130" s="236">
        <f ca="1"/>
        <v>3.55</v>
      </c>
    </row>
    <row r="5131" spans="68:68" ht="15" hidden="1" customHeight="1">
      <c r="BP5131" s="236">
        <f ca="1"/>
        <v>3.5506944444444399</v>
      </c>
    </row>
    <row r="5132" spans="68:68" ht="15" hidden="1" customHeight="1">
      <c r="BP5132" s="236">
        <f ca="1"/>
        <v>3.5513888888888898</v>
      </c>
    </row>
    <row r="5133" spans="68:68" ht="15" hidden="1" customHeight="1">
      <c r="BP5133" s="236">
        <f ca="1"/>
        <v>3.5520833333333299</v>
      </c>
    </row>
    <row r="5134" spans="68:68" ht="15" hidden="1" customHeight="1">
      <c r="BP5134" s="236">
        <f ca="1"/>
        <v>3.5527777777777798</v>
      </c>
    </row>
    <row r="5135" spans="68:68" ht="15" hidden="1" customHeight="1">
      <c r="BP5135" s="236">
        <f ca="1"/>
        <v>3.5534722222222199</v>
      </c>
    </row>
    <row r="5136" spans="68:68" ht="15" hidden="1" customHeight="1">
      <c r="BP5136" s="236">
        <f ca="1"/>
        <v>3.5541666666666698</v>
      </c>
    </row>
    <row r="5137" spans="68:68" ht="15" hidden="1" customHeight="1">
      <c r="BP5137" s="236">
        <f ca="1"/>
        <v>3.5548611111111099</v>
      </c>
    </row>
    <row r="5138" spans="68:68" ht="15" hidden="1" customHeight="1">
      <c r="BP5138" s="236">
        <f ca="1"/>
        <v>3.5555555555555598</v>
      </c>
    </row>
    <row r="5139" spans="68:68" ht="15" hidden="1" customHeight="1">
      <c r="BP5139" s="236">
        <f ca="1"/>
        <v>3.5562499999999999</v>
      </c>
    </row>
    <row r="5140" spans="68:68" ht="15" hidden="1" customHeight="1">
      <c r="BP5140" s="236">
        <f ca="1"/>
        <v>3.55694444444444</v>
      </c>
    </row>
    <row r="5141" spans="68:68" ht="15" hidden="1" customHeight="1">
      <c r="BP5141" s="236">
        <f ca="1"/>
        <v>3.5576388888888899</v>
      </c>
    </row>
    <row r="5142" spans="68:68" ht="15" hidden="1" customHeight="1">
      <c r="BP5142" s="236">
        <f ca="1"/>
        <v>3.55833333333333</v>
      </c>
    </row>
    <row r="5143" spans="68:68" ht="15" hidden="1" customHeight="1">
      <c r="BP5143" s="236">
        <f ca="1"/>
        <v>3.5590277777777799</v>
      </c>
    </row>
    <row r="5144" spans="68:68" ht="15" hidden="1" customHeight="1">
      <c r="BP5144" s="236">
        <f ca="1"/>
        <v>3.55972222222222</v>
      </c>
    </row>
    <row r="5145" spans="68:68" ht="15" hidden="1" customHeight="1">
      <c r="BP5145" s="236">
        <f ca="1"/>
        <v>3.5604166666666699</v>
      </c>
    </row>
    <row r="5146" spans="68:68" ht="15" hidden="1" customHeight="1">
      <c r="BP5146" s="236">
        <f ca="1"/>
        <v>3.56111111111111</v>
      </c>
    </row>
    <row r="5147" spans="68:68" ht="15" hidden="1" customHeight="1">
      <c r="BP5147" s="236">
        <f ca="1"/>
        <v>3.5618055555555599</v>
      </c>
    </row>
    <row r="5148" spans="68:68" ht="15" hidden="1" customHeight="1">
      <c r="BP5148" s="236">
        <f ca="1"/>
        <v>3.5625</v>
      </c>
    </row>
    <row r="5149" spans="68:68" ht="15" hidden="1" customHeight="1">
      <c r="BP5149" s="236">
        <f ca="1"/>
        <v>3.5631944444444401</v>
      </c>
    </row>
    <row r="5150" spans="68:68" ht="15" hidden="1" customHeight="1">
      <c r="BP5150" s="236">
        <f ca="1"/>
        <v>3.56388888888889</v>
      </c>
    </row>
    <row r="5151" spans="68:68" ht="15" hidden="1" customHeight="1">
      <c r="BP5151" s="236">
        <f ca="1"/>
        <v>3.5645833333333301</v>
      </c>
    </row>
    <row r="5152" spans="68:68" ht="15" hidden="1" customHeight="1">
      <c r="BP5152" s="236">
        <f ca="1"/>
        <v>3.56527777777778</v>
      </c>
    </row>
    <row r="5153" spans="68:68" ht="15" hidden="1" customHeight="1">
      <c r="BP5153" s="236">
        <f ca="1"/>
        <v>3.5659722222222201</v>
      </c>
    </row>
    <row r="5154" spans="68:68" ht="15" hidden="1" customHeight="1">
      <c r="BP5154" s="236">
        <f ca="1"/>
        <v>3.56666666666667</v>
      </c>
    </row>
    <row r="5155" spans="68:68" ht="15" hidden="1" customHeight="1">
      <c r="BP5155" s="236">
        <f ca="1"/>
        <v>3.5673611111111101</v>
      </c>
    </row>
    <row r="5156" spans="68:68" ht="15" hidden="1" customHeight="1">
      <c r="BP5156" s="236">
        <f ca="1"/>
        <v>3.56805555555556</v>
      </c>
    </row>
    <row r="5157" spans="68:68" ht="15" hidden="1" customHeight="1">
      <c r="BP5157" s="236">
        <f ca="1"/>
        <v>3.5687500000000001</v>
      </c>
    </row>
    <row r="5158" spans="68:68" ht="15" hidden="1" customHeight="1">
      <c r="BP5158" s="236">
        <f ca="1"/>
        <v>3.5694444444444402</v>
      </c>
    </row>
    <row r="5159" spans="68:68" ht="15" hidden="1" customHeight="1">
      <c r="BP5159" s="236">
        <f ca="1"/>
        <v>3.5701388888888901</v>
      </c>
    </row>
    <row r="5160" spans="68:68" ht="15" hidden="1" customHeight="1">
      <c r="BP5160" s="236">
        <f ca="1"/>
        <v>3.5708333333333302</v>
      </c>
    </row>
    <row r="5161" spans="68:68" ht="15" hidden="1" customHeight="1">
      <c r="BP5161" s="236">
        <f ca="1"/>
        <v>3.5715277777777801</v>
      </c>
    </row>
    <row r="5162" spans="68:68" ht="15" hidden="1" customHeight="1">
      <c r="BP5162" s="236">
        <f ca="1"/>
        <v>3.5722222222222202</v>
      </c>
    </row>
    <row r="5163" spans="68:68" ht="15" hidden="1" customHeight="1">
      <c r="BP5163" s="236">
        <f ca="1"/>
        <v>3.5729166666666701</v>
      </c>
    </row>
    <row r="5164" spans="68:68" ht="15" hidden="1" customHeight="1">
      <c r="BP5164" s="236">
        <f ca="1"/>
        <v>3.5736111111111102</v>
      </c>
    </row>
    <row r="5165" spans="68:68" ht="15" hidden="1" customHeight="1">
      <c r="BP5165" s="236">
        <f ca="1"/>
        <v>3.5743055555555601</v>
      </c>
    </row>
    <row r="5166" spans="68:68" ht="15" hidden="1" customHeight="1">
      <c r="BP5166" s="236">
        <f ca="1"/>
        <v>3.5750000000000002</v>
      </c>
    </row>
    <row r="5167" spans="68:68" ht="15" hidden="1" customHeight="1">
      <c r="BP5167" s="236">
        <f ca="1"/>
        <v>3.5756944444444398</v>
      </c>
    </row>
    <row r="5168" spans="68:68" ht="15" hidden="1" customHeight="1">
      <c r="BP5168" s="236">
        <f ca="1"/>
        <v>3.5763888888888902</v>
      </c>
    </row>
    <row r="5169" spans="68:68" ht="15" hidden="1" customHeight="1">
      <c r="BP5169" s="236">
        <f ca="1"/>
        <v>3.5770833333333298</v>
      </c>
    </row>
    <row r="5170" spans="68:68" ht="15" hidden="1" customHeight="1">
      <c r="BP5170" s="236">
        <f ca="1"/>
        <v>3.5777777777777802</v>
      </c>
    </row>
    <row r="5171" spans="68:68" ht="15" hidden="1" customHeight="1">
      <c r="BP5171" s="236">
        <f ca="1"/>
        <v>3.5784722222222198</v>
      </c>
    </row>
    <row r="5172" spans="68:68" ht="15" hidden="1" customHeight="1">
      <c r="BP5172" s="236">
        <f ca="1"/>
        <v>3.5791666666666702</v>
      </c>
    </row>
    <row r="5173" spans="68:68" ht="15" hidden="1" customHeight="1">
      <c r="BP5173" s="236">
        <f ca="1"/>
        <v>3.5798611111111098</v>
      </c>
    </row>
    <row r="5174" spans="68:68" ht="15" hidden="1" customHeight="1">
      <c r="BP5174" s="236">
        <f ca="1"/>
        <v>3.5805555555555602</v>
      </c>
    </row>
    <row r="5175" spans="68:68" ht="15" hidden="1" customHeight="1">
      <c r="BP5175" s="236">
        <f ca="1"/>
        <v>3.5812499999999998</v>
      </c>
    </row>
    <row r="5176" spans="68:68" ht="15" hidden="1" customHeight="1">
      <c r="BP5176" s="236">
        <f ca="1"/>
        <v>3.5819444444444399</v>
      </c>
    </row>
    <row r="5177" spans="68:68" ht="15" hidden="1" customHeight="1">
      <c r="BP5177" s="236">
        <f ca="1"/>
        <v>3.5826388888888898</v>
      </c>
    </row>
    <row r="5178" spans="68:68" ht="15" hidden="1" customHeight="1">
      <c r="BP5178" s="236">
        <f ca="1"/>
        <v>3.5833333333333299</v>
      </c>
    </row>
    <row r="5179" spans="68:68" ht="15" hidden="1" customHeight="1">
      <c r="BP5179" s="236">
        <f ca="1"/>
        <v>3.5840277777777798</v>
      </c>
    </row>
    <row r="5180" spans="68:68" ht="15" hidden="1" customHeight="1">
      <c r="BP5180" s="236">
        <f ca="1"/>
        <v>3.5847222222222199</v>
      </c>
    </row>
    <row r="5181" spans="68:68" ht="15" hidden="1" customHeight="1">
      <c r="BP5181" s="236">
        <f ca="1"/>
        <v>3.5854166666666698</v>
      </c>
    </row>
    <row r="5182" spans="68:68" ht="15" hidden="1" customHeight="1">
      <c r="BP5182" s="236">
        <f ca="1"/>
        <v>3.5861111111111099</v>
      </c>
    </row>
    <row r="5183" spans="68:68" ht="15" hidden="1" customHeight="1">
      <c r="BP5183" s="236">
        <f ca="1"/>
        <v>3.5868055555555598</v>
      </c>
    </row>
    <row r="5184" spans="68:68" ht="15" hidden="1" customHeight="1">
      <c r="BP5184" s="236">
        <f ca="1"/>
        <v>3.5874999999999999</v>
      </c>
    </row>
    <row r="5185" spans="68:68" ht="15" hidden="1" customHeight="1">
      <c r="BP5185" s="236">
        <f ca="1"/>
        <v>3.58819444444444</v>
      </c>
    </row>
    <row r="5186" spans="68:68" ht="15" hidden="1" customHeight="1">
      <c r="BP5186" s="236">
        <f ca="1"/>
        <v>3.5888888888888899</v>
      </c>
    </row>
    <row r="5187" spans="68:68" ht="15" hidden="1" customHeight="1">
      <c r="BP5187" s="236">
        <f ca="1"/>
        <v>3.58958333333333</v>
      </c>
    </row>
    <row r="5188" spans="68:68" ht="15" hidden="1" customHeight="1">
      <c r="BP5188" s="236">
        <f ca="1"/>
        <v>3.5902777777777799</v>
      </c>
    </row>
    <row r="5189" spans="68:68" ht="15" hidden="1" customHeight="1">
      <c r="BP5189" s="236">
        <f ca="1"/>
        <v>3.59097222222222</v>
      </c>
    </row>
    <row r="5190" spans="68:68" ht="15" hidden="1" customHeight="1">
      <c r="BP5190" s="236">
        <f ca="1"/>
        <v>3.5916666666666699</v>
      </c>
    </row>
    <row r="5191" spans="68:68" ht="15" hidden="1" customHeight="1">
      <c r="BP5191" s="236">
        <f ca="1"/>
        <v>3.59236111111111</v>
      </c>
    </row>
    <row r="5192" spans="68:68" ht="15" hidden="1" customHeight="1">
      <c r="BP5192" s="236">
        <f ca="1"/>
        <v>3.5930555555555599</v>
      </c>
    </row>
    <row r="5193" spans="68:68" ht="15" hidden="1" customHeight="1">
      <c r="BP5193" s="236">
        <f ca="1"/>
        <v>3.59375</v>
      </c>
    </row>
    <row r="5194" spans="68:68" ht="15" hidden="1" customHeight="1">
      <c r="BP5194" s="236">
        <f ca="1"/>
        <v>3.5944444444444401</v>
      </c>
    </row>
    <row r="5195" spans="68:68" ht="15" hidden="1" customHeight="1">
      <c r="BP5195" s="236">
        <f ca="1"/>
        <v>3.59513888888889</v>
      </c>
    </row>
    <row r="5196" spans="68:68" ht="15" hidden="1" customHeight="1">
      <c r="BP5196" s="236">
        <f ca="1"/>
        <v>3.5958333333333301</v>
      </c>
    </row>
    <row r="5197" spans="68:68" ht="15" hidden="1" customHeight="1">
      <c r="BP5197" s="236">
        <f ca="1"/>
        <v>3.59652777777778</v>
      </c>
    </row>
    <row r="5198" spans="68:68" ht="15" hidden="1" customHeight="1">
      <c r="BP5198" s="236">
        <f ca="1"/>
        <v>3.5972222222222201</v>
      </c>
    </row>
    <row r="5199" spans="68:68" ht="15" hidden="1" customHeight="1">
      <c r="BP5199" s="236">
        <f ca="1"/>
        <v>3.59791666666667</v>
      </c>
    </row>
    <row r="5200" spans="68:68" ht="15" hidden="1" customHeight="1">
      <c r="BP5200" s="236">
        <f ca="1"/>
        <v>3.5986111111111101</v>
      </c>
    </row>
    <row r="5201" spans="68:68" ht="15" hidden="1" customHeight="1">
      <c r="BP5201" s="236">
        <f ca="1"/>
        <v>3.59930555555556</v>
      </c>
    </row>
    <row r="5202" spans="68:68" ht="15" hidden="1" customHeight="1">
      <c r="BP5202" s="236">
        <f ca="1"/>
        <v>3.6</v>
      </c>
    </row>
    <row r="5203" spans="68:68" ht="15" hidden="1" customHeight="1">
      <c r="BP5203" s="236">
        <f ca="1"/>
        <v>3.6006944444444402</v>
      </c>
    </row>
    <row r="5204" spans="68:68" ht="15" hidden="1" customHeight="1">
      <c r="BP5204" s="236">
        <f ca="1"/>
        <v>3.6013888888888901</v>
      </c>
    </row>
    <row r="5205" spans="68:68" ht="15" hidden="1" customHeight="1">
      <c r="BP5205" s="236">
        <f ca="1"/>
        <v>3.6020833333333302</v>
      </c>
    </row>
    <row r="5206" spans="68:68" ht="15" hidden="1" customHeight="1">
      <c r="BP5206" s="236">
        <f ca="1"/>
        <v>3.6027777777777801</v>
      </c>
    </row>
    <row r="5207" spans="68:68" ht="15" hidden="1" customHeight="1">
      <c r="BP5207" s="236">
        <f ca="1"/>
        <v>3.6034722222222202</v>
      </c>
    </row>
    <row r="5208" spans="68:68" ht="15" hidden="1" customHeight="1">
      <c r="BP5208" s="236">
        <f ca="1"/>
        <v>3.6041666666666701</v>
      </c>
    </row>
    <row r="5209" spans="68:68" ht="15" hidden="1" customHeight="1">
      <c r="BP5209" s="236">
        <f ca="1"/>
        <v>3.6048611111111102</v>
      </c>
    </row>
    <row r="5210" spans="68:68" ht="15" hidden="1" customHeight="1">
      <c r="BP5210" s="236">
        <f ca="1"/>
        <v>3.6055555555555601</v>
      </c>
    </row>
    <row r="5211" spans="68:68" ht="15" hidden="1" customHeight="1">
      <c r="BP5211" s="236">
        <f ca="1"/>
        <v>3.6062500000000002</v>
      </c>
    </row>
    <row r="5212" spans="68:68" ht="15" hidden="1" customHeight="1">
      <c r="BP5212" s="236">
        <f ca="1"/>
        <v>3.6069444444444398</v>
      </c>
    </row>
    <row r="5213" spans="68:68" ht="15" hidden="1" customHeight="1">
      <c r="BP5213" s="236">
        <f ca="1"/>
        <v>3.6076388888888902</v>
      </c>
    </row>
    <row r="5214" spans="68:68" ht="15" hidden="1" customHeight="1">
      <c r="BP5214" s="236">
        <f ca="1"/>
        <v>3.6083333333333298</v>
      </c>
    </row>
    <row r="5215" spans="68:68" ht="15" hidden="1" customHeight="1">
      <c r="BP5215" s="236">
        <f ca="1"/>
        <v>3.6090277777777802</v>
      </c>
    </row>
    <row r="5216" spans="68:68" ht="15" hidden="1" customHeight="1">
      <c r="BP5216" s="236">
        <f ca="1"/>
        <v>3.6097222222222198</v>
      </c>
    </row>
    <row r="5217" spans="68:68" ht="15" hidden="1" customHeight="1">
      <c r="BP5217" s="236">
        <f ca="1"/>
        <v>3.6104166666666702</v>
      </c>
    </row>
    <row r="5218" spans="68:68" ht="15" hidden="1" customHeight="1">
      <c r="BP5218" s="236">
        <f ca="1"/>
        <v>3.6111111111111098</v>
      </c>
    </row>
    <row r="5219" spans="68:68" ht="15" hidden="1" customHeight="1">
      <c r="BP5219" s="236">
        <f ca="1"/>
        <v>3.6118055555555602</v>
      </c>
    </row>
    <row r="5220" spans="68:68" ht="15" hidden="1" customHeight="1">
      <c r="BP5220" s="236">
        <f ca="1"/>
        <v>3.6124999999999998</v>
      </c>
    </row>
    <row r="5221" spans="68:68" ht="15" hidden="1" customHeight="1">
      <c r="BP5221" s="236">
        <f ca="1"/>
        <v>3.6131944444444399</v>
      </c>
    </row>
    <row r="5222" spans="68:68" ht="15" hidden="1" customHeight="1">
      <c r="BP5222" s="236">
        <f ca="1"/>
        <v>3.6138888888888898</v>
      </c>
    </row>
    <row r="5223" spans="68:68" ht="15" hidden="1" customHeight="1">
      <c r="BP5223" s="236">
        <f ca="1"/>
        <v>3.6145833333333299</v>
      </c>
    </row>
    <row r="5224" spans="68:68" ht="15" hidden="1" customHeight="1">
      <c r="BP5224" s="236">
        <f ca="1"/>
        <v>3.6152777777777798</v>
      </c>
    </row>
    <row r="5225" spans="68:68" ht="15" hidden="1" customHeight="1">
      <c r="BP5225" s="236">
        <f ca="1"/>
        <v>3.6159722222222199</v>
      </c>
    </row>
    <row r="5226" spans="68:68" ht="15" hidden="1" customHeight="1">
      <c r="BP5226" s="236">
        <f ca="1"/>
        <v>3.6166666666666698</v>
      </c>
    </row>
    <row r="5227" spans="68:68" ht="15" hidden="1" customHeight="1">
      <c r="BP5227" s="236">
        <f ca="1"/>
        <v>3.6173611111111099</v>
      </c>
    </row>
    <row r="5228" spans="68:68" ht="15" hidden="1" customHeight="1">
      <c r="BP5228" s="236">
        <f ca="1"/>
        <v>3.6180555555555598</v>
      </c>
    </row>
    <row r="5229" spans="68:68" ht="15" hidden="1" customHeight="1">
      <c r="BP5229" s="236">
        <f ca="1"/>
        <v>3.6187499999999999</v>
      </c>
    </row>
    <row r="5230" spans="68:68" ht="15" hidden="1" customHeight="1">
      <c r="BP5230" s="236">
        <f ca="1"/>
        <v>3.61944444444444</v>
      </c>
    </row>
    <row r="5231" spans="68:68" ht="15" hidden="1" customHeight="1">
      <c r="BP5231" s="236">
        <f ca="1"/>
        <v>3.6201388888888899</v>
      </c>
    </row>
    <row r="5232" spans="68:68" ht="15" hidden="1" customHeight="1">
      <c r="BP5232" s="236">
        <f ca="1"/>
        <v>3.62083333333333</v>
      </c>
    </row>
    <row r="5233" spans="68:68" ht="15" hidden="1" customHeight="1">
      <c r="BP5233" s="236">
        <f ca="1"/>
        <v>3.6215277777777799</v>
      </c>
    </row>
    <row r="5234" spans="68:68" ht="15" hidden="1" customHeight="1">
      <c r="BP5234" s="236">
        <f ca="1"/>
        <v>3.62222222222222</v>
      </c>
    </row>
    <row r="5235" spans="68:68" ht="15" hidden="1" customHeight="1">
      <c r="BP5235" s="236">
        <f ca="1"/>
        <v>3.6229166666666699</v>
      </c>
    </row>
    <row r="5236" spans="68:68" ht="15" hidden="1" customHeight="1">
      <c r="BP5236" s="236">
        <f ca="1"/>
        <v>3.62361111111111</v>
      </c>
    </row>
    <row r="5237" spans="68:68" ht="15" hidden="1" customHeight="1">
      <c r="BP5237" s="236">
        <f ca="1"/>
        <v>3.6243055555555599</v>
      </c>
    </row>
    <row r="5238" spans="68:68" ht="15" hidden="1" customHeight="1">
      <c r="BP5238" s="236">
        <f ca="1"/>
        <v>3.625</v>
      </c>
    </row>
    <row r="5239" spans="68:68" ht="15" hidden="1" customHeight="1">
      <c r="BP5239" s="236">
        <f ca="1"/>
        <v>3.6256944444444401</v>
      </c>
    </row>
    <row r="5240" spans="68:68" ht="15" hidden="1" customHeight="1">
      <c r="BP5240" s="236">
        <f ca="1"/>
        <v>3.62638888888889</v>
      </c>
    </row>
    <row r="5241" spans="68:68" ht="15" hidden="1" customHeight="1">
      <c r="BP5241" s="236">
        <f ca="1"/>
        <v>3.6270833333333301</v>
      </c>
    </row>
    <row r="5242" spans="68:68" ht="15" hidden="1" customHeight="1">
      <c r="BP5242" s="236">
        <f ca="1"/>
        <v>3.62777777777778</v>
      </c>
    </row>
    <row r="5243" spans="68:68" ht="15" hidden="1" customHeight="1">
      <c r="BP5243" s="236">
        <f ca="1"/>
        <v>3.6284722222222201</v>
      </c>
    </row>
    <row r="5244" spans="68:68" ht="15" hidden="1" customHeight="1">
      <c r="BP5244" s="236">
        <f ca="1"/>
        <v>3.62916666666667</v>
      </c>
    </row>
    <row r="5245" spans="68:68" ht="15" hidden="1" customHeight="1">
      <c r="BP5245" s="236">
        <f ca="1"/>
        <v>3.6298611111111101</v>
      </c>
    </row>
    <row r="5246" spans="68:68" ht="15" hidden="1" customHeight="1">
      <c r="BP5246" s="236">
        <f ca="1"/>
        <v>3.63055555555556</v>
      </c>
    </row>
    <row r="5247" spans="68:68" ht="15" hidden="1" customHeight="1">
      <c r="BP5247" s="236">
        <f ca="1"/>
        <v>3.6312500000000001</v>
      </c>
    </row>
    <row r="5248" spans="68:68" ht="15" hidden="1" customHeight="1">
      <c r="BP5248" s="236">
        <f ca="1"/>
        <v>3.6319444444444402</v>
      </c>
    </row>
    <row r="5249" spans="68:68" ht="15" hidden="1" customHeight="1">
      <c r="BP5249" s="236">
        <f ca="1"/>
        <v>3.6326388888888901</v>
      </c>
    </row>
    <row r="5250" spans="68:68" ht="15" hidden="1" customHeight="1">
      <c r="BP5250" s="236">
        <f ca="1"/>
        <v>3.6333333333333302</v>
      </c>
    </row>
    <row r="5251" spans="68:68" ht="15" hidden="1" customHeight="1">
      <c r="BP5251" s="236">
        <f ca="1"/>
        <v>3.6340277777777801</v>
      </c>
    </row>
    <row r="5252" spans="68:68" ht="15" hidden="1" customHeight="1">
      <c r="BP5252" s="236">
        <f ca="1"/>
        <v>3.6347222222222202</v>
      </c>
    </row>
    <row r="5253" spans="68:68" ht="15" hidden="1" customHeight="1">
      <c r="BP5253" s="236">
        <f ca="1"/>
        <v>3.6354166666666701</v>
      </c>
    </row>
    <row r="5254" spans="68:68" ht="15" hidden="1" customHeight="1">
      <c r="BP5254" s="236">
        <f ca="1"/>
        <v>3.6361111111111102</v>
      </c>
    </row>
    <row r="5255" spans="68:68" ht="15" hidden="1" customHeight="1">
      <c r="BP5255" s="236">
        <f ca="1"/>
        <v>3.6368055555555601</v>
      </c>
    </row>
    <row r="5256" spans="68:68" ht="15" hidden="1" customHeight="1">
      <c r="BP5256" s="236">
        <f ca="1"/>
        <v>3.6375000000000002</v>
      </c>
    </row>
    <row r="5257" spans="68:68" ht="15" hidden="1" customHeight="1">
      <c r="BP5257" s="236">
        <f ca="1"/>
        <v>3.6381944444444398</v>
      </c>
    </row>
    <row r="5258" spans="68:68" ht="15" hidden="1" customHeight="1">
      <c r="BP5258" s="236">
        <f ca="1"/>
        <v>3.6388888888888902</v>
      </c>
    </row>
    <row r="5259" spans="68:68" ht="15" hidden="1" customHeight="1">
      <c r="BP5259" s="236">
        <f ca="1"/>
        <v>3.6395833333333298</v>
      </c>
    </row>
    <row r="5260" spans="68:68" ht="15" hidden="1" customHeight="1">
      <c r="BP5260" s="236">
        <f ca="1"/>
        <v>3.6402777777777802</v>
      </c>
    </row>
    <row r="5261" spans="68:68" ht="15" hidden="1" customHeight="1">
      <c r="BP5261" s="236">
        <f ca="1"/>
        <v>3.6409722222222198</v>
      </c>
    </row>
    <row r="5262" spans="68:68" ht="15" hidden="1" customHeight="1">
      <c r="BP5262" s="236">
        <f ca="1"/>
        <v>3.6416666666666702</v>
      </c>
    </row>
    <row r="5263" spans="68:68" ht="15" hidden="1" customHeight="1">
      <c r="BP5263" s="236">
        <f ca="1"/>
        <v>3.6423611111111098</v>
      </c>
    </row>
    <row r="5264" spans="68:68" ht="15" hidden="1" customHeight="1">
      <c r="BP5264" s="236">
        <f ca="1"/>
        <v>3.6430555555555602</v>
      </c>
    </row>
    <row r="5265" spans="68:68" ht="15" hidden="1" customHeight="1">
      <c r="BP5265" s="236">
        <f ca="1"/>
        <v>3.6437499999999998</v>
      </c>
    </row>
    <row r="5266" spans="68:68" ht="15" hidden="1" customHeight="1">
      <c r="BP5266" s="236">
        <f ca="1"/>
        <v>3.6444444444444399</v>
      </c>
    </row>
    <row r="5267" spans="68:68" ht="15" hidden="1" customHeight="1">
      <c r="BP5267" s="236">
        <f ca="1"/>
        <v>3.6451388888888898</v>
      </c>
    </row>
    <row r="5268" spans="68:68" ht="15" hidden="1" customHeight="1">
      <c r="BP5268" s="236">
        <f ca="1"/>
        <v>3.6458333333333299</v>
      </c>
    </row>
    <row r="5269" spans="68:68" ht="15" hidden="1" customHeight="1">
      <c r="BP5269" s="236">
        <f ca="1"/>
        <v>3.6465277777777798</v>
      </c>
    </row>
    <row r="5270" spans="68:68" ht="15" hidden="1" customHeight="1">
      <c r="BP5270" s="236">
        <f ca="1"/>
        <v>3.6472222222222199</v>
      </c>
    </row>
    <row r="5271" spans="68:68" ht="15" hidden="1" customHeight="1">
      <c r="BP5271" s="236">
        <f ca="1"/>
        <v>3.6479166666666698</v>
      </c>
    </row>
    <row r="5272" spans="68:68" ht="15" hidden="1" customHeight="1">
      <c r="BP5272" s="236">
        <f ca="1"/>
        <v>3.6486111111111099</v>
      </c>
    </row>
    <row r="5273" spans="68:68" ht="15" hidden="1" customHeight="1">
      <c r="BP5273" s="236">
        <f ca="1"/>
        <v>3.6493055555555598</v>
      </c>
    </row>
    <row r="5274" spans="68:68" ht="15" hidden="1" customHeight="1">
      <c r="BP5274" s="236">
        <f ca="1"/>
        <v>3.65</v>
      </c>
    </row>
    <row r="5275" spans="68:68" ht="15" hidden="1" customHeight="1">
      <c r="BP5275" s="236">
        <f ca="1"/>
        <v>3.65069444444444</v>
      </c>
    </row>
    <row r="5276" spans="68:68" ht="15" hidden="1" customHeight="1">
      <c r="BP5276" s="236">
        <f ca="1"/>
        <v>3.6513888888888899</v>
      </c>
    </row>
    <row r="5277" spans="68:68" ht="15" hidden="1" customHeight="1">
      <c r="BP5277" s="236">
        <f ca="1"/>
        <v>3.65208333333333</v>
      </c>
    </row>
    <row r="5278" spans="68:68" ht="15" hidden="1" customHeight="1">
      <c r="BP5278" s="236">
        <f ca="1"/>
        <v>3.6527777777777799</v>
      </c>
    </row>
    <row r="5279" spans="68:68" ht="15" hidden="1" customHeight="1">
      <c r="BP5279" s="236">
        <f ca="1"/>
        <v>3.65347222222222</v>
      </c>
    </row>
    <row r="5280" spans="68:68" ht="15" hidden="1" customHeight="1">
      <c r="BP5280" s="236">
        <f ca="1"/>
        <v>3.6541666666666699</v>
      </c>
    </row>
    <row r="5281" spans="68:68" ht="15" hidden="1" customHeight="1">
      <c r="BP5281" s="236">
        <f ca="1"/>
        <v>3.65486111111111</v>
      </c>
    </row>
    <row r="5282" spans="68:68" ht="15" hidden="1" customHeight="1">
      <c r="BP5282" s="236">
        <f ca="1"/>
        <v>3.6555555555555599</v>
      </c>
    </row>
    <row r="5283" spans="68:68" ht="15" hidden="1" customHeight="1">
      <c r="BP5283" s="236">
        <f ca="1"/>
        <v>3.65625</v>
      </c>
    </row>
    <row r="5284" spans="68:68" ht="15" hidden="1" customHeight="1">
      <c r="BP5284" s="236">
        <f ca="1"/>
        <v>3.6569444444444401</v>
      </c>
    </row>
    <row r="5285" spans="68:68" ht="15" hidden="1" customHeight="1">
      <c r="BP5285" s="236">
        <f ca="1"/>
        <v>3.65763888888889</v>
      </c>
    </row>
    <row r="5286" spans="68:68" ht="15" hidden="1" customHeight="1">
      <c r="BP5286" s="236">
        <f ca="1"/>
        <v>3.6583333333333301</v>
      </c>
    </row>
    <row r="5287" spans="68:68" ht="15" hidden="1" customHeight="1">
      <c r="BP5287" s="236">
        <f ca="1"/>
        <v>3.65902777777778</v>
      </c>
    </row>
    <row r="5288" spans="68:68" ht="15" hidden="1" customHeight="1">
      <c r="BP5288" s="236">
        <f ca="1"/>
        <v>3.6597222222222201</v>
      </c>
    </row>
    <row r="5289" spans="68:68" ht="15" hidden="1" customHeight="1">
      <c r="BP5289" s="236">
        <f ca="1"/>
        <v>3.66041666666667</v>
      </c>
    </row>
    <row r="5290" spans="68:68" ht="15" hidden="1" customHeight="1">
      <c r="BP5290" s="236">
        <f ca="1"/>
        <v>3.6611111111111101</v>
      </c>
    </row>
    <row r="5291" spans="68:68" ht="15" hidden="1" customHeight="1">
      <c r="BP5291" s="236">
        <f ca="1"/>
        <v>3.66180555555556</v>
      </c>
    </row>
    <row r="5292" spans="68:68" ht="15" hidden="1" customHeight="1">
      <c r="BP5292" s="236">
        <f ca="1"/>
        <v>3.6625000000000001</v>
      </c>
    </row>
    <row r="5293" spans="68:68" ht="15" hidden="1" customHeight="1">
      <c r="BP5293" s="236">
        <f ca="1"/>
        <v>3.6631944444444402</v>
      </c>
    </row>
    <row r="5294" spans="68:68" ht="15" hidden="1" customHeight="1">
      <c r="BP5294" s="236">
        <f ca="1"/>
        <v>3.6638888888888901</v>
      </c>
    </row>
    <row r="5295" spans="68:68" ht="15" hidden="1" customHeight="1">
      <c r="BP5295" s="236">
        <f ca="1"/>
        <v>3.6645833333333302</v>
      </c>
    </row>
    <row r="5296" spans="68:68" ht="15" hidden="1" customHeight="1">
      <c r="BP5296" s="236">
        <f ca="1"/>
        <v>3.6652777777777801</v>
      </c>
    </row>
    <row r="5297" spans="68:68" ht="15" hidden="1" customHeight="1">
      <c r="BP5297" s="236">
        <f ca="1"/>
        <v>3.6659722222222202</v>
      </c>
    </row>
    <row r="5298" spans="68:68" ht="15" hidden="1" customHeight="1">
      <c r="BP5298" s="236">
        <f ca="1"/>
        <v>3.6666666666666701</v>
      </c>
    </row>
    <row r="5299" spans="68:68" ht="15" hidden="1" customHeight="1">
      <c r="BP5299" s="236">
        <f ca="1"/>
        <v>3.6673611111111102</v>
      </c>
    </row>
    <row r="5300" spans="68:68" ht="15" hidden="1" customHeight="1">
      <c r="BP5300" s="236">
        <f ca="1"/>
        <v>3.6680555555555601</v>
      </c>
    </row>
    <row r="5301" spans="68:68" ht="15" hidden="1" customHeight="1">
      <c r="BP5301" s="236">
        <f ca="1"/>
        <v>3.6687500000000002</v>
      </c>
    </row>
    <row r="5302" spans="68:68" ht="15" hidden="1" customHeight="1">
      <c r="BP5302" s="236">
        <f ca="1"/>
        <v>3.6694444444444398</v>
      </c>
    </row>
    <row r="5303" spans="68:68" ht="15" hidden="1" customHeight="1">
      <c r="BP5303" s="236">
        <f ca="1"/>
        <v>3.6701388888888902</v>
      </c>
    </row>
    <row r="5304" spans="68:68" ht="15" hidden="1" customHeight="1">
      <c r="BP5304" s="236">
        <f ca="1"/>
        <v>3.6708333333333298</v>
      </c>
    </row>
    <row r="5305" spans="68:68" ht="15" hidden="1" customHeight="1">
      <c r="BP5305" s="236">
        <f ca="1"/>
        <v>3.6715277777777802</v>
      </c>
    </row>
    <row r="5306" spans="68:68" ht="15" hidden="1" customHeight="1">
      <c r="BP5306" s="236">
        <f ca="1"/>
        <v>3.6722222222222198</v>
      </c>
    </row>
    <row r="5307" spans="68:68" ht="15" hidden="1" customHeight="1">
      <c r="BP5307" s="236">
        <f ca="1"/>
        <v>3.6729166666666702</v>
      </c>
    </row>
    <row r="5308" spans="68:68" ht="15" hidden="1" customHeight="1">
      <c r="BP5308" s="236">
        <f ca="1"/>
        <v>3.6736111111111098</v>
      </c>
    </row>
    <row r="5309" spans="68:68" ht="15" hidden="1" customHeight="1">
      <c r="BP5309" s="236">
        <f ca="1"/>
        <v>3.6743055555555602</v>
      </c>
    </row>
    <row r="5310" spans="68:68" ht="15" hidden="1" customHeight="1">
      <c r="BP5310" s="236">
        <f ca="1"/>
        <v>3.6749999999999998</v>
      </c>
    </row>
    <row r="5311" spans="68:68" ht="15" hidden="1" customHeight="1">
      <c r="BP5311" s="236">
        <f ca="1"/>
        <v>3.6756944444444399</v>
      </c>
    </row>
    <row r="5312" spans="68:68" ht="15" hidden="1" customHeight="1">
      <c r="BP5312" s="236">
        <f ca="1"/>
        <v>3.6763888888888898</v>
      </c>
    </row>
    <row r="5313" spans="68:68" ht="15" hidden="1" customHeight="1">
      <c r="BP5313" s="236">
        <f ca="1"/>
        <v>3.6770833333333299</v>
      </c>
    </row>
    <row r="5314" spans="68:68" ht="15" hidden="1" customHeight="1">
      <c r="BP5314" s="236">
        <f ca="1"/>
        <v>3.6777777777777798</v>
      </c>
    </row>
    <row r="5315" spans="68:68" ht="15" hidden="1" customHeight="1">
      <c r="BP5315" s="236">
        <f ca="1"/>
        <v>3.6784722222222199</v>
      </c>
    </row>
    <row r="5316" spans="68:68" ht="15" hidden="1" customHeight="1">
      <c r="BP5316" s="236">
        <f ca="1"/>
        <v>3.6791666666666698</v>
      </c>
    </row>
    <row r="5317" spans="68:68" ht="15" hidden="1" customHeight="1">
      <c r="BP5317" s="236">
        <f ca="1"/>
        <v>3.6798611111111099</v>
      </c>
    </row>
    <row r="5318" spans="68:68" ht="15" hidden="1" customHeight="1">
      <c r="BP5318" s="236">
        <f ca="1"/>
        <v>3.6805555555555598</v>
      </c>
    </row>
    <row r="5319" spans="68:68" ht="15" hidden="1" customHeight="1">
      <c r="BP5319" s="236">
        <f ca="1"/>
        <v>3.6812499999999999</v>
      </c>
    </row>
    <row r="5320" spans="68:68" ht="15" hidden="1" customHeight="1">
      <c r="BP5320" s="236">
        <f ca="1"/>
        <v>3.68194444444444</v>
      </c>
    </row>
    <row r="5321" spans="68:68" ht="15" hidden="1" customHeight="1">
      <c r="BP5321" s="236">
        <f ca="1"/>
        <v>3.6826388888888899</v>
      </c>
    </row>
    <row r="5322" spans="68:68" ht="15" hidden="1" customHeight="1">
      <c r="BP5322" s="236">
        <f ca="1"/>
        <v>3.68333333333333</v>
      </c>
    </row>
    <row r="5323" spans="68:68" ht="15" hidden="1" customHeight="1">
      <c r="BP5323" s="236">
        <f ca="1"/>
        <v>3.6840277777777799</v>
      </c>
    </row>
    <row r="5324" spans="68:68" ht="15" hidden="1" customHeight="1">
      <c r="BP5324" s="236">
        <f ca="1"/>
        <v>3.68472222222222</v>
      </c>
    </row>
    <row r="5325" spans="68:68" ht="15" hidden="1" customHeight="1">
      <c r="BP5325" s="236">
        <f ca="1"/>
        <v>3.6854166666666699</v>
      </c>
    </row>
    <row r="5326" spans="68:68" ht="15" hidden="1" customHeight="1">
      <c r="BP5326" s="236">
        <f ca="1"/>
        <v>3.68611111111111</v>
      </c>
    </row>
    <row r="5327" spans="68:68" ht="15" hidden="1" customHeight="1">
      <c r="BP5327" s="236">
        <f ca="1"/>
        <v>3.6868055555555599</v>
      </c>
    </row>
    <row r="5328" spans="68:68" ht="15" hidden="1" customHeight="1">
      <c r="BP5328" s="236">
        <f ca="1"/>
        <v>3.6875</v>
      </c>
    </row>
    <row r="5329" spans="68:68" ht="15" hidden="1" customHeight="1">
      <c r="BP5329" s="236">
        <f ca="1"/>
        <v>3.6881944444444401</v>
      </c>
    </row>
    <row r="5330" spans="68:68" ht="15" hidden="1" customHeight="1">
      <c r="BP5330" s="236">
        <f ca="1"/>
        <v>3.68888888888889</v>
      </c>
    </row>
    <row r="5331" spans="68:68" ht="15" hidden="1" customHeight="1">
      <c r="BP5331" s="236">
        <f ca="1"/>
        <v>3.6895833333333301</v>
      </c>
    </row>
    <row r="5332" spans="68:68" ht="15" hidden="1" customHeight="1">
      <c r="BP5332" s="236">
        <f ca="1"/>
        <v>3.69027777777778</v>
      </c>
    </row>
    <row r="5333" spans="68:68" ht="15" hidden="1" customHeight="1">
      <c r="BP5333" s="236">
        <f ca="1"/>
        <v>3.6909722222222201</v>
      </c>
    </row>
    <row r="5334" spans="68:68" ht="15" hidden="1" customHeight="1">
      <c r="BP5334" s="236">
        <f ca="1"/>
        <v>3.69166666666667</v>
      </c>
    </row>
    <row r="5335" spans="68:68" ht="15" hidden="1" customHeight="1">
      <c r="BP5335" s="236">
        <f ca="1"/>
        <v>3.6923611111111101</v>
      </c>
    </row>
    <row r="5336" spans="68:68" ht="15" hidden="1" customHeight="1">
      <c r="BP5336" s="236">
        <f ca="1"/>
        <v>3.69305555555556</v>
      </c>
    </row>
    <row r="5337" spans="68:68" ht="15" hidden="1" customHeight="1">
      <c r="BP5337" s="236">
        <f ca="1"/>
        <v>3.6937500000000001</v>
      </c>
    </row>
    <row r="5338" spans="68:68" ht="15" hidden="1" customHeight="1">
      <c r="BP5338" s="236">
        <f ca="1"/>
        <v>3.6944444444444402</v>
      </c>
    </row>
    <row r="5339" spans="68:68" ht="15" hidden="1" customHeight="1">
      <c r="BP5339" s="236">
        <f ca="1"/>
        <v>3.6951388888888901</v>
      </c>
    </row>
    <row r="5340" spans="68:68" ht="15" hidden="1" customHeight="1">
      <c r="BP5340" s="236">
        <f ca="1"/>
        <v>3.6958333333333302</v>
      </c>
    </row>
    <row r="5341" spans="68:68" ht="15" hidden="1" customHeight="1">
      <c r="BP5341" s="236">
        <f ca="1"/>
        <v>3.6965277777777801</v>
      </c>
    </row>
    <row r="5342" spans="68:68" ht="15" hidden="1" customHeight="1">
      <c r="BP5342" s="236">
        <f ca="1"/>
        <v>3.6972222222222202</v>
      </c>
    </row>
    <row r="5343" spans="68:68" ht="15" hidden="1" customHeight="1">
      <c r="BP5343" s="236">
        <f ca="1"/>
        <v>3.6979166666666701</v>
      </c>
    </row>
    <row r="5344" spans="68:68" ht="15" hidden="1" customHeight="1">
      <c r="BP5344" s="236">
        <f ca="1"/>
        <v>3.6986111111111102</v>
      </c>
    </row>
    <row r="5345" spans="68:68" ht="15" hidden="1" customHeight="1">
      <c r="BP5345" s="236">
        <f ca="1"/>
        <v>3.6993055555555601</v>
      </c>
    </row>
    <row r="5346" spans="68:68" ht="15" hidden="1" customHeight="1">
      <c r="BP5346" s="236">
        <f ca="1"/>
        <v>3.7</v>
      </c>
    </row>
    <row r="5347" spans="68:68" ht="15" hidden="1" customHeight="1">
      <c r="BP5347" s="236">
        <f ca="1"/>
        <v>3.7006944444444398</v>
      </c>
    </row>
    <row r="5348" spans="68:68" ht="15" hidden="1" customHeight="1">
      <c r="BP5348" s="236">
        <f ca="1"/>
        <v>3.7013888888888902</v>
      </c>
    </row>
    <row r="5349" spans="68:68" ht="15" hidden="1" customHeight="1">
      <c r="BP5349" s="236">
        <f ca="1"/>
        <v>3.7020833333333298</v>
      </c>
    </row>
    <row r="5350" spans="68:68" ht="15" hidden="1" customHeight="1">
      <c r="BP5350" s="236">
        <f ca="1"/>
        <v>3.7027777777777802</v>
      </c>
    </row>
    <row r="5351" spans="68:68" ht="15" hidden="1" customHeight="1">
      <c r="BP5351" s="236">
        <f ca="1"/>
        <v>3.7034722222222198</v>
      </c>
    </row>
    <row r="5352" spans="68:68" ht="15" hidden="1" customHeight="1">
      <c r="BP5352" s="236">
        <f ca="1"/>
        <v>3.7041666666666702</v>
      </c>
    </row>
    <row r="5353" spans="68:68" ht="15" hidden="1" customHeight="1">
      <c r="BP5353" s="236">
        <f ca="1"/>
        <v>3.7048611111111098</v>
      </c>
    </row>
    <row r="5354" spans="68:68" ht="15" hidden="1" customHeight="1">
      <c r="BP5354" s="236">
        <f ca="1"/>
        <v>3.7055555555555602</v>
      </c>
    </row>
    <row r="5355" spans="68:68" ht="15" hidden="1" customHeight="1">
      <c r="BP5355" s="236">
        <f ca="1"/>
        <v>3.7062499999999998</v>
      </c>
    </row>
    <row r="5356" spans="68:68" ht="15" hidden="1" customHeight="1">
      <c r="BP5356" s="236">
        <f ca="1"/>
        <v>3.7069444444444399</v>
      </c>
    </row>
    <row r="5357" spans="68:68" ht="15" hidden="1" customHeight="1">
      <c r="BP5357" s="236">
        <f ca="1"/>
        <v>3.7076388888888898</v>
      </c>
    </row>
    <row r="5358" spans="68:68" ht="15" hidden="1" customHeight="1">
      <c r="BP5358" s="236">
        <f ca="1"/>
        <v>3.7083333333333299</v>
      </c>
    </row>
    <row r="5359" spans="68:68" ht="15" hidden="1" customHeight="1">
      <c r="BP5359" s="236">
        <f ca="1"/>
        <v>3.7090277777777798</v>
      </c>
    </row>
    <row r="5360" spans="68:68" ht="15" hidden="1" customHeight="1">
      <c r="BP5360" s="236">
        <f ca="1"/>
        <v>3.7097222222222199</v>
      </c>
    </row>
    <row r="5361" spans="68:68" ht="15" hidden="1" customHeight="1">
      <c r="BP5361" s="236">
        <f ca="1"/>
        <v>3.7104166666666698</v>
      </c>
    </row>
    <row r="5362" spans="68:68" ht="15" hidden="1" customHeight="1">
      <c r="BP5362" s="236">
        <f ca="1"/>
        <v>3.7111111111111099</v>
      </c>
    </row>
    <row r="5363" spans="68:68" ht="15" hidden="1" customHeight="1">
      <c r="BP5363" s="236">
        <f ca="1"/>
        <v>3.7118055555555598</v>
      </c>
    </row>
    <row r="5364" spans="68:68" ht="15" hidden="1" customHeight="1">
      <c r="BP5364" s="236">
        <f ca="1"/>
        <v>3.7124999999999999</v>
      </c>
    </row>
    <row r="5365" spans="68:68" ht="15" hidden="1" customHeight="1">
      <c r="BP5365" s="236">
        <f ca="1"/>
        <v>3.71319444444444</v>
      </c>
    </row>
    <row r="5366" spans="68:68" ht="15" hidden="1" customHeight="1">
      <c r="BP5366" s="236">
        <f ca="1"/>
        <v>3.7138888888888899</v>
      </c>
    </row>
    <row r="5367" spans="68:68" ht="15" hidden="1" customHeight="1">
      <c r="BP5367" s="236">
        <f ca="1"/>
        <v>3.71458333333333</v>
      </c>
    </row>
    <row r="5368" spans="68:68" ht="15" hidden="1" customHeight="1">
      <c r="BP5368" s="236">
        <f ca="1"/>
        <v>3.7152777777777799</v>
      </c>
    </row>
    <row r="5369" spans="68:68" ht="15" hidden="1" customHeight="1">
      <c r="BP5369" s="236">
        <f ca="1"/>
        <v>3.71597222222222</v>
      </c>
    </row>
    <row r="5370" spans="68:68" ht="15" hidden="1" customHeight="1">
      <c r="BP5370" s="236">
        <f ca="1"/>
        <v>3.7166666666666699</v>
      </c>
    </row>
    <row r="5371" spans="68:68" ht="15" hidden="1" customHeight="1">
      <c r="BP5371" s="236">
        <f ca="1"/>
        <v>3.71736111111111</v>
      </c>
    </row>
    <row r="5372" spans="68:68" ht="15" hidden="1" customHeight="1">
      <c r="BP5372" s="236">
        <f ca="1"/>
        <v>3.7180555555555599</v>
      </c>
    </row>
    <row r="5373" spans="68:68" ht="15" hidden="1" customHeight="1">
      <c r="BP5373" s="236">
        <f ca="1"/>
        <v>3.71875</v>
      </c>
    </row>
    <row r="5374" spans="68:68" ht="15" hidden="1" customHeight="1">
      <c r="BP5374" s="236">
        <f ca="1"/>
        <v>3.7194444444444401</v>
      </c>
    </row>
    <row r="5375" spans="68:68" ht="15" hidden="1" customHeight="1">
      <c r="BP5375" s="236">
        <f ca="1"/>
        <v>3.72013888888889</v>
      </c>
    </row>
    <row r="5376" spans="68:68" ht="15" hidden="1" customHeight="1">
      <c r="BP5376" s="236">
        <f ca="1"/>
        <v>3.7208333333333301</v>
      </c>
    </row>
    <row r="5377" spans="68:68" ht="15" hidden="1" customHeight="1">
      <c r="BP5377" s="236">
        <f ca="1"/>
        <v>3.72152777777778</v>
      </c>
    </row>
    <row r="5378" spans="68:68" ht="15" hidden="1" customHeight="1">
      <c r="BP5378" s="236">
        <f ca="1"/>
        <v>3.7222222222222201</v>
      </c>
    </row>
    <row r="5379" spans="68:68" ht="15" hidden="1" customHeight="1">
      <c r="BP5379" s="236">
        <f ca="1"/>
        <v>3.72291666666667</v>
      </c>
    </row>
    <row r="5380" spans="68:68" ht="15" hidden="1" customHeight="1">
      <c r="BP5380" s="236">
        <f ca="1"/>
        <v>3.7236111111111101</v>
      </c>
    </row>
    <row r="5381" spans="68:68" ht="15" hidden="1" customHeight="1">
      <c r="BP5381" s="236">
        <f ca="1"/>
        <v>3.72430555555556</v>
      </c>
    </row>
    <row r="5382" spans="68:68" ht="15" hidden="1" customHeight="1">
      <c r="BP5382" s="236">
        <f ca="1"/>
        <v>3.7250000000000001</v>
      </c>
    </row>
    <row r="5383" spans="68:68" ht="15" hidden="1" customHeight="1">
      <c r="BP5383" s="236">
        <f ca="1"/>
        <v>3.7256944444444402</v>
      </c>
    </row>
    <row r="5384" spans="68:68" ht="15" hidden="1" customHeight="1">
      <c r="BP5384" s="236">
        <f ca="1"/>
        <v>3.7263888888888901</v>
      </c>
    </row>
    <row r="5385" spans="68:68" ht="15" hidden="1" customHeight="1">
      <c r="BP5385" s="236">
        <f ca="1"/>
        <v>3.7270833333333302</v>
      </c>
    </row>
    <row r="5386" spans="68:68" ht="15" hidden="1" customHeight="1">
      <c r="BP5386" s="236">
        <f ca="1"/>
        <v>3.7277777777777801</v>
      </c>
    </row>
    <row r="5387" spans="68:68" ht="15" hidden="1" customHeight="1">
      <c r="BP5387" s="236">
        <f ca="1"/>
        <v>3.7284722222222202</v>
      </c>
    </row>
    <row r="5388" spans="68:68" ht="15" hidden="1" customHeight="1">
      <c r="BP5388" s="236">
        <f ca="1"/>
        <v>3.7291666666666701</v>
      </c>
    </row>
    <row r="5389" spans="68:68" ht="15" hidden="1" customHeight="1">
      <c r="BP5389" s="236">
        <f ca="1"/>
        <v>3.7298611111111102</v>
      </c>
    </row>
    <row r="5390" spans="68:68" ht="15" hidden="1" customHeight="1">
      <c r="BP5390" s="236">
        <f ca="1"/>
        <v>3.7305555555555601</v>
      </c>
    </row>
    <row r="5391" spans="68:68" ht="15" hidden="1" customHeight="1">
      <c r="BP5391" s="236">
        <f ca="1"/>
        <v>3.7312500000000002</v>
      </c>
    </row>
    <row r="5392" spans="68:68" ht="15" hidden="1" customHeight="1">
      <c r="BP5392" s="236">
        <f ca="1"/>
        <v>3.7319444444444398</v>
      </c>
    </row>
    <row r="5393" spans="68:68" ht="15" hidden="1" customHeight="1">
      <c r="BP5393" s="236">
        <f ca="1"/>
        <v>3.7326388888888902</v>
      </c>
    </row>
    <row r="5394" spans="68:68" ht="15" hidden="1" customHeight="1">
      <c r="BP5394" s="236">
        <f ca="1"/>
        <v>3.7333333333333298</v>
      </c>
    </row>
    <row r="5395" spans="68:68" ht="15" hidden="1" customHeight="1">
      <c r="BP5395" s="236">
        <f ca="1"/>
        <v>3.7340277777777802</v>
      </c>
    </row>
    <row r="5396" spans="68:68" ht="15" hidden="1" customHeight="1">
      <c r="BP5396" s="236">
        <f ca="1"/>
        <v>3.7347222222222198</v>
      </c>
    </row>
    <row r="5397" spans="68:68" ht="15" hidden="1" customHeight="1">
      <c r="BP5397" s="236">
        <f ca="1"/>
        <v>3.7354166666666702</v>
      </c>
    </row>
    <row r="5398" spans="68:68" ht="15" hidden="1" customHeight="1">
      <c r="BP5398" s="236">
        <f ca="1"/>
        <v>3.7361111111111098</v>
      </c>
    </row>
    <row r="5399" spans="68:68" ht="15" hidden="1" customHeight="1">
      <c r="BP5399" s="236">
        <f ca="1"/>
        <v>3.7368055555555602</v>
      </c>
    </row>
    <row r="5400" spans="68:68" ht="15" hidden="1" customHeight="1">
      <c r="BP5400" s="236">
        <f ca="1"/>
        <v>3.7374999999999998</v>
      </c>
    </row>
    <row r="5401" spans="68:68" ht="15" hidden="1" customHeight="1">
      <c r="BP5401" s="236">
        <f ca="1"/>
        <v>3.7381944444444399</v>
      </c>
    </row>
    <row r="5402" spans="68:68" ht="15" hidden="1" customHeight="1">
      <c r="BP5402" s="236">
        <f ca="1"/>
        <v>3.7388888888888898</v>
      </c>
    </row>
    <row r="5403" spans="68:68" ht="15" hidden="1" customHeight="1">
      <c r="BP5403" s="236">
        <f ca="1"/>
        <v>3.7395833333333299</v>
      </c>
    </row>
    <row r="5404" spans="68:68" ht="15" hidden="1" customHeight="1">
      <c r="BP5404" s="236">
        <f ca="1"/>
        <v>3.7402777777777798</v>
      </c>
    </row>
    <row r="5405" spans="68:68" ht="15" hidden="1" customHeight="1">
      <c r="BP5405" s="236">
        <f ca="1"/>
        <v>3.7409722222222199</v>
      </c>
    </row>
    <row r="5406" spans="68:68" ht="15" hidden="1" customHeight="1">
      <c r="BP5406" s="236">
        <f ca="1"/>
        <v>3.7416666666666698</v>
      </c>
    </row>
    <row r="5407" spans="68:68" ht="15" hidden="1" customHeight="1">
      <c r="BP5407" s="236">
        <f ca="1"/>
        <v>3.7423611111111099</v>
      </c>
    </row>
    <row r="5408" spans="68:68" ht="15" hidden="1" customHeight="1">
      <c r="BP5408" s="236">
        <f ca="1"/>
        <v>3.7430555555555598</v>
      </c>
    </row>
    <row r="5409" spans="68:68" ht="15" hidden="1" customHeight="1">
      <c r="BP5409" s="236">
        <f ca="1"/>
        <v>3.7437499999999999</v>
      </c>
    </row>
    <row r="5410" spans="68:68" ht="15" hidden="1" customHeight="1">
      <c r="BP5410" s="236">
        <f ca="1"/>
        <v>3.74444444444444</v>
      </c>
    </row>
    <row r="5411" spans="68:68" ht="15" hidden="1" customHeight="1">
      <c r="BP5411" s="236">
        <f ca="1"/>
        <v>3.7451388888888899</v>
      </c>
    </row>
    <row r="5412" spans="68:68" ht="15" hidden="1" customHeight="1">
      <c r="BP5412" s="236">
        <f ca="1"/>
        <v>3.74583333333333</v>
      </c>
    </row>
    <row r="5413" spans="68:68" ht="15" hidden="1" customHeight="1">
      <c r="BP5413" s="236">
        <f ca="1"/>
        <v>3.7465277777777799</v>
      </c>
    </row>
    <row r="5414" spans="68:68" ht="15" hidden="1" customHeight="1">
      <c r="BP5414" s="236">
        <f ca="1"/>
        <v>3.74722222222222</v>
      </c>
    </row>
    <row r="5415" spans="68:68" ht="15" hidden="1" customHeight="1">
      <c r="BP5415" s="236">
        <f ca="1"/>
        <v>3.7479166666666699</v>
      </c>
    </row>
    <row r="5416" spans="68:68" ht="15" hidden="1" customHeight="1">
      <c r="BP5416" s="236">
        <f ca="1"/>
        <v>3.74861111111111</v>
      </c>
    </row>
    <row r="5417" spans="68:68" ht="15" hidden="1" customHeight="1">
      <c r="BP5417" s="236">
        <f ca="1"/>
        <v>3.7493055555555599</v>
      </c>
    </row>
    <row r="5418" spans="68:68" ht="15" hidden="1" customHeight="1">
      <c r="BP5418" s="236">
        <f ca="1"/>
        <v>3.75</v>
      </c>
    </row>
    <row r="5419" spans="68:68" ht="15" hidden="1" customHeight="1">
      <c r="BP5419" s="236">
        <f ca="1"/>
        <v>3.7506944444444401</v>
      </c>
    </row>
    <row r="5420" spans="68:68" ht="15" hidden="1" customHeight="1">
      <c r="BP5420" s="236">
        <f ca="1"/>
        <v>3.75138888888889</v>
      </c>
    </row>
    <row r="5421" spans="68:68" ht="15" hidden="1" customHeight="1">
      <c r="BP5421" s="236">
        <f ca="1"/>
        <v>3.7520833333333301</v>
      </c>
    </row>
    <row r="5422" spans="68:68" ht="15" hidden="1" customHeight="1">
      <c r="BP5422" s="236">
        <f ca="1"/>
        <v>3.75277777777778</v>
      </c>
    </row>
    <row r="5423" spans="68:68" ht="15" hidden="1" customHeight="1">
      <c r="BP5423" s="236">
        <f ca="1"/>
        <v>3.7534722222222201</v>
      </c>
    </row>
    <row r="5424" spans="68:68" ht="15" hidden="1" customHeight="1">
      <c r="BP5424" s="236">
        <f ca="1"/>
        <v>3.75416666666667</v>
      </c>
    </row>
    <row r="5425" spans="68:68" ht="15" hidden="1" customHeight="1">
      <c r="BP5425" s="236">
        <f ca="1"/>
        <v>3.7548611111111101</v>
      </c>
    </row>
    <row r="5426" spans="68:68" ht="15" hidden="1" customHeight="1">
      <c r="BP5426" s="236">
        <f ca="1"/>
        <v>3.75555555555556</v>
      </c>
    </row>
    <row r="5427" spans="68:68" ht="15" hidden="1" customHeight="1">
      <c r="BP5427" s="236">
        <f ca="1"/>
        <v>3.7562500000000001</v>
      </c>
    </row>
    <row r="5428" spans="68:68" ht="15" hidden="1" customHeight="1">
      <c r="BP5428" s="236">
        <f ca="1"/>
        <v>3.7569444444444402</v>
      </c>
    </row>
    <row r="5429" spans="68:68" ht="15" hidden="1" customHeight="1">
      <c r="BP5429" s="236">
        <f ca="1"/>
        <v>3.7576388888888901</v>
      </c>
    </row>
    <row r="5430" spans="68:68" ht="15" hidden="1" customHeight="1">
      <c r="BP5430" s="236">
        <f ca="1"/>
        <v>3.7583333333333302</v>
      </c>
    </row>
    <row r="5431" spans="68:68" ht="15" hidden="1" customHeight="1">
      <c r="BP5431" s="236">
        <f ca="1"/>
        <v>3.7590277777777801</v>
      </c>
    </row>
    <row r="5432" spans="68:68" ht="15" hidden="1" customHeight="1">
      <c r="BP5432" s="236">
        <f ca="1"/>
        <v>3.7597222222222202</v>
      </c>
    </row>
    <row r="5433" spans="68:68" ht="15" hidden="1" customHeight="1">
      <c r="BP5433" s="236">
        <f ca="1"/>
        <v>3.7604166666666701</v>
      </c>
    </row>
    <row r="5434" spans="68:68" ht="15" hidden="1" customHeight="1">
      <c r="BP5434" s="236">
        <f ca="1"/>
        <v>3.7611111111111102</v>
      </c>
    </row>
    <row r="5435" spans="68:68" ht="15" hidden="1" customHeight="1">
      <c r="BP5435" s="236">
        <f ca="1"/>
        <v>3.7618055555555601</v>
      </c>
    </row>
    <row r="5436" spans="68:68" ht="15" hidden="1" customHeight="1">
      <c r="BP5436" s="236">
        <f ca="1"/>
        <v>3.7625000000000002</v>
      </c>
    </row>
    <row r="5437" spans="68:68" ht="15" hidden="1" customHeight="1">
      <c r="BP5437" s="236">
        <f ca="1"/>
        <v>3.7631944444444398</v>
      </c>
    </row>
    <row r="5438" spans="68:68" ht="15" hidden="1" customHeight="1">
      <c r="BP5438" s="236">
        <f ca="1"/>
        <v>3.7638888888888902</v>
      </c>
    </row>
    <row r="5439" spans="68:68" ht="15" hidden="1" customHeight="1">
      <c r="BP5439" s="236">
        <f ca="1"/>
        <v>3.7645833333333298</v>
      </c>
    </row>
    <row r="5440" spans="68:68" ht="15" hidden="1" customHeight="1">
      <c r="BP5440" s="236">
        <f ca="1"/>
        <v>3.7652777777777802</v>
      </c>
    </row>
    <row r="5441" spans="68:68" ht="15" hidden="1" customHeight="1">
      <c r="BP5441" s="236">
        <f ca="1"/>
        <v>3.7659722222222198</v>
      </c>
    </row>
    <row r="5442" spans="68:68" ht="15" hidden="1" customHeight="1">
      <c r="BP5442" s="236">
        <f ca="1"/>
        <v>3.7666666666666702</v>
      </c>
    </row>
    <row r="5443" spans="68:68" ht="15" hidden="1" customHeight="1">
      <c r="BP5443" s="236">
        <f ca="1"/>
        <v>3.7673611111111098</v>
      </c>
    </row>
    <row r="5444" spans="68:68" ht="15" hidden="1" customHeight="1">
      <c r="BP5444" s="236">
        <f ca="1"/>
        <v>3.7680555555555602</v>
      </c>
    </row>
    <row r="5445" spans="68:68" ht="15" hidden="1" customHeight="1">
      <c r="BP5445" s="236">
        <f ca="1"/>
        <v>3.7687499999999998</v>
      </c>
    </row>
    <row r="5446" spans="68:68" ht="15" hidden="1" customHeight="1">
      <c r="BP5446" s="236">
        <f ca="1"/>
        <v>3.7694444444444399</v>
      </c>
    </row>
    <row r="5447" spans="68:68" ht="15" hidden="1" customHeight="1">
      <c r="BP5447" s="236">
        <f ca="1"/>
        <v>3.7701388888888898</v>
      </c>
    </row>
    <row r="5448" spans="68:68" ht="15" hidden="1" customHeight="1">
      <c r="BP5448" s="236">
        <f ca="1"/>
        <v>3.7708333333333299</v>
      </c>
    </row>
    <row r="5449" spans="68:68" ht="15" hidden="1" customHeight="1">
      <c r="BP5449" s="236">
        <f ca="1"/>
        <v>3.7715277777777798</v>
      </c>
    </row>
    <row r="5450" spans="68:68" ht="15" hidden="1" customHeight="1">
      <c r="BP5450" s="236">
        <f ca="1"/>
        <v>3.7722222222222199</v>
      </c>
    </row>
    <row r="5451" spans="68:68" ht="15" hidden="1" customHeight="1">
      <c r="BP5451" s="236">
        <f ca="1"/>
        <v>3.7729166666666698</v>
      </c>
    </row>
    <row r="5452" spans="68:68" ht="15" hidden="1" customHeight="1">
      <c r="BP5452" s="236">
        <f ca="1"/>
        <v>3.7736111111111099</v>
      </c>
    </row>
    <row r="5453" spans="68:68" ht="15" hidden="1" customHeight="1">
      <c r="BP5453" s="236">
        <f ca="1"/>
        <v>3.7743055555555598</v>
      </c>
    </row>
    <row r="5454" spans="68:68" ht="15" hidden="1" customHeight="1">
      <c r="BP5454" s="236">
        <f ca="1"/>
        <v>3.7749999999999999</v>
      </c>
    </row>
    <row r="5455" spans="68:68" ht="15" hidden="1" customHeight="1">
      <c r="BP5455" s="236">
        <f ca="1"/>
        <v>3.77569444444444</v>
      </c>
    </row>
    <row r="5456" spans="68:68" ht="15" hidden="1" customHeight="1">
      <c r="BP5456" s="236">
        <f ca="1"/>
        <v>3.7763888888888899</v>
      </c>
    </row>
    <row r="5457" spans="68:68" ht="15" hidden="1" customHeight="1">
      <c r="BP5457" s="236">
        <f ca="1"/>
        <v>3.77708333333333</v>
      </c>
    </row>
    <row r="5458" spans="68:68" ht="15" hidden="1" customHeight="1">
      <c r="BP5458" s="236">
        <f ca="1"/>
        <v>3.7777777777777799</v>
      </c>
    </row>
    <row r="5459" spans="68:68" ht="15" hidden="1" customHeight="1">
      <c r="BP5459" s="236">
        <f ca="1"/>
        <v>3.77847222222222</v>
      </c>
    </row>
    <row r="5460" spans="68:68" ht="15" hidden="1" customHeight="1">
      <c r="BP5460" s="236">
        <f ca="1"/>
        <v>3.7791666666666699</v>
      </c>
    </row>
    <row r="5461" spans="68:68" ht="15" hidden="1" customHeight="1">
      <c r="BP5461" s="236">
        <f ca="1"/>
        <v>3.77986111111111</v>
      </c>
    </row>
    <row r="5462" spans="68:68" ht="15" hidden="1" customHeight="1">
      <c r="BP5462" s="236">
        <f ca="1"/>
        <v>3.7805555555555599</v>
      </c>
    </row>
    <row r="5463" spans="68:68" ht="15" hidden="1" customHeight="1">
      <c r="BP5463" s="236">
        <f ca="1"/>
        <v>3.78125</v>
      </c>
    </row>
    <row r="5464" spans="68:68" ht="15" hidden="1" customHeight="1">
      <c r="BP5464" s="236">
        <f ca="1"/>
        <v>3.7819444444444401</v>
      </c>
    </row>
    <row r="5465" spans="68:68" ht="15" hidden="1" customHeight="1">
      <c r="BP5465" s="236">
        <f ca="1"/>
        <v>3.78263888888889</v>
      </c>
    </row>
    <row r="5466" spans="68:68" ht="15" hidden="1" customHeight="1">
      <c r="BP5466" s="236">
        <f ca="1"/>
        <v>3.7833333333333301</v>
      </c>
    </row>
    <row r="5467" spans="68:68" ht="15" hidden="1" customHeight="1">
      <c r="BP5467" s="236">
        <f ca="1"/>
        <v>3.78402777777778</v>
      </c>
    </row>
    <row r="5468" spans="68:68" ht="15" hidden="1" customHeight="1">
      <c r="BP5468" s="236">
        <f ca="1"/>
        <v>3.7847222222222201</v>
      </c>
    </row>
    <row r="5469" spans="68:68" ht="15" hidden="1" customHeight="1">
      <c r="BP5469" s="236">
        <f ca="1"/>
        <v>3.78541666666667</v>
      </c>
    </row>
    <row r="5470" spans="68:68" ht="15" hidden="1" customHeight="1">
      <c r="BP5470" s="236">
        <f ca="1"/>
        <v>3.7861111111111101</v>
      </c>
    </row>
    <row r="5471" spans="68:68" ht="15" hidden="1" customHeight="1">
      <c r="BP5471" s="236">
        <f ca="1"/>
        <v>3.78680555555556</v>
      </c>
    </row>
    <row r="5472" spans="68:68" ht="15" hidden="1" customHeight="1">
      <c r="BP5472" s="236">
        <f ca="1"/>
        <v>3.7875000000000001</v>
      </c>
    </row>
    <row r="5473" spans="68:68" ht="15" hidden="1" customHeight="1">
      <c r="BP5473" s="236">
        <f ca="1"/>
        <v>3.7881944444444402</v>
      </c>
    </row>
    <row r="5474" spans="68:68" ht="15" hidden="1" customHeight="1">
      <c r="BP5474" s="236">
        <f ca="1"/>
        <v>3.7888888888888901</v>
      </c>
    </row>
    <row r="5475" spans="68:68" ht="15" hidden="1" customHeight="1">
      <c r="BP5475" s="236">
        <f ca="1"/>
        <v>3.7895833333333302</v>
      </c>
    </row>
    <row r="5476" spans="68:68" ht="15" hidden="1" customHeight="1">
      <c r="BP5476" s="236">
        <f ca="1"/>
        <v>3.7902777777777801</v>
      </c>
    </row>
    <row r="5477" spans="68:68" ht="15" hidden="1" customHeight="1">
      <c r="BP5477" s="236">
        <f ca="1"/>
        <v>3.7909722222222202</v>
      </c>
    </row>
    <row r="5478" spans="68:68" ht="15" hidden="1" customHeight="1">
      <c r="BP5478" s="236">
        <f ca="1"/>
        <v>3.7916666666666701</v>
      </c>
    </row>
    <row r="5479" spans="68:68" ht="15" hidden="1" customHeight="1">
      <c r="BP5479" s="236">
        <f ca="1"/>
        <v>3.7923611111111102</v>
      </c>
    </row>
    <row r="5480" spans="68:68" ht="15" hidden="1" customHeight="1">
      <c r="BP5480" s="236">
        <f ca="1"/>
        <v>3.7930555555555601</v>
      </c>
    </row>
    <row r="5481" spans="68:68" ht="15" hidden="1" customHeight="1">
      <c r="BP5481" s="236">
        <f ca="1"/>
        <v>3.7937500000000002</v>
      </c>
    </row>
    <row r="5482" spans="68:68" ht="15" hidden="1" customHeight="1">
      <c r="BP5482" s="236">
        <f ca="1"/>
        <v>3.7944444444444398</v>
      </c>
    </row>
    <row r="5483" spans="68:68" ht="15" hidden="1" customHeight="1">
      <c r="BP5483" s="236">
        <f ca="1"/>
        <v>3.7951388888888902</v>
      </c>
    </row>
    <row r="5484" spans="68:68" ht="15" hidden="1" customHeight="1">
      <c r="BP5484" s="236">
        <f ca="1"/>
        <v>3.7958333333333298</v>
      </c>
    </row>
    <row r="5485" spans="68:68" ht="15" hidden="1" customHeight="1">
      <c r="BP5485" s="236">
        <f ca="1"/>
        <v>3.7965277777777802</v>
      </c>
    </row>
    <row r="5486" spans="68:68" ht="15" hidden="1" customHeight="1">
      <c r="BP5486" s="236">
        <f ca="1"/>
        <v>3.7972222222222198</v>
      </c>
    </row>
    <row r="5487" spans="68:68" ht="15" hidden="1" customHeight="1">
      <c r="BP5487" s="236">
        <f ca="1"/>
        <v>3.7979166666666702</v>
      </c>
    </row>
    <row r="5488" spans="68:68" ht="15" hidden="1" customHeight="1">
      <c r="BP5488" s="236">
        <f ca="1"/>
        <v>3.7986111111111098</v>
      </c>
    </row>
    <row r="5489" spans="68:68" ht="15" hidden="1" customHeight="1">
      <c r="BP5489" s="236">
        <f ca="1"/>
        <v>3.7993055555555602</v>
      </c>
    </row>
    <row r="5490" spans="68:68" ht="15" hidden="1" customHeight="1">
      <c r="BP5490" s="236">
        <f ca="1"/>
        <v>3.8</v>
      </c>
    </row>
    <row r="5491" spans="68:68" ht="15" hidden="1" customHeight="1">
      <c r="BP5491" s="236">
        <f ca="1"/>
        <v>3.8006944444444399</v>
      </c>
    </row>
    <row r="5492" spans="68:68" ht="15" hidden="1" customHeight="1">
      <c r="BP5492" s="236">
        <f ca="1"/>
        <v>3.8013888888888898</v>
      </c>
    </row>
    <row r="5493" spans="68:68" ht="15" hidden="1" customHeight="1">
      <c r="BP5493" s="236">
        <f ca="1"/>
        <v>3.8020833333333299</v>
      </c>
    </row>
    <row r="5494" spans="68:68" ht="15" hidden="1" customHeight="1">
      <c r="BP5494" s="236">
        <f ca="1"/>
        <v>3.8027777777777798</v>
      </c>
    </row>
    <row r="5495" spans="68:68" ht="15" hidden="1" customHeight="1">
      <c r="BP5495" s="236">
        <f ca="1"/>
        <v>3.8034722222222199</v>
      </c>
    </row>
    <row r="5496" spans="68:68" ht="15" hidden="1" customHeight="1">
      <c r="BP5496" s="236">
        <f ca="1"/>
        <v>3.8041666666666698</v>
      </c>
    </row>
    <row r="5497" spans="68:68" ht="15" hidden="1" customHeight="1">
      <c r="BP5497" s="236">
        <f ca="1"/>
        <v>3.8048611111111099</v>
      </c>
    </row>
    <row r="5498" spans="68:68" ht="15" hidden="1" customHeight="1">
      <c r="BP5498" s="236">
        <f ca="1"/>
        <v>3.8055555555555598</v>
      </c>
    </row>
    <row r="5499" spans="68:68" ht="15" hidden="1" customHeight="1">
      <c r="BP5499" s="236">
        <f ca="1"/>
        <v>3.8062499999999999</v>
      </c>
    </row>
    <row r="5500" spans="68:68" ht="15" hidden="1" customHeight="1">
      <c r="BP5500" s="236">
        <f ca="1"/>
        <v>3.80694444444444</v>
      </c>
    </row>
    <row r="5501" spans="68:68" ht="15" hidden="1" customHeight="1">
      <c r="BP5501" s="236">
        <f ca="1"/>
        <v>3.8076388888888899</v>
      </c>
    </row>
    <row r="5502" spans="68:68" ht="15" hidden="1" customHeight="1">
      <c r="BP5502" s="236">
        <f ca="1"/>
        <v>3.80833333333333</v>
      </c>
    </row>
    <row r="5503" spans="68:68" ht="15" hidden="1" customHeight="1">
      <c r="BP5503" s="236">
        <f ca="1"/>
        <v>3.8090277777777799</v>
      </c>
    </row>
    <row r="5504" spans="68:68" ht="15" hidden="1" customHeight="1">
      <c r="BP5504" s="236">
        <f ca="1"/>
        <v>3.80972222222222</v>
      </c>
    </row>
    <row r="5505" spans="68:68" ht="15" hidden="1" customHeight="1">
      <c r="BP5505" s="236">
        <f ca="1"/>
        <v>3.8104166666666699</v>
      </c>
    </row>
    <row r="5506" spans="68:68" ht="15" hidden="1" customHeight="1">
      <c r="BP5506" s="236">
        <f ca="1"/>
        <v>3.81111111111111</v>
      </c>
    </row>
    <row r="5507" spans="68:68" ht="15" hidden="1" customHeight="1">
      <c r="BP5507" s="236">
        <f ca="1"/>
        <v>3.8118055555555599</v>
      </c>
    </row>
    <row r="5508" spans="68:68" ht="15" hidden="1" customHeight="1">
      <c r="BP5508" s="236">
        <f ca="1"/>
        <v>3.8125</v>
      </c>
    </row>
    <row r="5509" spans="68:68" ht="15" hidden="1" customHeight="1">
      <c r="BP5509" s="236">
        <f ca="1"/>
        <v>3.8131944444444401</v>
      </c>
    </row>
    <row r="5510" spans="68:68" ht="15" hidden="1" customHeight="1">
      <c r="BP5510" s="236">
        <f ca="1"/>
        <v>3.81388888888889</v>
      </c>
    </row>
    <row r="5511" spans="68:68" ht="15" hidden="1" customHeight="1">
      <c r="BP5511" s="236">
        <f ca="1"/>
        <v>3.8145833333333301</v>
      </c>
    </row>
    <row r="5512" spans="68:68" ht="15" hidden="1" customHeight="1">
      <c r="BP5512" s="236">
        <f ca="1"/>
        <v>3.81527777777778</v>
      </c>
    </row>
    <row r="5513" spans="68:68" ht="15" hidden="1" customHeight="1">
      <c r="BP5513" s="236">
        <f ca="1"/>
        <v>3.8159722222222201</v>
      </c>
    </row>
    <row r="5514" spans="68:68" ht="15" hidden="1" customHeight="1">
      <c r="BP5514" s="236">
        <f ca="1"/>
        <v>3.81666666666667</v>
      </c>
    </row>
    <row r="5515" spans="68:68" ht="15" hidden="1" customHeight="1">
      <c r="BP5515" s="236">
        <f ca="1"/>
        <v>3.8173611111111101</v>
      </c>
    </row>
    <row r="5516" spans="68:68" ht="15" hidden="1" customHeight="1">
      <c r="BP5516" s="236">
        <f ca="1"/>
        <v>3.81805555555556</v>
      </c>
    </row>
    <row r="5517" spans="68:68" ht="15" hidden="1" customHeight="1">
      <c r="BP5517" s="236">
        <f ca="1"/>
        <v>3.8187500000000001</v>
      </c>
    </row>
    <row r="5518" spans="68:68" ht="15" hidden="1" customHeight="1">
      <c r="BP5518" s="236">
        <f ca="1"/>
        <v>3.8194444444444402</v>
      </c>
    </row>
    <row r="5519" spans="68:68" ht="15" hidden="1" customHeight="1">
      <c r="BP5519" s="236">
        <f ca="1"/>
        <v>3.8201388888888901</v>
      </c>
    </row>
    <row r="5520" spans="68:68" ht="15" hidden="1" customHeight="1">
      <c r="BP5520" s="236">
        <f ca="1"/>
        <v>3.8208333333333302</v>
      </c>
    </row>
    <row r="5521" spans="68:68" ht="15" hidden="1" customHeight="1">
      <c r="BP5521" s="236">
        <f ca="1"/>
        <v>3.8215277777777801</v>
      </c>
    </row>
    <row r="5522" spans="68:68" ht="15" hidden="1" customHeight="1">
      <c r="BP5522" s="236">
        <f ca="1"/>
        <v>3.8222222222222202</v>
      </c>
    </row>
    <row r="5523" spans="68:68" ht="15" hidden="1" customHeight="1">
      <c r="BP5523" s="236">
        <f ca="1"/>
        <v>3.8229166666666701</v>
      </c>
    </row>
    <row r="5524" spans="68:68" ht="15" hidden="1" customHeight="1">
      <c r="BP5524" s="236">
        <f ca="1"/>
        <v>3.8236111111111102</v>
      </c>
    </row>
    <row r="5525" spans="68:68" ht="15" hidden="1" customHeight="1">
      <c r="BP5525" s="236">
        <f ca="1"/>
        <v>3.8243055555555601</v>
      </c>
    </row>
    <row r="5526" spans="68:68" ht="15" hidden="1" customHeight="1">
      <c r="BP5526" s="236">
        <f ca="1"/>
        <v>3.8250000000000002</v>
      </c>
    </row>
    <row r="5527" spans="68:68" ht="15" hidden="1" customHeight="1">
      <c r="BP5527" s="236">
        <f ca="1"/>
        <v>3.8256944444444398</v>
      </c>
    </row>
    <row r="5528" spans="68:68" ht="15" hidden="1" customHeight="1">
      <c r="BP5528" s="236">
        <f ca="1"/>
        <v>3.8263888888888902</v>
      </c>
    </row>
    <row r="5529" spans="68:68" ht="15" hidden="1" customHeight="1">
      <c r="BP5529" s="236">
        <f ca="1"/>
        <v>3.8270833333333298</v>
      </c>
    </row>
    <row r="5530" spans="68:68" ht="15" hidden="1" customHeight="1">
      <c r="BP5530" s="236">
        <f ca="1"/>
        <v>3.8277777777777802</v>
      </c>
    </row>
    <row r="5531" spans="68:68" ht="15" hidden="1" customHeight="1">
      <c r="BP5531" s="236">
        <f ca="1"/>
        <v>3.8284722222222198</v>
      </c>
    </row>
    <row r="5532" spans="68:68" ht="15" hidden="1" customHeight="1">
      <c r="BP5532" s="236">
        <f ca="1"/>
        <v>3.8291666666666702</v>
      </c>
    </row>
    <row r="5533" spans="68:68" ht="15" hidden="1" customHeight="1">
      <c r="BP5533" s="236">
        <f ca="1"/>
        <v>3.8298611111111098</v>
      </c>
    </row>
    <row r="5534" spans="68:68" ht="15" hidden="1" customHeight="1">
      <c r="BP5534" s="236">
        <f ca="1"/>
        <v>3.8305555555555602</v>
      </c>
    </row>
    <row r="5535" spans="68:68" ht="15" hidden="1" customHeight="1">
      <c r="BP5535" s="236">
        <f ca="1"/>
        <v>3.8312499999999998</v>
      </c>
    </row>
    <row r="5536" spans="68:68" ht="15" hidden="1" customHeight="1">
      <c r="BP5536" s="236">
        <f ca="1"/>
        <v>3.8319444444444399</v>
      </c>
    </row>
    <row r="5537" spans="68:68" ht="15" hidden="1" customHeight="1">
      <c r="BP5537" s="236">
        <f ca="1"/>
        <v>3.8326388888888898</v>
      </c>
    </row>
    <row r="5538" spans="68:68" ht="15" hidden="1" customHeight="1">
      <c r="BP5538" s="236">
        <f ca="1"/>
        <v>3.8333333333333299</v>
      </c>
    </row>
    <row r="5539" spans="68:68" ht="15" hidden="1" customHeight="1">
      <c r="BP5539" s="236">
        <f ca="1"/>
        <v>3.8340277777777798</v>
      </c>
    </row>
    <row r="5540" spans="68:68" ht="15" hidden="1" customHeight="1">
      <c r="BP5540" s="236">
        <f ca="1"/>
        <v>3.8347222222222199</v>
      </c>
    </row>
    <row r="5541" spans="68:68" ht="15" hidden="1" customHeight="1">
      <c r="BP5541" s="236">
        <f ca="1"/>
        <v>3.8354166666666698</v>
      </c>
    </row>
    <row r="5542" spans="68:68" ht="15" hidden="1" customHeight="1">
      <c r="BP5542" s="236">
        <f ca="1"/>
        <v>3.8361111111111099</v>
      </c>
    </row>
    <row r="5543" spans="68:68" ht="15" hidden="1" customHeight="1">
      <c r="BP5543" s="236">
        <f ca="1"/>
        <v>3.8368055555555598</v>
      </c>
    </row>
    <row r="5544" spans="68:68" ht="15" hidden="1" customHeight="1">
      <c r="BP5544" s="236">
        <f ca="1"/>
        <v>3.8374999999999999</v>
      </c>
    </row>
    <row r="5545" spans="68:68" ht="15" hidden="1" customHeight="1">
      <c r="BP5545" s="236">
        <f ca="1"/>
        <v>3.83819444444444</v>
      </c>
    </row>
    <row r="5546" spans="68:68" ht="15" hidden="1" customHeight="1">
      <c r="BP5546" s="236">
        <f ca="1"/>
        <v>3.8388888888888899</v>
      </c>
    </row>
    <row r="5547" spans="68:68" ht="15" hidden="1" customHeight="1">
      <c r="BP5547" s="236">
        <f ca="1"/>
        <v>3.83958333333333</v>
      </c>
    </row>
    <row r="5548" spans="68:68" ht="15" hidden="1" customHeight="1">
      <c r="BP5548" s="236">
        <f ca="1"/>
        <v>3.8402777777777799</v>
      </c>
    </row>
    <row r="5549" spans="68:68" ht="15" hidden="1" customHeight="1">
      <c r="BP5549" s="236">
        <f ca="1"/>
        <v>3.84097222222222</v>
      </c>
    </row>
    <row r="5550" spans="68:68" ht="15" hidden="1" customHeight="1">
      <c r="BP5550" s="236">
        <f ca="1"/>
        <v>3.8416666666666699</v>
      </c>
    </row>
    <row r="5551" spans="68:68" ht="15" hidden="1" customHeight="1">
      <c r="BP5551" s="236">
        <f ca="1"/>
        <v>3.84236111111111</v>
      </c>
    </row>
    <row r="5552" spans="68:68" ht="15" hidden="1" customHeight="1">
      <c r="BP5552" s="236">
        <f ca="1"/>
        <v>3.8430555555555599</v>
      </c>
    </row>
    <row r="5553" spans="68:68" ht="15" hidden="1" customHeight="1">
      <c r="BP5553" s="236">
        <f ca="1"/>
        <v>3.84375</v>
      </c>
    </row>
    <row r="5554" spans="68:68" ht="15" hidden="1" customHeight="1">
      <c r="BP5554" s="236">
        <f ca="1"/>
        <v>3.8444444444444401</v>
      </c>
    </row>
    <row r="5555" spans="68:68" ht="15" hidden="1" customHeight="1">
      <c r="BP5555" s="236">
        <f ca="1"/>
        <v>3.84513888888889</v>
      </c>
    </row>
    <row r="5556" spans="68:68" ht="15" hidden="1" customHeight="1">
      <c r="BP5556" s="236">
        <f ca="1"/>
        <v>3.8458333333333301</v>
      </c>
    </row>
    <row r="5557" spans="68:68" ht="15" hidden="1" customHeight="1">
      <c r="BP5557" s="236">
        <f ca="1"/>
        <v>3.84652777777778</v>
      </c>
    </row>
    <row r="5558" spans="68:68" ht="15" hidden="1" customHeight="1">
      <c r="BP5558" s="236">
        <f ca="1"/>
        <v>3.8472222222222201</v>
      </c>
    </row>
    <row r="5559" spans="68:68" ht="15" hidden="1" customHeight="1">
      <c r="BP5559" s="236">
        <f ca="1"/>
        <v>3.84791666666667</v>
      </c>
    </row>
    <row r="5560" spans="68:68" ht="15" hidden="1" customHeight="1">
      <c r="BP5560" s="236">
        <f ca="1"/>
        <v>3.8486111111111101</v>
      </c>
    </row>
    <row r="5561" spans="68:68" ht="15" hidden="1" customHeight="1">
      <c r="BP5561" s="236">
        <f ca="1"/>
        <v>3.84930555555556</v>
      </c>
    </row>
    <row r="5562" spans="68:68" ht="15" hidden="1" customHeight="1">
      <c r="BP5562" s="236">
        <f ca="1"/>
        <v>3.85</v>
      </c>
    </row>
    <row r="5563" spans="68:68" ht="15" hidden="1" customHeight="1">
      <c r="BP5563" s="236">
        <f ca="1"/>
        <v>3.8506944444444402</v>
      </c>
    </row>
    <row r="5564" spans="68:68" ht="15" hidden="1" customHeight="1">
      <c r="BP5564" s="236">
        <f ca="1"/>
        <v>3.8513888888888901</v>
      </c>
    </row>
    <row r="5565" spans="68:68" ht="15" hidden="1" customHeight="1">
      <c r="BP5565" s="236">
        <f ca="1"/>
        <v>3.8520833333333302</v>
      </c>
    </row>
    <row r="5566" spans="68:68" ht="15" hidden="1" customHeight="1">
      <c r="BP5566" s="236">
        <f ca="1"/>
        <v>3.8527777777777801</v>
      </c>
    </row>
    <row r="5567" spans="68:68" ht="15" hidden="1" customHeight="1">
      <c r="BP5567" s="236">
        <f ca="1"/>
        <v>3.8534722222222202</v>
      </c>
    </row>
    <row r="5568" spans="68:68" ht="15" hidden="1" customHeight="1">
      <c r="BP5568" s="236">
        <f ca="1"/>
        <v>3.8541666666666701</v>
      </c>
    </row>
    <row r="5569" spans="68:68" ht="15" hidden="1" customHeight="1">
      <c r="BP5569" s="236">
        <f ca="1"/>
        <v>3.8548611111111102</v>
      </c>
    </row>
    <row r="5570" spans="68:68" ht="15" hidden="1" customHeight="1">
      <c r="BP5570" s="236">
        <f ca="1"/>
        <v>3.8555555555555601</v>
      </c>
    </row>
    <row r="5571" spans="68:68" ht="15" hidden="1" customHeight="1">
      <c r="BP5571" s="236">
        <f ca="1"/>
        <v>3.8562500000000002</v>
      </c>
    </row>
    <row r="5572" spans="68:68" ht="15" hidden="1" customHeight="1">
      <c r="BP5572" s="236">
        <f ca="1"/>
        <v>3.8569444444444398</v>
      </c>
    </row>
    <row r="5573" spans="68:68" ht="15" hidden="1" customHeight="1">
      <c r="BP5573" s="236">
        <f ca="1"/>
        <v>3.8576388888888902</v>
      </c>
    </row>
    <row r="5574" spans="68:68" ht="15" hidden="1" customHeight="1">
      <c r="BP5574" s="236">
        <f ca="1"/>
        <v>3.8583333333333298</v>
      </c>
    </row>
    <row r="5575" spans="68:68" ht="15" hidden="1" customHeight="1">
      <c r="BP5575" s="236">
        <f ca="1"/>
        <v>3.8590277777777802</v>
      </c>
    </row>
    <row r="5576" spans="68:68" ht="15" hidden="1" customHeight="1">
      <c r="BP5576" s="236">
        <f ca="1"/>
        <v>3.8597222222222198</v>
      </c>
    </row>
    <row r="5577" spans="68:68" ht="15" hidden="1" customHeight="1">
      <c r="BP5577" s="236">
        <f ca="1"/>
        <v>3.8604166666666702</v>
      </c>
    </row>
    <row r="5578" spans="68:68" ht="15" hidden="1" customHeight="1">
      <c r="BP5578" s="236">
        <f ca="1"/>
        <v>3.8611111111111098</v>
      </c>
    </row>
    <row r="5579" spans="68:68" ht="15" hidden="1" customHeight="1">
      <c r="BP5579" s="236">
        <f ca="1"/>
        <v>3.8618055555555602</v>
      </c>
    </row>
    <row r="5580" spans="68:68" ht="15" hidden="1" customHeight="1">
      <c r="BP5580" s="236">
        <f ca="1"/>
        <v>3.8624999999999998</v>
      </c>
    </row>
    <row r="5581" spans="68:68" ht="15" hidden="1" customHeight="1">
      <c r="BP5581" s="236">
        <f ca="1"/>
        <v>3.8631944444444399</v>
      </c>
    </row>
    <row r="5582" spans="68:68" ht="15" hidden="1" customHeight="1">
      <c r="BP5582" s="236">
        <f ca="1"/>
        <v>3.8638888888888898</v>
      </c>
    </row>
    <row r="5583" spans="68:68" ht="15" hidden="1" customHeight="1">
      <c r="BP5583" s="236">
        <f ca="1"/>
        <v>3.8645833333333299</v>
      </c>
    </row>
    <row r="5584" spans="68:68" ht="15" hidden="1" customHeight="1">
      <c r="BP5584" s="236">
        <f ca="1"/>
        <v>3.8652777777777798</v>
      </c>
    </row>
    <row r="5585" spans="68:68" ht="15" hidden="1" customHeight="1">
      <c r="BP5585" s="236">
        <f ca="1"/>
        <v>3.8659722222222199</v>
      </c>
    </row>
    <row r="5586" spans="68:68" ht="15" hidden="1" customHeight="1">
      <c r="BP5586" s="236">
        <f ca="1"/>
        <v>3.8666666666666698</v>
      </c>
    </row>
    <row r="5587" spans="68:68" ht="15" hidden="1" customHeight="1">
      <c r="BP5587" s="236">
        <f ca="1"/>
        <v>3.8673611111111099</v>
      </c>
    </row>
    <row r="5588" spans="68:68" ht="15" hidden="1" customHeight="1">
      <c r="BP5588" s="236">
        <f ca="1"/>
        <v>3.8680555555555598</v>
      </c>
    </row>
    <row r="5589" spans="68:68" ht="15" hidden="1" customHeight="1">
      <c r="BP5589" s="236">
        <f ca="1"/>
        <v>3.8687499999999999</v>
      </c>
    </row>
    <row r="5590" spans="68:68" ht="15" hidden="1" customHeight="1">
      <c r="BP5590" s="236">
        <f ca="1"/>
        <v>3.86944444444444</v>
      </c>
    </row>
    <row r="5591" spans="68:68" ht="15" hidden="1" customHeight="1">
      <c r="BP5591" s="236">
        <f ca="1"/>
        <v>3.8701388888888899</v>
      </c>
    </row>
    <row r="5592" spans="68:68" ht="15" hidden="1" customHeight="1">
      <c r="BP5592" s="236">
        <f ca="1"/>
        <v>3.87083333333333</v>
      </c>
    </row>
    <row r="5593" spans="68:68" ht="15" hidden="1" customHeight="1">
      <c r="BP5593" s="236">
        <f ca="1"/>
        <v>3.8715277777777799</v>
      </c>
    </row>
    <row r="5594" spans="68:68" ht="15" hidden="1" customHeight="1">
      <c r="BP5594" s="236">
        <f ca="1"/>
        <v>3.87222222222222</v>
      </c>
    </row>
    <row r="5595" spans="68:68" ht="15" hidden="1" customHeight="1">
      <c r="BP5595" s="236">
        <f ca="1"/>
        <v>3.8729166666666699</v>
      </c>
    </row>
    <row r="5596" spans="68:68" ht="15" hidden="1" customHeight="1">
      <c r="BP5596" s="236">
        <f ca="1"/>
        <v>3.87361111111111</v>
      </c>
    </row>
    <row r="5597" spans="68:68" ht="15" hidden="1" customHeight="1">
      <c r="BP5597" s="236">
        <f ca="1"/>
        <v>3.8743055555555599</v>
      </c>
    </row>
    <row r="5598" spans="68:68" ht="15" hidden="1" customHeight="1">
      <c r="BP5598" s="236">
        <f ca="1"/>
        <v>3.875</v>
      </c>
    </row>
    <row r="5599" spans="68:68" ht="15" hidden="1" customHeight="1">
      <c r="BP5599" s="236">
        <f ca="1"/>
        <v>3.8756944444444401</v>
      </c>
    </row>
    <row r="5600" spans="68:68" ht="15" hidden="1" customHeight="1">
      <c r="BP5600" s="236">
        <f ca="1"/>
        <v>3.87638888888889</v>
      </c>
    </row>
    <row r="5601" spans="68:68" ht="15" hidden="1" customHeight="1">
      <c r="BP5601" s="236">
        <f ca="1"/>
        <v>3.8770833333333301</v>
      </c>
    </row>
    <row r="5602" spans="68:68" ht="15" hidden="1" customHeight="1">
      <c r="BP5602" s="236">
        <f ca="1"/>
        <v>3.87777777777778</v>
      </c>
    </row>
    <row r="5603" spans="68:68" ht="15" hidden="1" customHeight="1">
      <c r="BP5603" s="236">
        <f ca="1"/>
        <v>3.8784722222222201</v>
      </c>
    </row>
    <row r="5604" spans="68:68" ht="15" hidden="1" customHeight="1">
      <c r="BP5604" s="236">
        <f ca="1"/>
        <v>3.87916666666667</v>
      </c>
    </row>
    <row r="5605" spans="68:68" ht="15" hidden="1" customHeight="1">
      <c r="BP5605" s="236">
        <f ca="1"/>
        <v>3.8798611111111101</v>
      </c>
    </row>
    <row r="5606" spans="68:68" ht="15" hidden="1" customHeight="1">
      <c r="BP5606" s="236">
        <f ca="1"/>
        <v>3.88055555555556</v>
      </c>
    </row>
    <row r="5607" spans="68:68" ht="15" hidden="1" customHeight="1">
      <c r="BP5607" s="236">
        <f ca="1"/>
        <v>3.8812500000000001</v>
      </c>
    </row>
    <row r="5608" spans="68:68" ht="15" hidden="1" customHeight="1">
      <c r="BP5608" s="236">
        <f ca="1"/>
        <v>3.8819444444444402</v>
      </c>
    </row>
    <row r="5609" spans="68:68" ht="15" hidden="1" customHeight="1">
      <c r="BP5609" s="236">
        <f ca="1"/>
        <v>3.8826388888888901</v>
      </c>
    </row>
    <row r="5610" spans="68:68" ht="15" hidden="1" customHeight="1">
      <c r="BP5610" s="236">
        <f ca="1"/>
        <v>3.8833333333333302</v>
      </c>
    </row>
    <row r="5611" spans="68:68" ht="15" hidden="1" customHeight="1">
      <c r="BP5611" s="236">
        <f ca="1"/>
        <v>3.8840277777777801</v>
      </c>
    </row>
    <row r="5612" spans="68:68" ht="15" hidden="1" customHeight="1">
      <c r="BP5612" s="236">
        <f ca="1"/>
        <v>3.8847222222222202</v>
      </c>
    </row>
    <row r="5613" spans="68:68" ht="15" hidden="1" customHeight="1">
      <c r="BP5613" s="236">
        <f ca="1"/>
        <v>3.8854166666666701</v>
      </c>
    </row>
    <row r="5614" spans="68:68" ht="15" hidden="1" customHeight="1">
      <c r="BP5614" s="236">
        <f ca="1"/>
        <v>3.8861111111111102</v>
      </c>
    </row>
    <row r="5615" spans="68:68" ht="15" hidden="1" customHeight="1">
      <c r="BP5615" s="236">
        <f ca="1"/>
        <v>3.8868055555555601</v>
      </c>
    </row>
    <row r="5616" spans="68:68" ht="15" hidden="1" customHeight="1">
      <c r="BP5616" s="236">
        <f ca="1"/>
        <v>3.8875000000000002</v>
      </c>
    </row>
    <row r="5617" spans="68:68" ht="15" hidden="1" customHeight="1">
      <c r="BP5617" s="236">
        <f ca="1"/>
        <v>3.8881944444444398</v>
      </c>
    </row>
    <row r="5618" spans="68:68" ht="15" hidden="1" customHeight="1">
      <c r="BP5618" s="236">
        <f ca="1"/>
        <v>3.8888888888888902</v>
      </c>
    </row>
    <row r="5619" spans="68:68" ht="15" hidden="1" customHeight="1">
      <c r="BP5619" s="236">
        <f ca="1"/>
        <v>3.8895833333333298</v>
      </c>
    </row>
    <row r="5620" spans="68:68" ht="15" hidden="1" customHeight="1">
      <c r="BP5620" s="236">
        <f ca="1"/>
        <v>3.8902777777777802</v>
      </c>
    </row>
    <row r="5621" spans="68:68" ht="15" hidden="1" customHeight="1">
      <c r="BP5621" s="236">
        <f ca="1"/>
        <v>3.8909722222222198</v>
      </c>
    </row>
    <row r="5622" spans="68:68" ht="15" hidden="1" customHeight="1">
      <c r="BP5622" s="236">
        <f ca="1"/>
        <v>3.8916666666666702</v>
      </c>
    </row>
    <row r="5623" spans="68:68" ht="15" hidden="1" customHeight="1">
      <c r="BP5623" s="236">
        <f ca="1"/>
        <v>3.8923611111111098</v>
      </c>
    </row>
    <row r="5624" spans="68:68" ht="15" hidden="1" customHeight="1">
      <c r="BP5624" s="236">
        <f ca="1"/>
        <v>3.8930555555555602</v>
      </c>
    </row>
    <row r="5625" spans="68:68" ht="15" hidden="1" customHeight="1">
      <c r="BP5625" s="236">
        <f ca="1"/>
        <v>3.8937499999999998</v>
      </c>
    </row>
    <row r="5626" spans="68:68" ht="15" hidden="1" customHeight="1">
      <c r="BP5626" s="236">
        <f ca="1"/>
        <v>3.8944444444444399</v>
      </c>
    </row>
    <row r="5627" spans="68:68" ht="15" hidden="1" customHeight="1">
      <c r="BP5627" s="236">
        <f ca="1"/>
        <v>3.8951388888888898</v>
      </c>
    </row>
    <row r="5628" spans="68:68" ht="15" hidden="1" customHeight="1">
      <c r="BP5628" s="236">
        <f ca="1"/>
        <v>3.8958333333333299</v>
      </c>
    </row>
    <row r="5629" spans="68:68" ht="15" hidden="1" customHeight="1">
      <c r="BP5629" s="236">
        <f ca="1"/>
        <v>3.8965277777777798</v>
      </c>
    </row>
    <row r="5630" spans="68:68" ht="15" hidden="1" customHeight="1">
      <c r="BP5630" s="236">
        <f ca="1"/>
        <v>3.8972222222222199</v>
      </c>
    </row>
    <row r="5631" spans="68:68" ht="15" hidden="1" customHeight="1">
      <c r="BP5631" s="236">
        <f ca="1"/>
        <v>3.8979166666666698</v>
      </c>
    </row>
    <row r="5632" spans="68:68" ht="15" hidden="1" customHeight="1">
      <c r="BP5632" s="236">
        <f ca="1"/>
        <v>3.8986111111111099</v>
      </c>
    </row>
    <row r="5633" spans="68:68" ht="15" hidden="1" customHeight="1">
      <c r="BP5633" s="236">
        <f ca="1"/>
        <v>3.8993055555555598</v>
      </c>
    </row>
    <row r="5634" spans="68:68" ht="15" hidden="1" customHeight="1">
      <c r="BP5634" s="236">
        <f ca="1"/>
        <v>3.9</v>
      </c>
    </row>
    <row r="5635" spans="68:68" ht="15" hidden="1" customHeight="1">
      <c r="BP5635" s="236">
        <f ca="1"/>
        <v>3.90069444444444</v>
      </c>
    </row>
    <row r="5636" spans="68:68" ht="15" hidden="1" customHeight="1">
      <c r="BP5636" s="236">
        <f ca="1"/>
        <v>3.9013888888888899</v>
      </c>
    </row>
    <row r="5637" spans="68:68" ht="15" hidden="1" customHeight="1">
      <c r="BP5637" s="236">
        <f ca="1"/>
        <v>3.90208333333333</v>
      </c>
    </row>
    <row r="5638" spans="68:68" ht="15" hidden="1" customHeight="1">
      <c r="BP5638" s="236">
        <f ca="1"/>
        <v>3.9027777777777799</v>
      </c>
    </row>
    <row r="5639" spans="68:68" ht="15" hidden="1" customHeight="1">
      <c r="BP5639" s="236">
        <f ca="1"/>
        <v>3.90347222222222</v>
      </c>
    </row>
    <row r="5640" spans="68:68" ht="15" hidden="1" customHeight="1">
      <c r="BP5640" s="236">
        <f ca="1"/>
        <v>3.9041666666666699</v>
      </c>
    </row>
    <row r="5641" spans="68:68" ht="15" hidden="1" customHeight="1">
      <c r="BP5641" s="236">
        <f ca="1"/>
        <v>3.90486111111111</v>
      </c>
    </row>
    <row r="5642" spans="68:68" ht="15" hidden="1" customHeight="1">
      <c r="BP5642" s="236">
        <f ca="1"/>
        <v>3.9055555555555599</v>
      </c>
    </row>
    <row r="5643" spans="68:68" ht="15" hidden="1" customHeight="1">
      <c r="BP5643" s="236">
        <f ca="1"/>
        <v>3.90625</v>
      </c>
    </row>
    <row r="5644" spans="68:68" ht="15" hidden="1" customHeight="1">
      <c r="BP5644" s="236">
        <f ca="1"/>
        <v>3.9069444444444401</v>
      </c>
    </row>
    <row r="5645" spans="68:68" ht="15" hidden="1" customHeight="1">
      <c r="BP5645" s="236">
        <f ca="1"/>
        <v>3.90763888888889</v>
      </c>
    </row>
    <row r="5646" spans="68:68" ht="15" hidden="1" customHeight="1">
      <c r="BP5646" s="236">
        <f ca="1"/>
        <v>3.9083333333333301</v>
      </c>
    </row>
    <row r="5647" spans="68:68" ht="15" hidden="1" customHeight="1">
      <c r="BP5647" s="236">
        <f ca="1"/>
        <v>3.90902777777778</v>
      </c>
    </row>
    <row r="5648" spans="68:68" ht="15" hidden="1" customHeight="1">
      <c r="BP5648" s="236">
        <f ca="1"/>
        <v>3.9097222222222201</v>
      </c>
    </row>
    <row r="5649" spans="68:68" ht="15" hidden="1" customHeight="1">
      <c r="BP5649" s="236">
        <f ca="1"/>
        <v>3.91041666666667</v>
      </c>
    </row>
    <row r="5650" spans="68:68" ht="15" hidden="1" customHeight="1">
      <c r="BP5650" s="236">
        <f ca="1"/>
        <v>3.9111111111111101</v>
      </c>
    </row>
    <row r="5651" spans="68:68" ht="15" hidden="1" customHeight="1">
      <c r="BP5651" s="236">
        <f ca="1"/>
        <v>3.91180555555556</v>
      </c>
    </row>
    <row r="5652" spans="68:68" ht="15" hidden="1" customHeight="1">
      <c r="BP5652" s="236">
        <f ca="1"/>
        <v>3.9125000000000001</v>
      </c>
    </row>
    <row r="5653" spans="68:68" ht="15" hidden="1" customHeight="1">
      <c r="BP5653" s="236">
        <f ca="1"/>
        <v>3.9131944444444402</v>
      </c>
    </row>
    <row r="5654" spans="68:68" ht="15" hidden="1" customHeight="1">
      <c r="BP5654" s="236">
        <f ca="1"/>
        <v>3.9138888888888901</v>
      </c>
    </row>
    <row r="5655" spans="68:68" ht="15" hidden="1" customHeight="1">
      <c r="BP5655" s="236">
        <f ca="1"/>
        <v>3.9145833333333302</v>
      </c>
    </row>
    <row r="5656" spans="68:68" ht="15" hidden="1" customHeight="1">
      <c r="BP5656" s="236">
        <f ca="1"/>
        <v>3.9152777777777801</v>
      </c>
    </row>
    <row r="5657" spans="68:68" ht="15" hidden="1" customHeight="1">
      <c r="BP5657" s="236">
        <f ca="1"/>
        <v>3.9159722222222202</v>
      </c>
    </row>
    <row r="5658" spans="68:68" ht="15" hidden="1" customHeight="1">
      <c r="BP5658" s="236">
        <f ca="1"/>
        <v>3.9166666666666701</v>
      </c>
    </row>
    <row r="5659" spans="68:68" ht="15" hidden="1" customHeight="1">
      <c r="BP5659" s="236">
        <f ca="1"/>
        <v>3.9173611111111102</v>
      </c>
    </row>
    <row r="5660" spans="68:68" ht="15" hidden="1" customHeight="1">
      <c r="BP5660" s="236">
        <f ca="1"/>
        <v>3.9180555555555601</v>
      </c>
    </row>
    <row r="5661" spans="68:68" ht="15" hidden="1" customHeight="1">
      <c r="BP5661" s="236">
        <f ca="1"/>
        <v>3.9187500000000002</v>
      </c>
    </row>
    <row r="5662" spans="68:68" ht="15" hidden="1" customHeight="1">
      <c r="BP5662" s="236">
        <f ca="1"/>
        <v>3.9194444444444398</v>
      </c>
    </row>
    <row r="5663" spans="68:68" ht="15" hidden="1" customHeight="1">
      <c r="BP5663" s="236">
        <f ca="1"/>
        <v>3.9201388888888902</v>
      </c>
    </row>
    <row r="5664" spans="68:68" ht="15" hidden="1" customHeight="1">
      <c r="BP5664" s="236">
        <f ca="1"/>
        <v>3.9208333333333298</v>
      </c>
    </row>
    <row r="5665" spans="68:68" ht="15" hidden="1" customHeight="1">
      <c r="BP5665" s="236">
        <f ca="1"/>
        <v>3.9215277777777802</v>
      </c>
    </row>
    <row r="5666" spans="68:68" ht="15" hidden="1" customHeight="1">
      <c r="BP5666" s="236">
        <f ca="1"/>
        <v>3.9222222222222198</v>
      </c>
    </row>
    <row r="5667" spans="68:68" ht="15" hidden="1" customHeight="1">
      <c r="BP5667" s="236">
        <f ca="1"/>
        <v>3.9229166666666702</v>
      </c>
    </row>
    <row r="5668" spans="68:68" ht="15" hidden="1" customHeight="1">
      <c r="BP5668" s="236">
        <f ca="1"/>
        <v>3.9236111111111098</v>
      </c>
    </row>
    <row r="5669" spans="68:68" ht="15" hidden="1" customHeight="1">
      <c r="BP5669" s="236">
        <f ca="1"/>
        <v>3.9243055555555602</v>
      </c>
    </row>
    <row r="5670" spans="68:68" ht="15" hidden="1" customHeight="1">
      <c r="BP5670" s="236">
        <f ca="1"/>
        <v>3.9249999999999998</v>
      </c>
    </row>
    <row r="5671" spans="68:68" ht="15" hidden="1" customHeight="1">
      <c r="BP5671" s="236">
        <f ca="1"/>
        <v>3.9256944444444399</v>
      </c>
    </row>
    <row r="5672" spans="68:68" ht="15" hidden="1" customHeight="1">
      <c r="BP5672" s="236">
        <f ca="1"/>
        <v>3.9263888888888898</v>
      </c>
    </row>
    <row r="5673" spans="68:68" ht="15" hidden="1" customHeight="1">
      <c r="BP5673" s="236">
        <f ca="1"/>
        <v>3.9270833333333299</v>
      </c>
    </row>
    <row r="5674" spans="68:68" ht="15" hidden="1" customHeight="1">
      <c r="BP5674" s="236">
        <f ca="1"/>
        <v>3.9277777777777798</v>
      </c>
    </row>
    <row r="5675" spans="68:68" ht="15" hidden="1" customHeight="1">
      <c r="BP5675" s="236">
        <f ca="1"/>
        <v>3.9284722222222199</v>
      </c>
    </row>
    <row r="5676" spans="68:68" ht="15" hidden="1" customHeight="1">
      <c r="BP5676" s="236">
        <f ca="1"/>
        <v>3.9291666666666698</v>
      </c>
    </row>
    <row r="5677" spans="68:68" ht="15" hidden="1" customHeight="1">
      <c r="BP5677" s="236">
        <f ca="1"/>
        <v>3.9298611111111099</v>
      </c>
    </row>
    <row r="5678" spans="68:68" ht="15" hidden="1" customHeight="1">
      <c r="BP5678" s="236">
        <f ca="1"/>
        <v>3.9305555555555598</v>
      </c>
    </row>
    <row r="5679" spans="68:68" ht="15" hidden="1" customHeight="1">
      <c r="BP5679" s="236">
        <f ca="1"/>
        <v>3.9312499999999999</v>
      </c>
    </row>
    <row r="5680" spans="68:68" ht="15" hidden="1" customHeight="1">
      <c r="BP5680" s="236">
        <f ca="1"/>
        <v>3.93194444444444</v>
      </c>
    </row>
    <row r="5681" spans="68:68" ht="15" hidden="1" customHeight="1">
      <c r="BP5681" s="236">
        <f ca="1"/>
        <v>3.9326388888888899</v>
      </c>
    </row>
    <row r="5682" spans="68:68" ht="15" hidden="1" customHeight="1">
      <c r="BP5682" s="236">
        <f ca="1"/>
        <v>3.93333333333333</v>
      </c>
    </row>
    <row r="5683" spans="68:68" ht="15" hidden="1" customHeight="1">
      <c r="BP5683" s="236">
        <f ca="1"/>
        <v>3.9340277777777799</v>
      </c>
    </row>
    <row r="5684" spans="68:68" ht="15" hidden="1" customHeight="1">
      <c r="BP5684" s="236">
        <f ca="1"/>
        <v>3.93472222222222</v>
      </c>
    </row>
    <row r="5685" spans="68:68" ht="15" hidden="1" customHeight="1">
      <c r="BP5685" s="236">
        <f ca="1"/>
        <v>3.9354166666666699</v>
      </c>
    </row>
    <row r="5686" spans="68:68" ht="15" hidden="1" customHeight="1">
      <c r="BP5686" s="236">
        <f ca="1"/>
        <v>3.93611111111111</v>
      </c>
    </row>
    <row r="5687" spans="68:68" ht="15" hidden="1" customHeight="1">
      <c r="BP5687" s="236">
        <f ca="1"/>
        <v>3.9368055555555599</v>
      </c>
    </row>
    <row r="5688" spans="68:68" ht="15" hidden="1" customHeight="1">
      <c r="BP5688" s="236">
        <f ca="1"/>
        <v>3.9375</v>
      </c>
    </row>
    <row r="5689" spans="68:68" ht="15" hidden="1" customHeight="1">
      <c r="BP5689" s="236">
        <f ca="1"/>
        <v>3.9381944444444401</v>
      </c>
    </row>
    <row r="5690" spans="68:68" ht="15" hidden="1" customHeight="1">
      <c r="BP5690" s="236">
        <f ca="1"/>
        <v>3.93888888888889</v>
      </c>
    </row>
    <row r="5691" spans="68:68" ht="15" hidden="1" customHeight="1">
      <c r="BP5691" s="236">
        <f ca="1"/>
        <v>3.9395833333333301</v>
      </c>
    </row>
    <row r="5692" spans="68:68" ht="15" hidden="1" customHeight="1">
      <c r="BP5692" s="236">
        <f ca="1"/>
        <v>3.94027777777778</v>
      </c>
    </row>
    <row r="5693" spans="68:68" ht="15" hidden="1" customHeight="1">
      <c r="BP5693" s="236">
        <f ca="1"/>
        <v>3.9409722222222201</v>
      </c>
    </row>
    <row r="5694" spans="68:68" ht="15" hidden="1" customHeight="1">
      <c r="BP5694" s="236">
        <f ca="1"/>
        <v>3.94166666666667</v>
      </c>
    </row>
    <row r="5695" spans="68:68" ht="15" hidden="1" customHeight="1">
      <c r="BP5695" s="236">
        <f ca="1"/>
        <v>3.9423611111111101</v>
      </c>
    </row>
    <row r="5696" spans="68:68" ht="15" hidden="1" customHeight="1">
      <c r="BP5696" s="236">
        <f ca="1"/>
        <v>3.94305555555556</v>
      </c>
    </row>
    <row r="5697" spans="68:68" ht="15" hidden="1" customHeight="1">
      <c r="BP5697" s="236">
        <f ca="1"/>
        <v>3.9437500000000001</v>
      </c>
    </row>
    <row r="5698" spans="68:68" ht="15" hidden="1" customHeight="1">
      <c r="BP5698" s="236">
        <f ca="1"/>
        <v>3.9444444444444402</v>
      </c>
    </row>
    <row r="5699" spans="68:68" ht="15" hidden="1" customHeight="1">
      <c r="BP5699" s="236">
        <f ca="1"/>
        <v>3.9451388888888901</v>
      </c>
    </row>
    <row r="5700" spans="68:68" ht="15" hidden="1" customHeight="1">
      <c r="BP5700" s="236">
        <f ca="1"/>
        <v>3.9458333333333302</v>
      </c>
    </row>
    <row r="5701" spans="68:68" ht="15" hidden="1" customHeight="1">
      <c r="BP5701" s="236">
        <f ca="1"/>
        <v>3.9465277777777801</v>
      </c>
    </row>
    <row r="5702" spans="68:68" ht="15" hidden="1" customHeight="1">
      <c r="BP5702" s="236">
        <f ca="1"/>
        <v>3.9472222222222202</v>
      </c>
    </row>
    <row r="5703" spans="68:68" ht="15" hidden="1" customHeight="1">
      <c r="BP5703" s="236">
        <f ca="1"/>
        <v>3.9479166666666701</v>
      </c>
    </row>
    <row r="5704" spans="68:68" ht="15" hidden="1" customHeight="1">
      <c r="BP5704" s="236">
        <f ca="1"/>
        <v>3.9486111111111102</v>
      </c>
    </row>
    <row r="5705" spans="68:68" ht="15" hidden="1" customHeight="1">
      <c r="BP5705" s="236">
        <f ca="1"/>
        <v>3.9493055555555601</v>
      </c>
    </row>
    <row r="5706" spans="68:68" ht="15" hidden="1" customHeight="1">
      <c r="BP5706" s="236">
        <f ca="1"/>
        <v>3.95</v>
      </c>
    </row>
    <row r="5707" spans="68:68" ht="15" hidden="1" customHeight="1">
      <c r="BP5707" s="236">
        <f ca="1"/>
        <v>3.9506944444444398</v>
      </c>
    </row>
    <row r="5708" spans="68:68" ht="15" hidden="1" customHeight="1">
      <c r="BP5708" s="236">
        <f ca="1"/>
        <v>3.9513888888888902</v>
      </c>
    </row>
    <row r="5709" spans="68:68" ht="15" hidden="1" customHeight="1">
      <c r="BP5709" s="236">
        <f ca="1"/>
        <v>3.9520833333333298</v>
      </c>
    </row>
    <row r="5710" spans="68:68" ht="15" hidden="1" customHeight="1">
      <c r="BP5710" s="236">
        <f ca="1"/>
        <v>3.9527777777777802</v>
      </c>
    </row>
    <row r="5711" spans="68:68" ht="15" hidden="1" customHeight="1">
      <c r="BP5711" s="236">
        <f ca="1"/>
        <v>3.9534722222222198</v>
      </c>
    </row>
    <row r="5712" spans="68:68" ht="15" hidden="1" customHeight="1">
      <c r="BP5712" s="236">
        <f ca="1"/>
        <v>3.9541666666666702</v>
      </c>
    </row>
    <row r="5713" spans="68:68" ht="15" hidden="1" customHeight="1">
      <c r="BP5713" s="236">
        <f ca="1"/>
        <v>3.9548611111111098</v>
      </c>
    </row>
    <row r="5714" spans="68:68" ht="15" hidden="1" customHeight="1">
      <c r="BP5714" s="236">
        <f ca="1"/>
        <v>3.9555555555555602</v>
      </c>
    </row>
    <row r="5715" spans="68:68" ht="15" hidden="1" customHeight="1">
      <c r="BP5715" s="236">
        <f ca="1"/>
        <v>3.9562499999999998</v>
      </c>
    </row>
    <row r="5716" spans="68:68" ht="15" hidden="1" customHeight="1">
      <c r="BP5716" s="236">
        <f ca="1"/>
        <v>3.9569444444444399</v>
      </c>
    </row>
    <row r="5717" spans="68:68" ht="15" hidden="1" customHeight="1">
      <c r="BP5717" s="236">
        <f ca="1"/>
        <v>3.9576388888888898</v>
      </c>
    </row>
    <row r="5718" spans="68:68" ht="15" hidden="1" customHeight="1">
      <c r="BP5718" s="236">
        <f ca="1"/>
        <v>3.9583333333333299</v>
      </c>
    </row>
    <row r="5719" spans="68:68" ht="15" hidden="1" customHeight="1">
      <c r="BP5719" s="236">
        <f ca="1"/>
        <v>3.9590277777777798</v>
      </c>
    </row>
    <row r="5720" spans="68:68" ht="15" hidden="1" customHeight="1">
      <c r="BP5720" s="236">
        <f ca="1"/>
        <v>3.9597222222222199</v>
      </c>
    </row>
    <row r="5721" spans="68:68" ht="15" hidden="1" customHeight="1">
      <c r="BP5721" s="236">
        <f ca="1"/>
        <v>3.9604166666666698</v>
      </c>
    </row>
    <row r="5722" spans="68:68" ht="15" hidden="1" customHeight="1">
      <c r="BP5722" s="236">
        <f ca="1"/>
        <v>3.9611111111111099</v>
      </c>
    </row>
    <row r="5723" spans="68:68" ht="15" hidden="1" customHeight="1">
      <c r="BP5723" s="236">
        <f ca="1"/>
        <v>3.9618055555555598</v>
      </c>
    </row>
    <row r="5724" spans="68:68" ht="15" hidden="1" customHeight="1">
      <c r="BP5724" s="236">
        <f ca="1"/>
        <v>3.9624999999999999</v>
      </c>
    </row>
    <row r="5725" spans="68:68" ht="15" hidden="1" customHeight="1">
      <c r="BP5725" s="236">
        <f ca="1"/>
        <v>3.96319444444444</v>
      </c>
    </row>
    <row r="5726" spans="68:68" ht="15" hidden="1" customHeight="1">
      <c r="BP5726" s="236">
        <f ca="1"/>
        <v>3.9638888888888899</v>
      </c>
    </row>
    <row r="5727" spans="68:68" ht="15" hidden="1" customHeight="1">
      <c r="BP5727" s="236">
        <f ca="1"/>
        <v>3.96458333333333</v>
      </c>
    </row>
    <row r="5728" spans="68:68" ht="15" hidden="1" customHeight="1">
      <c r="BP5728" s="236">
        <f ca="1"/>
        <v>3.9652777777777799</v>
      </c>
    </row>
    <row r="5729" spans="68:68" ht="15" hidden="1" customHeight="1">
      <c r="BP5729" s="236">
        <f ca="1"/>
        <v>3.96597222222222</v>
      </c>
    </row>
    <row r="5730" spans="68:68" ht="15" hidden="1" customHeight="1">
      <c r="BP5730" s="236">
        <f ca="1"/>
        <v>3.9666666666666699</v>
      </c>
    </row>
    <row r="5731" spans="68:68" ht="15" hidden="1" customHeight="1">
      <c r="BP5731" s="236">
        <f ca="1"/>
        <v>3.96736111111111</v>
      </c>
    </row>
    <row r="5732" spans="68:68" ht="15" hidden="1" customHeight="1">
      <c r="BP5732" s="236">
        <f ca="1"/>
        <v>3.9680555555555599</v>
      </c>
    </row>
    <row r="5733" spans="68:68" ht="15" hidden="1" customHeight="1">
      <c r="BP5733" s="236">
        <f ca="1"/>
        <v>3.96875</v>
      </c>
    </row>
    <row r="5734" spans="68:68" ht="15" hidden="1" customHeight="1">
      <c r="BP5734" s="236">
        <f ca="1"/>
        <v>3.9694444444444401</v>
      </c>
    </row>
    <row r="5735" spans="68:68" ht="15" hidden="1" customHeight="1">
      <c r="BP5735" s="236">
        <f ca="1"/>
        <v>3.97013888888889</v>
      </c>
    </row>
    <row r="5736" spans="68:68" ht="15" hidden="1" customHeight="1">
      <c r="BP5736" s="236">
        <f ca="1"/>
        <v>3.9708333333333301</v>
      </c>
    </row>
    <row r="5737" spans="68:68" ht="15" hidden="1" customHeight="1">
      <c r="BP5737" s="236">
        <f ca="1"/>
        <v>3.97152777777778</v>
      </c>
    </row>
    <row r="5738" spans="68:68" ht="15" hidden="1" customHeight="1">
      <c r="BP5738" s="236">
        <f ca="1"/>
        <v>3.9722222222222201</v>
      </c>
    </row>
    <row r="5739" spans="68:68" ht="15" hidden="1" customHeight="1">
      <c r="BP5739" s="236">
        <f ca="1"/>
        <v>3.97291666666667</v>
      </c>
    </row>
    <row r="5740" spans="68:68" ht="15" hidden="1" customHeight="1">
      <c r="BP5740" s="236">
        <f ca="1"/>
        <v>3.9736111111111101</v>
      </c>
    </row>
    <row r="5741" spans="68:68" ht="15" hidden="1" customHeight="1">
      <c r="BP5741" s="236">
        <f ca="1"/>
        <v>3.97430555555556</v>
      </c>
    </row>
    <row r="5742" spans="68:68" ht="15" hidden="1" customHeight="1">
      <c r="BP5742" s="236">
        <f ca="1"/>
        <v>3.9750000000000001</v>
      </c>
    </row>
    <row r="5743" spans="68:68" ht="15" hidden="1" customHeight="1">
      <c r="BP5743" s="236">
        <f ca="1"/>
        <v>3.9756944444444402</v>
      </c>
    </row>
    <row r="5744" spans="68:68" ht="15" hidden="1" customHeight="1">
      <c r="BP5744" s="236">
        <f ca="1"/>
        <v>3.9763888888888901</v>
      </c>
    </row>
    <row r="5745" spans="68:68" ht="15" hidden="1" customHeight="1">
      <c r="BP5745" s="236">
        <f ca="1"/>
        <v>3.9770833333333302</v>
      </c>
    </row>
    <row r="5746" spans="68:68" ht="15" hidden="1" customHeight="1">
      <c r="BP5746" s="236">
        <f ca="1"/>
        <v>3.9777777777777801</v>
      </c>
    </row>
    <row r="5747" spans="68:68" ht="15" hidden="1" customHeight="1">
      <c r="BP5747" s="236">
        <f ca="1"/>
        <v>3.9784722222222202</v>
      </c>
    </row>
    <row r="5748" spans="68:68" ht="15" hidden="1" customHeight="1">
      <c r="BP5748" s="236">
        <f ca="1"/>
        <v>3.9791666666666701</v>
      </c>
    </row>
    <row r="5749" spans="68:68" ht="15" hidden="1" customHeight="1">
      <c r="BP5749" s="236">
        <f ca="1"/>
        <v>3.9798611111111102</v>
      </c>
    </row>
    <row r="5750" spans="68:68" ht="15" hidden="1" customHeight="1">
      <c r="BP5750" s="236">
        <f ca="1"/>
        <v>3.9805555555555601</v>
      </c>
    </row>
    <row r="5751" spans="68:68" ht="15" hidden="1" customHeight="1">
      <c r="BP5751" s="236">
        <f ca="1"/>
        <v>3.9812500000000002</v>
      </c>
    </row>
    <row r="5752" spans="68:68" ht="15" hidden="1" customHeight="1">
      <c r="BP5752" s="236">
        <f ca="1"/>
        <v>3.9819444444444398</v>
      </c>
    </row>
    <row r="5753" spans="68:68" ht="15" hidden="1" customHeight="1">
      <c r="BP5753" s="236">
        <f ca="1"/>
        <v>3.9826388888888902</v>
      </c>
    </row>
    <row r="5754" spans="68:68" ht="15" hidden="1" customHeight="1">
      <c r="BP5754" s="236">
        <f ca="1"/>
        <v>3.9833333333333298</v>
      </c>
    </row>
    <row r="5755" spans="68:68" ht="15" hidden="1" customHeight="1">
      <c r="BP5755" s="236">
        <f ca="1"/>
        <v>3.9840277777777802</v>
      </c>
    </row>
    <row r="5756" spans="68:68" ht="15" hidden="1" customHeight="1">
      <c r="BP5756" s="236">
        <f ca="1"/>
        <v>3.9847222222222198</v>
      </c>
    </row>
    <row r="5757" spans="68:68" ht="15" hidden="1" customHeight="1">
      <c r="BP5757" s="236">
        <f ca="1"/>
        <v>3.9854166666666702</v>
      </c>
    </row>
    <row r="5758" spans="68:68" ht="15" hidden="1" customHeight="1">
      <c r="BP5758" s="236">
        <f ca="1"/>
        <v>3.9861111111111098</v>
      </c>
    </row>
    <row r="5759" spans="68:68" ht="15" hidden="1" customHeight="1">
      <c r="BP5759" s="236">
        <f ca="1"/>
        <v>3.9868055555555602</v>
      </c>
    </row>
    <row r="5760" spans="68:68" ht="15" hidden="1" customHeight="1">
      <c r="BP5760" s="236">
        <f ca="1"/>
        <v>3.9874999999999998</v>
      </c>
    </row>
    <row r="5761" spans="68:68" ht="15" hidden="1" customHeight="1">
      <c r="BP5761" s="236">
        <f ca="1"/>
        <v>3.9881944444444399</v>
      </c>
    </row>
    <row r="5762" spans="68:68" ht="15" hidden="1" customHeight="1">
      <c r="BP5762" s="236">
        <f ca="1"/>
        <v>3.9888888888888898</v>
      </c>
    </row>
    <row r="5763" spans="68:68" ht="15" hidden="1" customHeight="1">
      <c r="BP5763" s="236">
        <f ca="1"/>
        <v>3.9895833333333299</v>
      </c>
    </row>
    <row r="5764" spans="68:68" ht="15" hidden="1" customHeight="1">
      <c r="BP5764" s="236">
        <f ca="1"/>
        <v>3.9902777777777798</v>
      </c>
    </row>
    <row r="5765" spans="68:68" ht="15" hidden="1" customHeight="1">
      <c r="BP5765" s="236">
        <f ca="1"/>
        <v>3.9909722222222199</v>
      </c>
    </row>
    <row r="5766" spans="68:68" ht="15" hidden="1" customHeight="1">
      <c r="BP5766" s="236">
        <f ca="1"/>
        <v>3.9916666666666698</v>
      </c>
    </row>
    <row r="5767" spans="68:68" ht="15" hidden="1" customHeight="1">
      <c r="BP5767" s="236">
        <f ca="1"/>
        <v>3.9923611111111099</v>
      </c>
    </row>
    <row r="5768" spans="68:68" ht="15" hidden="1" customHeight="1">
      <c r="BP5768" s="236">
        <f ca="1"/>
        <v>3.9930555555555598</v>
      </c>
    </row>
    <row r="5769" spans="68:68" ht="15" hidden="1" customHeight="1">
      <c r="BP5769" s="236">
        <f ca="1"/>
        <v>3.9937499999999999</v>
      </c>
    </row>
    <row r="5770" spans="68:68" ht="15" hidden="1" customHeight="1">
      <c r="BP5770" s="236">
        <f ca="1"/>
        <v>3.99444444444444</v>
      </c>
    </row>
    <row r="5771" spans="68:68" ht="15" hidden="1" customHeight="1">
      <c r="BP5771" s="236">
        <f ca="1"/>
        <v>3.9951388888888899</v>
      </c>
    </row>
    <row r="5772" spans="68:68" ht="15" hidden="1" customHeight="1">
      <c r="BP5772" s="236">
        <f ca="1"/>
        <v>3.99583333333333</v>
      </c>
    </row>
    <row r="5773" spans="68:68" ht="15" hidden="1" customHeight="1">
      <c r="BP5773" s="236">
        <f ca="1"/>
        <v>3.9965277777777799</v>
      </c>
    </row>
    <row r="5774" spans="68:68" ht="15" hidden="1" customHeight="1">
      <c r="BP5774" s="236">
        <f ca="1"/>
        <v>3.99722222222222</v>
      </c>
    </row>
    <row r="5775" spans="68:68" ht="15" hidden="1" customHeight="1">
      <c r="BP5775" s="236">
        <f ca="1"/>
        <v>3.9979166666666699</v>
      </c>
    </row>
    <row r="5776" spans="68:68" ht="15" hidden="1" customHeight="1">
      <c r="BP5776" s="236">
        <f ca="1"/>
        <v>3.99861111111111</v>
      </c>
    </row>
    <row r="5777" spans="68:68" ht="15" hidden="1" customHeight="1">
      <c r="BP5777" s="236">
        <f ca="1"/>
        <v>3.9993055555555599</v>
      </c>
    </row>
    <row r="5778" spans="68:68" ht="15" hidden="1" customHeight="1">
      <c r="BP5778" s="236">
        <f ca="1"/>
        <v>4</v>
      </c>
    </row>
    <row r="5779" spans="68:68" ht="15" hidden="1" customHeight="1">
      <c r="BP5779" s="236">
        <f ca="1"/>
        <v>4.0006944444444397</v>
      </c>
    </row>
    <row r="5780" spans="68:68" ht="15" hidden="1" customHeight="1">
      <c r="BP5780" s="236">
        <f ca="1"/>
        <v>4.00138888888889</v>
      </c>
    </row>
    <row r="5781" spans="68:68" ht="15" hidden="1" customHeight="1">
      <c r="BP5781" s="236">
        <f ca="1"/>
        <v>4.0020833333333297</v>
      </c>
    </row>
    <row r="5782" spans="68:68" ht="15" hidden="1" customHeight="1">
      <c r="BP5782" s="236">
        <f ca="1"/>
        <v>4.00277777777778</v>
      </c>
    </row>
    <row r="5783" spans="68:68" ht="15" hidden="1" customHeight="1">
      <c r="BP5783" s="236">
        <f ca="1"/>
        <v>4.0034722222222197</v>
      </c>
    </row>
    <row r="5784" spans="68:68" ht="15" hidden="1" customHeight="1">
      <c r="BP5784" s="236">
        <f ca="1"/>
        <v>4.00416666666667</v>
      </c>
    </row>
    <row r="5785" spans="68:68" ht="15" hidden="1" customHeight="1">
      <c r="BP5785" s="236">
        <f ca="1"/>
        <v>4.0048611111111097</v>
      </c>
    </row>
    <row r="5786" spans="68:68" ht="15" hidden="1" customHeight="1">
      <c r="BP5786" s="236">
        <f ca="1"/>
        <v>4.00555555555556</v>
      </c>
    </row>
    <row r="5787" spans="68:68" ht="15" hidden="1" customHeight="1">
      <c r="BP5787" s="236">
        <f ca="1"/>
        <v>4.0062499999999996</v>
      </c>
    </row>
    <row r="5788" spans="68:68" ht="15" hidden="1" customHeight="1">
      <c r="BP5788" s="236">
        <f ca="1"/>
        <v>4.0069444444444402</v>
      </c>
    </row>
    <row r="5789" spans="68:68" ht="15" hidden="1" customHeight="1">
      <c r="BP5789" s="236">
        <f ca="1"/>
        <v>4.0076388888888896</v>
      </c>
    </row>
    <row r="5790" spans="68:68" ht="15" hidden="1" customHeight="1">
      <c r="BP5790" s="236">
        <f ca="1"/>
        <v>4.0083333333333302</v>
      </c>
    </row>
    <row r="5791" spans="68:68" ht="15" hidden="1" customHeight="1">
      <c r="BP5791" s="236">
        <f ca="1"/>
        <v>4.0090277777777796</v>
      </c>
    </row>
    <row r="5792" spans="68:68" ht="15" hidden="1" customHeight="1">
      <c r="BP5792" s="236">
        <f ca="1"/>
        <v>4.0097222222222202</v>
      </c>
    </row>
    <row r="5793" spans="68:68" ht="15" hidden="1" customHeight="1">
      <c r="BP5793" s="236">
        <f ca="1"/>
        <v>4.0104166666666696</v>
      </c>
    </row>
    <row r="5794" spans="68:68" ht="15" hidden="1" customHeight="1">
      <c r="BP5794" s="236">
        <f ca="1"/>
        <v>4.0111111111111102</v>
      </c>
    </row>
    <row r="5795" spans="68:68" ht="15" hidden="1" customHeight="1">
      <c r="BP5795" s="236">
        <f ca="1"/>
        <v>4.0118055555555596</v>
      </c>
    </row>
    <row r="5796" spans="68:68" ht="15" hidden="1" customHeight="1">
      <c r="BP5796" s="236">
        <f ca="1"/>
        <v>4.0125000000000002</v>
      </c>
    </row>
    <row r="5797" spans="68:68" ht="15" hidden="1" customHeight="1">
      <c r="BP5797" s="236">
        <f ca="1"/>
        <v>4.0131944444444398</v>
      </c>
    </row>
    <row r="5798" spans="68:68" ht="15" hidden="1" customHeight="1">
      <c r="BP5798" s="236">
        <f ca="1"/>
        <v>4.0138888888888902</v>
      </c>
    </row>
    <row r="5799" spans="68:68" ht="15" hidden="1" customHeight="1">
      <c r="BP5799" s="236">
        <f ca="1"/>
        <v>4.0145833333333298</v>
      </c>
    </row>
    <row r="5800" spans="68:68" ht="15" hidden="1" customHeight="1">
      <c r="BP5800" s="236">
        <f ca="1"/>
        <v>4.0152777777777802</v>
      </c>
    </row>
    <row r="5801" spans="68:68" ht="15" hidden="1" customHeight="1">
      <c r="BP5801" s="236">
        <f ca="1"/>
        <v>4.0159722222222198</v>
      </c>
    </row>
    <row r="5802" spans="68:68" ht="15" hidden="1" customHeight="1">
      <c r="BP5802" s="236">
        <f ca="1"/>
        <v>4.0166666666666702</v>
      </c>
    </row>
    <row r="5803" spans="68:68" ht="15" hidden="1" customHeight="1">
      <c r="BP5803" s="236">
        <f ca="1"/>
        <v>4.0173611111111098</v>
      </c>
    </row>
    <row r="5804" spans="68:68" ht="15" hidden="1" customHeight="1">
      <c r="BP5804" s="236">
        <f ca="1"/>
        <v>4.0180555555555602</v>
      </c>
    </row>
    <row r="5805" spans="68:68" ht="15" hidden="1" customHeight="1">
      <c r="BP5805" s="236">
        <f ca="1"/>
        <v>4.0187499999999998</v>
      </c>
    </row>
    <row r="5806" spans="68:68" ht="15" hidden="1" customHeight="1">
      <c r="BP5806" s="236">
        <f ca="1"/>
        <v>4.0194444444444404</v>
      </c>
    </row>
    <row r="5807" spans="68:68" ht="15" hidden="1" customHeight="1">
      <c r="BP5807" s="236">
        <f ca="1"/>
        <v>4.0201388888888898</v>
      </c>
    </row>
    <row r="5808" spans="68:68" ht="15" hidden="1" customHeight="1">
      <c r="BP5808" s="236">
        <f ca="1"/>
        <v>4.0208333333333304</v>
      </c>
    </row>
    <row r="5809" spans="68:68" ht="15" hidden="1" customHeight="1">
      <c r="BP5809" s="236">
        <f ca="1"/>
        <v>4.0215277777777798</v>
      </c>
    </row>
    <row r="5810" spans="68:68" ht="15" hidden="1" customHeight="1">
      <c r="BP5810" s="236">
        <f ca="1"/>
        <v>4.0222222222222204</v>
      </c>
    </row>
    <row r="5811" spans="68:68" ht="15" hidden="1" customHeight="1">
      <c r="BP5811" s="236">
        <f ca="1"/>
        <v>4.0229166666666698</v>
      </c>
    </row>
    <row r="5812" spans="68:68" ht="15" hidden="1" customHeight="1">
      <c r="BP5812" s="236">
        <f ca="1"/>
        <v>4.0236111111111104</v>
      </c>
    </row>
    <row r="5813" spans="68:68" ht="15" hidden="1" customHeight="1">
      <c r="BP5813" s="236">
        <f ca="1"/>
        <v>4.0243055555555598</v>
      </c>
    </row>
    <row r="5814" spans="68:68" ht="15" hidden="1" customHeight="1">
      <c r="BP5814" s="236">
        <f ca="1"/>
        <v>4.0250000000000004</v>
      </c>
    </row>
    <row r="5815" spans="68:68" ht="15" hidden="1" customHeight="1">
      <c r="BP5815" s="236">
        <f ca="1"/>
        <v>4.02569444444444</v>
      </c>
    </row>
    <row r="5816" spans="68:68" ht="15" hidden="1" customHeight="1">
      <c r="BP5816" s="236">
        <f ca="1"/>
        <v>4.0263888888888903</v>
      </c>
    </row>
    <row r="5817" spans="68:68" ht="15" hidden="1" customHeight="1">
      <c r="BP5817" s="236">
        <f ca="1"/>
        <v>4.02708333333333</v>
      </c>
    </row>
    <row r="5818" spans="68:68" ht="15" hidden="1" customHeight="1">
      <c r="BP5818" s="236">
        <f ca="1"/>
        <v>4.0277777777777803</v>
      </c>
    </row>
    <row r="5819" spans="68:68" ht="15" hidden="1" customHeight="1">
      <c r="BP5819" s="236">
        <f ca="1"/>
        <v>4.02847222222222</v>
      </c>
    </row>
    <row r="5820" spans="68:68" ht="15" hidden="1" customHeight="1">
      <c r="BP5820" s="236">
        <f ca="1"/>
        <v>4.0291666666666703</v>
      </c>
    </row>
    <row r="5821" spans="68:68" ht="15" hidden="1" customHeight="1">
      <c r="BP5821" s="236">
        <f ca="1"/>
        <v>4.02986111111111</v>
      </c>
    </row>
    <row r="5822" spans="68:68" ht="15" hidden="1" customHeight="1">
      <c r="BP5822" s="236">
        <f ca="1"/>
        <v>4.0305555555555603</v>
      </c>
    </row>
    <row r="5823" spans="68:68" ht="15" hidden="1" customHeight="1">
      <c r="BP5823" s="236">
        <f ca="1"/>
        <v>4.03125</v>
      </c>
    </row>
    <row r="5824" spans="68:68" ht="15" hidden="1" customHeight="1">
      <c r="BP5824" s="236">
        <f ca="1"/>
        <v>4.0319444444444397</v>
      </c>
    </row>
    <row r="5825" spans="68:68" ht="15" hidden="1" customHeight="1">
      <c r="BP5825" s="236">
        <f ca="1"/>
        <v>4.03263888888889</v>
      </c>
    </row>
    <row r="5826" spans="68:68" ht="15" hidden="1" customHeight="1">
      <c r="BP5826" s="236">
        <f ca="1"/>
        <v>4.0333333333333297</v>
      </c>
    </row>
    <row r="5827" spans="68:68" ht="15" hidden="1" customHeight="1">
      <c r="BP5827" s="236">
        <f ca="1"/>
        <v>4.03402777777778</v>
      </c>
    </row>
    <row r="5828" spans="68:68" ht="15" hidden="1" customHeight="1">
      <c r="BP5828" s="236">
        <f ca="1"/>
        <v>4.0347222222222197</v>
      </c>
    </row>
    <row r="5829" spans="68:68" ht="15" hidden="1" customHeight="1">
      <c r="BP5829" s="236">
        <f ca="1"/>
        <v>4.03541666666667</v>
      </c>
    </row>
    <row r="5830" spans="68:68" ht="15" hidden="1" customHeight="1">
      <c r="BP5830" s="236">
        <f ca="1"/>
        <v>4.0361111111111097</v>
      </c>
    </row>
    <row r="5831" spans="68:68" ht="15" hidden="1" customHeight="1">
      <c r="BP5831" s="236">
        <f ca="1"/>
        <v>4.03680555555556</v>
      </c>
    </row>
    <row r="5832" spans="68:68" ht="15" hidden="1" customHeight="1">
      <c r="BP5832" s="236">
        <f ca="1"/>
        <v>4.0374999999999996</v>
      </c>
    </row>
    <row r="5833" spans="68:68" ht="15" hidden="1" customHeight="1">
      <c r="BP5833" s="236">
        <f ca="1"/>
        <v>4.0381944444444402</v>
      </c>
    </row>
    <row r="5834" spans="68:68" ht="15" hidden="1" customHeight="1">
      <c r="BP5834" s="236">
        <f ca="1"/>
        <v>4.0388888888888896</v>
      </c>
    </row>
    <row r="5835" spans="68:68" ht="15" hidden="1" customHeight="1">
      <c r="BP5835" s="236">
        <f ca="1"/>
        <v>4.0395833333333302</v>
      </c>
    </row>
    <row r="5836" spans="68:68" ht="15" hidden="1" customHeight="1">
      <c r="BP5836" s="236">
        <f ca="1"/>
        <v>4.0402777777777796</v>
      </c>
    </row>
    <row r="5837" spans="68:68" ht="15" hidden="1" customHeight="1">
      <c r="BP5837" s="236">
        <f ca="1"/>
        <v>4.0409722222222202</v>
      </c>
    </row>
    <row r="5838" spans="68:68" ht="15" hidden="1" customHeight="1">
      <c r="BP5838" s="236">
        <f ca="1"/>
        <v>4.0416666666666696</v>
      </c>
    </row>
    <row r="5839" spans="68:68" ht="15" hidden="1" customHeight="1">
      <c r="BP5839" s="236">
        <f ca="1"/>
        <v>4.0423611111111102</v>
      </c>
    </row>
    <row r="5840" spans="68:68" ht="15" hidden="1" customHeight="1">
      <c r="BP5840" s="236">
        <f ca="1"/>
        <v>4.0430555555555596</v>
      </c>
    </row>
    <row r="5841" spans="68:68" ht="15" hidden="1" customHeight="1">
      <c r="BP5841" s="236">
        <f ca="1"/>
        <v>4.0437500000000002</v>
      </c>
    </row>
    <row r="5842" spans="68:68" ht="15" hidden="1" customHeight="1">
      <c r="BP5842" s="236">
        <f ca="1"/>
        <v>4.0444444444444398</v>
      </c>
    </row>
    <row r="5843" spans="68:68" ht="15" hidden="1" customHeight="1">
      <c r="BP5843" s="236">
        <f ca="1"/>
        <v>4.0451388888888902</v>
      </c>
    </row>
    <row r="5844" spans="68:68" ht="15" hidden="1" customHeight="1">
      <c r="BP5844" s="236">
        <f ca="1"/>
        <v>4.0458333333333298</v>
      </c>
    </row>
    <row r="5845" spans="68:68" ht="15" hidden="1" customHeight="1">
      <c r="BP5845" s="236">
        <f ca="1"/>
        <v>4.0465277777777802</v>
      </c>
    </row>
    <row r="5846" spans="68:68" ht="15" hidden="1" customHeight="1">
      <c r="BP5846" s="236">
        <f ca="1"/>
        <v>4.0472222222222198</v>
      </c>
    </row>
    <row r="5847" spans="68:68" ht="15" hidden="1" customHeight="1">
      <c r="BP5847" s="236">
        <f ca="1"/>
        <v>4.0479166666666702</v>
      </c>
    </row>
    <row r="5848" spans="68:68" ht="15" hidden="1" customHeight="1">
      <c r="BP5848" s="236">
        <f ca="1"/>
        <v>4.0486111111111098</v>
      </c>
    </row>
    <row r="5849" spans="68:68" ht="15" hidden="1" customHeight="1">
      <c r="BP5849" s="236">
        <f ca="1"/>
        <v>4.0493055555555602</v>
      </c>
    </row>
    <row r="5850" spans="68:68" ht="15" hidden="1" customHeight="1">
      <c r="BP5850" s="236">
        <f ca="1"/>
        <v>4.05</v>
      </c>
    </row>
    <row r="5851" spans="68:68" ht="15" hidden="1" customHeight="1">
      <c r="BP5851" s="236">
        <f ca="1"/>
        <v>4.0506944444444404</v>
      </c>
    </row>
    <row r="5852" spans="68:68" ht="15" hidden="1" customHeight="1">
      <c r="BP5852" s="236">
        <f ca="1"/>
        <v>4.0513888888888898</v>
      </c>
    </row>
    <row r="5853" spans="68:68" ht="15" hidden="1" customHeight="1">
      <c r="BP5853" s="236">
        <f ca="1"/>
        <v>4.0520833333333304</v>
      </c>
    </row>
    <row r="5854" spans="68:68" ht="15" hidden="1" customHeight="1">
      <c r="BP5854" s="236">
        <f ca="1"/>
        <v>4.0527777777777798</v>
      </c>
    </row>
    <row r="5855" spans="68:68" ht="15" hidden="1" customHeight="1">
      <c r="BP5855" s="236">
        <f ca="1"/>
        <v>4.0534722222222204</v>
      </c>
    </row>
    <row r="5856" spans="68:68" ht="15" hidden="1" customHeight="1">
      <c r="BP5856" s="236">
        <f ca="1"/>
        <v>4.0541666666666698</v>
      </c>
    </row>
    <row r="5857" spans="68:68" ht="15" hidden="1" customHeight="1">
      <c r="BP5857" s="236">
        <f ca="1"/>
        <v>4.0548611111111104</v>
      </c>
    </row>
    <row r="5858" spans="68:68" ht="15" hidden="1" customHeight="1">
      <c r="BP5858" s="236">
        <f ca="1"/>
        <v>4.0555555555555598</v>
      </c>
    </row>
    <row r="5859" spans="68:68" ht="15" hidden="1" customHeight="1">
      <c r="BP5859" s="236">
        <f ca="1"/>
        <v>4.0562500000000004</v>
      </c>
    </row>
    <row r="5860" spans="68:68" ht="15" hidden="1" customHeight="1">
      <c r="BP5860" s="236">
        <f ca="1"/>
        <v>4.05694444444444</v>
      </c>
    </row>
    <row r="5861" spans="68:68" ht="15" hidden="1" customHeight="1">
      <c r="BP5861" s="236">
        <f ca="1"/>
        <v>4.0576388888888903</v>
      </c>
    </row>
    <row r="5862" spans="68:68" ht="15" hidden="1" customHeight="1">
      <c r="BP5862" s="236">
        <f ca="1"/>
        <v>4.05833333333333</v>
      </c>
    </row>
    <row r="5863" spans="68:68" ht="15" hidden="1" customHeight="1">
      <c r="BP5863" s="236">
        <f ca="1"/>
        <v>4.0590277777777803</v>
      </c>
    </row>
    <row r="5864" spans="68:68" ht="15" hidden="1" customHeight="1">
      <c r="BP5864" s="236">
        <f ca="1"/>
        <v>4.05972222222222</v>
      </c>
    </row>
    <row r="5865" spans="68:68" ht="15" hidden="1" customHeight="1">
      <c r="BP5865" s="236">
        <f ca="1"/>
        <v>4.0604166666666703</v>
      </c>
    </row>
    <row r="5866" spans="68:68" ht="15" hidden="1" customHeight="1">
      <c r="BP5866" s="236">
        <f ca="1"/>
        <v>4.06111111111111</v>
      </c>
    </row>
    <row r="5867" spans="68:68" ht="15" hidden="1" customHeight="1">
      <c r="BP5867" s="236">
        <f ca="1"/>
        <v>4.0618055555555603</v>
      </c>
    </row>
    <row r="5868" spans="68:68" ht="15" hidden="1" customHeight="1">
      <c r="BP5868" s="236">
        <f ca="1"/>
        <v>4.0625</v>
      </c>
    </row>
    <row r="5869" spans="68:68" ht="15" hidden="1" customHeight="1">
      <c r="BP5869" s="236">
        <f ca="1"/>
        <v>4.0631944444444397</v>
      </c>
    </row>
    <row r="5870" spans="68:68" ht="15" hidden="1" customHeight="1">
      <c r="BP5870" s="236">
        <f ca="1"/>
        <v>4.06388888888889</v>
      </c>
    </row>
    <row r="5871" spans="68:68" ht="15" hidden="1" customHeight="1">
      <c r="BP5871" s="236">
        <f ca="1"/>
        <v>4.0645833333333297</v>
      </c>
    </row>
    <row r="5872" spans="68:68" ht="15" hidden="1" customHeight="1">
      <c r="BP5872" s="236">
        <f ca="1"/>
        <v>4.06527777777778</v>
      </c>
    </row>
    <row r="5873" spans="68:68" ht="15" hidden="1" customHeight="1">
      <c r="BP5873" s="236">
        <f ca="1"/>
        <v>4.0659722222222197</v>
      </c>
    </row>
    <row r="5874" spans="68:68" ht="15" hidden="1" customHeight="1">
      <c r="BP5874" s="236">
        <f ca="1"/>
        <v>4.06666666666667</v>
      </c>
    </row>
    <row r="5875" spans="68:68" ht="15" hidden="1" customHeight="1">
      <c r="BP5875" s="236">
        <f ca="1"/>
        <v>4.0673611111111097</v>
      </c>
    </row>
    <row r="5876" spans="68:68" ht="15" hidden="1" customHeight="1">
      <c r="BP5876" s="236">
        <f ca="1"/>
        <v>4.06805555555556</v>
      </c>
    </row>
    <row r="5877" spans="68:68" ht="15" hidden="1" customHeight="1">
      <c r="BP5877" s="236">
        <f ca="1"/>
        <v>4.0687499999999996</v>
      </c>
    </row>
    <row r="5878" spans="68:68" ht="15" hidden="1" customHeight="1">
      <c r="BP5878" s="236">
        <f ca="1"/>
        <v>4.0694444444444402</v>
      </c>
    </row>
    <row r="5879" spans="68:68" ht="15" hidden="1" customHeight="1">
      <c r="BP5879" s="236">
        <f ca="1"/>
        <v>4.0701388888888896</v>
      </c>
    </row>
    <row r="5880" spans="68:68" ht="15" hidden="1" customHeight="1">
      <c r="BP5880" s="236">
        <f ca="1"/>
        <v>4.0708333333333302</v>
      </c>
    </row>
    <row r="5881" spans="68:68" ht="15" hidden="1" customHeight="1">
      <c r="BP5881" s="236">
        <f ca="1"/>
        <v>4.0715277777777796</v>
      </c>
    </row>
    <row r="5882" spans="68:68" ht="15" hidden="1" customHeight="1">
      <c r="BP5882" s="236">
        <f ca="1"/>
        <v>4.0722222222222202</v>
      </c>
    </row>
    <row r="5883" spans="68:68" ht="15" hidden="1" customHeight="1">
      <c r="BP5883" s="236">
        <f ca="1"/>
        <v>4.0729166666666696</v>
      </c>
    </row>
    <row r="5884" spans="68:68" ht="15" hidden="1" customHeight="1">
      <c r="BP5884" s="236">
        <f ca="1"/>
        <v>4.0736111111111102</v>
      </c>
    </row>
    <row r="5885" spans="68:68" ht="15" hidden="1" customHeight="1">
      <c r="BP5885" s="236">
        <f ca="1"/>
        <v>4.0743055555555596</v>
      </c>
    </row>
    <row r="5886" spans="68:68" ht="15" hidden="1" customHeight="1">
      <c r="BP5886" s="236">
        <f ca="1"/>
        <v>4.0750000000000002</v>
      </c>
    </row>
    <row r="5887" spans="68:68" ht="15" hidden="1" customHeight="1">
      <c r="BP5887" s="236">
        <f ca="1"/>
        <v>4.0756944444444398</v>
      </c>
    </row>
    <row r="5888" spans="68:68" ht="15" hidden="1" customHeight="1">
      <c r="BP5888" s="236">
        <f ca="1"/>
        <v>4.0763888888888902</v>
      </c>
    </row>
    <row r="5889" spans="68:68" ht="15" hidden="1" customHeight="1">
      <c r="BP5889" s="236">
        <f ca="1"/>
        <v>4.0770833333333298</v>
      </c>
    </row>
    <row r="5890" spans="68:68" ht="15" hidden="1" customHeight="1">
      <c r="BP5890" s="236">
        <f ca="1"/>
        <v>4.0777777777777802</v>
      </c>
    </row>
    <row r="5891" spans="68:68" ht="15" hidden="1" customHeight="1">
      <c r="BP5891" s="236">
        <f ca="1"/>
        <v>4.0784722222222198</v>
      </c>
    </row>
    <row r="5892" spans="68:68" ht="15" hidden="1" customHeight="1">
      <c r="BP5892" s="236">
        <f ca="1"/>
        <v>4.0791666666666702</v>
      </c>
    </row>
    <row r="5893" spans="68:68" ht="15" hidden="1" customHeight="1">
      <c r="BP5893" s="236">
        <f ca="1"/>
        <v>4.0798611111111098</v>
      </c>
    </row>
    <row r="5894" spans="68:68" ht="15" hidden="1" customHeight="1">
      <c r="BP5894" s="236">
        <f ca="1"/>
        <v>4.0805555555555602</v>
      </c>
    </row>
    <row r="5895" spans="68:68" ht="15" hidden="1" customHeight="1">
      <c r="BP5895" s="236">
        <f ca="1"/>
        <v>4.0812499999999998</v>
      </c>
    </row>
    <row r="5896" spans="68:68" ht="15" hidden="1" customHeight="1">
      <c r="BP5896" s="236">
        <f ca="1"/>
        <v>4.0819444444444404</v>
      </c>
    </row>
    <row r="5897" spans="68:68" ht="15" hidden="1" customHeight="1">
      <c r="BP5897" s="236">
        <f ca="1"/>
        <v>4.0826388888888898</v>
      </c>
    </row>
    <row r="5898" spans="68:68" ht="15" hidden="1" customHeight="1">
      <c r="BP5898" s="236">
        <f ca="1"/>
        <v>4.0833333333333304</v>
      </c>
    </row>
    <row r="5899" spans="68:68" ht="15" hidden="1" customHeight="1">
      <c r="BP5899" s="236">
        <f ca="1"/>
        <v>4.0840277777777798</v>
      </c>
    </row>
    <row r="5900" spans="68:68" ht="15" hidden="1" customHeight="1">
      <c r="BP5900" s="236">
        <f ca="1"/>
        <v>4.0847222222222204</v>
      </c>
    </row>
    <row r="5901" spans="68:68" ht="15" hidden="1" customHeight="1">
      <c r="BP5901" s="236">
        <f ca="1"/>
        <v>4.0854166666666698</v>
      </c>
    </row>
    <row r="5902" spans="68:68" ht="15" hidden="1" customHeight="1">
      <c r="BP5902" s="236">
        <f ca="1"/>
        <v>4.0861111111111104</v>
      </c>
    </row>
    <row r="5903" spans="68:68" ht="15" hidden="1" customHeight="1">
      <c r="BP5903" s="236">
        <f ca="1"/>
        <v>4.0868055555555598</v>
      </c>
    </row>
    <row r="5904" spans="68:68" ht="15" hidden="1" customHeight="1">
      <c r="BP5904" s="236">
        <f ca="1"/>
        <v>4.0875000000000004</v>
      </c>
    </row>
    <row r="5905" spans="68:68" ht="15" hidden="1" customHeight="1">
      <c r="BP5905" s="236">
        <f ca="1"/>
        <v>4.08819444444444</v>
      </c>
    </row>
    <row r="5906" spans="68:68" ht="15" hidden="1" customHeight="1">
      <c r="BP5906" s="236">
        <f ca="1"/>
        <v>4.0888888888888903</v>
      </c>
    </row>
    <row r="5907" spans="68:68" ht="15" hidden="1" customHeight="1">
      <c r="BP5907" s="236">
        <f ca="1"/>
        <v>4.08958333333333</v>
      </c>
    </row>
    <row r="5908" spans="68:68" ht="15" hidden="1" customHeight="1">
      <c r="BP5908" s="236">
        <f ca="1"/>
        <v>4.0902777777777803</v>
      </c>
    </row>
    <row r="5909" spans="68:68" ht="15" hidden="1" customHeight="1">
      <c r="BP5909" s="236">
        <f ca="1"/>
        <v>4.09097222222222</v>
      </c>
    </row>
    <row r="5910" spans="68:68" ht="15" hidden="1" customHeight="1">
      <c r="BP5910" s="236">
        <f ca="1"/>
        <v>4.0916666666666703</v>
      </c>
    </row>
    <row r="5911" spans="68:68" ht="15" hidden="1" customHeight="1">
      <c r="BP5911" s="236">
        <f ca="1"/>
        <v>4.09236111111111</v>
      </c>
    </row>
    <row r="5912" spans="68:68" ht="15" hidden="1" customHeight="1">
      <c r="BP5912" s="236">
        <f ca="1"/>
        <v>4.0930555555555603</v>
      </c>
    </row>
    <row r="5913" spans="68:68" ht="15" hidden="1" customHeight="1">
      <c r="BP5913" s="236">
        <f ca="1"/>
        <v>4.09375</v>
      </c>
    </row>
    <row r="5914" spans="68:68" ht="15" hidden="1" customHeight="1">
      <c r="BP5914" s="236">
        <f ca="1"/>
        <v>4.0944444444444397</v>
      </c>
    </row>
    <row r="5915" spans="68:68" ht="15" hidden="1" customHeight="1">
      <c r="BP5915" s="236">
        <f ca="1"/>
        <v>4.09513888888889</v>
      </c>
    </row>
    <row r="5916" spans="68:68" ht="15" hidden="1" customHeight="1">
      <c r="BP5916" s="236">
        <f ca="1"/>
        <v>4.0958333333333297</v>
      </c>
    </row>
    <row r="5917" spans="68:68" ht="15" hidden="1" customHeight="1">
      <c r="BP5917" s="236">
        <f ca="1"/>
        <v>4.09652777777778</v>
      </c>
    </row>
    <row r="5918" spans="68:68" ht="15" hidden="1" customHeight="1">
      <c r="BP5918" s="236">
        <f ca="1"/>
        <v>4.0972222222222197</v>
      </c>
    </row>
    <row r="5919" spans="68:68" ht="15" hidden="1" customHeight="1">
      <c r="BP5919" s="236">
        <f ca="1"/>
        <v>4.09791666666667</v>
      </c>
    </row>
    <row r="5920" spans="68:68" ht="15" hidden="1" customHeight="1">
      <c r="BP5920" s="236">
        <f ca="1"/>
        <v>4.0986111111111097</v>
      </c>
    </row>
    <row r="5921" spans="68:68" ht="15" hidden="1" customHeight="1">
      <c r="BP5921" s="236">
        <f ca="1"/>
        <v>4.09930555555556</v>
      </c>
    </row>
    <row r="5922" spans="68:68" ht="15" hidden="1" customHeight="1">
      <c r="BP5922" s="236">
        <f ca="1"/>
        <v>4.0999999999999996</v>
      </c>
    </row>
    <row r="5923" spans="68:68" ht="15" hidden="1" customHeight="1">
      <c r="BP5923" s="236">
        <f ca="1"/>
        <v>4.1006944444444402</v>
      </c>
    </row>
    <row r="5924" spans="68:68" ht="15" hidden="1" customHeight="1">
      <c r="BP5924" s="236">
        <f ca="1"/>
        <v>4.1013888888888896</v>
      </c>
    </row>
    <row r="5925" spans="68:68" ht="15" hidden="1" customHeight="1">
      <c r="BP5925" s="236">
        <f ca="1"/>
        <v>4.1020833333333302</v>
      </c>
    </row>
    <row r="5926" spans="68:68" ht="15" hidden="1" customHeight="1">
      <c r="BP5926" s="236">
        <f ca="1"/>
        <v>4.1027777777777796</v>
      </c>
    </row>
    <row r="5927" spans="68:68" ht="15" hidden="1" customHeight="1">
      <c r="BP5927" s="236">
        <f ca="1"/>
        <v>4.1034722222222202</v>
      </c>
    </row>
    <row r="5928" spans="68:68" ht="15" hidden="1" customHeight="1">
      <c r="BP5928" s="236">
        <f ca="1"/>
        <v>4.1041666666666696</v>
      </c>
    </row>
    <row r="5929" spans="68:68" ht="15" hidden="1" customHeight="1">
      <c r="BP5929" s="236">
        <f ca="1"/>
        <v>4.1048611111111102</v>
      </c>
    </row>
    <row r="5930" spans="68:68" ht="15" hidden="1" customHeight="1">
      <c r="BP5930" s="236">
        <f ca="1"/>
        <v>4.1055555555555596</v>
      </c>
    </row>
    <row r="5931" spans="68:68" ht="15" hidden="1" customHeight="1">
      <c r="BP5931" s="236">
        <f ca="1"/>
        <v>4.1062500000000002</v>
      </c>
    </row>
    <row r="5932" spans="68:68" ht="15" hidden="1" customHeight="1">
      <c r="BP5932" s="236">
        <f ca="1"/>
        <v>4.1069444444444398</v>
      </c>
    </row>
    <row r="5933" spans="68:68" ht="15" hidden="1" customHeight="1">
      <c r="BP5933" s="236">
        <f ca="1"/>
        <v>4.1076388888888902</v>
      </c>
    </row>
    <row r="5934" spans="68:68" ht="15" hidden="1" customHeight="1">
      <c r="BP5934" s="236">
        <f ca="1"/>
        <v>4.1083333333333298</v>
      </c>
    </row>
    <row r="5935" spans="68:68" ht="15" hidden="1" customHeight="1">
      <c r="BP5935" s="236">
        <f ca="1"/>
        <v>4.1090277777777802</v>
      </c>
    </row>
    <row r="5936" spans="68:68" ht="15" hidden="1" customHeight="1">
      <c r="BP5936" s="236">
        <f ca="1"/>
        <v>4.1097222222222198</v>
      </c>
    </row>
    <row r="5937" spans="68:68" ht="15" hidden="1" customHeight="1">
      <c r="BP5937" s="236">
        <f ca="1"/>
        <v>4.1104166666666702</v>
      </c>
    </row>
    <row r="5938" spans="68:68" ht="15" hidden="1" customHeight="1">
      <c r="BP5938" s="236">
        <f ca="1"/>
        <v>4.1111111111111098</v>
      </c>
    </row>
    <row r="5939" spans="68:68" ht="15" hidden="1" customHeight="1">
      <c r="BP5939" s="236">
        <f ca="1"/>
        <v>4.1118055555555602</v>
      </c>
    </row>
    <row r="5940" spans="68:68" ht="15" hidden="1" customHeight="1">
      <c r="BP5940" s="236">
        <f ca="1"/>
        <v>4.1124999999999998</v>
      </c>
    </row>
    <row r="5941" spans="68:68" ht="15" hidden="1" customHeight="1">
      <c r="BP5941" s="236">
        <f ca="1"/>
        <v>4.1131944444444404</v>
      </c>
    </row>
    <row r="5942" spans="68:68" ht="15" hidden="1" customHeight="1">
      <c r="BP5942" s="236">
        <f ca="1"/>
        <v>4.1138888888888898</v>
      </c>
    </row>
    <row r="5943" spans="68:68" ht="15" hidden="1" customHeight="1">
      <c r="BP5943" s="236">
        <f ca="1"/>
        <v>4.1145833333333304</v>
      </c>
    </row>
    <row r="5944" spans="68:68" ht="15" hidden="1" customHeight="1">
      <c r="BP5944" s="236">
        <f ca="1"/>
        <v>4.1152777777777798</v>
      </c>
    </row>
    <row r="5945" spans="68:68" ht="15" hidden="1" customHeight="1">
      <c r="BP5945" s="236">
        <f ca="1"/>
        <v>4.1159722222222204</v>
      </c>
    </row>
    <row r="5946" spans="68:68" ht="15" hidden="1" customHeight="1">
      <c r="BP5946" s="236">
        <f ca="1"/>
        <v>4.1166666666666698</v>
      </c>
    </row>
    <row r="5947" spans="68:68" ht="15" hidden="1" customHeight="1">
      <c r="BP5947" s="236">
        <f ca="1"/>
        <v>4.1173611111111104</v>
      </c>
    </row>
    <row r="5948" spans="68:68" ht="15" hidden="1" customHeight="1">
      <c r="BP5948" s="236">
        <f ca="1"/>
        <v>4.1180555555555598</v>
      </c>
    </row>
    <row r="5949" spans="68:68" ht="15" hidden="1" customHeight="1">
      <c r="BP5949" s="236">
        <f ca="1"/>
        <v>4.1187500000000004</v>
      </c>
    </row>
    <row r="5950" spans="68:68" ht="15" hidden="1" customHeight="1">
      <c r="BP5950" s="236">
        <f ca="1"/>
        <v>4.11944444444444</v>
      </c>
    </row>
    <row r="5951" spans="68:68" ht="15" hidden="1" customHeight="1">
      <c r="BP5951" s="236">
        <f ca="1"/>
        <v>4.1201388888888903</v>
      </c>
    </row>
    <row r="5952" spans="68:68" ht="15" hidden="1" customHeight="1">
      <c r="BP5952" s="236">
        <f ca="1"/>
        <v>4.12083333333333</v>
      </c>
    </row>
    <row r="5953" spans="68:68" ht="15" hidden="1" customHeight="1">
      <c r="BP5953" s="236">
        <f ca="1"/>
        <v>4.1215277777777803</v>
      </c>
    </row>
    <row r="5954" spans="68:68" ht="15" hidden="1" customHeight="1">
      <c r="BP5954" s="236">
        <f ca="1"/>
        <v>4.12222222222222</v>
      </c>
    </row>
    <row r="5955" spans="68:68" ht="15" hidden="1" customHeight="1">
      <c r="BP5955" s="236">
        <f ca="1"/>
        <v>4.1229166666666703</v>
      </c>
    </row>
    <row r="5956" spans="68:68" ht="15" hidden="1" customHeight="1">
      <c r="BP5956" s="236">
        <f ca="1"/>
        <v>4.12361111111111</v>
      </c>
    </row>
    <row r="5957" spans="68:68" ht="15" hidden="1" customHeight="1">
      <c r="BP5957" s="236">
        <f ca="1"/>
        <v>4.1243055555555603</v>
      </c>
    </row>
    <row r="5958" spans="68:68" ht="15" hidden="1" customHeight="1">
      <c r="BP5958" s="236">
        <f ca="1"/>
        <v>4.125</v>
      </c>
    </row>
    <row r="5959" spans="68:68" ht="15" hidden="1" customHeight="1">
      <c r="BP5959" s="236">
        <f ca="1"/>
        <v>4.1256944444444397</v>
      </c>
    </row>
    <row r="5960" spans="68:68" ht="15" hidden="1" customHeight="1">
      <c r="BP5960" s="236">
        <f ca="1"/>
        <v>4.12638888888889</v>
      </c>
    </row>
    <row r="5961" spans="68:68" ht="15" hidden="1" customHeight="1">
      <c r="BP5961" s="236">
        <f ca="1"/>
        <v>4.1270833333333297</v>
      </c>
    </row>
    <row r="5962" spans="68:68" ht="15" hidden="1" customHeight="1">
      <c r="BP5962" s="236">
        <f ca="1"/>
        <v>4.12777777777778</v>
      </c>
    </row>
    <row r="5963" spans="68:68" ht="15" hidden="1" customHeight="1">
      <c r="BP5963" s="236">
        <f ca="1"/>
        <v>4.1284722222222197</v>
      </c>
    </row>
    <row r="5964" spans="68:68" ht="15" hidden="1" customHeight="1">
      <c r="BP5964" s="236">
        <f ca="1"/>
        <v>4.12916666666667</v>
      </c>
    </row>
    <row r="5965" spans="68:68" ht="15" hidden="1" customHeight="1">
      <c r="BP5965" s="236">
        <f ca="1"/>
        <v>4.1298611111111097</v>
      </c>
    </row>
    <row r="5966" spans="68:68" ht="15" hidden="1" customHeight="1">
      <c r="BP5966" s="236">
        <f ca="1"/>
        <v>4.13055555555556</v>
      </c>
    </row>
    <row r="5967" spans="68:68" ht="15" hidden="1" customHeight="1">
      <c r="BP5967" s="236">
        <f ca="1"/>
        <v>4.1312499999999996</v>
      </c>
    </row>
    <row r="5968" spans="68:68" ht="15" hidden="1" customHeight="1">
      <c r="BP5968" s="236">
        <f ca="1"/>
        <v>4.1319444444444402</v>
      </c>
    </row>
    <row r="5969" spans="68:68" ht="15" hidden="1" customHeight="1">
      <c r="BP5969" s="236">
        <f ca="1"/>
        <v>4.1326388888888896</v>
      </c>
    </row>
    <row r="5970" spans="68:68" ht="15" hidden="1" customHeight="1">
      <c r="BP5970" s="236">
        <f ca="1"/>
        <v>4.1333333333333302</v>
      </c>
    </row>
    <row r="5971" spans="68:68" ht="15" hidden="1" customHeight="1">
      <c r="BP5971" s="236">
        <f ca="1"/>
        <v>4.1340277777777796</v>
      </c>
    </row>
    <row r="5972" spans="68:68" ht="15" hidden="1" customHeight="1">
      <c r="BP5972" s="236">
        <f ca="1"/>
        <v>4.1347222222222202</v>
      </c>
    </row>
    <row r="5973" spans="68:68" ht="15" hidden="1" customHeight="1">
      <c r="BP5973" s="236">
        <f ca="1"/>
        <v>4.1354166666666696</v>
      </c>
    </row>
    <row r="5974" spans="68:68" ht="15" hidden="1" customHeight="1">
      <c r="BP5974" s="236">
        <f ca="1"/>
        <v>4.1361111111111102</v>
      </c>
    </row>
    <row r="5975" spans="68:68" ht="15" hidden="1" customHeight="1">
      <c r="BP5975" s="236">
        <f ca="1"/>
        <v>4.1368055555555596</v>
      </c>
    </row>
    <row r="5976" spans="68:68" ht="15" hidden="1" customHeight="1">
      <c r="BP5976" s="236">
        <f ca="1"/>
        <v>4.1375000000000002</v>
      </c>
    </row>
    <row r="5977" spans="68:68" ht="15" hidden="1" customHeight="1">
      <c r="BP5977" s="236">
        <f ca="1"/>
        <v>4.1381944444444398</v>
      </c>
    </row>
    <row r="5978" spans="68:68" ht="15" hidden="1" customHeight="1">
      <c r="BP5978" s="236">
        <f ca="1"/>
        <v>4.1388888888888902</v>
      </c>
    </row>
    <row r="5979" spans="68:68" ht="15" hidden="1" customHeight="1">
      <c r="BP5979" s="236">
        <f ca="1"/>
        <v>4.1395833333333298</v>
      </c>
    </row>
    <row r="5980" spans="68:68" ht="15" hidden="1" customHeight="1">
      <c r="BP5980" s="236">
        <f ca="1"/>
        <v>4.1402777777777802</v>
      </c>
    </row>
    <row r="5981" spans="68:68" ht="15" hidden="1" customHeight="1">
      <c r="BP5981" s="236">
        <f ca="1"/>
        <v>4.1409722222222198</v>
      </c>
    </row>
    <row r="5982" spans="68:68" ht="15" hidden="1" customHeight="1">
      <c r="BP5982" s="236">
        <f ca="1"/>
        <v>4.1416666666666702</v>
      </c>
    </row>
    <row r="5983" spans="68:68" ht="15" hidden="1" customHeight="1">
      <c r="BP5983" s="236">
        <f ca="1"/>
        <v>4.1423611111111098</v>
      </c>
    </row>
    <row r="5984" spans="68:68" ht="15" hidden="1" customHeight="1">
      <c r="BP5984" s="236">
        <f ca="1"/>
        <v>4.1430555555555602</v>
      </c>
    </row>
    <row r="5985" spans="68:68" ht="15" hidden="1" customHeight="1">
      <c r="BP5985" s="236">
        <f ca="1"/>
        <v>4.1437499999999998</v>
      </c>
    </row>
    <row r="5986" spans="68:68" ht="15" hidden="1" customHeight="1">
      <c r="BP5986" s="236">
        <f ca="1"/>
        <v>4.1444444444444404</v>
      </c>
    </row>
    <row r="5987" spans="68:68" ht="15" hidden="1" customHeight="1">
      <c r="BP5987" s="236">
        <f ca="1"/>
        <v>4.1451388888888898</v>
      </c>
    </row>
    <row r="5988" spans="68:68" ht="15" hidden="1" customHeight="1">
      <c r="BP5988" s="236">
        <f ca="1"/>
        <v>4.1458333333333401</v>
      </c>
    </row>
    <row r="5989" spans="68:68" ht="15" hidden="1" customHeight="1">
      <c r="BP5989" s="236">
        <f ca="1"/>
        <v>4.1465277777777896</v>
      </c>
    </row>
    <row r="5990" spans="68:68" ht="15" hidden="1" customHeight="1">
      <c r="BP5990" s="236">
        <f ca="1"/>
        <v>4.1472222222222399</v>
      </c>
    </row>
    <row r="5991" spans="68:68" ht="15" hidden="1" customHeight="1">
      <c r="BP5991" s="236">
        <f ca="1"/>
        <v>4.1479166666666902</v>
      </c>
    </row>
    <row r="5992" spans="68:68" ht="15" hidden="1" customHeight="1">
      <c r="BP5992" s="236">
        <f ca="1"/>
        <v>4.1486111111111397</v>
      </c>
    </row>
    <row r="5993" spans="68:68" ht="15" hidden="1" customHeight="1">
      <c r="BP5993" s="236">
        <f ca="1"/>
        <v>4.14930555555559</v>
      </c>
    </row>
    <row r="5994" spans="68:68" ht="15" hidden="1" customHeight="1">
      <c r="BP5994" s="236">
        <f ca="1"/>
        <v>4.1500000000000403</v>
      </c>
    </row>
    <row r="5995" spans="68:68" ht="15" hidden="1" customHeight="1">
      <c r="BP5995" s="236">
        <f ca="1"/>
        <v>4.1506944444444898</v>
      </c>
    </row>
    <row r="5996" spans="68:68" ht="15" hidden="1" customHeight="1">
      <c r="BP5996" s="236">
        <f ca="1"/>
        <v>4.1513888888889303</v>
      </c>
    </row>
    <row r="5997" spans="68:68" ht="15" hidden="1" customHeight="1">
      <c r="BP5997" s="236">
        <f ca="1"/>
        <v>4.1520833333333798</v>
      </c>
    </row>
    <row r="5998" spans="68:68" ht="15" hidden="1" customHeight="1">
      <c r="BP5998" s="236">
        <f ca="1"/>
        <v>4.1527777777778301</v>
      </c>
    </row>
    <row r="5999" spans="68:68" ht="15" hidden="1" customHeight="1">
      <c r="BP5999" s="236">
        <f ca="1"/>
        <v>4.1534722222222804</v>
      </c>
    </row>
    <row r="6000" spans="68:68" ht="15" hidden="1" customHeight="1">
      <c r="BP6000" s="236">
        <f ca="1"/>
        <v>4.1541666666667298</v>
      </c>
    </row>
    <row r="6001" spans="68:68" ht="15" hidden="1" customHeight="1">
      <c r="BP6001" s="236">
        <f ca="1"/>
        <v>4.1548611111111802</v>
      </c>
    </row>
    <row r="6002" spans="68:68" ht="15" hidden="1" customHeight="1">
      <c r="BP6002" s="236">
        <f ca="1"/>
        <v>4.1555555555556296</v>
      </c>
    </row>
    <row r="6003" spans="68:68" ht="15" hidden="1" customHeight="1">
      <c r="BP6003" s="236">
        <f ca="1"/>
        <v>4.1562500000000799</v>
      </c>
    </row>
    <row r="6004" spans="68:68" ht="15" hidden="1" customHeight="1">
      <c r="BP6004" s="236">
        <f ca="1"/>
        <v>4.1569444444445303</v>
      </c>
    </row>
    <row r="6005" spans="68:68" ht="15" hidden="1" customHeight="1">
      <c r="BP6005" s="236">
        <f ca="1"/>
        <v>4.1576388888889797</v>
      </c>
    </row>
    <row r="6006" spans="68:68" ht="15" hidden="1" customHeight="1">
      <c r="BP6006" s="236">
        <f ca="1"/>
        <v>4.15833333333343</v>
      </c>
    </row>
    <row r="6007" spans="68:68" ht="15" hidden="1" customHeight="1">
      <c r="BP6007" s="236">
        <f ca="1"/>
        <v>4.1590277777778804</v>
      </c>
    </row>
    <row r="6008" spans="68:68" ht="15" hidden="1" customHeight="1">
      <c r="BP6008" s="236">
        <f ca="1"/>
        <v>4.1597222222223298</v>
      </c>
    </row>
    <row r="6009" spans="68:68" ht="15" hidden="1" customHeight="1">
      <c r="BP6009" s="236">
        <f ca="1"/>
        <v>4.1604166666667801</v>
      </c>
    </row>
    <row r="6010" spans="68:68" ht="15" hidden="1" customHeight="1">
      <c r="BP6010" s="236">
        <f ca="1"/>
        <v>4.1611111111112304</v>
      </c>
    </row>
    <row r="6011" spans="68:68" ht="15" hidden="1" customHeight="1">
      <c r="BP6011" s="236">
        <f ca="1"/>
        <v>4.1618055555556799</v>
      </c>
    </row>
    <row r="6012" spans="68:68" ht="15" hidden="1" customHeight="1">
      <c r="BP6012" s="236">
        <f ca="1"/>
        <v>4.1625000000001302</v>
      </c>
    </row>
    <row r="6013" spans="68:68" ht="15" hidden="1" customHeight="1">
      <c r="BP6013" s="236">
        <f ca="1"/>
        <v>4.1631944444445796</v>
      </c>
    </row>
    <row r="6014" spans="68:68" ht="15" hidden="1" customHeight="1">
      <c r="BP6014" s="236">
        <f ca="1"/>
        <v>4.1638888888890202</v>
      </c>
    </row>
    <row r="6015" spans="68:68" ht="15" hidden="1" customHeight="1">
      <c r="BP6015" s="236">
        <f ca="1"/>
        <v>4.1645833333334696</v>
      </c>
    </row>
    <row r="6016" spans="68:68" ht="15" hidden="1" customHeight="1">
      <c r="BP6016" s="236">
        <f ca="1"/>
        <v>4.16527777777792</v>
      </c>
    </row>
    <row r="6017" spans="68:68" ht="15" hidden="1" customHeight="1">
      <c r="BP6017" s="236">
        <f ca="1"/>
        <v>4.1659722222223703</v>
      </c>
    </row>
    <row r="6018" spans="68:68" ht="15" hidden="1" customHeight="1">
      <c r="BP6018" s="236">
        <f ca="1"/>
        <v>4.1666666666641996</v>
      </c>
    </row>
  </sheetData>
  <sheetProtection sheet="1" objects="1" scenarios="1"/>
  <dataConsolidate/>
  <mergeCells count="351">
    <mergeCell ref="S80:U80"/>
    <mergeCell ref="V80:AE80"/>
    <mergeCell ref="B81:C81"/>
    <mergeCell ref="S81:U81"/>
    <mergeCell ref="V81:AE81"/>
    <mergeCell ref="B82:Q84"/>
    <mergeCell ref="AI77:AU81"/>
    <mergeCell ref="B78:C80"/>
    <mergeCell ref="D78:D79"/>
    <mergeCell ref="F78:F79"/>
    <mergeCell ref="J78:J79"/>
    <mergeCell ref="O78:O79"/>
    <mergeCell ref="S79:U79"/>
    <mergeCell ref="V79:AE79"/>
    <mergeCell ref="D80:D81"/>
    <mergeCell ref="O80:O81"/>
    <mergeCell ref="AT75:AU76"/>
    <mergeCell ref="B76:C77"/>
    <mergeCell ref="D76:E77"/>
    <mergeCell ref="F76:F77"/>
    <mergeCell ref="G76:I76"/>
    <mergeCell ref="J76:J77"/>
    <mergeCell ref="K76:M76"/>
    <mergeCell ref="N76:N77"/>
    <mergeCell ref="O76:Q77"/>
    <mergeCell ref="AR76:AS76"/>
    <mergeCell ref="B74:Q75"/>
    <mergeCell ref="AR74:AS74"/>
    <mergeCell ref="AI75:AI76"/>
    <mergeCell ref="AJ75:AJ76"/>
    <mergeCell ref="AK75:AN76"/>
    <mergeCell ref="AR75:AS75"/>
    <mergeCell ref="AT71:AU72"/>
    <mergeCell ref="AR72:AS72"/>
    <mergeCell ref="Y73:AC74"/>
    <mergeCell ref="AI73:AI74"/>
    <mergeCell ref="AJ73:AJ74"/>
    <mergeCell ref="AK73:AN74"/>
    <mergeCell ref="AR73:AS73"/>
    <mergeCell ref="AT73:AU74"/>
    <mergeCell ref="AT69:AU70"/>
    <mergeCell ref="B70:Q72"/>
    <mergeCell ref="AR70:AS70"/>
    <mergeCell ref="Y71:Z72"/>
    <mergeCell ref="AA71:AA72"/>
    <mergeCell ref="AB71:AC72"/>
    <mergeCell ref="AI71:AI72"/>
    <mergeCell ref="AJ71:AJ72"/>
    <mergeCell ref="AK71:AN72"/>
    <mergeCell ref="AR71:AS71"/>
    <mergeCell ref="AT67:AU68"/>
    <mergeCell ref="D68:D69"/>
    <mergeCell ref="O68:O69"/>
    <mergeCell ref="AR68:AS68"/>
    <mergeCell ref="B69:C69"/>
    <mergeCell ref="Y69:AC70"/>
    <mergeCell ref="AI69:AI70"/>
    <mergeCell ref="AJ69:AJ70"/>
    <mergeCell ref="AK69:AN70"/>
    <mergeCell ref="AR69:AS69"/>
    <mergeCell ref="AT65:AU66"/>
    <mergeCell ref="B66:C68"/>
    <mergeCell ref="D66:D67"/>
    <mergeCell ref="F66:F67"/>
    <mergeCell ref="J66:J67"/>
    <mergeCell ref="O66:O67"/>
    <mergeCell ref="AR66:AS66"/>
    <mergeCell ref="Y67:AC68"/>
    <mergeCell ref="AI67:AI68"/>
    <mergeCell ref="AJ67:AJ68"/>
    <mergeCell ref="S65:W75"/>
    <mergeCell ref="Y65:AC66"/>
    <mergeCell ref="AI65:AI66"/>
    <mergeCell ref="AJ65:AJ66"/>
    <mergeCell ref="AK65:AN66"/>
    <mergeCell ref="AR65:AS65"/>
    <mergeCell ref="AK67:AN68"/>
    <mergeCell ref="AR67:AS67"/>
    <mergeCell ref="AT63:AU64"/>
    <mergeCell ref="B64:C65"/>
    <mergeCell ref="D64:E65"/>
    <mergeCell ref="F64:F65"/>
    <mergeCell ref="G64:I64"/>
    <mergeCell ref="J64:J65"/>
    <mergeCell ref="K64:M64"/>
    <mergeCell ref="N64:N65"/>
    <mergeCell ref="O64:Q65"/>
    <mergeCell ref="S64:U64"/>
    <mergeCell ref="B62:Q63"/>
    <mergeCell ref="S62:T62"/>
    <mergeCell ref="AR62:AS62"/>
    <mergeCell ref="S63:T63"/>
    <mergeCell ref="Y63:AC64"/>
    <mergeCell ref="AI63:AI64"/>
    <mergeCell ref="AJ63:AJ64"/>
    <mergeCell ref="AK63:AN64"/>
    <mergeCell ref="AR63:AS63"/>
    <mergeCell ref="AR64:AS64"/>
    <mergeCell ref="AT59:AU60"/>
    <mergeCell ref="S60:T60"/>
    <mergeCell ref="AR60:AS60"/>
    <mergeCell ref="S61:T61"/>
    <mergeCell ref="Y61:AC62"/>
    <mergeCell ref="AI61:AI62"/>
    <mergeCell ref="AJ61:AJ62"/>
    <mergeCell ref="AK61:AN62"/>
    <mergeCell ref="AR61:AS61"/>
    <mergeCell ref="AT61:AU62"/>
    <mergeCell ref="AT57:AU58"/>
    <mergeCell ref="S58:T58"/>
    <mergeCell ref="AR58:AS58"/>
    <mergeCell ref="B59:C60"/>
    <mergeCell ref="S59:T59"/>
    <mergeCell ref="Y59:AC60"/>
    <mergeCell ref="AI59:AI60"/>
    <mergeCell ref="AJ59:AJ60"/>
    <mergeCell ref="AK59:AN60"/>
    <mergeCell ref="AR59:AS59"/>
    <mergeCell ref="AT55:AU56"/>
    <mergeCell ref="S56:T56"/>
    <mergeCell ref="AR56:AS56"/>
    <mergeCell ref="S57:T57"/>
    <mergeCell ref="Y57:AC58"/>
    <mergeCell ref="AE57:AG58"/>
    <mergeCell ref="AI57:AI58"/>
    <mergeCell ref="AJ57:AJ58"/>
    <mergeCell ref="AK57:AN58"/>
    <mergeCell ref="AR57:AS57"/>
    <mergeCell ref="S54:T54"/>
    <mergeCell ref="AR54:AS54"/>
    <mergeCell ref="S55:T55"/>
    <mergeCell ref="Y55:AF55"/>
    <mergeCell ref="AI55:AI56"/>
    <mergeCell ref="AJ55:AJ56"/>
    <mergeCell ref="AK55:AN56"/>
    <mergeCell ref="AR55:AS55"/>
    <mergeCell ref="AR51:AS51"/>
    <mergeCell ref="AT51:AU52"/>
    <mergeCell ref="S52:T52"/>
    <mergeCell ref="AR52:AS52"/>
    <mergeCell ref="S53:T53"/>
    <mergeCell ref="AI53:AI54"/>
    <mergeCell ref="AJ53:AJ54"/>
    <mergeCell ref="AK53:AN54"/>
    <mergeCell ref="AR53:AS53"/>
    <mergeCell ref="AT53:AU54"/>
    <mergeCell ref="B49:C49"/>
    <mergeCell ref="S49:T49"/>
    <mergeCell ref="AI49:AJ49"/>
    <mergeCell ref="AK49:AN50"/>
    <mergeCell ref="AP49:AP50"/>
    <mergeCell ref="AR49:AS49"/>
    <mergeCell ref="B50:C58"/>
    <mergeCell ref="S50:T50"/>
    <mergeCell ref="AR50:AS50"/>
    <mergeCell ref="S51:T51"/>
    <mergeCell ref="O48:O49"/>
    <mergeCell ref="S48:T48"/>
    <mergeCell ref="W48:W64"/>
    <mergeCell ref="Z48:AA48"/>
    <mergeCell ref="AB48:AC48"/>
    <mergeCell ref="AI48:AU48"/>
    <mergeCell ref="AT49:AU50"/>
    <mergeCell ref="AI51:AI52"/>
    <mergeCell ref="AJ51:AJ52"/>
    <mergeCell ref="AK51:AN52"/>
    <mergeCell ref="M45:N45"/>
    <mergeCell ref="AM45:AN45"/>
    <mergeCell ref="B47:C48"/>
    <mergeCell ref="D47:O47"/>
    <mergeCell ref="P47:Q48"/>
    <mergeCell ref="S47:W47"/>
    <mergeCell ref="Y47:AG47"/>
    <mergeCell ref="D48:H48"/>
    <mergeCell ref="I48:M48"/>
    <mergeCell ref="N48:N49"/>
    <mergeCell ref="AM43:AN43"/>
    <mergeCell ref="BB43:BI43"/>
    <mergeCell ref="M44:N44"/>
    <mergeCell ref="AM44:AN44"/>
    <mergeCell ref="AU44:AV44"/>
    <mergeCell ref="AY44:AZ44"/>
    <mergeCell ref="CB13:CC13"/>
    <mergeCell ref="CD13:CE13"/>
    <mergeCell ref="CF13:CG13"/>
    <mergeCell ref="CH13:CI13"/>
    <mergeCell ref="B43:G44"/>
    <mergeCell ref="H43:I44"/>
    <mergeCell ref="M43:N43"/>
    <mergeCell ref="R43:R44"/>
    <mergeCell ref="U43:AH44"/>
    <mergeCell ref="AI43:AI44"/>
    <mergeCell ref="BN13:BN14"/>
    <mergeCell ref="BR13:BS13"/>
    <mergeCell ref="BT13:BU13"/>
    <mergeCell ref="BV13:BW13"/>
    <mergeCell ref="BX13:BY13"/>
    <mergeCell ref="BZ13:CA13"/>
    <mergeCell ref="BE13:BF13"/>
    <mergeCell ref="BG13:BH13"/>
    <mergeCell ref="BI13:BI14"/>
    <mergeCell ref="BK13:BK14"/>
    <mergeCell ref="BL13:BL14"/>
    <mergeCell ref="BM13:BM14"/>
    <mergeCell ref="AJ13:AJ14"/>
    <mergeCell ref="AK13:AK14"/>
    <mergeCell ref="AL13:AL14"/>
    <mergeCell ref="BB13:BB14"/>
    <mergeCell ref="BC13:BC14"/>
    <mergeCell ref="BD13:BD14"/>
    <mergeCell ref="AW12:AW14"/>
    <mergeCell ref="AX12:AX14"/>
    <mergeCell ref="AY12:AY14"/>
    <mergeCell ref="AZ12:AZ14"/>
    <mergeCell ref="B13:B14"/>
    <mergeCell ref="R13:R14"/>
    <mergeCell ref="S13:T13"/>
    <mergeCell ref="U13:U14"/>
    <mergeCell ref="V13:W13"/>
    <mergeCell ref="X13:X14"/>
    <mergeCell ref="AQ12:AQ14"/>
    <mergeCell ref="AR12:AR14"/>
    <mergeCell ref="AS12:AS14"/>
    <mergeCell ref="AT12:AT14"/>
    <mergeCell ref="AU12:AU14"/>
    <mergeCell ref="AV12:AV14"/>
    <mergeCell ref="AD12:AF12"/>
    <mergeCell ref="AG12:AI12"/>
    <mergeCell ref="AJ12:AL12"/>
    <mergeCell ref="AM12:AM14"/>
    <mergeCell ref="AN12:AN14"/>
    <mergeCell ref="AO12:AP13"/>
    <mergeCell ref="AD13:AD14"/>
    <mergeCell ref="AE13:AF13"/>
    <mergeCell ref="AG13:AG14"/>
    <mergeCell ref="AH13:AI13"/>
    <mergeCell ref="O12:P13"/>
    <mergeCell ref="Q12:Q14"/>
    <mergeCell ref="R12:T12"/>
    <mergeCell ref="U12:W12"/>
    <mergeCell ref="X12:Z12"/>
    <mergeCell ref="AA12:AC12"/>
    <mergeCell ref="Y13:Z13"/>
    <mergeCell ref="AA13:AA14"/>
    <mergeCell ref="AB13:AC13"/>
    <mergeCell ref="H12:I13"/>
    <mergeCell ref="J12:J14"/>
    <mergeCell ref="K12:K14"/>
    <mergeCell ref="L12:L14"/>
    <mergeCell ref="M12:M14"/>
    <mergeCell ref="N12:N14"/>
    <mergeCell ref="AR10:AZ11"/>
    <mergeCell ref="BB10:BI12"/>
    <mergeCell ref="BK11:BN12"/>
    <mergeCell ref="BP11:BP13"/>
    <mergeCell ref="BR11:CI12"/>
    <mergeCell ref="C12:C14"/>
    <mergeCell ref="D12:D14"/>
    <mergeCell ref="E12:E14"/>
    <mergeCell ref="F12:F14"/>
    <mergeCell ref="G12:G14"/>
    <mergeCell ref="G8:H8"/>
    <mergeCell ref="Z8:AB8"/>
    <mergeCell ref="B9:E9"/>
    <mergeCell ref="G9:J9"/>
    <mergeCell ref="L9:AE9"/>
    <mergeCell ref="B10:B12"/>
    <mergeCell ref="C10:G11"/>
    <mergeCell ref="H10:L11"/>
    <mergeCell ref="M10:Q11"/>
    <mergeCell ref="R10:AL11"/>
    <mergeCell ref="O7:O8"/>
    <mergeCell ref="P7:Q8"/>
    <mergeCell ref="S7:U8"/>
    <mergeCell ref="V7:V8"/>
    <mergeCell ref="W7:X8"/>
    <mergeCell ref="Z7:AB7"/>
    <mergeCell ref="B6:B8"/>
    <mergeCell ref="C6:D8"/>
    <mergeCell ref="G6:H6"/>
    <mergeCell ref="L6:N6"/>
    <mergeCell ref="P6:Q6"/>
    <mergeCell ref="S6:U6"/>
    <mergeCell ref="E7:E8"/>
    <mergeCell ref="F7:F8"/>
    <mergeCell ref="G7:H7"/>
    <mergeCell ref="L7:N8"/>
    <mergeCell ref="DL4:DM4"/>
    <mergeCell ref="C5:D5"/>
    <mergeCell ref="G5:H5"/>
    <mergeCell ref="L5:N5"/>
    <mergeCell ref="P5:Q5"/>
    <mergeCell ref="S5:U5"/>
    <mergeCell ref="W5:X5"/>
    <mergeCell ref="Z5:AB5"/>
    <mergeCell ref="AM5:AQ6"/>
    <mergeCell ref="W6:X6"/>
    <mergeCell ref="DG3:DG12"/>
    <mergeCell ref="DH3:DH12"/>
    <mergeCell ref="DI3:DI12"/>
    <mergeCell ref="DJ3:DJ12"/>
    <mergeCell ref="C4:E4"/>
    <mergeCell ref="G4:H4"/>
    <mergeCell ref="L4:N4"/>
    <mergeCell ref="P4:Q4"/>
    <mergeCell ref="S4:U4"/>
    <mergeCell ref="W4:X4"/>
    <mergeCell ref="DA3:DA12"/>
    <mergeCell ref="DB3:DB12"/>
    <mergeCell ref="DC3:DC12"/>
    <mergeCell ref="DD3:DD12"/>
    <mergeCell ref="DE3:DE12"/>
    <mergeCell ref="DF3:DF12"/>
    <mergeCell ref="CT3:CT12"/>
    <mergeCell ref="CU3:CU12"/>
    <mergeCell ref="CV3:CV12"/>
    <mergeCell ref="CW3:CW12"/>
    <mergeCell ref="CX3:CX12"/>
    <mergeCell ref="CY3:CY12"/>
    <mergeCell ref="CM3:CM12"/>
    <mergeCell ref="CN3:CN12"/>
    <mergeCell ref="CO3:CO12"/>
    <mergeCell ref="CP3:CP12"/>
    <mergeCell ref="CQ3:CQ12"/>
    <mergeCell ref="CS3:CS12"/>
    <mergeCell ref="W3:X3"/>
    <mergeCell ref="Z3:AB3"/>
    <mergeCell ref="AG3:AH3"/>
    <mergeCell ref="AI3:AK3"/>
    <mergeCell ref="CK3:CK12"/>
    <mergeCell ref="CL3:CL12"/>
    <mergeCell ref="Z4:AB4"/>
    <mergeCell ref="Z6:AB6"/>
    <mergeCell ref="AM7:AQ8"/>
    <mergeCell ref="AM10:AQ11"/>
    <mergeCell ref="AI2:AK2"/>
    <mergeCell ref="CK2:CQ2"/>
    <mergeCell ref="CS2:CY2"/>
    <mergeCell ref="DA2:DJ2"/>
    <mergeCell ref="DL2:DM2"/>
    <mergeCell ref="C3:E3"/>
    <mergeCell ref="G3:H3"/>
    <mergeCell ref="L3:N3"/>
    <mergeCell ref="P3:Q3"/>
    <mergeCell ref="S3:U3"/>
    <mergeCell ref="C2:E2"/>
    <mergeCell ref="G2:J2"/>
    <mergeCell ref="L2:Q2"/>
    <mergeCell ref="S2:X2"/>
    <mergeCell ref="Z2:AB2"/>
    <mergeCell ref="AG2:AH2"/>
  </mergeCells>
  <conditionalFormatting sqref="B15:B42 BB15:BB42">
    <cfRule type="expression" dxfId="141" priority="85">
      <formula>NOT(ISNA(MATCH("Inc",$BC15:$BI15,FALSE)))</formula>
    </cfRule>
  </conditionalFormatting>
  <conditionalFormatting sqref="B15:B42">
    <cfRule type="expression" dxfId="140" priority="86">
      <formula>NOT(ISNA(MATCH("Err",$BC15:$BI15,FALSE)))</formula>
    </cfRule>
  </conditionalFormatting>
  <conditionalFormatting sqref="B49:C49">
    <cfRule type="expression" dxfId="139" priority="45">
      <formula>OR(ISBLANK($B$49),NOT(ISNUMBER($B$49)))</formula>
    </cfRule>
  </conditionalFormatting>
  <conditionalFormatting sqref="C6">
    <cfRule type="expression" dxfId="137" priority="53">
      <formula>AND(NOT(ISBLANK(C6)),NOT(ISNUMBER(C6)))</formula>
    </cfRule>
    <cfRule type="expression" dxfId="138" priority="63">
      <formula>NOT(ISNUMBER(C6))</formula>
    </cfRule>
  </conditionalFormatting>
  <conditionalFormatting sqref="C15:C42">
    <cfRule type="expression" dxfId="134" priority="131" stopIfTrue="1">
      <formula>AND(NOT(ISERROR(SEARCH("FLY",$C15))),$BG15="Inc")</formula>
    </cfRule>
    <cfRule type="expression" dxfId="135" priority="132" stopIfTrue="1">
      <formula>ISBLANK(C15)</formula>
    </cfRule>
    <cfRule type="expression" dxfId="136" priority="133" stopIfTrue="1">
      <formula>ISNA(VLOOKUP(C15,DutyTypes,1,FALSE))</formula>
    </cfRule>
    <cfRule type="expression" dxfId="133" priority="134">
      <formula>AND(C15="LV-U/P",RP_CMS="Yes")</formula>
    </cfRule>
  </conditionalFormatting>
  <conditionalFormatting sqref="C2:D3">
    <cfRule type="expression" dxfId="132" priority="59">
      <formula>ISBLANK(C2)</formula>
    </cfRule>
  </conditionalFormatting>
  <conditionalFormatting sqref="D15:D40 D42">
    <cfRule type="expression" dxfId="131" priority="8">
      <formula>IF(ISBLANK(D15),FALSE,IF(ISNUMBER($AW15),TRUE,IF(OFFSET(D15,COUNTIF(D15:D$42,D15)-1,COLUMN($AW19)-COLUMN(D15))&gt;0,TRUE,FALSE)))</formula>
    </cfRule>
  </conditionalFormatting>
  <conditionalFormatting sqref="D15:D42">
    <cfRule type="expression" dxfId="130" priority="6" stopIfTrue="1">
      <formula>AND(NOT(ISBLANK(D15)),ISNA(VLOOKUP(D15,TripRIGListNums,1,FALSE)))</formula>
    </cfRule>
  </conditionalFormatting>
  <conditionalFormatting sqref="D41">
    <cfRule type="expression" dxfId="129" priority="142">
      <formula>IF(ISBLANK(D41),FALSE,IF(ISNUMBER($AW41),TRUE,IF(OFFSET(D41,COUNTIF(D41:D$42,D41)-1,COLUMN($AY44)-COLUMN(D41))&gt;0,TRUE,FALSE)))</formula>
    </cfRule>
  </conditionalFormatting>
  <conditionalFormatting sqref="D64">
    <cfRule type="expression" dxfId="128" priority="72">
      <formula>NOT(ISNUMBER(RP_Roll_In_CrewBaseUTC))</formula>
    </cfRule>
  </conditionalFormatting>
  <conditionalFormatting sqref="D76">
    <cfRule type="expression" dxfId="127" priority="46">
      <formula>NOT(ISNUMBER(RP_Roll_Out_CrewBaseUTC))</formula>
    </cfRule>
  </conditionalFormatting>
  <conditionalFormatting sqref="E15:F42 AJ15:AK42">
    <cfRule type="expression" dxfId="126" priority="60">
      <formula>AND(ISNUMBER(E15),E15&gt;0,ISNUMBER(F15),F15&gt;0)</formula>
    </cfRule>
  </conditionalFormatting>
  <conditionalFormatting sqref="E50:F60">
    <cfRule type="expression" dxfId="125" priority="81">
      <formula>AND(NOT(ISBLANK($D50)),NOT(ISNUMBER(E50)))</formula>
    </cfRule>
  </conditionalFormatting>
  <conditionalFormatting sqref="F66 J66">
    <cfRule type="expression" dxfId="124" priority="50">
      <formula>AND(ISBLANK(F66),ISNUMBER($D$64))</formula>
    </cfRule>
  </conditionalFormatting>
  <conditionalFormatting sqref="F69 F81">
    <cfRule type="expression" dxfId="123" priority="47">
      <formula>AND(NOT(ISBLANK(F66)),OR(NOT(ISNUMBER(F69)),F69&lt;0,F69&gt;1))</formula>
    </cfRule>
  </conditionalFormatting>
  <conditionalFormatting sqref="F78 J78">
    <cfRule type="expression" dxfId="122" priority="39">
      <formula>AND(ISBLANK(F78),ISNUMBER($D$76))</formula>
    </cfRule>
  </conditionalFormatting>
  <conditionalFormatting sqref="G4 D12 AW12">
    <cfRule type="expression" dxfId="121" priority="3">
      <formula>RP_TripDutyRIG="No"</formula>
    </cfRule>
  </conditionalFormatting>
  <conditionalFormatting sqref="G66:G69 K66:K69 G78:G81 K78:K81">
    <cfRule type="expression" dxfId="120" priority="74">
      <formula>AND(NOT(ISBLANK($F$66)),OR(ISBLANK(G66),NOT(ISNUMBER(G66)),G66&lt;0,G66&gt;1))</formula>
    </cfRule>
  </conditionalFormatting>
  <conditionalFormatting sqref="H15">
    <cfRule type="expression" dxfId="119" priority="106">
      <formula>AND(NOT(ISBLANK($R15)),$R15=RP_Roll_In_Sector,H15=RP_Roll_In_Plan_Duty)</formula>
    </cfRule>
  </conditionalFormatting>
  <conditionalFormatting sqref="H15:H42">
    <cfRule type="expression" dxfId="115" priority="123">
      <formula>AND(NOT(ISNUMBER(H15)),NOT(ISNUMBER(I15)),OR(AND(ISNUMBER($AU15),$AU15&gt;0),VLOOKUP(C15,DutyTypeDetails,MATCH("Duty RIG",DutyTypeDetails_Top,FALSE),FALSE)="Yes"))</formula>
    </cfRule>
    <cfRule type="expression" dxfId="118" priority="125">
      <formula>AND(ISNUMBER($H15),NOT(ISNUMBER($I15)),RP_FlyDutyRIG="Yes",ISNUMBER($AV15),$AV15&gt;0,$AV15=$AX15)</formula>
    </cfRule>
    <cfRule type="expression" dxfId="116" priority="135">
      <formula>AND(ISNUMBER(H15),ISNUMBER(I15))</formula>
    </cfRule>
    <cfRule type="expression" dxfId="117" priority="136">
      <formula>AND(ISNUMBER(H15),ISNUMBER(I15))</formula>
    </cfRule>
  </conditionalFormatting>
  <conditionalFormatting sqref="H42">
    <cfRule type="expression" dxfId="114" priority="107">
      <formula>AND(NOT(ISBLANK($R42)),$R42=RP_Roll_Out_Sector,H42=RP_Roll_Out_Plan_Duty)</formula>
    </cfRule>
  </conditionalFormatting>
  <conditionalFormatting sqref="H15:I42 G67:I67 K67:N67 Q67 G69:I69 K69:N69 Q69 G79:I79 K79:N79 Q79 G81:I81 K81:N81 Q81">
    <cfRule type="expression" dxfId="113" priority="23">
      <formula>RP_FlyDutyRIG="No"</formula>
    </cfRule>
  </conditionalFormatting>
  <conditionalFormatting sqref="H15:I42">
    <cfRule type="expression" dxfId="112" priority="67" stopIfTrue="1">
      <formula>AND(RP_FlyDutyRIG="No",OR(NOT(ISBLANK(H15)),H15&lt;&gt;0))</formula>
    </cfRule>
    <cfRule type="expression" dxfId="111" priority="122">
      <formula>AND(ISNUMBER(H15),$BG15&lt;&gt;"Inc",AND($AT15=0,$AL15=0))</formula>
    </cfRule>
    <cfRule type="expression" dxfId="110" priority="124">
      <formula>AND(ISNUMBER(H15),RP_FlyDutyRIG="Yes",ISNUMBER($AV15),$AV15&gt;0,AND(OR($AU15=0,NOT(ISNUMBER($AU15))),OR($AT15=0,NOT(ISNUMBER($AT15)))))</formula>
    </cfRule>
  </conditionalFormatting>
  <conditionalFormatting sqref="I4 D15:D42 AW15:AW43">
    <cfRule type="expression" dxfId="108" priority="2">
      <formula>RP_TripDutyRIG="No"</formula>
    </cfRule>
    <cfRule type="expression" dxfId="109" priority="4" stopIfTrue="1">
      <formula>AND(D4&lt;&gt;0,ISNUMBER(D4),RP_TripDutyRIG="No")</formula>
    </cfRule>
  </conditionalFormatting>
  <conditionalFormatting sqref="I15">
    <cfRule type="expression" dxfId="107" priority="108">
      <formula>AND(NOT(ISBLANK($R15)),$R15=RP_Roll_In_Sector,I15=RP_Roll_In_Actual_Duty)</formula>
    </cfRule>
  </conditionalFormatting>
  <conditionalFormatting sqref="I15:I42">
    <cfRule type="expression" dxfId="104" priority="121">
      <formula>AND(ISNUMBER($I15),RP_FlyDutyRIG="Yes",ISNUMBER($AV15),$AV15&gt;0,$AV15=$AX15)</formula>
    </cfRule>
    <cfRule type="expression" dxfId="103" priority="126">
      <formula>AND(RP_FlyDutyRIG="Yes",NOT(ISNUMBER(I15)),OR(AND(ISNUMBER(AU15),AU15&gt;0),VLOOKUP(C15,DutyTypeDetails,MATCH("Duty RIG",DutyTypeDetails_Top,FALSE),FALSE)="Yes"))</formula>
    </cfRule>
    <cfRule type="expression" dxfId="105" priority="127">
      <formula>AND(ISNUMBER(I15),I15&gt;0,NOT(ISBLANK(J15)))</formula>
    </cfRule>
    <cfRule type="expression" dxfId="106" priority="128">
      <formula>AND(ISNUMBER(I15),I15&gt;0,ISNUMBER(J15),J15&gt;0)</formula>
    </cfRule>
  </conditionalFormatting>
  <conditionalFormatting sqref="I42">
    <cfRule type="expression" dxfId="102" priority="109">
      <formula>AND(NOT(ISBLANK($R42)),$R42=RP_Roll_Out_Sector,I42=RP_Roll_Out_Actual_Duty)</formula>
    </cfRule>
  </conditionalFormatting>
  <conditionalFormatting sqref="J15:J42">
    <cfRule type="expression" dxfId="101" priority="42">
      <formula>$J15="Off SBY-D"</formula>
    </cfRule>
    <cfRule type="expression" dxfId="100" priority="43" stopIfTrue="1">
      <formula>AND(NOT(ISBLANK(J15)),ISNA(VLOOKUP(J15,DutyCalloutList,1,FALSE)))</formula>
    </cfRule>
  </conditionalFormatting>
  <conditionalFormatting sqref="J69 J81">
    <cfRule type="expression" dxfId="99" priority="73">
      <formula>AND(NOT(ISBLANK(J66)),OR(NOT(ISNUMBER(J69)),J69&lt;0,J69&gt;1))</formula>
    </cfRule>
  </conditionalFormatting>
  <conditionalFormatting sqref="J81">
    <cfRule type="expression" dxfId="98" priority="48">
      <formula>AND(ISNUMBER(#REF!),OR(ISBLANK(J81),NOT(ISNUMBER(J81)),J81&lt;0,J81&gt;1))</formula>
    </cfRule>
  </conditionalFormatting>
  <conditionalFormatting sqref="J50:K60">
    <cfRule type="expression" dxfId="97" priority="82">
      <formula>AND(NOT(ISBLANK($I50)),NOT(ISNUMBER(J50)))</formula>
    </cfRule>
  </conditionalFormatting>
  <conditionalFormatting sqref="K15:K42">
    <cfRule type="expression" dxfId="95" priority="91">
      <formula>AND(NOT(ISBLANK(K15)),RP_CMS="Yes")</formula>
    </cfRule>
    <cfRule type="expression" dxfId="96" priority="92">
      <formula>AND(NOT(ISBLANK(K15)),NOT(ISBLANK(L15)))</formula>
    </cfRule>
  </conditionalFormatting>
  <conditionalFormatting sqref="M15:N42">
    <cfRule type="expression" dxfId="94" priority="12">
      <formula>AND(VLOOKUP($C15,DutyTypeDetails,MATCH("No Event",DutyTypeDetails_Top,0),FALSE)="Yes",NOT(ISBLANK(M15)))</formula>
    </cfRule>
    <cfRule type="expression" dxfId="93" priority="93">
      <formula>OR($M15="Yes",$J15="Off SBY-D")</formula>
    </cfRule>
  </conditionalFormatting>
  <conditionalFormatting sqref="N15">
    <cfRule type="expression" dxfId="92" priority="102">
      <formula>AND(NOT(ISBLANK($N15)),$N15=RP_Roll_In_Sector,O15=RP_Roll_In_Sked_Block)</formula>
    </cfRule>
  </conditionalFormatting>
  <conditionalFormatting sqref="N15:N42 C15:C42">
    <cfRule type="expression" dxfId="91" priority="98" stopIfTrue="1">
      <formula>AND(ISBLANK($N15),OR($M15="Yes",NOT(ISERROR(SEARCH("TVL",$C15)))))</formula>
    </cfRule>
  </conditionalFormatting>
  <conditionalFormatting sqref="N15:N42">
    <cfRule type="expression" dxfId="90" priority="101">
      <formula>AND(ISBLANK(N15),OR(ISNUMBER(O15),ISNUMBER(O15)))</formula>
    </cfRule>
  </conditionalFormatting>
  <conditionalFormatting sqref="N42">
    <cfRule type="expression" dxfId="89" priority="94">
      <formula>AND(NOT(ISBLANK($N42)),$N42=RP_Roll_Out_Sector)</formula>
    </cfRule>
  </conditionalFormatting>
  <conditionalFormatting sqref="O15">
    <cfRule type="expression" dxfId="88" priority="120">
      <formula>AND(NOT(ISBLANK($N15)),$N15=RP_Roll_In_Sector,O15=RP_Roll_In_Sked_Block)</formula>
    </cfRule>
  </conditionalFormatting>
  <conditionalFormatting sqref="O15:O42 AO15:AO42">
    <cfRule type="expression" dxfId="85" priority="27">
      <formula>AND($C15&lt;&gt;"TVL-OAL",ISNUMBER(O15),ISNUMBER(P15),O15&gt;=P15)</formula>
    </cfRule>
    <cfRule type="expression" dxfId="86" priority="33">
      <formula>$C15="TVL-OAL"</formula>
    </cfRule>
    <cfRule type="expression" dxfId="87" priority="35">
      <formula>AND(ISBLANK(O15),NOT(ISBLANK(N15)))</formula>
    </cfRule>
  </conditionalFormatting>
  <conditionalFormatting sqref="O42">
    <cfRule type="expression" dxfId="84" priority="103">
      <formula>AND(NOT(ISBLANK($N42)),$N42=RP_Roll_Out_Sector,$O42=RP_Roll_Out_Sked_Block)</formula>
    </cfRule>
  </conditionalFormatting>
  <conditionalFormatting sqref="O3:P5 E6">
    <cfRule type="expression" dxfId="83" priority="62">
      <formula>RP_ProtCreditHrs="Yes"</formula>
    </cfRule>
  </conditionalFormatting>
  <conditionalFormatting sqref="O15:P42 AA50:AA54 AC50:AC54 J50:K60 E50:F60 AP51:AQ76 H15:I42 AH15:AI42 AO15:AP42 S15:T42 V15:W42 Y15:Z42 AB15:AC42 AE15:AF42 AG50:AG54 V49:V63">
    <cfRule type="expression" dxfId="82" priority="100">
      <formula>AND(NOT(ISBLANK(E15)),NOT(ISNUMBER(E15)))</formula>
    </cfRule>
  </conditionalFormatting>
  <conditionalFormatting sqref="O15:P42">
    <cfRule type="expression" dxfId="81" priority="41">
      <formula>AND(VLOOKUP($C15,DutyTypeDetails,MATCH("No Event",DutyTypeDetails_Top,0),FALSE)="Yes",NOT(ISBLANK(O15)))</formula>
    </cfRule>
  </conditionalFormatting>
  <conditionalFormatting sqref="O3:Q5">
    <cfRule type="expression" dxfId="80" priority="38">
      <formula>OR(RP_ProtCreditHrs="No",AND(ISNUMBER(RPSum_RPCredit),ISNUMBER(RP_RosteredWithRemovals),RPSUM_CreditAboveMCG&gt;=RP_RosteredWithRemovals))</formula>
    </cfRule>
  </conditionalFormatting>
  <conditionalFormatting sqref="O6:Q6">
    <cfRule type="expression" dxfId="79" priority="51">
      <formula>AND(RP_ProtCreditHrs="Yes",AND(ISNUMBER(RPSum_RPCredit),ISNUMBER(RP_RosteredWithRemovals),RPSUM_CreditAboveMCG&lt;RP_RosteredWithRemovals))</formula>
    </cfRule>
    <cfRule type="expression" dxfId="78" priority="52">
      <formula>RP_ProtCreditHrs="No"</formula>
    </cfRule>
  </conditionalFormatting>
  <conditionalFormatting sqref="O15:Q42">
    <cfRule type="expression" dxfId="77" priority="99">
      <formula>OR($M15="Yes",$J15="Off SBY-D")</formula>
    </cfRule>
  </conditionalFormatting>
  <conditionalFormatting sqref="O50:Q60">
    <cfRule type="expression" dxfId="76" priority="44">
      <formula>AND(ISNUMBER(O50),HOUR(O50)&gt;7)</formula>
    </cfRule>
  </conditionalFormatting>
  <conditionalFormatting sqref="P7">
    <cfRule type="expression" dxfId="75" priority="55">
      <formula>$P$7="Errors"</formula>
    </cfRule>
  </conditionalFormatting>
  <conditionalFormatting sqref="P15">
    <cfRule type="expression" dxfId="74" priority="95">
      <formula>AND(NOT(ISBLANK($N15)),$N15=RP_Roll_In_Sector,P15=RP_Roll_In_Act_Block)</formula>
    </cfRule>
  </conditionalFormatting>
  <conditionalFormatting sqref="P15:P42 AP15:AP42">
    <cfRule type="expression" dxfId="73" priority="31">
      <formula>AND($C15&lt;&gt;"TVL-OAL",ISNUMBER(O15),ISNUMBER(P15),P15&gt;O15)</formula>
    </cfRule>
    <cfRule type="expression" dxfId="72" priority="40">
      <formula>AND($C15="TVL-OAL",ISNUMBER(P15))</formula>
    </cfRule>
  </conditionalFormatting>
  <conditionalFormatting sqref="P15:P42">
    <cfRule type="expression" dxfId="71" priority="97" stopIfTrue="1">
      <formula>AND(NOT(ISBLANK(N15)),NOT(ISNUMBER(P15)))</formula>
    </cfRule>
  </conditionalFormatting>
  <conditionalFormatting sqref="P42">
    <cfRule type="expression" dxfId="70" priority="96">
      <formula>AND(NOT(ISBLANK($N42)),$N42=RP_Roll_Out_Sector,P42=RP_Roll_Out_Act_Block)</formula>
    </cfRule>
  </conditionalFormatting>
  <conditionalFormatting sqref="R15">
    <cfRule type="expression" dxfId="69" priority="111">
      <formula>AND(NOT(ISBLANK($R15)),$R15=RP_Roll_In_Sector)</formula>
    </cfRule>
  </conditionalFormatting>
  <conditionalFormatting sqref="R15:R42 J15:J42">
    <cfRule type="expression" dxfId="68" priority="119">
      <formula>AND($J15="Canc &lt;2hrs",OR(NOT(ISBLANK($N15)),NOT(ISBLANK($R15)),NOT(ISBLANK($U15)),NOT(ISBLANK($X15)),NOT(ISBLANK($AA15)),NOT(ISBLANK($AD15)),NOT(ISBLANK($AG15)),$AL15&lt;&gt;0,NOT(ISBLANK($AN15))))</formula>
    </cfRule>
  </conditionalFormatting>
  <conditionalFormatting sqref="R15:R42">
    <cfRule type="expression" dxfId="67" priority="112">
      <formula>AND(OR($C15="FLY",ISNUMBER(S15),ISNUMBER(T15)),ISBLANK($R15))</formula>
    </cfRule>
  </conditionalFormatting>
  <conditionalFormatting sqref="R42">
    <cfRule type="expression" dxfId="66" priority="113">
      <formula>AND(NOT(ISBLANK($R42)),$R42=RP_Roll_Out_Sector)</formula>
    </cfRule>
  </conditionalFormatting>
  <conditionalFormatting sqref="R15:AC42">
    <cfRule type="expression" dxfId="65" priority="105">
      <formula>AND(OR(NOT(ISBLANK(R15)),ISNUMBER(R15)),NOT(ISERROR(SEARCH("TVL",$C15))))</formula>
    </cfRule>
  </conditionalFormatting>
  <conditionalFormatting sqref="R15:AI42">
    <cfRule type="expression" dxfId="64" priority="104">
      <formula>AND(VLOOKUP($C15,DutyTypeDetails,MATCH("No Event",DutyTypeDetails_Top,0),FALSE)="Yes",NOT(ISBLANK(R15)))</formula>
    </cfRule>
  </conditionalFormatting>
  <conditionalFormatting sqref="S15">
    <cfRule type="expression" dxfId="63" priority="110">
      <formula>AND(NOT(ISBLANK($R15)),$R15=RP_Roll_In_Sector,S15=RP_Roll_In_Sked_Block)</formula>
    </cfRule>
  </conditionalFormatting>
  <conditionalFormatting sqref="S15:S42 V15:V42 Y15:Y42 AB15:AB42 AE15:AE42">
    <cfRule type="expression" dxfId="62" priority="30" stopIfTrue="1">
      <formula>AND(NOT(ISBLANK(R15)),NOT(ISNUMBER(S15)))</formula>
    </cfRule>
  </conditionalFormatting>
  <conditionalFormatting sqref="S42">
    <cfRule type="expression" dxfId="61" priority="114">
      <formula>AND(NOT(ISBLANK($R42)),$R42=RP_Roll_Out_Sector,S42=RP_Roll_Out_Sked_Block)</formula>
    </cfRule>
  </conditionalFormatting>
  <conditionalFormatting sqref="S15:T41 O15:P42 V15:W42 Y15:Z42 AB15:AC42 AE15:AF42 AH15:AI42 AO15:AP42 O50:Q60 Q66 Q68 Q78 Q80">
    <cfRule type="expression" dxfId="60" priority="1">
      <formula>AND(ISNUMBER(O15),O15&gt;MaxBlockCheck)</formula>
    </cfRule>
  </conditionalFormatting>
  <conditionalFormatting sqref="S49:T63">
    <cfRule type="expression" dxfId="59" priority="34">
      <formula>AND(NOT(ISBLANK(S49)),ISNA(VLOOKUP(S49,RP_Dates,1,FALSE)))</formula>
    </cfRule>
  </conditionalFormatting>
  <conditionalFormatting sqref="T15">
    <cfRule type="expression" dxfId="58" priority="115">
      <formula>AND(NOT(ISBLANK($R15)),$R15=RP_Roll_In_Sector,T15=RP_Roll_In_Act_Block)</formula>
    </cfRule>
  </conditionalFormatting>
  <conditionalFormatting sqref="T15:T42 W15:W42 Z15:Z42 AC15:AC42 AF15:AF42 AI15:AI42">
    <cfRule type="expression" dxfId="57" priority="28">
      <formula>AND(ISNUMBER(S15),ISNUMBER(T15),T15&gt;S15)</formula>
    </cfRule>
  </conditionalFormatting>
  <conditionalFormatting sqref="T42">
    <cfRule type="expression" dxfId="56" priority="116">
      <formula>AND(NOT(ISBLANK($R42)),$R42=RP_Roll_Out_Sector,T42=RP_Roll_Out_Act_Block)</formula>
    </cfRule>
  </conditionalFormatting>
  <conditionalFormatting sqref="Y50:Y54">
    <cfRule type="expression" dxfId="55" priority="14">
      <formula>AND(NOT(ISBLANK(Y50)),COUNTIF(TripRIGListNums,"#1")&gt;1)</formula>
    </cfRule>
  </conditionalFormatting>
  <conditionalFormatting sqref="Y57">
    <cfRule type="expression" dxfId="54" priority="21">
      <formula>NOT(ISNA(MATCH("Err",BC47:BI47,FALSE)))</formula>
    </cfRule>
    <cfRule type="expression" dxfId="53" priority="22">
      <formula>NOT(ISNA(MATCH("Inc",BC47:BI47,FALSE)))</formula>
    </cfRule>
  </conditionalFormatting>
  <conditionalFormatting sqref="Y59">
    <cfRule type="expression" dxfId="52" priority="17">
      <formula>AND(NOT(ISBLANK(Y59)),NOT(ISBLANK(Z59)))</formula>
    </cfRule>
  </conditionalFormatting>
  <conditionalFormatting sqref="Y61">
    <cfRule type="expression" dxfId="51" priority="20">
      <formula>AND(NOT(ISBLANK(Y61)),NOT(ISBLANK(Z61)))</formula>
    </cfRule>
  </conditionalFormatting>
  <conditionalFormatting sqref="Y63 Y65">
    <cfRule type="expression" dxfId="50" priority="19">
      <formula>AND(NOT(ISBLANK(Y63)),NOT(ISBLANK(Z63)))</formula>
    </cfRule>
  </conditionalFormatting>
  <conditionalFormatting sqref="Y73">
    <cfRule type="expression" dxfId="49" priority="18">
      <formula>AND(NOT(ISBLANK(Y73)),NOT(ISBLANK(Z73)))</formula>
    </cfRule>
  </conditionalFormatting>
  <conditionalFormatting sqref="Z50:AC54 AE50:AE54">
    <cfRule type="expression" dxfId="48" priority="83">
      <formula>AND(ISBLANK(Z50),NOT(ISBLANK($Y50)))</formula>
    </cfRule>
  </conditionalFormatting>
  <conditionalFormatting sqref="Z50:AC54">
    <cfRule type="expression" dxfId="47" priority="78">
      <formula>AND(ISNUMBER($Z$50),ISNUMBER($AA$50),ISNUMBER($AB$50),ISNUMBER($AC$50),($AB$50+$AC$50)-($Z$50+$AA$50)&lt;=0)</formula>
    </cfRule>
  </conditionalFormatting>
  <conditionalFormatting sqref="AA50:AA54 AC50:AC54">
    <cfRule type="expression" dxfId="46" priority="13">
      <formula>AA50&gt;1</formula>
    </cfRule>
  </conditionalFormatting>
  <conditionalFormatting sqref="AC3:AE5 AC7:AE8">
    <cfRule type="expression" dxfId="44" priority="68">
      <formula>AC3="No"</formula>
    </cfRule>
    <cfRule type="expression" dxfId="45" priority="69">
      <formula>AC3="Yes"</formula>
    </cfRule>
  </conditionalFormatting>
  <conditionalFormatting sqref="AC6:AE6">
    <cfRule type="expression" dxfId="43" priority="10">
      <formula>AC6="No"</formula>
    </cfRule>
    <cfRule type="expression" dxfId="42" priority="11">
      <formula>AC6="Yes"</formula>
    </cfRule>
  </conditionalFormatting>
  <conditionalFormatting sqref="AD15:AD42 AG15:AG42 N15:N42 R15:R42 U15:U42 X15:X42 AA15:AA42 AN15:AN42">
    <cfRule type="expression" dxfId="41" priority="32">
      <formula>AND(N15&lt;&gt;"",ISNA(VLOOKUP(N15,RP_Trips_Sectors,1,FALSE)))</formula>
    </cfRule>
  </conditionalFormatting>
  <conditionalFormatting sqref="AD15:AD42 AG15:AG42 U15:U42 X15:X42 AA15:AA42 AN15:AN42">
    <cfRule type="expression" dxfId="40" priority="57">
      <formula>AND(ISBLANK(U15),OR(ISNUMBER(V15),ISNUMBER(W15)))</formula>
    </cfRule>
  </conditionalFormatting>
  <conditionalFormatting sqref="AD15:AI42">
    <cfRule type="expression" dxfId="39" priority="24">
      <formula>AND(OR(NOT(ISBLANK(AD15)),ISNUMBER(AD15)),NOT(ISERROR(SEARCH("TVL",$C15))))</formula>
    </cfRule>
  </conditionalFormatting>
  <conditionalFormatting sqref="AE3:AE8">
    <cfRule type="expression" dxfId="38" priority="54">
      <formula>NOT(AC3=AE3)</formula>
    </cfRule>
  </conditionalFormatting>
  <conditionalFormatting sqref="AE15:AE42 AH15:AH42 S15:S42 V15:V42 Y15:Y42 AB15:AB42">
    <cfRule type="expression" dxfId="37" priority="29">
      <formula>AND(ISNUMBER(S15),ISNUMBER(T15),S15&gt;=T15)</formula>
    </cfRule>
  </conditionalFormatting>
  <conditionalFormatting sqref="AF15:AF42 AI15:AI42 T15:T42 W15:W42 Z15:Z42 AC15:AC42">
    <cfRule type="expression" dxfId="36" priority="25" stopIfTrue="1">
      <formula>AND(NOT(ISBLANK(R15)),NOT(ISNUMBER(T15)))</formula>
    </cfRule>
  </conditionalFormatting>
  <conditionalFormatting sqref="AG50:AG54">
    <cfRule type="expression" dxfId="35" priority="7">
      <formula>AND(ISNUMBER(AF50),ISNUMBER(AG50),AF50&lt;AG50)</formula>
    </cfRule>
  </conditionalFormatting>
  <conditionalFormatting sqref="AH15:AH42">
    <cfRule type="expression" dxfId="34" priority="66">
      <formula>AND(NOT(ISBLANK(AG15)),NOT(ISNUMBER(AH15)))</formula>
    </cfRule>
  </conditionalFormatting>
  <conditionalFormatting sqref="AI51:AJ76">
    <cfRule type="expression" dxfId="33" priority="16">
      <formula>ISNUMBER(AI51)</formula>
    </cfRule>
  </conditionalFormatting>
  <conditionalFormatting sqref="AK15:AK42">
    <cfRule type="expression" dxfId="31" priority="70">
      <formula>AND($C$15="FLT",ISNUMBER(H15),NOT(ISNUMBER(I15)))</formula>
    </cfRule>
    <cfRule type="expression" dxfId="32" priority="71">
      <formula>AND($C15="FLT",NOT(ISNUMBER($H15)))</formula>
    </cfRule>
  </conditionalFormatting>
  <conditionalFormatting sqref="AM15:AP42">
    <cfRule type="expression" dxfId="30" priority="117">
      <formula>AND(VLOOKUP($C15,DutyTypeDetails,MATCH("No Event",DutyTypeDetails_Top,0),FALSE)="Yes",NOT(ISBLANK(AM15)))</formula>
    </cfRule>
  </conditionalFormatting>
  <conditionalFormatting sqref="AM15:AQ42">
    <cfRule type="expression" dxfId="29" priority="118">
      <formula>OR($AM15="Yes",$J15="Off SBY-D")</formula>
    </cfRule>
  </conditionalFormatting>
  <conditionalFormatting sqref="AP15:AP42">
    <cfRule type="expression" dxfId="28" priority="49" stopIfTrue="1">
      <formula>AND(NOT(ISBLANK(AN15)),NOT(ISNUMBER(AP15)))</formula>
    </cfRule>
  </conditionalFormatting>
  <conditionalFormatting sqref="AP51:AR51 AP53:AR53 AP55:AR55 AP57:AR57 AP59:AR59 AP61:AR61 AP63:AR63 AP65:AR65 AP67:AR67 AP69:AR69 AP71:AR71 AP73:AR73 AP75:AR75">
    <cfRule type="expression" dxfId="27" priority="79">
      <formula>AND(ISNUMBER($AI51),ISNUMBER($AJ51),NOT(ISNUMBER(AP51)))</formula>
    </cfRule>
  </conditionalFormatting>
  <conditionalFormatting sqref="AP52:AR52 AP54:AR54 AP56:AR56 AP58:AR58 AP60:AR60 AP62:AR62 AP64:AR64 AP66:AR66 AP68:AR68 AP70:AR70 AP72:AR72 AP74:AR74 AP76:AR76">
    <cfRule type="expression" dxfId="26" priority="80">
      <formula>AND(ISNUMBER($AI51),ISNUMBER($AJ51),NOT(ISNUMBER(AP52)))</formula>
    </cfRule>
  </conditionalFormatting>
  <conditionalFormatting sqref="AR15">
    <cfRule type="expression" dxfId="25" priority="36">
      <formula>AND(ISNUMBER(RP_RollInCredit))</formula>
    </cfRule>
  </conditionalFormatting>
  <conditionalFormatting sqref="AR15:AR42">
    <cfRule type="expression" dxfId="24" priority="87" stopIfTrue="1">
      <formula>NOT(ISERR(SEARCH("Err",_xlfn.TEXTJOIN("",TRUE,$BC15:$BI15))))</formula>
    </cfRule>
    <cfRule type="expression" dxfId="22" priority="88">
      <formula>NOT(ISNA(MATCH("Err",$BC15:$BI15,FALSE)))</formula>
    </cfRule>
    <cfRule type="expression" dxfId="23" priority="89">
      <formula>NOT(ISNA(MATCH("Inc",$BC15:$BI15,FALSE)))</formula>
    </cfRule>
  </conditionalFormatting>
  <conditionalFormatting sqref="AR42">
    <cfRule type="expression" dxfId="21" priority="37">
      <formula>AND(ISNUMBER(RP_RollOutCredit))</formula>
    </cfRule>
  </conditionalFormatting>
  <conditionalFormatting sqref="AS43:AY43 S15:S42 V15:V42 Y15:Y42 AB15:AB42 AE15:AE42 AH15:AH42 O15:P45 AO15:AP45 S44 AJ44:AK44">
    <cfRule type="expression" dxfId="20" priority="26">
      <formula>ISNUMBER(O15)</formula>
    </cfRule>
  </conditionalFormatting>
  <conditionalFormatting sqref="AT15:AT43">
    <cfRule type="expression" dxfId="19" priority="58">
      <formula>RP_PaidPax="No"</formula>
    </cfRule>
  </conditionalFormatting>
  <conditionalFormatting sqref="AT51:AU76">
    <cfRule type="expression" dxfId="18" priority="15">
      <formula>AT51&lt;0</formula>
    </cfRule>
  </conditionalFormatting>
  <conditionalFormatting sqref="AU44">
    <cfRule type="expression" dxfId="17" priority="56">
      <formula>ISNUMBER(AU44)</formula>
    </cfRule>
  </conditionalFormatting>
  <conditionalFormatting sqref="AV15:AV42">
    <cfRule type="expression" dxfId="14" priority="5">
      <formula>OR(AND(ISNUMBER($AV15),$AV15&gt;0),AND(ISNUMBER($AW15),$AW15&gt;0))</formula>
    </cfRule>
    <cfRule type="expression" dxfId="16" priority="129">
      <formula>AND(RP_FlyDutyRIG="Yes",ISNUMBER($AV15),$AV15&gt;0,$AV15=$AX15)</formula>
    </cfRule>
    <cfRule type="expression" dxfId="15" priority="130">
      <formula>AV15&gt;SUM(AT15:AU15)</formula>
    </cfRule>
  </conditionalFormatting>
  <conditionalFormatting sqref="AX44">
    <cfRule type="expression" dxfId="13" priority="9">
      <formula>ISNUMBER(AX44)</formula>
    </cfRule>
  </conditionalFormatting>
  <conditionalFormatting sqref="AZ15:AZ42">
    <cfRule type="expression" dxfId="12" priority="90">
      <formula>AND(ISNUMBER(AZ15),AZ15&gt;0,ISNUMBER(#REF!),#REF!&gt;0)</formula>
    </cfRule>
  </conditionalFormatting>
  <conditionalFormatting sqref="BB15:BB42 B15:B42">
    <cfRule type="expression" dxfId="11" priority="84" stopIfTrue="1">
      <formula>NOT(ISERR(SEARCH("Err",_xlfn.TEXTJOIN("",TRUE,$BC15:$BI15))))</formula>
    </cfRule>
  </conditionalFormatting>
  <conditionalFormatting sqref="BB15:BB42">
    <cfRule type="expression" dxfId="8" priority="75" stopIfTrue="1">
      <formula>NOT(ISERR(SEARCH("Err",_xlfn.TEXTJOIN("",TRUE,DF15:DK15))))</formula>
    </cfRule>
    <cfRule type="expression" dxfId="9" priority="76">
      <formula>NOT(ISNA(MATCH("Err",DF15:DK15,FALSE)))</formula>
    </cfRule>
    <cfRule type="expression" dxfId="10" priority="77">
      <formula>NOT(ISNA(MATCH("Inc",DF15:DK15,FALSE)))</formula>
    </cfRule>
  </conditionalFormatting>
  <conditionalFormatting sqref="BC15:BI42 BB43">
    <cfRule type="expression" dxfId="5" priority="61">
      <formula>BB15="Inc"</formula>
    </cfRule>
    <cfRule type="expression" dxfId="6" priority="64">
      <formula>(BB15="Err")</formula>
    </cfRule>
    <cfRule type="expression" dxfId="7" priority="65">
      <formula>BB15="Ok"</formula>
    </cfRule>
  </conditionalFormatting>
  <conditionalFormatting sqref="BR44:BT44">
    <cfRule type="expression" dxfId="0" priority="137" stopIfTrue="1">
      <formula>NOT(ISERR(SEARCH("Err",_xlfn.TEXTJOIN("",TRUE,$BC44:$BI44))))</formula>
    </cfRule>
    <cfRule type="expression" dxfId="4" priority="138">
      <formula>NOT(ISNA(MATCH("Inc",$BC44:$BI44,FALSE)))</formula>
    </cfRule>
    <cfRule type="expression" dxfId="3" priority="139" stopIfTrue="1">
      <formula>NOT(ISERR(SEARCH("Err",_xlfn.TEXTJOIN("",TRUE,DV44:EA44))))</formula>
    </cfRule>
    <cfRule type="expression" dxfId="2" priority="140">
      <formula>NOT(ISNA(MATCH("Err",DV44:EA44,FALSE)))</formula>
    </cfRule>
    <cfRule type="expression" dxfId="1" priority="141">
      <formula>NOT(ISNA(MATCH("Inc",DV44:EA44,FALSE)))</formula>
    </cfRule>
  </conditionalFormatting>
  <dataValidations count="59">
    <dataValidation type="list" allowBlank="1" showInputMessage="1" showErrorMessage="1" sqref="AD3:AD8" xr:uid="{1BA68733-E535-4F8C-B990-8492D47B21A7}">
      <formula1>SpcYesNo</formula1>
    </dataValidation>
    <dataValidation type="list" allowBlank="1" showInputMessage="1" sqref="AR51:AR76" xr:uid="{F10E3B3E-9215-4BB4-B677-235CD8D0122E}">
      <formula1>$W$7</formula1>
    </dataValidation>
    <dataValidation type="list" allowBlank="1" showInputMessage="1" showErrorMessage="1" errorTitle="Cancelled Accomodation" error="Click Yes (or No or leave it blank) if a Cancelled Accomodation payment is owed." sqref="K15:L42" xr:uid="{3EE4EEBC-EE01-4C85-8816-9AA64A7FEEE7}">
      <formula1>SpcYes</formula1>
    </dataValidation>
    <dataValidation type="list" allowBlank="1" showInputMessage="1" showErrorMessage="1" errorTitle="Duty Error" error="You must select from the list (or leave blank until you enter data)." sqref="D15:D42" xr:uid="{06CA8FD7-3E3C-46F1-86F8-EACF5F2D42FA}">
      <formula1>TripRIGListNums</formula1>
    </dataValidation>
    <dataValidation type="list" allowBlank="1" showInputMessage="1" showErrorMessage="1" sqref="AE50:AE54" xr:uid="{B17C4D34-C0EF-46CE-86D6-658066E9297E}">
      <formula1>Trip_Rig</formula1>
    </dataValidation>
    <dataValidation type="list" allowBlank="1" showInputMessage="1" showErrorMessage="1" sqref="AC50:AC54" xr:uid="{138350B1-7BEB-44CF-AECE-DD811540BB27}">
      <formula1>UTC_1</formula1>
    </dataValidation>
    <dataValidation type="list" allowBlank="1" showInputMessage="1" showErrorMessage="1" sqref="AA50:AA54" xr:uid="{CF67D0DB-6E67-48FB-A71E-384C55C4FD91}">
      <formula1>UTC_5</formula1>
    </dataValidation>
    <dataValidation type="list" allowBlank="1" showInputMessage="1" showErrorMessage="1" sqref="Z50:Z54 AB50:AB54" xr:uid="{76EDE15A-DF86-4D1C-B392-7865A3B54112}">
      <formula1>TAFB_Dates</formula1>
    </dataValidation>
    <dataValidation type="list" allowBlank="1" showInputMessage="1" showErrorMessage="1" sqref="Y50:Y54" xr:uid="{75AE0BA6-F9FF-4316-BAF2-0FCE3B96A216}">
      <formula1>"#1,#2,#3,#4,#5,#6"</formula1>
    </dataValidation>
    <dataValidation type="list" allowBlank="1" showInputMessage="1" sqref="AQ51:AQ76" xr:uid="{01384ECB-6EE9-455A-83D2-FCC3701E444E}">
      <formula1>RP_Pay</formula1>
    </dataValidation>
    <dataValidation type="list" allowBlank="1" showInputMessage="1" sqref="AP51:AP76" xr:uid="{1141D195-77FD-4F07-A3AC-BB5CC638E84B}">
      <formula1>RPSum_RPCredit</formula1>
    </dataValidation>
    <dataValidation type="list" allowBlank="1" showInputMessage="1" showErrorMessage="1" sqref="AJ51:AJ76" xr:uid="{2C29ECA2-49E5-435B-92C5-5DF76D139B9D}">
      <formula1>Change_RPDates</formula1>
    </dataValidation>
    <dataValidation type="list" allowBlank="1" showInputMessage="1" showErrorMessage="1" sqref="AI51:AI76" xr:uid="{04E3D6D3-1E8A-463D-B34D-26531CA19A2C}">
      <formula1>Change_Dates</formula1>
    </dataValidation>
    <dataValidation type="list" allowBlank="1" showInputMessage="1" showErrorMessage="1" sqref="S49:T63" xr:uid="{83522356-D69B-4A9E-8F68-9686C8D07FE6}">
      <formula1>RP_Dates</formula1>
    </dataValidation>
    <dataValidation type="list" allowBlank="1" showInputMessage="1" sqref="AN15:AN42 R15:R42 U15:U42 X15:X42 AA15:AA42 AD15:AD42 AG15:AG42 N15:N42" xr:uid="{4F7B4E12-3428-4A76-BA2F-53D10B2DE871}">
      <formula1>RP_Trips_Sectors</formula1>
    </dataValidation>
    <dataValidation type="list" allowBlank="1" showInputMessage="1" sqref="H20" xr:uid="{D55EAED1-A5F1-4244-9C6E-4283D0DD0BAB}">
      <formula1>IF(ISNUMBER(BU20),BU20,INDIRECT(BU20))</formula1>
    </dataValidation>
    <dataValidation type="list" allowBlank="1" showInputMessage="1" sqref="H15:I19 H21:I42" xr:uid="{11DD15D9-FBFE-4D0E-ADB2-36F0677AD0D9}">
      <formula1>IF(ISNUMBER(BT15),BT15,INDIRECT(BT15))</formula1>
    </dataValidation>
    <dataValidation type="list" allowBlank="1" showInputMessage="1" sqref="V55" xr:uid="{3963008D-967C-4B4A-A7E8-013A6E036C55}">
      <formula1>RP_LostCR07_List</formula1>
    </dataValidation>
    <dataValidation type="list" allowBlank="1" showInputMessage="1" sqref="V56" xr:uid="{B8803901-EAA5-4808-A460-E52D8F51FCEE}">
      <formula1>RP_LostCR08_List</formula1>
    </dataValidation>
    <dataValidation type="list" allowBlank="1" showInputMessage="1" sqref="V57:V62" xr:uid="{6857F5F5-A85B-431B-94E4-B12E779F5C94}">
      <formula1>RP_LostCR09_List</formula1>
    </dataValidation>
    <dataValidation type="list" allowBlank="1" showInputMessage="1" sqref="V63" xr:uid="{A98AEFB2-BA9D-4015-9C1C-E279EE4A53C5}">
      <formula1>RP_LostCR10_List</formula1>
    </dataValidation>
    <dataValidation type="list" allowBlank="1" showInputMessage="1" sqref="V54" xr:uid="{D9560741-3B75-432E-AF78-24B9CA12B281}">
      <formula1>RP_LostCR06_List</formula1>
    </dataValidation>
    <dataValidation type="list" allowBlank="1" showInputMessage="1" sqref="V53" xr:uid="{7A822136-2532-4117-9930-3324B193CD01}">
      <formula1>RP_LostCR05_List</formula1>
    </dataValidation>
    <dataValidation type="list" allowBlank="1" showInputMessage="1" sqref="V52" xr:uid="{C9C9CCFB-B56D-49C9-BCB5-20CB94A4E3B9}">
      <formula1>RP_LostCR04_List</formula1>
    </dataValidation>
    <dataValidation type="list" allowBlank="1" showInputMessage="1" sqref="V51" xr:uid="{6790403E-8E8C-48AA-B6BA-9E52103F8E94}">
      <formula1>RP_LostCR03_List</formula1>
    </dataValidation>
    <dataValidation type="list" allowBlank="1" showInputMessage="1" sqref="V50" xr:uid="{824801F2-2A03-4FE6-86BE-8348361BBE60}">
      <formula1>RP_LostCR02_List</formula1>
    </dataValidation>
    <dataValidation type="list" allowBlank="1" showInputMessage="1" sqref="V49" xr:uid="{682536D4-D79F-4071-93C4-91F29B81F900}">
      <formula1>RP_LostCR01_List</formula1>
    </dataValidation>
    <dataValidation type="list" allowBlank="1" showInputMessage="1" sqref="C6 E6" xr:uid="{0E728988-857A-49DB-B2AB-B777B40B5AC8}">
      <formula1>RP_PubCRHrs</formula1>
    </dataValidation>
    <dataValidation type="list" allowBlank="1" showInputMessage="1" sqref="K81" xr:uid="{2322F9B6-BCDA-48F2-9029-A48A6C5A1C23}">
      <formula1>RP_Roll_Out_Actual_Duty_Off_Local_List</formula1>
    </dataValidation>
    <dataValidation type="list" allowBlank="1" showInputMessage="1" sqref="K80" xr:uid="{CDB4F53A-8BFB-4A84-A00C-B2EA936FC8C6}">
      <formula1>RP_Roll_Out_Actual_Block_In_Local_List</formula1>
    </dataValidation>
    <dataValidation type="list" allowBlank="1" showInputMessage="1" sqref="K79" xr:uid="{16365158-7EBC-4026-B264-9A8CD2452A47}">
      <formula1>RP_Roll_Out_Sked_Duty_Off_Local_List</formula1>
    </dataValidation>
    <dataValidation type="list" allowBlank="1" showInputMessage="1" sqref="K78" xr:uid="{C18DEFF4-D55F-432E-92C8-62C4D70C50E7}">
      <formula1>RP_Roll_Out_Sked_Block_In_Local_List</formula1>
    </dataValidation>
    <dataValidation type="list" allowBlank="1" showInputMessage="1" sqref="G81" xr:uid="{83034F17-D126-46BE-B3E3-EB4618D0659A}">
      <formula1>RP_Roll_Out_Actual_Duty_On_Local_List</formula1>
    </dataValidation>
    <dataValidation type="list" allowBlank="1" showInputMessage="1" showErrorMessage="1" sqref="G80" xr:uid="{0AB1A454-36FA-458F-B010-CA60729B70DD}">
      <formula1>RP_Roll_Out_Actual_Block_Out_Local_List</formula1>
    </dataValidation>
    <dataValidation type="list" allowBlank="1" showInputMessage="1" sqref="G79" xr:uid="{FB3986FF-F928-4620-8C77-D10F47DC9363}">
      <formula1>RP_Roll_Out_Sked_Duty_On_Local_List</formula1>
    </dataValidation>
    <dataValidation type="list" allowBlank="1" showInputMessage="1" sqref="K69" xr:uid="{2673396A-B7A3-467F-AD88-4DA20A635852}">
      <formula1>RP_Roll_In_Actual_Duty_Off_Local_List</formula1>
    </dataValidation>
    <dataValidation type="list" allowBlank="1" showInputMessage="1" sqref="G69" xr:uid="{CBA26AC8-179F-40EA-9AAC-71B513800AC6}">
      <formula1>RP_Roll_In_Actual_Duty_On_Local_List</formula1>
    </dataValidation>
    <dataValidation type="list" allowBlank="1" showInputMessage="1" sqref="K68" xr:uid="{827CB0C3-21DB-42C5-8BEA-40BF7EF9A128}">
      <formula1>RP_Roll_In_Actual_Block_In_Local_List</formula1>
    </dataValidation>
    <dataValidation type="list" allowBlank="1" showInputMessage="1" sqref="G67" xr:uid="{971BF371-4AC3-4244-9EF8-DC04422E70F9}">
      <formula1>RP_Roll_In_Sked_Duty_On_Local_List</formula1>
    </dataValidation>
    <dataValidation type="list" allowBlank="1" showInputMessage="1" showErrorMessage="1" sqref="G66 G78" xr:uid="{C1FA2AA3-000E-4EA0-BEA4-3046071CC547}">
      <formula1>Local_5</formula1>
    </dataValidation>
    <dataValidation type="list" allowBlank="1" showInputMessage="1" sqref="K66" xr:uid="{C53D15BE-E676-42F0-9D2E-AB7D9F55E31D}">
      <formula1>RP_Roll_In_Sked_Block_In_Local_List</formula1>
    </dataValidation>
    <dataValidation type="list" allowBlank="1" showInputMessage="1" showErrorMessage="1" errorTitle="Duty Callout / Cancelled Callout" error="You must choose an option from the list." sqref="J15:J42" xr:uid="{3911682F-9E01-427F-A8D2-699A586027C1}">
      <formula1>DutyCalloutList</formula1>
    </dataValidation>
    <dataValidation type="list" allowBlank="1" showInputMessage="1" showErrorMessage="1" sqref="G68" xr:uid="{EE3F4997-60E3-464C-81F4-5D0E162B01C1}">
      <formula1>RP_Roll_In_Actual_Block_Out_Local_List</formula1>
    </dataValidation>
    <dataValidation type="list" allowBlank="1" showInputMessage="1" sqref="K67" xr:uid="{B981E798-56EE-4B0F-A39F-614AB1ECC6D4}">
      <formula1>RP_Roll_In_Sked_Duty_Off_Local_List</formula1>
    </dataValidation>
    <dataValidation type="list" allowBlank="1" showInputMessage="1" sqref="AO15:AP42" xr:uid="{C2F1C63E-FB5C-4A8A-8F08-6881DC75A4F5}">
      <formula1>IF(ISNUMBER(CH15),CH15,INDIRECT(CH15))</formula1>
    </dataValidation>
    <dataValidation type="list" allowBlank="1" showInputMessage="1" sqref="AH15:AI42" xr:uid="{544A6254-FB95-425F-AF98-789DEF1DD511}">
      <formula1>IF(ISNUMBER(CF15),CF15,INDIRECT(CF15))</formula1>
    </dataValidation>
    <dataValidation type="list" allowBlank="1" showInputMessage="1" sqref="AE15:AF42" xr:uid="{A3BAFD17-AEF5-48DD-B082-3DE5F4A9F5E9}">
      <formula1>IF(ISNUMBER(CD15),CD15,INDIRECT(CD15))</formula1>
    </dataValidation>
    <dataValidation type="list" allowBlank="1" showInputMessage="1" sqref="AB15:AC42" xr:uid="{4EF45080-3C6B-4A5F-8FCC-5DCC41686EB3}">
      <formula1>IF(ISNUMBER(CB15),CB15,INDIRECT(CB15))</formula1>
    </dataValidation>
    <dataValidation type="list" allowBlank="1" showInputMessage="1" sqref="Y15:Z42" xr:uid="{9AC87715-1722-44AA-8671-CCF72D8B1F83}">
      <formula1>IF(ISNUMBER(BZ15),BZ15,INDIRECT(BZ15))</formula1>
    </dataValidation>
    <dataValidation type="list" allowBlank="1" showInputMessage="1" sqref="V15:W42" xr:uid="{C7F32255-0590-4B10-A387-6A9DAB162AD5}">
      <formula1>IF(ISNUMBER(BX15),BX15,INDIRECT(BX15))</formula1>
    </dataValidation>
    <dataValidation type="list" allowBlank="1" showInputMessage="1" sqref="S15:T42 O15:P42" xr:uid="{22265941-738C-4D03-AB9D-2341C4C08D34}">
      <formula1>IF(ISNUMBER(BR15),BR15,INDIRECT(BR15))</formula1>
    </dataValidation>
    <dataValidation type="list" errorStyle="warning" allowBlank="1" showErrorMessage="1" errorTitle="Crew Home Base UTC Offset" error="You must select/enter one of the UTC Offsets from the list." sqref="B49:C49" xr:uid="{FEC32FA5-16A9-403C-972A-994EC2A4884C}">
      <formula1>UTC</formula1>
    </dataValidation>
    <dataValidation type="list" allowBlank="1" showInputMessage="1" showErrorMessage="1" sqref="M15:M42 AM15:AM42" xr:uid="{A154AFBA-D0C0-46CB-AB32-C1B533E0DB6F}">
      <formula1>SpcYes</formula1>
    </dataValidation>
    <dataValidation type="list" errorStyle="warning" allowBlank="1" showErrorMessage="1" errorTitle="Station UTC Offset" error="You must select/enter one of the UTC Offsets from the list." sqref="E50:E60 J50:J60 D76:E77 D64:E65 J81 F81 F69 J69" xr:uid="{3C78912F-85A5-4F84-BD59-2820F8D7AECB}">
      <formula1>UTC</formula1>
    </dataValidation>
    <dataValidation type="list" allowBlank="1" showInputMessage="1" sqref="K50:K60 F50:F60" xr:uid="{CCDA7FEA-4631-4942-9D29-6007C4B9EC93}">
      <formula1>UTC_1</formula1>
    </dataValidation>
    <dataValidation type="list" allowBlank="1" showInputMessage="1" sqref="N50:N60 I50:I60 D50:D60 F66 F78 J78 J66" xr:uid="{19FE6CBC-D8AA-45BC-A9AE-A2B5DA640CE3}">
      <formula1>Airports_IATA</formula1>
    </dataValidation>
    <dataValidation type="list" allowBlank="1" showInputMessage="1" showErrorMessage="1" sqref="C2:E2" xr:uid="{53F8FEE6-D36C-4E5B-A4CE-2B1264480A75}">
      <formula1>RPList_Left</formula1>
    </dataValidation>
    <dataValidation type="list" allowBlank="1" showInputMessage="1" showErrorMessage="1" errorTitle="Duty Error" error="You must select from the list (or leave blank until you enter data)." sqref="C15:C42" xr:uid="{E29C61A6-B367-4698-BF30-FFE39B3BD51F}">
      <formula1>DutyTypes</formula1>
    </dataValidation>
    <dataValidation type="list" allowBlank="1" showInputMessage="1" showErrorMessage="1" errorTitle="Role" error="You must choose a Role from the list provided. This determines MCG, Houry Rate, etc." sqref="C3:D3" xr:uid="{177E57E2-BAEB-4F6C-8246-3CECAEDFD3D0}">
      <formula1>EBAVAR_Data_Left</formula1>
    </dataValidation>
  </dataValidations>
  <printOptions horizontalCentered="1" verticalCentered="1"/>
  <pageMargins left="0.23622047244094491" right="0.23622047244094491" top="0.74803149606299213" bottom="0.74803149606299213" header="0.31496062992125984" footer="0.31496062992125984"/>
  <pageSetup paperSize="9" scale="30" orientation="landscape" horizontalDpi="1200" verticalDpi="120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5F7F5-5A2F-48E4-AEAD-BFE82DF9FEB7}">
  <sheetPr codeName="Sheet5">
    <pageSetUpPr fitToPage="1"/>
  </sheetPr>
  <dimension ref="A1:DN6018"/>
  <sheetViews>
    <sheetView showGridLines="0" showRowColHeaders="0" workbookViewId="0"/>
  </sheetViews>
  <sheetFormatPr defaultColWidth="0" defaultRowHeight="0" customHeight="1" zeroHeight="1"/>
  <cols>
    <col min="1" max="1" width="0.796875" customWidth="1"/>
    <col min="2" max="2" width="15.59765625" customWidth="1"/>
    <col min="3" max="4" width="9.53125" customWidth="1"/>
    <col min="5" max="9" width="8.59765625" customWidth="1"/>
    <col min="10" max="10" width="11.59765625" customWidth="1"/>
    <col min="11" max="13" width="8.59765625" customWidth="1"/>
    <col min="14" max="14" width="13.59765625" customWidth="1"/>
    <col min="15" max="17" width="8.59765625" customWidth="1"/>
    <col min="18" max="18" width="13.59765625" customWidth="1"/>
    <col min="19" max="20" width="8.59765625" customWidth="1"/>
    <col min="21" max="21" width="13.59765625" customWidth="1"/>
    <col min="22" max="23" width="8.59765625" customWidth="1"/>
    <col min="24" max="24" width="13.59765625" customWidth="1"/>
    <col min="25" max="26" width="8.59765625" customWidth="1"/>
    <col min="27" max="27" width="13.59765625" customWidth="1"/>
    <col min="28" max="29" width="8.59765625" customWidth="1"/>
    <col min="30" max="30" width="13.59765625" customWidth="1"/>
    <col min="31" max="32" width="8.59765625" customWidth="1"/>
    <col min="33" max="33" width="13.59765625" customWidth="1"/>
    <col min="34" max="39" width="8.59765625" customWidth="1"/>
    <col min="40" max="40" width="13.59765625" customWidth="1"/>
    <col min="41" max="42" width="8.59765625" customWidth="1"/>
    <col min="43" max="43" width="10.59765625" customWidth="1"/>
    <col min="44" max="44" width="14.59765625" customWidth="1"/>
    <col min="45" max="50" width="8.59765625" customWidth="1"/>
    <col min="51" max="51" width="9.59765625" customWidth="1"/>
    <col min="52" max="52" width="8.59765625" customWidth="1"/>
    <col min="53" max="53" width="1.59765625" customWidth="1"/>
    <col min="54" max="54" width="13.59765625" customWidth="1"/>
    <col min="55" max="60" width="6.59765625" customWidth="1"/>
    <col min="61" max="61" width="8.59765625" customWidth="1"/>
    <col min="62" max="62" width="1.59765625" customWidth="1"/>
    <col min="63" max="66" width="9" hidden="1" customWidth="1"/>
    <col min="67" max="67" width="1.59765625" hidden="1" customWidth="1"/>
    <col min="68" max="68" width="14.53125" hidden="1" customWidth="1"/>
    <col min="69" max="69" width="1.59765625" hidden="1" customWidth="1"/>
    <col min="70" max="71" width="9" hidden="1" customWidth="1"/>
    <col min="72" max="72" width="12.1328125" hidden="1" customWidth="1"/>
    <col min="73" max="87" width="9" hidden="1" customWidth="1"/>
    <col min="88" max="88" width="1.59765625" hidden="1" customWidth="1"/>
    <col min="89" max="95" width="9" hidden="1" customWidth="1"/>
    <col min="96" max="96" width="1.59765625" hidden="1" customWidth="1"/>
    <col min="97" max="103" width="9" hidden="1" customWidth="1"/>
    <col min="104" max="104" width="1.59765625" hidden="1" customWidth="1"/>
    <col min="105" max="114" width="9" hidden="1" customWidth="1"/>
    <col min="115" max="115" width="1.59765625" hidden="1" customWidth="1"/>
    <col min="116" max="116" width="9" hidden="1" customWidth="1"/>
    <col min="117" max="118" width="11.59765625" hidden="1" customWidth="1"/>
    <col min="119" max="16384" width="9" hidden="1"/>
  </cols>
  <sheetData>
    <row r="1" spans="1:117" ht="5.0999999999999996" customHeight="1" thickBot="1">
      <c r="A1" s="12"/>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row>
    <row r="2" spans="1:117" ht="15" customHeight="1" thickBot="1">
      <c r="A2" s="12"/>
      <c r="B2" s="203" t="s">
        <v>200</v>
      </c>
      <c r="C2" s="607" t="s">
        <v>195</v>
      </c>
      <c r="D2" s="608"/>
      <c r="E2" s="609"/>
      <c r="F2" s="20"/>
      <c r="G2" s="651" t="s">
        <v>171</v>
      </c>
      <c r="H2" s="652"/>
      <c r="I2" s="653"/>
      <c r="J2" s="20"/>
      <c r="K2" s="20"/>
      <c r="L2" s="501" t="s">
        <v>546</v>
      </c>
      <c r="M2" s="576"/>
      <c r="N2" s="576"/>
      <c r="O2" s="576"/>
      <c r="P2" s="576"/>
      <c r="Q2" s="577"/>
      <c r="R2" s="20"/>
      <c r="S2" s="534" t="s">
        <v>406</v>
      </c>
      <c r="T2" s="535"/>
      <c r="U2" s="535"/>
      <c r="V2" s="535"/>
      <c r="W2" s="535"/>
      <c r="X2" s="536"/>
      <c r="Y2" s="20"/>
      <c r="Z2" s="539" t="s">
        <v>436</v>
      </c>
      <c r="AA2" s="540"/>
      <c r="AB2" s="540"/>
      <c r="AC2" s="125" t="s">
        <v>276</v>
      </c>
      <c r="AD2" s="125" t="s">
        <v>417</v>
      </c>
      <c r="AE2" s="126" t="s">
        <v>275</v>
      </c>
      <c r="AF2" s="20"/>
      <c r="AG2" s="530" t="s">
        <v>437</v>
      </c>
      <c r="AH2" s="531"/>
      <c r="AI2" s="571"/>
      <c r="AJ2" s="571"/>
      <c r="AK2" s="572"/>
      <c r="AL2" s="20"/>
      <c r="AM2" s="20"/>
      <c r="AN2" s="20"/>
      <c r="AO2" s="20"/>
      <c r="AP2" s="20"/>
      <c r="AQ2" s="20"/>
      <c r="AR2" s="20"/>
      <c r="AS2" s="20"/>
      <c r="AT2" s="20"/>
      <c r="AU2" s="20"/>
      <c r="AV2" s="20"/>
      <c r="AW2" s="12"/>
      <c r="AX2" s="12"/>
      <c r="AY2" s="12"/>
      <c r="AZ2" s="12"/>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K2" s="521" t="s">
        <v>534</v>
      </c>
      <c r="CL2" s="521"/>
      <c r="CM2" s="521"/>
      <c r="CN2" s="521"/>
      <c r="CO2" s="521"/>
      <c r="CP2" s="521"/>
      <c r="CQ2" s="521"/>
      <c r="CS2" s="521" t="s">
        <v>535</v>
      </c>
      <c r="CT2" s="521"/>
      <c r="CU2" s="521"/>
      <c r="CV2" s="521"/>
      <c r="CW2" s="521"/>
      <c r="CX2" s="521"/>
      <c r="CY2" s="521"/>
      <c r="DA2" s="521" t="s">
        <v>561</v>
      </c>
      <c r="DB2" s="521"/>
      <c r="DC2" s="521"/>
      <c r="DD2" s="521"/>
      <c r="DE2" s="521"/>
      <c r="DF2" s="521"/>
      <c r="DG2" s="521"/>
      <c r="DH2" s="521"/>
      <c r="DI2" s="521"/>
      <c r="DJ2" s="521"/>
      <c r="DL2" s="366" t="s">
        <v>643</v>
      </c>
      <c r="DM2" s="366"/>
    </row>
    <row r="3" spans="1:117" ht="15" customHeight="1" thickBot="1">
      <c r="A3" s="12"/>
      <c r="B3" s="84" t="s">
        <v>133</v>
      </c>
      <c r="C3" s="610" t="s">
        <v>124</v>
      </c>
      <c r="D3" s="611"/>
      <c r="E3" s="612"/>
      <c r="F3" s="20"/>
      <c r="G3" s="613" t="s">
        <v>172</v>
      </c>
      <c r="H3" s="614"/>
      <c r="I3" s="86">
        <f>_xlfn.IFNA(RP_Ttl_FLY_Credit,0)</f>
        <v>2.171875</v>
      </c>
      <c r="J3" s="20"/>
      <c r="K3" s="20"/>
      <c r="L3" s="615" t="s">
        <v>175</v>
      </c>
      <c r="M3" s="616"/>
      <c r="N3" s="616"/>
      <c r="O3" s="206">
        <f>IF(AND(ISNUMBER(RP_Original_CreditHours),RP_Original_CreditHours&gt;0),MAX(0,RP_Original_CreditHours-RP_MCG),"N/A")</f>
        <v>0.86458333333333659</v>
      </c>
      <c r="P3" s="626">
        <f>((IF(RP_Original_CreditHours&gt;RP_MCG,RP_Original_CreditHours,RP_MCG)-RP_MCG)*24)*RP_HourlyRate</f>
        <v>5685.5000000000218</v>
      </c>
      <c r="Q3" s="627"/>
      <c r="R3" s="20"/>
      <c r="S3" s="613" t="s">
        <v>142</v>
      </c>
      <c r="T3" s="614"/>
      <c r="U3" s="614"/>
      <c r="V3" s="97" cm="1">
        <f t="array" ref="V3">RP_TTL_Hard_Credit</f>
        <v>0.5</v>
      </c>
      <c r="W3" s="545">
        <f>IF(ISNUMBER(V3),RP_TTL_Hard_Credit*24*RP_HourlyRate,"N/A")</f>
        <v>3288</v>
      </c>
      <c r="X3" s="546"/>
      <c r="Y3" s="20"/>
      <c r="Z3" s="547" t="s">
        <v>505</v>
      </c>
      <c r="AA3" s="548"/>
      <c r="AB3" s="548"/>
      <c r="AC3" s="100" t="str">
        <f t="shared" ref="AC3:AC6" si="0">IF(ISBLANK(AD3),AE3,AD3)</f>
        <v>Yes</v>
      </c>
      <c r="AD3" s="101"/>
      <c r="AE3" s="102" t="str">
        <f>_xlfn.IFNA(VLOOKUP(RPName,RPList,MATCH("SBY Soft CR",RPList_Top,0),FALSE),"")</f>
        <v>Yes</v>
      </c>
      <c r="AF3" s="20"/>
      <c r="AG3" s="532" t="s">
        <v>438</v>
      </c>
      <c r="AH3" s="533"/>
      <c r="AI3" s="573"/>
      <c r="AJ3" s="573"/>
      <c r="AK3" s="574"/>
      <c r="AL3" s="20"/>
      <c r="AM3" s="20"/>
      <c r="AN3" s="20"/>
      <c r="AO3" s="20"/>
      <c r="AP3" s="20"/>
      <c r="AQ3" s="20"/>
      <c r="AR3" s="20"/>
      <c r="AS3" s="20"/>
      <c r="AT3" s="20"/>
      <c r="AU3" s="20"/>
      <c r="AV3" s="20"/>
      <c r="AW3" s="12"/>
      <c r="AX3" s="12"/>
      <c r="AY3" s="12"/>
      <c r="AZ3" s="12"/>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K3" s="493" t="s">
        <v>527</v>
      </c>
      <c r="CL3" s="493" t="s">
        <v>528</v>
      </c>
      <c r="CM3" s="493" t="s">
        <v>529</v>
      </c>
      <c r="CN3" s="493" t="s">
        <v>523</v>
      </c>
      <c r="CO3" s="493" t="s">
        <v>524</v>
      </c>
      <c r="CP3" s="493" t="s">
        <v>525</v>
      </c>
      <c r="CQ3" s="493" t="s">
        <v>526</v>
      </c>
      <c r="CS3" s="493" t="s">
        <v>536</v>
      </c>
      <c r="CT3" s="493" t="s">
        <v>537</v>
      </c>
      <c r="CU3" s="493" t="s">
        <v>538</v>
      </c>
      <c r="CV3" s="493" t="s">
        <v>539</v>
      </c>
      <c r="CW3" s="493" t="s">
        <v>540</v>
      </c>
      <c r="CX3" s="493" t="s">
        <v>541</v>
      </c>
      <c r="CY3" s="493" t="s">
        <v>542</v>
      </c>
      <c r="DA3" s="493" t="s">
        <v>552</v>
      </c>
      <c r="DB3" s="493" t="s">
        <v>553</v>
      </c>
      <c r="DC3" s="493" t="s">
        <v>554</v>
      </c>
      <c r="DD3" s="493" t="s">
        <v>555</v>
      </c>
      <c r="DE3" s="493" t="s">
        <v>556</v>
      </c>
      <c r="DF3" s="493" t="s">
        <v>557</v>
      </c>
      <c r="DG3" s="493" t="s">
        <v>558</v>
      </c>
      <c r="DH3" s="493" t="s">
        <v>559</v>
      </c>
      <c r="DI3" s="493" t="s">
        <v>560</v>
      </c>
      <c r="DJ3" s="493" t="s">
        <v>562</v>
      </c>
      <c r="DL3" s="263" t="s">
        <v>676</v>
      </c>
      <c r="DM3" s="263" t="s">
        <v>677</v>
      </c>
    </row>
    <row r="4" spans="1:117" ht="15" customHeight="1">
      <c r="A4" s="12"/>
      <c r="B4" s="85" t="s">
        <v>251</v>
      </c>
      <c r="C4" s="621" t="str">
        <f>_xlfn.IFNA(TEXT(VLOOKUP(RPName,RPList,MATCH("Start Date",RPList_Top,FALSE),FALSE),"dd.Mmm") &amp; " - "&amp;TEXT(VLOOKUP(RPName,RPList,MATCH("End Date",RPList_Top,FALSE),FALSE),"dd.Mmm")&amp; " " &amp;TEXT(VLOOKUP(RPName,RPList,3,FALSE),"yyyy"),"")</f>
        <v>04.Sep - 01.Oct 2023</v>
      </c>
      <c r="D4" s="622"/>
      <c r="E4" s="623"/>
      <c r="F4" s="20"/>
      <c r="G4" s="362" t="s">
        <v>807</v>
      </c>
      <c r="H4" s="363"/>
      <c r="I4" s="87">
        <f ca="1">RP_Ttl_TripRIG</f>
        <v>0.25972222222141383</v>
      </c>
      <c r="J4" s="20"/>
      <c r="K4" s="20"/>
      <c r="L4" s="615" t="s">
        <v>407</v>
      </c>
      <c r="M4" s="616"/>
      <c r="N4" s="616"/>
      <c r="O4" s="205">
        <f>IF(AND(OR(ISNUMBER(RP_RemovalHours),RP_RemovalHours=""),RP_RemovalHours&gt;=0),RP_RemovalHours,"N/A")</f>
        <v>0.1875</v>
      </c>
      <c r="P4" s="624">
        <f>-MIN((RP_RemovalHours*24)*RP_HourlyRate,RP_OriginalPay)</f>
        <v>-1233</v>
      </c>
      <c r="Q4" s="625"/>
      <c r="R4" s="20"/>
      <c r="S4" s="362" t="s">
        <v>213</v>
      </c>
      <c r="T4" s="363"/>
      <c r="U4" s="363"/>
      <c r="V4" s="98" t="s">
        <v>206</v>
      </c>
      <c r="W4" s="537">
        <f>RP_CancAccom</f>
        <v>0</v>
      </c>
      <c r="X4" s="538"/>
      <c r="Y4" s="20"/>
      <c r="Z4" s="359" t="s">
        <v>504</v>
      </c>
      <c r="AA4" s="360"/>
      <c r="AB4" s="360"/>
      <c r="AC4" s="100" t="str">
        <f t="shared" si="0"/>
        <v>Yes</v>
      </c>
      <c r="AD4" s="101"/>
      <c r="AE4" s="102" t="str">
        <f>_xlfn.IFNA(VLOOKUP(RPName,RPList,MATCH("Min SBY Callout",RPList_Top,0),FALSE),"")</f>
        <v>Yes</v>
      </c>
      <c r="AF4" s="134"/>
      <c r="AG4" s="20"/>
      <c r="AH4" s="20"/>
      <c r="AI4" s="20"/>
      <c r="AJ4" s="20"/>
      <c r="AK4" s="20"/>
      <c r="AL4" s="20"/>
      <c r="AM4" s="20"/>
      <c r="AN4" s="20"/>
      <c r="AO4" s="20"/>
      <c r="AP4" s="20"/>
      <c r="AQ4" s="20"/>
      <c r="AR4" s="20"/>
      <c r="AS4" s="20"/>
      <c r="AT4" s="20"/>
      <c r="AU4" s="20"/>
      <c r="AV4" s="20"/>
      <c r="AW4" s="12"/>
      <c r="AX4" s="12"/>
      <c r="AY4" s="12"/>
      <c r="AZ4" s="12"/>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K4" s="493"/>
      <c r="CL4" s="493"/>
      <c r="CM4" s="493"/>
      <c r="CN4" s="493"/>
      <c r="CO4" s="493"/>
      <c r="CP4" s="493"/>
      <c r="CQ4" s="493"/>
      <c r="CS4" s="493"/>
      <c r="CT4" s="493"/>
      <c r="CU4" s="493"/>
      <c r="CV4" s="493"/>
      <c r="CW4" s="493"/>
      <c r="CX4" s="493"/>
      <c r="CY4" s="493"/>
      <c r="DA4" s="493"/>
      <c r="DB4" s="493"/>
      <c r="DC4" s="493"/>
      <c r="DD4" s="493"/>
      <c r="DE4" s="493"/>
      <c r="DF4" s="493"/>
      <c r="DG4" s="493"/>
      <c r="DH4" s="493"/>
      <c r="DI4" s="493"/>
      <c r="DJ4" s="493"/>
      <c r="DL4" s="575" t="s">
        <v>653</v>
      </c>
      <c r="DM4" s="575"/>
    </row>
    <row r="5" spans="1:117" ht="15" customHeight="1">
      <c r="A5" s="12"/>
      <c r="B5" s="85" t="s">
        <v>767</v>
      </c>
      <c r="C5" s="356">
        <f>IF(OR(ISBLANK(RP_Role),ISBLANK(RPName)),0,VLOOKUP(RP_Role,EBAVAR_Data,2,FALSE))</f>
        <v>2.3958333333333335</v>
      </c>
      <c r="D5" s="357"/>
      <c r="E5" s="70">
        <f>IF(OR(ISBLANK(RP_Role)),0,_xlfn.IFNA(INDEX(EBAVAR_Data,MATCH(RP_Role,EBAVAR_Data_Left,FALSE),MATCH(VLOOKUP(RPName,RPList,MATCH("Pay Period",RPList_Top,FALSE),FALSE),EBAVar_Top,FALSE)),0))</f>
        <v>274</v>
      </c>
      <c r="F5" s="12"/>
      <c r="G5" s="362" t="s">
        <v>484</v>
      </c>
      <c r="H5" s="363"/>
      <c r="I5" s="87">
        <f>_xlfn.IFNA(RP_TTL_TVL_Credit,0)</f>
        <v>0.36458333333333331</v>
      </c>
      <c r="J5" s="12"/>
      <c r="K5" s="20"/>
      <c r="L5" s="615" t="s">
        <v>408</v>
      </c>
      <c r="M5" s="616"/>
      <c r="N5" s="616"/>
      <c r="O5" s="207">
        <f>IF(AND(ISNUMBER(RP_RosteredPreRemovals),ISNUMBER(O4)),MAX(0,RP_RosteredPreRemovals-O4),"N/A")</f>
        <v>0.67708333333333659</v>
      </c>
      <c r="P5" s="624">
        <f>IF(AND(ISNUMBER(RP_RosteredWithRemovals),ISNUMBER(RP_OriginalPay),ISNUMBER(P4)),RP_OriginalPay+P4,0)</f>
        <v>4452.5000000000218</v>
      </c>
      <c r="Q5" s="625"/>
      <c r="R5" s="20"/>
      <c r="S5" s="362" t="s">
        <v>775</v>
      </c>
      <c r="T5" s="363"/>
      <c r="U5" s="363"/>
      <c r="V5" s="98" t="s">
        <v>206</v>
      </c>
      <c r="W5" s="537">
        <f>RP_AdHocInstruct</f>
        <v>0</v>
      </c>
      <c r="X5" s="538"/>
      <c r="Y5" s="20"/>
      <c r="Z5" s="359" t="s">
        <v>217</v>
      </c>
      <c r="AA5" s="360"/>
      <c r="AB5" s="360"/>
      <c r="AC5" s="100" t="str">
        <f t="shared" si="0"/>
        <v>Yes</v>
      </c>
      <c r="AD5" s="101"/>
      <c r="AE5" s="102" t="str">
        <f>_xlfn.IFNA(VLOOKUP(RPName,RPList,MATCH("FDP RIG",RPList_Top,0),FALSE),"")</f>
        <v>Yes</v>
      </c>
      <c r="AF5" s="12"/>
      <c r="AG5" s="12"/>
      <c r="AH5" s="12"/>
      <c r="AI5" s="12"/>
      <c r="AJ5" s="20"/>
      <c r="AK5" s="12"/>
      <c r="AL5" s="20"/>
      <c r="AM5" s="527" t="str">
        <f>"Issue #"&amp;VersionNum &amp; " : "&amp;TEXT(VersionDate,"dd.Mmm.yy")</f>
        <v>Issue #43 : 21.Sep.24</v>
      </c>
      <c r="AN5" s="527"/>
      <c r="AO5" s="527"/>
      <c r="AP5" s="527"/>
      <c r="AQ5" s="527"/>
      <c r="AR5" s="20"/>
      <c r="AS5" s="20"/>
      <c r="AT5" s="20"/>
      <c r="AU5" s="20"/>
      <c r="AV5" s="20"/>
      <c r="AW5" s="20"/>
      <c r="AX5" s="20"/>
      <c r="AY5" s="20"/>
      <c r="AZ5" s="20"/>
      <c r="BA5" s="12"/>
      <c r="BB5" s="12"/>
      <c r="BC5" s="12"/>
      <c r="BD5" s="12"/>
      <c r="BE5" s="12"/>
      <c r="BF5" s="12"/>
      <c r="BG5" s="12"/>
      <c r="BH5" s="12"/>
      <c r="BI5" s="12"/>
      <c r="BJ5" s="12"/>
      <c r="BK5" s="1"/>
      <c r="BL5" s="1"/>
      <c r="BM5" s="1"/>
      <c r="BN5" s="1"/>
      <c r="BO5" s="1"/>
      <c r="BP5" s="1"/>
      <c r="BQ5" s="1"/>
      <c r="BR5" s="1"/>
      <c r="BS5" s="1"/>
      <c r="BT5" s="1"/>
      <c r="BU5" s="1"/>
      <c r="BV5" s="1"/>
      <c r="BW5" s="1"/>
      <c r="BX5" s="1"/>
      <c r="BY5" s="1"/>
      <c r="BZ5" s="1"/>
      <c r="CA5" s="1"/>
      <c r="CB5" s="1"/>
      <c r="CC5" s="1"/>
      <c r="CD5" s="1"/>
      <c r="CE5" s="1"/>
      <c r="CF5" s="1"/>
      <c r="CG5" s="1"/>
      <c r="CH5" s="1"/>
      <c r="CI5" s="1"/>
      <c r="CK5" s="493"/>
      <c r="CL5" s="493"/>
      <c r="CM5" s="493"/>
      <c r="CN5" s="493"/>
      <c r="CO5" s="493"/>
      <c r="CP5" s="493"/>
      <c r="CQ5" s="493"/>
      <c r="CS5" s="493"/>
      <c r="CT5" s="493"/>
      <c r="CU5" s="493"/>
      <c r="CV5" s="493"/>
      <c r="CW5" s="493"/>
      <c r="CX5" s="493"/>
      <c r="CY5" s="493"/>
      <c r="DA5" s="493"/>
      <c r="DB5" s="493"/>
      <c r="DC5" s="493"/>
      <c r="DD5" s="493"/>
      <c r="DE5" s="493"/>
      <c r="DF5" s="493"/>
      <c r="DG5" s="493"/>
      <c r="DH5" s="493"/>
      <c r="DI5" s="493"/>
      <c r="DJ5" s="493"/>
      <c r="DL5" s="5" t="s">
        <v>398</v>
      </c>
      <c r="DM5" s="6" t="s">
        <v>564</v>
      </c>
    </row>
    <row r="6" spans="1:117" ht="15" customHeight="1">
      <c r="A6" s="12"/>
      <c r="B6" s="600" t="s">
        <v>248</v>
      </c>
      <c r="C6" s="597">
        <v>3.2604166666666701</v>
      </c>
      <c r="D6" s="597"/>
      <c r="E6" s="237">
        <f>MAX(0,RP_Original_CreditHours-RP_MCG)</f>
        <v>0.86458333333333659</v>
      </c>
      <c r="F6" s="12"/>
      <c r="G6" s="362" t="s">
        <v>173</v>
      </c>
      <c r="H6" s="363"/>
      <c r="I6" s="87">
        <f>_xlfn.IFNA(RP_TTL_Other_Credit,0)</f>
        <v>1.2033333333333334</v>
      </c>
      <c r="J6" s="12"/>
      <c r="K6" s="20"/>
      <c r="L6" s="617" t="s">
        <v>547</v>
      </c>
      <c r="M6" s="618"/>
      <c r="N6" s="618"/>
      <c r="O6" s="83">
        <f ca="1">IF(ErrCheck="Err","N/A",MAX(0,RPSum_RPCredit-RP_MCG))</f>
        <v>1.2328472222214142</v>
      </c>
      <c r="P6" s="619">
        <f ca="1">((IF(RPSum_RPCredit&gt;RP_MCG,RPSum_RPCredit,RP_MCG)-RP_MCG)*24)*RP_HourlyRate</f>
        <v>8107.2033333280197</v>
      </c>
      <c r="Q6" s="620"/>
      <c r="R6" s="20"/>
      <c r="S6" s="541"/>
      <c r="T6" s="542"/>
      <c r="U6" s="542"/>
      <c r="V6" s="99"/>
      <c r="W6" s="543"/>
      <c r="X6" s="544"/>
      <c r="Y6" s="20"/>
      <c r="Z6" s="359" t="s">
        <v>804</v>
      </c>
      <c r="AA6" s="360"/>
      <c r="AB6" s="360"/>
      <c r="AC6" s="100" t="str">
        <f t="shared" si="0"/>
        <v>Yes</v>
      </c>
      <c r="AD6" s="101"/>
      <c r="AE6" s="102" t="str">
        <f>_xlfn.IFNA(VLOOKUP(RPName,RPList,MATCH("TRIP RIG",RPList_Top,0),FALSE),"")</f>
        <v>Yes</v>
      </c>
      <c r="AF6" s="20"/>
      <c r="AG6" s="20"/>
      <c r="AH6" s="20"/>
      <c r="AI6" s="20"/>
      <c r="AJ6" s="20"/>
      <c r="AK6" s="12"/>
      <c r="AL6" s="12"/>
      <c r="AM6" s="527"/>
      <c r="AN6" s="527"/>
      <c r="AO6" s="527"/>
      <c r="AP6" s="527"/>
      <c r="AQ6" s="527"/>
      <c r="AR6" s="20"/>
      <c r="AS6" s="20"/>
      <c r="AT6" s="20"/>
      <c r="AU6" s="20"/>
      <c r="AV6" s="20"/>
      <c r="AW6" s="20"/>
      <c r="AX6" s="20"/>
      <c r="AY6" s="20"/>
      <c r="AZ6" s="20"/>
      <c r="BA6" s="12"/>
      <c r="BB6" s="12"/>
      <c r="BC6" s="12"/>
      <c r="BD6" s="12"/>
      <c r="BE6" s="12"/>
      <c r="BF6" s="12"/>
      <c r="BG6" s="12"/>
      <c r="BH6" s="12"/>
      <c r="BI6" s="12"/>
      <c r="BJ6" s="12"/>
      <c r="BK6" s="1"/>
      <c r="BL6" s="1"/>
      <c r="BM6" s="1"/>
      <c r="BN6" s="1"/>
      <c r="BO6" s="1"/>
      <c r="BP6" s="1"/>
      <c r="BQ6" s="1"/>
      <c r="BR6" s="1"/>
      <c r="BS6" s="1"/>
      <c r="BT6" s="1"/>
      <c r="BU6" s="1"/>
      <c r="BV6" s="1"/>
      <c r="BW6" s="1"/>
      <c r="BX6" s="1"/>
      <c r="BY6" s="1"/>
      <c r="BZ6" s="1"/>
      <c r="CA6" s="1"/>
      <c r="CB6" s="1"/>
      <c r="CC6" s="1"/>
      <c r="CD6" s="1"/>
      <c r="CE6" s="1"/>
      <c r="CF6" s="1"/>
      <c r="CG6" s="1"/>
      <c r="CH6" s="1"/>
      <c r="CI6" s="1"/>
      <c r="CK6" s="493"/>
      <c r="CL6" s="493"/>
      <c r="CM6" s="493"/>
      <c r="CN6" s="493"/>
      <c r="CO6" s="493"/>
      <c r="CP6" s="493"/>
      <c r="CQ6" s="493"/>
      <c r="CS6" s="493"/>
      <c r="CT6" s="493"/>
      <c r="CU6" s="493"/>
      <c r="CV6" s="493"/>
      <c r="CW6" s="493"/>
      <c r="CX6" s="493"/>
      <c r="CY6" s="493"/>
      <c r="DA6" s="493"/>
      <c r="DB6" s="493"/>
      <c r="DC6" s="493"/>
      <c r="DD6" s="493"/>
      <c r="DE6" s="493"/>
      <c r="DF6" s="493"/>
      <c r="DG6" s="493"/>
      <c r="DH6" s="493"/>
      <c r="DI6" s="493"/>
      <c r="DJ6" s="493"/>
      <c r="DL6" s="15"/>
      <c r="DM6" s="250"/>
    </row>
    <row r="7" spans="1:117" ht="15" customHeight="1" thickBot="1">
      <c r="A7" s="12"/>
      <c r="B7" s="470"/>
      <c r="C7" s="598"/>
      <c r="D7" s="598"/>
      <c r="E7" s="586" t="s">
        <v>671</v>
      </c>
      <c r="F7" s="12"/>
      <c r="G7" s="362" t="s">
        <v>219</v>
      </c>
      <c r="H7" s="363"/>
      <c r="I7" s="88">
        <f>veeLrnCredit</f>
        <v>3.125E-2</v>
      </c>
      <c r="J7" s="12"/>
      <c r="K7" s="20"/>
      <c r="L7" s="578" t="s">
        <v>434</v>
      </c>
      <c r="M7" s="419"/>
      <c r="N7" s="419"/>
      <c r="O7" s="639">
        <f ca="1">IF(ErrCheck="Err","N/A",IF(RP_ProtCreditHrs="Yes",MAX(0,MAX(RP_RosteredWithRemovals,RPSum_RPCredit-RP_MCG)),MAX(0,RPSum_RPCredit-RP_MCG)))</f>
        <v>1.2328472222214142</v>
      </c>
      <c r="P7" s="640">
        <f ca="1">IF(ErrCheck = "Err","Errors",IF(RP_ProtCreditHrs="Yes",MAX(RP_OriginalPayWithRemovals,RP_FlownPay),RP_FlownPay))</f>
        <v>8107.2033333280197</v>
      </c>
      <c r="Q7" s="641"/>
      <c r="R7" s="20"/>
      <c r="S7" s="511" t="s">
        <v>435</v>
      </c>
      <c r="T7" s="512"/>
      <c r="U7" s="512"/>
      <c r="V7" s="513">
        <f>SUM(V3:V5)</f>
        <v>0.5</v>
      </c>
      <c r="W7" s="517">
        <f>SUM(W3:X5)</f>
        <v>3288</v>
      </c>
      <c r="X7" s="518"/>
      <c r="Y7" s="20"/>
      <c r="Z7" s="359" t="s">
        <v>209</v>
      </c>
      <c r="AA7" s="360"/>
      <c r="AB7" s="360"/>
      <c r="AC7" s="100" t="str">
        <f>IF(ISBLANK(AD7),AE7,AD7)</f>
        <v>Yes</v>
      </c>
      <c r="AD7" s="101"/>
      <c r="AE7" s="102" t="str">
        <f>_xlfn.IFNA(VLOOKUP(RPName,RPList,MATCH("Paid Pax",RPList_Top,0),FALSE),"")</f>
        <v>Yes</v>
      </c>
      <c r="AF7" s="20"/>
      <c r="AG7" s="20"/>
      <c r="AH7" s="20"/>
      <c r="AI7" s="20"/>
      <c r="AJ7" s="20"/>
      <c r="AK7" s="12"/>
      <c r="AL7" s="12"/>
      <c r="AM7" s="528" t="s">
        <v>670</v>
      </c>
      <c r="AN7" s="529"/>
      <c r="AO7" s="529"/>
      <c r="AP7" s="529"/>
      <c r="AQ7" s="529"/>
      <c r="AR7" s="12"/>
      <c r="AS7" s="12"/>
      <c r="AT7" s="12"/>
      <c r="AU7" s="12"/>
      <c r="AV7" s="12"/>
      <c r="AW7" s="20"/>
      <c r="AX7" s="20"/>
      <c r="AY7" s="20"/>
      <c r="AZ7" s="20"/>
      <c r="BA7" s="12"/>
      <c r="BB7" s="12"/>
      <c r="BC7" s="12"/>
      <c r="BD7" s="12"/>
      <c r="BE7" s="12"/>
      <c r="BF7" s="12"/>
      <c r="BG7" s="12"/>
      <c r="BH7" s="12"/>
      <c r="BI7" s="12"/>
      <c r="BJ7" s="12"/>
      <c r="BK7" s="1"/>
      <c r="BL7" s="1"/>
      <c r="BM7" s="1"/>
      <c r="BN7" s="1"/>
      <c r="BO7" s="1"/>
      <c r="BP7" s="1"/>
      <c r="BQ7" s="1"/>
      <c r="BR7" s="1"/>
      <c r="BS7" s="1"/>
      <c r="BT7" s="1"/>
      <c r="BU7" s="1"/>
      <c r="BV7" s="1"/>
      <c r="BW7" s="1"/>
      <c r="BX7" s="1"/>
      <c r="BY7" s="1"/>
      <c r="BZ7" s="1"/>
      <c r="CA7" s="1"/>
      <c r="CB7" s="1"/>
      <c r="CC7" s="1"/>
      <c r="CD7" s="1"/>
      <c r="CE7" s="1"/>
      <c r="CF7" s="1"/>
      <c r="CG7" s="1"/>
      <c r="CH7" s="1"/>
      <c r="CI7" s="1"/>
      <c r="CK7" s="493"/>
      <c r="CL7" s="493"/>
      <c r="CM7" s="493"/>
      <c r="CN7" s="493"/>
      <c r="CO7" s="493"/>
      <c r="CP7" s="493"/>
      <c r="CQ7" s="493"/>
      <c r="CS7" s="493"/>
      <c r="CT7" s="493"/>
      <c r="CU7" s="493"/>
      <c r="CV7" s="493"/>
      <c r="CW7" s="493"/>
      <c r="CX7" s="493"/>
      <c r="CY7" s="493"/>
      <c r="DA7" s="493"/>
      <c r="DB7" s="493"/>
      <c r="DC7" s="493"/>
      <c r="DD7" s="493"/>
      <c r="DE7" s="493"/>
      <c r="DF7" s="493"/>
      <c r="DG7" s="493"/>
      <c r="DH7" s="493"/>
      <c r="DI7" s="493"/>
      <c r="DJ7" s="493"/>
      <c r="DL7" s="2" t="str" cm="1">
        <f t="array" ref="DL7">_xlfn.IFNA(IF(INDEX(SectorsBlocks,ROW()-ROW(DL$5)+2,MATCH(SUBSTITUTE(RPName," ",""),SectorsBlocks_Top,0))&lt;&gt;0,INDEX(SectorsBlocks,ROW()-ROW(DL$5)+2,MATCH(SUBSTITUTE(RPName," ",""),SectorsBlocks_Top,0)),""),"")</f>
        <v>ADL-ASP</v>
      </c>
      <c r="DM7" s="250" cm="1">
        <f t="array" ref="DM7">_xlfn.IFNA(IF(INDEX(SectorsBlocks,ROW()-ROW(DM$5)+2,MATCH(SUBSTITUTE(RPName," ",""),SectorsBlocks_Top,0))&lt;&gt;0,INDEX(SectorsBlocks,ROW()-ROW(DM$5)+2,MATCH(SUBSTITUTE(RPName," ",""),SectorsBlocks_Top,0)+1),""),"")</f>
        <v>9.0277777777777776E-2</v>
      </c>
    </row>
    <row r="8" spans="1:117" ht="15" customHeight="1" thickBot="1">
      <c r="A8" s="12"/>
      <c r="B8" s="601"/>
      <c r="C8" s="599"/>
      <c r="D8" s="599"/>
      <c r="E8" s="587"/>
      <c r="F8" s="12"/>
      <c r="G8" s="323" t="s">
        <v>174</v>
      </c>
      <c r="H8" s="324"/>
      <c r="I8" s="317">
        <f ca="1">veeLrnCredit+RP_TTL_Credit</f>
        <v>3.6286805555547477</v>
      </c>
      <c r="J8" s="12"/>
      <c r="K8" s="20"/>
      <c r="L8" s="502"/>
      <c r="M8" s="602"/>
      <c r="N8" s="602"/>
      <c r="O8" s="514"/>
      <c r="P8" s="519"/>
      <c r="Q8" s="520"/>
      <c r="R8" s="20"/>
      <c r="S8" s="372"/>
      <c r="T8" s="373"/>
      <c r="U8" s="373"/>
      <c r="V8" s="514"/>
      <c r="W8" s="519"/>
      <c r="X8" s="520"/>
      <c r="Y8" s="20"/>
      <c r="Z8" s="515" t="s">
        <v>211</v>
      </c>
      <c r="AA8" s="516"/>
      <c r="AB8" s="516" t="s">
        <v>210</v>
      </c>
      <c r="AC8" s="103" t="str">
        <f>IF(ISBLANK(AD8),AE8,AD8)</f>
        <v>Yes</v>
      </c>
      <c r="AD8" s="104"/>
      <c r="AE8" s="105" t="str">
        <f>_xlfn.IFNA(VLOOKUP(RPName,RPList,MATCH("Prot RP Credit",RPList_Top,0),FALSE),"")</f>
        <v>Yes</v>
      </c>
      <c r="AF8" s="12"/>
      <c r="AG8" s="12"/>
      <c r="AH8" s="12"/>
      <c r="AI8" s="12"/>
      <c r="AJ8" s="12"/>
      <c r="AK8" s="12"/>
      <c r="AL8" s="20"/>
      <c r="AM8" s="529"/>
      <c r="AN8" s="529"/>
      <c r="AO8" s="529"/>
      <c r="AP8" s="529"/>
      <c r="AQ8" s="529"/>
      <c r="AR8" s="12"/>
      <c r="AS8" s="12"/>
      <c r="AT8" s="12"/>
      <c r="AU8" s="12"/>
      <c r="AV8" s="12"/>
      <c r="AW8" s="20"/>
      <c r="AX8" s="20"/>
      <c r="AY8" s="20"/>
      <c r="AZ8" s="20"/>
      <c r="BA8" s="12"/>
      <c r="BB8" s="12"/>
      <c r="BC8" s="12"/>
      <c r="BD8" s="12"/>
      <c r="BE8" s="12"/>
      <c r="BF8" s="12"/>
      <c r="BG8" s="12"/>
      <c r="BH8" s="12"/>
      <c r="BI8" s="12"/>
      <c r="BJ8" s="12"/>
      <c r="BK8" s="1"/>
      <c r="BL8" s="1"/>
      <c r="BM8" s="1"/>
      <c r="BN8" s="1"/>
      <c r="BO8" s="1"/>
      <c r="BP8" s="1"/>
      <c r="BQ8" s="1"/>
      <c r="BR8" s="1"/>
      <c r="BS8" s="1"/>
      <c r="BT8" s="1"/>
      <c r="BU8" s="1"/>
      <c r="BV8" s="1"/>
      <c r="BW8" s="1"/>
      <c r="BX8" s="1"/>
      <c r="BY8" s="1"/>
      <c r="BZ8" s="1"/>
      <c r="CA8" s="1"/>
      <c r="CB8" s="1"/>
      <c r="CC8" s="1"/>
      <c r="CD8" s="1"/>
      <c r="CE8" s="1"/>
      <c r="CF8" s="1"/>
      <c r="CG8" s="1"/>
      <c r="CH8" s="1"/>
      <c r="CI8" s="1"/>
      <c r="CK8" s="493"/>
      <c r="CL8" s="493"/>
      <c r="CM8" s="493"/>
      <c r="CN8" s="493"/>
      <c r="CO8" s="493"/>
      <c r="CP8" s="493"/>
      <c r="CQ8" s="493"/>
      <c r="CS8" s="493"/>
      <c r="CT8" s="493"/>
      <c r="CU8" s="493"/>
      <c r="CV8" s="493"/>
      <c r="CW8" s="493"/>
      <c r="CX8" s="493"/>
      <c r="CY8" s="493"/>
      <c r="DA8" s="493"/>
      <c r="DB8" s="493"/>
      <c r="DC8" s="493"/>
      <c r="DD8" s="493"/>
      <c r="DE8" s="493"/>
      <c r="DF8" s="493"/>
      <c r="DG8" s="493"/>
      <c r="DH8" s="493"/>
      <c r="DI8" s="493"/>
      <c r="DJ8" s="493"/>
      <c r="DL8" s="2" t="str" cm="1">
        <f t="array" ref="DL8">_xlfn.IFNA(IF(INDEX(SectorsBlocks,ROW()-ROW(DL$5)+2,MATCH(SUBSTITUTE(RPName," ",""),SectorsBlocks_Top,0))&lt;&gt;0,INDEX(SectorsBlocks,ROW()-ROW(DL$5)+2,MATCH(SUBSTITUTE(RPName," ",""),SectorsBlocks_Top,0)),""),"")</f>
        <v>ADL-BNE</v>
      </c>
      <c r="DM8" s="250" cm="1">
        <f t="array" ref="DM8">_xlfn.IFNA(IF(INDEX(SectorsBlocks,ROW()-ROW(DM$5)+2,MATCH(SUBSTITUTE(RPName," ",""),SectorsBlocks_Top,0))&lt;&gt;0,INDEX(SectorsBlocks,ROW()-ROW(DM$5)+2,MATCH(SUBSTITUTE(RPName," ",""),SectorsBlocks_Top,0)+1),""),"")</f>
        <v>0.10069444444444445</v>
      </c>
    </row>
    <row r="9" spans="1:117" ht="15" customHeight="1" thickBot="1">
      <c r="A9" s="12"/>
      <c r="B9" s="588" t="s">
        <v>672</v>
      </c>
      <c r="C9" s="588"/>
      <c r="D9" s="588"/>
      <c r="E9" s="588"/>
      <c r="F9" s="355" t="s">
        <v>692</v>
      </c>
      <c r="G9" s="355"/>
      <c r="H9" s="355"/>
      <c r="I9" s="355"/>
      <c r="J9" s="355"/>
      <c r="K9" s="20"/>
      <c r="L9" s="549" t="s">
        <v>778</v>
      </c>
      <c r="M9" s="549"/>
      <c r="N9" s="549"/>
      <c r="O9" s="549"/>
      <c r="P9" s="549"/>
      <c r="Q9" s="549"/>
      <c r="R9" s="549"/>
      <c r="S9" s="549"/>
      <c r="T9" s="549"/>
      <c r="U9" s="549"/>
      <c r="V9" s="549"/>
      <c r="W9" s="549"/>
      <c r="X9" s="549"/>
      <c r="Y9" s="549"/>
      <c r="Z9" s="549"/>
      <c r="AA9" s="549"/>
      <c r="AB9" s="549"/>
      <c r="AC9" s="549"/>
      <c r="AD9" s="549"/>
      <c r="AE9" s="549"/>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
      <c r="BL9" s="1"/>
      <c r="BM9" s="1"/>
      <c r="BN9" s="1"/>
      <c r="BO9" s="1"/>
      <c r="BP9" s="1"/>
      <c r="BQ9" s="1"/>
      <c r="BR9" s="1"/>
      <c r="BS9" s="1"/>
      <c r="BT9" s="1"/>
      <c r="BU9" s="1"/>
      <c r="BV9" s="1"/>
      <c r="BW9" s="1"/>
      <c r="BX9" s="1"/>
      <c r="BY9" s="1"/>
      <c r="BZ9" s="1"/>
      <c r="CA9" s="1"/>
      <c r="CB9" s="1"/>
      <c r="CC9" s="1"/>
      <c r="CD9" s="1"/>
      <c r="CE9" s="1"/>
      <c r="CF9" s="1"/>
      <c r="CG9" s="1"/>
      <c r="CH9" s="1"/>
      <c r="CI9" s="1"/>
      <c r="CK9" s="493"/>
      <c r="CL9" s="493"/>
      <c r="CM9" s="493"/>
      <c r="CN9" s="493"/>
      <c r="CO9" s="493"/>
      <c r="CP9" s="493"/>
      <c r="CQ9" s="493"/>
      <c r="CS9" s="493"/>
      <c r="CT9" s="493"/>
      <c r="CU9" s="493"/>
      <c r="CV9" s="493"/>
      <c r="CW9" s="493"/>
      <c r="CX9" s="493"/>
      <c r="CY9" s="493"/>
      <c r="DA9" s="493"/>
      <c r="DB9" s="493"/>
      <c r="DC9" s="493"/>
      <c r="DD9" s="493"/>
      <c r="DE9" s="493"/>
      <c r="DF9" s="493"/>
      <c r="DG9" s="493"/>
      <c r="DH9" s="493"/>
      <c r="DI9" s="493"/>
      <c r="DJ9" s="493"/>
      <c r="DL9" s="2" t="str" cm="1">
        <f t="array" ref="DL9">_xlfn.IFNA(IF(INDEX(SectorsBlocks,ROW()-ROW(DL$5)+2,MATCH(SUBSTITUTE(RPName," ",""),SectorsBlocks_Top,0))&lt;&gt;0,INDEX(SectorsBlocks,ROW()-ROW(DL$5)+2,MATCH(SUBSTITUTE(RPName," ",""),SectorsBlocks_Top,0)),""),"")</f>
        <v>ADL-CBR</v>
      </c>
      <c r="DM9" s="250" cm="1">
        <f t="array" ref="DM9">_xlfn.IFNA(IF(INDEX(SectorsBlocks,ROW()-ROW(DM$5)+2,MATCH(SUBSTITUTE(RPName," ",""),SectorsBlocks_Top,0))&lt;&gt;0,INDEX(SectorsBlocks,ROW()-ROW(DM$5)+2,MATCH(SUBSTITUTE(RPName," ",""),SectorsBlocks_Top,0)+1),""),"")</f>
        <v>6.5972222222222224E-2</v>
      </c>
    </row>
    <row r="10" spans="1:117" ht="15" customHeight="1" thickBot="1">
      <c r="A10" s="12"/>
      <c r="B10" s="523" t="s">
        <v>121</v>
      </c>
      <c r="C10" s="603" t="s">
        <v>661</v>
      </c>
      <c r="D10" s="604"/>
      <c r="E10" s="604"/>
      <c r="F10" s="604"/>
      <c r="G10" s="604"/>
      <c r="H10" s="604" t="s">
        <v>811</v>
      </c>
      <c r="I10" s="604"/>
      <c r="J10" s="604"/>
      <c r="K10" s="604"/>
      <c r="L10" s="604"/>
      <c r="M10" s="482" t="str">
        <f>"Pre-Duty Travel" &amp; IF(RP_PaidPax="No"," - Paid Paxing is OFF","")</f>
        <v>Pre-Duty Travel</v>
      </c>
      <c r="N10" s="482"/>
      <c r="O10" s="482"/>
      <c r="P10" s="482"/>
      <c r="Q10" s="482"/>
      <c r="R10" s="488" t="s">
        <v>254</v>
      </c>
      <c r="S10" s="488"/>
      <c r="T10" s="488"/>
      <c r="U10" s="488"/>
      <c r="V10" s="488"/>
      <c r="W10" s="488"/>
      <c r="X10" s="488"/>
      <c r="Y10" s="488"/>
      <c r="Z10" s="488"/>
      <c r="AA10" s="488"/>
      <c r="AB10" s="488"/>
      <c r="AC10" s="488"/>
      <c r="AD10" s="488"/>
      <c r="AE10" s="488"/>
      <c r="AF10" s="488"/>
      <c r="AG10" s="488"/>
      <c r="AH10" s="488"/>
      <c r="AI10" s="488"/>
      <c r="AJ10" s="488"/>
      <c r="AK10" s="488"/>
      <c r="AL10" s="488"/>
      <c r="AM10" s="481" t="str">
        <f>"Post-Duty Travel" &amp; IF(RP_PaidPax="No"," - Paid Paxing OFF","")</f>
        <v>Post-Duty Travel</v>
      </c>
      <c r="AN10" s="482"/>
      <c r="AO10" s="482"/>
      <c r="AP10" s="482"/>
      <c r="AQ10" s="483"/>
      <c r="AR10" s="487" t="s">
        <v>163</v>
      </c>
      <c r="AS10" s="488"/>
      <c r="AT10" s="488"/>
      <c r="AU10" s="488"/>
      <c r="AV10" s="488"/>
      <c r="AW10" s="488"/>
      <c r="AX10" s="488"/>
      <c r="AY10" s="488"/>
      <c r="AZ10" s="489"/>
      <c r="BA10" s="12"/>
      <c r="BB10" s="475" t="s">
        <v>120</v>
      </c>
      <c r="BC10" s="476"/>
      <c r="BD10" s="476"/>
      <c r="BE10" s="476"/>
      <c r="BF10" s="476"/>
      <c r="BG10" s="476"/>
      <c r="BH10" s="476"/>
      <c r="BI10" s="477"/>
      <c r="BJ10" s="12"/>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K10" s="493"/>
      <c r="CL10" s="493"/>
      <c r="CM10" s="493"/>
      <c r="CN10" s="493"/>
      <c r="CO10" s="493"/>
      <c r="CP10" s="493"/>
      <c r="CQ10" s="493"/>
      <c r="CS10" s="493"/>
      <c r="CT10" s="493"/>
      <c r="CU10" s="493"/>
      <c r="CV10" s="493"/>
      <c r="CW10" s="493"/>
      <c r="CX10" s="493"/>
      <c r="CY10" s="493"/>
      <c r="DA10" s="493"/>
      <c r="DB10" s="493"/>
      <c r="DC10" s="493"/>
      <c r="DD10" s="493"/>
      <c r="DE10" s="493"/>
      <c r="DF10" s="493"/>
      <c r="DG10" s="493"/>
      <c r="DH10" s="493"/>
      <c r="DI10" s="493"/>
      <c r="DJ10" s="493"/>
      <c r="DL10" s="2" t="str" cm="1">
        <f t="array" ref="DL10">_xlfn.IFNA(IF(INDEX(SectorsBlocks,ROW()-ROW(DL$5)+2,MATCH(SUBSTITUTE(RPName," ",""),SectorsBlocks_Top,0))&lt;&gt;0,INDEX(SectorsBlocks,ROW()-ROW(DL$5)+2,MATCH(SUBSTITUTE(RPName," ",""),SectorsBlocks_Top,0)),""),"")</f>
        <v>ADL-CNS</v>
      </c>
      <c r="DM10" s="250" cm="1">
        <f t="array" ref="DM10">_xlfn.IFNA(IF(INDEX(SectorsBlocks,ROW()-ROW(DM$5)+2,MATCH(SUBSTITUTE(RPName," ",""),SectorsBlocks_Top,0))&lt;&gt;0,INDEX(SectorsBlocks,ROW()-ROW(DM$5)+2,MATCH(SUBSTITUTE(RPName," ",""),SectorsBlocks_Top,0)+1),""),"")</f>
        <v>0.13194444444444445</v>
      </c>
    </row>
    <row r="11" spans="1:117" ht="15" customHeight="1" thickBot="1">
      <c r="A11" s="12"/>
      <c r="B11" s="524"/>
      <c r="C11" s="605"/>
      <c r="D11" s="606"/>
      <c r="E11" s="606"/>
      <c r="F11" s="606"/>
      <c r="G11" s="606"/>
      <c r="H11" s="606"/>
      <c r="I11" s="606"/>
      <c r="J11" s="606"/>
      <c r="K11" s="606"/>
      <c r="L11" s="606"/>
      <c r="M11" s="485"/>
      <c r="N11" s="485"/>
      <c r="O11" s="485"/>
      <c r="P11" s="485"/>
      <c r="Q11" s="485"/>
      <c r="R11" s="491"/>
      <c r="S11" s="491"/>
      <c r="T11" s="491"/>
      <c r="U11" s="491"/>
      <c r="V11" s="491"/>
      <c r="W11" s="491"/>
      <c r="X11" s="491"/>
      <c r="Y11" s="491"/>
      <c r="Z11" s="491"/>
      <c r="AA11" s="491"/>
      <c r="AB11" s="491"/>
      <c r="AC11" s="491"/>
      <c r="AD11" s="491"/>
      <c r="AE11" s="491"/>
      <c r="AF11" s="491"/>
      <c r="AG11" s="491"/>
      <c r="AH11" s="491"/>
      <c r="AI11" s="491"/>
      <c r="AJ11" s="491"/>
      <c r="AK11" s="491"/>
      <c r="AL11" s="491"/>
      <c r="AM11" s="484"/>
      <c r="AN11" s="485"/>
      <c r="AO11" s="485"/>
      <c r="AP11" s="485"/>
      <c r="AQ11" s="486"/>
      <c r="AR11" s="490"/>
      <c r="AS11" s="491"/>
      <c r="AT11" s="491"/>
      <c r="AU11" s="491"/>
      <c r="AV11" s="491"/>
      <c r="AW11" s="491"/>
      <c r="AX11" s="491"/>
      <c r="AY11" s="491"/>
      <c r="AZ11" s="492"/>
      <c r="BA11" s="12"/>
      <c r="BB11" s="478"/>
      <c r="BC11" s="479"/>
      <c r="BD11" s="479"/>
      <c r="BE11" s="479"/>
      <c r="BF11" s="479"/>
      <c r="BG11" s="479"/>
      <c r="BH11" s="479"/>
      <c r="BI11" s="480"/>
      <c r="BJ11" s="12"/>
      <c r="BK11" s="366" t="s">
        <v>102</v>
      </c>
      <c r="BL11" s="366"/>
      <c r="BM11" s="366"/>
      <c r="BN11" s="366"/>
      <c r="BO11" s="1"/>
      <c r="BP11" s="470" t="s">
        <v>550</v>
      </c>
      <c r="BQ11" s="1"/>
      <c r="BR11" s="501" t="s">
        <v>170</v>
      </c>
      <c r="BS11" s="576"/>
      <c r="BT11" s="576"/>
      <c r="BU11" s="576"/>
      <c r="BV11" s="576"/>
      <c r="BW11" s="576"/>
      <c r="BX11" s="576"/>
      <c r="BY11" s="576"/>
      <c r="BZ11" s="576"/>
      <c r="CA11" s="576"/>
      <c r="CB11" s="576"/>
      <c r="CC11" s="576"/>
      <c r="CD11" s="576"/>
      <c r="CE11" s="576"/>
      <c r="CF11" s="576"/>
      <c r="CG11" s="576"/>
      <c r="CH11" s="576"/>
      <c r="CI11" s="577"/>
      <c r="CK11" s="493"/>
      <c r="CL11" s="493"/>
      <c r="CM11" s="493"/>
      <c r="CN11" s="493"/>
      <c r="CO11" s="493"/>
      <c r="CP11" s="493"/>
      <c r="CQ11" s="493"/>
      <c r="CS11" s="493"/>
      <c r="CT11" s="493"/>
      <c r="CU11" s="493"/>
      <c r="CV11" s="493"/>
      <c r="CW11" s="493"/>
      <c r="CX11" s="493"/>
      <c r="CY11" s="493"/>
      <c r="DA11" s="493"/>
      <c r="DB11" s="493"/>
      <c r="DC11" s="493"/>
      <c r="DD11" s="493"/>
      <c r="DE11" s="493"/>
      <c r="DF11" s="493"/>
      <c r="DG11" s="493"/>
      <c r="DH11" s="493"/>
      <c r="DI11" s="493"/>
      <c r="DJ11" s="493"/>
      <c r="DL11" s="2" t="str" cm="1">
        <f t="array" ref="DL11">_xlfn.IFNA(IF(INDEX(SectorsBlocks,ROW()-ROW(DL$5)+2,MATCH(SUBSTITUTE(RPName," ",""),SectorsBlocks_Top,0))&lt;&gt;0,INDEX(SectorsBlocks,ROW()-ROW(DL$5)+2,MATCH(SUBSTITUTE(RPName," ",""),SectorsBlocks_Top,0)),""),"")</f>
        <v>ADL-DPS</v>
      </c>
      <c r="DM11" s="250" cm="1">
        <f t="array" ref="DM11">_xlfn.IFNA(IF(INDEX(SectorsBlocks,ROW()-ROW(DM$5)+2,MATCH(SUBSTITUTE(RPName," ",""),SectorsBlocks_Top,0))&lt;&gt;0,INDEX(SectorsBlocks,ROW()-ROW(DM$5)+2,MATCH(SUBSTITUTE(RPName," ",""),SectorsBlocks_Top,0)+1),""),"")</f>
        <v>0.22916666666666666</v>
      </c>
    </row>
    <row r="12" spans="1:117" ht="15" customHeight="1">
      <c r="A12" s="12"/>
      <c r="B12" s="524"/>
      <c r="C12" s="470" t="s">
        <v>9</v>
      </c>
      <c r="D12" s="366" t="s">
        <v>747</v>
      </c>
      <c r="E12" s="366" t="s">
        <v>266</v>
      </c>
      <c r="F12" s="366" t="s">
        <v>265</v>
      </c>
      <c r="G12" s="366" t="s">
        <v>543</v>
      </c>
      <c r="H12" s="366" t="s">
        <v>416</v>
      </c>
      <c r="I12" s="366"/>
      <c r="J12" s="366" t="s">
        <v>675</v>
      </c>
      <c r="K12" s="366" t="s">
        <v>776</v>
      </c>
      <c r="L12" s="366" t="s">
        <v>218</v>
      </c>
      <c r="M12" s="471" t="s">
        <v>563</v>
      </c>
      <c r="N12" s="471" t="s">
        <v>4</v>
      </c>
      <c r="O12" s="471" t="s">
        <v>1</v>
      </c>
      <c r="P12" s="471"/>
      <c r="Q12" s="471" t="s">
        <v>145</v>
      </c>
      <c r="R12" s="566" t="s">
        <v>0</v>
      </c>
      <c r="S12" s="567"/>
      <c r="T12" s="567"/>
      <c r="U12" s="560" t="s">
        <v>5</v>
      </c>
      <c r="V12" s="560"/>
      <c r="W12" s="560"/>
      <c r="X12" s="375" t="s">
        <v>6</v>
      </c>
      <c r="Y12" s="375"/>
      <c r="Z12" s="375"/>
      <c r="AA12" s="376" t="s">
        <v>7</v>
      </c>
      <c r="AB12" s="376"/>
      <c r="AC12" s="376"/>
      <c r="AD12" s="498" t="s">
        <v>8</v>
      </c>
      <c r="AE12" s="498"/>
      <c r="AF12" s="498"/>
      <c r="AG12" s="564" t="s">
        <v>113</v>
      </c>
      <c r="AH12" s="564"/>
      <c r="AI12" s="565"/>
      <c r="AJ12" s="366" t="s">
        <v>122</v>
      </c>
      <c r="AK12" s="366"/>
      <c r="AL12" s="366"/>
      <c r="AM12" s="558" t="s">
        <v>563</v>
      </c>
      <c r="AN12" s="471" t="s">
        <v>4</v>
      </c>
      <c r="AO12" s="471" t="s">
        <v>1</v>
      </c>
      <c r="AP12" s="471"/>
      <c r="AQ12" s="472" t="s">
        <v>145</v>
      </c>
      <c r="AR12" s="523" t="s">
        <v>121</v>
      </c>
      <c r="AS12" s="366" t="s">
        <v>263</v>
      </c>
      <c r="AT12" s="366" t="str">
        <f>"TVL Credit" &amp; IF(RP_PaidPax="No"," (OFF)","")</f>
        <v>TVL Credit</v>
      </c>
      <c r="AU12" s="366" t="s">
        <v>229</v>
      </c>
      <c r="AV12" s="366" t="s">
        <v>816</v>
      </c>
      <c r="AW12" s="366" t="s">
        <v>810</v>
      </c>
      <c r="AX12" s="366" t="s">
        <v>772</v>
      </c>
      <c r="AY12" s="366" t="s">
        <v>771</v>
      </c>
      <c r="AZ12" s="525" t="s">
        <v>773</v>
      </c>
      <c r="BA12" s="12"/>
      <c r="BB12" s="478"/>
      <c r="BC12" s="479"/>
      <c r="BD12" s="479"/>
      <c r="BE12" s="479"/>
      <c r="BF12" s="479"/>
      <c r="BG12" s="479"/>
      <c r="BH12" s="479"/>
      <c r="BI12" s="480"/>
      <c r="BJ12" s="12"/>
      <c r="BK12" s="366"/>
      <c r="BL12" s="366"/>
      <c r="BM12" s="366"/>
      <c r="BN12" s="366"/>
      <c r="BO12" s="1"/>
      <c r="BP12" s="470"/>
      <c r="BQ12" s="1"/>
      <c r="BR12" s="578"/>
      <c r="BS12" s="419"/>
      <c r="BT12" s="419"/>
      <c r="BU12" s="419"/>
      <c r="BV12" s="419"/>
      <c r="BW12" s="419"/>
      <c r="BX12" s="419"/>
      <c r="BY12" s="419"/>
      <c r="BZ12" s="419"/>
      <c r="CA12" s="419"/>
      <c r="CB12" s="419"/>
      <c r="CC12" s="419"/>
      <c r="CD12" s="419"/>
      <c r="CE12" s="419"/>
      <c r="CF12" s="419"/>
      <c r="CG12" s="419"/>
      <c r="CH12" s="419"/>
      <c r="CI12" s="579"/>
      <c r="CK12" s="494"/>
      <c r="CL12" s="494"/>
      <c r="CM12" s="494"/>
      <c r="CN12" s="493"/>
      <c r="CO12" s="493"/>
      <c r="CP12" s="493"/>
      <c r="CQ12" s="494"/>
      <c r="CS12" s="494"/>
      <c r="CT12" s="494"/>
      <c r="CU12" s="494"/>
      <c r="CV12" s="493"/>
      <c r="CW12" s="493"/>
      <c r="CX12" s="493"/>
      <c r="CY12" s="494"/>
      <c r="DA12" s="494"/>
      <c r="DB12" s="494"/>
      <c r="DC12" s="494"/>
      <c r="DD12" s="494"/>
      <c r="DE12" s="494"/>
      <c r="DF12" s="494"/>
      <c r="DG12" s="494"/>
      <c r="DH12" s="494"/>
      <c r="DI12" s="494"/>
      <c r="DJ12" s="494"/>
      <c r="DL12" s="2" t="str" cm="1">
        <f t="array" ref="DL12">_xlfn.IFNA(IF(INDEX(SectorsBlocks,ROW()-ROW(DL$5)+2,MATCH(SUBSTITUTE(RPName," ",""),SectorsBlocks_Top,0))&lt;&gt;0,INDEX(SectorsBlocks,ROW()-ROW(DL$5)+2,MATCH(SUBSTITUTE(RPName," ",""),SectorsBlocks_Top,0)),""),"")</f>
        <v>ADL-DRW</v>
      </c>
      <c r="DM12" s="250" cm="1">
        <f t="array" ref="DM12">_xlfn.IFNA(IF(INDEX(SectorsBlocks,ROW()-ROW(DM$5)+2,MATCH(SUBSTITUTE(RPName," ",""),SectorsBlocks_Top,0))&lt;&gt;0,INDEX(SectorsBlocks,ROW()-ROW(DM$5)+2,MATCH(SUBSTITUTE(RPName," ",""),SectorsBlocks_Top,0)+1),""),"")</f>
        <v>0.15972222222222221</v>
      </c>
    </row>
    <row r="13" spans="1:117" ht="15" customHeight="1">
      <c r="A13" s="12"/>
      <c r="B13" s="595" t="s">
        <v>249</v>
      </c>
      <c r="C13" s="470"/>
      <c r="D13" s="366"/>
      <c r="E13" s="366"/>
      <c r="F13" s="366"/>
      <c r="G13" s="366"/>
      <c r="H13" s="366"/>
      <c r="I13" s="366"/>
      <c r="J13" s="366"/>
      <c r="K13" s="366"/>
      <c r="L13" s="366"/>
      <c r="M13" s="471"/>
      <c r="N13" s="471"/>
      <c r="O13" s="471"/>
      <c r="P13" s="471"/>
      <c r="Q13" s="471"/>
      <c r="R13" s="561" t="s">
        <v>4</v>
      </c>
      <c r="S13" s="563" t="s">
        <v>1</v>
      </c>
      <c r="T13" s="563"/>
      <c r="U13" s="499" t="s">
        <v>4</v>
      </c>
      <c r="V13" s="568"/>
      <c r="W13" s="568"/>
      <c r="X13" s="555" t="s">
        <v>4</v>
      </c>
      <c r="Y13" s="374"/>
      <c r="Z13" s="374"/>
      <c r="AA13" s="569" t="s">
        <v>4</v>
      </c>
      <c r="AB13" s="503" t="s">
        <v>1</v>
      </c>
      <c r="AC13" s="503"/>
      <c r="AD13" s="447" t="s">
        <v>4</v>
      </c>
      <c r="AE13" s="557" t="s">
        <v>1</v>
      </c>
      <c r="AF13" s="557"/>
      <c r="AG13" s="553" t="s">
        <v>4</v>
      </c>
      <c r="AH13" s="471" t="s">
        <v>1</v>
      </c>
      <c r="AI13" s="472"/>
      <c r="AJ13" s="366" t="s">
        <v>100</v>
      </c>
      <c r="AK13" s="366" t="s">
        <v>242</v>
      </c>
      <c r="AL13" s="366" t="s">
        <v>117</v>
      </c>
      <c r="AM13" s="558"/>
      <c r="AN13" s="471"/>
      <c r="AO13" s="471"/>
      <c r="AP13" s="471"/>
      <c r="AQ13" s="472"/>
      <c r="AR13" s="524"/>
      <c r="AS13" s="366"/>
      <c r="AT13" s="366"/>
      <c r="AU13" s="366"/>
      <c r="AV13" s="366"/>
      <c r="AW13" s="366"/>
      <c r="AX13" s="366"/>
      <c r="AY13" s="366"/>
      <c r="AZ13" s="525"/>
      <c r="BA13" s="12"/>
      <c r="BB13" s="470" t="s">
        <v>262</v>
      </c>
      <c r="BC13" s="366" t="s">
        <v>119</v>
      </c>
      <c r="BD13" s="366" t="s">
        <v>805</v>
      </c>
      <c r="BE13" s="366" t="s">
        <v>98</v>
      </c>
      <c r="BF13" s="366"/>
      <c r="BG13" s="366" t="s">
        <v>204</v>
      </c>
      <c r="BH13" s="366"/>
      <c r="BI13" s="525" t="s">
        <v>230</v>
      </c>
      <c r="BJ13" s="12"/>
      <c r="BK13" s="366"/>
      <c r="BL13" s="366"/>
      <c r="BM13" s="366"/>
      <c r="BN13" s="366"/>
      <c r="BO13" s="1"/>
      <c r="BP13" s="470"/>
      <c r="BQ13" s="1"/>
      <c r="BR13" s="470" t="s">
        <v>233</v>
      </c>
      <c r="BS13" s="366"/>
      <c r="BT13" s="366" t="s">
        <v>512</v>
      </c>
      <c r="BU13" s="366"/>
      <c r="BV13" s="366" t="s">
        <v>164</v>
      </c>
      <c r="BW13" s="366"/>
      <c r="BX13" s="366" t="s">
        <v>165</v>
      </c>
      <c r="BY13" s="366"/>
      <c r="BZ13" s="366" t="s">
        <v>166</v>
      </c>
      <c r="CA13" s="366"/>
      <c r="CB13" s="366" t="s">
        <v>167</v>
      </c>
      <c r="CC13" s="366"/>
      <c r="CD13" s="366" t="s">
        <v>168</v>
      </c>
      <c r="CE13" s="366"/>
      <c r="CF13" s="366" t="s">
        <v>169</v>
      </c>
      <c r="CG13" s="366"/>
      <c r="CH13" s="525" t="s">
        <v>234</v>
      </c>
      <c r="CI13" s="525"/>
      <c r="CK13" s="219"/>
      <c r="CL13" s="219"/>
      <c r="CM13" s="219"/>
      <c r="CQ13" s="219"/>
      <c r="CS13" s="219"/>
      <c r="CT13" s="219"/>
      <c r="CU13" s="219"/>
      <c r="CY13" s="219"/>
      <c r="DA13" s="239"/>
      <c r="DB13" s="239"/>
      <c r="DC13" s="239"/>
      <c r="DD13" s="239"/>
      <c r="DE13" s="239"/>
      <c r="DF13" s="239"/>
      <c r="DG13" s="241"/>
      <c r="DH13" s="241"/>
      <c r="DI13" s="241"/>
      <c r="DJ13" s="239"/>
      <c r="DL13" s="2" t="str" cm="1">
        <f t="array" ref="DL13">_xlfn.IFNA(IF(INDEX(SectorsBlocks,ROW()-ROW(DL$5)+2,MATCH(SUBSTITUTE(RPName," ",""),SectorsBlocks_Top,0))&lt;&gt;0,INDEX(SectorsBlocks,ROW()-ROW(DL$5)+2,MATCH(SUBSTITUTE(RPName," ",""),SectorsBlocks_Top,0)),""),"")</f>
        <v>ADL-MEL</v>
      </c>
      <c r="DM13" s="250" cm="1">
        <f t="array" ref="DM13">_xlfn.IFNA(IF(INDEX(SectorsBlocks,ROW()-ROW(DM$5)+2,MATCH(SUBSTITUTE(RPName," ",""),SectorsBlocks_Top,0))&lt;&gt;0,INDEX(SectorsBlocks,ROW()-ROW(DM$5)+2,MATCH(SUBSTITUTE(RPName," ",""),SectorsBlocks_Top,0)+1),""),"")</f>
        <v>5.5555555555555552E-2</v>
      </c>
    </row>
    <row r="14" spans="1:117" ht="15" customHeight="1" thickBot="1">
      <c r="A14" s="12"/>
      <c r="B14" s="596"/>
      <c r="C14" s="601"/>
      <c r="D14" s="367"/>
      <c r="E14" s="367"/>
      <c r="F14" s="367"/>
      <c r="G14" s="367"/>
      <c r="H14" s="61" t="s">
        <v>777</v>
      </c>
      <c r="I14" s="14" t="s">
        <v>242</v>
      </c>
      <c r="J14" s="367"/>
      <c r="K14" s="367"/>
      <c r="L14" s="367"/>
      <c r="M14" s="522"/>
      <c r="N14" s="522"/>
      <c r="O14" s="57" t="s">
        <v>100</v>
      </c>
      <c r="P14" s="57" t="s">
        <v>101</v>
      </c>
      <c r="Q14" s="522"/>
      <c r="R14" s="562"/>
      <c r="S14" s="45" t="s">
        <v>100</v>
      </c>
      <c r="T14" s="45" t="s">
        <v>101</v>
      </c>
      <c r="U14" s="500"/>
      <c r="V14" s="46" t="s">
        <v>100</v>
      </c>
      <c r="W14" s="46" t="s">
        <v>101</v>
      </c>
      <c r="X14" s="556"/>
      <c r="Y14" s="47" t="s">
        <v>100</v>
      </c>
      <c r="Z14" s="47" t="s">
        <v>101</v>
      </c>
      <c r="AA14" s="570"/>
      <c r="AB14" s="48" t="s">
        <v>100</v>
      </c>
      <c r="AC14" s="48" t="s">
        <v>101</v>
      </c>
      <c r="AD14" s="448"/>
      <c r="AE14" s="49" t="s">
        <v>100</v>
      </c>
      <c r="AF14" s="49" t="s">
        <v>101</v>
      </c>
      <c r="AG14" s="554"/>
      <c r="AH14" s="50" t="s">
        <v>100</v>
      </c>
      <c r="AI14" s="54" t="s">
        <v>101</v>
      </c>
      <c r="AJ14" s="367"/>
      <c r="AK14" s="367"/>
      <c r="AL14" s="367"/>
      <c r="AM14" s="559"/>
      <c r="AN14" s="522"/>
      <c r="AO14" s="57" t="s">
        <v>100</v>
      </c>
      <c r="AP14" s="57" t="s">
        <v>101</v>
      </c>
      <c r="AQ14" s="473"/>
      <c r="AR14" s="524"/>
      <c r="AS14" s="367"/>
      <c r="AT14" s="367"/>
      <c r="AU14" s="367"/>
      <c r="AV14" s="367"/>
      <c r="AW14" s="367"/>
      <c r="AX14" s="367"/>
      <c r="AY14" s="367"/>
      <c r="AZ14" s="526"/>
      <c r="BA14" s="12"/>
      <c r="BB14" s="470"/>
      <c r="BC14" s="366"/>
      <c r="BD14" s="366"/>
      <c r="BE14" s="6" t="s">
        <v>239</v>
      </c>
      <c r="BF14" s="6" t="s">
        <v>238</v>
      </c>
      <c r="BG14" s="6" t="s">
        <v>239</v>
      </c>
      <c r="BH14" s="6" t="s">
        <v>238</v>
      </c>
      <c r="BI14" s="525"/>
      <c r="BJ14" s="12"/>
      <c r="BK14" s="474"/>
      <c r="BL14" s="474"/>
      <c r="BM14" s="474"/>
      <c r="BN14" s="474"/>
      <c r="BO14" s="1"/>
      <c r="BP14" s="234" t="s">
        <v>551</v>
      </c>
      <c r="BQ14" s="1"/>
      <c r="BR14" s="127" t="s">
        <v>100</v>
      </c>
      <c r="BS14" s="6" t="s">
        <v>242</v>
      </c>
      <c r="BT14" s="6" t="s">
        <v>513</v>
      </c>
      <c r="BU14" s="6" t="s">
        <v>242</v>
      </c>
      <c r="BV14" s="27" t="s">
        <v>100</v>
      </c>
      <c r="BW14" s="27" t="s">
        <v>242</v>
      </c>
      <c r="BX14" s="28" t="s">
        <v>100</v>
      </c>
      <c r="BY14" s="28" t="s">
        <v>242</v>
      </c>
      <c r="BZ14" s="29" t="s">
        <v>100</v>
      </c>
      <c r="CA14" s="29" t="s">
        <v>242</v>
      </c>
      <c r="CB14" s="24" t="s">
        <v>100</v>
      </c>
      <c r="CC14" s="24" t="s">
        <v>242</v>
      </c>
      <c r="CD14" s="25" t="s">
        <v>100</v>
      </c>
      <c r="CE14" s="25" t="s">
        <v>242</v>
      </c>
      <c r="CF14" s="26" t="s">
        <v>100</v>
      </c>
      <c r="CG14" s="26" t="s">
        <v>242</v>
      </c>
      <c r="CH14" s="128" t="s">
        <v>100</v>
      </c>
      <c r="CI14" s="128" t="s">
        <v>100</v>
      </c>
      <c r="CK14" s="219">
        <f>IF(ISNUMBER(RP_Roll_In_Sked_Block_Out_Local),TIME(HOUR(RP_Roll_In_Sked_Block_Out_Local),MINUTE(RP_Roll_In_Sked_Block_Out_Local),0)+TIME(0,30,0)-IF(RP_Roll_In_Sked_Block_Out_Local+TIME(0,30,0)&gt;1,1,0),0)</f>
        <v>0.80555555555555558</v>
      </c>
      <c r="CL14" s="219">
        <f>IF(ISNUMBER(RP_Roll_In_Sked_Block_Out_Local),TIME(HOUR(RP_Roll_In_Sked_Block_Out_Local),MINUTE(RP_Roll_In_Sked_Block_Out_Local),0)-TIME(0,90,0)+IF(TIME(HOUR(RP_Roll_In_Sked_Block_Out_Local),MINUTE(RP_Roll_In_Sked_Block_Out_Local),0)-TIME(0,90,0)&lt;0,1,0),0)</f>
        <v>0.72222222222222221</v>
      </c>
      <c r="CM14" s="219">
        <f>IF(ISNUMBER(RP_Roll_In_Sked_Block_In_Local),TIME(HOUR(RP_Roll_In_Sked_Block_In_Local),MINUTE(RP_Roll_In_Sked_Block_In_Local),0)+TIME(0,30,0)-IF(TIME(HOUR(RP_Roll_In_Sked_Block_In_Local),MINUTE(RP_Roll_In_Sked_Block_In_Local),0)+TIME(0,30,0)&gt;1,1,0),0)</f>
        <v>0.16666666666666669</v>
      </c>
      <c r="CN14" s="219">
        <f>IF(ISNUMBER(RP_Roll_In_Sked_Block_Out_Local),TIME(HOUR(RP_Roll_In_Sked_Block_Out_Local),MINUTE(RP_Roll_In_Sked_Block_Out_Local),0)-TIME(0,15,0)+IF(TIME(HOUR(RP_Roll_In_Sked_Block_Out_Local),MINUTE(RP_Roll_In_Sked_Block_Out_Local),0)-TIME(0,15,0)&lt;0,1,0),0)</f>
        <v>0.77430555555555558</v>
      </c>
      <c r="CO14" s="219">
        <f>IF(ISNUMBER(RP_Roll_In_Sked_Block_In_Local),TIME(HOUR(RP_Roll_In_Sked_Block_In_Local),MINUTE(RP_Roll_In_Sked_Block_In_Local),0)-TIME(1,0,0)+IF(TIME(HOUR(RP_Roll_In_Sked_Block_In_Local),MINUTE(RP_Roll_In_Sked_Block_In_Local),0)-TIME(0,60,0)&lt;0,1,0),0)</f>
        <v>0.10416666666666669</v>
      </c>
      <c r="CP14" s="219">
        <f>IF(ISNUMBER(RP_Roll_In_Sked_Duty_On_Local),TIME(HOUR(RP_Roll_In_Sked_Duty_On_Local),MINUTE(RP_Roll_In_Sked_Duty_On_Local),0),0)</f>
        <v>0.72222222222222221</v>
      </c>
      <c r="CQ14" s="219">
        <f>IF(ISNUMBER(RP_Roll_In_Actual_Block_In_Local),TIME(HOUR(RP_Roll_In_Actual_Block_In_Local),MINUTE(RP_Roll_In_Actual_Block_In_Local),0)+TIME(0,30,0)-IF(TIME(HOUR(RP_Roll_In_Actual_Block_In_Local),MINUTE(RP_Roll_In_Actual_Block_In_Local),0)+TIME(0,30,0)&gt;1,1,0),0)</f>
        <v>0.15972222222222224</v>
      </c>
      <c r="CS14" s="219" cm="1">
        <f t="array" ref="CS14">IF(ISNUMBER(RP_Roll_Out_Sked_Block_Out_Local),TIME(HOUR(RP_Roll_Out_Sked_Block_Out_Local),MINUTE(RP_Roll_Out_Sked_Block_Out_Local),0)+TIME(0,30,0)-IF(RP_Roll_Out_Sked_Block_Out_Local+TIME(0,30,0)&gt;1,1,0),0)</f>
        <v>0.91319444444444453</v>
      </c>
      <c r="CT14" s="219" cm="1">
        <f t="array" ref="CT14">IF(ISNUMBER(RP_Roll_Out_Sked_Block_Out_Local),TIME(HOUR(RP_Roll_Out_Sked_Block_Out_Local),MINUTE(RP_Roll_Out_Sked_Block_Out_Local),0)-TIME(0,90,0)+IF(TIME(HOUR(RP_Roll_Out_Sked_Block_Out_Local),MINUTE(RP_Roll_Out_Sked_Block_Out_Local),0)-TIME(0,90,0)&lt;0,1,0),0)</f>
        <v>0.82986111111111116</v>
      </c>
      <c r="CU14" s="219" cm="1">
        <f t="array" ref="CU14">IF(ISNUMBER(RP_Roll_Out_Sked_Block_In_Local),TIME(HOUR(RP_Roll_Out_Sked_Block_In_Local),MINUTE(RP_Roll_Out_Sked_Block_In_Local),0)+TIME(0,30,0)-IF(TIME(HOUR(RP_Roll_Out_Sked_Block_In_Local),MINUTE(RP_Roll_Out_Sked_Block_In_Local),0)+TIME(0,30,0)&gt;1,1,0),0)</f>
        <v>0.15972222222222224</v>
      </c>
      <c r="CV14" s="219" cm="1">
        <f t="array" ref="CV14">IF(ISNUMBER(RP_Roll_Out_Sked_Block_Out_Local),TIME(HOUR(RP_Roll_Out_Sked_Block_Out_Local),MINUTE(RP_Roll_Out_Sked_Block_Out_Local),0)-TIME(0,15,0)+IF(TIME(HOUR(RP_Roll_Out_Sked_Block_Out_Local),MINUTE(RP_Roll_Out_Sked_Block_Out_Local),0)-TIME(0,15,0)&lt;0,1,0),0)</f>
        <v>0.88194444444444453</v>
      </c>
      <c r="CW14" s="219" cm="1">
        <f t="array" ref="CW14">IF(ISNUMBER(RP_Roll_Out_Sked_Block_In_Local),TIME(HOUR(RP_Roll_Out_Sked_Block_In_Local),MINUTE(RP_Roll_Out_Sked_Block_In_Local),0)-TIME(1,0,0)+IF(TIME(HOUR(RP_Roll_Out_Sked_Block_In_Local),MINUTE(RP_Roll_Out_Sked_Block_In_Local),0)-TIME(0,60,0)&lt;0,1,0),0)</f>
        <v>9.7222222222222238E-2</v>
      </c>
      <c r="CX14" s="219" cm="1">
        <f t="array" ref="CX14">IF(ISNUMBER(RP_Roll_Out_Sked_Duty_On_Local),TIME(HOUR(RP_Roll_Out_Sked_Duty_On_Local),MINUTE(RP_Roll_Out_Sked_Duty_On_Local),0),0)</f>
        <v>0.87152777777777779</v>
      </c>
      <c r="CY14" s="219" cm="1">
        <f t="array" ref="CY14">IF(ISNUMBER(RP_Roll_Out_Actual_Block_In_Local),TIME(HOUR(RP_Roll_Out_Actual_Block_In_Local),MINUTE(RP_Roll_Out_Actual_Block_In_Local),0)+TIME(0,30,0)-IF(TIME(HOUR(RP_Roll_Out_Actual_Block_In_Local),MINUTE(RP_Roll_Out_Actual_Block_In_Local),0)+TIME(0,30,0)&gt;1,1,0),0)</f>
        <v>0.15277777777777779</v>
      </c>
      <c r="DA14" s="238" cm="1">
        <f t="array" ref="DA14:DA179">IF(ISNUMBER(VLOOKUP(RP_LostCR01_Date,RP_Table,49,FALSE)),_xlfn.VSTACK(VLOOKUP(RP_LostCR01_Date,RP_Table,49,FALSE)," - - - ",Duty_5),Duty_5)</f>
        <v>0.10249999999999999</v>
      </c>
      <c r="DB14" s="238" cm="1">
        <f t="array" ref="DB14:DB177">IF(ISNUMBER(VLOOKUP(RP_LostCR02_Date,RP_Table,49,FALSE)),_xlfn.VSTACK(VLOOKUP(RP_LostCR02_Date,RP_Table,49,FALSE)," - - - ",Duty_5),Duty_5)</f>
        <v>0</v>
      </c>
      <c r="DC14" s="238" cm="1">
        <f t="array" ref="DC14:DC177">IF(ISNUMBER(VLOOKUP(RP_LostCR03_Date,RP_Table,49,FALSE)),_xlfn.VSTACK(VLOOKUP(RP_LostCR03_Date,RP_Table,49,FALSE)," - - - ",Duty_5),Duty_5)</f>
        <v>0</v>
      </c>
      <c r="DD14" s="238" cm="1">
        <f t="array" ref="DD14:DD177">IF(ISNUMBER(VLOOKUP(RP_LostCR04_Date,RP_Table,49,FALSE)),_xlfn.VSTACK(VLOOKUP(RP_LostCR04_Date,RP_Table,49,FALSE)," - - - ",Duty_5),Duty_5)</f>
        <v>0</v>
      </c>
      <c r="DE14" s="238" cm="1">
        <f t="array" ref="DE14:DE177">IF(ISNUMBER(VLOOKUP(RP_LostCR05_Date,RP_Table,49,FALSE)),_xlfn.VSTACK(VLOOKUP(RP_LostCR05_Date,RP_Table,49,FALSE)," - - - ",Duty_5),Duty_5)</f>
        <v>0</v>
      </c>
      <c r="DF14" s="238" cm="1">
        <f t="array" ref="DF14:DF177">IF(ISNUMBER(VLOOKUP(RP_LostCR06_Date,RP_Table,49,FALSE)),_xlfn.VSTACK(VLOOKUP(RP_LostCR06_Date,RP_Table,49,FALSE)," - - - ",Duty_5),Duty_5)</f>
        <v>0</v>
      </c>
      <c r="DG14" s="238" cm="1">
        <f t="array" ref="DG14:DG177">IF(ISNUMBER(VLOOKUP(RP_LostCR07_Date,RP_Table,49,FALSE)),_xlfn.VSTACK(VLOOKUP(RP_LostCR07_Date,RP_Table,49,FALSE)," - - - ",Duty_5),Duty_5)</f>
        <v>0</v>
      </c>
      <c r="DH14" s="238" cm="1">
        <f t="array" ref="DH14:DH177">IF(ISNUMBER(VLOOKUP(RP_LostCR08_Date,RP_Table,49,FALSE)),_xlfn.VSTACK(VLOOKUP(RP_LostCR08_Date,RP_Table,49,FALSE)," - - - ",Duty_5),Duty_5)</f>
        <v>0</v>
      </c>
      <c r="DI14" s="238" cm="1">
        <f t="array" ref="DI14:DI177">IF(ISNUMBER(VLOOKUP(RP_LostCR09_Date,RP_Table,49,FALSE)),_xlfn.VSTACK(VLOOKUP(RP_LostCR09_Date,RP_Table,49,FALSE)," - - - ",Duty_5),Duty_5)</f>
        <v>0</v>
      </c>
      <c r="DJ14" s="238" cm="1">
        <f t="array" ref="DJ14:DJ177">IF(ISNUMBER(VLOOKUP(RP_LostCR10_Date,RP_Table,49,FALSE)),_xlfn.VSTACK(VLOOKUP(RP_LostCR10_Date,RP_Table,49,FALSE)," - - - ",Duty_5),Duty_5)</f>
        <v>0</v>
      </c>
      <c r="DL14" s="2" t="str" cm="1">
        <f t="array" ref="DL14">_xlfn.IFNA(IF(INDEX(SectorsBlocks,ROW()-ROW(DL$5)+2,MATCH(SUBSTITUTE(RPName," ",""),SectorsBlocks_Top,0))&lt;&gt;0,INDEX(SectorsBlocks,ROW()-ROW(DL$5)+2,MATCH(SUBSTITUTE(RPName," ",""),SectorsBlocks_Top,0)),""),"")</f>
        <v>ADL-OOL</v>
      </c>
      <c r="DM14" s="250" cm="1">
        <f t="array" ref="DM14">_xlfn.IFNA(IF(INDEX(SectorsBlocks,ROW()-ROW(DM$5)+2,MATCH(SUBSTITUTE(RPName," ",""),SectorsBlocks_Top,0))&lt;&gt;0,INDEX(SectorsBlocks,ROW()-ROW(DM$5)+2,MATCH(SUBSTITUTE(RPName," ",""),SectorsBlocks_Top,0)+1),""),"")</f>
        <v>9.7222222222222224E-2</v>
      </c>
    </row>
    <row r="15" spans="1:117" ht="15" customHeight="1">
      <c r="A15" s="12"/>
      <c r="B15" s="95">
        <f>_xlfn.IFNA(VLOOKUP(RPName,RPList,MATCH("Start Date",RPList_Top,0)),"")</f>
        <v>43711</v>
      </c>
      <c r="C15" s="92" t="s">
        <v>204</v>
      </c>
      <c r="D15" s="283"/>
      <c r="E15" s="21">
        <f t="shared" ref="E15" si="1">IF(ISBLANK(C15),0,MAX(IF(AND(RP_MinStbyCredit="Yes",NOT(ISERR(SEARCH("Off SBY",J15)))),SbyCalloutMinCR,0),VLOOKUP(C15,DutyTypeDetails,MATCH("Min CR",DutyTypeDetails_Top,FALSE),FALSE),IF(ISBLANK(J15),0,VLOOKUP(J15,DutyCalloutTable,MATCH("Min CR",DutyCalloutTable_Top,0),FALSE))))</f>
        <v>0</v>
      </c>
      <c r="F15" s="21">
        <f t="shared" ref="F15:F42" si="2">IF(ISBLANK(C15),0,IF(AND(RP_MinStbySoftCredit="Yes",C15="SBY"),SbyMinCredit,0)+IF(NOT(ISBLANK(J15)),VLOOKUP(J15,DutyCalloutTable,MATCH("Soft CR",DutyCalloutTable_Top,0),FALSE),VLOOKUP(C15,DutyTypeDetails,MATCH("Soft CR",DutyTypeDetails_Top,FALSE),FALSE)))</f>
        <v>0</v>
      </c>
      <c r="G15" s="75">
        <f t="shared" ref="G15:G42" si="3">IF(NOT(ISBLANK(J15)),VLOOKUP(J15,DutyCalloutTable,MATCH("Hard Hours",DutyCalloutTable_Top,FALSE),FALSE),0)</f>
        <v>0</v>
      </c>
      <c r="H15" s="138">
        <v>0.14583333333333334</v>
      </c>
      <c r="I15" s="138">
        <v>0.1388888888888889</v>
      </c>
      <c r="J15" s="141"/>
      <c r="K15" s="141"/>
      <c r="L15" s="144"/>
      <c r="M15" s="34"/>
      <c r="N15" s="64"/>
      <c r="O15" s="147"/>
      <c r="P15" s="147"/>
      <c r="Q15" s="135">
        <f t="shared" ref="Q15:Q42" si="4">IF(AND(NOT(ISBLANK(N15)),OR(ISNUMBER(O15),ISNUMBER(P15))),MAX(IF(OR(M15="Yes",$C15="TVL-100",$J15="Off SBY-D"),1,IF($C15="TVL0",0,TVLFactor))*(MAX(O15,IF($C15="TVL-OAL",0,P15)))),0)</f>
        <v>0</v>
      </c>
      <c r="R15" s="31" t="s">
        <v>514</v>
      </c>
      <c r="S15" s="151">
        <v>8.3333333333333329E-2</v>
      </c>
      <c r="T15" s="152">
        <v>7.6388888888888895E-2</v>
      </c>
      <c r="U15" s="31"/>
      <c r="V15" s="151"/>
      <c r="W15" s="152"/>
      <c r="X15" s="31"/>
      <c r="Y15" s="151"/>
      <c r="Z15" s="152"/>
      <c r="AA15" s="31"/>
      <c r="AB15" s="151"/>
      <c r="AC15" s="152"/>
      <c r="AD15" s="31"/>
      <c r="AE15" s="151"/>
      <c r="AF15" s="152"/>
      <c r="AG15" s="31"/>
      <c r="AH15" s="151"/>
      <c r="AI15" s="152"/>
      <c r="AJ15" s="157">
        <f t="shared" ref="AJ15:AK42" si="5">S15+V15+Y15+AB15+AE15+AH15</f>
        <v>8.3333333333333329E-2</v>
      </c>
      <c r="AK15" s="158">
        <f t="shared" si="5"/>
        <v>7.6388888888888895E-2</v>
      </c>
      <c r="AL15" s="312">
        <f t="shared" ref="AL15:AL42" si="6">MAX(S15,T15)+MAX(V15,W15)+MAX(Y15,Z15)+MAX(AB15,AC15)+MAX(AE15,AF15)+MAX(AH15,AI15)</f>
        <v>8.3333333333333329E-2</v>
      </c>
      <c r="AM15" s="187"/>
      <c r="AN15" s="188"/>
      <c r="AO15" s="189"/>
      <c r="AP15" s="189"/>
      <c r="AQ15" s="190">
        <f t="shared" ref="AQ15:AQ42" si="7">IF(AND(NOT(ISBLANK(AN15)),OR(ISNUMBER(AO15),ISNUMBER(AP15))),MAX(IF(OR(AM15="Yes",$C15="TVL-100",$J15="Off SBY-D"),1,IF($C15="TVL0",0,TVLFactor))*(MAX(AO15,IF($C15="TVL-OAL",0,AP15)))),0)</f>
        <v>0</v>
      </c>
      <c r="AR15" s="245">
        <f>_xlfn.IFNA(VLOOKUP(RPName,RPList,MATCH("Start Date",RPList_Top,0)),"")</f>
        <v>43711</v>
      </c>
      <c r="AS15" s="246">
        <f t="shared" ref="AS15:AS42" si="8">IF(ISNUMBER(F15),F15,0)</f>
        <v>0</v>
      </c>
      <c r="AT15" s="165">
        <f t="shared" ref="AT15" si="9">IF(RP_PaidPax="Yes",MAX(IF(ISNUMBER(Q15),Q15+IF(ISNUMBER(AQ15),AQ15,0),IF(ISNUMBER(AQ15),AQ15,0)),IF(OR($C15="TVL",C15="TVL-100",C15="TVL-OAL"),MinTVLCredit,0)),0)</f>
        <v>0</v>
      </c>
      <c r="AU15" s="166">
        <f>AL15</f>
        <v>8.3333333333333329E-2</v>
      </c>
      <c r="AV15" s="167">
        <f t="shared" ref="AV15" si="10">IF(AND(RP_FlyDutyRIG="Yes",OR(ISNUMBER(I15),ISNUMBER(H15))),DutyRIG*IF(ISNUMBER(I15),I15,H15),0)</f>
        <v>6.9444444444444448E-2</v>
      </c>
      <c r="AW15" s="318" t="str">
        <f ca="1">IF(OR(RP_TripDutyRIG&lt;&gt;"Yes",ISBLANK($D15)),"",IF($D15=$D16,$D15,MAX(0,_xlfn.IFNA(VLOOKUP($D15,TripRigList,8),0)-SUM(AX15:OFFSET(AX15,-COUNTIF($D$15:$D15,D15),0)))))</f>
        <v/>
      </c>
      <c r="AX15" s="67">
        <f>IF(AND(ISNUMBER(G15),G15&gt;0),IF(NOT(ISERR(SEARCH("Off LV",J15))),F15,0),MAX(0,MAX(E15,AU15+AT15+AS15,AV15)))</f>
        <v>8.3333333333333329E-2</v>
      </c>
      <c r="AY15" s="266">
        <f>IF(ISNUMBER(AX15),AX15*24,"")</f>
        <v>2</v>
      </c>
      <c r="AZ15" s="170">
        <f>IF(AND(ISNUMBER(G15),G15&gt;0),MAX(G15,MAX(E15,AU15+AT15,AV15)),0)</f>
        <v>0</v>
      </c>
      <c r="BA15" s="12"/>
      <c r="BB15" s="13">
        <f t="shared" ref="BB15:BB42" si="11">B15</f>
        <v>43711</v>
      </c>
      <c r="BC15" s="296" t="str">
        <f t="shared" ref="BC15:BC42" si="12">IF(ISBLANK(C15),"Err",IF(AND(VLOOKUP(C15,DutyTypeDetails,MATCH("No Event",DutyTypeDetails_Top,0),FALSE)="Yes",COUNTA(M15:N15,U15:AI15,AN15:AP15)&lt;&gt;0),"Err","Ok"))</f>
        <v>Ok</v>
      </c>
      <c r="BD15" s="296" t="str">
        <f t="shared" ref="BD15" si="13">IF(AND(NOT(ISBLANK($D15)),OR(_xlfn.IFNA(VLOOKUP(D15,TripRigList,8,0),"N/A")="N/A",ISNA(VLOOKUP($D15,TripRIGListNums,1,FALSE)))),"Err","Ok")</f>
        <v>Ok</v>
      </c>
      <c r="BE15" s="296" t="str">
        <f t="shared" ref="BE15:BE42" si="14">IF(ISERR(SEARCH("TVL",$C15)),"Ok",IF(AND(NOT(ISBLANK(N15)),OR(NOT(ISNUMBER(O15)),NOT(ISNUMBER(P15)))),"Inc",IF(AND(NOT(ISBLANK(AN15)),OR(NOT(ISNUMBER(AO15)),NOT(ISNUMBER(AP15)))),"Inc","Ok")))</f>
        <v>Ok</v>
      </c>
      <c r="BF15" s="296" t="str">
        <f t="shared" ref="BF15:BF42" si="15">IF(ISERR(SEARCH("TVL",$C15)),"Ok",IF(AND(ISBLANK($N15),ISBLANK($AN15)),"Inc",IF(AND(NOT(ISBLANK(N15)),OR(AND(NOT(ISBLANK(O15)),NOT(ISNUMBER(O15))),AND(NOT(ISBLANK(P15)),NOT(ISNUMBER(P15))))),"Err",IF(AND(NOT(ISBLANK(AN15)),OR(AND(NOT(ISBLANK(AO15)),NOT(ISNUMBER(AO15))),AND(NOT(ISBLANK(AP15)),NOT(ISNUMBER(AP15))))),"Err","Ok"))))</f>
        <v>Ok</v>
      </c>
      <c r="BG15" s="296" t="str">
        <f t="shared" ref="BG15:BG42" si="16">IF(ISERR(SEARCH("FLY",$C15)),"Ok",IF(ISBLANK(R15),"Inc",IF(AND(NOT(ISBLANK(R15)),OR(NOT(ISNUMBER(S15)),NOT(ISNUMBER(T15)))),"Inc",IF(AND(NOT(ISBLANK(U15)),OR(NOT(ISNUMBER(V15)),NOT(ISNUMBER(W15)))),"Inc",IF(AND(NOT(ISBLANK(X15)),OR(NOT(ISNUMBER(Y15)),NOT(ISNUMBER(Z15)))),"Inc",IF(AND(NOT(ISBLANK(AA15)),OR(NOT(ISNUMBER(AB15)),NOT(ISNUMBER(AC15)))),"Inc",IF(AND(NOT(ISBLANK(AD15)),OR(NOT(ISNUMBER(AE15)),NOT(ISNUMBER(AF15)))),"Inc",IF(AND(NOT(ISBLANK(AG15)),OR(NOT(ISNUMBER(AH15)),NOT(ISNUMBER(AI15)))),"Inc","Ok"))))))))</f>
        <v>Ok</v>
      </c>
      <c r="BH15" s="296" t="str">
        <f t="shared" ref="BH15:BH42" si="17">IF(ISERR(SEARCH("FLY",$C15)),"Ok",IF(AND(NOT(ISBLANK(X15)),OR(NOT(ISNUMBER(AJ15)),NOT(ISNUMBER(AL15)))),"Err","Ok"))</f>
        <v>Ok</v>
      </c>
      <c r="BI15" s="91" t="str">
        <f t="shared" ref="BI15:BI42" si="18">IF(AND(J15="Canc &lt;2hrs",OR(AND(ISNUMBER(AU15),AU15&gt;0),AND(ISNUMBER(AT15),AT15&gt;0),AND(ISNUMBER(AV15),AV15&gt;0))),"Err","Ok")</f>
        <v>Ok</v>
      </c>
      <c r="BJ15" s="12"/>
      <c r="BK15" s="2"/>
      <c r="BL15" s="2" t="str">
        <f t="shared" ref="BL15" si="19">IF(AND(ISNUMBER(BM15),BM15&gt;0),BM15,IF(ISNUMBER(VLOOKUP(BK15,RP_Trips,2,FALSE)),VLOOKUP(BK15,RP_Trips,2,FALSE),""))</f>
        <v/>
      </c>
      <c r="BM15" s="7"/>
      <c r="BN15" s="2" t="str" cm="1">
        <f t="array" ref="BN15:BN32">_xlfn._xlws.SORT(_xlfn.UNIQUE(_xlfn.VSTACK(RP_Roll_In_Sector,RP_Roll_Out_Sector,TVL_Routes,RP_PreTVL_Routes,RP_PostTVL_Routes,RP_Routes_S1,RP_Routes_S2,RP_Routes_S3,RP_Routes_S4,RP_Routes_S5,RP_Routes_S6)))</f>
        <v/>
      </c>
      <c r="BO15" s="1"/>
      <c r="BP15" s="235" t="str" cm="1">
        <f t="array" aca="1" ref="BP15:BP6018" ca="1">_xlfn.VSTACK("",RPSum_RPCredit,"",Credit_1_Num)</f>
        <v/>
      </c>
      <c r="BQ15" s="1"/>
      <c r="BR15" s="191" t="str">
        <f>IF(ISBLANK(N15),"",IF(AND(NOT(ISBLANK(N15)),N15=RP_Roll_In_Sector,ISNUMBER(RP_Roll_In_Sked_Block)),RP_Roll_In_Sked_Block,IF(ISNUMBER(VLOOKUP(N15,RouteBlockTimes,2,FALSE)),VLOOKUP(N15,RouteBlockTimes,2,FALSE),"Block_5")))</f>
        <v/>
      </c>
      <c r="BS15" s="192" t="str">
        <f>IF(ISBLANK(N15),"",IF(AND(NOT(ISBLANK(N15)),N15=RP_Roll_In_Sector,ISNUMBER(RP_Roll_In_Act_Block)),RP_Roll_In_Act_Block,"Block_1"))</f>
        <v/>
      </c>
      <c r="BT15" s="192">
        <f>IF(ISBLANK(R15),"Duty_5",IF(AND(NOT(ISBLANK(R15)),R15=RP_Roll_In_Sector,ISNUMBER(RP_Roll_In_Plan_Duty)),RP_Roll_In_Plan_Duty,"Duty_5"))</f>
        <v>0.14583333333333334</v>
      </c>
      <c r="BU15" s="192">
        <f>IF(ISBLANK(R15),"Duty_1",IF(AND(NOT(ISBLANK(R15)),R15=RP_Roll_In_Sector,ISNUMBER(RP_Roll_In_Actual_Duty)),RP_Roll_In_Actual_Duty,"Duty_5"))</f>
        <v>0.1388888888888889</v>
      </c>
      <c r="BV15" s="193">
        <f>IF(ISBLANK(R15),"",IF(AND(NOT(ISBLANK(R15)),R15=RP_Roll_In_Sector,ISNUMBER(RP_Roll_In_Sked_Block)),RP_Roll_In_Sked_Block,IF(ISNUMBER(VLOOKUP(R15,RouteBlockTimes,2,FALSE)),IF(VLOOKUP(R15,RouteBlockTimes,2,FALSE)&lt;&gt;0,VLOOKUP(R15,RouteBlockTimes,2,FALSE),"Block_5"),"Block_5")))</f>
        <v>0.125</v>
      </c>
      <c r="BW15" s="193">
        <f t="shared" ref="BW15" si="20">IF(ISBLANK(R15),"",IF(AND(NOT(ISBLANK(R15)),R15=RP_Roll_In_Sector,ISNUMBER(RP_Roll_In_Act_Block)),RP_Roll_In_Act_Block,"Block_1"))</f>
        <v>0.11805555555555555</v>
      </c>
      <c r="BX15" s="193" t="str">
        <f>IF(ISBLANK(U15),"",IF(AND(NOT(ISBLANK(U15)),U15=RP_Roll_In_Sector,ISNUMBER(RP_Roll_In_Sked_Block)),RP_Roll_In_Sked_Block,IF(ISNUMBER(VLOOKUP(U15,RouteBlockTimes,2,FALSE)),IF(VLOOKUP(U15,RouteBlockTimes,2,FALSE)&lt;&gt;0,VLOOKUP(U15,RouteBlockTimes,2,FALSE),"Block_5"),"Block_5")))</f>
        <v/>
      </c>
      <c r="BY15" s="193" t="str">
        <f>IF(ISBLANK(U15),"",IF(AND(NOT(ISBLANK(U15)),U15=RP_Roll_In_Sector,ISNUMBER(RP_Roll_In_Act_Block)),RP_Roll_In_Act_Block,"Block_1"))</f>
        <v/>
      </c>
      <c r="BZ15" s="193" t="str">
        <f>IF(ISBLANK(X15),"",IF(AND(NOT(ISBLANK(X15)),X15=RP_Roll_In_Sector,ISNUMBER(RP_Roll_In_Sked_Block)),RP_Roll_In_Sked_Block,IF(ISNUMBER(VLOOKUP(X15,RouteBlockTimes,2,FALSE)),IF(VLOOKUP(X15,RouteBlockTimes,2,FALSE)&lt;&gt;0,VLOOKUP(X15,RouteBlockTimes,2,FALSE),"Block_5"),"Block_5")))</f>
        <v/>
      </c>
      <c r="CA15" s="193" t="str">
        <f>IF(ISBLANK(X15),"",IF(AND(NOT(ISBLANK(X15)),X15=RP_Roll_In_Sector,ISNUMBER(RP_Roll_In_Act_Block)),RP_Roll_In_Act_Block,"Block_1"))</f>
        <v/>
      </c>
      <c r="CB15" s="193" t="str">
        <f>IF(ISBLANK(AA15),"",IF(AND(NOT(ISBLANK(AA15)),AA15=RP_Roll_In_Sector,ISNUMBER(RP_Roll_In_Sked_Block)),RP_Roll_In_Sked_Block,IF(ISNUMBER(VLOOKUP(AA15,RouteBlockTimes,2,FALSE)),IF(VLOOKUP(AA15,RouteBlockTimes,2,FALSE)&lt;&gt;0,VLOOKUP(AA15,RouteBlockTimes,2,FALSE),"Block_5"),"Block_5")))</f>
        <v/>
      </c>
      <c r="CC15" s="193" t="str">
        <f>IF(ISBLANK(AA15),"",IF(AND(NOT(ISBLANK(AA15)),AA15=RP_Roll_In_Sector,ISNUMBER(RP_Roll_In_Act_Block)),RP_Roll_In_Act_Block,"Block_1"))</f>
        <v/>
      </c>
      <c r="CD15" s="193" t="str">
        <f>IF(ISBLANK(AD15),"",IF(AND(NOT(ISBLANK(AD15)),AD15=RP_Roll_In_Sector,ISNUMBER(RP_Roll_In_Sked_Block)),RP_Roll_In_Sked_Block,IF(ISNUMBER(VLOOKUP(AD15,RouteBlockTimes,2,FALSE)),IF(VLOOKUP(AD15,RouteBlockTimes,2,FALSE)&lt;&gt;0,VLOOKUP(AD15,RouteBlockTimes,2,FALSE),"Block_5"),"Block_5")))</f>
        <v/>
      </c>
      <c r="CE15" s="193" t="str">
        <f>IF(ISBLANK(AD15),"",IF(AND(NOT(ISBLANK(AD15)),AD15=RP_Roll_In_Sector,ISNUMBER(RP_Roll_In_Act_Block)),RP_Roll_In_Act_Block,"Block_1"))</f>
        <v/>
      </c>
      <c r="CF15" s="193" t="str">
        <f>IF(ISBLANK(AG15),"",IF(AND(NOT(ISBLANK(AG15)),AG15=RP_Roll_In_Sector,ISNUMBER(RP_Roll_In_Sked_Block)),RP_Roll_In_Sked_Block,IF(ISNUMBER(VLOOKUP(AG15,RouteBlockTimes,2,FALSE)),IF(VLOOKUP(AG15,RouteBlockTimes,2,FALSE)&lt;&gt;0,VLOOKUP(AG15,RouteBlockTimes,2,FALSE),"Block_5"),"Block_5")))</f>
        <v/>
      </c>
      <c r="CG15" s="193" t="str">
        <f>IF(ISBLANK(AG15),"",IF(AND(NOT(ISBLANK(AG15)),AG15=RP_Roll_In_Sector,ISNUMBER(RP_Roll_In_Act_Block)),RP_Roll_In_Act_Block,"Block_1"))</f>
        <v/>
      </c>
      <c r="CH15" s="192" t="str">
        <f>IF(ISBLANK(AN15),"",IF(AND(NOT(ISBLANK(AN15)),AN15=RP_Roll_In_Sector,ISNUMBER(RP_Roll_In_Sked_Block)),RP_Roll_In_Sked_Block,IF(ISNUMBER(VLOOKUP(AN15,RouteBlockTimes,2,FALSE)),IF(VLOOKUP(AN15,RouteBlockTimes,2,FALSE)&lt;&gt;0,VLOOKUP(AN15,RouteBlockTimes,2,FALSE),"Block_5"),"Block_5")))</f>
        <v/>
      </c>
      <c r="CI15" s="194" t="str">
        <f>IF(ISBLANK(AN15),"",IF(AND(NOT(ISBLANK(AN15)),AN15=RP_Roll_In_Sector,ISNUMBER(RP_Roll_In_Act_Block)),RP_Roll_In_Act_Block,"Block_1"))</f>
        <v/>
      </c>
      <c r="CK15" s="219">
        <f t="shared" ref="CK15:CK40" si="21">IF(CK14=1,TIME(0,5,0),TIME(HOUR(CK14),MINUTE(CK14),0)+TIME(0,5,0))</f>
        <v>0.80902777777777779</v>
      </c>
      <c r="CL15" s="219">
        <f>IF(ISNUMBER(RP_Roll_In_Sked_Block_Out_Local),TIME(HOUR(RP_Roll_In_Sked_Block_Out_Local),MINUTE(RP_Roll_In_Sked_Block_Out_Local),0)-TIME(0,60,0)+IF(TIME(HOUR(RP_Roll_In_Sked_Block_Out_Local),MINUTE(RP_Roll_In_Sked_Block_Out_Local),0)-TIME(0,60,0)&lt;0,1,0),0)</f>
        <v>0.74305555555555558</v>
      </c>
      <c r="CM15" s="219"/>
      <c r="CN15" s="219">
        <f>IF(CN14=1,TIME(0,1,0),TIME(HOUR(CN14),MINUTE(CN14),0)+TIME(0,1,0))</f>
        <v>0.77500000000000002</v>
      </c>
      <c r="CO15" s="219">
        <f>IF(CO14=1,TIME(0,1,0),TIME(HOUR(CO14),MINUTE(CO14),0)+TIME(0,1,0))</f>
        <v>0.10486111111111111</v>
      </c>
      <c r="CP15" s="219"/>
      <c r="CQ15" s="219"/>
      <c r="CS15" s="219">
        <f t="shared" ref="CS15:CS40" si="22">IF(CS14=1,TIME(0,5,0),TIME(HOUR(CS14),MINUTE(CS14),0)+TIME(0,5,0))</f>
        <v>0.91666666666666663</v>
      </c>
      <c r="CT15" s="219" cm="1">
        <f t="array" ref="CT15">IF(ISNUMBER(RP_Roll_Out_Sked_Block_Out_Local),TIME(HOUR(RP_Roll_Out_Sked_Block_Out_Local),MINUTE(RP_Roll_Out_Sked_Block_Out_Local),0)-TIME(0,60,0)+IF(TIME(HOUR(RP_Roll_Out_Sked_Block_Out_Local),MINUTE(RP_Roll_Out_Sked_Block_Out_Local),0)-TIME(0,60,0)&lt;0,1,0),0)</f>
        <v>0.85069444444444453</v>
      </c>
      <c r="CU15" s="219"/>
      <c r="CV15" s="219">
        <f>IF(CV14=1,TIME(0,1,0),TIME(HOUR(CV14),MINUTE(CV14),0)+TIME(0,1,0))</f>
        <v>0.88263888888888886</v>
      </c>
      <c r="CW15" s="219">
        <f>IF(CW14=1,TIME(0,1,0),TIME(HOUR(CW14),MINUTE(CW14),0)+TIME(0,1,0))</f>
        <v>9.7916666666666666E-2</v>
      </c>
      <c r="CX15" s="219"/>
      <c r="CY15" s="219"/>
      <c r="DA15" s="238" t="str">
        <v xml:space="preserve"> - - - </v>
      </c>
      <c r="DB15" s="238">
        <v>6.25E-2</v>
      </c>
      <c r="DC15" s="238">
        <v>6.25E-2</v>
      </c>
      <c r="DD15" s="238">
        <v>6.25E-2</v>
      </c>
      <c r="DE15" s="238">
        <v>6.25E-2</v>
      </c>
      <c r="DF15" s="238">
        <v>6.25E-2</v>
      </c>
      <c r="DG15" s="238">
        <v>6.25E-2</v>
      </c>
      <c r="DH15" s="238">
        <v>6.25E-2</v>
      </c>
      <c r="DI15" s="238">
        <v>6.25E-2</v>
      </c>
      <c r="DJ15" s="238">
        <v>6.25E-2</v>
      </c>
      <c r="DL15" s="2" t="str" cm="1">
        <f t="array" ref="DL15">_xlfn.IFNA(IF(INDEX(SectorsBlocks,ROW()-ROW(DL$5)+2,MATCH(SUBSTITUTE(RPName," ",""),SectorsBlocks_Top,0))&lt;&gt;0,INDEX(SectorsBlocks,ROW()-ROW(DL$5)+2,MATCH(SUBSTITUTE(RPName," ",""),SectorsBlocks_Top,0)),""),"")</f>
        <v>ADL-PER</v>
      </c>
      <c r="DM15" s="250" cm="1">
        <f t="array" ref="DM15">_xlfn.IFNA(IF(INDEX(SectorsBlocks,ROW()-ROW(DM$5)+2,MATCH(SUBSTITUTE(RPName," ",""),SectorsBlocks_Top,0))&lt;&gt;0,INDEX(SectorsBlocks,ROW()-ROW(DM$5)+2,MATCH(SUBSTITUTE(RPName," ",""),SectorsBlocks_Top,0)+1),""),"")</f>
        <v>0.14583333333333334</v>
      </c>
    </row>
    <row r="16" spans="1:117" ht="15" customHeight="1">
      <c r="A16" s="12"/>
      <c r="B16" s="95">
        <f>IF(ISNUMBER(B15),B15+1,"")</f>
        <v>43712</v>
      </c>
      <c r="C16" s="93" t="s">
        <v>98</v>
      </c>
      <c r="D16" s="284"/>
      <c r="E16" s="22">
        <f t="shared" ref="E16" si="23">IF(ISBLANK(C16),0,MAX(IF(AND(RP_MinStbyCredit="Yes",NOT(ISERR(SEARCH("Off SBY",J16)))),SbyCalloutMinCR,0),VLOOKUP(C16,DutyTypeDetails,MATCH("Min CR",DutyTypeDetails_Top,FALSE),FALSE),IF(ISBLANK(J16),0,VLOOKUP(J16,DutyCalloutTable,MATCH("Min CR",DutyCalloutTable_Top,0),FALSE))))</f>
        <v>0</v>
      </c>
      <c r="F16" s="22">
        <f t="shared" si="2"/>
        <v>0</v>
      </c>
      <c r="G16" s="76">
        <f t="shared" si="3"/>
        <v>0</v>
      </c>
      <c r="H16" s="139"/>
      <c r="I16" s="139"/>
      <c r="J16" s="142"/>
      <c r="K16" s="142"/>
      <c r="L16" s="145"/>
      <c r="M16" s="35"/>
      <c r="N16" s="65" t="s">
        <v>455</v>
      </c>
      <c r="O16" s="148">
        <v>5.9027777777777783E-2</v>
      </c>
      <c r="P16" s="148">
        <v>6.25E-2</v>
      </c>
      <c r="Q16" s="136">
        <f t="shared" si="4"/>
        <v>3.125E-2</v>
      </c>
      <c r="R16" s="32"/>
      <c r="S16" s="153"/>
      <c r="T16" s="154"/>
      <c r="U16" s="32"/>
      <c r="V16" s="153"/>
      <c r="W16" s="154"/>
      <c r="X16" s="32"/>
      <c r="Y16" s="153"/>
      <c r="Z16" s="154"/>
      <c r="AA16" s="32"/>
      <c r="AB16" s="153"/>
      <c r="AC16" s="154"/>
      <c r="AD16" s="32"/>
      <c r="AE16" s="153"/>
      <c r="AF16" s="154"/>
      <c r="AG16" s="32"/>
      <c r="AH16" s="153"/>
      <c r="AI16" s="154"/>
      <c r="AJ16" s="159">
        <f t="shared" si="5"/>
        <v>0</v>
      </c>
      <c r="AK16" s="160">
        <f t="shared" si="5"/>
        <v>0</v>
      </c>
      <c r="AL16" s="313">
        <f t="shared" si="6"/>
        <v>0</v>
      </c>
      <c r="AM16" s="35"/>
      <c r="AN16" s="65"/>
      <c r="AO16" s="163"/>
      <c r="AP16" s="163"/>
      <c r="AQ16" s="136">
        <f t="shared" si="7"/>
        <v>0</v>
      </c>
      <c r="AR16" s="247">
        <f>IF(ISNUMBER(AR15),AR15+1,"")</f>
        <v>43712</v>
      </c>
      <c r="AS16" s="248">
        <f t="shared" si="8"/>
        <v>0</v>
      </c>
      <c r="AT16" s="168">
        <f t="shared" ref="AT16" si="24">IF(RP_PaidPax="Yes",MAX(IF(ISNUMBER(Q16),Q16+IF(ISNUMBER(AQ16),AQ16,0),IF(ISNUMBER(AQ16),AQ16,0)),IF(OR($C16="TVL",C16="TVL-100",C16="TVL-OAL"),MinTVLCredit,0)),0)</f>
        <v>8.3333333333333329E-2</v>
      </c>
      <c r="AU16" s="169">
        <f t="shared" ref="AU16:AU42" si="25">IF(OR(C16="FLY",C16="FLY-LCC",ISNUMBER(AL16)),AL16,0)</f>
        <v>0</v>
      </c>
      <c r="AV16" s="167">
        <f t="shared" ref="AV16" si="26">IF(AND(RP_FlyDutyRIG="Yes",OR(ISNUMBER(I16),ISNUMBER(H16))),DutyRIG*IF(ISNUMBER(I16),I16,H16),0)</f>
        <v>0</v>
      </c>
      <c r="AW16" s="318" t="str">
        <f ca="1">IF(OR(RP_TripDutyRIG&lt;&gt;"Yes",ISBLANK($D16)),"",IF($D16=$D17,$D16,MAX(0,_xlfn.IFNA(VLOOKUP($D16,TripRigList,8),0)-SUM(AX16:OFFSET(AX16,-COUNTIF($D$15:$D16,D16),0)))))</f>
        <v/>
      </c>
      <c r="AX16" s="68">
        <f t="shared" ref="AX16:AX42" si="27">IF(AND(ISNUMBER(G16),G16&gt;0),IF(NOT(ISERR(SEARCH("Off LV",J16))),F16,0),MAX(0,MAX(E16,AU16+AT16+AS16,AV16)))</f>
        <v>8.3333333333333329E-2</v>
      </c>
      <c r="AY16" s="266">
        <f t="shared" ref="AY16:AY42" si="28">IF(ISNUMBER(AX16),AX16*24,"")</f>
        <v>2</v>
      </c>
      <c r="AZ16" s="171">
        <f t="shared" ref="AZ16:AZ42" si="29">IF(AND(ISNUMBER(G16),G16&gt;0),MAX(G16,MAX(E16,AU16+AT16,AV16)),0)</f>
        <v>0</v>
      </c>
      <c r="BA16" s="12"/>
      <c r="BB16" s="13">
        <f t="shared" si="11"/>
        <v>43712</v>
      </c>
      <c r="BC16" s="296" t="str">
        <f t="shared" si="12"/>
        <v>Ok</v>
      </c>
      <c r="BD16" s="296" t="str">
        <f t="shared" ref="BD16" si="30">IF(AND(NOT(ISBLANK($D16)),OR(_xlfn.IFNA(VLOOKUP(D16,TripRigList,8,0),"N/A")="N/A",ISNA(VLOOKUP($D16,TripRIGListNums,1,FALSE)))),"Err","Ok")</f>
        <v>Ok</v>
      </c>
      <c r="BE16" s="296" t="str">
        <f t="shared" si="14"/>
        <v>Ok</v>
      </c>
      <c r="BF16" s="296" t="str">
        <f t="shared" si="15"/>
        <v>Ok</v>
      </c>
      <c r="BG16" s="296" t="str">
        <f t="shared" si="16"/>
        <v>Ok</v>
      </c>
      <c r="BH16" s="296" t="str">
        <f t="shared" si="17"/>
        <v>Ok</v>
      </c>
      <c r="BI16" s="91" t="str">
        <f t="shared" si="18"/>
        <v>Ok</v>
      </c>
      <c r="BJ16" s="12"/>
      <c r="BK16" s="2" t="str">
        <f t="shared" ref="BK16:BK45" si="31">IF(BN16&lt;&gt;0,BN16,"")</f>
        <v>ADL-BNE</v>
      </c>
      <c r="BL16" s="7">
        <f t="shared" ref="BL16" si="32">IF(AND(ISNUMBER(BM16),BM16&gt;0),BM16,IF(ISNUMBER(VLOOKUP(BK16,RP_Trips,2,FALSE)),VLOOKUP(BK16,RP_Trips,2,FALSE),""))</f>
        <v>0.10416666666666652</v>
      </c>
      <c r="BM16" s="7">
        <f t="shared" ref="BM16" si="33">_xlfn.IFNA(IF(VLOOKUP(BK16,RP_MiscCalc_RouteBlockTimes,2,FALSE)&lt;&gt;0,VLOOKUP(BK16,RP_MiscCalc_RouteBlockTimes,2,FALSE),NA()),_xlfn.IFNA(IF(VLOOKUP(BK16,RP_RouteBlockTime_PreTVL,2,FALSE)&lt;&gt;0,VLOOKUP(BK16,RP_RouteBlockTime_PreTVL,2,FALSE),NA()),_xlfn.IFNA(IF(VLOOKUP(BK16,TVLRouteBlockTimes,2,FALSE)&lt;&gt;0,VLOOKUP(BK16,TVLRouteBlockTimes,2,FALSE),NA()),_xlfn.IFNA(IF(VLOOKUP(BK16,RP_RouteBlockTime_S1,2,FALSE)&lt;&gt;0,VLOOKUP(BK16,RP_RouteBlockTime_S1,2,FALSE),NA()),_xlfn.IFNA(VLOOKUP(BK16,RP_RouteBlockTime_S2,2,FALSE),_xlfn.IFNA(VLOOKUP(BK16,RP_RouteBlockTime_S3,2,FALSE),_xlfn.IFNA(VLOOKUP(BK16,RP_RouteBlockTime_S4,2,FALSE),_xlfn.IFNA(VLOOKUP(BK16,RP_RouteBlockTime_S5,2,FALSE),_xlfn.IFNA(VLOOKUP(BK16,RP_RouteBlockTime_S6,2,FALSE),_xlfn.IFNA(VLOOKUP(BK16,RP_RouteBlockTime_PostTVL,2,FALSE),""))))))))))</f>
        <v>0.10416666666666652</v>
      </c>
      <c r="BN16" s="30" t="str">
        <v>ADL-BNE</v>
      </c>
      <c r="BO16" s="1"/>
      <c r="BP16" s="235">
        <f ca="1"/>
        <v>3.6286805555547477</v>
      </c>
      <c r="BQ16" s="1"/>
      <c r="BR16" s="195">
        <f t="shared" ref="BR16" si="34">IF(ISBLANK(N16),"",IF(ISNUMBER(VLOOKUP(N16,RouteBlockTimes,2,FALSE)),IF(VLOOKUP(N16,RouteBlockTimes,2,FALSE)&lt;&gt;0,VLOOKUP(N16,RouteBlockTimes,2,FALSE),"Block_5"),"Block_5"))</f>
        <v>5.9027777777777783E-2</v>
      </c>
      <c r="BS16" s="196" t="str">
        <f t="shared" ref="BS16:BS41" si="35">IF(ISBLANK(N16),"","Block_1")</f>
        <v>Block_1</v>
      </c>
      <c r="BT16" s="196" t="s">
        <v>110</v>
      </c>
      <c r="BU16" s="196" t="s">
        <v>112</v>
      </c>
      <c r="BV16" s="197" t="str">
        <f t="shared" ref="BV16" si="36">IF(ISBLANK(R16),"",IF(ISNUMBER(VLOOKUP(R16,RouteBlockTimes,2,FALSE)),IF(VLOOKUP(R16,RouteBlockTimes,2,FALSE)&lt;&gt;0,VLOOKUP(R16,RouteBlockTimes,2,FALSE),"Block_5"),"Block_5"))</f>
        <v/>
      </c>
      <c r="BW16" s="197" t="str">
        <f t="shared" ref="BW16" si="37">IF(ISBLANK(R16),"",IF(AND(NOT(ISBLANK(R16)),R16=RP_Roll_In_Sector,ISNUMBER(RP_Roll_In_Act_Block)),RP_Roll_In_Act_Block,"Block_1"))</f>
        <v/>
      </c>
      <c r="BX16" s="197" t="str">
        <f t="shared" ref="BX16" si="38">IF(ISBLANK(U16),"",IF(ISNUMBER(VLOOKUP(U16,RouteBlockTimes,2,FALSE)),IF(VLOOKUP(U16,RouteBlockTimes,2,FALSE)&lt;&gt;0,VLOOKUP(U16,RouteBlockTimes,2,FALSE),"Block_5"),"Block_5"))</f>
        <v/>
      </c>
      <c r="BY16" s="197" t="str">
        <f t="shared" ref="BY16:BY41" si="39">IF(ISBLANK(U16),"","Block_1")</f>
        <v/>
      </c>
      <c r="BZ16" s="197" t="str">
        <f t="shared" ref="BZ16" si="40">IF(ISBLANK(X16),"",IF(ISNUMBER(VLOOKUP(X16,RouteBlockTimes,2,FALSE)),IF(VLOOKUP(X16,RouteBlockTimes,2,FALSE)&lt;&gt;0,VLOOKUP(X16,RouteBlockTimes,2,FALSE),"Block_5"),"Block_5"))</f>
        <v/>
      </c>
      <c r="CA16" s="197" t="str">
        <f t="shared" ref="CA16:CA41" si="41">IF(ISBLANK(X16),"","Block_1")</f>
        <v/>
      </c>
      <c r="CB16" s="197" t="str">
        <f t="shared" ref="CB16" si="42">IF(ISBLANK(AA16),"",IF(ISNUMBER(VLOOKUP(AA16,RouteBlockTimes,2,FALSE)),IF(VLOOKUP(AA16,RouteBlockTimes,2,FALSE)&lt;&gt;0,VLOOKUP(AA16,RouteBlockTimes,2,FALSE),"Block_5"),"Block_5"))</f>
        <v/>
      </c>
      <c r="CC16" s="197" t="str">
        <f t="shared" ref="CC16:CC41" si="43">IF(ISBLANK(AA16),"","Block_1")</f>
        <v/>
      </c>
      <c r="CD16" s="197" t="str">
        <f t="shared" ref="CD16" si="44">IF(ISBLANK(AD16),"",IF(ISNUMBER(VLOOKUP(AD16,RouteBlockTimes,2,FALSE)),IF(VLOOKUP(AD16,RouteBlockTimes,2,FALSE)&lt;&gt;0,VLOOKUP(AD16,RouteBlockTimes,2,FALSE),"Block_5"),"Block_5"))</f>
        <v/>
      </c>
      <c r="CE16" s="197" t="str">
        <f t="shared" ref="CE16:CE41" si="45">IF(ISBLANK(AD16),"","Block_1")</f>
        <v/>
      </c>
      <c r="CF16" s="197" t="str">
        <f t="shared" ref="CF16" si="46">IF(ISBLANK(AG16),"",IF(ISNUMBER(VLOOKUP(AG16,RouteBlockTimes,2,FALSE)),IF(VLOOKUP(AG16,RouteBlockTimes,2,FALSE)&lt;&gt;0,VLOOKUP(AG16,RouteBlockTimes,2,FALSE),"Block_5"),"Block_5"))</f>
        <v/>
      </c>
      <c r="CG16" s="197" t="str">
        <f t="shared" ref="CG16:CG41" si="47">IF(ISBLANK(AG16),"","Block_1")</f>
        <v/>
      </c>
      <c r="CH16" s="196" t="str">
        <f t="shared" ref="CH16" si="48">IF(ISBLANK(AN16),"",IF(ISNUMBER(VLOOKUP(AN16,RouteBlockTimes,2,FALSE)),IF(VLOOKUP(AN16,RouteBlockTimes,2,FALSE)&lt;&gt;0,VLOOKUP(AN16,RouteBlockTimes,2,FALSE),"Block_5"),"Block_5"))</f>
        <v/>
      </c>
      <c r="CI16" s="198" t="str">
        <f t="shared" ref="CI16:CI41" si="49">IF(ISBLANK(AN16),"","Block_1")</f>
        <v/>
      </c>
      <c r="CK16" s="219">
        <f t="shared" si="21"/>
        <v>0.8125</v>
      </c>
      <c r="CL16" s="219"/>
      <c r="CM16" s="219" cm="1">
        <f t="array" ref="CM16:CM316">Local_5_Num</f>
        <v>0</v>
      </c>
      <c r="CN16" s="219">
        <f t="shared" ref="CN16:CO31" si="50">IF(CN15=1,TIME(0,1,0),TIME(HOUR(CN15),MINUTE(CN15),0)+TIME(0,1,0))</f>
        <v>0.77569444444444446</v>
      </c>
      <c r="CO16" s="219">
        <f t="shared" si="50"/>
        <v>0.10555555555555556</v>
      </c>
      <c r="CP16" s="219" cm="1">
        <f t="array" ref="CP16:CP316">Local_5_Num</f>
        <v>0</v>
      </c>
      <c r="CQ16" s="219" cm="1">
        <f t="array" ref="CQ16:CQ1516">Local_1_Num</f>
        <v>0</v>
      </c>
      <c r="CS16" s="219">
        <f t="shared" si="22"/>
        <v>0.92013888888888884</v>
      </c>
      <c r="CT16" s="219"/>
      <c r="CU16" s="219" cm="1">
        <f t="array" ref="CU16:CU316">Local_5_Num</f>
        <v>0</v>
      </c>
      <c r="CV16" s="219">
        <f t="shared" ref="CV16:CW31" si="51">IF(CV15=1,TIME(0,1,0),TIME(HOUR(CV15),MINUTE(CV15),0)+TIME(0,1,0))</f>
        <v>0.8833333333333333</v>
      </c>
      <c r="CW16" s="219">
        <f t="shared" si="51"/>
        <v>9.8611111111111108E-2</v>
      </c>
      <c r="CX16" s="219" cm="1">
        <f t="array" ref="CX16:CX316">Local_5_Num</f>
        <v>0</v>
      </c>
      <c r="CY16" s="219" cm="1">
        <f t="array" ref="CY16:CY1516">Local_1_Num</f>
        <v>0</v>
      </c>
      <c r="DA16" s="238">
        <v>0</v>
      </c>
      <c r="DB16" s="238">
        <v>6.5972222222222224E-2</v>
      </c>
      <c r="DC16" s="238">
        <v>6.5972222222222224E-2</v>
      </c>
      <c r="DD16" s="238">
        <v>6.5972222222222224E-2</v>
      </c>
      <c r="DE16" s="238">
        <v>6.5972222222222224E-2</v>
      </c>
      <c r="DF16" s="238">
        <v>6.5972222222222224E-2</v>
      </c>
      <c r="DG16" s="238">
        <v>6.5972222222222224E-2</v>
      </c>
      <c r="DH16" s="238">
        <v>6.5972222222222224E-2</v>
      </c>
      <c r="DI16" s="238">
        <v>6.5972222222222224E-2</v>
      </c>
      <c r="DJ16" s="238">
        <v>6.5972222222222224E-2</v>
      </c>
      <c r="DL16" s="2" t="str" cm="1">
        <f t="array" ref="DL16">_xlfn.IFNA(IF(INDEX(SectorsBlocks,ROW()-ROW(DL$5)+2,MATCH(SUBSTITUTE(RPName," ",""),SectorsBlocks_Top,0))&lt;&gt;0,INDEX(SectorsBlocks,ROW()-ROW(DL$5)+2,MATCH(SUBSTITUTE(RPName," ",""),SectorsBlocks_Top,0)),""),"")</f>
        <v>ADL-SYD</v>
      </c>
      <c r="DM16" s="250" cm="1">
        <f t="array" ref="DM16">_xlfn.IFNA(IF(INDEX(SectorsBlocks,ROW()-ROW(DM$5)+2,MATCH(SUBSTITUTE(RPName," ",""),SectorsBlocks_Top,0))&lt;&gt;0,INDEX(SectorsBlocks,ROW()-ROW(DM$5)+2,MATCH(SUBSTITUTE(RPName," ",""),SectorsBlocks_Top,0)+1),""),"")</f>
        <v>7.6388888888888895E-2</v>
      </c>
    </row>
    <row r="17" spans="1:117" ht="15" customHeight="1">
      <c r="A17" s="12"/>
      <c r="B17" s="95">
        <f t="shared" ref="B17:B42" si="52">IF(ISNUMBER(B16),B16+1,"")</f>
        <v>43713</v>
      </c>
      <c r="C17" s="93" t="s">
        <v>99</v>
      </c>
      <c r="D17" s="284"/>
      <c r="E17" s="22">
        <f t="shared" ref="E17" si="53">IF(ISBLANK(C17),0,MAX(IF(AND(RP_MinStbyCredit="Yes",NOT(ISERR(SEARCH("Off SBY",J17)))),SbyCalloutMinCR,0),VLOOKUP(C17,DutyTypeDetails,MATCH("Min CR",DutyTypeDetails_Top,FALSE),FALSE),IF(ISBLANK(J17),0,VLOOKUP(J17,DutyCalloutTable,MATCH("Min CR",DutyCalloutTable_Top,0),FALSE))))</f>
        <v>0</v>
      </c>
      <c r="F17" s="22">
        <f t="shared" si="2"/>
        <v>0</v>
      </c>
      <c r="G17" s="76">
        <f t="shared" si="3"/>
        <v>0</v>
      </c>
      <c r="H17" s="139"/>
      <c r="I17" s="139"/>
      <c r="J17" s="142"/>
      <c r="K17" s="142"/>
      <c r="L17" s="145"/>
      <c r="M17" s="35"/>
      <c r="N17" s="65"/>
      <c r="O17" s="148"/>
      <c r="P17" s="148"/>
      <c r="Q17" s="136">
        <f t="shared" si="4"/>
        <v>0</v>
      </c>
      <c r="R17" s="32"/>
      <c r="S17" s="153"/>
      <c r="T17" s="154"/>
      <c r="U17" s="32"/>
      <c r="V17" s="153"/>
      <c r="W17" s="154"/>
      <c r="X17" s="32"/>
      <c r="Y17" s="153"/>
      <c r="Z17" s="154"/>
      <c r="AA17" s="32"/>
      <c r="AB17" s="153"/>
      <c r="AC17" s="154"/>
      <c r="AD17" s="32"/>
      <c r="AE17" s="153"/>
      <c r="AF17" s="154"/>
      <c r="AG17" s="32"/>
      <c r="AH17" s="153"/>
      <c r="AI17" s="154"/>
      <c r="AJ17" s="159">
        <f t="shared" si="5"/>
        <v>0</v>
      </c>
      <c r="AK17" s="160">
        <f t="shared" si="5"/>
        <v>0</v>
      </c>
      <c r="AL17" s="313">
        <f t="shared" si="6"/>
        <v>0</v>
      </c>
      <c r="AM17" s="35"/>
      <c r="AN17" s="65"/>
      <c r="AO17" s="163"/>
      <c r="AP17" s="163"/>
      <c r="AQ17" s="136">
        <f t="shared" si="7"/>
        <v>0</v>
      </c>
      <c r="AR17" s="247">
        <f t="shared" ref="AR17:AR42" si="54">IF(ISNUMBER(AR16),AR16+1,"")</f>
        <v>43713</v>
      </c>
      <c r="AS17" s="248">
        <f t="shared" si="8"/>
        <v>0</v>
      </c>
      <c r="AT17" s="168">
        <f t="shared" ref="AT17" si="55">IF(RP_PaidPax="Yes",MAX(IF(ISNUMBER(Q17),Q17+IF(ISNUMBER(AQ17),AQ17,0),IF(ISNUMBER(AQ17),AQ17,0)),IF(OR($C17="TVL",C17="TVL-100",C17="TVL-OAL"),MinTVLCredit,0)),0)</f>
        <v>0</v>
      </c>
      <c r="AU17" s="169">
        <f t="shared" si="25"/>
        <v>0</v>
      </c>
      <c r="AV17" s="167">
        <f t="shared" ref="AV17" si="56">IF(AND(RP_FlyDutyRIG="Yes",OR(ISNUMBER(I17),ISNUMBER(H17))),DutyRIG*IF(ISNUMBER(I17),I17,H17),0)</f>
        <v>0</v>
      </c>
      <c r="AW17" s="318" t="str">
        <f ca="1">IF(OR(RP_TripDutyRIG&lt;&gt;"Yes",ISBLANK($D17)),"",IF($D17=$D18,$D17,MAX(0,_xlfn.IFNA(VLOOKUP($D17,TripRigList,8),0)-SUM(AX17:OFFSET(AX17,-COUNTIF($D$15:$D17,D17),0)))))</f>
        <v/>
      </c>
      <c r="AX17" s="68">
        <f t="shared" si="27"/>
        <v>0</v>
      </c>
      <c r="AY17" s="266">
        <f t="shared" si="28"/>
        <v>0</v>
      </c>
      <c r="AZ17" s="171">
        <f t="shared" si="29"/>
        <v>0</v>
      </c>
      <c r="BA17" s="12"/>
      <c r="BB17" s="13">
        <f t="shared" si="11"/>
        <v>43713</v>
      </c>
      <c r="BC17" s="296" t="str">
        <f t="shared" si="12"/>
        <v>Ok</v>
      </c>
      <c r="BD17" s="296" t="str">
        <f t="shared" ref="BD17" si="57">IF(AND(NOT(ISBLANK($D17)),OR(_xlfn.IFNA(VLOOKUP(D17,TripRigList,8,0),"N/A")="N/A",ISNA(VLOOKUP($D17,TripRIGListNums,1,FALSE)))),"Err","Ok")</f>
        <v>Ok</v>
      </c>
      <c r="BE17" s="296" t="str">
        <f t="shared" si="14"/>
        <v>Ok</v>
      </c>
      <c r="BF17" s="296" t="str">
        <f t="shared" si="15"/>
        <v>Ok</v>
      </c>
      <c r="BG17" s="296" t="str">
        <f t="shared" si="16"/>
        <v>Ok</v>
      </c>
      <c r="BH17" s="296" t="str">
        <f t="shared" si="17"/>
        <v>Ok</v>
      </c>
      <c r="BI17" s="91" t="str">
        <f t="shared" si="18"/>
        <v>Ok</v>
      </c>
      <c r="BJ17" s="12"/>
      <c r="BK17" s="2" t="str">
        <f t="shared" si="31"/>
        <v>ADL-MEL</v>
      </c>
      <c r="BL17" s="7">
        <f t="shared" ref="BL17" si="58">IF(AND(ISNUMBER(BM17),BM17&gt;0),BM17,IF(ISNUMBER(VLOOKUP(BK17,RP_Trips,2,FALSE)),VLOOKUP(BK17,RP_Trips,2,FALSE),""))</f>
        <v>5.5555555555555552E-2</v>
      </c>
      <c r="BM17" s="7">
        <f t="shared" ref="BM17" si="59">_xlfn.IFNA(IF(VLOOKUP(BK17,RP_MiscCalc_RouteBlockTimes,2,FALSE)&lt;&gt;0,VLOOKUP(BK17,RP_MiscCalc_RouteBlockTimes,2,FALSE),NA()),_xlfn.IFNA(IF(VLOOKUP(BK17,RP_RouteBlockTime_PreTVL,2,FALSE)&lt;&gt;0,VLOOKUP(BK17,RP_RouteBlockTime_PreTVL,2,FALSE),NA()),_xlfn.IFNA(IF(VLOOKUP(BK17,TVLRouteBlockTimes,2,FALSE)&lt;&gt;0,VLOOKUP(BK17,TVLRouteBlockTimes,2,FALSE),NA()),_xlfn.IFNA(IF(VLOOKUP(BK17,RP_RouteBlockTime_S1,2,FALSE)&lt;&gt;0,VLOOKUP(BK17,RP_RouteBlockTime_S1,2,FALSE),NA()),_xlfn.IFNA(VLOOKUP(BK17,RP_RouteBlockTime_S2,2,FALSE),_xlfn.IFNA(VLOOKUP(BK17,RP_RouteBlockTime_S3,2,FALSE),_xlfn.IFNA(VLOOKUP(BK17,RP_RouteBlockTime_S4,2,FALSE),_xlfn.IFNA(VLOOKUP(BK17,RP_RouteBlockTime_S5,2,FALSE),_xlfn.IFNA(VLOOKUP(BK17,RP_RouteBlockTime_S6,2,FALSE),_xlfn.IFNA(VLOOKUP(BK17,RP_RouteBlockTime_PostTVL,2,FALSE),""))))))))))</f>
        <v>5.5555555555555552E-2</v>
      </c>
      <c r="BN17" s="30" t="str">
        <v>ADL-MEL</v>
      </c>
      <c r="BO17" s="1"/>
      <c r="BP17" s="235" t="str">
        <f ca="1"/>
        <v/>
      </c>
      <c r="BQ17" s="1"/>
      <c r="BR17" s="195" t="str">
        <f t="shared" ref="BR17" si="60">IF(ISBLANK(N17),"",IF(ISNUMBER(VLOOKUP(N17,RouteBlockTimes,2,FALSE)),IF(VLOOKUP(N17,RouteBlockTimes,2,FALSE)&lt;&gt;0,VLOOKUP(N17,RouteBlockTimes,2,FALSE),"Block_5"),"Block_5"))</f>
        <v/>
      </c>
      <c r="BS17" s="196" t="str">
        <f t="shared" si="35"/>
        <v/>
      </c>
      <c r="BT17" s="196" t="s">
        <v>110</v>
      </c>
      <c r="BU17" s="196" t="s">
        <v>112</v>
      </c>
      <c r="BV17" s="197" t="str">
        <f t="shared" ref="BV17" si="61">IF(ISBLANK(R17),"",IF(ISNUMBER(VLOOKUP(R17,RouteBlockTimes,2,FALSE)),IF(VLOOKUP(R17,RouteBlockTimes,2,FALSE)&lt;&gt;0,VLOOKUP(R17,RouteBlockTimes,2,FALSE),"Block_5"),"Block_5"))</f>
        <v/>
      </c>
      <c r="BW17" s="197" t="str">
        <f t="shared" ref="BW17" si="62">IF(ISBLANK(R17),"",IF(AND(NOT(ISBLANK(R17)),R17=RP_Roll_In_Sector,ISNUMBER(RP_Roll_In_Act_Block)),RP_Roll_In_Act_Block,"Block_1"))</f>
        <v/>
      </c>
      <c r="BX17" s="197" t="str">
        <f t="shared" ref="BX17" si="63">IF(ISBLANK(U17),"",IF(ISNUMBER(VLOOKUP(U17,RouteBlockTimes,2,FALSE)),IF(VLOOKUP(U17,RouteBlockTimes,2,FALSE)&lt;&gt;0,VLOOKUP(U17,RouteBlockTimes,2,FALSE),"Block_5"),"Block_5"))</f>
        <v/>
      </c>
      <c r="BY17" s="197" t="str">
        <f t="shared" si="39"/>
        <v/>
      </c>
      <c r="BZ17" s="197" t="str">
        <f t="shared" ref="BZ17" si="64">IF(ISBLANK(X17),"",IF(ISNUMBER(VLOOKUP(X17,RouteBlockTimes,2,FALSE)),IF(VLOOKUP(X17,RouteBlockTimes,2,FALSE)&lt;&gt;0,VLOOKUP(X17,RouteBlockTimes,2,FALSE),"Block_5"),"Block_5"))</f>
        <v/>
      </c>
      <c r="CA17" s="197" t="str">
        <f t="shared" si="41"/>
        <v/>
      </c>
      <c r="CB17" s="197" t="str">
        <f t="shared" ref="CB17" si="65">IF(ISBLANK(AA17),"",IF(ISNUMBER(VLOOKUP(AA17,RouteBlockTimes,2,FALSE)),IF(VLOOKUP(AA17,RouteBlockTimes,2,FALSE)&lt;&gt;0,VLOOKUP(AA17,RouteBlockTimes,2,FALSE),"Block_5"),"Block_5"))</f>
        <v/>
      </c>
      <c r="CC17" s="197" t="str">
        <f t="shared" si="43"/>
        <v/>
      </c>
      <c r="CD17" s="197" t="str">
        <f t="shared" ref="CD17" si="66">IF(ISBLANK(AD17),"",IF(ISNUMBER(VLOOKUP(AD17,RouteBlockTimes,2,FALSE)),IF(VLOOKUP(AD17,RouteBlockTimes,2,FALSE)&lt;&gt;0,VLOOKUP(AD17,RouteBlockTimes,2,FALSE),"Block_5"),"Block_5"))</f>
        <v/>
      </c>
      <c r="CE17" s="197" t="str">
        <f t="shared" si="45"/>
        <v/>
      </c>
      <c r="CF17" s="197" t="str">
        <f t="shared" ref="CF17" si="67">IF(ISBLANK(AG17),"",IF(ISNUMBER(VLOOKUP(AG17,RouteBlockTimes,2,FALSE)),IF(VLOOKUP(AG17,RouteBlockTimes,2,FALSE)&lt;&gt;0,VLOOKUP(AG17,RouteBlockTimes,2,FALSE),"Block_5"),"Block_5"))</f>
        <v/>
      </c>
      <c r="CG17" s="197" t="str">
        <f t="shared" si="47"/>
        <v/>
      </c>
      <c r="CH17" s="196" t="str">
        <f t="shared" ref="CH17" si="68">IF(ISBLANK(AN17),"",IF(ISNUMBER(VLOOKUP(AN17,RouteBlockTimes,2,FALSE)),IF(VLOOKUP(AN17,RouteBlockTimes,2,FALSE)&lt;&gt;0,VLOOKUP(AN17,RouteBlockTimes,2,FALSE),"Block_5"),"Block_5"))</f>
        <v/>
      </c>
      <c r="CI17" s="198" t="str">
        <f t="shared" si="49"/>
        <v/>
      </c>
      <c r="CK17" s="219">
        <f t="shared" si="21"/>
        <v>0.81597222222222221</v>
      </c>
      <c r="CL17" s="219" cm="1">
        <f t="array" ref="CL17:CL317">Local_5_Num</f>
        <v>0</v>
      </c>
      <c r="CM17" s="219">
        <v>3.472222222222222E-3</v>
      </c>
      <c r="CN17" s="219">
        <f t="shared" si="50"/>
        <v>0.77638888888888891</v>
      </c>
      <c r="CO17" s="219">
        <f t="shared" si="50"/>
        <v>0.10625</v>
      </c>
      <c r="CP17" s="219">
        <v>3.472222222222222E-3</v>
      </c>
      <c r="CQ17" s="219">
        <v>6.9444444444444447E-4</v>
      </c>
      <c r="CS17" s="219">
        <f t="shared" si="22"/>
        <v>0.92361111111111105</v>
      </c>
      <c r="CT17" s="219" cm="1">
        <f t="array" ref="CT17:CT317">Local_5_Num</f>
        <v>0</v>
      </c>
      <c r="CU17" s="219">
        <v>3.472222222222222E-3</v>
      </c>
      <c r="CV17" s="219">
        <f t="shared" si="51"/>
        <v>0.88402777777777775</v>
      </c>
      <c r="CW17" s="219">
        <f t="shared" si="51"/>
        <v>9.930555555555555E-2</v>
      </c>
      <c r="CX17" s="219">
        <v>3.472222222222222E-3</v>
      </c>
      <c r="CY17" s="219">
        <v>6.9444444444444447E-4</v>
      </c>
      <c r="DA17" s="238">
        <v>6.25E-2</v>
      </c>
      <c r="DB17" s="238">
        <v>6.9444444444444406E-2</v>
      </c>
      <c r="DC17" s="238">
        <v>6.9444444444444406E-2</v>
      </c>
      <c r="DD17" s="238">
        <v>6.9444444444444406E-2</v>
      </c>
      <c r="DE17" s="238">
        <v>6.9444444444444406E-2</v>
      </c>
      <c r="DF17" s="238">
        <v>6.9444444444444406E-2</v>
      </c>
      <c r="DG17" s="238">
        <v>6.9444444444444406E-2</v>
      </c>
      <c r="DH17" s="238">
        <v>6.9444444444444406E-2</v>
      </c>
      <c r="DI17" s="238">
        <v>6.9444444444444406E-2</v>
      </c>
      <c r="DJ17" s="238">
        <v>6.9444444444444406E-2</v>
      </c>
      <c r="DL17" s="2" t="str" cm="1">
        <f t="array" ref="DL17">_xlfn.IFNA(IF(INDEX(SectorsBlocks,ROW()-ROW(DL$5)+2,MATCH(SUBSTITUTE(RPName," ",""),SectorsBlocks_Top,0))&lt;&gt;0,INDEX(SectorsBlocks,ROW()-ROW(DL$5)+2,MATCH(SUBSTITUTE(RPName," ",""),SectorsBlocks_Top,0)),""),"")</f>
        <v>APW-BNE</v>
      </c>
      <c r="DM17" s="250" cm="1">
        <f t="array" ref="DM17">_xlfn.IFNA(IF(INDEX(SectorsBlocks,ROW()-ROW(DM$5)+2,MATCH(SUBSTITUTE(RPName," ",""),SectorsBlocks_Top,0))&lt;&gt;0,INDEX(SectorsBlocks,ROW()-ROW(DM$5)+2,MATCH(SUBSTITUTE(RPName," ",""),SectorsBlocks_Top,0)+1),""),"")</f>
        <v>0.23958333333333334</v>
      </c>
    </row>
    <row r="18" spans="1:117" ht="15" customHeight="1">
      <c r="A18" s="12"/>
      <c r="B18" s="95">
        <f t="shared" si="52"/>
        <v>43714</v>
      </c>
      <c r="C18" s="93" t="s">
        <v>99</v>
      </c>
      <c r="D18" s="284"/>
      <c r="E18" s="22">
        <f t="shared" ref="E18" si="69">IF(ISBLANK(C18),0,MAX(IF(AND(RP_MinStbyCredit="Yes",NOT(ISERR(SEARCH("Off SBY",J18)))),SbyCalloutMinCR,0),VLOOKUP(C18,DutyTypeDetails,MATCH("Min CR",DutyTypeDetails_Top,FALSE),FALSE),IF(ISBLANK(J18),0,VLOOKUP(J18,DutyCalloutTable,MATCH("Min CR",DutyCalloutTable_Top,0),FALSE))))</f>
        <v>0</v>
      </c>
      <c r="F18" s="22">
        <f t="shared" si="2"/>
        <v>0</v>
      </c>
      <c r="G18" s="76">
        <f t="shared" si="3"/>
        <v>8.3333333333333329E-2</v>
      </c>
      <c r="H18" s="139"/>
      <c r="I18" s="139"/>
      <c r="J18" s="142" t="s">
        <v>215</v>
      </c>
      <c r="K18" s="142"/>
      <c r="L18" s="145"/>
      <c r="M18" s="35"/>
      <c r="N18" s="65"/>
      <c r="O18" s="148"/>
      <c r="P18" s="148"/>
      <c r="Q18" s="136">
        <f t="shared" si="4"/>
        <v>0</v>
      </c>
      <c r="R18" s="32"/>
      <c r="S18" s="153"/>
      <c r="T18" s="154"/>
      <c r="U18" s="32"/>
      <c r="V18" s="153"/>
      <c r="W18" s="154"/>
      <c r="X18" s="32"/>
      <c r="Y18" s="153"/>
      <c r="Z18" s="154"/>
      <c r="AA18" s="32"/>
      <c r="AB18" s="153"/>
      <c r="AC18" s="154"/>
      <c r="AD18" s="32"/>
      <c r="AE18" s="153"/>
      <c r="AF18" s="154"/>
      <c r="AG18" s="32"/>
      <c r="AH18" s="153"/>
      <c r="AI18" s="154"/>
      <c r="AJ18" s="159">
        <f t="shared" si="5"/>
        <v>0</v>
      </c>
      <c r="AK18" s="160">
        <f t="shared" si="5"/>
        <v>0</v>
      </c>
      <c r="AL18" s="313">
        <f t="shared" si="6"/>
        <v>0</v>
      </c>
      <c r="AM18" s="35"/>
      <c r="AN18" s="65"/>
      <c r="AO18" s="163"/>
      <c r="AP18" s="163"/>
      <c r="AQ18" s="136">
        <f t="shared" si="7"/>
        <v>0</v>
      </c>
      <c r="AR18" s="247">
        <f t="shared" si="54"/>
        <v>43714</v>
      </c>
      <c r="AS18" s="248">
        <f t="shared" si="8"/>
        <v>0</v>
      </c>
      <c r="AT18" s="168">
        <f t="shared" ref="AT18" si="70">IF(RP_PaidPax="Yes",MAX(IF(ISNUMBER(Q18),Q18+IF(ISNUMBER(AQ18),AQ18,0),IF(ISNUMBER(AQ18),AQ18,0)),IF(OR($C18="TVL",C18="TVL-100",C18="TVL-OAL"),MinTVLCredit,0)),0)</f>
        <v>0</v>
      </c>
      <c r="AU18" s="169">
        <f t="shared" si="25"/>
        <v>0</v>
      </c>
      <c r="AV18" s="167">
        <f t="shared" ref="AV18" si="71">IF(AND(RP_FlyDutyRIG="Yes",OR(ISNUMBER(I18),ISNUMBER(H18))),DutyRIG*IF(ISNUMBER(I18),I18,H18),0)</f>
        <v>0</v>
      </c>
      <c r="AW18" s="318" t="str">
        <f ca="1">IF(OR(RP_TripDutyRIG&lt;&gt;"Yes",ISBLANK($D18)),"",IF($D18=$D19,$D18,MAX(0,_xlfn.IFNA(VLOOKUP($D18,TripRigList,8),0)-SUM(AX18:OFFSET(AX18,-COUNTIF($D$15:$D18,D18),0)))))</f>
        <v/>
      </c>
      <c r="AX18" s="68">
        <f t="shared" si="27"/>
        <v>0</v>
      </c>
      <c r="AY18" s="266">
        <f t="shared" si="28"/>
        <v>0</v>
      </c>
      <c r="AZ18" s="171">
        <f t="shared" si="29"/>
        <v>8.3333333333333329E-2</v>
      </c>
      <c r="BA18" s="12"/>
      <c r="BB18" s="13">
        <f t="shared" si="11"/>
        <v>43714</v>
      </c>
      <c r="BC18" s="296" t="str">
        <f t="shared" si="12"/>
        <v>Ok</v>
      </c>
      <c r="BD18" s="296" t="str">
        <f t="shared" ref="BD18" si="72">IF(AND(NOT(ISBLANK($D18)),OR(_xlfn.IFNA(VLOOKUP(D18,TripRigList,8,0),"N/A")="N/A",ISNA(VLOOKUP($D18,TripRIGListNums,1,FALSE)))),"Err","Ok")</f>
        <v>Ok</v>
      </c>
      <c r="BE18" s="296" t="str">
        <f t="shared" si="14"/>
        <v>Ok</v>
      </c>
      <c r="BF18" s="296" t="str">
        <f t="shared" si="15"/>
        <v>Ok</v>
      </c>
      <c r="BG18" s="296" t="str">
        <f t="shared" si="16"/>
        <v>Ok</v>
      </c>
      <c r="BH18" s="296" t="str">
        <f t="shared" si="17"/>
        <v>Ok</v>
      </c>
      <c r="BI18" s="91" t="str">
        <f t="shared" si="18"/>
        <v>Ok</v>
      </c>
      <c r="BJ18" s="12"/>
      <c r="BK18" s="2" t="str">
        <f t="shared" si="31"/>
        <v>ADL-PER</v>
      </c>
      <c r="BL18" s="7">
        <f t="shared" ref="BL18" si="73">IF(AND(ISNUMBER(BM18),BM18&gt;0),BM18,IF(ISNUMBER(VLOOKUP(BK18,RP_Trips,2,FALSE)),VLOOKUP(BK18,RP_Trips,2,FALSE),""))</f>
        <v>0.11805555555555557</v>
      </c>
      <c r="BM18" s="7">
        <f t="shared" ref="BM18" si="74">_xlfn.IFNA(IF(VLOOKUP(BK18,RP_MiscCalc_RouteBlockTimes,2,FALSE)&lt;&gt;0,VLOOKUP(BK18,RP_MiscCalc_RouteBlockTimes,2,FALSE),NA()),_xlfn.IFNA(IF(VLOOKUP(BK18,RP_RouteBlockTime_PreTVL,2,FALSE)&lt;&gt;0,VLOOKUP(BK18,RP_RouteBlockTime_PreTVL,2,FALSE),NA()),_xlfn.IFNA(IF(VLOOKUP(BK18,TVLRouteBlockTimes,2,FALSE)&lt;&gt;0,VLOOKUP(BK18,TVLRouteBlockTimes,2,FALSE),NA()),_xlfn.IFNA(IF(VLOOKUP(BK18,RP_RouteBlockTime_S1,2,FALSE)&lt;&gt;0,VLOOKUP(BK18,RP_RouteBlockTime_S1,2,FALSE),NA()),_xlfn.IFNA(VLOOKUP(BK18,RP_RouteBlockTime_S2,2,FALSE),_xlfn.IFNA(VLOOKUP(BK18,RP_RouteBlockTime_S3,2,FALSE),_xlfn.IFNA(VLOOKUP(BK18,RP_RouteBlockTime_S4,2,FALSE),_xlfn.IFNA(VLOOKUP(BK18,RP_RouteBlockTime_S5,2,FALSE),_xlfn.IFNA(VLOOKUP(BK18,RP_RouteBlockTime_S6,2,FALSE),_xlfn.IFNA(VLOOKUP(BK18,RP_RouteBlockTime_PostTVL,2,FALSE),""))))))))))</f>
        <v>0.11805555555555557</v>
      </c>
      <c r="BN18" s="2" t="str">
        <v>ADL-PER</v>
      </c>
      <c r="BO18" s="1"/>
      <c r="BP18" s="235">
        <f ca="1"/>
        <v>0</v>
      </c>
      <c r="BQ18" s="1"/>
      <c r="BR18" s="195" t="str">
        <f t="shared" ref="BR18" si="75">IF(ISBLANK(N18),"",IF(ISNUMBER(VLOOKUP(N18,RouteBlockTimes,2,FALSE)),IF(VLOOKUP(N18,RouteBlockTimes,2,FALSE)&lt;&gt;0,VLOOKUP(N18,RouteBlockTimes,2,FALSE),"Block_5"),"Block_5"))</f>
        <v/>
      </c>
      <c r="BS18" s="196" t="str">
        <f t="shared" si="35"/>
        <v/>
      </c>
      <c r="BT18" s="196" t="s">
        <v>110</v>
      </c>
      <c r="BU18" s="196" t="s">
        <v>112</v>
      </c>
      <c r="BV18" s="197" t="str">
        <f t="shared" ref="BV18" si="76">IF(ISBLANK(R18),"",IF(ISNUMBER(VLOOKUP(R18,RouteBlockTimes,2,FALSE)),IF(VLOOKUP(R18,RouteBlockTimes,2,FALSE)&lt;&gt;0,VLOOKUP(R18,RouteBlockTimes,2,FALSE),"Block_5"),"Block_5"))</f>
        <v/>
      </c>
      <c r="BW18" s="197" t="str">
        <f t="shared" ref="BW18" si="77">IF(ISBLANK(R18),"",IF(AND(NOT(ISBLANK(R18)),R18=RP_Roll_In_Sector,ISNUMBER(RP_Roll_In_Act_Block)),RP_Roll_In_Act_Block,"Block_1"))</f>
        <v/>
      </c>
      <c r="BX18" s="197" t="str">
        <f t="shared" ref="BX18" si="78">IF(ISBLANK(U18),"",IF(ISNUMBER(VLOOKUP(U18,RouteBlockTimes,2,FALSE)),IF(VLOOKUP(U18,RouteBlockTimes,2,FALSE)&lt;&gt;0,VLOOKUP(U18,RouteBlockTimes,2,FALSE),"Block_5"),"Block_5"))</f>
        <v/>
      </c>
      <c r="BY18" s="197" t="str">
        <f t="shared" si="39"/>
        <v/>
      </c>
      <c r="BZ18" s="197" t="str">
        <f t="shared" ref="BZ18" si="79">IF(ISBLANK(X18),"",IF(ISNUMBER(VLOOKUP(X18,RouteBlockTimes,2,FALSE)),IF(VLOOKUP(X18,RouteBlockTimes,2,FALSE)&lt;&gt;0,VLOOKUP(X18,RouteBlockTimes,2,FALSE),"Block_5"),"Block_5"))</f>
        <v/>
      </c>
      <c r="CA18" s="197" t="str">
        <f t="shared" si="41"/>
        <v/>
      </c>
      <c r="CB18" s="197" t="str">
        <f t="shared" ref="CB18" si="80">IF(ISBLANK(AA18),"",IF(ISNUMBER(VLOOKUP(AA18,RouteBlockTimes,2,FALSE)),IF(VLOOKUP(AA18,RouteBlockTimes,2,FALSE)&lt;&gt;0,VLOOKUP(AA18,RouteBlockTimes,2,FALSE),"Block_5"),"Block_5"))</f>
        <v/>
      </c>
      <c r="CC18" s="197" t="str">
        <f t="shared" si="43"/>
        <v/>
      </c>
      <c r="CD18" s="197" t="str">
        <f t="shared" ref="CD18" si="81">IF(ISBLANK(AD18),"",IF(ISNUMBER(VLOOKUP(AD18,RouteBlockTimes,2,FALSE)),IF(VLOOKUP(AD18,RouteBlockTimes,2,FALSE)&lt;&gt;0,VLOOKUP(AD18,RouteBlockTimes,2,FALSE),"Block_5"),"Block_5"))</f>
        <v/>
      </c>
      <c r="CE18" s="197" t="str">
        <f t="shared" si="45"/>
        <v/>
      </c>
      <c r="CF18" s="197" t="str">
        <f t="shared" ref="CF18" si="82">IF(ISBLANK(AG18),"",IF(ISNUMBER(VLOOKUP(AG18,RouteBlockTimes,2,FALSE)),IF(VLOOKUP(AG18,RouteBlockTimes,2,FALSE)&lt;&gt;0,VLOOKUP(AG18,RouteBlockTimes,2,FALSE),"Block_5"),"Block_5"))</f>
        <v/>
      </c>
      <c r="CG18" s="197" t="str">
        <f t="shared" si="47"/>
        <v/>
      </c>
      <c r="CH18" s="196" t="str">
        <f t="shared" ref="CH18" si="83">IF(ISBLANK(AN18),"",IF(ISNUMBER(VLOOKUP(AN18,RouteBlockTimes,2,FALSE)),IF(VLOOKUP(AN18,RouteBlockTimes,2,FALSE)&lt;&gt;0,VLOOKUP(AN18,RouteBlockTimes,2,FALSE),"Block_5"),"Block_5"))</f>
        <v/>
      </c>
      <c r="CI18" s="198" t="str">
        <f t="shared" si="49"/>
        <v/>
      </c>
      <c r="CK18" s="219">
        <f t="shared" si="21"/>
        <v>0.81944444444444442</v>
      </c>
      <c r="CL18" s="219">
        <v>3.472222222222222E-3</v>
      </c>
      <c r="CM18" s="219">
        <v>6.9444444444444397E-3</v>
      </c>
      <c r="CN18" s="219">
        <f t="shared" si="50"/>
        <v>0.77708333333333335</v>
      </c>
      <c r="CO18" s="219">
        <f t="shared" si="50"/>
        <v>0.10694444444444444</v>
      </c>
      <c r="CP18" s="219">
        <v>6.9444444444444397E-3</v>
      </c>
      <c r="CQ18" s="219">
        <v>1.38888888888889E-3</v>
      </c>
      <c r="CS18" s="219">
        <f t="shared" si="22"/>
        <v>0.92708333333333337</v>
      </c>
      <c r="CT18" s="219">
        <v>3.472222222222222E-3</v>
      </c>
      <c r="CU18" s="219">
        <v>6.9444444444444397E-3</v>
      </c>
      <c r="CV18" s="219">
        <f t="shared" si="51"/>
        <v>0.88472222222222219</v>
      </c>
      <c r="CW18" s="219">
        <f t="shared" si="51"/>
        <v>9.9999999999999992E-2</v>
      </c>
      <c r="CX18" s="219">
        <v>6.9444444444444397E-3</v>
      </c>
      <c r="CY18" s="219">
        <v>1.38888888888889E-3</v>
      </c>
      <c r="DA18" s="238">
        <v>6.5972222222222224E-2</v>
      </c>
      <c r="DB18" s="238">
        <v>7.2916666666666699E-2</v>
      </c>
      <c r="DC18" s="238">
        <v>7.2916666666666699E-2</v>
      </c>
      <c r="DD18" s="238">
        <v>7.2916666666666699E-2</v>
      </c>
      <c r="DE18" s="238">
        <v>7.2916666666666699E-2</v>
      </c>
      <c r="DF18" s="238">
        <v>7.2916666666666699E-2</v>
      </c>
      <c r="DG18" s="238">
        <v>7.2916666666666699E-2</v>
      </c>
      <c r="DH18" s="238">
        <v>7.2916666666666699E-2</v>
      </c>
      <c r="DI18" s="238">
        <v>7.2916666666666699E-2</v>
      </c>
      <c r="DJ18" s="238">
        <v>7.2916666666666699E-2</v>
      </c>
      <c r="DL18" s="2" t="str" cm="1">
        <f t="array" ref="DL18">_xlfn.IFNA(IF(INDEX(SectorsBlocks,ROW()-ROW(DL$5)+2,MATCH(SUBSTITUTE(RPName," ",""),SectorsBlocks_Top,0))&lt;&gt;0,INDEX(SectorsBlocks,ROW()-ROW(DL$5)+2,MATCH(SUBSTITUTE(RPName," ",""),SectorsBlocks_Top,0)),""),"")</f>
        <v>APW-SYD</v>
      </c>
      <c r="DM18" s="250" cm="1">
        <f t="array" ref="DM18">_xlfn.IFNA(IF(INDEX(SectorsBlocks,ROW()-ROW(DM$5)+2,MATCH(SUBSTITUTE(RPName," ",""),SectorsBlocks_Top,0))&lt;&gt;0,INDEX(SectorsBlocks,ROW()-ROW(DM$5)+2,MATCH(SUBSTITUTE(RPName," ",""),SectorsBlocks_Top,0)+1),""),"")</f>
        <v>0.27430555555555558</v>
      </c>
    </row>
    <row r="19" spans="1:117" ht="15" customHeight="1">
      <c r="A19" s="12"/>
      <c r="B19" s="95">
        <f t="shared" si="52"/>
        <v>43715</v>
      </c>
      <c r="C19" s="93" t="s">
        <v>128</v>
      </c>
      <c r="D19" s="284"/>
      <c r="E19" s="22">
        <f t="shared" ref="E19" si="84">IF(ISBLANK(C19),0,MAX(IF(AND(RP_MinStbyCredit="Yes",NOT(ISERR(SEARCH("Off SBY",J19)))),SbyCalloutMinCR,0),VLOOKUP(C19,DutyTypeDetails,MATCH("Min CR",DutyTypeDetails_Top,FALSE),FALSE),IF(ISBLANK(J19),0,VLOOKUP(J19,DutyCalloutTable,MATCH("Min CR",DutyCalloutTable_Top,0),FALSE))))</f>
        <v>0</v>
      </c>
      <c r="F19" s="22">
        <f t="shared" si="2"/>
        <v>0.1875</v>
      </c>
      <c r="G19" s="76">
        <f t="shared" si="3"/>
        <v>0</v>
      </c>
      <c r="H19" s="139"/>
      <c r="I19" s="139"/>
      <c r="J19" s="142"/>
      <c r="K19" s="142"/>
      <c r="L19" s="145"/>
      <c r="M19" s="35"/>
      <c r="N19" s="65" t="s">
        <v>439</v>
      </c>
      <c r="O19" s="148">
        <v>5.5555555555555552E-2</v>
      </c>
      <c r="P19" s="148">
        <v>5.9027777777777783E-2</v>
      </c>
      <c r="Q19" s="136">
        <f t="shared" si="4"/>
        <v>2.9513888888888892E-2</v>
      </c>
      <c r="R19" s="32"/>
      <c r="S19" s="153"/>
      <c r="T19" s="154"/>
      <c r="U19" s="32"/>
      <c r="V19" s="153"/>
      <c r="W19" s="154"/>
      <c r="X19" s="32"/>
      <c r="Y19" s="153"/>
      <c r="Z19" s="154"/>
      <c r="AA19" s="32"/>
      <c r="AB19" s="153"/>
      <c r="AC19" s="154"/>
      <c r="AD19" s="32"/>
      <c r="AE19" s="153"/>
      <c r="AF19" s="154"/>
      <c r="AG19" s="32"/>
      <c r="AH19" s="153"/>
      <c r="AI19" s="154"/>
      <c r="AJ19" s="159">
        <f t="shared" si="5"/>
        <v>0</v>
      </c>
      <c r="AK19" s="160">
        <f t="shared" si="5"/>
        <v>0</v>
      </c>
      <c r="AL19" s="313">
        <f t="shared" si="6"/>
        <v>0</v>
      </c>
      <c r="AM19" s="35"/>
      <c r="AN19" s="65"/>
      <c r="AO19" s="163"/>
      <c r="AP19" s="163"/>
      <c r="AQ19" s="136">
        <f t="shared" si="7"/>
        <v>0</v>
      </c>
      <c r="AR19" s="247">
        <f t="shared" si="54"/>
        <v>43715</v>
      </c>
      <c r="AS19" s="248">
        <f t="shared" si="8"/>
        <v>0.1875</v>
      </c>
      <c r="AT19" s="168">
        <f t="shared" ref="AT19" si="85">IF(RP_PaidPax="Yes",MAX(IF(ISNUMBER(Q19),Q19+IF(ISNUMBER(AQ19),AQ19,0),IF(ISNUMBER(AQ19),AQ19,0)),IF(OR($C19="TVL",C19="TVL-100",C19="TVL-OAL"),MinTVLCredit,0)),0)</f>
        <v>2.9513888888888892E-2</v>
      </c>
      <c r="AU19" s="169">
        <f t="shared" si="25"/>
        <v>0</v>
      </c>
      <c r="AV19" s="167">
        <f t="shared" ref="AV19" si="86">IF(AND(RP_FlyDutyRIG="Yes",OR(ISNUMBER(I19),ISNUMBER(H19))),DutyRIG*IF(ISNUMBER(I19),I19,H19),0)</f>
        <v>0</v>
      </c>
      <c r="AW19" s="318" t="str">
        <f ca="1">IF(OR(RP_TripDutyRIG&lt;&gt;"Yes",ISBLANK($D19)),"",IF($D19=$D20,$D19,MAX(0,_xlfn.IFNA(VLOOKUP($D19,TripRigList,8),0)-SUM(AX19:OFFSET(AX19,-COUNTIF($D$15:$D19,D19),0)))))</f>
        <v/>
      </c>
      <c r="AX19" s="68">
        <f t="shared" si="27"/>
        <v>0.2170138888888889</v>
      </c>
      <c r="AY19" s="266">
        <f t="shared" si="28"/>
        <v>5.2083333333333339</v>
      </c>
      <c r="AZ19" s="171">
        <f t="shared" si="29"/>
        <v>0</v>
      </c>
      <c r="BA19" s="12"/>
      <c r="BB19" s="13">
        <f t="shared" si="11"/>
        <v>43715</v>
      </c>
      <c r="BC19" s="296" t="str">
        <f t="shared" si="12"/>
        <v>Ok</v>
      </c>
      <c r="BD19" s="296" t="str">
        <f t="shared" ref="BD19" si="87">IF(AND(NOT(ISBLANK($D19)),OR(_xlfn.IFNA(VLOOKUP(D19,TripRigList,8,0),"N/A")="N/A",ISNA(VLOOKUP($D19,TripRIGListNums,1,FALSE)))),"Err","Ok")</f>
        <v>Ok</v>
      </c>
      <c r="BE19" s="296" t="str">
        <f t="shared" si="14"/>
        <v>Ok</v>
      </c>
      <c r="BF19" s="296" t="str">
        <f t="shared" si="15"/>
        <v>Ok</v>
      </c>
      <c r="BG19" s="296" t="str">
        <f t="shared" si="16"/>
        <v>Ok</v>
      </c>
      <c r="BH19" s="296" t="str">
        <f t="shared" si="17"/>
        <v>Ok</v>
      </c>
      <c r="BI19" s="91" t="str">
        <f t="shared" si="18"/>
        <v>Ok</v>
      </c>
      <c r="BJ19" s="12"/>
      <c r="BK19" s="2" t="str">
        <f t="shared" si="31"/>
        <v>ADL-SYD</v>
      </c>
      <c r="BL19" s="7">
        <f t="shared" ref="BL19" si="88">IF(AND(ISNUMBER(BM19),BM19&gt;0),BM19,IF(ISNUMBER(VLOOKUP(BK19,RP_Trips,2,FALSE)),VLOOKUP(BK19,RP_Trips,2,FALSE),""))</f>
        <v>7.9861111111111105E-2</v>
      </c>
      <c r="BM19" s="7">
        <f t="shared" ref="BM19" si="89">_xlfn.IFNA(IF(VLOOKUP(BK19,RP_MiscCalc_RouteBlockTimes,2,FALSE)&lt;&gt;0,VLOOKUP(BK19,RP_MiscCalc_RouteBlockTimes,2,FALSE),NA()),_xlfn.IFNA(IF(VLOOKUP(BK19,RP_RouteBlockTime_PreTVL,2,FALSE)&lt;&gt;0,VLOOKUP(BK19,RP_RouteBlockTime_PreTVL,2,FALSE),NA()),_xlfn.IFNA(IF(VLOOKUP(BK19,TVLRouteBlockTimes,2,FALSE)&lt;&gt;0,VLOOKUP(BK19,TVLRouteBlockTimes,2,FALSE),NA()),_xlfn.IFNA(IF(VLOOKUP(BK19,RP_RouteBlockTime_S1,2,FALSE)&lt;&gt;0,VLOOKUP(BK19,RP_RouteBlockTime_S1,2,FALSE),NA()),_xlfn.IFNA(VLOOKUP(BK19,RP_RouteBlockTime_S2,2,FALSE),_xlfn.IFNA(VLOOKUP(BK19,RP_RouteBlockTime_S3,2,FALSE),_xlfn.IFNA(VLOOKUP(BK19,RP_RouteBlockTime_S4,2,FALSE),_xlfn.IFNA(VLOOKUP(BK19,RP_RouteBlockTime_S5,2,FALSE),_xlfn.IFNA(VLOOKUP(BK19,RP_RouteBlockTime_S6,2,FALSE),_xlfn.IFNA(VLOOKUP(BK19,RP_RouteBlockTime_PostTVL,2,FALSE),""))))))))))</f>
        <v>7.9861111111111105E-2</v>
      </c>
      <c r="BN19" s="2" t="str">
        <v>ADL-SYD</v>
      </c>
      <c r="BO19" s="1"/>
      <c r="BP19" s="235">
        <f ca="1"/>
        <v>6.9444444444444447E-4</v>
      </c>
      <c r="BQ19" s="1"/>
      <c r="BR19" s="195">
        <f t="shared" ref="BR19" si="90">IF(ISBLANK(N19),"",IF(ISNUMBER(VLOOKUP(N19,RouteBlockTimes,2,FALSE)),IF(VLOOKUP(N19,RouteBlockTimes,2,FALSE)&lt;&gt;0,VLOOKUP(N19,RouteBlockTimes,2,FALSE),"Block_5"),"Block_5"))</f>
        <v>5.5555555555555552E-2</v>
      </c>
      <c r="BS19" s="196" t="str">
        <f t="shared" si="35"/>
        <v>Block_1</v>
      </c>
      <c r="BT19" s="196" t="s">
        <v>110</v>
      </c>
      <c r="BU19" s="196" t="s">
        <v>112</v>
      </c>
      <c r="BV19" s="197" t="str">
        <f t="shared" ref="BV19" si="91">IF(ISBLANK(R19),"",IF(ISNUMBER(VLOOKUP(R19,RouteBlockTimes,2,FALSE)),IF(VLOOKUP(R19,RouteBlockTimes,2,FALSE)&lt;&gt;0,VLOOKUP(R19,RouteBlockTimes,2,FALSE),"Block_5"),"Block_5"))</f>
        <v/>
      </c>
      <c r="BW19" s="197" t="str">
        <f t="shared" ref="BW19" si="92">IF(ISBLANK(R19),"",IF(AND(NOT(ISBLANK(R19)),R19=RP_Roll_In_Sector,ISNUMBER(RP_Roll_In_Act_Block)),RP_Roll_In_Act_Block,"Block_1"))</f>
        <v/>
      </c>
      <c r="BX19" s="197" t="str">
        <f t="shared" ref="BX19" si="93">IF(ISBLANK(U19),"",IF(ISNUMBER(VLOOKUP(U19,RouteBlockTimes,2,FALSE)),IF(VLOOKUP(U19,RouteBlockTimes,2,FALSE)&lt;&gt;0,VLOOKUP(U19,RouteBlockTimes,2,FALSE),"Block_5"),"Block_5"))</f>
        <v/>
      </c>
      <c r="BY19" s="197" t="str">
        <f t="shared" si="39"/>
        <v/>
      </c>
      <c r="BZ19" s="197" t="str">
        <f t="shared" ref="BZ19" si="94">IF(ISBLANK(X19),"",IF(ISNUMBER(VLOOKUP(X19,RouteBlockTimes,2,FALSE)),IF(VLOOKUP(X19,RouteBlockTimes,2,FALSE)&lt;&gt;0,VLOOKUP(X19,RouteBlockTimes,2,FALSE),"Block_5"),"Block_5"))</f>
        <v/>
      </c>
      <c r="CA19" s="197" t="str">
        <f t="shared" si="41"/>
        <v/>
      </c>
      <c r="CB19" s="197" t="str">
        <f t="shared" ref="CB19" si="95">IF(ISBLANK(AA19),"",IF(ISNUMBER(VLOOKUP(AA19,RouteBlockTimes,2,FALSE)),IF(VLOOKUP(AA19,RouteBlockTimes,2,FALSE)&lt;&gt;0,VLOOKUP(AA19,RouteBlockTimes,2,FALSE),"Block_5"),"Block_5"))</f>
        <v/>
      </c>
      <c r="CC19" s="197" t="str">
        <f t="shared" si="43"/>
        <v/>
      </c>
      <c r="CD19" s="197" t="str">
        <f t="shared" ref="CD19" si="96">IF(ISBLANK(AD19),"",IF(ISNUMBER(VLOOKUP(AD19,RouteBlockTimes,2,FALSE)),IF(VLOOKUP(AD19,RouteBlockTimes,2,FALSE)&lt;&gt;0,VLOOKUP(AD19,RouteBlockTimes,2,FALSE),"Block_5"),"Block_5"))</f>
        <v/>
      </c>
      <c r="CE19" s="197" t="str">
        <f t="shared" si="45"/>
        <v/>
      </c>
      <c r="CF19" s="197" t="str">
        <f t="shared" ref="CF19" si="97">IF(ISBLANK(AG19),"",IF(ISNUMBER(VLOOKUP(AG19,RouteBlockTimes,2,FALSE)),IF(VLOOKUP(AG19,RouteBlockTimes,2,FALSE)&lt;&gt;0,VLOOKUP(AG19,RouteBlockTimes,2,FALSE),"Block_5"),"Block_5"))</f>
        <v/>
      </c>
      <c r="CG19" s="197" t="str">
        <f t="shared" si="47"/>
        <v/>
      </c>
      <c r="CH19" s="196" t="str">
        <f t="shared" ref="CH19" si="98">IF(ISBLANK(AN19),"",IF(ISNUMBER(VLOOKUP(AN19,RouteBlockTimes,2,FALSE)),IF(VLOOKUP(AN19,RouteBlockTimes,2,FALSE)&lt;&gt;0,VLOOKUP(AN19,RouteBlockTimes,2,FALSE),"Block_5"),"Block_5"))</f>
        <v/>
      </c>
      <c r="CI19" s="198" t="str">
        <f t="shared" si="49"/>
        <v/>
      </c>
      <c r="CK19" s="219">
        <f t="shared" si="21"/>
        <v>0.82291666666666663</v>
      </c>
      <c r="CL19" s="219">
        <v>6.9444444444444397E-3</v>
      </c>
      <c r="CM19" s="219">
        <v>1.0416666666666701E-2</v>
      </c>
      <c r="CN19" s="219">
        <f t="shared" si="50"/>
        <v>0.77777777777777779</v>
      </c>
      <c r="CO19" s="219">
        <f t="shared" si="50"/>
        <v>0.10763888888888888</v>
      </c>
      <c r="CP19" s="219">
        <v>1.0416666666666701E-2</v>
      </c>
      <c r="CQ19" s="219">
        <v>2.0833333333333298E-3</v>
      </c>
      <c r="CS19" s="219">
        <f t="shared" si="22"/>
        <v>0.93055555555555558</v>
      </c>
      <c r="CT19" s="219">
        <v>6.9444444444444397E-3</v>
      </c>
      <c r="CU19" s="219">
        <v>1.0416666666666701E-2</v>
      </c>
      <c r="CV19" s="219">
        <f t="shared" si="51"/>
        <v>0.88541666666666663</v>
      </c>
      <c r="CW19" s="219">
        <f t="shared" si="51"/>
        <v>0.10069444444444445</v>
      </c>
      <c r="CX19" s="219">
        <v>1.0416666666666701E-2</v>
      </c>
      <c r="CY19" s="219">
        <v>2.0833333333333298E-3</v>
      </c>
      <c r="DA19" s="238">
        <v>6.9444444444444406E-2</v>
      </c>
      <c r="DB19" s="238">
        <v>7.6388888888888895E-2</v>
      </c>
      <c r="DC19" s="238">
        <v>7.6388888888888895E-2</v>
      </c>
      <c r="DD19" s="238">
        <v>7.6388888888888895E-2</v>
      </c>
      <c r="DE19" s="238">
        <v>7.6388888888888895E-2</v>
      </c>
      <c r="DF19" s="238">
        <v>7.6388888888888895E-2</v>
      </c>
      <c r="DG19" s="238">
        <v>7.6388888888888895E-2</v>
      </c>
      <c r="DH19" s="238">
        <v>7.6388888888888895E-2</v>
      </c>
      <c r="DI19" s="238">
        <v>7.6388888888888895E-2</v>
      </c>
      <c r="DJ19" s="238">
        <v>7.6388888888888895E-2</v>
      </c>
      <c r="DL19" s="2" t="str" cm="1">
        <f t="array" ref="DL19">_xlfn.IFNA(IF(INDEX(SectorsBlocks,ROW()-ROW(DL$5)+2,MATCH(SUBSTITUTE(RPName," ",""),SectorsBlocks_Top,0))&lt;&gt;0,INDEX(SectorsBlocks,ROW()-ROW(DL$5)+2,MATCH(SUBSTITUTE(RPName," ",""),SectorsBlocks_Top,0)),""),"")</f>
        <v>ASP-ADL</v>
      </c>
      <c r="DM19" s="250" cm="1">
        <f t="array" ref="DM19">_xlfn.IFNA(IF(INDEX(SectorsBlocks,ROW()-ROW(DM$5)+2,MATCH(SUBSTITUTE(RPName," ",""),SectorsBlocks_Top,0))&lt;&gt;0,INDEX(SectorsBlocks,ROW()-ROW(DM$5)+2,MATCH(SUBSTITUTE(RPName," ",""),SectorsBlocks_Top,0)+1),""),"")</f>
        <v>8.3333333333333329E-2</v>
      </c>
    </row>
    <row r="20" spans="1:117" ht="15" customHeight="1">
      <c r="A20" s="12"/>
      <c r="B20" s="95">
        <f t="shared" si="52"/>
        <v>43716</v>
      </c>
      <c r="C20" s="93" t="s">
        <v>128</v>
      </c>
      <c r="D20" s="284"/>
      <c r="E20" s="22">
        <f t="shared" ref="E20" si="99">IF(ISBLANK(C20),0,MAX(IF(AND(RP_MinStbyCredit="Yes",NOT(ISERR(SEARCH("Off SBY",J20)))),SbyCalloutMinCR,0),VLOOKUP(C20,DutyTypeDetails,MATCH("Min CR",DutyTypeDetails_Top,FALSE),FALSE),IF(ISBLANK(J20),0,VLOOKUP(J20,DutyCalloutTable,MATCH("Min CR",DutyCalloutTable_Top,0),FALSE))))</f>
        <v>0</v>
      </c>
      <c r="F20" s="22">
        <f t="shared" si="2"/>
        <v>0.1875</v>
      </c>
      <c r="G20" s="76">
        <f t="shared" si="3"/>
        <v>0</v>
      </c>
      <c r="H20" s="139"/>
      <c r="I20" s="139"/>
      <c r="J20" s="142"/>
      <c r="K20" s="142"/>
      <c r="L20" s="145"/>
      <c r="M20" s="35"/>
      <c r="N20" s="65"/>
      <c r="O20" s="148"/>
      <c r="P20" s="148"/>
      <c r="Q20" s="136">
        <f t="shared" si="4"/>
        <v>0</v>
      </c>
      <c r="R20" s="32"/>
      <c r="S20" s="153"/>
      <c r="T20" s="154"/>
      <c r="U20" s="32"/>
      <c r="V20" s="153"/>
      <c r="W20" s="154"/>
      <c r="X20" s="32"/>
      <c r="Y20" s="153"/>
      <c r="Z20" s="154"/>
      <c r="AA20" s="32"/>
      <c r="AB20" s="153"/>
      <c r="AC20" s="154"/>
      <c r="AD20" s="32"/>
      <c r="AE20" s="153"/>
      <c r="AF20" s="154"/>
      <c r="AG20" s="32"/>
      <c r="AH20" s="153"/>
      <c r="AI20" s="154"/>
      <c r="AJ20" s="159">
        <f t="shared" si="5"/>
        <v>0</v>
      </c>
      <c r="AK20" s="160">
        <f t="shared" si="5"/>
        <v>0</v>
      </c>
      <c r="AL20" s="313">
        <f t="shared" si="6"/>
        <v>0</v>
      </c>
      <c r="AM20" s="35"/>
      <c r="AN20" s="65" t="s">
        <v>455</v>
      </c>
      <c r="AO20" s="163">
        <v>5.5555555555555552E-2</v>
      </c>
      <c r="AP20" s="163">
        <v>5.2083333333333336E-2</v>
      </c>
      <c r="AQ20" s="136">
        <f t="shared" si="7"/>
        <v>2.7777777777777776E-2</v>
      </c>
      <c r="AR20" s="247">
        <f t="shared" si="54"/>
        <v>43716</v>
      </c>
      <c r="AS20" s="248">
        <f t="shared" si="8"/>
        <v>0.1875</v>
      </c>
      <c r="AT20" s="168">
        <f t="shared" ref="AT20" si="100">IF(RP_PaidPax="Yes",MAX(IF(ISNUMBER(Q20),Q20+IF(ISNUMBER(AQ20),AQ20,0),IF(ISNUMBER(AQ20),AQ20,0)),IF(OR($C20="TVL",C20="TVL-100",C20="TVL-OAL"),MinTVLCredit,0)),0)</f>
        <v>2.7777777777777776E-2</v>
      </c>
      <c r="AU20" s="169">
        <f t="shared" si="25"/>
        <v>0</v>
      </c>
      <c r="AV20" s="167">
        <f t="shared" ref="AV20" si="101">IF(AND(RP_FlyDutyRIG="Yes",OR(ISNUMBER(I20),ISNUMBER(H20))),DutyRIG*IF(ISNUMBER(I20),I20,H20),0)</f>
        <v>0</v>
      </c>
      <c r="AW20" s="318" t="str">
        <f ca="1">IF(OR(RP_TripDutyRIG&lt;&gt;"Yes",ISBLANK($D20)),"",IF($D20=$D21,$D20,MAX(0,_xlfn.IFNA(VLOOKUP($D20,TripRigList,8),0)-SUM(AX20:OFFSET(AX20,-COUNTIF($D$15:$D20,D20),0)))))</f>
        <v/>
      </c>
      <c r="AX20" s="68">
        <f t="shared" si="27"/>
        <v>0.21527777777777779</v>
      </c>
      <c r="AY20" s="266">
        <f t="shared" si="28"/>
        <v>5.166666666666667</v>
      </c>
      <c r="AZ20" s="171">
        <f t="shared" si="29"/>
        <v>0</v>
      </c>
      <c r="BA20" s="12"/>
      <c r="BB20" s="13">
        <f t="shared" si="11"/>
        <v>43716</v>
      </c>
      <c r="BC20" s="296" t="str">
        <f t="shared" si="12"/>
        <v>Ok</v>
      </c>
      <c r="BD20" s="296" t="str">
        <f t="shared" ref="BD20" si="102">IF(AND(NOT(ISBLANK($D20)),OR(_xlfn.IFNA(VLOOKUP(D20,TripRigList,8,0),"N/A")="N/A",ISNA(VLOOKUP($D20,TripRIGListNums,1,FALSE)))),"Err","Ok")</f>
        <v>Ok</v>
      </c>
      <c r="BE20" s="296" t="str">
        <f t="shared" si="14"/>
        <v>Ok</v>
      </c>
      <c r="BF20" s="296" t="str">
        <f t="shared" si="15"/>
        <v>Ok</v>
      </c>
      <c r="BG20" s="296" t="str">
        <f t="shared" si="16"/>
        <v>Ok</v>
      </c>
      <c r="BH20" s="296" t="str">
        <f t="shared" si="17"/>
        <v>Ok</v>
      </c>
      <c r="BI20" s="91" t="str">
        <f t="shared" si="18"/>
        <v>Ok</v>
      </c>
      <c r="BJ20" s="12"/>
      <c r="BK20" s="2" t="str">
        <f t="shared" si="31"/>
        <v>BNE-ADL</v>
      </c>
      <c r="BL20" s="7">
        <f t="shared" ref="BL20" si="103">IF(AND(ISNUMBER(BM20),BM20&gt;0),BM20,IF(ISNUMBER(VLOOKUP(BK20,RP_Trips,2,FALSE)),VLOOKUP(BK20,RP_Trips,2,FALSE),""))</f>
        <v>0.12847222222222232</v>
      </c>
      <c r="BM20" s="7">
        <f t="shared" ref="BM20" si="104">_xlfn.IFNA(IF(VLOOKUP(BK20,RP_MiscCalc_RouteBlockTimes,2,FALSE)&lt;&gt;0,VLOOKUP(BK20,RP_MiscCalc_RouteBlockTimes,2,FALSE),NA()),_xlfn.IFNA(IF(VLOOKUP(BK20,RP_RouteBlockTime_PreTVL,2,FALSE)&lt;&gt;0,VLOOKUP(BK20,RP_RouteBlockTime_PreTVL,2,FALSE),NA()),_xlfn.IFNA(IF(VLOOKUP(BK20,TVLRouteBlockTimes,2,FALSE)&lt;&gt;0,VLOOKUP(BK20,TVLRouteBlockTimes,2,FALSE),NA()),_xlfn.IFNA(IF(VLOOKUP(BK20,RP_RouteBlockTime_S1,2,FALSE)&lt;&gt;0,VLOOKUP(BK20,RP_RouteBlockTime_S1,2,FALSE),NA()),_xlfn.IFNA(VLOOKUP(BK20,RP_RouteBlockTime_S2,2,FALSE),_xlfn.IFNA(VLOOKUP(BK20,RP_RouteBlockTime_S3,2,FALSE),_xlfn.IFNA(VLOOKUP(BK20,RP_RouteBlockTime_S4,2,FALSE),_xlfn.IFNA(VLOOKUP(BK20,RP_RouteBlockTime_S5,2,FALSE),_xlfn.IFNA(VLOOKUP(BK20,RP_RouteBlockTime_S6,2,FALSE),_xlfn.IFNA(VLOOKUP(BK20,RP_RouteBlockTime_PostTVL,2,FALSE),""))))))))))</f>
        <v>0.12847222222222232</v>
      </c>
      <c r="BN20" s="2" t="str">
        <v>BNE-ADL</v>
      </c>
      <c r="BO20" s="1"/>
      <c r="BP20" s="235">
        <f ca="1"/>
        <v>1.38888888888889E-3</v>
      </c>
      <c r="BQ20" s="1"/>
      <c r="BR20" s="195" t="str">
        <f t="shared" ref="BR20" si="105">IF(ISBLANK(N20),"",IF(ISNUMBER(VLOOKUP(N20,RouteBlockTimes,2,FALSE)),IF(VLOOKUP(N20,RouteBlockTimes,2,FALSE)&lt;&gt;0,VLOOKUP(N20,RouteBlockTimes,2,FALSE),"Block_5"),"Block_5"))</f>
        <v/>
      </c>
      <c r="BS20" s="196" t="str">
        <f t="shared" si="35"/>
        <v/>
      </c>
      <c r="BT20" s="196" t="s">
        <v>110</v>
      </c>
      <c r="BU20" s="196" t="s">
        <v>112</v>
      </c>
      <c r="BV20" s="197" t="str">
        <f t="shared" ref="BV20" si="106">IF(ISBLANK(R20),"",IF(ISNUMBER(VLOOKUP(R20,RouteBlockTimes,2,FALSE)),IF(VLOOKUP(R20,RouteBlockTimes,2,FALSE)&lt;&gt;0,VLOOKUP(R20,RouteBlockTimes,2,FALSE),"Block_5"),"Block_5"))</f>
        <v/>
      </c>
      <c r="BW20" s="197" t="str">
        <f t="shared" ref="BW20" si="107">IF(ISBLANK(R20),"",IF(AND(NOT(ISBLANK(R20)),R20=RP_Roll_In_Sector,ISNUMBER(RP_Roll_In_Act_Block)),RP_Roll_In_Act_Block,"Block_1"))</f>
        <v/>
      </c>
      <c r="BX20" s="197" t="str">
        <f t="shared" ref="BX20" si="108">IF(ISBLANK(U20),"",IF(ISNUMBER(VLOOKUP(U20,RouteBlockTimes,2,FALSE)),IF(VLOOKUP(U20,RouteBlockTimes,2,FALSE)&lt;&gt;0,VLOOKUP(U20,RouteBlockTimes,2,FALSE),"Block_5"),"Block_5"))</f>
        <v/>
      </c>
      <c r="BY20" s="197" t="str">
        <f t="shared" si="39"/>
        <v/>
      </c>
      <c r="BZ20" s="197" t="str">
        <f t="shared" ref="BZ20" si="109">IF(ISBLANK(X20),"",IF(ISNUMBER(VLOOKUP(X20,RouteBlockTimes,2,FALSE)),IF(VLOOKUP(X20,RouteBlockTimes,2,FALSE)&lt;&gt;0,VLOOKUP(X20,RouteBlockTimes,2,FALSE),"Block_5"),"Block_5"))</f>
        <v/>
      </c>
      <c r="CA20" s="197" t="str">
        <f t="shared" si="41"/>
        <v/>
      </c>
      <c r="CB20" s="197" t="str">
        <f t="shared" ref="CB20" si="110">IF(ISBLANK(AA20),"",IF(ISNUMBER(VLOOKUP(AA20,RouteBlockTimes,2,FALSE)),IF(VLOOKUP(AA20,RouteBlockTimes,2,FALSE)&lt;&gt;0,VLOOKUP(AA20,RouteBlockTimes,2,FALSE),"Block_5"),"Block_5"))</f>
        <v/>
      </c>
      <c r="CC20" s="197" t="str">
        <f t="shared" si="43"/>
        <v/>
      </c>
      <c r="CD20" s="197" t="str">
        <f t="shared" ref="CD20" si="111">IF(ISBLANK(AD20),"",IF(ISNUMBER(VLOOKUP(AD20,RouteBlockTimes,2,FALSE)),IF(VLOOKUP(AD20,RouteBlockTimes,2,FALSE)&lt;&gt;0,VLOOKUP(AD20,RouteBlockTimes,2,FALSE),"Block_5"),"Block_5"))</f>
        <v/>
      </c>
      <c r="CE20" s="197" t="str">
        <f t="shared" si="45"/>
        <v/>
      </c>
      <c r="CF20" s="197" t="str">
        <f t="shared" ref="CF20" si="112">IF(ISBLANK(AG20),"",IF(ISNUMBER(VLOOKUP(AG20,RouteBlockTimes,2,FALSE)),IF(VLOOKUP(AG20,RouteBlockTimes,2,FALSE)&lt;&gt;0,VLOOKUP(AG20,RouteBlockTimes,2,FALSE),"Block_5"),"Block_5"))</f>
        <v/>
      </c>
      <c r="CG20" s="197" t="str">
        <f t="shared" si="47"/>
        <v/>
      </c>
      <c r="CH20" s="196">
        <f t="shared" ref="CH20" si="113">IF(ISBLANK(AN20),"",IF(ISNUMBER(VLOOKUP(AN20,RouteBlockTimes,2,FALSE)),IF(VLOOKUP(AN20,RouteBlockTimes,2,FALSE)&lt;&gt;0,VLOOKUP(AN20,RouteBlockTimes,2,FALSE),"Block_5"),"Block_5"))</f>
        <v>5.9027777777777783E-2</v>
      </c>
      <c r="CI20" s="198" t="str">
        <f t="shared" si="49"/>
        <v>Block_1</v>
      </c>
      <c r="CK20" s="219">
        <f t="shared" si="21"/>
        <v>0.82638888888888884</v>
      </c>
      <c r="CL20" s="219">
        <v>1.0416666666666701E-2</v>
      </c>
      <c r="CM20" s="219">
        <v>1.38888888888889E-2</v>
      </c>
      <c r="CN20" s="219">
        <f t="shared" si="50"/>
        <v>0.77847222222222223</v>
      </c>
      <c r="CO20" s="219">
        <f t="shared" si="50"/>
        <v>0.10833333333333334</v>
      </c>
      <c r="CP20" s="219">
        <v>1.38888888888889E-2</v>
      </c>
      <c r="CQ20" s="219">
        <v>2.7777777777777801E-3</v>
      </c>
      <c r="CS20" s="219">
        <f t="shared" si="22"/>
        <v>0.93402777777777779</v>
      </c>
      <c r="CT20" s="219">
        <v>1.0416666666666701E-2</v>
      </c>
      <c r="CU20" s="219">
        <v>1.38888888888889E-2</v>
      </c>
      <c r="CV20" s="219">
        <f t="shared" si="51"/>
        <v>0.88611111111111107</v>
      </c>
      <c r="CW20" s="219">
        <f t="shared" si="51"/>
        <v>0.10138888888888889</v>
      </c>
      <c r="CX20" s="219">
        <v>1.38888888888889E-2</v>
      </c>
      <c r="CY20" s="219">
        <v>2.7777777777777801E-3</v>
      </c>
      <c r="DA20" s="238">
        <v>7.2916666666666699E-2</v>
      </c>
      <c r="DB20" s="238">
        <v>7.9861111111111105E-2</v>
      </c>
      <c r="DC20" s="238">
        <v>7.9861111111111105E-2</v>
      </c>
      <c r="DD20" s="238">
        <v>7.9861111111111105E-2</v>
      </c>
      <c r="DE20" s="238">
        <v>7.9861111111111105E-2</v>
      </c>
      <c r="DF20" s="238">
        <v>7.9861111111111105E-2</v>
      </c>
      <c r="DG20" s="238">
        <v>7.9861111111111105E-2</v>
      </c>
      <c r="DH20" s="238">
        <v>7.9861111111111105E-2</v>
      </c>
      <c r="DI20" s="238">
        <v>7.9861111111111105E-2</v>
      </c>
      <c r="DJ20" s="238">
        <v>7.9861111111111105E-2</v>
      </c>
      <c r="DL20" s="2" t="str" cm="1">
        <f t="array" ref="DL20">_xlfn.IFNA(IF(INDEX(SectorsBlocks,ROW()-ROW(DL$5)+2,MATCH(SUBSTITUTE(RPName," ",""),SectorsBlocks_Top,0))&lt;&gt;0,INDEX(SectorsBlocks,ROW()-ROW(DL$5)+2,MATCH(SUBSTITUTE(RPName," ",""),SectorsBlocks_Top,0)),""),"")</f>
        <v>BME-PER</v>
      </c>
      <c r="DM20" s="250" cm="1">
        <f t="array" ref="DM20">_xlfn.IFNA(IF(INDEX(SectorsBlocks,ROW()-ROW(DM$5)+2,MATCH(SUBSTITUTE(RPName," ",""),SectorsBlocks_Top,0))&lt;&gt;0,INDEX(SectorsBlocks,ROW()-ROW(DM$5)+2,MATCH(SUBSTITUTE(RPName," ",""),SectorsBlocks_Top,0)+1),""),"")</f>
        <v>0.11458333333333333</v>
      </c>
    </row>
    <row r="21" spans="1:117" ht="15" customHeight="1">
      <c r="A21" s="12"/>
      <c r="B21" s="95">
        <f t="shared" si="52"/>
        <v>43717</v>
      </c>
      <c r="C21" s="93" t="s">
        <v>204</v>
      </c>
      <c r="D21" s="284"/>
      <c r="E21" s="22">
        <f t="shared" ref="E21" si="114">IF(ISBLANK(C21),0,MAX(IF(AND(RP_MinStbyCredit="Yes",NOT(ISERR(SEARCH("Off SBY",J21)))),SbyCalloutMinCR,0),VLOOKUP(C21,DutyTypeDetails,MATCH("Min CR",DutyTypeDetails_Top,FALSE),FALSE),IF(ISBLANK(J21),0,VLOOKUP(J21,DutyCalloutTable,MATCH("Min CR",DutyCalloutTable_Top,0),FALSE))))</f>
        <v>0</v>
      </c>
      <c r="F21" s="22">
        <f t="shared" si="2"/>
        <v>0</v>
      </c>
      <c r="G21" s="76">
        <f t="shared" si="3"/>
        <v>0</v>
      </c>
      <c r="H21" s="139">
        <v>0.25</v>
      </c>
      <c r="I21" s="139">
        <v>0.26041666666666669</v>
      </c>
      <c r="J21" s="142"/>
      <c r="K21" s="142"/>
      <c r="L21" s="145"/>
      <c r="M21" s="35"/>
      <c r="N21" s="65"/>
      <c r="O21" s="148"/>
      <c r="P21" s="148"/>
      <c r="Q21" s="136">
        <f t="shared" si="4"/>
        <v>0</v>
      </c>
      <c r="R21" s="32" t="s">
        <v>439</v>
      </c>
      <c r="S21" s="153">
        <v>5.5555555555555552E-2</v>
      </c>
      <c r="T21" s="154">
        <v>5.2083333333333336E-2</v>
      </c>
      <c r="U21" s="32" t="s">
        <v>445</v>
      </c>
      <c r="V21" s="153">
        <v>5.9027777777777783E-2</v>
      </c>
      <c r="W21" s="154">
        <v>6.5972222222222224E-2</v>
      </c>
      <c r="X21" s="32" t="s">
        <v>459</v>
      </c>
      <c r="Y21" s="153">
        <v>9.0277777777777776E-2</v>
      </c>
      <c r="Z21" s="154">
        <v>9.7222222222222224E-2</v>
      </c>
      <c r="AA21" s="32"/>
      <c r="AB21" s="153"/>
      <c r="AC21" s="154"/>
      <c r="AD21" s="32"/>
      <c r="AE21" s="153"/>
      <c r="AF21" s="154"/>
      <c r="AG21" s="32"/>
      <c r="AH21" s="153"/>
      <c r="AI21" s="154"/>
      <c r="AJ21" s="159">
        <f t="shared" si="5"/>
        <v>0.2048611111111111</v>
      </c>
      <c r="AK21" s="160">
        <f t="shared" si="5"/>
        <v>0.21527777777777779</v>
      </c>
      <c r="AL21" s="313">
        <f t="shared" si="6"/>
        <v>0.21875</v>
      </c>
      <c r="AM21" s="35"/>
      <c r="AN21" s="65"/>
      <c r="AO21" s="163"/>
      <c r="AP21" s="163"/>
      <c r="AQ21" s="136">
        <f t="shared" si="7"/>
        <v>0</v>
      </c>
      <c r="AR21" s="247">
        <f t="shared" si="54"/>
        <v>43717</v>
      </c>
      <c r="AS21" s="248">
        <f t="shared" si="8"/>
        <v>0</v>
      </c>
      <c r="AT21" s="168">
        <f t="shared" ref="AT21" si="115">IF(RP_PaidPax="Yes",MAX(IF(ISNUMBER(Q21),Q21+IF(ISNUMBER(AQ21),AQ21,0),IF(ISNUMBER(AQ21),AQ21,0)),IF(OR($C21="TVL",C21="TVL-100",C21="TVL-OAL"),MinTVLCredit,0)),0)</f>
        <v>0</v>
      </c>
      <c r="AU21" s="169">
        <f t="shared" si="25"/>
        <v>0.21875</v>
      </c>
      <c r="AV21" s="167">
        <f t="shared" ref="AV21" si="116">IF(AND(RP_FlyDutyRIG="Yes",OR(ISNUMBER(I21),ISNUMBER(H21))),DutyRIG*IF(ISNUMBER(I21),I21,H21),0)</f>
        <v>0.13020833333333334</v>
      </c>
      <c r="AW21" s="318" t="str">
        <f ca="1">IF(OR(RP_TripDutyRIG&lt;&gt;"Yes",ISBLANK($D21)),"",IF($D21=$D22,$D21,MAX(0,_xlfn.IFNA(VLOOKUP($D21,TripRigList,8),0)-SUM(AX21:OFFSET(AX21,-COUNTIF($D$15:$D21,D21),0)))))</f>
        <v/>
      </c>
      <c r="AX21" s="68">
        <f t="shared" si="27"/>
        <v>0.21875</v>
      </c>
      <c r="AY21" s="266">
        <f t="shared" si="28"/>
        <v>5.25</v>
      </c>
      <c r="AZ21" s="171">
        <f t="shared" si="29"/>
        <v>0</v>
      </c>
      <c r="BA21" s="12"/>
      <c r="BB21" s="13">
        <f t="shared" si="11"/>
        <v>43717</v>
      </c>
      <c r="BC21" s="296" t="str">
        <f t="shared" si="12"/>
        <v>Ok</v>
      </c>
      <c r="BD21" s="296" t="str">
        <f t="shared" ref="BD21" si="117">IF(AND(NOT(ISBLANK($D21)),OR(_xlfn.IFNA(VLOOKUP(D21,TripRigList,8,0),"N/A")="N/A",ISNA(VLOOKUP($D21,TripRIGListNums,1,FALSE)))),"Err","Ok")</f>
        <v>Ok</v>
      </c>
      <c r="BE21" s="296" t="str">
        <f t="shared" si="14"/>
        <v>Ok</v>
      </c>
      <c r="BF21" s="296" t="str">
        <f t="shared" si="15"/>
        <v>Ok</v>
      </c>
      <c r="BG21" s="296" t="str">
        <f t="shared" si="16"/>
        <v>Ok</v>
      </c>
      <c r="BH21" s="296" t="str">
        <f t="shared" si="17"/>
        <v>Ok</v>
      </c>
      <c r="BI21" s="91" t="str">
        <f t="shared" si="18"/>
        <v>Ok</v>
      </c>
      <c r="BJ21" s="12"/>
      <c r="BK21" s="2" t="str">
        <f t="shared" si="31"/>
        <v>BNE-CNS</v>
      </c>
      <c r="BL21" s="7">
        <f t="shared" ref="BL21" si="118">IF(AND(ISNUMBER(BM21),BM21&gt;0),BM21,IF(ISNUMBER(VLOOKUP(BK21,RP_Trips,2,FALSE)),VLOOKUP(BK21,RP_Trips,2,FALSE),""))</f>
        <v>6.5972222222222224E-2</v>
      </c>
      <c r="BM21" s="7">
        <f t="shared" ref="BM21" si="119">_xlfn.IFNA(IF(VLOOKUP(BK21,RP_MiscCalc_RouteBlockTimes,2,FALSE)&lt;&gt;0,VLOOKUP(BK21,RP_MiscCalc_RouteBlockTimes,2,FALSE),NA()),_xlfn.IFNA(IF(VLOOKUP(BK21,RP_RouteBlockTime_PreTVL,2,FALSE)&lt;&gt;0,VLOOKUP(BK21,RP_RouteBlockTime_PreTVL,2,FALSE),NA()),_xlfn.IFNA(IF(VLOOKUP(BK21,TVLRouteBlockTimes,2,FALSE)&lt;&gt;0,VLOOKUP(BK21,TVLRouteBlockTimes,2,FALSE),NA()),_xlfn.IFNA(IF(VLOOKUP(BK21,RP_RouteBlockTime_S1,2,FALSE)&lt;&gt;0,VLOOKUP(BK21,RP_RouteBlockTime_S1,2,FALSE),NA()),_xlfn.IFNA(VLOOKUP(BK21,RP_RouteBlockTime_S2,2,FALSE),_xlfn.IFNA(VLOOKUP(BK21,RP_RouteBlockTime_S3,2,FALSE),_xlfn.IFNA(VLOOKUP(BK21,RP_RouteBlockTime_S4,2,FALSE),_xlfn.IFNA(VLOOKUP(BK21,RP_RouteBlockTime_S5,2,FALSE),_xlfn.IFNA(VLOOKUP(BK21,RP_RouteBlockTime_S6,2,FALSE),_xlfn.IFNA(VLOOKUP(BK21,RP_RouteBlockTime_PostTVL,2,FALSE),""))))))))))</f>
        <v>6.5972222222222224E-2</v>
      </c>
      <c r="BN21" s="2" t="str">
        <v>BNE-CNS</v>
      </c>
      <c r="BO21" s="1"/>
      <c r="BP21" s="235">
        <f ca="1"/>
        <v>2.0833333333333298E-3</v>
      </c>
      <c r="BQ21" s="1"/>
      <c r="BR21" s="195" t="str">
        <f t="shared" ref="BR21" si="120">IF(ISBLANK(N21),"",IF(ISNUMBER(VLOOKUP(N21,RouteBlockTimes,2,FALSE)),IF(VLOOKUP(N21,RouteBlockTimes,2,FALSE)&lt;&gt;0,VLOOKUP(N21,RouteBlockTimes,2,FALSE),"Block_5"),"Block_5"))</f>
        <v/>
      </c>
      <c r="BS21" s="196" t="str">
        <f t="shared" si="35"/>
        <v/>
      </c>
      <c r="BT21" s="196" t="s">
        <v>110</v>
      </c>
      <c r="BU21" s="196" t="s">
        <v>112</v>
      </c>
      <c r="BV21" s="197">
        <f t="shared" ref="BV21" si="121">IF(ISBLANK(R21),"",IF(ISNUMBER(VLOOKUP(R21,RouteBlockTimes,2,FALSE)),IF(VLOOKUP(R21,RouteBlockTimes,2,FALSE)&lt;&gt;0,VLOOKUP(R21,RouteBlockTimes,2,FALSE),"Block_5"),"Block_5"))</f>
        <v>5.5555555555555552E-2</v>
      </c>
      <c r="BW21" s="197" t="str">
        <f t="shared" ref="BW21" si="122">IF(ISBLANK(R21),"",IF(AND(NOT(ISBLANK(R21)),R21=RP_Roll_In_Sector,ISNUMBER(RP_Roll_In_Act_Block)),RP_Roll_In_Act_Block,"Block_1"))</f>
        <v>Block_1</v>
      </c>
      <c r="BX21" s="197">
        <f t="shared" ref="BX21" si="123">IF(ISBLANK(U21),"",IF(ISNUMBER(VLOOKUP(U21,RouteBlockTimes,2,FALSE)),IF(VLOOKUP(U21,RouteBlockTimes,2,FALSE)&lt;&gt;0,VLOOKUP(U21,RouteBlockTimes,2,FALSE),"Block_5"),"Block_5"))</f>
        <v>5.9027777777777783E-2</v>
      </c>
      <c r="BY21" s="197" t="str">
        <f t="shared" si="39"/>
        <v>Block_1</v>
      </c>
      <c r="BZ21" s="197">
        <f t="shared" ref="BZ21" si="124">IF(ISBLANK(X21),"",IF(ISNUMBER(VLOOKUP(X21,RouteBlockTimes,2,FALSE)),IF(VLOOKUP(X21,RouteBlockTimes,2,FALSE)&lt;&gt;0,VLOOKUP(X21,RouteBlockTimes,2,FALSE),"Block_5"),"Block_5"))</f>
        <v>9.0277777777777776E-2</v>
      </c>
      <c r="CA21" s="197" t="str">
        <f t="shared" si="41"/>
        <v>Block_1</v>
      </c>
      <c r="CB21" s="197" t="str">
        <f t="shared" ref="CB21" si="125">IF(ISBLANK(AA21),"",IF(ISNUMBER(VLOOKUP(AA21,RouteBlockTimes,2,FALSE)),IF(VLOOKUP(AA21,RouteBlockTimes,2,FALSE)&lt;&gt;0,VLOOKUP(AA21,RouteBlockTimes,2,FALSE),"Block_5"),"Block_5"))</f>
        <v/>
      </c>
      <c r="CC21" s="197" t="str">
        <f t="shared" si="43"/>
        <v/>
      </c>
      <c r="CD21" s="197" t="str">
        <f t="shared" ref="CD21" si="126">IF(ISBLANK(AD21),"",IF(ISNUMBER(VLOOKUP(AD21,RouteBlockTimes,2,FALSE)),IF(VLOOKUP(AD21,RouteBlockTimes,2,FALSE)&lt;&gt;0,VLOOKUP(AD21,RouteBlockTimes,2,FALSE),"Block_5"),"Block_5"))</f>
        <v/>
      </c>
      <c r="CE21" s="197" t="str">
        <f t="shared" si="45"/>
        <v/>
      </c>
      <c r="CF21" s="197" t="str">
        <f t="shared" ref="CF21" si="127">IF(ISBLANK(AG21),"",IF(ISNUMBER(VLOOKUP(AG21,RouteBlockTimes,2,FALSE)),IF(VLOOKUP(AG21,RouteBlockTimes,2,FALSE)&lt;&gt;0,VLOOKUP(AG21,RouteBlockTimes,2,FALSE),"Block_5"),"Block_5"))</f>
        <v/>
      </c>
      <c r="CG21" s="197" t="str">
        <f t="shared" si="47"/>
        <v/>
      </c>
      <c r="CH21" s="196" t="str">
        <f t="shared" ref="CH21" si="128">IF(ISBLANK(AN21),"",IF(ISNUMBER(VLOOKUP(AN21,RouteBlockTimes,2,FALSE)),IF(VLOOKUP(AN21,RouteBlockTimes,2,FALSE)&lt;&gt;0,VLOOKUP(AN21,RouteBlockTimes,2,FALSE),"Block_5"),"Block_5"))</f>
        <v/>
      </c>
      <c r="CI21" s="198" t="str">
        <f t="shared" si="49"/>
        <v/>
      </c>
      <c r="CK21" s="219">
        <f t="shared" si="21"/>
        <v>0.82986111111111105</v>
      </c>
      <c r="CL21" s="219">
        <v>1.38888888888889E-2</v>
      </c>
      <c r="CM21" s="219">
        <v>1.7361111111111101E-2</v>
      </c>
      <c r="CN21" s="219">
        <f t="shared" si="50"/>
        <v>0.77916666666666667</v>
      </c>
      <c r="CO21" s="219">
        <f t="shared" si="50"/>
        <v>0.10902777777777778</v>
      </c>
      <c r="CP21" s="219">
        <v>1.7361111111111101E-2</v>
      </c>
      <c r="CQ21" s="219">
        <v>3.4722222222222199E-3</v>
      </c>
      <c r="CS21" s="219">
        <f t="shared" si="22"/>
        <v>0.9375</v>
      </c>
      <c r="CT21" s="219">
        <v>1.38888888888889E-2</v>
      </c>
      <c r="CU21" s="219">
        <v>1.7361111111111101E-2</v>
      </c>
      <c r="CV21" s="219">
        <f t="shared" si="51"/>
        <v>0.88680555555555551</v>
      </c>
      <c r="CW21" s="219">
        <f t="shared" si="51"/>
        <v>0.10208333333333333</v>
      </c>
      <c r="CX21" s="219">
        <v>1.7361111111111101E-2</v>
      </c>
      <c r="CY21" s="219">
        <v>3.4722222222222199E-3</v>
      </c>
      <c r="DA21" s="238">
        <v>7.6388888888888895E-2</v>
      </c>
      <c r="DB21" s="238">
        <v>8.3333333333333301E-2</v>
      </c>
      <c r="DC21" s="238">
        <v>8.3333333333333301E-2</v>
      </c>
      <c r="DD21" s="238">
        <v>8.3333333333333301E-2</v>
      </c>
      <c r="DE21" s="238">
        <v>8.3333333333333301E-2</v>
      </c>
      <c r="DF21" s="238">
        <v>8.3333333333333301E-2</v>
      </c>
      <c r="DG21" s="238">
        <v>8.3333333333333301E-2</v>
      </c>
      <c r="DH21" s="238">
        <v>8.3333333333333301E-2</v>
      </c>
      <c r="DI21" s="238">
        <v>8.3333333333333301E-2</v>
      </c>
      <c r="DJ21" s="238">
        <v>8.3333333333333301E-2</v>
      </c>
      <c r="DL21" s="2" t="str" cm="1">
        <f t="array" ref="DL21">_xlfn.IFNA(IF(INDEX(SectorsBlocks,ROW()-ROW(DL$5)+2,MATCH(SUBSTITUTE(RPName," ",""),SectorsBlocks_Top,0))&lt;&gt;0,INDEX(SectorsBlocks,ROW()-ROW(DL$5)+2,MATCH(SUBSTITUTE(RPName," ",""),SectorsBlocks_Top,0)),""),"")</f>
        <v>BME-WLP</v>
      </c>
      <c r="DM21" s="250" cm="1">
        <f t="array" ref="DM21">_xlfn.IFNA(IF(INDEX(SectorsBlocks,ROW()-ROW(DM$5)+2,MATCH(SUBSTITUTE(RPName," ",""),SectorsBlocks_Top,0))&lt;&gt;0,INDEX(SectorsBlocks,ROW()-ROW(DM$5)+2,MATCH(SUBSTITUTE(RPName," ",""),SectorsBlocks_Top,0)+1),""),"")</f>
        <v>5.5555555555555552E-2</v>
      </c>
    </row>
    <row r="22" spans="1:117" ht="15" customHeight="1">
      <c r="A22" s="12"/>
      <c r="B22" s="95">
        <f t="shared" si="52"/>
        <v>43718</v>
      </c>
      <c r="C22" s="93" t="s">
        <v>204</v>
      </c>
      <c r="D22" s="284"/>
      <c r="E22" s="22">
        <f t="shared" ref="E22" si="129">IF(ISBLANK(C22),0,MAX(IF(AND(RP_MinStbyCredit="Yes",NOT(ISERR(SEARCH("Off SBY",J22)))),SbyCalloutMinCR,0),VLOOKUP(C22,DutyTypeDetails,MATCH("Min CR",DutyTypeDetails_Top,FALSE),FALSE),IF(ISBLANK(J22),0,VLOOKUP(J22,DutyCalloutTable,MATCH("Min CR",DutyCalloutTable_Top,0),FALSE))))</f>
        <v>0</v>
      </c>
      <c r="F22" s="22">
        <f t="shared" si="2"/>
        <v>0</v>
      </c>
      <c r="G22" s="76">
        <f t="shared" si="3"/>
        <v>0</v>
      </c>
      <c r="H22" s="139">
        <v>0.25</v>
      </c>
      <c r="I22" s="139">
        <v>0.47916666666666669</v>
      </c>
      <c r="J22" s="142"/>
      <c r="K22" s="142"/>
      <c r="L22" s="145"/>
      <c r="M22" s="35"/>
      <c r="N22" s="65"/>
      <c r="O22" s="148"/>
      <c r="P22" s="148"/>
      <c r="Q22" s="136">
        <f t="shared" si="4"/>
        <v>0</v>
      </c>
      <c r="R22" s="32" t="s">
        <v>458</v>
      </c>
      <c r="S22" s="153">
        <v>7.9861111111111105E-2</v>
      </c>
      <c r="T22" s="154">
        <v>8.6805555555555566E-2</v>
      </c>
      <c r="U22" s="32" t="s">
        <v>450</v>
      </c>
      <c r="V22" s="153">
        <v>5.5555555555555552E-2</v>
      </c>
      <c r="W22" s="154">
        <v>5.9027777777777783E-2</v>
      </c>
      <c r="X22" s="32" t="s">
        <v>455</v>
      </c>
      <c r="Y22" s="153">
        <v>5.5555555555555552E-2</v>
      </c>
      <c r="Z22" s="154">
        <v>6.25E-2</v>
      </c>
      <c r="AA22" s="32"/>
      <c r="AB22" s="153"/>
      <c r="AC22" s="154"/>
      <c r="AD22" s="32"/>
      <c r="AE22" s="153"/>
      <c r="AF22" s="154"/>
      <c r="AG22" s="32"/>
      <c r="AH22" s="153"/>
      <c r="AI22" s="154"/>
      <c r="AJ22" s="159">
        <f t="shared" si="5"/>
        <v>0.19097222222222221</v>
      </c>
      <c r="AK22" s="160">
        <f t="shared" si="5"/>
        <v>0.20833333333333334</v>
      </c>
      <c r="AL22" s="313">
        <f t="shared" si="6"/>
        <v>0.20833333333333334</v>
      </c>
      <c r="AM22" s="35"/>
      <c r="AN22" s="65"/>
      <c r="AO22" s="163"/>
      <c r="AP22" s="163"/>
      <c r="AQ22" s="136">
        <f t="shared" si="7"/>
        <v>0</v>
      </c>
      <c r="AR22" s="247">
        <f t="shared" si="54"/>
        <v>43718</v>
      </c>
      <c r="AS22" s="248">
        <f t="shared" si="8"/>
        <v>0</v>
      </c>
      <c r="AT22" s="168">
        <f t="shared" ref="AT22" si="130">IF(RP_PaidPax="Yes",MAX(IF(ISNUMBER(Q22),Q22+IF(ISNUMBER(AQ22),AQ22,0),IF(ISNUMBER(AQ22),AQ22,0)),IF(OR($C22="TVL",C22="TVL-100",C22="TVL-OAL"),MinTVLCredit,0)),0)</f>
        <v>0</v>
      </c>
      <c r="AU22" s="169">
        <f t="shared" si="25"/>
        <v>0.20833333333333334</v>
      </c>
      <c r="AV22" s="167">
        <f t="shared" ref="AV22" si="131">IF(AND(RP_FlyDutyRIG="Yes",OR(ISNUMBER(I22),ISNUMBER(H22))),DutyRIG*IF(ISNUMBER(I22),I22,H22),0)</f>
        <v>0.23958333333333334</v>
      </c>
      <c r="AW22" s="318" t="str">
        <f ca="1">IF(OR(RP_TripDutyRIG&lt;&gt;"Yes",ISBLANK($D22)),"",IF($D22=$D23,$D22,MAX(0,_xlfn.IFNA(VLOOKUP($D22,TripRigList,8),0)-SUM(AX22:OFFSET(AX22,-COUNTIF($D$15:$D22,D22),0)))))</f>
        <v/>
      </c>
      <c r="AX22" s="68">
        <f t="shared" si="27"/>
        <v>0.23958333333333334</v>
      </c>
      <c r="AY22" s="266">
        <f t="shared" si="28"/>
        <v>5.75</v>
      </c>
      <c r="AZ22" s="171">
        <f t="shared" si="29"/>
        <v>0</v>
      </c>
      <c r="BA22" s="12"/>
      <c r="BB22" s="13">
        <f t="shared" si="11"/>
        <v>43718</v>
      </c>
      <c r="BC22" s="296" t="str">
        <f t="shared" si="12"/>
        <v>Ok</v>
      </c>
      <c r="BD22" s="296" t="str">
        <f t="shared" ref="BD22" si="132">IF(AND(NOT(ISBLANK($D22)),OR(_xlfn.IFNA(VLOOKUP(D22,TripRigList,8,0),"N/A")="N/A",ISNA(VLOOKUP($D22,TripRIGListNums,1,FALSE)))),"Err","Ok")</f>
        <v>Ok</v>
      </c>
      <c r="BE22" s="296" t="str">
        <f t="shared" si="14"/>
        <v>Ok</v>
      </c>
      <c r="BF22" s="296" t="str">
        <f t="shared" si="15"/>
        <v>Ok</v>
      </c>
      <c r="BG22" s="296" t="str">
        <f t="shared" si="16"/>
        <v>Ok</v>
      </c>
      <c r="BH22" s="296" t="str">
        <f t="shared" si="17"/>
        <v>Ok</v>
      </c>
      <c r="BI22" s="91" t="str">
        <f t="shared" si="18"/>
        <v>Ok</v>
      </c>
      <c r="BJ22" s="12"/>
      <c r="BK22" s="2" t="str">
        <f t="shared" si="31"/>
        <v>CNS-HND</v>
      </c>
      <c r="BL22" s="7">
        <f t="shared" ref="BL22" si="133">IF(AND(ISNUMBER(BM22),BM22&gt;0),BM22,IF(ISNUMBER(VLOOKUP(BK22,RP_Trips,2,FALSE)),VLOOKUP(BK22,RP_Trips,2,FALSE),""))</f>
        <v>0.32291666666666669</v>
      </c>
      <c r="BM22" s="7">
        <f t="shared" ref="BM22" si="134">_xlfn.IFNA(IF(VLOOKUP(BK22,RP_MiscCalc_RouteBlockTimes,2,FALSE)&lt;&gt;0,VLOOKUP(BK22,RP_MiscCalc_RouteBlockTimes,2,FALSE),NA()),_xlfn.IFNA(IF(VLOOKUP(BK22,RP_RouteBlockTime_PreTVL,2,FALSE)&lt;&gt;0,VLOOKUP(BK22,RP_RouteBlockTime_PreTVL,2,FALSE),NA()),_xlfn.IFNA(IF(VLOOKUP(BK22,TVLRouteBlockTimes,2,FALSE)&lt;&gt;0,VLOOKUP(BK22,TVLRouteBlockTimes,2,FALSE),NA()),_xlfn.IFNA(IF(VLOOKUP(BK22,RP_RouteBlockTime_S1,2,FALSE)&lt;&gt;0,VLOOKUP(BK22,RP_RouteBlockTime_S1,2,FALSE),NA()),_xlfn.IFNA(VLOOKUP(BK22,RP_RouteBlockTime_S2,2,FALSE),_xlfn.IFNA(VLOOKUP(BK22,RP_RouteBlockTime_S3,2,FALSE),_xlfn.IFNA(VLOOKUP(BK22,RP_RouteBlockTime_S4,2,FALSE),_xlfn.IFNA(VLOOKUP(BK22,RP_RouteBlockTime_S5,2,FALSE),_xlfn.IFNA(VLOOKUP(BK22,RP_RouteBlockTime_S6,2,FALSE),_xlfn.IFNA(VLOOKUP(BK22,RP_RouteBlockTime_PostTVL,2,FALSE),""))))))))))</f>
        <v>0.32291666666666669</v>
      </c>
      <c r="BN22" s="2" t="str">
        <v>CNS-HND</v>
      </c>
      <c r="BO22" s="1"/>
      <c r="BP22" s="235">
        <f ca="1"/>
        <v>2.7777777777777801E-3</v>
      </c>
      <c r="BQ22" s="1"/>
      <c r="BR22" s="195" t="str">
        <f t="shared" ref="BR22" si="135">IF(ISBLANK(N22),"",IF(ISNUMBER(VLOOKUP(N22,RouteBlockTimes,2,FALSE)),IF(VLOOKUP(N22,RouteBlockTimes,2,FALSE)&lt;&gt;0,VLOOKUP(N22,RouteBlockTimes,2,FALSE),"Block_5"),"Block_5"))</f>
        <v/>
      </c>
      <c r="BS22" s="196" t="str">
        <f t="shared" si="35"/>
        <v/>
      </c>
      <c r="BT22" s="196" t="s">
        <v>110</v>
      </c>
      <c r="BU22" s="196" t="s">
        <v>112</v>
      </c>
      <c r="BV22" s="197">
        <f t="shared" ref="BV22" si="136">IF(ISBLANK(R22),"",IF(ISNUMBER(VLOOKUP(R22,RouteBlockTimes,2,FALSE)),IF(VLOOKUP(R22,RouteBlockTimes,2,FALSE)&lt;&gt;0,VLOOKUP(R22,RouteBlockTimes,2,FALSE),"Block_5"),"Block_5"))</f>
        <v>7.9861111111111105E-2</v>
      </c>
      <c r="BW22" s="197" t="str">
        <f t="shared" ref="BW22" si="137">IF(ISBLANK(R22),"",IF(AND(NOT(ISBLANK(R22)),R22=RP_Roll_In_Sector,ISNUMBER(RP_Roll_In_Act_Block)),RP_Roll_In_Act_Block,"Block_1"))</f>
        <v>Block_1</v>
      </c>
      <c r="BX22" s="197">
        <f t="shared" ref="BX22" si="138">IF(ISBLANK(U22),"",IF(ISNUMBER(VLOOKUP(U22,RouteBlockTimes,2,FALSE)),IF(VLOOKUP(U22,RouteBlockTimes,2,FALSE)&lt;&gt;0,VLOOKUP(U22,RouteBlockTimes,2,FALSE),"Block_5"),"Block_5"))</f>
        <v>5.5555555555555552E-2</v>
      </c>
      <c r="BY22" s="197" t="str">
        <f t="shared" si="39"/>
        <v>Block_1</v>
      </c>
      <c r="BZ22" s="197">
        <f t="shared" ref="BZ22" si="139">IF(ISBLANK(X22),"",IF(ISNUMBER(VLOOKUP(X22,RouteBlockTimes,2,FALSE)),IF(VLOOKUP(X22,RouteBlockTimes,2,FALSE)&lt;&gt;0,VLOOKUP(X22,RouteBlockTimes,2,FALSE),"Block_5"),"Block_5"))</f>
        <v>5.9027777777777783E-2</v>
      </c>
      <c r="CA22" s="197" t="str">
        <f t="shared" si="41"/>
        <v>Block_1</v>
      </c>
      <c r="CB22" s="197" t="str">
        <f t="shared" ref="CB22" si="140">IF(ISBLANK(AA22),"",IF(ISNUMBER(VLOOKUP(AA22,RouteBlockTimes,2,FALSE)),IF(VLOOKUP(AA22,RouteBlockTimes,2,FALSE)&lt;&gt;0,VLOOKUP(AA22,RouteBlockTimes,2,FALSE),"Block_5"),"Block_5"))</f>
        <v/>
      </c>
      <c r="CC22" s="197" t="str">
        <f t="shared" si="43"/>
        <v/>
      </c>
      <c r="CD22" s="197" t="str">
        <f t="shared" ref="CD22" si="141">IF(ISBLANK(AD22),"",IF(ISNUMBER(VLOOKUP(AD22,RouteBlockTimes,2,FALSE)),IF(VLOOKUP(AD22,RouteBlockTimes,2,FALSE)&lt;&gt;0,VLOOKUP(AD22,RouteBlockTimes,2,FALSE),"Block_5"),"Block_5"))</f>
        <v/>
      </c>
      <c r="CE22" s="197" t="str">
        <f t="shared" si="45"/>
        <v/>
      </c>
      <c r="CF22" s="197" t="str">
        <f t="shared" ref="CF22" si="142">IF(ISBLANK(AG22),"",IF(ISNUMBER(VLOOKUP(AG22,RouteBlockTimes,2,FALSE)),IF(VLOOKUP(AG22,RouteBlockTimes,2,FALSE)&lt;&gt;0,VLOOKUP(AG22,RouteBlockTimes,2,FALSE),"Block_5"),"Block_5"))</f>
        <v/>
      </c>
      <c r="CG22" s="197" t="str">
        <f t="shared" si="47"/>
        <v/>
      </c>
      <c r="CH22" s="196" t="str">
        <f t="shared" ref="CH22" si="143">IF(ISBLANK(AN22),"",IF(ISNUMBER(VLOOKUP(AN22,RouteBlockTimes,2,FALSE)),IF(VLOOKUP(AN22,RouteBlockTimes,2,FALSE)&lt;&gt;0,VLOOKUP(AN22,RouteBlockTimes,2,FALSE),"Block_5"),"Block_5"))</f>
        <v/>
      </c>
      <c r="CI22" s="198" t="str">
        <f t="shared" si="49"/>
        <v/>
      </c>
      <c r="CK22" s="219">
        <f t="shared" si="21"/>
        <v>0.83333333333333337</v>
      </c>
      <c r="CL22" s="219">
        <v>1.7361111111111101E-2</v>
      </c>
      <c r="CM22" s="219">
        <v>2.0833333333333301E-2</v>
      </c>
      <c r="CN22" s="219">
        <f t="shared" si="50"/>
        <v>0.77986111111111112</v>
      </c>
      <c r="CO22" s="219">
        <f t="shared" si="50"/>
        <v>0.10972222222222222</v>
      </c>
      <c r="CP22" s="219">
        <v>2.0833333333333301E-2</v>
      </c>
      <c r="CQ22" s="219">
        <v>4.1666666666666701E-3</v>
      </c>
      <c r="CS22" s="219">
        <f t="shared" si="22"/>
        <v>0.94097222222222221</v>
      </c>
      <c r="CT22" s="219">
        <v>1.7361111111111101E-2</v>
      </c>
      <c r="CU22" s="219">
        <v>2.0833333333333301E-2</v>
      </c>
      <c r="CV22" s="219">
        <f t="shared" si="51"/>
        <v>0.88749999999999996</v>
      </c>
      <c r="CW22" s="219">
        <f t="shared" si="51"/>
        <v>0.10277777777777777</v>
      </c>
      <c r="CX22" s="219">
        <v>2.0833333333333301E-2</v>
      </c>
      <c r="CY22" s="219">
        <v>4.1666666666666701E-3</v>
      </c>
      <c r="DA22" s="238">
        <v>7.9861111111111105E-2</v>
      </c>
      <c r="DB22" s="238">
        <v>8.6805555555555594E-2</v>
      </c>
      <c r="DC22" s="238">
        <v>8.6805555555555594E-2</v>
      </c>
      <c r="DD22" s="238">
        <v>8.6805555555555594E-2</v>
      </c>
      <c r="DE22" s="238">
        <v>8.6805555555555594E-2</v>
      </c>
      <c r="DF22" s="238">
        <v>8.6805555555555594E-2</v>
      </c>
      <c r="DG22" s="238">
        <v>8.6805555555555594E-2</v>
      </c>
      <c r="DH22" s="238">
        <v>8.6805555555555594E-2</v>
      </c>
      <c r="DI22" s="238">
        <v>8.6805555555555594E-2</v>
      </c>
      <c r="DJ22" s="238">
        <v>8.6805555555555594E-2</v>
      </c>
      <c r="DL22" s="2" t="str" cm="1">
        <f t="array" ref="DL22">_xlfn.IFNA(IF(INDEX(SectorsBlocks,ROW()-ROW(DL$5)+2,MATCH(SUBSTITUTE(RPName," ",""),SectorsBlocks_Top,0))&lt;&gt;0,INDEX(SectorsBlocks,ROW()-ROW(DL$5)+2,MATCH(SUBSTITUTE(RPName," ",""),SectorsBlocks_Top,0)),""),"")</f>
        <v>BNE-ADL</v>
      </c>
      <c r="DM22" s="250" cm="1">
        <f t="array" ref="DM22">_xlfn.IFNA(IF(INDEX(SectorsBlocks,ROW()-ROW(DM$5)+2,MATCH(SUBSTITUTE(RPName," ",""),SectorsBlocks_Top,0))&lt;&gt;0,INDEX(SectorsBlocks,ROW()-ROW(DM$5)+2,MATCH(SUBSTITUTE(RPName," ",""),SectorsBlocks_Top,0)+1),""),"")</f>
        <v>0.12152777777777778</v>
      </c>
    </row>
    <row r="23" spans="1:117" ht="15" customHeight="1">
      <c r="A23" s="12"/>
      <c r="B23" s="95">
        <f t="shared" si="52"/>
        <v>43719</v>
      </c>
      <c r="C23" s="93" t="s">
        <v>400</v>
      </c>
      <c r="D23" s="284"/>
      <c r="E23" s="22">
        <f t="shared" ref="E23" si="144">IF(ISBLANK(C23),0,MAX(IF(AND(RP_MinStbyCredit="Yes",NOT(ISERR(SEARCH("Off SBY",J23)))),SbyCalloutMinCR,0),VLOOKUP(C23,DutyTypeDetails,MATCH("Min CR",DutyTypeDetails_Top,FALSE),FALSE),IF(ISBLANK(J23),0,VLOOKUP(J23,DutyCalloutTable,MATCH("Min CR",DutyCalloutTable_Top,0),FALSE))))</f>
        <v>0</v>
      </c>
      <c r="F23" s="22">
        <f t="shared" si="2"/>
        <v>0.10249999999999999</v>
      </c>
      <c r="G23" s="76">
        <f t="shared" si="3"/>
        <v>0</v>
      </c>
      <c r="H23" s="139"/>
      <c r="I23" s="139"/>
      <c r="J23" s="142"/>
      <c r="K23" s="142"/>
      <c r="L23" s="145"/>
      <c r="M23" s="35"/>
      <c r="N23" s="65"/>
      <c r="O23" s="148"/>
      <c r="P23" s="148"/>
      <c r="Q23" s="136">
        <f t="shared" si="4"/>
        <v>0</v>
      </c>
      <c r="R23" s="32"/>
      <c r="S23" s="153"/>
      <c r="T23" s="154"/>
      <c r="U23" s="32"/>
      <c r="V23" s="153"/>
      <c r="W23" s="154"/>
      <c r="X23" s="32"/>
      <c r="Y23" s="153"/>
      <c r="Z23" s="154"/>
      <c r="AA23" s="32"/>
      <c r="AB23" s="153"/>
      <c r="AC23" s="154"/>
      <c r="AD23" s="32"/>
      <c r="AE23" s="153"/>
      <c r="AF23" s="154"/>
      <c r="AG23" s="32"/>
      <c r="AH23" s="153"/>
      <c r="AI23" s="154"/>
      <c r="AJ23" s="159">
        <f t="shared" si="5"/>
        <v>0</v>
      </c>
      <c r="AK23" s="160">
        <f t="shared" si="5"/>
        <v>0</v>
      </c>
      <c r="AL23" s="313">
        <f t="shared" si="6"/>
        <v>0</v>
      </c>
      <c r="AM23" s="35"/>
      <c r="AN23" s="65"/>
      <c r="AO23" s="163"/>
      <c r="AP23" s="163"/>
      <c r="AQ23" s="136">
        <f t="shared" si="7"/>
        <v>0</v>
      </c>
      <c r="AR23" s="247">
        <f t="shared" si="54"/>
        <v>43719</v>
      </c>
      <c r="AS23" s="248">
        <f t="shared" si="8"/>
        <v>0.10249999999999999</v>
      </c>
      <c r="AT23" s="168">
        <f t="shared" ref="AT23" si="145">IF(RP_PaidPax="Yes",MAX(IF(ISNUMBER(Q23),Q23+IF(ISNUMBER(AQ23),AQ23,0),IF(ISNUMBER(AQ23),AQ23,0)),IF(OR($C23="TVL",C23="TVL-100",C23="TVL-OAL"),MinTVLCredit,0)),0)</f>
        <v>0</v>
      </c>
      <c r="AU23" s="169">
        <f t="shared" si="25"/>
        <v>0</v>
      </c>
      <c r="AV23" s="167">
        <f t="shared" ref="AV23" si="146">IF(AND(RP_FlyDutyRIG="Yes",OR(ISNUMBER(I23),ISNUMBER(H23))),DutyRIG*IF(ISNUMBER(I23),I23,H23),0)</f>
        <v>0</v>
      </c>
      <c r="AW23" s="318" t="str">
        <f ca="1">IF(OR(RP_TripDutyRIG&lt;&gt;"Yes",ISBLANK($D23)),"",IF($D23=$D24,$D23,MAX(0,_xlfn.IFNA(VLOOKUP($D23,TripRigList,8),0)-SUM(AX23:OFFSET(AX23,-COUNTIF($D$15:$D23,D23),0)))))</f>
        <v/>
      </c>
      <c r="AX23" s="68">
        <f t="shared" si="27"/>
        <v>0.10249999999999999</v>
      </c>
      <c r="AY23" s="266">
        <f t="shared" si="28"/>
        <v>2.46</v>
      </c>
      <c r="AZ23" s="171">
        <f t="shared" si="29"/>
        <v>0</v>
      </c>
      <c r="BA23" s="12"/>
      <c r="BB23" s="13">
        <f t="shared" si="11"/>
        <v>43719</v>
      </c>
      <c r="BC23" s="296" t="str">
        <f t="shared" si="12"/>
        <v>Ok</v>
      </c>
      <c r="BD23" s="296" t="str">
        <f t="shared" ref="BD23" si="147">IF(AND(NOT(ISBLANK($D23)),OR(_xlfn.IFNA(VLOOKUP(D23,TripRigList,8,0),"N/A")="N/A",ISNA(VLOOKUP($D23,TripRIGListNums,1,FALSE)))),"Err","Ok")</f>
        <v>Ok</v>
      </c>
      <c r="BE23" s="296" t="str">
        <f t="shared" si="14"/>
        <v>Ok</v>
      </c>
      <c r="BF23" s="296" t="str">
        <f t="shared" si="15"/>
        <v>Ok</v>
      </c>
      <c r="BG23" s="296" t="str">
        <f t="shared" si="16"/>
        <v>Ok</v>
      </c>
      <c r="BH23" s="296" t="str">
        <f t="shared" si="17"/>
        <v>Ok</v>
      </c>
      <c r="BI23" s="91" t="str">
        <f t="shared" si="18"/>
        <v>Ok</v>
      </c>
      <c r="BJ23" s="12"/>
      <c r="BK23" s="2" t="str">
        <f t="shared" si="31"/>
        <v>CNS-SYD</v>
      </c>
      <c r="BL23" s="7">
        <f t="shared" ref="BL23" si="148">IF(AND(ISNUMBER(BM23),BM23&gt;0),BM23,IF(ISNUMBER(VLOOKUP(BK23,RP_Trips,2,FALSE)),VLOOKUP(BK23,RP_Trips,2,FALSE),""))</f>
        <v>0.12152777777777778</v>
      </c>
      <c r="BM23" s="7">
        <f t="shared" ref="BM23" si="149">_xlfn.IFNA(IF(VLOOKUP(BK23,RP_MiscCalc_RouteBlockTimes,2,FALSE)&lt;&gt;0,VLOOKUP(BK23,RP_MiscCalc_RouteBlockTimes,2,FALSE),NA()),_xlfn.IFNA(IF(VLOOKUP(BK23,RP_RouteBlockTime_PreTVL,2,FALSE)&lt;&gt;0,VLOOKUP(BK23,RP_RouteBlockTime_PreTVL,2,FALSE),NA()),_xlfn.IFNA(IF(VLOOKUP(BK23,TVLRouteBlockTimes,2,FALSE)&lt;&gt;0,VLOOKUP(BK23,TVLRouteBlockTimes,2,FALSE),NA()),_xlfn.IFNA(IF(VLOOKUP(BK23,RP_RouteBlockTime_S1,2,FALSE)&lt;&gt;0,VLOOKUP(BK23,RP_RouteBlockTime_S1,2,FALSE),NA()),_xlfn.IFNA(VLOOKUP(BK23,RP_RouteBlockTime_S2,2,FALSE),_xlfn.IFNA(VLOOKUP(BK23,RP_RouteBlockTime_S3,2,FALSE),_xlfn.IFNA(VLOOKUP(BK23,RP_RouteBlockTime_S4,2,FALSE),_xlfn.IFNA(VLOOKUP(BK23,RP_RouteBlockTime_S5,2,FALSE),_xlfn.IFNA(VLOOKUP(BK23,RP_RouteBlockTime_S6,2,FALSE),_xlfn.IFNA(VLOOKUP(BK23,RP_RouteBlockTime_PostTVL,2,FALSE),""))))))))))</f>
        <v>0.12152777777777778</v>
      </c>
      <c r="BN23" s="2" t="str">
        <v>CNS-SYD</v>
      </c>
      <c r="BO23" s="1"/>
      <c r="BP23" s="235">
        <f ca="1"/>
        <v>3.4722222222222199E-3</v>
      </c>
      <c r="BQ23" s="1"/>
      <c r="BR23" s="195" t="str">
        <f t="shared" ref="BR23" si="150">IF(ISBLANK(N23),"",IF(ISNUMBER(VLOOKUP(N23,RouteBlockTimes,2,FALSE)),IF(VLOOKUP(N23,RouteBlockTimes,2,FALSE)&lt;&gt;0,VLOOKUP(N23,RouteBlockTimes,2,FALSE),"Block_5"),"Block_5"))</f>
        <v/>
      </c>
      <c r="BS23" s="196" t="str">
        <f t="shared" si="35"/>
        <v/>
      </c>
      <c r="BT23" s="196" t="s">
        <v>110</v>
      </c>
      <c r="BU23" s="196" t="s">
        <v>112</v>
      </c>
      <c r="BV23" s="197" t="str">
        <f t="shared" ref="BV23" si="151">IF(ISBLANK(R23),"",IF(ISNUMBER(VLOOKUP(R23,RouteBlockTimes,2,FALSE)),IF(VLOOKUP(R23,RouteBlockTimes,2,FALSE)&lt;&gt;0,VLOOKUP(R23,RouteBlockTimes,2,FALSE),"Block_5"),"Block_5"))</f>
        <v/>
      </c>
      <c r="BW23" s="197" t="str">
        <f t="shared" ref="BW23" si="152">IF(ISBLANK(R23),"",IF(AND(NOT(ISBLANK(R23)),R23=RP_Roll_In_Sector,ISNUMBER(RP_Roll_In_Act_Block)),RP_Roll_In_Act_Block,"Block_1"))</f>
        <v/>
      </c>
      <c r="BX23" s="197" t="str">
        <f t="shared" ref="BX23" si="153">IF(ISBLANK(U23),"",IF(ISNUMBER(VLOOKUP(U23,RouteBlockTimes,2,FALSE)),IF(VLOOKUP(U23,RouteBlockTimes,2,FALSE)&lt;&gt;0,VLOOKUP(U23,RouteBlockTimes,2,FALSE),"Block_5"),"Block_5"))</f>
        <v/>
      </c>
      <c r="BY23" s="197" t="str">
        <f t="shared" si="39"/>
        <v/>
      </c>
      <c r="BZ23" s="197" t="str">
        <f t="shared" ref="BZ23" si="154">IF(ISBLANK(X23),"",IF(ISNUMBER(VLOOKUP(X23,RouteBlockTimes,2,FALSE)),IF(VLOOKUP(X23,RouteBlockTimes,2,FALSE)&lt;&gt;0,VLOOKUP(X23,RouteBlockTimes,2,FALSE),"Block_5"),"Block_5"))</f>
        <v/>
      </c>
      <c r="CA23" s="197" t="str">
        <f t="shared" si="41"/>
        <v/>
      </c>
      <c r="CB23" s="197" t="str">
        <f t="shared" ref="CB23" si="155">IF(ISBLANK(AA23),"",IF(ISNUMBER(VLOOKUP(AA23,RouteBlockTimes,2,FALSE)),IF(VLOOKUP(AA23,RouteBlockTimes,2,FALSE)&lt;&gt;0,VLOOKUP(AA23,RouteBlockTimes,2,FALSE),"Block_5"),"Block_5"))</f>
        <v/>
      </c>
      <c r="CC23" s="197" t="str">
        <f t="shared" si="43"/>
        <v/>
      </c>
      <c r="CD23" s="197" t="str">
        <f t="shared" ref="CD23" si="156">IF(ISBLANK(AD23),"",IF(ISNUMBER(VLOOKUP(AD23,RouteBlockTimes,2,FALSE)),IF(VLOOKUP(AD23,RouteBlockTimes,2,FALSE)&lt;&gt;0,VLOOKUP(AD23,RouteBlockTimes,2,FALSE),"Block_5"),"Block_5"))</f>
        <v/>
      </c>
      <c r="CE23" s="197" t="str">
        <f t="shared" si="45"/>
        <v/>
      </c>
      <c r="CF23" s="197" t="str">
        <f t="shared" ref="CF23" si="157">IF(ISBLANK(AG23),"",IF(ISNUMBER(VLOOKUP(AG23,RouteBlockTimes,2,FALSE)),IF(VLOOKUP(AG23,RouteBlockTimes,2,FALSE)&lt;&gt;0,VLOOKUP(AG23,RouteBlockTimes,2,FALSE),"Block_5"),"Block_5"))</f>
        <v/>
      </c>
      <c r="CG23" s="197" t="str">
        <f t="shared" si="47"/>
        <v/>
      </c>
      <c r="CH23" s="196" t="str">
        <f t="shared" ref="CH23" si="158">IF(ISBLANK(AN23),"",IF(ISNUMBER(VLOOKUP(AN23,RouteBlockTimes,2,FALSE)),IF(VLOOKUP(AN23,RouteBlockTimes,2,FALSE)&lt;&gt;0,VLOOKUP(AN23,RouteBlockTimes,2,FALSE),"Block_5"),"Block_5"))</f>
        <v/>
      </c>
      <c r="CI23" s="198" t="str">
        <f t="shared" si="49"/>
        <v/>
      </c>
      <c r="CK23" s="219">
        <f t="shared" si="21"/>
        <v>0.83680555555555558</v>
      </c>
      <c r="CL23" s="219">
        <v>2.0833333333333301E-2</v>
      </c>
      <c r="CM23" s="219">
        <v>2.4305555555555601E-2</v>
      </c>
      <c r="CN23" s="219">
        <f t="shared" si="50"/>
        <v>0.78055555555555556</v>
      </c>
      <c r="CO23" s="219">
        <f t="shared" si="50"/>
        <v>0.11041666666666666</v>
      </c>
      <c r="CP23" s="219">
        <v>2.4305555555555601E-2</v>
      </c>
      <c r="CQ23" s="219">
        <v>4.8611111111111103E-3</v>
      </c>
      <c r="CS23" s="219">
        <f t="shared" si="22"/>
        <v>0.94444444444444442</v>
      </c>
      <c r="CT23" s="219">
        <v>2.0833333333333301E-2</v>
      </c>
      <c r="CU23" s="219">
        <v>2.4305555555555601E-2</v>
      </c>
      <c r="CV23" s="219">
        <f t="shared" si="51"/>
        <v>0.8881944444444444</v>
      </c>
      <c r="CW23" s="219">
        <f t="shared" si="51"/>
        <v>0.10347222222222222</v>
      </c>
      <c r="CX23" s="219">
        <v>2.4305555555555601E-2</v>
      </c>
      <c r="CY23" s="219">
        <v>4.8611111111111103E-3</v>
      </c>
      <c r="DA23" s="239">
        <v>8.3333333333333301E-2</v>
      </c>
      <c r="DB23" s="239">
        <v>9.0277777777777804E-2</v>
      </c>
      <c r="DC23" s="239">
        <v>9.0277777777777804E-2</v>
      </c>
      <c r="DD23" s="239">
        <v>9.0277777777777804E-2</v>
      </c>
      <c r="DE23" s="239">
        <v>9.0277777777777804E-2</v>
      </c>
      <c r="DF23" s="239">
        <v>9.0277777777777804E-2</v>
      </c>
      <c r="DG23" s="239">
        <v>9.0277777777777804E-2</v>
      </c>
      <c r="DH23" s="239">
        <v>9.0277777777777804E-2</v>
      </c>
      <c r="DI23" s="239">
        <v>9.0277777777777804E-2</v>
      </c>
      <c r="DJ23" s="239">
        <v>9.0277777777777804E-2</v>
      </c>
      <c r="DL23" s="2" t="str" cm="1">
        <f t="array" ref="DL23">_xlfn.IFNA(IF(INDEX(SectorsBlocks,ROW()-ROW(DL$5)+2,MATCH(SUBSTITUTE(RPName," ",""),SectorsBlocks_Top,0))&lt;&gt;0,INDEX(SectorsBlocks,ROW()-ROW(DL$5)+2,MATCH(SUBSTITUTE(RPName," ",""),SectorsBlocks_Top,0)),""),"")</f>
        <v>BNE-APW</v>
      </c>
      <c r="DM23" s="250" cm="1">
        <f t="array" ref="DM23">_xlfn.IFNA(IF(INDEX(SectorsBlocks,ROW()-ROW(DM$5)+2,MATCH(SUBSTITUTE(RPName," ",""),SectorsBlocks_Top,0))&lt;&gt;0,INDEX(SectorsBlocks,ROW()-ROW(DM$5)+2,MATCH(SUBSTITUTE(RPName," ",""),SectorsBlocks_Top,0)+1),""),"")</f>
        <v>0.19791666666666666</v>
      </c>
    </row>
    <row r="24" spans="1:117" ht="15" customHeight="1">
      <c r="A24" s="12"/>
      <c r="B24" s="95">
        <f t="shared" si="52"/>
        <v>43720</v>
      </c>
      <c r="C24" s="93" t="s">
        <v>264</v>
      </c>
      <c r="D24" s="284"/>
      <c r="E24" s="22">
        <f t="shared" ref="E24" si="159">IF(ISBLANK(C24),0,MAX(IF(AND(RP_MinStbyCredit="Yes",NOT(ISERR(SEARCH("Off SBY",J24)))),SbyCalloutMinCR,0),VLOOKUP(C24,DutyTypeDetails,MATCH("Min CR",DutyTypeDetails_Top,FALSE),FALSE),IF(ISBLANK(J24),0,VLOOKUP(J24,DutyCalloutTable,MATCH("Min CR",DutyCalloutTable_Top,0),FALSE))))</f>
        <v>0</v>
      </c>
      <c r="F24" s="22">
        <f t="shared" si="2"/>
        <v>0.16666666666666666</v>
      </c>
      <c r="G24" s="76">
        <f t="shared" si="3"/>
        <v>0</v>
      </c>
      <c r="H24" s="139"/>
      <c r="I24" s="139"/>
      <c r="J24" s="142"/>
      <c r="K24" s="142"/>
      <c r="L24" s="145"/>
      <c r="M24" s="35"/>
      <c r="N24" s="65"/>
      <c r="O24" s="148"/>
      <c r="P24" s="148"/>
      <c r="Q24" s="136">
        <f t="shared" si="4"/>
        <v>0</v>
      </c>
      <c r="R24" s="32"/>
      <c r="S24" s="153"/>
      <c r="T24" s="154"/>
      <c r="U24" s="32"/>
      <c r="V24" s="153"/>
      <c r="W24" s="154"/>
      <c r="X24" s="32"/>
      <c r="Y24" s="153"/>
      <c r="Z24" s="154"/>
      <c r="AA24" s="32"/>
      <c r="AB24" s="153"/>
      <c r="AC24" s="154"/>
      <c r="AD24" s="32"/>
      <c r="AE24" s="153"/>
      <c r="AF24" s="154"/>
      <c r="AG24" s="32"/>
      <c r="AH24" s="153"/>
      <c r="AI24" s="154"/>
      <c r="AJ24" s="159">
        <f t="shared" si="5"/>
        <v>0</v>
      </c>
      <c r="AK24" s="160">
        <f t="shared" si="5"/>
        <v>0</v>
      </c>
      <c r="AL24" s="313">
        <f t="shared" si="6"/>
        <v>0</v>
      </c>
      <c r="AM24" s="35"/>
      <c r="AN24" s="65"/>
      <c r="AO24" s="163"/>
      <c r="AP24" s="163"/>
      <c r="AQ24" s="136">
        <f t="shared" si="7"/>
        <v>0</v>
      </c>
      <c r="AR24" s="247">
        <f t="shared" si="54"/>
        <v>43720</v>
      </c>
      <c r="AS24" s="248">
        <f t="shared" si="8"/>
        <v>0.16666666666666666</v>
      </c>
      <c r="AT24" s="168">
        <f t="shared" ref="AT24" si="160">IF(RP_PaidPax="Yes",MAX(IF(ISNUMBER(Q24),Q24+IF(ISNUMBER(AQ24),AQ24,0),IF(ISNUMBER(AQ24),AQ24,0)),IF(OR($C24="TVL",C24="TVL-100",C24="TVL-OAL"),MinTVLCredit,0)),0)</f>
        <v>0</v>
      </c>
      <c r="AU24" s="169">
        <f t="shared" si="25"/>
        <v>0</v>
      </c>
      <c r="AV24" s="167">
        <f t="shared" ref="AV24" si="161">IF(AND(RP_FlyDutyRIG="Yes",OR(ISNUMBER(I24),ISNUMBER(H24))),DutyRIG*IF(ISNUMBER(I24),I24,H24),0)</f>
        <v>0</v>
      </c>
      <c r="AW24" s="318" t="str">
        <f ca="1">IF(OR(RP_TripDutyRIG&lt;&gt;"Yes",ISBLANK($D24)),"",IF($D24=$D25,$D24,MAX(0,_xlfn.IFNA(VLOOKUP($D24,TripRigList,8),0)-SUM(AX24:OFFSET(AX24,-COUNTIF($D$15:$D24,D24),0)))))</f>
        <v/>
      </c>
      <c r="AX24" s="68">
        <f t="shared" si="27"/>
        <v>0.16666666666666666</v>
      </c>
      <c r="AY24" s="266">
        <f t="shared" si="28"/>
        <v>4</v>
      </c>
      <c r="AZ24" s="171">
        <f t="shared" si="29"/>
        <v>0</v>
      </c>
      <c r="BA24" s="12"/>
      <c r="BB24" s="13">
        <f t="shared" si="11"/>
        <v>43720</v>
      </c>
      <c r="BC24" s="296" t="str">
        <f t="shared" si="12"/>
        <v>Ok</v>
      </c>
      <c r="BD24" s="296" t="str">
        <f t="shared" ref="BD24" si="162">IF(AND(NOT(ISBLANK($D24)),OR(_xlfn.IFNA(VLOOKUP(D24,TripRigList,8,0),"N/A")="N/A",ISNA(VLOOKUP($D24,TripRIGListNums,1,FALSE)))),"Err","Ok")</f>
        <v>Ok</v>
      </c>
      <c r="BE24" s="296" t="str">
        <f t="shared" si="14"/>
        <v>Ok</v>
      </c>
      <c r="BF24" s="296" t="str">
        <f t="shared" si="15"/>
        <v>Ok</v>
      </c>
      <c r="BG24" s="296" t="str">
        <f t="shared" si="16"/>
        <v>Ok</v>
      </c>
      <c r="BH24" s="296" t="str">
        <f t="shared" si="17"/>
        <v>Ok</v>
      </c>
      <c r="BI24" s="91" t="str">
        <f t="shared" si="18"/>
        <v>Ok</v>
      </c>
      <c r="BJ24" s="12"/>
      <c r="BK24" s="2" t="str">
        <f t="shared" si="31"/>
        <v>DPS-MEL</v>
      </c>
      <c r="BL24" s="7">
        <f t="shared" ref="BL24" si="163">IF(AND(ISNUMBER(BM24),BM24&gt;0),BM24,IF(ISNUMBER(VLOOKUP(BK24,RP_Trips,2,FALSE)),VLOOKUP(BK24,RP_Trips,2,FALSE),""))</f>
        <v>8.3333333333333329E-2</v>
      </c>
      <c r="BM24" s="7">
        <f t="shared" ref="BM24" si="164">_xlfn.IFNA(IF(VLOOKUP(BK24,RP_MiscCalc_RouteBlockTimes,2,FALSE)&lt;&gt;0,VLOOKUP(BK24,RP_MiscCalc_RouteBlockTimes,2,FALSE),NA()),_xlfn.IFNA(IF(VLOOKUP(BK24,RP_RouteBlockTime_PreTVL,2,FALSE)&lt;&gt;0,VLOOKUP(BK24,RP_RouteBlockTime_PreTVL,2,FALSE),NA()),_xlfn.IFNA(IF(VLOOKUP(BK24,TVLRouteBlockTimes,2,FALSE)&lt;&gt;0,VLOOKUP(BK24,TVLRouteBlockTimes,2,FALSE),NA()),_xlfn.IFNA(IF(VLOOKUP(BK24,RP_RouteBlockTime_S1,2,FALSE)&lt;&gt;0,VLOOKUP(BK24,RP_RouteBlockTime_S1,2,FALSE),NA()),_xlfn.IFNA(VLOOKUP(BK24,RP_RouteBlockTime_S2,2,FALSE),_xlfn.IFNA(VLOOKUP(BK24,RP_RouteBlockTime_S3,2,FALSE),_xlfn.IFNA(VLOOKUP(BK24,RP_RouteBlockTime_S4,2,FALSE),_xlfn.IFNA(VLOOKUP(BK24,RP_RouteBlockTime_S5,2,FALSE),_xlfn.IFNA(VLOOKUP(BK24,RP_RouteBlockTime_S6,2,FALSE),_xlfn.IFNA(VLOOKUP(BK24,RP_RouteBlockTime_PostTVL,2,FALSE),""))))))))))</f>
        <v>8.3333333333333329E-2</v>
      </c>
      <c r="BN24" s="2" t="str">
        <v>DPS-MEL</v>
      </c>
      <c r="BO24" s="1"/>
      <c r="BP24" s="235">
        <f ca="1"/>
        <v>4.1666666666666701E-3</v>
      </c>
      <c r="BQ24" s="1"/>
      <c r="BR24" s="195" t="str">
        <f t="shared" ref="BR24" si="165">IF(ISBLANK(N24),"",IF(ISNUMBER(VLOOKUP(N24,RouteBlockTimes,2,FALSE)),IF(VLOOKUP(N24,RouteBlockTimes,2,FALSE)&lt;&gt;0,VLOOKUP(N24,RouteBlockTimes,2,FALSE),"Block_5"),"Block_5"))</f>
        <v/>
      </c>
      <c r="BS24" s="196" t="str">
        <f t="shared" si="35"/>
        <v/>
      </c>
      <c r="BT24" s="196" t="s">
        <v>110</v>
      </c>
      <c r="BU24" s="196" t="s">
        <v>112</v>
      </c>
      <c r="BV24" s="197" t="str">
        <f t="shared" ref="BV24" si="166">IF(ISBLANK(R24),"",IF(ISNUMBER(VLOOKUP(R24,RouteBlockTimes,2,FALSE)),IF(VLOOKUP(R24,RouteBlockTimes,2,FALSE)&lt;&gt;0,VLOOKUP(R24,RouteBlockTimes,2,FALSE),"Block_5"),"Block_5"))</f>
        <v/>
      </c>
      <c r="BW24" s="197" t="str">
        <f t="shared" ref="BW24" si="167">IF(ISBLANK(R24),"",IF(AND(NOT(ISBLANK(R24)),R24=RP_Roll_In_Sector,ISNUMBER(RP_Roll_In_Act_Block)),RP_Roll_In_Act_Block,"Block_1"))</f>
        <v/>
      </c>
      <c r="BX24" s="197" t="str">
        <f t="shared" ref="BX24" si="168">IF(ISBLANK(U24),"",IF(ISNUMBER(VLOOKUP(U24,RouteBlockTimes,2,FALSE)),IF(VLOOKUP(U24,RouteBlockTimes,2,FALSE)&lt;&gt;0,VLOOKUP(U24,RouteBlockTimes,2,FALSE),"Block_5"),"Block_5"))</f>
        <v/>
      </c>
      <c r="BY24" s="197" t="str">
        <f t="shared" si="39"/>
        <v/>
      </c>
      <c r="BZ24" s="197" t="str">
        <f t="shared" ref="BZ24" si="169">IF(ISBLANK(X24),"",IF(ISNUMBER(VLOOKUP(X24,RouteBlockTimes,2,FALSE)),IF(VLOOKUP(X24,RouteBlockTimes,2,FALSE)&lt;&gt;0,VLOOKUP(X24,RouteBlockTimes,2,FALSE),"Block_5"),"Block_5"))</f>
        <v/>
      </c>
      <c r="CA24" s="197" t="str">
        <f t="shared" si="41"/>
        <v/>
      </c>
      <c r="CB24" s="197" t="str">
        <f t="shared" ref="CB24" si="170">IF(ISBLANK(AA24),"",IF(ISNUMBER(VLOOKUP(AA24,RouteBlockTimes,2,FALSE)),IF(VLOOKUP(AA24,RouteBlockTimes,2,FALSE)&lt;&gt;0,VLOOKUP(AA24,RouteBlockTimes,2,FALSE),"Block_5"),"Block_5"))</f>
        <v/>
      </c>
      <c r="CC24" s="197" t="str">
        <f t="shared" si="43"/>
        <v/>
      </c>
      <c r="CD24" s="197" t="str">
        <f t="shared" ref="CD24" si="171">IF(ISBLANK(AD24),"",IF(ISNUMBER(VLOOKUP(AD24,RouteBlockTimes,2,FALSE)),IF(VLOOKUP(AD24,RouteBlockTimes,2,FALSE)&lt;&gt;0,VLOOKUP(AD24,RouteBlockTimes,2,FALSE),"Block_5"),"Block_5"))</f>
        <v/>
      </c>
      <c r="CE24" s="197" t="str">
        <f t="shared" si="45"/>
        <v/>
      </c>
      <c r="CF24" s="197" t="str">
        <f t="shared" ref="CF24" si="172">IF(ISBLANK(AG24),"",IF(ISNUMBER(VLOOKUP(AG24,RouteBlockTimes,2,FALSE)),IF(VLOOKUP(AG24,RouteBlockTimes,2,FALSE)&lt;&gt;0,VLOOKUP(AG24,RouteBlockTimes,2,FALSE),"Block_5"),"Block_5"))</f>
        <v/>
      </c>
      <c r="CG24" s="197" t="str">
        <f t="shared" si="47"/>
        <v/>
      </c>
      <c r="CH24" s="196" t="str">
        <f t="shared" ref="CH24" si="173">IF(ISBLANK(AN24),"",IF(ISNUMBER(VLOOKUP(AN24,RouteBlockTimes,2,FALSE)),IF(VLOOKUP(AN24,RouteBlockTimes,2,FALSE)&lt;&gt;0,VLOOKUP(AN24,RouteBlockTimes,2,FALSE),"Block_5"),"Block_5"))</f>
        <v/>
      </c>
      <c r="CI24" s="198" t="str">
        <f t="shared" si="49"/>
        <v/>
      </c>
      <c r="CK24" s="219">
        <f t="shared" si="21"/>
        <v>0.84027777777777779</v>
      </c>
      <c r="CL24" s="219">
        <v>2.4305555555555601E-2</v>
      </c>
      <c r="CM24" s="219">
        <v>2.7777777777777801E-2</v>
      </c>
      <c r="CN24" s="219">
        <f t="shared" si="50"/>
        <v>0.78125</v>
      </c>
      <c r="CO24" s="219">
        <f t="shared" si="50"/>
        <v>0.1111111111111111</v>
      </c>
      <c r="CP24" s="219">
        <v>2.7777777777777801E-2</v>
      </c>
      <c r="CQ24" s="219">
        <v>5.5555555555555601E-3</v>
      </c>
      <c r="CS24" s="219">
        <f t="shared" si="22"/>
        <v>0.94791666666666663</v>
      </c>
      <c r="CT24" s="219">
        <v>2.4305555555555601E-2</v>
      </c>
      <c r="CU24" s="219">
        <v>2.7777777777777801E-2</v>
      </c>
      <c r="CV24" s="219">
        <f t="shared" si="51"/>
        <v>0.88888888888888884</v>
      </c>
      <c r="CW24" s="219">
        <f t="shared" si="51"/>
        <v>0.10416666666666666</v>
      </c>
      <c r="CX24" s="219">
        <v>2.7777777777777801E-2</v>
      </c>
      <c r="CY24" s="219">
        <v>5.5555555555555601E-3</v>
      </c>
      <c r="DA24" s="238">
        <v>8.6805555555555594E-2</v>
      </c>
      <c r="DB24" s="238">
        <v>9.375E-2</v>
      </c>
      <c r="DC24" s="238">
        <v>9.375E-2</v>
      </c>
      <c r="DD24" s="238">
        <v>9.375E-2</v>
      </c>
      <c r="DE24" s="238">
        <v>9.375E-2</v>
      </c>
      <c r="DF24" s="238">
        <v>9.375E-2</v>
      </c>
      <c r="DG24" s="238">
        <v>9.375E-2</v>
      </c>
      <c r="DH24" s="238">
        <v>9.375E-2</v>
      </c>
      <c r="DI24" s="238">
        <v>9.375E-2</v>
      </c>
      <c r="DJ24" s="238">
        <v>9.375E-2</v>
      </c>
      <c r="DL24" s="2" t="str" cm="1">
        <f t="array" ref="DL24">_xlfn.IFNA(IF(INDEX(SectorsBlocks,ROW()-ROW(DL$5)+2,MATCH(SUBSTITUTE(RPName," ",""),SectorsBlocks_Top,0))&lt;&gt;0,INDEX(SectorsBlocks,ROW()-ROW(DL$5)+2,MATCH(SUBSTITUTE(RPName," ",""),SectorsBlocks_Top,0)),""),"")</f>
        <v>BNE-CBR</v>
      </c>
      <c r="DM24" s="250" cm="1">
        <f t="array" ref="DM24">_xlfn.IFNA(IF(INDEX(SectorsBlocks,ROW()-ROW(DM$5)+2,MATCH(SUBSTITUTE(RPName," ",""),SectorsBlocks_Top,0))&lt;&gt;0,INDEX(SectorsBlocks,ROW()-ROW(DM$5)+2,MATCH(SUBSTITUTE(RPName," ",""),SectorsBlocks_Top,0)+1),""),"")</f>
        <v>7.6388888888888895E-2</v>
      </c>
    </row>
    <row r="25" spans="1:117" ht="15" customHeight="1">
      <c r="A25" s="12"/>
      <c r="B25" s="95">
        <f t="shared" si="52"/>
        <v>43721</v>
      </c>
      <c r="C25" s="93" t="s">
        <v>204</v>
      </c>
      <c r="D25" s="284"/>
      <c r="E25" s="22">
        <f t="shared" ref="E25" si="174">IF(ISBLANK(C25),0,MAX(IF(AND(RP_MinStbyCredit="Yes",NOT(ISERR(SEARCH("Off SBY",J25)))),SbyCalloutMinCR,0),VLOOKUP(C25,DutyTypeDetails,MATCH("Min CR",DutyTypeDetails_Top,FALSE),FALSE),IF(ISBLANK(J25),0,VLOOKUP(J25,DutyCalloutTable,MATCH("Min CR",DutyCalloutTable_Top,0),FALSE))))</f>
        <v>0</v>
      </c>
      <c r="F25" s="22">
        <f t="shared" si="2"/>
        <v>0.10249999999999999</v>
      </c>
      <c r="G25" s="76">
        <f t="shared" si="3"/>
        <v>0.20833333333333334</v>
      </c>
      <c r="H25" s="139">
        <v>0.1875</v>
      </c>
      <c r="I25" s="139">
        <v>0.27083333333333331</v>
      </c>
      <c r="J25" s="142" t="s">
        <v>764</v>
      </c>
      <c r="K25" s="142"/>
      <c r="L25" s="145"/>
      <c r="M25" s="35"/>
      <c r="N25" s="65"/>
      <c r="O25" s="148"/>
      <c r="P25" s="148"/>
      <c r="Q25" s="136">
        <f t="shared" si="4"/>
        <v>0</v>
      </c>
      <c r="R25" s="32" t="s">
        <v>439</v>
      </c>
      <c r="S25" s="153">
        <v>5.5555555555555552E-2</v>
      </c>
      <c r="T25" s="154">
        <v>5.9027777777777783E-2</v>
      </c>
      <c r="U25" s="32"/>
      <c r="V25" s="153"/>
      <c r="W25" s="154"/>
      <c r="X25" s="32"/>
      <c r="Y25" s="153"/>
      <c r="Z25" s="154"/>
      <c r="AA25" s="32"/>
      <c r="AB25" s="153"/>
      <c r="AC25" s="154"/>
      <c r="AD25" s="32"/>
      <c r="AE25" s="153"/>
      <c r="AF25" s="154"/>
      <c r="AG25" s="32"/>
      <c r="AH25" s="153"/>
      <c r="AI25" s="154"/>
      <c r="AJ25" s="159">
        <f t="shared" si="5"/>
        <v>5.5555555555555552E-2</v>
      </c>
      <c r="AK25" s="160">
        <f t="shared" si="5"/>
        <v>5.9027777777777783E-2</v>
      </c>
      <c r="AL25" s="313">
        <f t="shared" si="6"/>
        <v>5.9027777777777783E-2</v>
      </c>
      <c r="AM25" s="35"/>
      <c r="AN25" s="65" t="s">
        <v>455</v>
      </c>
      <c r="AO25" s="163">
        <v>5.5555555555555552E-2</v>
      </c>
      <c r="AP25" s="163">
        <v>5.2083333333333336E-2</v>
      </c>
      <c r="AQ25" s="136">
        <f t="shared" si="7"/>
        <v>2.7777777777777776E-2</v>
      </c>
      <c r="AR25" s="247">
        <f t="shared" si="54"/>
        <v>43721</v>
      </c>
      <c r="AS25" s="248">
        <f t="shared" si="8"/>
        <v>0.10249999999999999</v>
      </c>
      <c r="AT25" s="168">
        <f t="shared" ref="AT25" si="175">IF(RP_PaidPax="Yes",MAX(IF(ISNUMBER(Q25),Q25+IF(ISNUMBER(AQ25),AQ25,0),IF(ISNUMBER(AQ25),AQ25,0)),IF(OR($C25="TVL",C25="TVL-100",C25="TVL-OAL"),MinTVLCredit,0)),0)</f>
        <v>2.7777777777777776E-2</v>
      </c>
      <c r="AU25" s="169">
        <f t="shared" si="25"/>
        <v>5.9027777777777783E-2</v>
      </c>
      <c r="AV25" s="167">
        <f t="shared" ref="AV25" si="176">IF(AND(RP_FlyDutyRIG="Yes",OR(ISNUMBER(I25),ISNUMBER(H25))),DutyRIG*IF(ISNUMBER(I25),I25,H25),0)</f>
        <v>0.13541666666666666</v>
      </c>
      <c r="AW25" s="318" t="str">
        <f ca="1">IF(OR(RP_TripDutyRIG&lt;&gt;"Yes",ISBLANK($D25)),"",IF($D25=$D26,$D25,MAX(0,_xlfn.IFNA(VLOOKUP($D25,TripRigList,8),0)-SUM(AX25:OFFSET(AX25,-COUNTIF($D$15:$D25,D25),0)))))</f>
        <v/>
      </c>
      <c r="AX25" s="68">
        <f t="shared" si="27"/>
        <v>0.10249999999999999</v>
      </c>
      <c r="AY25" s="266">
        <f t="shared" si="28"/>
        <v>2.46</v>
      </c>
      <c r="AZ25" s="171">
        <f t="shared" si="29"/>
        <v>0.20833333333333334</v>
      </c>
      <c r="BA25" s="12"/>
      <c r="BB25" s="13">
        <f t="shared" si="11"/>
        <v>43721</v>
      </c>
      <c r="BC25" s="296" t="str">
        <f t="shared" si="12"/>
        <v>Ok</v>
      </c>
      <c r="BD25" s="296" t="str">
        <f t="shared" ref="BD25" si="177">IF(AND(NOT(ISBLANK($D25)),OR(_xlfn.IFNA(VLOOKUP(D25,TripRigList,8,0),"N/A")="N/A",ISNA(VLOOKUP($D25,TripRIGListNums,1,FALSE)))),"Err","Ok")</f>
        <v>Ok</v>
      </c>
      <c r="BE25" s="296" t="str">
        <f t="shared" si="14"/>
        <v>Ok</v>
      </c>
      <c r="BF25" s="296" t="str">
        <f t="shared" si="15"/>
        <v>Ok</v>
      </c>
      <c r="BG25" s="296" t="str">
        <f t="shared" si="16"/>
        <v>Ok</v>
      </c>
      <c r="BH25" s="296" t="str">
        <f t="shared" si="17"/>
        <v>Ok</v>
      </c>
      <c r="BI25" s="91" t="str">
        <f t="shared" si="18"/>
        <v>Ok</v>
      </c>
      <c r="BJ25" s="12"/>
      <c r="BK25" s="2" t="str">
        <f t="shared" si="31"/>
        <v>HND-CNS</v>
      </c>
      <c r="BL25" s="7">
        <f t="shared" ref="BL25" si="178">IF(AND(ISNUMBER(BM25),BM25&gt;0),BM25,IF(ISNUMBER(VLOOKUP(BK25,RP_Trips,2,FALSE)),VLOOKUP(BK25,RP_Trips,2,FALSE),""))</f>
        <v>0.3125</v>
      </c>
      <c r="BM25" s="7">
        <f t="shared" ref="BM25" si="179">_xlfn.IFNA(IF(VLOOKUP(BK25,RP_MiscCalc_RouteBlockTimes,2,FALSE)&lt;&gt;0,VLOOKUP(BK25,RP_MiscCalc_RouteBlockTimes,2,FALSE),NA()),_xlfn.IFNA(IF(VLOOKUP(BK25,RP_RouteBlockTime_PreTVL,2,FALSE)&lt;&gt;0,VLOOKUP(BK25,RP_RouteBlockTime_PreTVL,2,FALSE),NA()),_xlfn.IFNA(IF(VLOOKUP(BK25,TVLRouteBlockTimes,2,FALSE)&lt;&gt;0,VLOOKUP(BK25,TVLRouteBlockTimes,2,FALSE),NA()),_xlfn.IFNA(IF(VLOOKUP(BK25,RP_RouteBlockTime_S1,2,FALSE)&lt;&gt;0,VLOOKUP(BK25,RP_RouteBlockTime_S1,2,FALSE),NA()),_xlfn.IFNA(VLOOKUP(BK25,RP_RouteBlockTime_S2,2,FALSE),_xlfn.IFNA(VLOOKUP(BK25,RP_RouteBlockTime_S3,2,FALSE),_xlfn.IFNA(VLOOKUP(BK25,RP_RouteBlockTime_S4,2,FALSE),_xlfn.IFNA(VLOOKUP(BK25,RP_RouteBlockTime_S5,2,FALSE),_xlfn.IFNA(VLOOKUP(BK25,RP_RouteBlockTime_S6,2,FALSE),_xlfn.IFNA(VLOOKUP(BK25,RP_RouteBlockTime_PostTVL,2,FALSE),""))))))))))</f>
        <v>0.3125</v>
      </c>
      <c r="BN25" s="2" t="str">
        <v>HND-CNS</v>
      </c>
      <c r="BO25" s="1"/>
      <c r="BP25" s="235">
        <f ca="1"/>
        <v>4.8611111111111103E-3</v>
      </c>
      <c r="BQ25" s="1"/>
      <c r="BR25" s="195" t="str">
        <f t="shared" ref="BR25" si="180">IF(ISBLANK(N25),"",IF(ISNUMBER(VLOOKUP(N25,RouteBlockTimes,2,FALSE)),IF(VLOOKUP(N25,RouteBlockTimes,2,FALSE)&lt;&gt;0,VLOOKUP(N25,RouteBlockTimes,2,FALSE),"Block_5"),"Block_5"))</f>
        <v/>
      </c>
      <c r="BS25" s="196" t="str">
        <f t="shared" si="35"/>
        <v/>
      </c>
      <c r="BT25" s="196" t="s">
        <v>110</v>
      </c>
      <c r="BU25" s="196" t="s">
        <v>112</v>
      </c>
      <c r="BV25" s="197">
        <f t="shared" ref="BV25" si="181">IF(ISBLANK(R25),"",IF(ISNUMBER(VLOOKUP(R25,RouteBlockTimes,2,FALSE)),IF(VLOOKUP(R25,RouteBlockTimes,2,FALSE)&lt;&gt;0,VLOOKUP(R25,RouteBlockTimes,2,FALSE),"Block_5"),"Block_5"))</f>
        <v>5.5555555555555552E-2</v>
      </c>
      <c r="BW25" s="197" t="str">
        <f t="shared" ref="BW25" si="182">IF(ISBLANK(R25),"",IF(AND(NOT(ISBLANK(R25)),R25=RP_Roll_In_Sector,ISNUMBER(RP_Roll_In_Act_Block)),RP_Roll_In_Act_Block,"Block_1"))</f>
        <v>Block_1</v>
      </c>
      <c r="BX25" s="197" t="str">
        <f t="shared" ref="BX25" si="183">IF(ISBLANK(U25),"",IF(ISNUMBER(VLOOKUP(U25,RouteBlockTimes,2,FALSE)),IF(VLOOKUP(U25,RouteBlockTimes,2,FALSE)&lt;&gt;0,VLOOKUP(U25,RouteBlockTimes,2,FALSE),"Block_5"),"Block_5"))</f>
        <v/>
      </c>
      <c r="BY25" s="197" t="str">
        <f t="shared" si="39"/>
        <v/>
      </c>
      <c r="BZ25" s="197" t="str">
        <f t="shared" ref="BZ25" si="184">IF(ISBLANK(X25),"",IF(ISNUMBER(VLOOKUP(X25,RouteBlockTimes,2,FALSE)),IF(VLOOKUP(X25,RouteBlockTimes,2,FALSE)&lt;&gt;0,VLOOKUP(X25,RouteBlockTimes,2,FALSE),"Block_5"),"Block_5"))</f>
        <v/>
      </c>
      <c r="CA25" s="197" t="str">
        <f t="shared" si="41"/>
        <v/>
      </c>
      <c r="CB25" s="197" t="str">
        <f t="shared" ref="CB25" si="185">IF(ISBLANK(AA25),"",IF(ISNUMBER(VLOOKUP(AA25,RouteBlockTimes,2,FALSE)),IF(VLOOKUP(AA25,RouteBlockTimes,2,FALSE)&lt;&gt;0,VLOOKUP(AA25,RouteBlockTimes,2,FALSE),"Block_5"),"Block_5"))</f>
        <v/>
      </c>
      <c r="CC25" s="197" t="str">
        <f t="shared" si="43"/>
        <v/>
      </c>
      <c r="CD25" s="197" t="str">
        <f t="shared" ref="CD25" si="186">IF(ISBLANK(AD25),"",IF(ISNUMBER(VLOOKUP(AD25,RouteBlockTimes,2,FALSE)),IF(VLOOKUP(AD25,RouteBlockTimes,2,FALSE)&lt;&gt;0,VLOOKUP(AD25,RouteBlockTimes,2,FALSE),"Block_5"),"Block_5"))</f>
        <v/>
      </c>
      <c r="CE25" s="197" t="str">
        <f t="shared" si="45"/>
        <v/>
      </c>
      <c r="CF25" s="197" t="str">
        <f t="shared" ref="CF25" si="187">IF(ISBLANK(AG25),"",IF(ISNUMBER(VLOOKUP(AG25,RouteBlockTimes,2,FALSE)),IF(VLOOKUP(AG25,RouteBlockTimes,2,FALSE)&lt;&gt;0,VLOOKUP(AG25,RouteBlockTimes,2,FALSE),"Block_5"),"Block_5"))</f>
        <v/>
      </c>
      <c r="CG25" s="197" t="str">
        <f t="shared" si="47"/>
        <v/>
      </c>
      <c r="CH25" s="196">
        <f t="shared" ref="CH25" si="188">IF(ISBLANK(AN25),"",IF(ISNUMBER(VLOOKUP(AN25,RouteBlockTimes,2,FALSE)),IF(VLOOKUP(AN25,RouteBlockTimes,2,FALSE)&lt;&gt;0,VLOOKUP(AN25,RouteBlockTimes,2,FALSE),"Block_5"),"Block_5"))</f>
        <v>5.9027777777777783E-2</v>
      </c>
      <c r="CI25" s="198" t="str">
        <f t="shared" si="49"/>
        <v>Block_1</v>
      </c>
      <c r="CK25" s="219">
        <f t="shared" si="21"/>
        <v>0.84375</v>
      </c>
      <c r="CL25" s="219">
        <v>2.7777777777777801E-2</v>
      </c>
      <c r="CM25" s="219">
        <v>3.125E-2</v>
      </c>
      <c r="CN25" s="219">
        <f t="shared" si="50"/>
        <v>0.78194444444444444</v>
      </c>
      <c r="CO25" s="219">
        <f t="shared" si="50"/>
        <v>0.11180555555555555</v>
      </c>
      <c r="CP25" s="219">
        <v>3.125E-2</v>
      </c>
      <c r="CQ25" s="219">
        <v>6.2500000000000003E-3</v>
      </c>
      <c r="CS25" s="219">
        <f t="shared" si="22"/>
        <v>0.95138888888888884</v>
      </c>
      <c r="CT25" s="219">
        <v>2.7777777777777801E-2</v>
      </c>
      <c r="CU25" s="219">
        <v>3.125E-2</v>
      </c>
      <c r="CV25" s="219">
        <f t="shared" si="51"/>
        <v>0.88958333333333328</v>
      </c>
      <c r="CW25" s="219">
        <f t="shared" si="51"/>
        <v>0.10486111111111111</v>
      </c>
      <c r="CX25" s="219">
        <v>3.125E-2</v>
      </c>
      <c r="CY25" s="219">
        <v>6.2500000000000003E-3</v>
      </c>
      <c r="DA25" s="239">
        <v>9.0277777777777804E-2</v>
      </c>
      <c r="DB25" s="239">
        <v>9.7222222222222196E-2</v>
      </c>
      <c r="DC25" s="239">
        <v>9.7222222222222196E-2</v>
      </c>
      <c r="DD25" s="239">
        <v>9.7222222222222196E-2</v>
      </c>
      <c r="DE25" s="239">
        <v>9.7222222222222196E-2</v>
      </c>
      <c r="DF25" s="239">
        <v>9.7222222222222196E-2</v>
      </c>
      <c r="DG25" s="239">
        <v>9.7222222222222196E-2</v>
      </c>
      <c r="DH25" s="239">
        <v>9.7222222222222196E-2</v>
      </c>
      <c r="DI25" s="239">
        <v>9.7222222222222196E-2</v>
      </c>
      <c r="DJ25" s="239">
        <v>9.7222222222222196E-2</v>
      </c>
      <c r="DL25" s="2" t="str" cm="1">
        <f t="array" ref="DL25">_xlfn.IFNA(IF(INDEX(SectorsBlocks,ROW()-ROW(DL$5)+2,MATCH(SUBSTITUTE(RPName," ",""),SectorsBlocks_Top,0))&lt;&gt;0,INDEX(SectorsBlocks,ROW()-ROW(DL$5)+2,MATCH(SUBSTITUTE(RPName," ",""),SectorsBlocks_Top,0)),""),"")</f>
        <v>BNE-CNS</v>
      </c>
      <c r="DM25" s="250" cm="1">
        <f t="array" ref="DM25">_xlfn.IFNA(IF(INDEX(SectorsBlocks,ROW()-ROW(DM$5)+2,MATCH(SUBSTITUTE(RPName," ",""),SectorsBlocks_Top,0))&lt;&gt;0,INDEX(SectorsBlocks,ROW()-ROW(DM$5)+2,MATCH(SUBSTITUTE(RPName," ",""),SectorsBlocks_Top,0)+1),""),"")</f>
        <v>0.10416666666666667</v>
      </c>
    </row>
    <row r="26" spans="1:117" ht="15" customHeight="1">
      <c r="A26" s="12"/>
      <c r="B26" s="95">
        <f t="shared" si="52"/>
        <v>43722</v>
      </c>
      <c r="C26" s="93" t="s">
        <v>204</v>
      </c>
      <c r="D26" s="284"/>
      <c r="E26" s="22">
        <f t="shared" ref="E26" si="189">IF(ISBLANK(C26),0,MAX(IF(AND(RP_MinStbyCredit="Yes",NOT(ISERR(SEARCH("Off SBY",J26)))),SbyCalloutMinCR,0),VLOOKUP(C26,DutyTypeDetails,MATCH("Min CR",DutyTypeDetails_Top,FALSE),FALSE),IF(ISBLANK(J26),0,VLOOKUP(J26,DutyCalloutTable,MATCH("Min CR",DutyCalloutTable_Top,0),FALSE))))</f>
        <v>0.16666666666666666</v>
      </c>
      <c r="F26" s="22">
        <f t="shared" si="2"/>
        <v>0</v>
      </c>
      <c r="G26" s="76">
        <f t="shared" si="3"/>
        <v>0</v>
      </c>
      <c r="H26" s="139">
        <v>0.1875</v>
      </c>
      <c r="I26" s="139">
        <v>0.18402777777777779</v>
      </c>
      <c r="J26" s="142" t="s">
        <v>674</v>
      </c>
      <c r="K26" s="142"/>
      <c r="L26" s="145"/>
      <c r="M26" s="35"/>
      <c r="N26" s="65"/>
      <c r="O26" s="148"/>
      <c r="P26" s="148"/>
      <c r="Q26" s="136">
        <f t="shared" si="4"/>
        <v>0</v>
      </c>
      <c r="R26" s="32" t="s">
        <v>439</v>
      </c>
      <c r="S26" s="153">
        <v>4.8611111111111112E-2</v>
      </c>
      <c r="T26" s="154">
        <v>5.347222222222222E-2</v>
      </c>
      <c r="U26" s="32" t="s">
        <v>455</v>
      </c>
      <c r="V26" s="153">
        <v>5.5555555555555552E-2</v>
      </c>
      <c r="W26" s="154">
        <v>6.0416666666666667E-2</v>
      </c>
      <c r="X26" s="32"/>
      <c r="Y26" s="153"/>
      <c r="Z26" s="154"/>
      <c r="AA26" s="32"/>
      <c r="AB26" s="153"/>
      <c r="AC26" s="154"/>
      <c r="AD26" s="32"/>
      <c r="AE26" s="153"/>
      <c r="AF26" s="154"/>
      <c r="AG26" s="32"/>
      <c r="AH26" s="153"/>
      <c r="AI26" s="154"/>
      <c r="AJ26" s="159">
        <f t="shared" si="5"/>
        <v>0.10416666666666666</v>
      </c>
      <c r="AK26" s="160">
        <f t="shared" si="5"/>
        <v>0.11388888888888889</v>
      </c>
      <c r="AL26" s="313">
        <f t="shared" si="6"/>
        <v>0.11388888888888889</v>
      </c>
      <c r="AM26" s="35"/>
      <c r="AN26" s="65"/>
      <c r="AO26" s="163"/>
      <c r="AP26" s="163"/>
      <c r="AQ26" s="136">
        <f t="shared" si="7"/>
        <v>0</v>
      </c>
      <c r="AR26" s="247">
        <f t="shared" si="54"/>
        <v>43722</v>
      </c>
      <c r="AS26" s="248">
        <f t="shared" si="8"/>
        <v>0</v>
      </c>
      <c r="AT26" s="168">
        <f t="shared" ref="AT26" si="190">IF(RP_PaidPax="Yes",MAX(IF(ISNUMBER(Q26),Q26+IF(ISNUMBER(AQ26),AQ26,0),IF(ISNUMBER(AQ26),AQ26,0)),IF(OR($C26="TVL",C26="TVL-100",C26="TVL-OAL"),MinTVLCredit,0)),0)</f>
        <v>0</v>
      </c>
      <c r="AU26" s="169">
        <f t="shared" si="25"/>
        <v>0.11388888888888889</v>
      </c>
      <c r="AV26" s="167">
        <f t="shared" ref="AV26" si="191">IF(AND(RP_FlyDutyRIG="Yes",OR(ISNUMBER(I26),ISNUMBER(H26))),DutyRIG*IF(ISNUMBER(I26),I26,H26),0)</f>
        <v>9.2013888888888895E-2</v>
      </c>
      <c r="AW26" s="318" t="str">
        <f ca="1">IF(OR(RP_TripDutyRIG&lt;&gt;"Yes",ISBLANK($D26)),"",IF($D26=$D27,$D26,MAX(0,_xlfn.IFNA(VLOOKUP($D26,TripRigList,8),0)-SUM(AX26:OFFSET(AX26,-COUNTIF($D$15:$D26,D26),0)))))</f>
        <v/>
      </c>
      <c r="AX26" s="68">
        <f t="shared" si="27"/>
        <v>0.16666666666666666</v>
      </c>
      <c r="AY26" s="266">
        <f t="shared" si="28"/>
        <v>4</v>
      </c>
      <c r="AZ26" s="171">
        <f t="shared" si="29"/>
        <v>0</v>
      </c>
      <c r="BA26" s="12"/>
      <c r="BB26" s="13">
        <f t="shared" si="11"/>
        <v>43722</v>
      </c>
      <c r="BC26" s="296" t="str">
        <f t="shared" si="12"/>
        <v>Ok</v>
      </c>
      <c r="BD26" s="296" t="str">
        <f t="shared" ref="BD26" si="192">IF(AND(NOT(ISBLANK($D26)),OR(_xlfn.IFNA(VLOOKUP(D26,TripRigList,8,0),"N/A")="N/A",ISNA(VLOOKUP($D26,TripRIGListNums,1,FALSE)))),"Err","Ok")</f>
        <v>Ok</v>
      </c>
      <c r="BE26" s="296" t="str">
        <f t="shared" si="14"/>
        <v>Ok</v>
      </c>
      <c r="BF26" s="296" t="str">
        <f t="shared" si="15"/>
        <v>Ok</v>
      </c>
      <c r="BG26" s="296" t="str">
        <f t="shared" si="16"/>
        <v>Ok</v>
      </c>
      <c r="BH26" s="296" t="str">
        <f t="shared" si="17"/>
        <v>Ok</v>
      </c>
      <c r="BI26" s="91" t="str">
        <f t="shared" si="18"/>
        <v>Ok</v>
      </c>
      <c r="BJ26" s="12"/>
      <c r="BK26" s="2" t="str">
        <f t="shared" si="31"/>
        <v>MEL-ADL</v>
      </c>
      <c r="BL26" s="7">
        <f t="shared" ref="BL26" si="193">IF(AND(ISNUMBER(BM26),BM26&gt;0),BM26,IF(ISNUMBER(VLOOKUP(BK26,RP_Trips,2,FALSE)),VLOOKUP(BK26,RP_Trips,2,FALSE),""))</f>
        <v>5.9027777777777783E-2</v>
      </c>
      <c r="BM26" s="7">
        <f t="shared" ref="BM26" si="194">_xlfn.IFNA(IF(VLOOKUP(BK26,RP_MiscCalc_RouteBlockTimes,2,FALSE)&lt;&gt;0,VLOOKUP(BK26,RP_MiscCalc_RouteBlockTimes,2,FALSE),NA()),_xlfn.IFNA(IF(VLOOKUP(BK26,RP_RouteBlockTime_PreTVL,2,FALSE)&lt;&gt;0,VLOOKUP(BK26,RP_RouteBlockTime_PreTVL,2,FALSE),NA()),_xlfn.IFNA(IF(VLOOKUP(BK26,TVLRouteBlockTimes,2,FALSE)&lt;&gt;0,VLOOKUP(BK26,TVLRouteBlockTimes,2,FALSE),NA()),_xlfn.IFNA(IF(VLOOKUP(BK26,RP_RouteBlockTime_S1,2,FALSE)&lt;&gt;0,VLOOKUP(BK26,RP_RouteBlockTime_S1,2,FALSE),NA()),_xlfn.IFNA(VLOOKUP(BK26,RP_RouteBlockTime_S2,2,FALSE),_xlfn.IFNA(VLOOKUP(BK26,RP_RouteBlockTime_S3,2,FALSE),_xlfn.IFNA(VLOOKUP(BK26,RP_RouteBlockTime_S4,2,FALSE),_xlfn.IFNA(VLOOKUP(BK26,RP_RouteBlockTime_S5,2,FALSE),_xlfn.IFNA(VLOOKUP(BK26,RP_RouteBlockTime_S6,2,FALSE),_xlfn.IFNA(VLOOKUP(BK26,RP_RouteBlockTime_PostTVL,2,FALSE),""))))))))))</f>
        <v>5.9027777777777783E-2</v>
      </c>
      <c r="BN26" s="2" t="str">
        <v>MEL-ADL</v>
      </c>
      <c r="BO26" s="1"/>
      <c r="BP26" s="235">
        <f ca="1"/>
        <v>5.5555555555555601E-3</v>
      </c>
      <c r="BQ26" s="1"/>
      <c r="BR26" s="195" t="str">
        <f t="shared" ref="BR26" si="195">IF(ISBLANK(N26),"",IF(ISNUMBER(VLOOKUP(N26,RouteBlockTimes,2,FALSE)),IF(VLOOKUP(N26,RouteBlockTimes,2,FALSE)&lt;&gt;0,VLOOKUP(N26,RouteBlockTimes,2,FALSE),"Block_5"),"Block_5"))</f>
        <v/>
      </c>
      <c r="BS26" s="196" t="str">
        <f t="shared" si="35"/>
        <v/>
      </c>
      <c r="BT26" s="196" t="s">
        <v>110</v>
      </c>
      <c r="BU26" s="196" t="s">
        <v>112</v>
      </c>
      <c r="BV26" s="197">
        <f t="shared" ref="BV26" si="196">IF(ISBLANK(R26),"",IF(ISNUMBER(VLOOKUP(R26,RouteBlockTimes,2,FALSE)),IF(VLOOKUP(R26,RouteBlockTimes,2,FALSE)&lt;&gt;0,VLOOKUP(R26,RouteBlockTimes,2,FALSE),"Block_5"),"Block_5"))</f>
        <v>5.5555555555555552E-2</v>
      </c>
      <c r="BW26" s="197" t="str">
        <f t="shared" ref="BW26" si="197">IF(ISBLANK(R26),"",IF(AND(NOT(ISBLANK(R26)),R26=RP_Roll_In_Sector,ISNUMBER(RP_Roll_In_Act_Block)),RP_Roll_In_Act_Block,"Block_1"))</f>
        <v>Block_1</v>
      </c>
      <c r="BX26" s="197">
        <f t="shared" ref="BX26" si="198">IF(ISBLANK(U26),"",IF(ISNUMBER(VLOOKUP(U26,RouteBlockTimes,2,FALSE)),IF(VLOOKUP(U26,RouteBlockTimes,2,FALSE)&lt;&gt;0,VLOOKUP(U26,RouteBlockTimes,2,FALSE),"Block_5"),"Block_5"))</f>
        <v>5.9027777777777783E-2</v>
      </c>
      <c r="BY26" s="197" t="str">
        <f t="shared" si="39"/>
        <v>Block_1</v>
      </c>
      <c r="BZ26" s="197" t="str">
        <f t="shared" ref="BZ26" si="199">IF(ISBLANK(X26),"",IF(ISNUMBER(VLOOKUP(X26,RouteBlockTimes,2,FALSE)),IF(VLOOKUP(X26,RouteBlockTimes,2,FALSE)&lt;&gt;0,VLOOKUP(X26,RouteBlockTimes,2,FALSE),"Block_5"),"Block_5"))</f>
        <v/>
      </c>
      <c r="CA26" s="197" t="str">
        <f t="shared" si="41"/>
        <v/>
      </c>
      <c r="CB26" s="197" t="str">
        <f t="shared" ref="CB26" si="200">IF(ISBLANK(AA26),"",IF(ISNUMBER(VLOOKUP(AA26,RouteBlockTimes,2,FALSE)),IF(VLOOKUP(AA26,RouteBlockTimes,2,FALSE)&lt;&gt;0,VLOOKUP(AA26,RouteBlockTimes,2,FALSE),"Block_5"),"Block_5"))</f>
        <v/>
      </c>
      <c r="CC26" s="197" t="str">
        <f t="shared" si="43"/>
        <v/>
      </c>
      <c r="CD26" s="197" t="str">
        <f t="shared" ref="CD26" si="201">IF(ISBLANK(AD26),"",IF(ISNUMBER(VLOOKUP(AD26,RouteBlockTimes,2,FALSE)),IF(VLOOKUP(AD26,RouteBlockTimes,2,FALSE)&lt;&gt;0,VLOOKUP(AD26,RouteBlockTimes,2,FALSE),"Block_5"),"Block_5"))</f>
        <v/>
      </c>
      <c r="CE26" s="197" t="str">
        <f t="shared" si="45"/>
        <v/>
      </c>
      <c r="CF26" s="197" t="str">
        <f t="shared" ref="CF26" si="202">IF(ISBLANK(AG26),"",IF(ISNUMBER(VLOOKUP(AG26,RouteBlockTimes,2,FALSE)),IF(VLOOKUP(AG26,RouteBlockTimes,2,FALSE)&lt;&gt;0,VLOOKUP(AG26,RouteBlockTimes,2,FALSE),"Block_5"),"Block_5"))</f>
        <v/>
      </c>
      <c r="CG26" s="197" t="str">
        <f t="shared" si="47"/>
        <v/>
      </c>
      <c r="CH26" s="196" t="str">
        <f t="shared" ref="CH26" si="203">IF(ISBLANK(AN26),"",IF(ISNUMBER(VLOOKUP(AN26,RouteBlockTimes,2,FALSE)),IF(VLOOKUP(AN26,RouteBlockTimes,2,FALSE)&lt;&gt;0,VLOOKUP(AN26,RouteBlockTimes,2,FALSE),"Block_5"),"Block_5"))</f>
        <v/>
      </c>
      <c r="CI26" s="198" t="str">
        <f t="shared" si="49"/>
        <v/>
      </c>
      <c r="CK26" s="219">
        <f t="shared" si="21"/>
        <v>0.84722222222222221</v>
      </c>
      <c r="CL26" s="219">
        <v>3.125E-2</v>
      </c>
      <c r="CM26" s="219">
        <v>3.4722222222222203E-2</v>
      </c>
      <c r="CN26" s="219">
        <f t="shared" si="50"/>
        <v>0.78263888888888888</v>
      </c>
      <c r="CO26" s="219">
        <f t="shared" si="50"/>
        <v>0.1125</v>
      </c>
      <c r="CP26" s="219">
        <v>3.4722222222222203E-2</v>
      </c>
      <c r="CQ26" s="219">
        <v>6.9444444444444397E-3</v>
      </c>
      <c r="CS26" s="219">
        <f t="shared" si="22"/>
        <v>0.95486111111111105</v>
      </c>
      <c r="CT26" s="219">
        <v>3.125E-2</v>
      </c>
      <c r="CU26" s="219">
        <v>3.4722222222222203E-2</v>
      </c>
      <c r="CV26" s="219">
        <f t="shared" si="51"/>
        <v>0.89027777777777772</v>
      </c>
      <c r="CW26" s="219">
        <f t="shared" si="51"/>
        <v>0.10555555555555556</v>
      </c>
      <c r="CX26" s="219">
        <v>3.4722222222222203E-2</v>
      </c>
      <c r="CY26" s="219">
        <v>6.9444444444444397E-3</v>
      </c>
      <c r="DA26" s="239">
        <v>9.375E-2</v>
      </c>
      <c r="DB26" s="239">
        <v>0.100694444444445</v>
      </c>
      <c r="DC26" s="239">
        <v>0.100694444444445</v>
      </c>
      <c r="DD26" s="239">
        <v>0.100694444444445</v>
      </c>
      <c r="DE26" s="239">
        <v>0.100694444444445</v>
      </c>
      <c r="DF26" s="239">
        <v>0.100694444444445</v>
      </c>
      <c r="DG26" s="239">
        <v>0.100694444444445</v>
      </c>
      <c r="DH26" s="239">
        <v>0.100694444444445</v>
      </c>
      <c r="DI26" s="239">
        <v>0.100694444444445</v>
      </c>
      <c r="DJ26" s="239">
        <v>0.100694444444445</v>
      </c>
      <c r="DL26" s="2" t="str" cm="1">
        <f t="array" ref="DL26">_xlfn.IFNA(IF(INDEX(SectorsBlocks,ROW()-ROW(DL$5)+2,MATCH(SUBSTITUTE(RPName," ",""),SectorsBlocks_Top,0))&lt;&gt;0,INDEX(SectorsBlocks,ROW()-ROW(DL$5)+2,MATCH(SUBSTITUTE(RPName," ",""),SectorsBlocks_Top,0)),""),"")</f>
        <v>BNE-DPS</v>
      </c>
      <c r="DM26" s="250" cm="1">
        <f t="array" ref="DM26">_xlfn.IFNA(IF(INDEX(SectorsBlocks,ROW()-ROW(DM$5)+2,MATCH(SUBSTITUTE(RPName," ",""),SectorsBlocks_Top,0))&lt;&gt;0,INDEX(SectorsBlocks,ROW()-ROW(DM$5)+2,MATCH(SUBSTITUTE(RPName," ",""),SectorsBlocks_Top,0)+1),""),"")</f>
        <v>0.27430555555555558</v>
      </c>
    </row>
    <row r="27" spans="1:117" ht="15" customHeight="1">
      <c r="A27" s="12"/>
      <c r="B27" s="95">
        <f t="shared" si="52"/>
        <v>43723</v>
      </c>
      <c r="C27" s="93" t="s">
        <v>99</v>
      </c>
      <c r="D27" s="284"/>
      <c r="E27" s="22">
        <f t="shared" ref="E27" si="204">IF(ISBLANK(C27),0,MAX(IF(AND(RP_MinStbyCredit="Yes",NOT(ISERR(SEARCH("Off SBY",J27)))),SbyCalloutMinCR,0),VLOOKUP(C27,DutyTypeDetails,MATCH("Min CR",DutyTypeDetails_Top,FALSE),FALSE),IF(ISBLANK(J27),0,VLOOKUP(J27,DutyCalloutTable,MATCH("Min CR",DutyCalloutTable_Top,0),FALSE))))</f>
        <v>0</v>
      </c>
      <c r="F27" s="22">
        <f t="shared" si="2"/>
        <v>0</v>
      </c>
      <c r="G27" s="76">
        <f t="shared" si="3"/>
        <v>0</v>
      </c>
      <c r="H27" s="139"/>
      <c r="I27" s="139"/>
      <c r="J27" s="142"/>
      <c r="K27" s="142"/>
      <c r="L27" s="145"/>
      <c r="M27" s="35"/>
      <c r="N27" s="65"/>
      <c r="O27" s="148"/>
      <c r="P27" s="148"/>
      <c r="Q27" s="136">
        <f t="shared" si="4"/>
        <v>0</v>
      </c>
      <c r="R27" s="32"/>
      <c r="S27" s="153"/>
      <c r="T27" s="154"/>
      <c r="U27" s="32"/>
      <c r="V27" s="153"/>
      <c r="W27" s="154"/>
      <c r="X27" s="32"/>
      <c r="Y27" s="153"/>
      <c r="Z27" s="154"/>
      <c r="AA27" s="32"/>
      <c r="AB27" s="153"/>
      <c r="AC27" s="154"/>
      <c r="AD27" s="32"/>
      <c r="AE27" s="153"/>
      <c r="AF27" s="154"/>
      <c r="AG27" s="32"/>
      <c r="AH27" s="153"/>
      <c r="AI27" s="154"/>
      <c r="AJ27" s="159">
        <f t="shared" si="5"/>
        <v>0</v>
      </c>
      <c r="AK27" s="160">
        <f t="shared" si="5"/>
        <v>0</v>
      </c>
      <c r="AL27" s="313">
        <f t="shared" si="6"/>
        <v>0</v>
      </c>
      <c r="AM27" s="35"/>
      <c r="AN27" s="65"/>
      <c r="AO27" s="163"/>
      <c r="AP27" s="163"/>
      <c r="AQ27" s="136">
        <f t="shared" si="7"/>
        <v>0</v>
      </c>
      <c r="AR27" s="247">
        <f t="shared" si="54"/>
        <v>43723</v>
      </c>
      <c r="AS27" s="248">
        <f t="shared" si="8"/>
        <v>0</v>
      </c>
      <c r="AT27" s="168">
        <f t="shared" ref="AT27" si="205">IF(RP_PaidPax="Yes",MAX(IF(ISNUMBER(Q27),Q27+IF(ISNUMBER(AQ27),AQ27,0),IF(ISNUMBER(AQ27),AQ27,0)),IF(OR($C27="TVL",C27="TVL-100",C27="TVL-OAL"),MinTVLCredit,0)),0)</f>
        <v>0</v>
      </c>
      <c r="AU27" s="169">
        <f t="shared" si="25"/>
        <v>0</v>
      </c>
      <c r="AV27" s="167">
        <f t="shared" ref="AV27" si="206">IF(AND(RP_FlyDutyRIG="Yes",OR(ISNUMBER(I27),ISNUMBER(H27))),DutyRIG*IF(ISNUMBER(I27),I27,H27),0)</f>
        <v>0</v>
      </c>
      <c r="AW27" s="318" t="str">
        <f ca="1">IF(OR(RP_TripDutyRIG&lt;&gt;"Yes",ISBLANK($D27)),"",IF($D27=$D28,$D27,MAX(0,_xlfn.IFNA(VLOOKUP($D27,TripRigList,8),0)-SUM(AX27:OFFSET(AX27,-COUNTIF($D$15:$D27,D27),0)))))</f>
        <v/>
      </c>
      <c r="AX27" s="68">
        <f t="shared" si="27"/>
        <v>0</v>
      </c>
      <c r="AY27" s="266">
        <f t="shared" si="28"/>
        <v>0</v>
      </c>
      <c r="AZ27" s="171">
        <f t="shared" si="29"/>
        <v>0</v>
      </c>
      <c r="BA27" s="12"/>
      <c r="BB27" s="13">
        <f t="shared" si="11"/>
        <v>43723</v>
      </c>
      <c r="BC27" s="296" t="str">
        <f t="shared" si="12"/>
        <v>Ok</v>
      </c>
      <c r="BD27" s="296" t="str">
        <f t="shared" ref="BD27" si="207">IF(AND(NOT(ISBLANK($D27)),OR(_xlfn.IFNA(VLOOKUP(D27,TripRigList,8,0),"N/A")="N/A",ISNA(VLOOKUP($D27,TripRIGListNums,1,FALSE)))),"Err","Ok")</f>
        <v>Ok</v>
      </c>
      <c r="BE27" s="296" t="str">
        <f t="shared" si="14"/>
        <v>Ok</v>
      </c>
      <c r="BF27" s="296" t="str">
        <f t="shared" si="15"/>
        <v>Ok</v>
      </c>
      <c r="BG27" s="296" t="str">
        <f t="shared" si="16"/>
        <v>Ok</v>
      </c>
      <c r="BH27" s="296" t="str">
        <f t="shared" si="17"/>
        <v>Ok</v>
      </c>
      <c r="BI27" s="91" t="str">
        <f t="shared" si="18"/>
        <v>Ok</v>
      </c>
      <c r="BJ27" s="12"/>
      <c r="BK27" s="2" t="str">
        <f t="shared" si="31"/>
        <v>MEL-SYD</v>
      </c>
      <c r="BL27" s="7">
        <f t="shared" ref="BL27" si="208">IF(AND(ISNUMBER(BM27),BM27&gt;0),BM27,IF(ISNUMBER(VLOOKUP(BK27,RP_Trips,2,FALSE)),VLOOKUP(BK27,RP_Trips,2,FALSE),""))</f>
        <v>5.9027777777777783E-2</v>
      </c>
      <c r="BM27" s="7">
        <f t="shared" ref="BM27" si="209">_xlfn.IFNA(IF(VLOOKUP(BK27,RP_MiscCalc_RouteBlockTimes,2,FALSE)&lt;&gt;0,VLOOKUP(BK27,RP_MiscCalc_RouteBlockTimes,2,FALSE),NA()),_xlfn.IFNA(IF(VLOOKUP(BK27,RP_RouteBlockTime_PreTVL,2,FALSE)&lt;&gt;0,VLOOKUP(BK27,RP_RouteBlockTime_PreTVL,2,FALSE),NA()),_xlfn.IFNA(IF(VLOOKUP(BK27,TVLRouteBlockTimes,2,FALSE)&lt;&gt;0,VLOOKUP(BK27,TVLRouteBlockTimes,2,FALSE),NA()),_xlfn.IFNA(IF(VLOOKUP(BK27,RP_RouteBlockTime_S1,2,FALSE)&lt;&gt;0,VLOOKUP(BK27,RP_RouteBlockTime_S1,2,FALSE),NA()),_xlfn.IFNA(VLOOKUP(BK27,RP_RouteBlockTime_S2,2,FALSE),_xlfn.IFNA(VLOOKUP(BK27,RP_RouteBlockTime_S3,2,FALSE),_xlfn.IFNA(VLOOKUP(BK27,RP_RouteBlockTime_S4,2,FALSE),_xlfn.IFNA(VLOOKUP(BK27,RP_RouteBlockTime_S5,2,FALSE),_xlfn.IFNA(VLOOKUP(BK27,RP_RouteBlockTime_S6,2,FALSE),_xlfn.IFNA(VLOOKUP(BK27,RP_RouteBlockTime_PostTVL,2,FALSE),""))))))))))</f>
        <v>5.9027777777777783E-2</v>
      </c>
      <c r="BN27" s="2" t="str">
        <v>MEL-SYD</v>
      </c>
      <c r="BO27" s="1"/>
      <c r="BP27" s="235">
        <f ca="1"/>
        <v>6.2500000000000003E-3</v>
      </c>
      <c r="BQ27" s="1"/>
      <c r="BR27" s="195" t="str">
        <f t="shared" ref="BR27" si="210">IF(ISBLANK(N27),"",IF(ISNUMBER(VLOOKUP(N27,RouteBlockTimes,2,FALSE)),IF(VLOOKUP(N27,RouteBlockTimes,2,FALSE)&lt;&gt;0,VLOOKUP(N27,RouteBlockTimes,2,FALSE),"Block_5"),"Block_5"))</f>
        <v/>
      </c>
      <c r="BS27" s="196" t="str">
        <f t="shared" si="35"/>
        <v/>
      </c>
      <c r="BT27" s="196" t="s">
        <v>110</v>
      </c>
      <c r="BU27" s="196" t="s">
        <v>112</v>
      </c>
      <c r="BV27" s="197" t="str">
        <f t="shared" ref="BV27" si="211">IF(ISBLANK(R27),"",IF(ISNUMBER(VLOOKUP(R27,RouteBlockTimes,2,FALSE)),IF(VLOOKUP(R27,RouteBlockTimes,2,FALSE)&lt;&gt;0,VLOOKUP(R27,RouteBlockTimes,2,FALSE),"Block_5"),"Block_5"))</f>
        <v/>
      </c>
      <c r="BW27" s="197" t="str">
        <f t="shared" ref="BW27" si="212">IF(ISBLANK(R27),"",IF(AND(NOT(ISBLANK(R27)),R27=RP_Roll_In_Sector,ISNUMBER(RP_Roll_In_Act_Block)),RP_Roll_In_Act_Block,"Block_1"))</f>
        <v/>
      </c>
      <c r="BX27" s="197" t="str">
        <f t="shared" ref="BX27" si="213">IF(ISBLANK(U27),"",IF(ISNUMBER(VLOOKUP(U27,RouteBlockTimes,2,FALSE)),IF(VLOOKUP(U27,RouteBlockTimes,2,FALSE)&lt;&gt;0,VLOOKUP(U27,RouteBlockTimes,2,FALSE),"Block_5"),"Block_5"))</f>
        <v/>
      </c>
      <c r="BY27" s="197" t="str">
        <f t="shared" si="39"/>
        <v/>
      </c>
      <c r="BZ27" s="197" t="str">
        <f t="shared" ref="BZ27" si="214">IF(ISBLANK(X27),"",IF(ISNUMBER(VLOOKUP(X27,RouteBlockTimes,2,FALSE)),IF(VLOOKUP(X27,RouteBlockTimes,2,FALSE)&lt;&gt;0,VLOOKUP(X27,RouteBlockTimes,2,FALSE),"Block_5"),"Block_5"))</f>
        <v/>
      </c>
      <c r="CA27" s="197" t="str">
        <f t="shared" si="41"/>
        <v/>
      </c>
      <c r="CB27" s="197" t="str">
        <f t="shared" ref="CB27" si="215">IF(ISBLANK(AA27),"",IF(ISNUMBER(VLOOKUP(AA27,RouteBlockTimes,2,FALSE)),IF(VLOOKUP(AA27,RouteBlockTimes,2,FALSE)&lt;&gt;0,VLOOKUP(AA27,RouteBlockTimes,2,FALSE),"Block_5"),"Block_5"))</f>
        <v/>
      </c>
      <c r="CC27" s="197" t="str">
        <f t="shared" si="43"/>
        <v/>
      </c>
      <c r="CD27" s="197" t="str">
        <f t="shared" ref="CD27" si="216">IF(ISBLANK(AD27),"",IF(ISNUMBER(VLOOKUP(AD27,RouteBlockTimes,2,FALSE)),IF(VLOOKUP(AD27,RouteBlockTimes,2,FALSE)&lt;&gt;0,VLOOKUP(AD27,RouteBlockTimes,2,FALSE),"Block_5"),"Block_5"))</f>
        <v/>
      </c>
      <c r="CE27" s="197" t="str">
        <f t="shared" si="45"/>
        <v/>
      </c>
      <c r="CF27" s="197" t="str">
        <f t="shared" ref="CF27" si="217">IF(ISBLANK(AG27),"",IF(ISNUMBER(VLOOKUP(AG27,RouteBlockTimes,2,FALSE)),IF(VLOOKUP(AG27,RouteBlockTimes,2,FALSE)&lt;&gt;0,VLOOKUP(AG27,RouteBlockTimes,2,FALSE),"Block_5"),"Block_5"))</f>
        <v/>
      </c>
      <c r="CG27" s="197" t="str">
        <f t="shared" si="47"/>
        <v/>
      </c>
      <c r="CH27" s="196" t="str">
        <f t="shared" ref="CH27" si="218">IF(ISBLANK(AN27),"",IF(ISNUMBER(VLOOKUP(AN27,RouteBlockTimes,2,FALSE)),IF(VLOOKUP(AN27,RouteBlockTimes,2,FALSE)&lt;&gt;0,VLOOKUP(AN27,RouteBlockTimes,2,FALSE),"Block_5"),"Block_5"))</f>
        <v/>
      </c>
      <c r="CI27" s="198" t="str">
        <f t="shared" si="49"/>
        <v/>
      </c>
      <c r="CK27" s="219">
        <f t="shared" si="21"/>
        <v>0.85069444444444442</v>
      </c>
      <c r="CL27" s="219">
        <v>3.4722222222222203E-2</v>
      </c>
      <c r="CM27" s="219">
        <v>3.8194444444444399E-2</v>
      </c>
      <c r="CN27" s="219">
        <f t="shared" si="50"/>
        <v>0.78333333333333333</v>
      </c>
      <c r="CO27" s="219">
        <f t="shared" si="50"/>
        <v>0.11319444444444444</v>
      </c>
      <c r="CP27" s="219">
        <v>3.8194444444444399E-2</v>
      </c>
      <c r="CQ27" s="219">
        <v>7.6388888888888904E-3</v>
      </c>
      <c r="CS27" s="219">
        <f t="shared" si="22"/>
        <v>0.95833333333333337</v>
      </c>
      <c r="CT27" s="219">
        <v>3.4722222222222203E-2</v>
      </c>
      <c r="CU27" s="219">
        <v>3.8194444444444399E-2</v>
      </c>
      <c r="CV27" s="219">
        <f t="shared" si="51"/>
        <v>0.89097222222222217</v>
      </c>
      <c r="CW27" s="219">
        <f t="shared" si="51"/>
        <v>0.10625</v>
      </c>
      <c r="CX27" s="219">
        <v>3.8194444444444399E-2</v>
      </c>
      <c r="CY27" s="219">
        <v>7.6388888888888904E-3</v>
      </c>
      <c r="DA27" s="239">
        <v>9.7222222222222196E-2</v>
      </c>
      <c r="DB27" s="239">
        <v>0.104166666666667</v>
      </c>
      <c r="DC27" s="239">
        <v>0.104166666666667</v>
      </c>
      <c r="DD27" s="239">
        <v>0.104166666666667</v>
      </c>
      <c r="DE27" s="239">
        <v>0.104166666666667</v>
      </c>
      <c r="DF27" s="239">
        <v>0.104166666666667</v>
      </c>
      <c r="DG27" s="239">
        <v>0.104166666666667</v>
      </c>
      <c r="DH27" s="239">
        <v>0.104166666666667</v>
      </c>
      <c r="DI27" s="239">
        <v>0.104166666666667</v>
      </c>
      <c r="DJ27" s="239">
        <v>0.104166666666667</v>
      </c>
      <c r="DL27" s="2" t="str" cm="1">
        <f t="array" ref="DL27">_xlfn.IFNA(IF(INDEX(SectorsBlocks,ROW()-ROW(DL$5)+2,MATCH(SUBSTITUTE(RPName," ",""),SectorsBlocks_Top,0))&lt;&gt;0,INDEX(SectorsBlocks,ROW()-ROW(DL$5)+2,MATCH(SUBSTITUTE(RPName," ",""),SectorsBlocks_Top,0)),""),"")</f>
        <v>BNE-DRW</v>
      </c>
      <c r="DM27" s="250" cm="1">
        <f t="array" ref="DM27">_xlfn.IFNA(IF(INDEX(SectorsBlocks,ROW()-ROW(DM$5)+2,MATCH(SUBSTITUTE(RPName," ",""),SectorsBlocks_Top,0))&lt;&gt;0,INDEX(SectorsBlocks,ROW()-ROW(DM$5)+2,MATCH(SUBSTITUTE(RPName," ",""),SectorsBlocks_Top,0)+1),""),"")</f>
        <v>0.1875</v>
      </c>
    </row>
    <row r="28" spans="1:117" ht="15" customHeight="1">
      <c r="A28" s="12"/>
      <c r="B28" s="95">
        <f t="shared" si="52"/>
        <v>43724</v>
      </c>
      <c r="C28" s="93" t="s">
        <v>500</v>
      </c>
      <c r="D28" s="284"/>
      <c r="E28" s="22">
        <f t="shared" ref="E28" si="219">IF(ISBLANK(C28),0,MAX(IF(AND(RP_MinStbyCredit="Yes",NOT(ISERR(SEARCH("Off SBY",J28)))),SbyCalloutMinCR,0),VLOOKUP(C28,DutyTypeDetails,MATCH("Min CR",DutyTypeDetails_Top,FALSE),FALSE),IF(ISBLANK(J28),0,VLOOKUP(J28,DutyCalloutTable,MATCH("Min CR",DutyCalloutTable_Top,0),FALSE))))</f>
        <v>0</v>
      </c>
      <c r="F28" s="22">
        <f t="shared" si="2"/>
        <v>0.16666666666666666</v>
      </c>
      <c r="G28" s="76">
        <f t="shared" si="3"/>
        <v>0</v>
      </c>
      <c r="H28" s="139"/>
      <c r="I28" s="139"/>
      <c r="J28" s="142"/>
      <c r="K28" s="142"/>
      <c r="L28" s="145"/>
      <c r="M28" s="35"/>
      <c r="N28" s="65"/>
      <c r="O28" s="148"/>
      <c r="P28" s="148"/>
      <c r="Q28" s="136">
        <f t="shared" si="4"/>
        <v>0</v>
      </c>
      <c r="R28" s="32"/>
      <c r="S28" s="153"/>
      <c r="T28" s="154"/>
      <c r="U28" s="32"/>
      <c r="V28" s="153"/>
      <c r="W28" s="154"/>
      <c r="X28" s="32"/>
      <c r="Y28" s="153"/>
      <c r="Z28" s="154"/>
      <c r="AA28" s="32"/>
      <c r="AB28" s="153"/>
      <c r="AC28" s="154"/>
      <c r="AD28" s="32"/>
      <c r="AE28" s="153"/>
      <c r="AF28" s="154"/>
      <c r="AG28" s="32"/>
      <c r="AH28" s="153"/>
      <c r="AI28" s="154"/>
      <c r="AJ28" s="159">
        <f t="shared" si="5"/>
        <v>0</v>
      </c>
      <c r="AK28" s="160">
        <f t="shared" si="5"/>
        <v>0</v>
      </c>
      <c r="AL28" s="313">
        <f t="shared" si="6"/>
        <v>0</v>
      </c>
      <c r="AM28" s="35"/>
      <c r="AN28" s="65"/>
      <c r="AO28" s="163"/>
      <c r="AP28" s="163"/>
      <c r="AQ28" s="136">
        <f t="shared" si="7"/>
        <v>0</v>
      </c>
      <c r="AR28" s="247">
        <f t="shared" si="54"/>
        <v>43724</v>
      </c>
      <c r="AS28" s="248">
        <f t="shared" si="8"/>
        <v>0.16666666666666666</v>
      </c>
      <c r="AT28" s="168">
        <f t="shared" ref="AT28" si="220">IF(RP_PaidPax="Yes",MAX(IF(ISNUMBER(Q28),Q28+IF(ISNUMBER(AQ28),AQ28,0),IF(ISNUMBER(AQ28),AQ28,0)),IF(OR($C28="TVL",C28="TVL-100",C28="TVL-OAL"),MinTVLCredit,0)),0)</f>
        <v>0</v>
      </c>
      <c r="AU28" s="169">
        <f t="shared" si="25"/>
        <v>0</v>
      </c>
      <c r="AV28" s="167">
        <f t="shared" ref="AV28" si="221">IF(AND(RP_FlyDutyRIG="Yes",OR(ISNUMBER(I28),ISNUMBER(H28))),DutyRIG*IF(ISNUMBER(I28),I28,H28),0)</f>
        <v>0</v>
      </c>
      <c r="AW28" s="318" t="str">
        <f ca="1">IF(OR(RP_TripDutyRIG&lt;&gt;"Yes",ISBLANK($D28)),"",IF($D28=$D29,$D28,MAX(0,_xlfn.IFNA(VLOOKUP($D28,TripRigList,8),0)-SUM(AX28:OFFSET(AX28,-COUNTIF($D$15:$D28,D28),0)))))</f>
        <v/>
      </c>
      <c r="AX28" s="68">
        <f t="shared" si="27"/>
        <v>0.16666666666666666</v>
      </c>
      <c r="AY28" s="266">
        <f t="shared" si="28"/>
        <v>4</v>
      </c>
      <c r="AZ28" s="171">
        <f t="shared" si="29"/>
        <v>0</v>
      </c>
      <c r="BA28" s="12"/>
      <c r="BB28" s="13">
        <f t="shared" si="11"/>
        <v>43724</v>
      </c>
      <c r="BC28" s="296" t="str">
        <f t="shared" si="12"/>
        <v>Ok</v>
      </c>
      <c r="BD28" s="296" t="str">
        <f t="shared" ref="BD28" si="222">IF(AND(NOT(ISBLANK($D28)),OR(_xlfn.IFNA(VLOOKUP(D28,TripRigList,8,0),"N/A")="N/A",ISNA(VLOOKUP($D28,TripRIGListNums,1,FALSE)))),"Err","Ok")</f>
        <v>Ok</v>
      </c>
      <c r="BE28" s="296" t="str">
        <f t="shared" si="14"/>
        <v>Ok</v>
      </c>
      <c r="BF28" s="296" t="str">
        <f t="shared" si="15"/>
        <v>Ok</v>
      </c>
      <c r="BG28" s="296" t="str">
        <f t="shared" si="16"/>
        <v>Ok</v>
      </c>
      <c r="BH28" s="296" t="str">
        <f t="shared" si="17"/>
        <v>Ok</v>
      </c>
      <c r="BI28" s="91" t="str">
        <f t="shared" si="18"/>
        <v>Ok</v>
      </c>
      <c r="BJ28" s="12"/>
      <c r="BK28" s="2" t="str">
        <f t="shared" si="31"/>
        <v>PER-MEL</v>
      </c>
      <c r="BL28" s="7">
        <f t="shared" ref="BL28" si="223">IF(AND(ISNUMBER(BM28),BM28&gt;0),BM28,IF(ISNUMBER(VLOOKUP(BK28,RP_Trips,2,FALSE)),VLOOKUP(BK28,RP_Trips,2,FALSE),""))</f>
        <v>0.14930555555555552</v>
      </c>
      <c r="BM28" s="7">
        <f t="shared" ref="BM28" si="224">_xlfn.IFNA(IF(VLOOKUP(BK28,RP_MiscCalc_RouteBlockTimes,2,FALSE)&lt;&gt;0,VLOOKUP(BK28,RP_MiscCalc_RouteBlockTimes,2,FALSE),NA()),_xlfn.IFNA(IF(VLOOKUP(BK28,RP_RouteBlockTime_PreTVL,2,FALSE)&lt;&gt;0,VLOOKUP(BK28,RP_RouteBlockTime_PreTVL,2,FALSE),NA()),_xlfn.IFNA(IF(VLOOKUP(BK28,TVLRouteBlockTimes,2,FALSE)&lt;&gt;0,VLOOKUP(BK28,TVLRouteBlockTimes,2,FALSE),NA()),_xlfn.IFNA(IF(VLOOKUP(BK28,RP_RouteBlockTime_S1,2,FALSE)&lt;&gt;0,VLOOKUP(BK28,RP_RouteBlockTime_S1,2,FALSE),NA()),_xlfn.IFNA(VLOOKUP(BK28,RP_RouteBlockTime_S2,2,FALSE),_xlfn.IFNA(VLOOKUP(BK28,RP_RouteBlockTime_S3,2,FALSE),_xlfn.IFNA(VLOOKUP(BK28,RP_RouteBlockTime_S4,2,FALSE),_xlfn.IFNA(VLOOKUP(BK28,RP_RouteBlockTime_S5,2,FALSE),_xlfn.IFNA(VLOOKUP(BK28,RP_RouteBlockTime_S6,2,FALSE),_xlfn.IFNA(VLOOKUP(BK28,RP_RouteBlockTime_PostTVL,2,FALSE),""))))))))))</f>
        <v>0.14930555555555552</v>
      </c>
      <c r="BN28" s="2" t="str">
        <v>PER-MEL</v>
      </c>
      <c r="BO28" s="1"/>
      <c r="BP28" s="235">
        <f ca="1"/>
        <v>6.9444444444444397E-3</v>
      </c>
      <c r="BQ28" s="1"/>
      <c r="BR28" s="195" t="str">
        <f t="shared" ref="BR28" si="225">IF(ISBLANK(N28),"",IF(ISNUMBER(VLOOKUP(N28,RouteBlockTimes,2,FALSE)),IF(VLOOKUP(N28,RouteBlockTimes,2,FALSE)&lt;&gt;0,VLOOKUP(N28,RouteBlockTimes,2,FALSE),"Block_5"),"Block_5"))</f>
        <v/>
      </c>
      <c r="BS28" s="196" t="str">
        <f t="shared" si="35"/>
        <v/>
      </c>
      <c r="BT28" s="196" t="s">
        <v>110</v>
      </c>
      <c r="BU28" s="196" t="s">
        <v>112</v>
      </c>
      <c r="BV28" s="197" t="str">
        <f t="shared" ref="BV28" si="226">IF(ISBLANK(R28),"",IF(ISNUMBER(VLOOKUP(R28,RouteBlockTimes,2,FALSE)),IF(VLOOKUP(R28,RouteBlockTimes,2,FALSE)&lt;&gt;0,VLOOKUP(R28,RouteBlockTimes,2,FALSE),"Block_5"),"Block_5"))</f>
        <v/>
      </c>
      <c r="BW28" s="197" t="str">
        <f t="shared" ref="BW28" si="227">IF(ISBLANK(R28),"",IF(AND(NOT(ISBLANK(R28)),R28=RP_Roll_In_Sector,ISNUMBER(RP_Roll_In_Act_Block)),RP_Roll_In_Act_Block,"Block_1"))</f>
        <v/>
      </c>
      <c r="BX28" s="197" t="str">
        <f t="shared" ref="BX28" si="228">IF(ISBLANK(U28),"",IF(ISNUMBER(VLOOKUP(U28,RouteBlockTimes,2,FALSE)),IF(VLOOKUP(U28,RouteBlockTimes,2,FALSE)&lt;&gt;0,VLOOKUP(U28,RouteBlockTimes,2,FALSE),"Block_5"),"Block_5"))</f>
        <v/>
      </c>
      <c r="BY28" s="197" t="str">
        <f t="shared" si="39"/>
        <v/>
      </c>
      <c r="BZ28" s="197" t="str">
        <f t="shared" ref="BZ28" si="229">IF(ISBLANK(X28),"",IF(ISNUMBER(VLOOKUP(X28,RouteBlockTimes,2,FALSE)),IF(VLOOKUP(X28,RouteBlockTimes,2,FALSE)&lt;&gt;0,VLOOKUP(X28,RouteBlockTimes,2,FALSE),"Block_5"),"Block_5"))</f>
        <v/>
      </c>
      <c r="CA28" s="197" t="str">
        <f t="shared" si="41"/>
        <v/>
      </c>
      <c r="CB28" s="197" t="str">
        <f t="shared" ref="CB28" si="230">IF(ISBLANK(AA28),"",IF(ISNUMBER(VLOOKUP(AA28,RouteBlockTimes,2,FALSE)),IF(VLOOKUP(AA28,RouteBlockTimes,2,FALSE)&lt;&gt;0,VLOOKUP(AA28,RouteBlockTimes,2,FALSE),"Block_5"),"Block_5"))</f>
        <v/>
      </c>
      <c r="CC28" s="197" t="str">
        <f t="shared" si="43"/>
        <v/>
      </c>
      <c r="CD28" s="197" t="str">
        <f t="shared" ref="CD28" si="231">IF(ISBLANK(AD28),"",IF(ISNUMBER(VLOOKUP(AD28,RouteBlockTimes,2,FALSE)),IF(VLOOKUP(AD28,RouteBlockTimes,2,FALSE)&lt;&gt;0,VLOOKUP(AD28,RouteBlockTimes,2,FALSE),"Block_5"),"Block_5"))</f>
        <v/>
      </c>
      <c r="CE28" s="197" t="str">
        <f t="shared" si="45"/>
        <v/>
      </c>
      <c r="CF28" s="197" t="str">
        <f t="shared" ref="CF28" si="232">IF(ISBLANK(AG28),"",IF(ISNUMBER(VLOOKUP(AG28,RouteBlockTimes,2,FALSE)),IF(VLOOKUP(AG28,RouteBlockTimes,2,FALSE)&lt;&gt;0,VLOOKUP(AG28,RouteBlockTimes,2,FALSE),"Block_5"),"Block_5"))</f>
        <v/>
      </c>
      <c r="CG28" s="197" t="str">
        <f t="shared" si="47"/>
        <v/>
      </c>
      <c r="CH28" s="196" t="str">
        <f t="shared" ref="CH28" si="233">IF(ISBLANK(AN28),"",IF(ISNUMBER(VLOOKUP(AN28,RouteBlockTimes,2,FALSE)),IF(VLOOKUP(AN28,RouteBlockTimes,2,FALSE)&lt;&gt;0,VLOOKUP(AN28,RouteBlockTimes,2,FALSE),"Block_5"),"Block_5"))</f>
        <v/>
      </c>
      <c r="CI28" s="198" t="str">
        <f t="shared" si="49"/>
        <v/>
      </c>
      <c r="CK28" s="219">
        <f t="shared" si="21"/>
        <v>0.85416666666666663</v>
      </c>
      <c r="CL28" s="219">
        <v>3.8194444444444399E-2</v>
      </c>
      <c r="CM28" s="219">
        <v>4.1666666666666699E-2</v>
      </c>
      <c r="CN28" s="219">
        <f t="shared" si="50"/>
        <v>0.78402777777777777</v>
      </c>
      <c r="CO28" s="219">
        <f t="shared" si="50"/>
        <v>0.11388888888888889</v>
      </c>
      <c r="CP28" s="219">
        <v>4.1666666666666699E-2</v>
      </c>
      <c r="CQ28" s="219">
        <v>8.3333333333333297E-3</v>
      </c>
      <c r="CS28" s="219">
        <f t="shared" si="22"/>
        <v>0.96180555555555558</v>
      </c>
      <c r="CT28" s="219">
        <v>3.8194444444444399E-2</v>
      </c>
      <c r="CU28" s="219">
        <v>4.1666666666666699E-2</v>
      </c>
      <c r="CV28" s="219">
        <f t="shared" si="51"/>
        <v>0.89166666666666672</v>
      </c>
      <c r="CW28" s="219">
        <f t="shared" si="51"/>
        <v>0.10694444444444444</v>
      </c>
      <c r="CX28" s="219">
        <v>4.1666666666666699E-2</v>
      </c>
      <c r="CY28" s="219">
        <v>8.3333333333333297E-3</v>
      </c>
      <c r="DA28" s="239">
        <v>0.100694444444445</v>
      </c>
      <c r="DB28" s="239">
        <v>0.10763888888888901</v>
      </c>
      <c r="DC28" s="239">
        <v>0.10763888888888901</v>
      </c>
      <c r="DD28" s="239">
        <v>0.10763888888888901</v>
      </c>
      <c r="DE28" s="239">
        <v>0.10763888888888901</v>
      </c>
      <c r="DF28" s="239">
        <v>0.10763888888888901</v>
      </c>
      <c r="DG28" s="239">
        <v>0.10763888888888901</v>
      </c>
      <c r="DH28" s="239">
        <v>0.10763888888888901</v>
      </c>
      <c r="DI28" s="239">
        <v>0.10763888888888901</v>
      </c>
      <c r="DJ28" s="239">
        <v>0.10763888888888901</v>
      </c>
      <c r="DL28" s="2" t="str" cm="1">
        <f t="array" ref="DL28">_xlfn.IFNA(IF(INDEX(SectorsBlocks,ROW()-ROW(DL$5)+2,MATCH(SUBSTITUTE(RPName," ",""),SectorsBlocks_Top,0))&lt;&gt;0,INDEX(SectorsBlocks,ROW()-ROW(DL$5)+2,MATCH(SUBSTITUTE(RPName," ",""),SectorsBlocks_Top,0)),""),"")</f>
        <v>BNE-HBA</v>
      </c>
      <c r="DM28" s="250" cm="1">
        <f t="array" ref="DM28">_xlfn.IFNA(IF(INDEX(SectorsBlocks,ROW()-ROW(DM$5)+2,MATCH(SUBSTITUTE(RPName," ",""),SectorsBlocks_Top,0))&lt;&gt;0,INDEX(SectorsBlocks,ROW()-ROW(DM$5)+2,MATCH(SUBSTITUTE(RPName," ",""),SectorsBlocks_Top,0)+1),""),"")</f>
        <v>0.11805555555555555</v>
      </c>
    </row>
    <row r="29" spans="1:117" ht="15" customHeight="1">
      <c r="A29" s="12"/>
      <c r="B29" s="95">
        <f t="shared" si="52"/>
        <v>43725</v>
      </c>
      <c r="C29" s="93" t="s">
        <v>204</v>
      </c>
      <c r="D29" s="284"/>
      <c r="E29" s="22">
        <f t="shared" ref="E29" si="234">IF(ISBLANK(C29),0,MAX(IF(AND(RP_MinStbyCredit="Yes",NOT(ISERR(SEARCH("Off SBY",J29)))),SbyCalloutMinCR,0),VLOOKUP(C29,DutyTypeDetails,MATCH("Min CR",DutyTypeDetails_Top,FALSE),FALSE),IF(ISBLANK(J29),0,VLOOKUP(J29,DutyCalloutTable,MATCH("Min CR",DutyCalloutTable_Top,0),FALSE))))</f>
        <v>0</v>
      </c>
      <c r="F29" s="22">
        <f t="shared" si="2"/>
        <v>0</v>
      </c>
      <c r="G29" s="76">
        <f t="shared" si="3"/>
        <v>0.20833333333333334</v>
      </c>
      <c r="H29" s="139">
        <v>0.34722222222222227</v>
      </c>
      <c r="I29" s="139">
        <v>0.3576388888888889</v>
      </c>
      <c r="J29" s="142" t="s">
        <v>763</v>
      </c>
      <c r="K29" s="142"/>
      <c r="L29" s="145"/>
      <c r="M29" s="35"/>
      <c r="N29" s="65" t="s">
        <v>440</v>
      </c>
      <c r="O29" s="148">
        <v>0.10416666666666652</v>
      </c>
      <c r="P29" s="148">
        <v>0.1076388888888889</v>
      </c>
      <c r="Q29" s="136">
        <f t="shared" si="4"/>
        <v>5.3819444444444448E-2</v>
      </c>
      <c r="R29" s="32" t="s">
        <v>465</v>
      </c>
      <c r="S29" s="153">
        <v>0.12847222222222232</v>
      </c>
      <c r="T29" s="154">
        <v>0.12569444444444444</v>
      </c>
      <c r="U29" s="32"/>
      <c r="V29" s="153"/>
      <c r="W29" s="154"/>
      <c r="X29" s="32"/>
      <c r="Y29" s="153"/>
      <c r="Z29" s="154"/>
      <c r="AA29" s="32"/>
      <c r="AB29" s="153"/>
      <c r="AC29" s="154"/>
      <c r="AD29" s="32"/>
      <c r="AE29" s="153"/>
      <c r="AF29" s="154"/>
      <c r="AG29" s="32"/>
      <c r="AH29" s="153"/>
      <c r="AI29" s="154"/>
      <c r="AJ29" s="159">
        <f t="shared" si="5"/>
        <v>0.12847222222222232</v>
      </c>
      <c r="AK29" s="160">
        <f t="shared" si="5"/>
        <v>0.12569444444444444</v>
      </c>
      <c r="AL29" s="313">
        <f t="shared" si="6"/>
        <v>0.12847222222222232</v>
      </c>
      <c r="AM29" s="35"/>
      <c r="AN29" s="65"/>
      <c r="AO29" s="163"/>
      <c r="AP29" s="163"/>
      <c r="AQ29" s="136">
        <f t="shared" si="7"/>
        <v>0</v>
      </c>
      <c r="AR29" s="247">
        <f t="shared" si="54"/>
        <v>43725</v>
      </c>
      <c r="AS29" s="248">
        <f t="shared" si="8"/>
        <v>0</v>
      </c>
      <c r="AT29" s="168">
        <f t="shared" ref="AT29" si="235">IF(RP_PaidPax="Yes",MAX(IF(ISNUMBER(Q29),Q29+IF(ISNUMBER(AQ29),AQ29,0),IF(ISNUMBER(AQ29),AQ29,0)),IF(OR($C29="TVL",C29="TVL-100",C29="TVL-OAL"),MinTVLCredit,0)),0)</f>
        <v>5.3819444444444448E-2</v>
      </c>
      <c r="AU29" s="169">
        <f t="shared" si="25"/>
        <v>0.12847222222222232</v>
      </c>
      <c r="AV29" s="167">
        <f t="shared" ref="AV29" si="236">IF(AND(RP_FlyDutyRIG="Yes",OR(ISNUMBER(I29),ISNUMBER(H29))),DutyRIG*IF(ISNUMBER(I29),I29,H29),0)</f>
        <v>0.17881944444444445</v>
      </c>
      <c r="AW29" s="318" t="str">
        <f ca="1">IF(OR(RP_TripDutyRIG&lt;&gt;"Yes",ISBLANK($D29)),"",IF($D29=$D30,$D29,MAX(0,_xlfn.IFNA(VLOOKUP($D29,TripRigList,8),0)-SUM(AX29:OFFSET(AX29,-COUNTIF($D$15:$D29,D29),0)))))</f>
        <v/>
      </c>
      <c r="AX29" s="68">
        <f t="shared" si="27"/>
        <v>0</v>
      </c>
      <c r="AY29" s="266">
        <f t="shared" si="28"/>
        <v>0</v>
      </c>
      <c r="AZ29" s="171">
        <f t="shared" si="29"/>
        <v>0.20833333333333334</v>
      </c>
      <c r="BA29" s="12"/>
      <c r="BB29" s="13">
        <f t="shared" si="11"/>
        <v>43725</v>
      </c>
      <c r="BC29" s="296" t="str">
        <f t="shared" si="12"/>
        <v>Ok</v>
      </c>
      <c r="BD29" s="296" t="str">
        <f t="shared" ref="BD29" si="237">IF(AND(NOT(ISBLANK($D29)),OR(_xlfn.IFNA(VLOOKUP(D29,TripRigList,8,0),"N/A")="N/A",ISNA(VLOOKUP($D29,TripRIGListNums,1,FALSE)))),"Err","Ok")</f>
        <v>Ok</v>
      </c>
      <c r="BE29" s="296" t="str">
        <f t="shared" si="14"/>
        <v>Ok</v>
      </c>
      <c r="BF29" s="296" t="str">
        <f t="shared" si="15"/>
        <v>Ok</v>
      </c>
      <c r="BG29" s="296" t="str">
        <f t="shared" si="16"/>
        <v>Ok</v>
      </c>
      <c r="BH29" s="296" t="str">
        <f t="shared" si="17"/>
        <v>Ok</v>
      </c>
      <c r="BI29" s="91" t="str">
        <f t="shared" si="18"/>
        <v>Ok</v>
      </c>
      <c r="BJ29" s="12"/>
      <c r="BK29" s="2" t="str">
        <f t="shared" si="31"/>
        <v>SYD-ADL</v>
      </c>
      <c r="BL29" s="7">
        <f t="shared" ref="BL29" si="238">IF(AND(ISNUMBER(BM29),BM29&gt;0),BM29,IF(ISNUMBER(VLOOKUP(BK29,RP_Trips,2,FALSE)),VLOOKUP(BK29,RP_Trips,2,FALSE),""))</f>
        <v>9.0277777777777776E-2</v>
      </c>
      <c r="BM29" s="7">
        <f t="shared" ref="BM29" si="239">_xlfn.IFNA(IF(VLOOKUP(BK29,RP_MiscCalc_RouteBlockTimes,2,FALSE)&lt;&gt;0,VLOOKUP(BK29,RP_MiscCalc_RouteBlockTimes,2,FALSE),NA()),_xlfn.IFNA(IF(VLOOKUP(BK29,RP_RouteBlockTime_PreTVL,2,FALSE)&lt;&gt;0,VLOOKUP(BK29,RP_RouteBlockTime_PreTVL,2,FALSE),NA()),_xlfn.IFNA(IF(VLOOKUP(BK29,TVLRouteBlockTimes,2,FALSE)&lt;&gt;0,VLOOKUP(BK29,TVLRouteBlockTimes,2,FALSE),NA()),_xlfn.IFNA(IF(VLOOKUP(BK29,RP_RouteBlockTime_S1,2,FALSE)&lt;&gt;0,VLOOKUP(BK29,RP_RouteBlockTime_S1,2,FALSE),NA()),_xlfn.IFNA(VLOOKUP(BK29,RP_RouteBlockTime_S2,2,FALSE),_xlfn.IFNA(VLOOKUP(BK29,RP_RouteBlockTime_S3,2,FALSE),_xlfn.IFNA(VLOOKUP(BK29,RP_RouteBlockTime_S4,2,FALSE),_xlfn.IFNA(VLOOKUP(BK29,RP_RouteBlockTime_S5,2,FALSE),_xlfn.IFNA(VLOOKUP(BK29,RP_RouteBlockTime_S6,2,FALSE),_xlfn.IFNA(VLOOKUP(BK29,RP_RouteBlockTime_PostTVL,2,FALSE),""))))))))))</f>
        <v>9.0277777777777776E-2</v>
      </c>
      <c r="BN29" s="2" t="str">
        <v>SYD-ADL</v>
      </c>
      <c r="BO29" s="1"/>
      <c r="BP29" s="235">
        <f ca="1"/>
        <v>7.6388888888888904E-3</v>
      </c>
      <c r="BQ29" s="1"/>
      <c r="BR29" s="195">
        <f t="shared" ref="BR29" si="240">IF(ISBLANK(N29),"",IF(ISNUMBER(VLOOKUP(N29,RouteBlockTimes,2,FALSE)),IF(VLOOKUP(N29,RouteBlockTimes,2,FALSE)&lt;&gt;0,VLOOKUP(N29,RouteBlockTimes,2,FALSE),"Block_5"),"Block_5"))</f>
        <v>0.10416666666666652</v>
      </c>
      <c r="BS29" s="196" t="str">
        <f t="shared" si="35"/>
        <v>Block_1</v>
      </c>
      <c r="BT29" s="196" t="s">
        <v>110</v>
      </c>
      <c r="BU29" s="196" t="s">
        <v>112</v>
      </c>
      <c r="BV29" s="197">
        <f t="shared" ref="BV29" si="241">IF(ISBLANK(R29),"",IF(ISNUMBER(VLOOKUP(R29,RouteBlockTimes,2,FALSE)),IF(VLOOKUP(R29,RouteBlockTimes,2,FALSE)&lt;&gt;0,VLOOKUP(R29,RouteBlockTimes,2,FALSE),"Block_5"),"Block_5"))</f>
        <v>0.12847222222222232</v>
      </c>
      <c r="BW29" s="197" t="str">
        <f t="shared" ref="BW29" si="242">IF(ISBLANK(R29),"",IF(AND(NOT(ISBLANK(R29)),R29=RP_Roll_In_Sector,ISNUMBER(RP_Roll_In_Act_Block)),RP_Roll_In_Act_Block,"Block_1"))</f>
        <v>Block_1</v>
      </c>
      <c r="BX29" s="197" t="str">
        <f t="shared" ref="BX29" si="243">IF(ISBLANK(U29),"",IF(ISNUMBER(VLOOKUP(U29,RouteBlockTimes,2,FALSE)),IF(VLOOKUP(U29,RouteBlockTimes,2,FALSE)&lt;&gt;0,VLOOKUP(U29,RouteBlockTimes,2,FALSE),"Block_5"),"Block_5"))</f>
        <v/>
      </c>
      <c r="BY29" s="197" t="str">
        <f t="shared" si="39"/>
        <v/>
      </c>
      <c r="BZ29" s="197" t="str">
        <f t="shared" ref="BZ29" si="244">IF(ISBLANK(X29),"",IF(ISNUMBER(VLOOKUP(X29,RouteBlockTimes,2,FALSE)),IF(VLOOKUP(X29,RouteBlockTimes,2,FALSE)&lt;&gt;0,VLOOKUP(X29,RouteBlockTimes,2,FALSE),"Block_5"),"Block_5"))</f>
        <v/>
      </c>
      <c r="CA29" s="197" t="str">
        <f t="shared" si="41"/>
        <v/>
      </c>
      <c r="CB29" s="197" t="str">
        <f t="shared" ref="CB29" si="245">IF(ISBLANK(AA29),"",IF(ISNUMBER(VLOOKUP(AA29,RouteBlockTimes,2,FALSE)),IF(VLOOKUP(AA29,RouteBlockTimes,2,FALSE)&lt;&gt;0,VLOOKUP(AA29,RouteBlockTimes,2,FALSE),"Block_5"),"Block_5"))</f>
        <v/>
      </c>
      <c r="CC29" s="197" t="str">
        <f t="shared" si="43"/>
        <v/>
      </c>
      <c r="CD29" s="197" t="str">
        <f t="shared" ref="CD29" si="246">IF(ISBLANK(AD29),"",IF(ISNUMBER(VLOOKUP(AD29,RouteBlockTimes,2,FALSE)),IF(VLOOKUP(AD29,RouteBlockTimes,2,FALSE)&lt;&gt;0,VLOOKUP(AD29,RouteBlockTimes,2,FALSE),"Block_5"),"Block_5"))</f>
        <v/>
      </c>
      <c r="CE29" s="197" t="str">
        <f t="shared" si="45"/>
        <v/>
      </c>
      <c r="CF29" s="197" t="str">
        <f t="shared" ref="CF29" si="247">IF(ISBLANK(AG29),"",IF(ISNUMBER(VLOOKUP(AG29,RouteBlockTimes,2,FALSE)),IF(VLOOKUP(AG29,RouteBlockTimes,2,FALSE)&lt;&gt;0,VLOOKUP(AG29,RouteBlockTimes,2,FALSE),"Block_5"),"Block_5"))</f>
        <v/>
      </c>
      <c r="CG29" s="197" t="str">
        <f t="shared" si="47"/>
        <v/>
      </c>
      <c r="CH29" s="196" t="str">
        <f t="shared" ref="CH29" si="248">IF(ISBLANK(AN29),"",IF(ISNUMBER(VLOOKUP(AN29,RouteBlockTimes,2,FALSE)),IF(VLOOKUP(AN29,RouteBlockTimes,2,FALSE)&lt;&gt;0,VLOOKUP(AN29,RouteBlockTimes,2,FALSE),"Block_5"),"Block_5"))</f>
        <v/>
      </c>
      <c r="CI29" s="198" t="str">
        <f t="shared" si="49"/>
        <v/>
      </c>
      <c r="CK29" s="219">
        <f t="shared" si="21"/>
        <v>0.85763888888888884</v>
      </c>
      <c r="CL29" s="219">
        <v>4.1666666666666699E-2</v>
      </c>
      <c r="CM29" s="219">
        <v>4.5138888888888902E-2</v>
      </c>
      <c r="CN29" s="219">
        <f t="shared" si="50"/>
        <v>0.78472222222222221</v>
      </c>
      <c r="CO29" s="219">
        <f t="shared" si="50"/>
        <v>0.11458333333333333</v>
      </c>
      <c r="CP29" s="219">
        <v>4.5138888888888902E-2</v>
      </c>
      <c r="CQ29" s="219">
        <v>9.0277777777777804E-3</v>
      </c>
      <c r="CS29" s="219">
        <f t="shared" si="22"/>
        <v>0.96527777777777779</v>
      </c>
      <c r="CT29" s="219">
        <v>4.1666666666666699E-2</v>
      </c>
      <c r="CU29" s="219">
        <v>4.5138888888888902E-2</v>
      </c>
      <c r="CV29" s="219">
        <f t="shared" si="51"/>
        <v>0.89236111111111116</v>
      </c>
      <c r="CW29" s="219">
        <f t="shared" si="51"/>
        <v>0.10763888888888888</v>
      </c>
      <c r="CX29" s="219">
        <v>4.5138888888888902E-2</v>
      </c>
      <c r="CY29" s="219">
        <v>9.0277777777777804E-3</v>
      </c>
      <c r="DA29" s="239">
        <v>0.104166666666667</v>
      </c>
      <c r="DB29" s="239">
        <v>0.11111111111111099</v>
      </c>
      <c r="DC29" s="239">
        <v>0.11111111111111099</v>
      </c>
      <c r="DD29" s="239">
        <v>0.11111111111111099</v>
      </c>
      <c r="DE29" s="239">
        <v>0.11111111111111099</v>
      </c>
      <c r="DF29" s="239">
        <v>0.11111111111111099</v>
      </c>
      <c r="DG29" s="239">
        <v>0.11111111111111099</v>
      </c>
      <c r="DH29" s="239">
        <v>0.11111111111111099</v>
      </c>
      <c r="DI29" s="239">
        <v>0.11111111111111099</v>
      </c>
      <c r="DJ29" s="239">
        <v>0.11111111111111099</v>
      </c>
      <c r="DL29" s="2" t="str" cm="1">
        <f t="array" ref="DL29">_xlfn.IFNA(IF(INDEX(SectorsBlocks,ROW()-ROW(DL$5)+2,MATCH(SUBSTITUTE(RPName," ",""),SectorsBlocks_Top,0))&lt;&gt;0,INDEX(SectorsBlocks,ROW()-ROW(DL$5)+2,MATCH(SUBSTITUTE(RPName," ",""),SectorsBlocks_Top,0)),""),"")</f>
        <v>BNE-HTI</v>
      </c>
      <c r="DM29" s="250" cm="1">
        <f t="array" ref="DM29">_xlfn.IFNA(IF(INDEX(SectorsBlocks,ROW()-ROW(DM$5)+2,MATCH(SUBSTITUTE(RPName," ",""),SectorsBlocks_Top,0))&lt;&gt;0,INDEX(SectorsBlocks,ROW()-ROW(DM$5)+2,MATCH(SUBSTITUTE(RPName," ",""),SectorsBlocks_Top,0)+1),""),"")</f>
        <v>7.6388888888888895E-2</v>
      </c>
    </row>
    <row r="30" spans="1:117" ht="15" customHeight="1">
      <c r="A30" s="12"/>
      <c r="B30" s="95">
        <f t="shared" si="52"/>
        <v>43726</v>
      </c>
      <c r="C30" s="93" t="s">
        <v>204</v>
      </c>
      <c r="D30" s="284"/>
      <c r="E30" s="22">
        <f t="shared" ref="E30" si="249">IF(ISBLANK(C30),0,MAX(IF(AND(RP_MinStbyCredit="Yes",NOT(ISERR(SEARCH("Off SBY",J30)))),SbyCalloutMinCR,0),VLOOKUP(C30,DutyTypeDetails,MATCH("Min CR",DutyTypeDetails_Top,FALSE),FALSE),IF(ISBLANK(J30),0,VLOOKUP(J30,DutyCalloutTable,MATCH("Min CR",DutyCalloutTable_Top,0),FALSE))))</f>
        <v>0</v>
      </c>
      <c r="F30" s="22">
        <f t="shared" si="2"/>
        <v>0</v>
      </c>
      <c r="G30" s="76">
        <f t="shared" si="3"/>
        <v>0</v>
      </c>
      <c r="H30" s="139">
        <v>0.1875</v>
      </c>
      <c r="I30" s="139">
        <v>0.31944444444444448</v>
      </c>
      <c r="J30" s="142"/>
      <c r="K30" s="142"/>
      <c r="L30" s="145"/>
      <c r="M30" s="35"/>
      <c r="N30" s="65"/>
      <c r="O30" s="148"/>
      <c r="P30" s="148"/>
      <c r="Q30" s="136">
        <f t="shared" si="4"/>
        <v>0</v>
      </c>
      <c r="R30" s="32" t="s">
        <v>439</v>
      </c>
      <c r="S30" s="153">
        <v>5.5555555555555552E-2</v>
      </c>
      <c r="T30" s="154">
        <v>4.8611111111111112E-2</v>
      </c>
      <c r="U30" s="32"/>
      <c r="V30" s="153"/>
      <c r="W30" s="154"/>
      <c r="X30" s="32"/>
      <c r="Y30" s="153"/>
      <c r="Z30" s="154"/>
      <c r="AA30" s="32"/>
      <c r="AB30" s="153"/>
      <c r="AC30" s="154"/>
      <c r="AD30" s="32"/>
      <c r="AE30" s="153"/>
      <c r="AF30" s="154"/>
      <c r="AG30" s="32"/>
      <c r="AH30" s="153"/>
      <c r="AI30" s="154"/>
      <c r="AJ30" s="159">
        <f t="shared" si="5"/>
        <v>5.5555555555555552E-2</v>
      </c>
      <c r="AK30" s="160">
        <f t="shared" si="5"/>
        <v>4.8611111111111112E-2</v>
      </c>
      <c r="AL30" s="313">
        <f t="shared" si="6"/>
        <v>5.5555555555555552E-2</v>
      </c>
      <c r="AM30" s="35" t="s">
        <v>116</v>
      </c>
      <c r="AN30" s="65" t="s">
        <v>455</v>
      </c>
      <c r="AO30" s="163">
        <v>5.5555555555555552E-2</v>
      </c>
      <c r="AP30" s="163">
        <v>5.9027777777777783E-2</v>
      </c>
      <c r="AQ30" s="136">
        <f t="shared" si="7"/>
        <v>5.9027777777777783E-2</v>
      </c>
      <c r="AR30" s="247">
        <f t="shared" si="54"/>
        <v>43726</v>
      </c>
      <c r="AS30" s="248">
        <f t="shared" si="8"/>
        <v>0</v>
      </c>
      <c r="AT30" s="168">
        <f t="shared" ref="AT30" si="250">IF(RP_PaidPax="Yes",MAX(IF(ISNUMBER(Q30),Q30+IF(ISNUMBER(AQ30),AQ30,0),IF(ISNUMBER(AQ30),AQ30,0)),IF(OR($C30="TVL",C30="TVL-100",C30="TVL-OAL"),MinTVLCredit,0)),0)</f>
        <v>5.9027777777777783E-2</v>
      </c>
      <c r="AU30" s="169">
        <f t="shared" si="25"/>
        <v>5.5555555555555552E-2</v>
      </c>
      <c r="AV30" s="167">
        <f t="shared" ref="AV30" si="251">IF(AND(RP_FlyDutyRIG="Yes",OR(ISNUMBER(I30),ISNUMBER(H30))),DutyRIG*IF(ISNUMBER(I30),I30,H30),0)</f>
        <v>0.15972222222222224</v>
      </c>
      <c r="AW30" s="318" t="str">
        <f ca="1">IF(OR(RP_TripDutyRIG&lt;&gt;"Yes",ISBLANK($D30)),"",IF($D30=$D31,$D30,MAX(0,_xlfn.IFNA(VLOOKUP($D30,TripRigList,8),0)-SUM(AX30:OFFSET(AX30,-COUNTIF($D$15:$D30,D30),0)))))</f>
        <v/>
      </c>
      <c r="AX30" s="68">
        <f t="shared" si="27"/>
        <v>0.15972222222222224</v>
      </c>
      <c r="AY30" s="266">
        <f t="shared" si="28"/>
        <v>3.8333333333333339</v>
      </c>
      <c r="AZ30" s="171">
        <f t="shared" si="29"/>
        <v>0</v>
      </c>
      <c r="BA30" s="12"/>
      <c r="BB30" s="13">
        <f t="shared" si="11"/>
        <v>43726</v>
      </c>
      <c r="BC30" s="296" t="str">
        <f t="shared" si="12"/>
        <v>Ok</v>
      </c>
      <c r="BD30" s="296" t="str">
        <f t="shared" ref="BD30" si="252">IF(AND(NOT(ISBLANK($D30)),OR(_xlfn.IFNA(VLOOKUP(D30,TripRigList,8,0),"N/A")="N/A",ISNA(VLOOKUP($D30,TripRIGListNums,1,FALSE)))),"Err","Ok")</f>
        <v>Ok</v>
      </c>
      <c r="BE30" s="296" t="str">
        <f t="shared" si="14"/>
        <v>Ok</v>
      </c>
      <c r="BF30" s="296" t="str">
        <f t="shared" si="15"/>
        <v>Ok</v>
      </c>
      <c r="BG30" s="296" t="str">
        <f t="shared" si="16"/>
        <v>Ok</v>
      </c>
      <c r="BH30" s="296" t="str">
        <f t="shared" si="17"/>
        <v>Ok</v>
      </c>
      <c r="BI30" s="91" t="str">
        <f t="shared" si="18"/>
        <v>Ok</v>
      </c>
      <c r="BJ30" s="12"/>
      <c r="BK30" s="2" t="str">
        <f t="shared" si="31"/>
        <v>SYD-BNE</v>
      </c>
      <c r="BL30" s="7">
        <f t="shared" ref="BL30" si="253">IF(AND(ISNUMBER(BM30),BM30&gt;0),BM30,IF(ISNUMBER(VLOOKUP(BK30,RP_Trips,2,FALSE)),VLOOKUP(BK30,RP_Trips,2,FALSE),""))</f>
        <v>6.25E-2</v>
      </c>
      <c r="BM30" s="7">
        <f t="shared" ref="BM30" si="254">_xlfn.IFNA(IF(VLOOKUP(BK30,RP_MiscCalc_RouteBlockTimes,2,FALSE)&lt;&gt;0,VLOOKUP(BK30,RP_MiscCalc_RouteBlockTimes,2,FALSE),NA()),_xlfn.IFNA(IF(VLOOKUP(BK30,RP_RouteBlockTime_PreTVL,2,FALSE)&lt;&gt;0,VLOOKUP(BK30,RP_RouteBlockTime_PreTVL,2,FALSE),NA()),_xlfn.IFNA(IF(VLOOKUP(BK30,TVLRouteBlockTimes,2,FALSE)&lt;&gt;0,VLOOKUP(BK30,TVLRouteBlockTimes,2,FALSE),NA()),_xlfn.IFNA(IF(VLOOKUP(BK30,RP_RouteBlockTime_S1,2,FALSE)&lt;&gt;0,VLOOKUP(BK30,RP_RouteBlockTime_S1,2,FALSE),NA()),_xlfn.IFNA(VLOOKUP(BK30,RP_RouteBlockTime_S2,2,FALSE),_xlfn.IFNA(VLOOKUP(BK30,RP_RouteBlockTime_S3,2,FALSE),_xlfn.IFNA(VLOOKUP(BK30,RP_RouteBlockTime_S4,2,FALSE),_xlfn.IFNA(VLOOKUP(BK30,RP_RouteBlockTime_S5,2,FALSE),_xlfn.IFNA(VLOOKUP(BK30,RP_RouteBlockTime_S6,2,FALSE),_xlfn.IFNA(VLOOKUP(BK30,RP_RouteBlockTime_PostTVL,2,FALSE),""))))))))))</f>
        <v>6.25E-2</v>
      </c>
      <c r="BN30" s="2" t="str">
        <v>SYD-BNE</v>
      </c>
      <c r="BO30" s="1"/>
      <c r="BP30" s="235">
        <f ca="1"/>
        <v>8.3333333333333297E-3</v>
      </c>
      <c r="BQ30" s="1"/>
      <c r="BR30" s="195" t="str">
        <f t="shared" ref="BR30" si="255">IF(ISBLANK(N30),"",IF(ISNUMBER(VLOOKUP(N30,RouteBlockTimes,2,FALSE)),IF(VLOOKUP(N30,RouteBlockTimes,2,FALSE)&lt;&gt;0,VLOOKUP(N30,RouteBlockTimes,2,FALSE),"Block_5"),"Block_5"))</f>
        <v/>
      </c>
      <c r="BS30" s="196" t="str">
        <f t="shared" si="35"/>
        <v/>
      </c>
      <c r="BT30" s="196" t="s">
        <v>110</v>
      </c>
      <c r="BU30" s="196" t="s">
        <v>112</v>
      </c>
      <c r="BV30" s="197">
        <f t="shared" ref="BV30" si="256">IF(ISBLANK(R30),"",IF(ISNUMBER(VLOOKUP(R30,RouteBlockTimes,2,FALSE)),IF(VLOOKUP(R30,RouteBlockTimes,2,FALSE)&lt;&gt;0,VLOOKUP(R30,RouteBlockTimes,2,FALSE),"Block_5"),"Block_5"))</f>
        <v>5.5555555555555552E-2</v>
      </c>
      <c r="BW30" s="197" t="str">
        <f t="shared" ref="BW30" si="257">IF(ISBLANK(R30),"",IF(AND(NOT(ISBLANK(R30)),R30=RP_Roll_In_Sector,ISNUMBER(RP_Roll_In_Act_Block)),RP_Roll_In_Act_Block,"Block_1"))</f>
        <v>Block_1</v>
      </c>
      <c r="BX30" s="197" t="str">
        <f t="shared" ref="BX30" si="258">IF(ISBLANK(U30),"",IF(ISNUMBER(VLOOKUP(U30,RouteBlockTimes,2,FALSE)),IF(VLOOKUP(U30,RouteBlockTimes,2,FALSE)&lt;&gt;0,VLOOKUP(U30,RouteBlockTimes,2,FALSE),"Block_5"),"Block_5"))</f>
        <v/>
      </c>
      <c r="BY30" s="197" t="str">
        <f t="shared" si="39"/>
        <v/>
      </c>
      <c r="BZ30" s="197" t="str">
        <f t="shared" ref="BZ30" si="259">IF(ISBLANK(X30),"",IF(ISNUMBER(VLOOKUP(X30,RouteBlockTimes,2,FALSE)),IF(VLOOKUP(X30,RouteBlockTimes,2,FALSE)&lt;&gt;0,VLOOKUP(X30,RouteBlockTimes,2,FALSE),"Block_5"),"Block_5"))</f>
        <v/>
      </c>
      <c r="CA30" s="197" t="str">
        <f t="shared" si="41"/>
        <v/>
      </c>
      <c r="CB30" s="197" t="str">
        <f t="shared" ref="CB30" si="260">IF(ISBLANK(AA30),"",IF(ISNUMBER(VLOOKUP(AA30,RouteBlockTimes,2,FALSE)),IF(VLOOKUP(AA30,RouteBlockTimes,2,FALSE)&lt;&gt;0,VLOOKUP(AA30,RouteBlockTimes,2,FALSE),"Block_5"),"Block_5"))</f>
        <v/>
      </c>
      <c r="CC30" s="197" t="str">
        <f t="shared" si="43"/>
        <v/>
      </c>
      <c r="CD30" s="197" t="str">
        <f t="shared" ref="CD30" si="261">IF(ISBLANK(AD30),"",IF(ISNUMBER(VLOOKUP(AD30,RouteBlockTimes,2,FALSE)),IF(VLOOKUP(AD30,RouteBlockTimes,2,FALSE)&lt;&gt;0,VLOOKUP(AD30,RouteBlockTimes,2,FALSE),"Block_5"),"Block_5"))</f>
        <v/>
      </c>
      <c r="CE30" s="197" t="str">
        <f t="shared" si="45"/>
        <v/>
      </c>
      <c r="CF30" s="197" t="str">
        <f t="shared" ref="CF30" si="262">IF(ISBLANK(AG30),"",IF(ISNUMBER(VLOOKUP(AG30,RouteBlockTimes,2,FALSE)),IF(VLOOKUP(AG30,RouteBlockTimes,2,FALSE)&lt;&gt;0,VLOOKUP(AG30,RouteBlockTimes,2,FALSE),"Block_5"),"Block_5"))</f>
        <v/>
      </c>
      <c r="CG30" s="197" t="str">
        <f t="shared" si="47"/>
        <v/>
      </c>
      <c r="CH30" s="196">
        <f t="shared" ref="CH30" si="263">IF(ISBLANK(AN30),"",IF(ISNUMBER(VLOOKUP(AN30,RouteBlockTimes,2,FALSE)),IF(VLOOKUP(AN30,RouteBlockTimes,2,FALSE)&lt;&gt;0,VLOOKUP(AN30,RouteBlockTimes,2,FALSE),"Block_5"),"Block_5"))</f>
        <v>5.9027777777777783E-2</v>
      </c>
      <c r="CI30" s="198" t="str">
        <f t="shared" si="49"/>
        <v>Block_1</v>
      </c>
      <c r="CK30" s="219">
        <f t="shared" si="21"/>
        <v>0.86111111111111105</v>
      </c>
      <c r="CL30" s="219">
        <v>4.5138888888888902E-2</v>
      </c>
      <c r="CM30" s="219">
        <v>4.8611111111111098E-2</v>
      </c>
      <c r="CN30" s="219">
        <f t="shared" si="50"/>
        <v>0.78541666666666665</v>
      </c>
      <c r="CO30" s="219">
        <f t="shared" si="50"/>
        <v>0.11527777777777777</v>
      </c>
      <c r="CP30" s="219">
        <v>4.8611111111111098E-2</v>
      </c>
      <c r="CQ30" s="219">
        <v>9.7222222222222206E-3</v>
      </c>
      <c r="CS30" s="219">
        <f t="shared" si="22"/>
        <v>0.96875</v>
      </c>
      <c r="CT30" s="219">
        <v>4.5138888888888902E-2</v>
      </c>
      <c r="CU30" s="219">
        <v>4.8611111111111098E-2</v>
      </c>
      <c r="CV30" s="219">
        <f t="shared" si="51"/>
        <v>0.8930555555555556</v>
      </c>
      <c r="CW30" s="219">
        <f t="shared" si="51"/>
        <v>0.10833333333333334</v>
      </c>
      <c r="CX30" s="219">
        <v>4.8611111111111098E-2</v>
      </c>
      <c r="CY30" s="219">
        <v>9.7222222222222206E-3</v>
      </c>
      <c r="DA30" s="239">
        <v>0.10763888888888901</v>
      </c>
      <c r="DB30" s="239">
        <v>0.114583333333333</v>
      </c>
      <c r="DC30" s="239">
        <v>0.114583333333333</v>
      </c>
      <c r="DD30" s="239">
        <v>0.114583333333333</v>
      </c>
      <c r="DE30" s="239">
        <v>0.114583333333333</v>
      </c>
      <c r="DF30" s="239">
        <v>0.114583333333333</v>
      </c>
      <c r="DG30" s="239">
        <v>0.114583333333333</v>
      </c>
      <c r="DH30" s="239">
        <v>0.114583333333333</v>
      </c>
      <c r="DI30" s="239">
        <v>0.114583333333333</v>
      </c>
      <c r="DJ30" s="239">
        <v>0.114583333333333</v>
      </c>
      <c r="DL30" s="2" t="str" cm="1">
        <f t="array" ref="DL30">_xlfn.IFNA(IF(INDEX(SectorsBlocks,ROW()-ROW(DL$5)+2,MATCH(SUBSTITUTE(RPName," ",""),SectorsBlocks_Top,0))&lt;&gt;0,INDEX(SectorsBlocks,ROW()-ROW(DL$5)+2,MATCH(SUBSTITUTE(RPName," ",""),SectorsBlocks_Top,0)),""),"")</f>
        <v>BNE-LST</v>
      </c>
      <c r="DM30" s="250" cm="1">
        <f t="array" ref="DM30">_xlfn.IFNA(IF(INDEX(SectorsBlocks,ROW()-ROW(DM$5)+2,MATCH(SUBSTITUTE(RPName," ",""),SectorsBlocks_Top,0))&lt;&gt;0,INDEX(SectorsBlocks,ROW()-ROW(DM$5)+2,MATCH(SUBSTITUTE(RPName," ",""),SectorsBlocks_Top,0)+1),""),"")</f>
        <v>0.1111111111111111</v>
      </c>
    </row>
    <row r="31" spans="1:117" ht="15" customHeight="1">
      <c r="A31" s="12"/>
      <c r="B31" s="95">
        <f t="shared" si="52"/>
        <v>43727</v>
      </c>
      <c r="C31" s="93" t="s">
        <v>400</v>
      </c>
      <c r="D31" s="284"/>
      <c r="E31" s="22">
        <f t="shared" ref="E31" si="264">IF(ISBLANK(C31),0,MAX(IF(AND(RP_MinStbyCredit="Yes",NOT(ISERR(SEARCH("Off SBY",J31)))),SbyCalloutMinCR,0),VLOOKUP(C31,DutyTypeDetails,MATCH("Min CR",DutyTypeDetails_Top,FALSE),FALSE),IF(ISBLANK(J31),0,VLOOKUP(J31,DutyCalloutTable,MATCH("Min CR",DutyCalloutTable_Top,0),FALSE))))</f>
        <v>0</v>
      </c>
      <c r="F31" s="22">
        <f t="shared" si="2"/>
        <v>0.10249999999999999</v>
      </c>
      <c r="G31" s="76">
        <f t="shared" si="3"/>
        <v>0</v>
      </c>
      <c r="H31" s="139"/>
      <c r="I31" s="139"/>
      <c r="J31" s="142"/>
      <c r="K31" s="142"/>
      <c r="L31" s="145"/>
      <c r="M31" s="35"/>
      <c r="N31" s="65"/>
      <c r="O31" s="148"/>
      <c r="P31" s="148"/>
      <c r="Q31" s="136">
        <f t="shared" si="4"/>
        <v>0</v>
      </c>
      <c r="R31" s="32"/>
      <c r="S31" s="153"/>
      <c r="T31" s="154"/>
      <c r="U31" s="32"/>
      <c r="V31" s="153"/>
      <c r="W31" s="154"/>
      <c r="X31" s="32"/>
      <c r="Y31" s="153"/>
      <c r="Z31" s="154"/>
      <c r="AA31" s="32"/>
      <c r="AB31" s="153"/>
      <c r="AC31" s="154"/>
      <c r="AD31" s="32"/>
      <c r="AE31" s="153"/>
      <c r="AF31" s="154"/>
      <c r="AG31" s="32"/>
      <c r="AH31" s="153"/>
      <c r="AI31" s="154"/>
      <c r="AJ31" s="159">
        <f t="shared" si="5"/>
        <v>0</v>
      </c>
      <c r="AK31" s="160">
        <f t="shared" si="5"/>
        <v>0</v>
      </c>
      <c r="AL31" s="313">
        <f t="shared" si="6"/>
        <v>0</v>
      </c>
      <c r="AM31" s="35"/>
      <c r="AN31" s="65"/>
      <c r="AO31" s="163"/>
      <c r="AP31" s="163"/>
      <c r="AQ31" s="136">
        <f t="shared" si="7"/>
        <v>0</v>
      </c>
      <c r="AR31" s="247">
        <f t="shared" si="54"/>
        <v>43727</v>
      </c>
      <c r="AS31" s="248">
        <f t="shared" si="8"/>
        <v>0.10249999999999999</v>
      </c>
      <c r="AT31" s="168">
        <f t="shared" ref="AT31" si="265">IF(RP_PaidPax="Yes",MAX(IF(ISNUMBER(Q31),Q31+IF(ISNUMBER(AQ31),AQ31,0),IF(ISNUMBER(AQ31),AQ31,0)),IF(OR($C31="TVL",C31="TVL-100",C31="TVL-OAL"),MinTVLCredit,0)),0)</f>
        <v>0</v>
      </c>
      <c r="AU31" s="169">
        <f t="shared" si="25"/>
        <v>0</v>
      </c>
      <c r="AV31" s="167">
        <f t="shared" ref="AV31" si="266">IF(AND(RP_FlyDutyRIG="Yes",OR(ISNUMBER(I31),ISNUMBER(H31))),DutyRIG*IF(ISNUMBER(I31),I31,H31),0)</f>
        <v>0</v>
      </c>
      <c r="AW31" s="318" t="str">
        <f ca="1">IF(OR(RP_TripDutyRIG&lt;&gt;"Yes",ISBLANK($D31)),"",IF($D31=$D32,$D31,MAX(0,_xlfn.IFNA(VLOOKUP($D31,TripRigList,8),0)-SUM(AX31:OFFSET(AX31,-COUNTIF($D$15:$D31,D31),0)))))</f>
        <v/>
      </c>
      <c r="AX31" s="68">
        <f t="shared" si="27"/>
        <v>0.10249999999999999</v>
      </c>
      <c r="AY31" s="266">
        <f t="shared" si="28"/>
        <v>2.46</v>
      </c>
      <c r="AZ31" s="171">
        <f t="shared" si="29"/>
        <v>0</v>
      </c>
      <c r="BA31" s="12"/>
      <c r="BB31" s="13">
        <f t="shared" si="11"/>
        <v>43727</v>
      </c>
      <c r="BC31" s="296" t="str">
        <f t="shared" si="12"/>
        <v>Ok</v>
      </c>
      <c r="BD31" s="296" t="str">
        <f t="shared" ref="BD31" si="267">IF(AND(NOT(ISBLANK($D31)),OR(_xlfn.IFNA(VLOOKUP(D31,TripRigList,8,0),"N/A")="N/A",ISNA(VLOOKUP($D31,TripRIGListNums,1,FALSE)))),"Err","Ok")</f>
        <v>Ok</v>
      </c>
      <c r="BE31" s="296" t="str">
        <f t="shared" si="14"/>
        <v>Ok</v>
      </c>
      <c r="BF31" s="296" t="str">
        <f t="shared" si="15"/>
        <v>Ok</v>
      </c>
      <c r="BG31" s="296" t="str">
        <f t="shared" si="16"/>
        <v>Ok</v>
      </c>
      <c r="BH31" s="296" t="str">
        <f t="shared" si="17"/>
        <v>Ok</v>
      </c>
      <c r="BI31" s="91" t="str">
        <f t="shared" si="18"/>
        <v>Ok</v>
      </c>
      <c r="BJ31" s="12"/>
      <c r="BK31" s="2" t="str">
        <f t="shared" si="31"/>
        <v>SYD-MEL</v>
      </c>
      <c r="BL31" s="7">
        <f t="shared" ref="BL31" si="268">IF(AND(ISNUMBER(BM31),BM31&gt;0),BM31,IF(ISNUMBER(VLOOKUP(BK31,RP_Trips,2,FALSE)),VLOOKUP(BK31,RP_Trips,2,FALSE),""))</f>
        <v>5.5555555555555552E-2</v>
      </c>
      <c r="BM31" s="7">
        <f t="shared" ref="BM31" si="269">_xlfn.IFNA(IF(VLOOKUP(BK31,RP_MiscCalc_RouteBlockTimes,2,FALSE)&lt;&gt;0,VLOOKUP(BK31,RP_MiscCalc_RouteBlockTimes,2,FALSE),NA()),_xlfn.IFNA(IF(VLOOKUP(BK31,RP_RouteBlockTime_PreTVL,2,FALSE)&lt;&gt;0,VLOOKUP(BK31,RP_RouteBlockTime_PreTVL,2,FALSE),NA()),_xlfn.IFNA(IF(VLOOKUP(BK31,TVLRouteBlockTimes,2,FALSE)&lt;&gt;0,VLOOKUP(BK31,TVLRouteBlockTimes,2,FALSE),NA()),_xlfn.IFNA(IF(VLOOKUP(BK31,RP_RouteBlockTime_S1,2,FALSE)&lt;&gt;0,VLOOKUP(BK31,RP_RouteBlockTime_S1,2,FALSE),NA()),_xlfn.IFNA(VLOOKUP(BK31,RP_RouteBlockTime_S2,2,FALSE),_xlfn.IFNA(VLOOKUP(BK31,RP_RouteBlockTime_S3,2,FALSE),_xlfn.IFNA(VLOOKUP(BK31,RP_RouteBlockTime_S4,2,FALSE),_xlfn.IFNA(VLOOKUP(BK31,RP_RouteBlockTime_S5,2,FALSE),_xlfn.IFNA(VLOOKUP(BK31,RP_RouteBlockTime_S6,2,FALSE),_xlfn.IFNA(VLOOKUP(BK31,RP_RouteBlockTime_PostTVL,2,FALSE),""))))))))))</f>
        <v>5.5555555555555552E-2</v>
      </c>
      <c r="BN31" s="2" t="str">
        <v>SYD-MEL</v>
      </c>
      <c r="BO31" s="1"/>
      <c r="BP31" s="235">
        <f ca="1"/>
        <v>9.0277777777777804E-3</v>
      </c>
      <c r="BQ31" s="1"/>
      <c r="BR31" s="195" t="str">
        <f t="shared" ref="BR31" si="270">IF(ISBLANK(N31),"",IF(ISNUMBER(VLOOKUP(N31,RouteBlockTimes,2,FALSE)),IF(VLOOKUP(N31,RouteBlockTimes,2,FALSE)&lt;&gt;0,VLOOKUP(N31,RouteBlockTimes,2,FALSE),"Block_5"),"Block_5"))</f>
        <v/>
      </c>
      <c r="BS31" s="196" t="str">
        <f t="shared" si="35"/>
        <v/>
      </c>
      <c r="BT31" s="196" t="s">
        <v>110</v>
      </c>
      <c r="BU31" s="196" t="s">
        <v>112</v>
      </c>
      <c r="BV31" s="197" t="str">
        <f t="shared" ref="BV31" si="271">IF(ISBLANK(R31),"",IF(ISNUMBER(VLOOKUP(R31,RouteBlockTimes,2,FALSE)),IF(VLOOKUP(R31,RouteBlockTimes,2,FALSE)&lt;&gt;0,VLOOKUP(R31,RouteBlockTimes,2,FALSE),"Block_5"),"Block_5"))</f>
        <v/>
      </c>
      <c r="BW31" s="197" t="str">
        <f t="shared" ref="BW31" si="272">IF(ISBLANK(R31),"",IF(AND(NOT(ISBLANK(R31)),R31=RP_Roll_In_Sector,ISNUMBER(RP_Roll_In_Act_Block)),RP_Roll_In_Act_Block,"Block_1"))</f>
        <v/>
      </c>
      <c r="BX31" s="197" t="str">
        <f t="shared" ref="BX31" si="273">IF(ISBLANK(U31),"",IF(ISNUMBER(VLOOKUP(U31,RouteBlockTimes,2,FALSE)),IF(VLOOKUP(U31,RouteBlockTimes,2,FALSE)&lt;&gt;0,VLOOKUP(U31,RouteBlockTimes,2,FALSE),"Block_5"),"Block_5"))</f>
        <v/>
      </c>
      <c r="BY31" s="197" t="str">
        <f t="shared" si="39"/>
        <v/>
      </c>
      <c r="BZ31" s="197" t="str">
        <f t="shared" ref="BZ31" si="274">IF(ISBLANK(X31),"",IF(ISNUMBER(VLOOKUP(X31,RouteBlockTimes,2,FALSE)),IF(VLOOKUP(X31,RouteBlockTimes,2,FALSE)&lt;&gt;0,VLOOKUP(X31,RouteBlockTimes,2,FALSE),"Block_5"),"Block_5"))</f>
        <v/>
      </c>
      <c r="CA31" s="197" t="str">
        <f t="shared" si="41"/>
        <v/>
      </c>
      <c r="CB31" s="197" t="str">
        <f t="shared" ref="CB31" si="275">IF(ISBLANK(AA31),"",IF(ISNUMBER(VLOOKUP(AA31,RouteBlockTimes,2,FALSE)),IF(VLOOKUP(AA31,RouteBlockTimes,2,FALSE)&lt;&gt;0,VLOOKUP(AA31,RouteBlockTimes,2,FALSE),"Block_5"),"Block_5"))</f>
        <v/>
      </c>
      <c r="CC31" s="197" t="str">
        <f t="shared" si="43"/>
        <v/>
      </c>
      <c r="CD31" s="197" t="str">
        <f t="shared" ref="CD31" si="276">IF(ISBLANK(AD31),"",IF(ISNUMBER(VLOOKUP(AD31,RouteBlockTimes,2,FALSE)),IF(VLOOKUP(AD31,RouteBlockTimes,2,FALSE)&lt;&gt;0,VLOOKUP(AD31,RouteBlockTimes,2,FALSE),"Block_5"),"Block_5"))</f>
        <v/>
      </c>
      <c r="CE31" s="197" t="str">
        <f t="shared" si="45"/>
        <v/>
      </c>
      <c r="CF31" s="197" t="str">
        <f t="shared" ref="CF31" si="277">IF(ISBLANK(AG31),"",IF(ISNUMBER(VLOOKUP(AG31,RouteBlockTimes,2,FALSE)),IF(VLOOKUP(AG31,RouteBlockTimes,2,FALSE)&lt;&gt;0,VLOOKUP(AG31,RouteBlockTimes,2,FALSE),"Block_5"),"Block_5"))</f>
        <v/>
      </c>
      <c r="CG31" s="197" t="str">
        <f t="shared" si="47"/>
        <v/>
      </c>
      <c r="CH31" s="196" t="str">
        <f t="shared" ref="CH31" si="278">IF(ISBLANK(AN31),"",IF(ISNUMBER(VLOOKUP(AN31,RouteBlockTimes,2,FALSE)),IF(VLOOKUP(AN31,RouteBlockTimes,2,FALSE)&lt;&gt;0,VLOOKUP(AN31,RouteBlockTimes,2,FALSE),"Block_5"),"Block_5"))</f>
        <v/>
      </c>
      <c r="CI31" s="198" t="str">
        <f t="shared" si="49"/>
        <v/>
      </c>
      <c r="CK31" s="219">
        <f t="shared" si="21"/>
        <v>0.86458333333333337</v>
      </c>
      <c r="CL31" s="219">
        <v>4.8611111111111098E-2</v>
      </c>
      <c r="CM31" s="219">
        <v>5.2083333333333301E-2</v>
      </c>
      <c r="CN31" s="219">
        <f t="shared" si="50"/>
        <v>0.78611111111111109</v>
      </c>
      <c r="CO31" s="219">
        <f t="shared" si="50"/>
        <v>0.11597222222222223</v>
      </c>
      <c r="CP31" s="219">
        <v>5.2083333333333301E-2</v>
      </c>
      <c r="CQ31" s="219">
        <v>1.0416666666666701E-2</v>
      </c>
      <c r="CS31" s="219">
        <f t="shared" si="22"/>
        <v>0.97222222222222221</v>
      </c>
      <c r="CT31" s="219">
        <v>4.8611111111111098E-2</v>
      </c>
      <c r="CU31" s="219">
        <v>5.2083333333333301E-2</v>
      </c>
      <c r="CV31" s="219">
        <f t="shared" si="51"/>
        <v>0.89375000000000004</v>
      </c>
      <c r="CW31" s="219">
        <f t="shared" si="51"/>
        <v>0.10902777777777778</v>
      </c>
      <c r="CX31" s="219">
        <v>5.2083333333333301E-2</v>
      </c>
      <c r="CY31" s="219">
        <v>1.0416666666666701E-2</v>
      </c>
      <c r="DA31" s="239">
        <v>0.11111111111111099</v>
      </c>
      <c r="DB31" s="239">
        <v>0.118055555555556</v>
      </c>
      <c r="DC31" s="239">
        <v>0.118055555555556</v>
      </c>
      <c r="DD31" s="239">
        <v>0.118055555555556</v>
      </c>
      <c r="DE31" s="239">
        <v>0.118055555555556</v>
      </c>
      <c r="DF31" s="239">
        <v>0.118055555555556</v>
      </c>
      <c r="DG31" s="239">
        <v>0.118055555555556</v>
      </c>
      <c r="DH31" s="239">
        <v>0.118055555555556</v>
      </c>
      <c r="DI31" s="239">
        <v>0.118055555555556</v>
      </c>
      <c r="DJ31" s="239">
        <v>0.118055555555556</v>
      </c>
      <c r="DL31" s="2" t="str" cm="1">
        <f t="array" ref="DL31">_xlfn.IFNA(IF(INDEX(SectorsBlocks,ROW()-ROW(DL$5)+2,MATCH(SUBSTITUTE(RPName," ",""),SectorsBlocks_Top,0))&lt;&gt;0,INDEX(SectorsBlocks,ROW()-ROW(DL$5)+2,MATCH(SUBSTITUTE(RPName," ",""),SectorsBlocks_Top,0)),""),"")</f>
        <v>BNE-MEL</v>
      </c>
      <c r="DM31" s="250" cm="1">
        <f t="array" ref="DM31">_xlfn.IFNA(IF(INDEX(SectorsBlocks,ROW()-ROW(DM$5)+2,MATCH(SUBSTITUTE(RPName," ",""),SectorsBlocks_Top,0))&lt;&gt;0,INDEX(SectorsBlocks,ROW()-ROW(DM$5)+2,MATCH(SUBSTITUTE(RPName," ",""),SectorsBlocks_Top,0)+1),""),"")</f>
        <v>0.10069444444444445</v>
      </c>
    </row>
    <row r="32" spans="1:117" ht="15" customHeight="1">
      <c r="A32" s="12"/>
      <c r="B32" s="95">
        <f t="shared" si="52"/>
        <v>43728</v>
      </c>
      <c r="C32" s="93" t="s">
        <v>208</v>
      </c>
      <c r="D32" s="284"/>
      <c r="E32" s="22">
        <f t="shared" ref="E32" si="279">IF(ISBLANK(C32),0,MAX(IF(AND(RP_MinStbyCredit="Yes",NOT(ISERR(SEARCH("Off SBY",J32)))),SbyCalloutMinCR,0),VLOOKUP(C32,DutyTypeDetails,MATCH("Min CR",DutyTypeDetails_Top,FALSE),FALSE),IF(ISBLANK(J32),0,VLOOKUP(J32,DutyCalloutTable,MATCH("Min CR",DutyCalloutTable_Top,0),FALSE))))</f>
        <v>0</v>
      </c>
      <c r="F32" s="22">
        <f t="shared" si="2"/>
        <v>0.1875</v>
      </c>
      <c r="G32" s="76">
        <f t="shared" si="3"/>
        <v>0</v>
      </c>
      <c r="H32" s="139"/>
      <c r="I32" s="139"/>
      <c r="J32" s="142"/>
      <c r="K32" s="142"/>
      <c r="L32" s="145"/>
      <c r="M32" s="35"/>
      <c r="N32" s="65"/>
      <c r="O32" s="148"/>
      <c r="P32" s="148"/>
      <c r="Q32" s="136">
        <f t="shared" si="4"/>
        <v>0</v>
      </c>
      <c r="R32" s="32"/>
      <c r="S32" s="153"/>
      <c r="T32" s="154"/>
      <c r="U32" s="32"/>
      <c r="V32" s="153"/>
      <c r="W32" s="154"/>
      <c r="X32" s="32"/>
      <c r="Y32" s="153"/>
      <c r="Z32" s="154"/>
      <c r="AA32" s="32"/>
      <c r="AB32" s="153"/>
      <c r="AC32" s="154"/>
      <c r="AD32" s="32"/>
      <c r="AE32" s="153"/>
      <c r="AF32" s="154"/>
      <c r="AG32" s="32"/>
      <c r="AH32" s="153"/>
      <c r="AI32" s="154"/>
      <c r="AJ32" s="159">
        <f t="shared" si="5"/>
        <v>0</v>
      </c>
      <c r="AK32" s="160">
        <f t="shared" si="5"/>
        <v>0</v>
      </c>
      <c r="AL32" s="313">
        <f t="shared" si="6"/>
        <v>0</v>
      </c>
      <c r="AM32" s="35"/>
      <c r="AN32" s="65"/>
      <c r="AO32" s="163"/>
      <c r="AP32" s="163"/>
      <c r="AQ32" s="136">
        <f t="shared" si="7"/>
        <v>0</v>
      </c>
      <c r="AR32" s="247">
        <f t="shared" si="54"/>
        <v>43728</v>
      </c>
      <c r="AS32" s="248">
        <f t="shared" si="8"/>
        <v>0.1875</v>
      </c>
      <c r="AT32" s="168">
        <f t="shared" ref="AT32" si="280">IF(RP_PaidPax="Yes",MAX(IF(ISNUMBER(Q32),Q32+IF(ISNUMBER(AQ32),AQ32,0),IF(ISNUMBER(AQ32),AQ32,0)),IF(OR($C32="TVL",C32="TVL-100",C32="TVL-OAL"),MinTVLCredit,0)),0)</f>
        <v>0</v>
      </c>
      <c r="AU32" s="169">
        <f t="shared" si="25"/>
        <v>0</v>
      </c>
      <c r="AV32" s="167">
        <f t="shared" ref="AV32" si="281">IF(AND(RP_FlyDutyRIG="Yes",OR(ISNUMBER(I32),ISNUMBER(H32))),DutyRIG*IF(ISNUMBER(I32),I32,H32),0)</f>
        <v>0</v>
      </c>
      <c r="AW32" s="318" t="str">
        <f ca="1">IF(OR(RP_TripDutyRIG&lt;&gt;"Yes",ISBLANK($D32)),"",IF($D32=$D33,$D32,MAX(0,_xlfn.IFNA(VLOOKUP($D32,TripRigList,8),0)-SUM(AX32:OFFSET(AX32,-COUNTIF($D$15:$D32,D32),0)))))</f>
        <v/>
      </c>
      <c r="AX32" s="68">
        <f t="shared" si="27"/>
        <v>0.1875</v>
      </c>
      <c r="AY32" s="266">
        <f t="shared" si="28"/>
        <v>4.5</v>
      </c>
      <c r="AZ32" s="171">
        <f t="shared" si="29"/>
        <v>0</v>
      </c>
      <c r="BA32" s="12"/>
      <c r="BB32" s="13">
        <f t="shared" si="11"/>
        <v>43728</v>
      </c>
      <c r="BC32" s="296" t="str">
        <f t="shared" si="12"/>
        <v>Ok</v>
      </c>
      <c r="BD32" s="296" t="str">
        <f t="shared" ref="BD32" si="282">IF(AND(NOT(ISBLANK($D32)),OR(_xlfn.IFNA(VLOOKUP(D32,TripRigList,8,0),"N/A")="N/A",ISNA(VLOOKUP($D32,TripRIGListNums,1,FALSE)))),"Err","Ok")</f>
        <v>Ok</v>
      </c>
      <c r="BE32" s="296" t="str">
        <f t="shared" si="14"/>
        <v>Ok</v>
      </c>
      <c r="BF32" s="296" t="str">
        <f t="shared" si="15"/>
        <v>Ok</v>
      </c>
      <c r="BG32" s="296" t="str">
        <f t="shared" si="16"/>
        <v>Ok</v>
      </c>
      <c r="BH32" s="296" t="str">
        <f t="shared" si="17"/>
        <v>Ok</v>
      </c>
      <c r="BI32" s="91" t="str">
        <f t="shared" si="18"/>
        <v>Ok</v>
      </c>
      <c r="BJ32" s="12"/>
      <c r="BK32" s="2" t="str">
        <f t="shared" si="31"/>
        <v/>
      </c>
      <c r="BL32" s="7" t="str">
        <f t="shared" ref="BL32" si="283">IF(AND(ISNUMBER(BM32),BM32&gt;0),BM32,IF(ISNUMBER(VLOOKUP(BK32,RP_Trips,2,FALSE)),VLOOKUP(BK32,RP_Trips,2,FALSE),""))</f>
        <v/>
      </c>
      <c r="BM32" s="7" t="str">
        <f t="shared" ref="BM32" si="284">_xlfn.IFNA(IF(VLOOKUP(BK32,RP_MiscCalc_RouteBlockTimes,2,FALSE)&lt;&gt;0,VLOOKUP(BK32,RP_MiscCalc_RouteBlockTimes,2,FALSE),NA()),_xlfn.IFNA(IF(VLOOKUP(BK32,RP_RouteBlockTime_PreTVL,2,FALSE)&lt;&gt;0,VLOOKUP(BK32,RP_RouteBlockTime_PreTVL,2,FALSE),NA()),_xlfn.IFNA(IF(VLOOKUP(BK32,TVLRouteBlockTimes,2,FALSE)&lt;&gt;0,VLOOKUP(BK32,TVLRouteBlockTimes,2,FALSE),NA()),_xlfn.IFNA(IF(VLOOKUP(BK32,RP_RouteBlockTime_S1,2,FALSE)&lt;&gt;0,VLOOKUP(BK32,RP_RouteBlockTime_S1,2,FALSE),NA()),_xlfn.IFNA(VLOOKUP(BK32,RP_RouteBlockTime_S2,2,FALSE),_xlfn.IFNA(VLOOKUP(BK32,RP_RouteBlockTime_S3,2,FALSE),_xlfn.IFNA(VLOOKUP(BK32,RP_RouteBlockTime_S4,2,FALSE),_xlfn.IFNA(VLOOKUP(BK32,RP_RouteBlockTime_S5,2,FALSE),_xlfn.IFNA(VLOOKUP(BK32,RP_RouteBlockTime_S6,2,FALSE),_xlfn.IFNA(VLOOKUP(BK32,RP_RouteBlockTime_PostTVL,2,FALSE),""))))))))))</f>
        <v/>
      </c>
      <c r="BN32" s="2">
        <v>0</v>
      </c>
      <c r="BO32" s="1"/>
      <c r="BP32" s="235">
        <f ca="1"/>
        <v>9.7222222222222206E-3</v>
      </c>
      <c r="BQ32" s="1"/>
      <c r="BR32" s="195" t="str">
        <f t="shared" ref="BR32" si="285">IF(ISBLANK(N32),"",IF(ISNUMBER(VLOOKUP(N32,RouteBlockTimes,2,FALSE)),IF(VLOOKUP(N32,RouteBlockTimes,2,FALSE)&lt;&gt;0,VLOOKUP(N32,RouteBlockTimes,2,FALSE),"Block_5"),"Block_5"))</f>
        <v/>
      </c>
      <c r="BS32" s="196" t="str">
        <f t="shared" si="35"/>
        <v/>
      </c>
      <c r="BT32" s="196" t="s">
        <v>110</v>
      </c>
      <c r="BU32" s="196" t="s">
        <v>112</v>
      </c>
      <c r="BV32" s="197" t="str">
        <f t="shared" ref="BV32" si="286">IF(ISBLANK(R32),"",IF(ISNUMBER(VLOOKUP(R32,RouteBlockTimes,2,FALSE)),IF(VLOOKUP(R32,RouteBlockTimes,2,FALSE)&lt;&gt;0,VLOOKUP(R32,RouteBlockTimes,2,FALSE),"Block_5"),"Block_5"))</f>
        <v/>
      </c>
      <c r="BW32" s="197" t="str">
        <f t="shared" ref="BW32" si="287">IF(ISBLANK(R32),"",IF(AND(NOT(ISBLANK(R32)),R32=RP_Roll_In_Sector,ISNUMBER(RP_Roll_In_Act_Block)),RP_Roll_In_Act_Block,"Block_1"))</f>
        <v/>
      </c>
      <c r="BX32" s="197" t="str">
        <f t="shared" ref="BX32" si="288">IF(ISBLANK(U32),"",IF(ISNUMBER(VLOOKUP(U32,RouteBlockTimes,2,FALSE)),IF(VLOOKUP(U32,RouteBlockTimes,2,FALSE)&lt;&gt;0,VLOOKUP(U32,RouteBlockTimes,2,FALSE),"Block_5"),"Block_5"))</f>
        <v/>
      </c>
      <c r="BY32" s="197" t="str">
        <f t="shared" si="39"/>
        <v/>
      </c>
      <c r="BZ32" s="197" t="str">
        <f t="shared" ref="BZ32" si="289">IF(ISBLANK(X32),"",IF(ISNUMBER(VLOOKUP(X32,RouteBlockTimes,2,FALSE)),IF(VLOOKUP(X32,RouteBlockTimes,2,FALSE)&lt;&gt;0,VLOOKUP(X32,RouteBlockTimes,2,FALSE),"Block_5"),"Block_5"))</f>
        <v/>
      </c>
      <c r="CA32" s="197" t="str">
        <f t="shared" si="41"/>
        <v/>
      </c>
      <c r="CB32" s="197" t="str">
        <f t="shared" ref="CB32" si="290">IF(ISBLANK(AA32),"",IF(ISNUMBER(VLOOKUP(AA32,RouteBlockTimes,2,FALSE)),IF(VLOOKUP(AA32,RouteBlockTimes,2,FALSE)&lt;&gt;0,VLOOKUP(AA32,RouteBlockTimes,2,FALSE),"Block_5"),"Block_5"))</f>
        <v/>
      </c>
      <c r="CC32" s="197" t="str">
        <f t="shared" si="43"/>
        <v/>
      </c>
      <c r="CD32" s="197" t="str">
        <f t="shared" ref="CD32" si="291">IF(ISBLANK(AD32),"",IF(ISNUMBER(VLOOKUP(AD32,RouteBlockTimes,2,FALSE)),IF(VLOOKUP(AD32,RouteBlockTimes,2,FALSE)&lt;&gt;0,VLOOKUP(AD32,RouteBlockTimes,2,FALSE),"Block_5"),"Block_5"))</f>
        <v/>
      </c>
      <c r="CE32" s="197" t="str">
        <f t="shared" si="45"/>
        <v/>
      </c>
      <c r="CF32" s="197" t="str">
        <f t="shared" ref="CF32" si="292">IF(ISBLANK(AG32),"",IF(ISNUMBER(VLOOKUP(AG32,RouteBlockTimes,2,FALSE)),IF(VLOOKUP(AG32,RouteBlockTimes,2,FALSE)&lt;&gt;0,VLOOKUP(AG32,RouteBlockTimes,2,FALSE),"Block_5"),"Block_5"))</f>
        <v/>
      </c>
      <c r="CG32" s="197" t="str">
        <f t="shared" si="47"/>
        <v/>
      </c>
      <c r="CH32" s="196" t="str">
        <f t="shared" ref="CH32" si="293">IF(ISBLANK(AN32),"",IF(ISNUMBER(VLOOKUP(AN32,RouteBlockTimes,2,FALSE)),IF(VLOOKUP(AN32,RouteBlockTimes,2,FALSE)&lt;&gt;0,VLOOKUP(AN32,RouteBlockTimes,2,FALSE),"Block_5"),"Block_5"))</f>
        <v/>
      </c>
      <c r="CI32" s="198" t="str">
        <f t="shared" si="49"/>
        <v/>
      </c>
      <c r="CK32" s="219">
        <f t="shared" si="21"/>
        <v>0.86805555555555558</v>
      </c>
      <c r="CL32" s="219">
        <v>5.2083333333333301E-2</v>
      </c>
      <c r="CM32" s="219">
        <v>5.5555555555555601E-2</v>
      </c>
      <c r="CN32" s="219">
        <f t="shared" ref="CN32:CO47" si="294">IF(CN31=1,TIME(0,1,0),TIME(HOUR(CN31),MINUTE(CN31),0)+TIME(0,1,0))</f>
        <v>0.78680555555555554</v>
      </c>
      <c r="CO32" s="219">
        <f t="shared" si="294"/>
        <v>0.11666666666666667</v>
      </c>
      <c r="CP32" s="219">
        <v>5.5555555555555601E-2</v>
      </c>
      <c r="CQ32" s="219">
        <v>1.1111111111111099E-2</v>
      </c>
      <c r="CS32" s="219">
        <f t="shared" si="22"/>
        <v>0.97569444444444442</v>
      </c>
      <c r="CT32" s="219">
        <v>5.2083333333333301E-2</v>
      </c>
      <c r="CU32" s="219">
        <v>5.5555555555555601E-2</v>
      </c>
      <c r="CV32" s="219">
        <f t="shared" ref="CV32:CW47" si="295">IF(CV31=1,TIME(0,1,0),TIME(HOUR(CV31),MINUTE(CV31),0)+TIME(0,1,0))</f>
        <v>0.89444444444444449</v>
      </c>
      <c r="CW32" s="219">
        <f t="shared" si="295"/>
        <v>0.10972222222222222</v>
      </c>
      <c r="CX32" s="219">
        <v>5.5555555555555601E-2</v>
      </c>
      <c r="CY32" s="219">
        <v>1.1111111111111099E-2</v>
      </c>
      <c r="DA32" s="239">
        <v>0.114583333333333</v>
      </c>
      <c r="DB32" s="239">
        <v>0.121527777777778</v>
      </c>
      <c r="DC32" s="239">
        <v>0.121527777777778</v>
      </c>
      <c r="DD32" s="239">
        <v>0.121527777777778</v>
      </c>
      <c r="DE32" s="239">
        <v>0.121527777777778</v>
      </c>
      <c r="DF32" s="239">
        <v>0.121527777777778</v>
      </c>
      <c r="DG32" s="239">
        <v>0.121527777777778</v>
      </c>
      <c r="DH32" s="239">
        <v>0.121527777777778</v>
      </c>
      <c r="DI32" s="239">
        <v>0.121527777777778</v>
      </c>
      <c r="DJ32" s="239">
        <v>0.121527777777778</v>
      </c>
      <c r="DL32" s="2" t="str" cm="1">
        <f t="array" ref="DL32">_xlfn.IFNA(IF(INDEX(SectorsBlocks,ROW()-ROW(DL$5)+2,MATCH(SUBSTITUTE(RPName," ",""),SectorsBlocks_Top,0))&lt;&gt;0,INDEX(SectorsBlocks,ROW()-ROW(DL$5)+2,MATCH(SUBSTITUTE(RPName," ",""),SectorsBlocks_Top,0)),""),"")</f>
        <v>BNE-MKY</v>
      </c>
      <c r="DM32" s="250" cm="1">
        <f t="array" ref="DM32">_xlfn.IFNA(IF(INDEX(SectorsBlocks,ROW()-ROW(DM$5)+2,MATCH(SUBSTITUTE(RPName," ",""),SectorsBlocks_Top,0))&lt;&gt;0,INDEX(SectorsBlocks,ROW()-ROW(DM$5)+2,MATCH(SUBSTITUTE(RPName," ",""),SectorsBlocks_Top,0)+1),""),"")</f>
        <v>6.9444444444444448E-2</v>
      </c>
    </row>
    <row r="33" spans="1:117" ht="15" customHeight="1">
      <c r="A33" s="12"/>
      <c r="B33" s="95">
        <f t="shared" si="52"/>
        <v>43729</v>
      </c>
      <c r="C33" s="93" t="s">
        <v>99</v>
      </c>
      <c r="D33" s="284"/>
      <c r="E33" s="22">
        <f t="shared" ref="E33" si="296">IF(ISBLANK(C33),0,MAX(IF(AND(RP_MinStbyCredit="Yes",NOT(ISERR(SEARCH("Off SBY",J33)))),SbyCalloutMinCR,0),VLOOKUP(C33,DutyTypeDetails,MATCH("Min CR",DutyTypeDetails_Top,FALSE),FALSE),IF(ISBLANK(J33),0,VLOOKUP(J33,DutyCalloutTable,MATCH("Min CR",DutyCalloutTable_Top,0),FALSE))))</f>
        <v>0</v>
      </c>
      <c r="F33" s="22">
        <f t="shared" si="2"/>
        <v>0</v>
      </c>
      <c r="G33" s="76">
        <f t="shared" si="3"/>
        <v>0</v>
      </c>
      <c r="H33" s="139"/>
      <c r="I33" s="139"/>
      <c r="J33" s="142"/>
      <c r="K33" s="142"/>
      <c r="L33" s="145"/>
      <c r="M33" s="35"/>
      <c r="N33" s="65"/>
      <c r="O33" s="148"/>
      <c r="P33" s="148"/>
      <c r="Q33" s="136">
        <f t="shared" si="4"/>
        <v>0</v>
      </c>
      <c r="R33" s="32"/>
      <c r="S33" s="153"/>
      <c r="T33" s="154"/>
      <c r="U33" s="32"/>
      <c r="V33" s="153"/>
      <c r="W33" s="154"/>
      <c r="X33" s="32"/>
      <c r="Y33" s="153"/>
      <c r="Z33" s="154"/>
      <c r="AA33" s="32"/>
      <c r="AB33" s="153"/>
      <c r="AC33" s="154"/>
      <c r="AD33" s="32"/>
      <c r="AE33" s="153"/>
      <c r="AF33" s="154"/>
      <c r="AG33" s="32"/>
      <c r="AH33" s="153"/>
      <c r="AI33" s="154"/>
      <c r="AJ33" s="159">
        <f t="shared" si="5"/>
        <v>0</v>
      </c>
      <c r="AK33" s="160">
        <f t="shared" si="5"/>
        <v>0</v>
      </c>
      <c r="AL33" s="313">
        <f t="shared" si="6"/>
        <v>0</v>
      </c>
      <c r="AM33" s="35"/>
      <c r="AN33" s="65"/>
      <c r="AO33" s="163"/>
      <c r="AP33" s="163"/>
      <c r="AQ33" s="136">
        <f t="shared" si="7"/>
        <v>0</v>
      </c>
      <c r="AR33" s="247">
        <f t="shared" si="54"/>
        <v>43729</v>
      </c>
      <c r="AS33" s="248">
        <f t="shared" si="8"/>
        <v>0</v>
      </c>
      <c r="AT33" s="168">
        <f t="shared" ref="AT33" si="297">IF(RP_PaidPax="Yes",MAX(IF(ISNUMBER(Q33),Q33+IF(ISNUMBER(AQ33),AQ33,0),IF(ISNUMBER(AQ33),AQ33,0)),IF(OR($C33="TVL",C33="TVL-100",C33="TVL-OAL"),MinTVLCredit,0)),0)</f>
        <v>0</v>
      </c>
      <c r="AU33" s="169">
        <f t="shared" si="25"/>
        <v>0</v>
      </c>
      <c r="AV33" s="167">
        <f t="shared" ref="AV33" si="298">IF(AND(RP_FlyDutyRIG="Yes",OR(ISNUMBER(I33),ISNUMBER(H33))),DutyRIG*IF(ISNUMBER(I33),I33,H33),0)</f>
        <v>0</v>
      </c>
      <c r="AW33" s="318" t="str">
        <f ca="1">IF(OR(RP_TripDutyRIG&lt;&gt;"Yes",ISBLANK($D33)),"",IF($D33=$D34,$D33,MAX(0,_xlfn.IFNA(VLOOKUP($D33,TripRigList,8),0)-SUM(AX33:OFFSET(AX33,-COUNTIF($D$15:$D33,D33),0)))))</f>
        <v/>
      </c>
      <c r="AX33" s="68">
        <f t="shared" si="27"/>
        <v>0</v>
      </c>
      <c r="AY33" s="266">
        <f t="shared" si="28"/>
        <v>0</v>
      </c>
      <c r="AZ33" s="171">
        <f t="shared" si="29"/>
        <v>0</v>
      </c>
      <c r="BA33" s="12"/>
      <c r="BB33" s="13">
        <f t="shared" si="11"/>
        <v>43729</v>
      </c>
      <c r="BC33" s="296" t="str">
        <f t="shared" si="12"/>
        <v>Ok</v>
      </c>
      <c r="BD33" s="296" t="str">
        <f t="shared" ref="BD33" si="299">IF(AND(NOT(ISBLANK($D33)),OR(_xlfn.IFNA(VLOOKUP(D33,TripRigList,8,0),"N/A")="N/A",ISNA(VLOOKUP($D33,TripRIGListNums,1,FALSE)))),"Err","Ok")</f>
        <v>Ok</v>
      </c>
      <c r="BE33" s="296" t="str">
        <f t="shared" si="14"/>
        <v>Ok</v>
      </c>
      <c r="BF33" s="296" t="str">
        <f t="shared" si="15"/>
        <v>Ok</v>
      </c>
      <c r="BG33" s="296" t="str">
        <f t="shared" si="16"/>
        <v>Ok</v>
      </c>
      <c r="BH33" s="296" t="str">
        <f t="shared" si="17"/>
        <v>Ok</v>
      </c>
      <c r="BI33" s="91" t="str">
        <f t="shared" si="18"/>
        <v>Ok</v>
      </c>
      <c r="BJ33" s="12"/>
      <c r="BK33" s="2" t="str">
        <f t="shared" si="31"/>
        <v/>
      </c>
      <c r="BL33" s="7" t="str">
        <f t="shared" ref="BL33" si="300">IF(AND(ISNUMBER(BM33),BM33&gt;0),BM33,IF(ISNUMBER(VLOOKUP(BK33,RP_Trips,2,FALSE)),VLOOKUP(BK33,RP_Trips,2,FALSE),""))</f>
        <v/>
      </c>
      <c r="BM33" s="7" t="str">
        <f t="shared" ref="BM33" si="301">_xlfn.IFNA(IF(VLOOKUP(BK33,RP_MiscCalc_RouteBlockTimes,2,FALSE)&lt;&gt;0,VLOOKUP(BK33,RP_MiscCalc_RouteBlockTimes,2,FALSE),NA()),_xlfn.IFNA(IF(VLOOKUP(BK33,RP_RouteBlockTime_PreTVL,2,FALSE)&lt;&gt;0,VLOOKUP(BK33,RP_RouteBlockTime_PreTVL,2,FALSE),NA()),_xlfn.IFNA(IF(VLOOKUP(BK33,TVLRouteBlockTimes,2,FALSE)&lt;&gt;0,VLOOKUP(BK33,TVLRouteBlockTimes,2,FALSE),NA()),_xlfn.IFNA(IF(VLOOKUP(BK33,RP_RouteBlockTime_S1,2,FALSE)&lt;&gt;0,VLOOKUP(BK33,RP_RouteBlockTime_S1,2,FALSE),NA()),_xlfn.IFNA(VLOOKUP(BK33,RP_RouteBlockTime_S2,2,FALSE),_xlfn.IFNA(VLOOKUP(BK33,RP_RouteBlockTime_S3,2,FALSE),_xlfn.IFNA(VLOOKUP(BK33,RP_RouteBlockTime_S4,2,FALSE),_xlfn.IFNA(VLOOKUP(BK33,RP_RouteBlockTime_S5,2,FALSE),_xlfn.IFNA(VLOOKUP(BK33,RP_RouteBlockTime_S6,2,FALSE),_xlfn.IFNA(VLOOKUP(BK33,RP_RouteBlockTime_PostTVL,2,FALSE),""))))))))))</f>
        <v/>
      </c>
      <c r="BN33" s="2"/>
      <c r="BO33" s="1"/>
      <c r="BP33" s="235">
        <f ca="1"/>
        <v>1.0416666666666701E-2</v>
      </c>
      <c r="BQ33" s="1"/>
      <c r="BR33" s="195" t="str">
        <f t="shared" ref="BR33" si="302">IF(ISBLANK(N33),"",IF(ISNUMBER(VLOOKUP(N33,RouteBlockTimes,2,FALSE)),IF(VLOOKUP(N33,RouteBlockTimes,2,FALSE)&lt;&gt;0,VLOOKUP(N33,RouteBlockTimes,2,FALSE),"Block_5"),"Block_5"))</f>
        <v/>
      </c>
      <c r="BS33" s="196" t="str">
        <f t="shared" si="35"/>
        <v/>
      </c>
      <c r="BT33" s="196" t="s">
        <v>110</v>
      </c>
      <c r="BU33" s="196" t="s">
        <v>112</v>
      </c>
      <c r="BV33" s="197" t="str">
        <f t="shared" ref="BV33" si="303">IF(ISBLANK(R33),"",IF(ISNUMBER(VLOOKUP(R33,RouteBlockTimes,2,FALSE)),IF(VLOOKUP(R33,RouteBlockTimes,2,FALSE)&lt;&gt;0,VLOOKUP(R33,RouteBlockTimes,2,FALSE),"Block_5"),"Block_5"))</f>
        <v/>
      </c>
      <c r="BW33" s="197" t="str">
        <f t="shared" ref="BW33" si="304">IF(ISBLANK(R33),"",IF(AND(NOT(ISBLANK(R33)),R33=RP_Roll_In_Sector,ISNUMBER(RP_Roll_In_Act_Block)),RP_Roll_In_Act_Block,"Block_1"))</f>
        <v/>
      </c>
      <c r="BX33" s="197" t="str">
        <f t="shared" ref="BX33" si="305">IF(ISBLANK(U33),"",IF(ISNUMBER(VLOOKUP(U33,RouteBlockTimes,2,FALSE)),IF(VLOOKUP(U33,RouteBlockTimes,2,FALSE)&lt;&gt;0,VLOOKUP(U33,RouteBlockTimes,2,FALSE),"Block_5"),"Block_5"))</f>
        <v/>
      </c>
      <c r="BY33" s="197" t="str">
        <f t="shared" si="39"/>
        <v/>
      </c>
      <c r="BZ33" s="197" t="str">
        <f t="shared" ref="BZ33" si="306">IF(ISBLANK(X33),"",IF(ISNUMBER(VLOOKUP(X33,RouteBlockTimes,2,FALSE)),IF(VLOOKUP(X33,RouteBlockTimes,2,FALSE)&lt;&gt;0,VLOOKUP(X33,RouteBlockTimes,2,FALSE),"Block_5"),"Block_5"))</f>
        <v/>
      </c>
      <c r="CA33" s="197" t="str">
        <f t="shared" si="41"/>
        <v/>
      </c>
      <c r="CB33" s="197" t="str">
        <f t="shared" ref="CB33" si="307">IF(ISBLANK(AA33),"",IF(ISNUMBER(VLOOKUP(AA33,RouteBlockTimes,2,FALSE)),IF(VLOOKUP(AA33,RouteBlockTimes,2,FALSE)&lt;&gt;0,VLOOKUP(AA33,RouteBlockTimes,2,FALSE),"Block_5"),"Block_5"))</f>
        <v/>
      </c>
      <c r="CC33" s="197" t="str">
        <f t="shared" si="43"/>
        <v/>
      </c>
      <c r="CD33" s="197" t="str">
        <f t="shared" ref="CD33" si="308">IF(ISBLANK(AD33),"",IF(ISNUMBER(VLOOKUP(AD33,RouteBlockTimes,2,FALSE)),IF(VLOOKUP(AD33,RouteBlockTimes,2,FALSE)&lt;&gt;0,VLOOKUP(AD33,RouteBlockTimes,2,FALSE),"Block_5"),"Block_5"))</f>
        <v/>
      </c>
      <c r="CE33" s="197" t="str">
        <f t="shared" si="45"/>
        <v/>
      </c>
      <c r="CF33" s="197" t="str">
        <f t="shared" ref="CF33" si="309">IF(ISBLANK(AG33),"",IF(ISNUMBER(VLOOKUP(AG33,RouteBlockTimes,2,FALSE)),IF(VLOOKUP(AG33,RouteBlockTimes,2,FALSE)&lt;&gt;0,VLOOKUP(AG33,RouteBlockTimes,2,FALSE),"Block_5"),"Block_5"))</f>
        <v/>
      </c>
      <c r="CG33" s="197" t="str">
        <f t="shared" si="47"/>
        <v/>
      </c>
      <c r="CH33" s="196" t="str">
        <f t="shared" ref="CH33" si="310">IF(ISBLANK(AN33),"",IF(ISNUMBER(VLOOKUP(AN33,RouteBlockTimes,2,FALSE)),IF(VLOOKUP(AN33,RouteBlockTimes,2,FALSE)&lt;&gt;0,VLOOKUP(AN33,RouteBlockTimes,2,FALSE),"Block_5"),"Block_5"))</f>
        <v/>
      </c>
      <c r="CI33" s="198" t="str">
        <f t="shared" si="49"/>
        <v/>
      </c>
      <c r="CK33" s="219">
        <f t="shared" si="21"/>
        <v>0.87152777777777779</v>
      </c>
      <c r="CL33" s="219">
        <v>5.5555555555555601E-2</v>
      </c>
      <c r="CM33" s="219">
        <v>5.9027777777777797E-2</v>
      </c>
      <c r="CN33" s="219">
        <f t="shared" si="294"/>
        <v>0.78749999999999998</v>
      </c>
      <c r="CO33" s="219">
        <f t="shared" si="294"/>
        <v>0.11736111111111111</v>
      </c>
      <c r="CP33" s="219">
        <v>5.9027777777777797E-2</v>
      </c>
      <c r="CQ33" s="219">
        <v>1.18055555555556E-2</v>
      </c>
      <c r="CS33" s="219">
        <f t="shared" si="22"/>
        <v>0.97916666666666663</v>
      </c>
      <c r="CT33" s="219">
        <v>5.5555555555555601E-2</v>
      </c>
      <c r="CU33" s="219">
        <v>5.9027777777777797E-2</v>
      </c>
      <c r="CV33" s="219">
        <f t="shared" si="295"/>
        <v>0.89513888888888893</v>
      </c>
      <c r="CW33" s="219">
        <f t="shared" si="295"/>
        <v>0.11041666666666666</v>
      </c>
      <c r="CX33" s="219">
        <v>5.9027777777777797E-2</v>
      </c>
      <c r="CY33" s="219">
        <v>1.18055555555556E-2</v>
      </c>
      <c r="DA33" s="239">
        <v>0.118055555555556</v>
      </c>
      <c r="DB33" s="239">
        <v>0.125</v>
      </c>
      <c r="DC33" s="239">
        <v>0.125</v>
      </c>
      <c r="DD33" s="239">
        <v>0.125</v>
      </c>
      <c r="DE33" s="239">
        <v>0.125</v>
      </c>
      <c r="DF33" s="239">
        <v>0.125</v>
      </c>
      <c r="DG33" s="239">
        <v>0.125</v>
      </c>
      <c r="DH33" s="239">
        <v>0.125</v>
      </c>
      <c r="DI33" s="239">
        <v>0.125</v>
      </c>
      <c r="DJ33" s="239">
        <v>0.125</v>
      </c>
      <c r="DL33" s="2" t="str" cm="1">
        <f t="array" ref="DL33">_xlfn.IFNA(IF(INDEX(SectorsBlocks,ROW()-ROW(DL$5)+2,MATCH(SUBSTITUTE(RPName," ",""),SectorsBlocks_Top,0))&lt;&gt;0,INDEX(SectorsBlocks,ROW()-ROW(DL$5)+2,MATCH(SUBSTITUTE(RPName," ",""),SectorsBlocks_Top,0)),""),"")</f>
        <v>BNE-NAN</v>
      </c>
      <c r="DM33" s="250" cm="1">
        <f t="array" ref="DM33">_xlfn.IFNA(IF(INDEX(SectorsBlocks,ROW()-ROW(DM$5)+2,MATCH(SUBSTITUTE(RPName," ",""),SectorsBlocks_Top,0))&lt;&gt;0,INDEX(SectorsBlocks,ROW()-ROW(DM$5)+2,MATCH(SUBSTITUTE(RPName," ",""),SectorsBlocks_Top,0)+1),""),"")</f>
        <v>0.14583333333333334</v>
      </c>
    </row>
    <row r="34" spans="1:117" ht="15" customHeight="1">
      <c r="A34" s="12"/>
      <c r="B34" s="95">
        <f t="shared" si="52"/>
        <v>43730</v>
      </c>
      <c r="C34" s="93" t="s">
        <v>204</v>
      </c>
      <c r="D34" s="284" t="s">
        <v>800</v>
      </c>
      <c r="E34" s="22">
        <f t="shared" ref="E34" si="311">IF(ISBLANK(C34),0,MAX(IF(AND(RP_MinStbyCredit="Yes",NOT(ISERR(SEARCH("Off SBY",J34)))),SbyCalloutMinCR,0),VLOOKUP(C34,DutyTypeDetails,MATCH("Min CR",DutyTypeDetails_Top,FALSE),FALSE),IF(ISBLANK(J34),0,VLOOKUP(J34,DutyCalloutTable,MATCH("Min CR",DutyCalloutTable_Top,0),FALSE))))</f>
        <v>0</v>
      </c>
      <c r="F34" s="22">
        <f t="shared" si="2"/>
        <v>0</v>
      </c>
      <c r="G34" s="76">
        <f t="shared" si="3"/>
        <v>0</v>
      </c>
      <c r="H34" s="139">
        <v>0.16666666666666666</v>
      </c>
      <c r="I34" s="139">
        <v>0.17500000000000002</v>
      </c>
      <c r="J34" s="142"/>
      <c r="K34" s="142"/>
      <c r="L34" s="145"/>
      <c r="M34" s="35"/>
      <c r="N34" s="65"/>
      <c r="O34" s="148"/>
      <c r="P34" s="148"/>
      <c r="Q34" s="136">
        <f t="shared" si="4"/>
        <v>0</v>
      </c>
      <c r="R34" s="32" t="s">
        <v>573</v>
      </c>
      <c r="S34" s="153">
        <v>6.5972222222222224E-2</v>
      </c>
      <c r="T34" s="154">
        <v>7.0833333333333331E-2</v>
      </c>
      <c r="U34" s="32"/>
      <c r="V34" s="153"/>
      <c r="W34" s="154"/>
      <c r="X34" s="32"/>
      <c r="Y34" s="153"/>
      <c r="Z34" s="154"/>
      <c r="AA34" s="32"/>
      <c r="AB34" s="153"/>
      <c r="AC34" s="154"/>
      <c r="AD34" s="32"/>
      <c r="AE34" s="153"/>
      <c r="AF34" s="154"/>
      <c r="AG34" s="32"/>
      <c r="AH34" s="153"/>
      <c r="AI34" s="154"/>
      <c r="AJ34" s="159">
        <f t="shared" si="5"/>
        <v>6.5972222222222224E-2</v>
      </c>
      <c r="AK34" s="160">
        <f t="shared" si="5"/>
        <v>7.0833333333333331E-2</v>
      </c>
      <c r="AL34" s="313">
        <f t="shared" si="6"/>
        <v>7.0833333333333331E-2</v>
      </c>
      <c r="AM34" s="35"/>
      <c r="AN34" s="65"/>
      <c r="AO34" s="163"/>
      <c r="AP34" s="163"/>
      <c r="AQ34" s="136">
        <f t="shared" si="7"/>
        <v>0</v>
      </c>
      <c r="AR34" s="247">
        <f t="shared" si="54"/>
        <v>43730</v>
      </c>
      <c r="AS34" s="248">
        <f t="shared" si="8"/>
        <v>0</v>
      </c>
      <c r="AT34" s="168">
        <f t="shared" ref="AT34" si="312">IF(RP_PaidPax="Yes",MAX(IF(ISNUMBER(Q34),Q34+IF(ISNUMBER(AQ34),AQ34,0),IF(ISNUMBER(AQ34),AQ34,0)),IF(OR($C34="TVL",C34="TVL-100",C34="TVL-OAL"),MinTVLCredit,0)),0)</f>
        <v>0</v>
      </c>
      <c r="AU34" s="169">
        <f t="shared" si="25"/>
        <v>7.0833333333333331E-2</v>
      </c>
      <c r="AV34" s="167">
        <f t="shared" ref="AV34" si="313">IF(AND(RP_FlyDutyRIG="Yes",OR(ISNUMBER(I34),ISNUMBER(H34))),DutyRIG*IF(ISNUMBER(I34),I34,H34),0)</f>
        <v>8.7500000000000008E-2</v>
      </c>
      <c r="AW34" s="318" t="str">
        <f ca="1">IF(OR(RP_TripDutyRIG&lt;&gt;"Yes",ISBLANK($D34)),"",IF($D34=$D35,$D34,MAX(0,_xlfn.IFNA(VLOOKUP($D34,TripRigList,8),0)-SUM(AX34:OFFSET(AX34,-COUNTIF($D$15:$D34,D34),0)))))</f>
        <v>#1</v>
      </c>
      <c r="AX34" s="68">
        <f t="shared" si="27"/>
        <v>8.7500000000000008E-2</v>
      </c>
      <c r="AY34" s="266">
        <f t="shared" si="28"/>
        <v>2.1</v>
      </c>
      <c r="AZ34" s="171">
        <f t="shared" si="29"/>
        <v>0</v>
      </c>
      <c r="BA34" s="12"/>
      <c r="BB34" s="13">
        <f t="shared" si="11"/>
        <v>43730</v>
      </c>
      <c r="BC34" s="296" t="str">
        <f t="shared" si="12"/>
        <v>Ok</v>
      </c>
      <c r="BD34" s="296" t="str">
        <f t="shared" ref="BD34" si="314">IF(AND(NOT(ISBLANK($D34)),OR(_xlfn.IFNA(VLOOKUP(D34,TripRigList,8,0),"N/A")="N/A",ISNA(VLOOKUP($D34,TripRIGListNums,1,FALSE)))),"Err","Ok")</f>
        <v>Ok</v>
      </c>
      <c r="BE34" s="296" t="str">
        <f t="shared" si="14"/>
        <v>Ok</v>
      </c>
      <c r="BF34" s="296" t="str">
        <f t="shared" si="15"/>
        <v>Ok</v>
      </c>
      <c r="BG34" s="296" t="str">
        <f t="shared" si="16"/>
        <v>Ok</v>
      </c>
      <c r="BH34" s="296" t="str">
        <f t="shared" si="17"/>
        <v>Ok</v>
      </c>
      <c r="BI34" s="91" t="str">
        <f t="shared" si="18"/>
        <v>Ok</v>
      </c>
      <c r="BJ34" s="12"/>
      <c r="BK34" s="2" t="str">
        <f t="shared" si="31"/>
        <v/>
      </c>
      <c r="BL34" s="7" t="str">
        <f t="shared" ref="BL34" si="315">IF(AND(ISNUMBER(BM34),BM34&gt;0),BM34,IF(ISNUMBER(VLOOKUP(BK34,RP_Trips,2,FALSE)),VLOOKUP(BK34,RP_Trips,2,FALSE),""))</f>
        <v/>
      </c>
      <c r="BM34" s="7" t="str">
        <f t="shared" ref="BM34" si="316">_xlfn.IFNA(IF(VLOOKUP(BK34,RP_MiscCalc_RouteBlockTimes,2,FALSE)&lt;&gt;0,VLOOKUP(BK34,RP_MiscCalc_RouteBlockTimes,2,FALSE),NA()),_xlfn.IFNA(IF(VLOOKUP(BK34,RP_RouteBlockTime_PreTVL,2,FALSE)&lt;&gt;0,VLOOKUP(BK34,RP_RouteBlockTime_PreTVL,2,FALSE),NA()),_xlfn.IFNA(IF(VLOOKUP(BK34,TVLRouteBlockTimes,2,FALSE)&lt;&gt;0,VLOOKUP(BK34,TVLRouteBlockTimes,2,FALSE),NA()),_xlfn.IFNA(IF(VLOOKUP(BK34,RP_RouteBlockTime_S1,2,FALSE)&lt;&gt;0,VLOOKUP(BK34,RP_RouteBlockTime_S1,2,FALSE),NA()),_xlfn.IFNA(VLOOKUP(BK34,RP_RouteBlockTime_S2,2,FALSE),_xlfn.IFNA(VLOOKUP(BK34,RP_RouteBlockTime_S3,2,FALSE),_xlfn.IFNA(VLOOKUP(BK34,RP_RouteBlockTime_S4,2,FALSE),_xlfn.IFNA(VLOOKUP(BK34,RP_RouteBlockTime_S5,2,FALSE),_xlfn.IFNA(VLOOKUP(BK34,RP_RouteBlockTime_S6,2,FALSE),_xlfn.IFNA(VLOOKUP(BK34,RP_RouteBlockTime_PostTVL,2,FALSE),""))))))))))</f>
        <v/>
      </c>
      <c r="BN34" s="2"/>
      <c r="BO34" s="1"/>
      <c r="BP34" s="235">
        <f ca="1"/>
        <v>1.1111111111111099E-2</v>
      </c>
      <c r="BQ34" s="1"/>
      <c r="BR34" s="195" t="str">
        <f t="shared" ref="BR34" si="317">IF(ISBLANK(N34),"",IF(ISNUMBER(VLOOKUP(N34,RouteBlockTimes,2,FALSE)),IF(VLOOKUP(N34,RouteBlockTimes,2,FALSE)&lt;&gt;0,VLOOKUP(N34,RouteBlockTimes,2,FALSE),"Block_5"),"Block_5"))</f>
        <v/>
      </c>
      <c r="BS34" s="196" t="str">
        <f t="shared" si="35"/>
        <v/>
      </c>
      <c r="BT34" s="196" t="s">
        <v>110</v>
      </c>
      <c r="BU34" s="196" t="s">
        <v>112</v>
      </c>
      <c r="BV34" s="197">
        <f t="shared" ref="BV34" si="318">IF(ISBLANK(R34),"",IF(ISNUMBER(VLOOKUP(R34,RouteBlockTimes,2,FALSE)),IF(VLOOKUP(R34,RouteBlockTimes,2,FALSE)&lt;&gt;0,VLOOKUP(R34,RouteBlockTimes,2,FALSE),"Block_5"),"Block_5"))</f>
        <v>6.5972222222222224E-2</v>
      </c>
      <c r="BW34" s="197" t="str">
        <f t="shared" ref="BW34" si="319">IF(ISBLANK(R34),"",IF(AND(NOT(ISBLANK(R34)),R34=RP_Roll_In_Sector,ISNUMBER(RP_Roll_In_Act_Block)),RP_Roll_In_Act_Block,"Block_1"))</f>
        <v>Block_1</v>
      </c>
      <c r="BX34" s="197" t="str">
        <f t="shared" ref="BX34" si="320">IF(ISBLANK(U34),"",IF(ISNUMBER(VLOOKUP(U34,RouteBlockTimes,2,FALSE)),IF(VLOOKUP(U34,RouteBlockTimes,2,FALSE)&lt;&gt;0,VLOOKUP(U34,RouteBlockTimes,2,FALSE),"Block_5"),"Block_5"))</f>
        <v/>
      </c>
      <c r="BY34" s="197" t="str">
        <f t="shared" si="39"/>
        <v/>
      </c>
      <c r="BZ34" s="197" t="str">
        <f t="shared" ref="BZ34" si="321">IF(ISBLANK(X34),"",IF(ISNUMBER(VLOOKUP(X34,RouteBlockTimes,2,FALSE)),IF(VLOOKUP(X34,RouteBlockTimes,2,FALSE)&lt;&gt;0,VLOOKUP(X34,RouteBlockTimes,2,FALSE),"Block_5"),"Block_5"))</f>
        <v/>
      </c>
      <c r="CA34" s="197" t="str">
        <f t="shared" si="41"/>
        <v/>
      </c>
      <c r="CB34" s="197" t="str">
        <f t="shared" ref="CB34" si="322">IF(ISBLANK(AA34),"",IF(ISNUMBER(VLOOKUP(AA34,RouteBlockTimes,2,FALSE)),IF(VLOOKUP(AA34,RouteBlockTimes,2,FALSE)&lt;&gt;0,VLOOKUP(AA34,RouteBlockTimes,2,FALSE),"Block_5"),"Block_5"))</f>
        <v/>
      </c>
      <c r="CC34" s="197" t="str">
        <f t="shared" si="43"/>
        <v/>
      </c>
      <c r="CD34" s="197" t="str">
        <f t="shared" ref="CD34" si="323">IF(ISBLANK(AD34),"",IF(ISNUMBER(VLOOKUP(AD34,RouteBlockTimes,2,FALSE)),IF(VLOOKUP(AD34,RouteBlockTimes,2,FALSE)&lt;&gt;0,VLOOKUP(AD34,RouteBlockTimes,2,FALSE),"Block_5"),"Block_5"))</f>
        <v/>
      </c>
      <c r="CE34" s="197" t="str">
        <f t="shared" si="45"/>
        <v/>
      </c>
      <c r="CF34" s="197" t="str">
        <f t="shared" ref="CF34" si="324">IF(ISBLANK(AG34),"",IF(ISNUMBER(VLOOKUP(AG34,RouteBlockTimes,2,FALSE)),IF(VLOOKUP(AG34,RouteBlockTimes,2,FALSE)&lt;&gt;0,VLOOKUP(AG34,RouteBlockTimes,2,FALSE),"Block_5"),"Block_5"))</f>
        <v/>
      </c>
      <c r="CG34" s="197" t="str">
        <f t="shared" si="47"/>
        <v/>
      </c>
      <c r="CH34" s="196" t="str">
        <f t="shared" ref="CH34" si="325">IF(ISBLANK(AN34),"",IF(ISNUMBER(VLOOKUP(AN34,RouteBlockTimes,2,FALSE)),IF(VLOOKUP(AN34,RouteBlockTimes,2,FALSE)&lt;&gt;0,VLOOKUP(AN34,RouteBlockTimes,2,FALSE),"Block_5"),"Block_5"))</f>
        <v/>
      </c>
      <c r="CI34" s="198" t="str">
        <f t="shared" si="49"/>
        <v/>
      </c>
      <c r="CK34" s="219">
        <f t="shared" si="21"/>
        <v>0.875</v>
      </c>
      <c r="CL34" s="219">
        <v>5.9027777777777797E-2</v>
      </c>
      <c r="CM34" s="219">
        <v>6.25E-2</v>
      </c>
      <c r="CN34" s="219">
        <f t="shared" si="294"/>
        <v>0.78819444444444442</v>
      </c>
      <c r="CO34" s="219">
        <f t="shared" si="294"/>
        <v>0.11805555555555555</v>
      </c>
      <c r="CP34" s="219">
        <v>6.25E-2</v>
      </c>
      <c r="CQ34" s="219">
        <v>1.2500000000000001E-2</v>
      </c>
      <c r="CS34" s="219">
        <f t="shared" si="22"/>
        <v>0.98263888888888884</v>
      </c>
      <c r="CT34" s="219">
        <v>5.9027777777777797E-2</v>
      </c>
      <c r="CU34" s="219">
        <v>6.25E-2</v>
      </c>
      <c r="CV34" s="219">
        <f t="shared" si="295"/>
        <v>0.89583333333333337</v>
      </c>
      <c r="CW34" s="219">
        <f t="shared" si="295"/>
        <v>0.1111111111111111</v>
      </c>
      <c r="CX34" s="219">
        <v>6.25E-2</v>
      </c>
      <c r="CY34" s="219">
        <v>1.2500000000000001E-2</v>
      </c>
      <c r="DA34" s="239">
        <v>0.121527777777778</v>
      </c>
      <c r="DB34" s="239">
        <v>0.12847222222222199</v>
      </c>
      <c r="DC34" s="239">
        <v>0.12847222222222199</v>
      </c>
      <c r="DD34" s="239">
        <v>0.12847222222222199</v>
      </c>
      <c r="DE34" s="239">
        <v>0.12847222222222199</v>
      </c>
      <c r="DF34" s="239">
        <v>0.12847222222222199</v>
      </c>
      <c r="DG34" s="239">
        <v>0.12847222222222199</v>
      </c>
      <c r="DH34" s="239">
        <v>0.12847222222222199</v>
      </c>
      <c r="DI34" s="239">
        <v>0.12847222222222199</v>
      </c>
      <c r="DJ34" s="239">
        <v>0.12847222222222199</v>
      </c>
      <c r="DL34" s="2" t="str" cm="1">
        <f t="array" ref="DL34">_xlfn.IFNA(IF(INDEX(SectorsBlocks,ROW()-ROW(DL$5)+2,MATCH(SUBSTITUTE(RPName," ",""),SectorsBlocks_Top,0))&lt;&gt;0,INDEX(SectorsBlocks,ROW()-ROW(DL$5)+2,MATCH(SUBSTITUTE(RPName," ",""),SectorsBlocks_Top,0)),""),"")</f>
        <v>BNE-PER</v>
      </c>
      <c r="DM34" s="250" cm="1">
        <f t="array" ref="DM34">_xlfn.IFNA(IF(INDEX(SectorsBlocks,ROW()-ROW(DM$5)+2,MATCH(SUBSTITUTE(RPName," ",""),SectorsBlocks_Top,0))&lt;&gt;0,INDEX(SectorsBlocks,ROW()-ROW(DM$5)+2,MATCH(SUBSTITUTE(RPName," ",""),SectorsBlocks_Top,0)+1),""),"")</f>
        <v>0.24652777777777779</v>
      </c>
    </row>
    <row r="35" spans="1:117" ht="15" customHeight="1">
      <c r="A35" s="12"/>
      <c r="B35" s="95">
        <f t="shared" si="52"/>
        <v>43731</v>
      </c>
      <c r="C35" s="93" t="s">
        <v>204</v>
      </c>
      <c r="D35" s="284" t="s">
        <v>800</v>
      </c>
      <c r="E35" s="22">
        <f t="shared" ref="E35" si="326">IF(ISBLANK(C35),0,MAX(IF(AND(RP_MinStbyCredit="Yes",NOT(ISERR(SEARCH("Off SBY",J35)))),SbyCalloutMinCR,0),VLOOKUP(C35,DutyTypeDetails,MATCH("Min CR",DutyTypeDetails_Top,FALSE),FALSE),IF(ISBLANK(J35),0,VLOOKUP(J35,DutyCalloutTable,MATCH("Min CR",DutyCalloutTable_Top,0),FALSE))))</f>
        <v>0</v>
      </c>
      <c r="F35" s="22">
        <f t="shared" si="2"/>
        <v>0</v>
      </c>
      <c r="G35" s="76">
        <f t="shared" si="3"/>
        <v>0</v>
      </c>
      <c r="H35" s="139">
        <v>0.42708333333333298</v>
      </c>
      <c r="I35" s="139">
        <v>0.437499999999999</v>
      </c>
      <c r="J35" s="142"/>
      <c r="K35" s="142"/>
      <c r="L35" s="145"/>
      <c r="M35" s="35"/>
      <c r="N35" s="65"/>
      <c r="O35" s="148"/>
      <c r="P35" s="148"/>
      <c r="Q35" s="136">
        <f t="shared" si="4"/>
        <v>0</v>
      </c>
      <c r="R35" s="32" t="s">
        <v>715</v>
      </c>
      <c r="S35" s="153">
        <v>0.32291666666666669</v>
      </c>
      <c r="T35" s="154">
        <v>0.3298611111111111</v>
      </c>
      <c r="U35" s="32"/>
      <c r="V35" s="153"/>
      <c r="W35" s="154"/>
      <c r="X35" s="32"/>
      <c r="Y35" s="153"/>
      <c r="Z35" s="154"/>
      <c r="AA35" s="32"/>
      <c r="AB35" s="153"/>
      <c r="AC35" s="154"/>
      <c r="AD35" s="32"/>
      <c r="AE35" s="153"/>
      <c r="AF35" s="154"/>
      <c r="AG35" s="32"/>
      <c r="AH35" s="153"/>
      <c r="AI35" s="154"/>
      <c r="AJ35" s="159">
        <f t="shared" si="5"/>
        <v>0.32291666666666669</v>
      </c>
      <c r="AK35" s="160">
        <f t="shared" si="5"/>
        <v>0.3298611111111111</v>
      </c>
      <c r="AL35" s="313">
        <f t="shared" si="6"/>
        <v>0.3298611111111111</v>
      </c>
      <c r="AM35" s="35"/>
      <c r="AN35" s="65"/>
      <c r="AO35" s="163"/>
      <c r="AP35" s="163"/>
      <c r="AQ35" s="136">
        <f t="shared" si="7"/>
        <v>0</v>
      </c>
      <c r="AR35" s="247">
        <f t="shared" si="54"/>
        <v>43731</v>
      </c>
      <c r="AS35" s="248">
        <f t="shared" si="8"/>
        <v>0</v>
      </c>
      <c r="AT35" s="168">
        <f t="shared" ref="AT35" si="327">IF(RP_PaidPax="Yes",MAX(IF(ISNUMBER(Q35),Q35+IF(ISNUMBER(AQ35),AQ35,0),IF(ISNUMBER(AQ35),AQ35,0)),IF(OR($C35="TVL",C35="TVL-100",C35="TVL-OAL"),MinTVLCredit,0)),0)</f>
        <v>0</v>
      </c>
      <c r="AU35" s="169">
        <f t="shared" si="25"/>
        <v>0.3298611111111111</v>
      </c>
      <c r="AV35" s="167">
        <f t="shared" ref="AV35" si="328">IF(AND(RP_FlyDutyRIG="Yes",OR(ISNUMBER(I35),ISNUMBER(H35))),DutyRIG*IF(ISNUMBER(I35),I35,H35),0)</f>
        <v>0.2187499999999995</v>
      </c>
      <c r="AW35" s="318" t="str">
        <f ca="1">IF(OR(RP_TripDutyRIG&lt;&gt;"Yes",ISBLANK($D35)),"",IF($D35=$D36,$D35,MAX(0,_xlfn.IFNA(VLOOKUP($D35,TripRigList,8),0)-SUM(AX35:OFFSET(AX35,-COUNTIF($D$15:$D35,D35),0)))))</f>
        <v>#1</v>
      </c>
      <c r="AX35" s="68">
        <f t="shared" si="27"/>
        <v>0.3298611111111111</v>
      </c>
      <c r="AY35" s="266">
        <f t="shared" si="28"/>
        <v>7.9166666666666661</v>
      </c>
      <c r="AZ35" s="171">
        <f t="shared" si="29"/>
        <v>0</v>
      </c>
      <c r="BA35" s="12"/>
      <c r="BB35" s="13">
        <f t="shared" si="11"/>
        <v>43731</v>
      </c>
      <c r="BC35" s="296" t="str">
        <f t="shared" si="12"/>
        <v>Ok</v>
      </c>
      <c r="BD35" s="296" t="str">
        <f t="shared" ref="BD35" si="329">IF(AND(NOT(ISBLANK($D35)),OR(_xlfn.IFNA(VLOOKUP(D35,TripRigList,8,0),"N/A")="N/A",ISNA(VLOOKUP($D35,TripRIGListNums,1,FALSE)))),"Err","Ok")</f>
        <v>Ok</v>
      </c>
      <c r="BE35" s="296" t="str">
        <f t="shared" si="14"/>
        <v>Ok</v>
      </c>
      <c r="BF35" s="296" t="str">
        <f t="shared" si="15"/>
        <v>Ok</v>
      </c>
      <c r="BG35" s="296" t="str">
        <f t="shared" si="16"/>
        <v>Ok</v>
      </c>
      <c r="BH35" s="296" t="str">
        <f t="shared" si="17"/>
        <v>Ok</v>
      </c>
      <c r="BI35" s="91" t="str">
        <f t="shared" si="18"/>
        <v>Ok</v>
      </c>
      <c r="BJ35" s="12"/>
      <c r="BK35" s="2" t="str">
        <f t="shared" si="31"/>
        <v/>
      </c>
      <c r="BL35" s="7" t="str">
        <f t="shared" ref="BL35" si="330">IF(AND(ISNUMBER(BM35),BM35&gt;0),BM35,IF(ISNUMBER(VLOOKUP(BK35,RP_Trips,2,FALSE)),VLOOKUP(BK35,RP_Trips,2,FALSE),""))</f>
        <v/>
      </c>
      <c r="BM35" s="7" t="str">
        <f t="shared" ref="BM35" si="331">_xlfn.IFNA(IF(VLOOKUP(BK35,RP_MiscCalc_RouteBlockTimes,2,FALSE)&lt;&gt;0,VLOOKUP(BK35,RP_MiscCalc_RouteBlockTimes,2,FALSE),NA()),_xlfn.IFNA(IF(VLOOKUP(BK35,RP_RouteBlockTime_PreTVL,2,FALSE)&lt;&gt;0,VLOOKUP(BK35,RP_RouteBlockTime_PreTVL,2,FALSE),NA()),_xlfn.IFNA(IF(VLOOKUP(BK35,TVLRouteBlockTimes,2,FALSE)&lt;&gt;0,VLOOKUP(BK35,TVLRouteBlockTimes,2,FALSE),NA()),_xlfn.IFNA(IF(VLOOKUP(BK35,RP_RouteBlockTime_S1,2,FALSE)&lt;&gt;0,VLOOKUP(BK35,RP_RouteBlockTime_S1,2,FALSE),NA()),_xlfn.IFNA(VLOOKUP(BK35,RP_RouteBlockTime_S2,2,FALSE),_xlfn.IFNA(VLOOKUP(BK35,RP_RouteBlockTime_S3,2,FALSE),_xlfn.IFNA(VLOOKUP(BK35,RP_RouteBlockTime_S4,2,FALSE),_xlfn.IFNA(VLOOKUP(BK35,RP_RouteBlockTime_S5,2,FALSE),_xlfn.IFNA(VLOOKUP(BK35,RP_RouteBlockTime_S6,2,FALSE),_xlfn.IFNA(VLOOKUP(BK35,RP_RouteBlockTime_PostTVL,2,FALSE),""))))))))))</f>
        <v/>
      </c>
      <c r="BN35" s="2"/>
      <c r="BO35" s="1"/>
      <c r="BP35" s="235">
        <f ca="1"/>
        <v>1.18055555555556E-2</v>
      </c>
      <c r="BQ35" s="1"/>
      <c r="BR35" s="195" t="str">
        <f t="shared" ref="BR35" si="332">IF(ISBLANK(N35),"",IF(ISNUMBER(VLOOKUP(N35,RouteBlockTimes,2,FALSE)),IF(VLOOKUP(N35,RouteBlockTimes,2,FALSE)&lt;&gt;0,VLOOKUP(N35,RouteBlockTimes,2,FALSE),"Block_5"),"Block_5"))</f>
        <v/>
      </c>
      <c r="BS35" s="196" t="str">
        <f t="shared" si="35"/>
        <v/>
      </c>
      <c r="BT35" s="196" t="s">
        <v>110</v>
      </c>
      <c r="BU35" s="196" t="s">
        <v>112</v>
      </c>
      <c r="BV35" s="197">
        <f t="shared" ref="BV35" si="333">IF(ISBLANK(R35),"",IF(ISNUMBER(VLOOKUP(R35,RouteBlockTimes,2,FALSE)),IF(VLOOKUP(R35,RouteBlockTimes,2,FALSE)&lt;&gt;0,VLOOKUP(R35,RouteBlockTimes,2,FALSE),"Block_5"),"Block_5"))</f>
        <v>0.32291666666666669</v>
      </c>
      <c r="BW35" s="197" t="str">
        <f t="shared" ref="BW35" si="334">IF(ISBLANK(R35),"",IF(AND(NOT(ISBLANK(R35)),R35=RP_Roll_In_Sector,ISNUMBER(RP_Roll_In_Act_Block)),RP_Roll_In_Act_Block,"Block_1"))</f>
        <v>Block_1</v>
      </c>
      <c r="BX35" s="197" t="str">
        <f t="shared" ref="BX35" si="335">IF(ISBLANK(U35),"",IF(ISNUMBER(VLOOKUP(U35,RouteBlockTimes,2,FALSE)),IF(VLOOKUP(U35,RouteBlockTimes,2,FALSE)&lt;&gt;0,VLOOKUP(U35,RouteBlockTimes,2,FALSE),"Block_5"),"Block_5"))</f>
        <v/>
      </c>
      <c r="BY35" s="197" t="str">
        <f t="shared" si="39"/>
        <v/>
      </c>
      <c r="BZ35" s="197" t="str">
        <f t="shared" ref="BZ35" si="336">IF(ISBLANK(X35),"",IF(ISNUMBER(VLOOKUP(X35,RouteBlockTimes,2,FALSE)),IF(VLOOKUP(X35,RouteBlockTimes,2,FALSE)&lt;&gt;0,VLOOKUP(X35,RouteBlockTimes,2,FALSE),"Block_5"),"Block_5"))</f>
        <v/>
      </c>
      <c r="CA35" s="197" t="str">
        <f t="shared" si="41"/>
        <v/>
      </c>
      <c r="CB35" s="197" t="str">
        <f t="shared" ref="CB35" si="337">IF(ISBLANK(AA35),"",IF(ISNUMBER(VLOOKUP(AA35,RouteBlockTimes,2,FALSE)),IF(VLOOKUP(AA35,RouteBlockTimes,2,FALSE)&lt;&gt;0,VLOOKUP(AA35,RouteBlockTimes,2,FALSE),"Block_5"),"Block_5"))</f>
        <v/>
      </c>
      <c r="CC35" s="197" t="str">
        <f t="shared" si="43"/>
        <v/>
      </c>
      <c r="CD35" s="197" t="str">
        <f t="shared" ref="CD35" si="338">IF(ISBLANK(AD35),"",IF(ISNUMBER(VLOOKUP(AD35,RouteBlockTimes,2,FALSE)),IF(VLOOKUP(AD35,RouteBlockTimes,2,FALSE)&lt;&gt;0,VLOOKUP(AD35,RouteBlockTimes,2,FALSE),"Block_5"),"Block_5"))</f>
        <v/>
      </c>
      <c r="CE35" s="197" t="str">
        <f t="shared" si="45"/>
        <v/>
      </c>
      <c r="CF35" s="197" t="str">
        <f t="shared" ref="CF35" si="339">IF(ISBLANK(AG35),"",IF(ISNUMBER(VLOOKUP(AG35,RouteBlockTimes,2,FALSE)),IF(VLOOKUP(AG35,RouteBlockTimes,2,FALSE)&lt;&gt;0,VLOOKUP(AG35,RouteBlockTimes,2,FALSE),"Block_5"),"Block_5"))</f>
        <v/>
      </c>
      <c r="CG35" s="197" t="str">
        <f t="shared" si="47"/>
        <v/>
      </c>
      <c r="CH35" s="196" t="str">
        <f t="shared" ref="CH35" si="340">IF(ISBLANK(AN35),"",IF(ISNUMBER(VLOOKUP(AN35,RouteBlockTimes,2,FALSE)),IF(VLOOKUP(AN35,RouteBlockTimes,2,FALSE)&lt;&gt;0,VLOOKUP(AN35,RouteBlockTimes,2,FALSE),"Block_5"),"Block_5"))</f>
        <v/>
      </c>
      <c r="CI35" s="198" t="str">
        <f t="shared" si="49"/>
        <v/>
      </c>
      <c r="CK35" s="219">
        <f t="shared" si="21"/>
        <v>0.87847222222222221</v>
      </c>
      <c r="CL35" s="219">
        <v>6.25E-2</v>
      </c>
      <c r="CM35" s="219">
        <v>6.5972222222222196E-2</v>
      </c>
      <c r="CN35" s="219">
        <f t="shared" si="294"/>
        <v>0.78888888888888886</v>
      </c>
      <c r="CO35" s="219">
        <f t="shared" si="294"/>
        <v>0.11874999999999999</v>
      </c>
      <c r="CP35" s="219">
        <v>6.5972222222222196E-2</v>
      </c>
      <c r="CQ35" s="219">
        <v>1.3194444444444399E-2</v>
      </c>
      <c r="CS35" s="219">
        <f t="shared" si="22"/>
        <v>0.98611111111111105</v>
      </c>
      <c r="CT35" s="219">
        <v>6.25E-2</v>
      </c>
      <c r="CU35" s="219">
        <v>6.5972222222222196E-2</v>
      </c>
      <c r="CV35" s="219">
        <f t="shared" si="295"/>
        <v>0.89652777777777781</v>
      </c>
      <c r="CW35" s="219">
        <f t="shared" si="295"/>
        <v>0.11180555555555555</v>
      </c>
      <c r="CX35" s="219">
        <v>6.5972222222222196E-2</v>
      </c>
      <c r="CY35" s="219">
        <v>1.3194444444444399E-2</v>
      </c>
      <c r="DA35" s="239">
        <v>0.125</v>
      </c>
      <c r="DB35" s="239">
        <v>0.131944444444445</v>
      </c>
      <c r="DC35" s="239">
        <v>0.131944444444445</v>
      </c>
      <c r="DD35" s="239">
        <v>0.131944444444445</v>
      </c>
      <c r="DE35" s="239">
        <v>0.131944444444445</v>
      </c>
      <c r="DF35" s="239">
        <v>0.131944444444445</v>
      </c>
      <c r="DG35" s="239">
        <v>0.131944444444445</v>
      </c>
      <c r="DH35" s="239">
        <v>0.131944444444445</v>
      </c>
      <c r="DI35" s="239">
        <v>0.131944444444445</v>
      </c>
      <c r="DJ35" s="239">
        <v>0.131944444444445</v>
      </c>
      <c r="DL35" s="2" t="str" cm="1">
        <f t="array" ref="DL35">_xlfn.IFNA(IF(INDEX(SectorsBlocks,ROW()-ROW(DL$5)+2,MATCH(SUBSTITUTE(RPName," ",""),SectorsBlocks_Top,0))&lt;&gt;0,INDEX(SectorsBlocks,ROW()-ROW(DL$5)+2,MATCH(SUBSTITUTE(RPName," ",""),SectorsBlocks_Top,0)),""),"")</f>
        <v>BNE-PPP</v>
      </c>
      <c r="DM35" s="250" cm="1">
        <f t="array" ref="DM35">_xlfn.IFNA(IF(INDEX(SectorsBlocks,ROW()-ROW(DM$5)+2,MATCH(SUBSTITUTE(RPName," ",""),SectorsBlocks_Top,0))&lt;&gt;0,INDEX(SectorsBlocks,ROW()-ROW(DM$5)+2,MATCH(SUBSTITUTE(RPName," ",""),SectorsBlocks_Top,0)+1),""),"")</f>
        <v>7.6388888888888895E-2</v>
      </c>
    </row>
    <row r="36" spans="1:117" ht="15" customHeight="1">
      <c r="A36" s="12"/>
      <c r="B36" s="95">
        <f t="shared" si="52"/>
        <v>43732</v>
      </c>
      <c r="C36" s="93" t="s">
        <v>204</v>
      </c>
      <c r="D36" s="284" t="s">
        <v>800</v>
      </c>
      <c r="E36" s="22">
        <f t="shared" ref="E36" si="341">IF(ISBLANK(C36),0,MAX(IF(AND(RP_MinStbyCredit="Yes",NOT(ISERR(SEARCH("Off SBY",J36)))),SbyCalloutMinCR,0),VLOOKUP(C36,DutyTypeDetails,MATCH("Min CR",DutyTypeDetails_Top,FALSE),FALSE),IF(ISBLANK(J36),0,VLOOKUP(J36,DutyCalloutTable,MATCH("Min CR",DutyCalloutTable_Top,0),FALSE))))</f>
        <v>0</v>
      </c>
      <c r="F36" s="22">
        <f t="shared" si="2"/>
        <v>0</v>
      </c>
      <c r="G36" s="76">
        <f t="shared" si="3"/>
        <v>0</v>
      </c>
      <c r="H36" s="139">
        <v>0.41666666666666702</v>
      </c>
      <c r="I36" s="139">
        <v>0.41666666666666502</v>
      </c>
      <c r="J36" s="142"/>
      <c r="K36" s="142"/>
      <c r="L36" s="145"/>
      <c r="M36" s="35"/>
      <c r="N36" s="65"/>
      <c r="O36" s="148"/>
      <c r="P36" s="148"/>
      <c r="Q36" s="136">
        <f t="shared" si="4"/>
        <v>0</v>
      </c>
      <c r="R36" s="32" t="s">
        <v>716</v>
      </c>
      <c r="S36" s="153">
        <v>0.3125</v>
      </c>
      <c r="T36" s="154">
        <v>0.30902777777777779</v>
      </c>
      <c r="U36" s="32"/>
      <c r="V36" s="153"/>
      <c r="W36" s="154"/>
      <c r="X36" s="32"/>
      <c r="Y36" s="153"/>
      <c r="Z36" s="154"/>
      <c r="AA36" s="32"/>
      <c r="AB36" s="153"/>
      <c r="AC36" s="154"/>
      <c r="AD36" s="32"/>
      <c r="AE36" s="153"/>
      <c r="AF36" s="154"/>
      <c r="AG36" s="32"/>
      <c r="AH36" s="153"/>
      <c r="AI36" s="154"/>
      <c r="AJ36" s="159">
        <f t="shared" si="5"/>
        <v>0.3125</v>
      </c>
      <c r="AK36" s="160">
        <f t="shared" si="5"/>
        <v>0.30902777777777779</v>
      </c>
      <c r="AL36" s="313">
        <f t="shared" si="6"/>
        <v>0.3125</v>
      </c>
      <c r="AM36" s="35"/>
      <c r="AN36" s="65"/>
      <c r="AO36" s="163"/>
      <c r="AP36" s="163"/>
      <c r="AQ36" s="136">
        <f t="shared" si="7"/>
        <v>0</v>
      </c>
      <c r="AR36" s="247">
        <f t="shared" si="54"/>
        <v>43732</v>
      </c>
      <c r="AS36" s="248">
        <f t="shared" si="8"/>
        <v>0</v>
      </c>
      <c r="AT36" s="168">
        <f t="shared" ref="AT36" si="342">IF(RP_PaidPax="Yes",MAX(IF(ISNUMBER(Q36),Q36+IF(ISNUMBER(AQ36),AQ36,0),IF(ISNUMBER(AQ36),AQ36,0)),IF(OR($C36="TVL",C36="TVL-100",C36="TVL-OAL"),MinTVLCredit,0)),0)</f>
        <v>0</v>
      </c>
      <c r="AU36" s="169">
        <f t="shared" si="25"/>
        <v>0.3125</v>
      </c>
      <c r="AV36" s="167">
        <f t="shared" ref="AV36" si="343">IF(AND(RP_FlyDutyRIG="Yes",OR(ISNUMBER(I36),ISNUMBER(H36))),DutyRIG*IF(ISNUMBER(I36),I36,H36),0)</f>
        <v>0.20833333333333251</v>
      </c>
      <c r="AW36" s="318" t="str">
        <f ca="1">IF(OR(RP_TripDutyRIG&lt;&gt;"Yes",ISBLANK($D36)),"",IF($D36=$D37,$D36,MAX(0,_xlfn.IFNA(VLOOKUP($D36,TripRigList,8),0)-SUM(AX36:OFFSET(AX36,-COUNTIF($D$15:$D36,D36),0)))))</f>
        <v>#1</v>
      </c>
      <c r="AX36" s="68">
        <f t="shared" si="27"/>
        <v>0.3125</v>
      </c>
      <c r="AY36" s="266">
        <f t="shared" si="28"/>
        <v>7.5</v>
      </c>
      <c r="AZ36" s="171">
        <f t="shared" si="29"/>
        <v>0</v>
      </c>
      <c r="BA36" s="12"/>
      <c r="BB36" s="13">
        <f t="shared" si="11"/>
        <v>43732</v>
      </c>
      <c r="BC36" s="296" t="str">
        <f t="shared" si="12"/>
        <v>Ok</v>
      </c>
      <c r="BD36" s="296" t="str">
        <f t="shared" ref="BD36" si="344">IF(AND(NOT(ISBLANK($D36)),OR(_xlfn.IFNA(VLOOKUP(D36,TripRigList,8,0),"N/A")="N/A",ISNA(VLOOKUP($D36,TripRIGListNums,1,FALSE)))),"Err","Ok")</f>
        <v>Ok</v>
      </c>
      <c r="BE36" s="296" t="str">
        <f t="shared" si="14"/>
        <v>Ok</v>
      </c>
      <c r="BF36" s="296" t="str">
        <f t="shared" si="15"/>
        <v>Ok</v>
      </c>
      <c r="BG36" s="296" t="str">
        <f t="shared" si="16"/>
        <v>Ok</v>
      </c>
      <c r="BH36" s="296" t="str">
        <f t="shared" si="17"/>
        <v>Ok</v>
      </c>
      <c r="BI36" s="91" t="str">
        <f t="shared" si="18"/>
        <v>Ok</v>
      </c>
      <c r="BJ36" s="12"/>
      <c r="BK36" s="2" t="str">
        <f t="shared" si="31"/>
        <v/>
      </c>
      <c r="BL36" s="7" t="str">
        <f t="shared" ref="BL36" si="345">IF(AND(ISNUMBER(BM36),BM36&gt;0),BM36,IF(ISNUMBER(VLOOKUP(BK36,RP_Trips,2,FALSE)),VLOOKUP(BK36,RP_Trips,2,FALSE),""))</f>
        <v/>
      </c>
      <c r="BM36" s="7" t="str">
        <f t="shared" ref="BM36" si="346">_xlfn.IFNA(IF(VLOOKUP(BK36,RP_MiscCalc_RouteBlockTimes,2,FALSE)&lt;&gt;0,VLOOKUP(BK36,RP_MiscCalc_RouteBlockTimes,2,FALSE),NA()),_xlfn.IFNA(IF(VLOOKUP(BK36,RP_RouteBlockTime_PreTVL,2,FALSE)&lt;&gt;0,VLOOKUP(BK36,RP_RouteBlockTime_PreTVL,2,FALSE),NA()),_xlfn.IFNA(IF(VLOOKUP(BK36,TVLRouteBlockTimes,2,FALSE)&lt;&gt;0,VLOOKUP(BK36,TVLRouteBlockTimes,2,FALSE),NA()),_xlfn.IFNA(IF(VLOOKUP(BK36,RP_RouteBlockTime_S1,2,FALSE)&lt;&gt;0,VLOOKUP(BK36,RP_RouteBlockTime_S1,2,FALSE),NA()),_xlfn.IFNA(VLOOKUP(BK36,RP_RouteBlockTime_S2,2,FALSE),_xlfn.IFNA(VLOOKUP(BK36,RP_RouteBlockTime_S3,2,FALSE),_xlfn.IFNA(VLOOKUP(BK36,RP_RouteBlockTime_S4,2,FALSE),_xlfn.IFNA(VLOOKUP(BK36,RP_RouteBlockTime_S5,2,FALSE),_xlfn.IFNA(VLOOKUP(BK36,RP_RouteBlockTime_S6,2,FALSE),_xlfn.IFNA(VLOOKUP(BK36,RP_RouteBlockTime_PostTVL,2,FALSE),""))))))))))</f>
        <v/>
      </c>
      <c r="BN36" s="2"/>
      <c r="BO36" s="1"/>
      <c r="BP36" s="235">
        <f ca="1"/>
        <v>1.2500000000000001E-2</v>
      </c>
      <c r="BQ36" s="1"/>
      <c r="BR36" s="195" t="str">
        <f t="shared" ref="BR36" si="347">IF(ISBLANK(N36),"",IF(ISNUMBER(VLOOKUP(N36,RouteBlockTimes,2,FALSE)),IF(VLOOKUP(N36,RouteBlockTimes,2,FALSE)&lt;&gt;0,VLOOKUP(N36,RouteBlockTimes,2,FALSE),"Block_5"),"Block_5"))</f>
        <v/>
      </c>
      <c r="BS36" s="196" t="str">
        <f t="shared" si="35"/>
        <v/>
      </c>
      <c r="BT36" s="196" t="s">
        <v>110</v>
      </c>
      <c r="BU36" s="196" t="s">
        <v>112</v>
      </c>
      <c r="BV36" s="197">
        <f t="shared" ref="BV36" si="348">IF(ISBLANK(R36),"",IF(ISNUMBER(VLOOKUP(R36,RouteBlockTimes,2,FALSE)),IF(VLOOKUP(R36,RouteBlockTimes,2,FALSE)&lt;&gt;0,VLOOKUP(R36,RouteBlockTimes,2,FALSE),"Block_5"),"Block_5"))</f>
        <v>0.3125</v>
      </c>
      <c r="BW36" s="197" t="str">
        <f t="shared" ref="BW36" si="349">IF(ISBLANK(R36),"",IF(AND(NOT(ISBLANK(R36)),R36=RP_Roll_In_Sector,ISNUMBER(RP_Roll_In_Act_Block)),RP_Roll_In_Act_Block,"Block_1"))</f>
        <v>Block_1</v>
      </c>
      <c r="BX36" s="197" t="str">
        <f t="shared" ref="BX36" si="350">IF(ISBLANK(U36),"",IF(ISNUMBER(VLOOKUP(U36,RouteBlockTimes,2,FALSE)),IF(VLOOKUP(U36,RouteBlockTimes,2,FALSE)&lt;&gt;0,VLOOKUP(U36,RouteBlockTimes,2,FALSE),"Block_5"),"Block_5"))</f>
        <v/>
      </c>
      <c r="BY36" s="197" t="str">
        <f t="shared" si="39"/>
        <v/>
      </c>
      <c r="BZ36" s="197" t="str">
        <f t="shared" ref="BZ36" si="351">IF(ISBLANK(X36),"",IF(ISNUMBER(VLOOKUP(X36,RouteBlockTimes,2,FALSE)),IF(VLOOKUP(X36,RouteBlockTimes,2,FALSE)&lt;&gt;0,VLOOKUP(X36,RouteBlockTimes,2,FALSE),"Block_5"),"Block_5"))</f>
        <v/>
      </c>
      <c r="CA36" s="197" t="str">
        <f t="shared" si="41"/>
        <v/>
      </c>
      <c r="CB36" s="197" t="str">
        <f t="shared" ref="CB36" si="352">IF(ISBLANK(AA36),"",IF(ISNUMBER(VLOOKUP(AA36,RouteBlockTimes,2,FALSE)),IF(VLOOKUP(AA36,RouteBlockTimes,2,FALSE)&lt;&gt;0,VLOOKUP(AA36,RouteBlockTimes,2,FALSE),"Block_5"),"Block_5"))</f>
        <v/>
      </c>
      <c r="CC36" s="197" t="str">
        <f t="shared" si="43"/>
        <v/>
      </c>
      <c r="CD36" s="197" t="str">
        <f t="shared" ref="CD36" si="353">IF(ISBLANK(AD36),"",IF(ISNUMBER(VLOOKUP(AD36,RouteBlockTimes,2,FALSE)),IF(VLOOKUP(AD36,RouteBlockTimes,2,FALSE)&lt;&gt;0,VLOOKUP(AD36,RouteBlockTimes,2,FALSE),"Block_5"),"Block_5"))</f>
        <v/>
      </c>
      <c r="CE36" s="197" t="str">
        <f t="shared" si="45"/>
        <v/>
      </c>
      <c r="CF36" s="197" t="str">
        <f t="shared" ref="CF36" si="354">IF(ISBLANK(AG36),"",IF(ISNUMBER(VLOOKUP(AG36,RouteBlockTimes,2,FALSE)),IF(VLOOKUP(AG36,RouteBlockTimes,2,FALSE)&lt;&gt;0,VLOOKUP(AG36,RouteBlockTimes,2,FALSE),"Block_5"),"Block_5"))</f>
        <v/>
      </c>
      <c r="CG36" s="197" t="str">
        <f t="shared" si="47"/>
        <v/>
      </c>
      <c r="CH36" s="196" t="str">
        <f t="shared" ref="CH36" si="355">IF(ISBLANK(AN36),"",IF(ISNUMBER(VLOOKUP(AN36,RouteBlockTimes,2,FALSE)),IF(VLOOKUP(AN36,RouteBlockTimes,2,FALSE)&lt;&gt;0,VLOOKUP(AN36,RouteBlockTimes,2,FALSE),"Block_5"),"Block_5"))</f>
        <v/>
      </c>
      <c r="CI36" s="198" t="str">
        <f t="shared" si="49"/>
        <v/>
      </c>
      <c r="CK36" s="219">
        <f t="shared" si="21"/>
        <v>0.88194444444444442</v>
      </c>
      <c r="CL36" s="219">
        <v>6.5972222222222196E-2</v>
      </c>
      <c r="CM36" s="219">
        <v>6.9444444444444406E-2</v>
      </c>
      <c r="CN36" s="219">
        <f t="shared" si="294"/>
        <v>0.7895833333333333</v>
      </c>
      <c r="CO36" s="219">
        <f t="shared" si="294"/>
        <v>0.11944444444444444</v>
      </c>
      <c r="CP36" s="219">
        <v>6.9444444444444406E-2</v>
      </c>
      <c r="CQ36" s="219">
        <v>1.38888888888889E-2</v>
      </c>
      <c r="CS36" s="219">
        <f t="shared" si="22"/>
        <v>0.98958333333333337</v>
      </c>
      <c r="CT36" s="219">
        <v>6.5972222222222196E-2</v>
      </c>
      <c r="CU36" s="219">
        <v>6.9444444444444406E-2</v>
      </c>
      <c r="CV36" s="219">
        <f t="shared" si="295"/>
        <v>0.89722222222222225</v>
      </c>
      <c r="CW36" s="219">
        <f t="shared" si="295"/>
        <v>0.1125</v>
      </c>
      <c r="CX36" s="219">
        <v>6.9444444444444406E-2</v>
      </c>
      <c r="CY36" s="219">
        <v>1.38888888888889E-2</v>
      </c>
      <c r="DA36" s="239">
        <v>0.12847222222222199</v>
      </c>
      <c r="DB36" s="239">
        <v>0.13541666666666699</v>
      </c>
      <c r="DC36" s="239">
        <v>0.13541666666666699</v>
      </c>
      <c r="DD36" s="239">
        <v>0.13541666666666699</v>
      </c>
      <c r="DE36" s="239">
        <v>0.13541666666666699</v>
      </c>
      <c r="DF36" s="239">
        <v>0.13541666666666699</v>
      </c>
      <c r="DG36" s="239">
        <v>0.13541666666666699</v>
      </c>
      <c r="DH36" s="239">
        <v>0.13541666666666699</v>
      </c>
      <c r="DI36" s="239">
        <v>0.13541666666666699</v>
      </c>
      <c r="DJ36" s="239">
        <v>0.13541666666666699</v>
      </c>
      <c r="DL36" s="2" t="str" cm="1">
        <f t="array" ref="DL36">_xlfn.IFNA(IF(INDEX(SectorsBlocks,ROW()-ROW(DL$5)+2,MATCH(SUBSTITUTE(RPName," ",""),SectorsBlocks_Top,0))&lt;&gt;0,INDEX(SectorsBlocks,ROW()-ROW(DL$5)+2,MATCH(SUBSTITUTE(RPName," ",""),SectorsBlocks_Top,0)),""),"")</f>
        <v>BNE-ROK</v>
      </c>
      <c r="DM36" s="250" cm="1">
        <f t="array" ref="DM36">_xlfn.IFNA(IF(INDEX(SectorsBlocks,ROW()-ROW(DM$5)+2,MATCH(SUBSTITUTE(RPName," ",""),SectorsBlocks_Top,0))&lt;&gt;0,INDEX(SectorsBlocks,ROW()-ROW(DM$5)+2,MATCH(SUBSTITUTE(RPName," ",""),SectorsBlocks_Top,0)+1),""),"")</f>
        <v>5.5555555555555552E-2</v>
      </c>
    </row>
    <row r="37" spans="1:117" ht="15" customHeight="1">
      <c r="A37" s="12"/>
      <c r="B37" s="95">
        <f t="shared" si="52"/>
        <v>43733</v>
      </c>
      <c r="C37" s="93" t="s">
        <v>206</v>
      </c>
      <c r="D37" s="284" t="s">
        <v>800</v>
      </c>
      <c r="E37" s="22">
        <f t="shared" ref="E37" si="356">IF(ISBLANK(C37),0,MAX(IF(AND(RP_MinStbyCredit="Yes",NOT(ISERR(SEARCH("Off SBY",J37)))),SbyCalloutMinCR,0),VLOOKUP(C37,DutyTypeDetails,MATCH("Min CR",DutyTypeDetails_Top,FALSE),FALSE),IF(ISBLANK(J37),0,VLOOKUP(J37,DutyCalloutTable,MATCH("Min CR",DutyCalloutTable_Top,0),FALSE))))</f>
        <v>0</v>
      </c>
      <c r="F37" s="22">
        <f t="shared" si="2"/>
        <v>0</v>
      </c>
      <c r="G37" s="76">
        <f t="shared" si="3"/>
        <v>0</v>
      </c>
      <c r="H37" s="139"/>
      <c r="I37" s="139"/>
      <c r="J37" s="142"/>
      <c r="K37" s="142"/>
      <c r="L37" s="145"/>
      <c r="M37" s="35"/>
      <c r="N37" s="65"/>
      <c r="O37" s="148"/>
      <c r="P37" s="148"/>
      <c r="Q37" s="136">
        <f t="shared" si="4"/>
        <v>0</v>
      </c>
      <c r="R37" s="32"/>
      <c r="S37" s="153"/>
      <c r="T37" s="154"/>
      <c r="U37" s="32"/>
      <c r="V37" s="153"/>
      <c r="W37" s="154"/>
      <c r="X37" s="32"/>
      <c r="Y37" s="153"/>
      <c r="Z37" s="154"/>
      <c r="AA37" s="32"/>
      <c r="AB37" s="153"/>
      <c r="AC37" s="154"/>
      <c r="AD37" s="32"/>
      <c r="AE37" s="153"/>
      <c r="AF37" s="154"/>
      <c r="AG37" s="32"/>
      <c r="AH37" s="153"/>
      <c r="AI37" s="154"/>
      <c r="AJ37" s="159">
        <f t="shared" si="5"/>
        <v>0</v>
      </c>
      <c r="AK37" s="160">
        <f t="shared" si="5"/>
        <v>0</v>
      </c>
      <c r="AL37" s="313">
        <f t="shared" si="6"/>
        <v>0</v>
      </c>
      <c r="AM37" s="35"/>
      <c r="AN37" s="65"/>
      <c r="AO37" s="163"/>
      <c r="AP37" s="163"/>
      <c r="AQ37" s="136">
        <f t="shared" si="7"/>
        <v>0</v>
      </c>
      <c r="AR37" s="247">
        <f t="shared" si="54"/>
        <v>43733</v>
      </c>
      <c r="AS37" s="248">
        <f t="shared" si="8"/>
        <v>0</v>
      </c>
      <c r="AT37" s="168">
        <f t="shared" ref="AT37" si="357">IF(RP_PaidPax="Yes",MAX(IF(ISNUMBER(Q37),Q37+IF(ISNUMBER(AQ37),AQ37,0),IF(ISNUMBER(AQ37),AQ37,0)),IF(OR($C37="TVL",C37="TVL-100",C37="TVL-OAL"),MinTVLCredit,0)),0)</f>
        <v>0</v>
      </c>
      <c r="AU37" s="169">
        <f t="shared" si="25"/>
        <v>0</v>
      </c>
      <c r="AV37" s="167">
        <f t="shared" ref="AV37" si="358">IF(AND(RP_FlyDutyRIG="Yes",OR(ISNUMBER(I37),ISNUMBER(H37))),DutyRIG*IF(ISNUMBER(I37),I37,H37),0)</f>
        <v>0</v>
      </c>
      <c r="AW37" s="318" t="str">
        <f ca="1">IF(OR(RP_TripDutyRIG&lt;&gt;"Yes",ISBLANK($D37)),"",IF($D37=$D38,$D37,MAX(0,_xlfn.IFNA(VLOOKUP($D37,TripRigList,8),0)-SUM(AX37:OFFSET(AX37,-COUNTIF($D$15:$D37,D37),0)))))</f>
        <v>#1</v>
      </c>
      <c r="AX37" s="68">
        <f t="shared" si="27"/>
        <v>0</v>
      </c>
      <c r="AY37" s="266">
        <f t="shared" si="28"/>
        <v>0</v>
      </c>
      <c r="AZ37" s="171">
        <f t="shared" si="29"/>
        <v>0</v>
      </c>
      <c r="BA37" s="12"/>
      <c r="BB37" s="13">
        <f t="shared" si="11"/>
        <v>43733</v>
      </c>
      <c r="BC37" s="296" t="str">
        <f t="shared" si="12"/>
        <v>Ok</v>
      </c>
      <c r="BD37" s="296" t="str">
        <f t="shared" ref="BD37" si="359">IF(AND(NOT(ISBLANK($D37)),OR(_xlfn.IFNA(VLOOKUP(D37,TripRigList,8,0),"N/A")="N/A",ISNA(VLOOKUP($D37,TripRIGListNums,1,FALSE)))),"Err","Ok")</f>
        <v>Ok</v>
      </c>
      <c r="BE37" s="296" t="str">
        <f t="shared" si="14"/>
        <v>Ok</v>
      </c>
      <c r="BF37" s="296" t="str">
        <f t="shared" si="15"/>
        <v>Ok</v>
      </c>
      <c r="BG37" s="296" t="str">
        <f t="shared" si="16"/>
        <v>Ok</v>
      </c>
      <c r="BH37" s="296" t="str">
        <f t="shared" si="17"/>
        <v>Ok</v>
      </c>
      <c r="BI37" s="91" t="str">
        <f t="shared" si="18"/>
        <v>Ok</v>
      </c>
      <c r="BJ37" s="12"/>
      <c r="BK37" s="2" t="str">
        <f t="shared" si="31"/>
        <v/>
      </c>
      <c r="BL37" s="7" t="str">
        <f t="shared" ref="BL37" si="360">IF(AND(ISNUMBER(BM37),BM37&gt;0),BM37,IF(ISNUMBER(VLOOKUP(BK37,RP_Trips,2,FALSE)),VLOOKUP(BK37,RP_Trips,2,FALSE),""))</f>
        <v/>
      </c>
      <c r="BM37" s="7" t="str">
        <f t="shared" ref="BM37" si="361">_xlfn.IFNA(IF(VLOOKUP(BK37,RP_MiscCalc_RouteBlockTimes,2,FALSE)&lt;&gt;0,VLOOKUP(BK37,RP_MiscCalc_RouteBlockTimes,2,FALSE),NA()),_xlfn.IFNA(IF(VLOOKUP(BK37,RP_RouteBlockTime_PreTVL,2,FALSE)&lt;&gt;0,VLOOKUP(BK37,RP_RouteBlockTime_PreTVL,2,FALSE),NA()),_xlfn.IFNA(IF(VLOOKUP(BK37,TVLRouteBlockTimes,2,FALSE)&lt;&gt;0,VLOOKUP(BK37,TVLRouteBlockTimes,2,FALSE),NA()),_xlfn.IFNA(IF(VLOOKUP(BK37,RP_RouteBlockTime_S1,2,FALSE)&lt;&gt;0,VLOOKUP(BK37,RP_RouteBlockTime_S1,2,FALSE),NA()),_xlfn.IFNA(VLOOKUP(BK37,RP_RouteBlockTime_S2,2,FALSE),_xlfn.IFNA(VLOOKUP(BK37,RP_RouteBlockTime_S3,2,FALSE),_xlfn.IFNA(VLOOKUP(BK37,RP_RouteBlockTime_S4,2,FALSE),_xlfn.IFNA(VLOOKUP(BK37,RP_RouteBlockTime_S5,2,FALSE),_xlfn.IFNA(VLOOKUP(BK37,RP_RouteBlockTime_S6,2,FALSE),_xlfn.IFNA(VLOOKUP(BK37,RP_RouteBlockTime_PostTVL,2,FALSE),""))))))))))</f>
        <v/>
      </c>
      <c r="BN37" s="2"/>
      <c r="BO37" s="1"/>
      <c r="BP37" s="235">
        <f ca="1"/>
        <v>1.3194444444444399E-2</v>
      </c>
      <c r="BQ37" s="1"/>
      <c r="BR37" s="195" t="str">
        <f t="shared" ref="BR37" si="362">IF(ISBLANK(N37),"",IF(ISNUMBER(VLOOKUP(N37,RouteBlockTimes,2,FALSE)),IF(VLOOKUP(N37,RouteBlockTimes,2,FALSE)&lt;&gt;0,VLOOKUP(N37,RouteBlockTimes,2,FALSE),"Block_5"),"Block_5"))</f>
        <v/>
      </c>
      <c r="BS37" s="196" t="str">
        <f t="shared" si="35"/>
        <v/>
      </c>
      <c r="BT37" s="196" t="s">
        <v>110</v>
      </c>
      <c r="BU37" s="196" t="s">
        <v>112</v>
      </c>
      <c r="BV37" s="197" t="str">
        <f t="shared" ref="BV37" si="363">IF(ISBLANK(R37),"",IF(ISNUMBER(VLOOKUP(R37,RouteBlockTimes,2,FALSE)),IF(VLOOKUP(R37,RouteBlockTimes,2,FALSE)&lt;&gt;0,VLOOKUP(R37,RouteBlockTimes,2,FALSE),"Block_5"),"Block_5"))</f>
        <v/>
      </c>
      <c r="BW37" s="197" t="str">
        <f t="shared" ref="BW37" si="364">IF(ISBLANK(R37),"",IF(AND(NOT(ISBLANK(R37)),R37=RP_Roll_In_Sector,ISNUMBER(RP_Roll_In_Act_Block)),RP_Roll_In_Act_Block,"Block_1"))</f>
        <v/>
      </c>
      <c r="BX37" s="197" t="str">
        <f t="shared" ref="BX37" si="365">IF(ISBLANK(U37),"",IF(ISNUMBER(VLOOKUP(U37,RouteBlockTimes,2,FALSE)),IF(VLOOKUP(U37,RouteBlockTimes,2,FALSE)&lt;&gt;0,VLOOKUP(U37,RouteBlockTimes,2,FALSE),"Block_5"),"Block_5"))</f>
        <v/>
      </c>
      <c r="BY37" s="197" t="str">
        <f t="shared" si="39"/>
        <v/>
      </c>
      <c r="BZ37" s="197" t="str">
        <f t="shared" ref="BZ37" si="366">IF(ISBLANK(X37),"",IF(ISNUMBER(VLOOKUP(X37,RouteBlockTimes,2,FALSE)),IF(VLOOKUP(X37,RouteBlockTimes,2,FALSE)&lt;&gt;0,VLOOKUP(X37,RouteBlockTimes,2,FALSE),"Block_5"),"Block_5"))</f>
        <v/>
      </c>
      <c r="CA37" s="197" t="str">
        <f t="shared" si="41"/>
        <v/>
      </c>
      <c r="CB37" s="197" t="str">
        <f t="shared" ref="CB37" si="367">IF(ISBLANK(AA37),"",IF(ISNUMBER(VLOOKUP(AA37,RouteBlockTimes,2,FALSE)),IF(VLOOKUP(AA37,RouteBlockTimes,2,FALSE)&lt;&gt;0,VLOOKUP(AA37,RouteBlockTimes,2,FALSE),"Block_5"),"Block_5"))</f>
        <v/>
      </c>
      <c r="CC37" s="197" t="str">
        <f t="shared" si="43"/>
        <v/>
      </c>
      <c r="CD37" s="197" t="str">
        <f t="shared" ref="CD37" si="368">IF(ISBLANK(AD37),"",IF(ISNUMBER(VLOOKUP(AD37,RouteBlockTimes,2,FALSE)),IF(VLOOKUP(AD37,RouteBlockTimes,2,FALSE)&lt;&gt;0,VLOOKUP(AD37,RouteBlockTimes,2,FALSE),"Block_5"),"Block_5"))</f>
        <v/>
      </c>
      <c r="CE37" s="197" t="str">
        <f t="shared" si="45"/>
        <v/>
      </c>
      <c r="CF37" s="197" t="str">
        <f t="shared" ref="CF37" si="369">IF(ISBLANK(AG37),"",IF(ISNUMBER(VLOOKUP(AG37,RouteBlockTimes,2,FALSE)),IF(VLOOKUP(AG37,RouteBlockTimes,2,FALSE)&lt;&gt;0,VLOOKUP(AG37,RouteBlockTimes,2,FALSE),"Block_5"),"Block_5"))</f>
        <v/>
      </c>
      <c r="CG37" s="197" t="str">
        <f t="shared" si="47"/>
        <v/>
      </c>
      <c r="CH37" s="196" t="str">
        <f t="shared" ref="CH37" si="370">IF(ISBLANK(AN37),"",IF(ISNUMBER(VLOOKUP(AN37,RouteBlockTimes,2,FALSE)),IF(VLOOKUP(AN37,RouteBlockTimes,2,FALSE)&lt;&gt;0,VLOOKUP(AN37,RouteBlockTimes,2,FALSE),"Block_5"),"Block_5"))</f>
        <v/>
      </c>
      <c r="CI37" s="198" t="str">
        <f t="shared" si="49"/>
        <v/>
      </c>
      <c r="CK37" s="219">
        <f t="shared" si="21"/>
        <v>0.88541666666666663</v>
      </c>
      <c r="CL37" s="219">
        <v>6.9444444444444406E-2</v>
      </c>
      <c r="CM37" s="219">
        <v>7.2916666666666699E-2</v>
      </c>
      <c r="CN37" s="219">
        <f t="shared" si="294"/>
        <v>0.79027777777777775</v>
      </c>
      <c r="CO37" s="219">
        <f t="shared" si="294"/>
        <v>0.12013888888888889</v>
      </c>
      <c r="CP37" s="219">
        <v>7.2916666666666699E-2</v>
      </c>
      <c r="CQ37" s="219">
        <v>1.4583333333333301E-2</v>
      </c>
      <c r="CS37" s="219">
        <f t="shared" si="22"/>
        <v>0.99305555555555558</v>
      </c>
      <c r="CT37" s="219">
        <v>6.9444444444444406E-2</v>
      </c>
      <c r="CU37" s="219">
        <v>7.2916666666666699E-2</v>
      </c>
      <c r="CV37" s="219">
        <f t="shared" si="295"/>
        <v>0.8979166666666667</v>
      </c>
      <c r="CW37" s="219">
        <f t="shared" si="295"/>
        <v>0.11319444444444444</v>
      </c>
      <c r="CX37" s="219">
        <v>7.2916666666666699E-2</v>
      </c>
      <c r="CY37" s="219">
        <v>1.4583333333333301E-2</v>
      </c>
      <c r="DA37" s="239">
        <v>0.131944444444445</v>
      </c>
      <c r="DB37" s="239">
        <v>0.13888888888888901</v>
      </c>
      <c r="DC37" s="239">
        <v>0.13888888888888901</v>
      </c>
      <c r="DD37" s="239">
        <v>0.13888888888888901</v>
      </c>
      <c r="DE37" s="239">
        <v>0.13888888888888901</v>
      </c>
      <c r="DF37" s="239">
        <v>0.13888888888888901</v>
      </c>
      <c r="DG37" s="239">
        <v>0.13888888888888901</v>
      </c>
      <c r="DH37" s="239">
        <v>0.13888888888888901</v>
      </c>
      <c r="DI37" s="239">
        <v>0.13888888888888901</v>
      </c>
      <c r="DJ37" s="239">
        <v>0.13888888888888901</v>
      </c>
      <c r="DL37" s="2" t="str" cm="1">
        <f t="array" ref="DL37">_xlfn.IFNA(IF(INDEX(SectorsBlocks,ROW()-ROW(DL$5)+2,MATCH(SUBSTITUTE(RPName," ",""),SectorsBlocks_Top,0))&lt;&gt;0,INDEX(SectorsBlocks,ROW()-ROW(DL$5)+2,MATCH(SUBSTITUTE(RPName," ",""),SectorsBlocks_Top,0)),""),"")</f>
        <v>BNE-SYD</v>
      </c>
      <c r="DM37" s="250" cm="1">
        <f t="array" ref="DM37">_xlfn.IFNA(IF(INDEX(SectorsBlocks,ROW()-ROW(DM$5)+2,MATCH(SUBSTITUTE(RPName," ",""),SectorsBlocks_Top,0))&lt;&gt;0,INDEX(SectorsBlocks,ROW()-ROW(DM$5)+2,MATCH(SUBSTITUTE(RPName," ",""),SectorsBlocks_Top,0)+1),""),"")</f>
        <v>6.5972222222222224E-2</v>
      </c>
    </row>
    <row r="38" spans="1:117" ht="15" customHeight="1">
      <c r="A38" s="12"/>
      <c r="B38" s="95">
        <f t="shared" si="52"/>
        <v>43734</v>
      </c>
      <c r="C38" s="93" t="s">
        <v>204</v>
      </c>
      <c r="D38" s="284" t="s">
        <v>800</v>
      </c>
      <c r="E38" s="22">
        <f t="shared" ref="E38" si="371">IF(ISBLANK(C38),0,MAX(IF(AND(RP_MinStbyCredit="Yes",NOT(ISERR(SEARCH("Off SBY",J38)))),SbyCalloutMinCR,0),VLOOKUP(C38,DutyTypeDetails,MATCH("Min CR",DutyTypeDetails_Top,FALSE),FALSE),IF(ISBLANK(J38),0,VLOOKUP(J38,DutyCalloutTable,MATCH("Min CR",DutyCalloutTable_Top,0),FALSE))))</f>
        <v>0</v>
      </c>
      <c r="F38" s="22">
        <f t="shared" si="2"/>
        <v>0</v>
      </c>
      <c r="G38" s="76">
        <f t="shared" si="3"/>
        <v>0</v>
      </c>
      <c r="H38" s="139">
        <v>0.3125</v>
      </c>
      <c r="I38" s="139">
        <v>0.31597222222222221</v>
      </c>
      <c r="J38" s="142"/>
      <c r="K38" s="142"/>
      <c r="L38" s="145"/>
      <c r="M38" s="35"/>
      <c r="N38" s="65"/>
      <c r="O38" s="148"/>
      <c r="P38" s="148"/>
      <c r="Q38" s="136">
        <f t="shared" si="4"/>
        <v>0</v>
      </c>
      <c r="R38" s="32" t="s">
        <v>447</v>
      </c>
      <c r="S38" s="153">
        <v>0.12152777777777778</v>
      </c>
      <c r="T38" s="154">
        <v>0.12847222222222224</v>
      </c>
      <c r="U38" s="32" t="s">
        <v>466</v>
      </c>
      <c r="V38" s="153">
        <v>6.25E-2</v>
      </c>
      <c r="W38" s="154">
        <v>6.1805555555555558E-2</v>
      </c>
      <c r="X38" s="32"/>
      <c r="Y38" s="153"/>
      <c r="Z38" s="154"/>
      <c r="AA38" s="32"/>
      <c r="AB38" s="153"/>
      <c r="AC38" s="154"/>
      <c r="AD38" s="32"/>
      <c r="AE38" s="153"/>
      <c r="AF38" s="154"/>
      <c r="AG38" s="32"/>
      <c r="AH38" s="153"/>
      <c r="AI38" s="154"/>
      <c r="AJ38" s="159">
        <f t="shared" si="5"/>
        <v>0.18402777777777779</v>
      </c>
      <c r="AK38" s="160">
        <f t="shared" si="5"/>
        <v>0.1902777777777778</v>
      </c>
      <c r="AL38" s="313">
        <f t="shared" si="6"/>
        <v>0.19097222222222224</v>
      </c>
      <c r="AM38" s="35"/>
      <c r="AN38" s="65"/>
      <c r="AO38" s="163"/>
      <c r="AP38" s="163"/>
      <c r="AQ38" s="136">
        <f t="shared" si="7"/>
        <v>0</v>
      </c>
      <c r="AR38" s="247">
        <f t="shared" si="54"/>
        <v>43734</v>
      </c>
      <c r="AS38" s="248">
        <f t="shared" si="8"/>
        <v>0</v>
      </c>
      <c r="AT38" s="168">
        <f t="shared" ref="AT38" si="372">IF(RP_PaidPax="Yes",MAX(IF(ISNUMBER(Q38),Q38+IF(ISNUMBER(AQ38),AQ38,0),IF(ISNUMBER(AQ38),AQ38,0)),IF(OR($C38="TVL",C38="TVL-100",C38="TVL-OAL"),MinTVLCredit,0)),0)</f>
        <v>0</v>
      </c>
      <c r="AU38" s="169">
        <f t="shared" si="25"/>
        <v>0.19097222222222224</v>
      </c>
      <c r="AV38" s="167">
        <f t="shared" ref="AV38" si="373">IF(AND(RP_FlyDutyRIG="Yes",OR(ISNUMBER(I38),ISNUMBER(H38))),DutyRIG*IF(ISNUMBER(I38),I38,H38),0)</f>
        <v>0.1579861111111111</v>
      </c>
      <c r="AW38" s="318">
        <f ca="1">IF(OR(RP_TripDutyRIG&lt;&gt;"Yes",ISBLANK($D38)),"",IF($D38=$D39,$D38,MAX(0,_xlfn.IFNA(VLOOKUP($D38,TripRigList,8),0)-SUM(AX38:OFFSET(AX38,-COUNTIF($D$15:$D38,D38),0)))))</f>
        <v>0.25972222222141383</v>
      </c>
      <c r="AX38" s="68">
        <f t="shared" si="27"/>
        <v>0.19097222222222224</v>
      </c>
      <c r="AY38" s="266">
        <f t="shared" si="28"/>
        <v>4.5833333333333339</v>
      </c>
      <c r="AZ38" s="171">
        <f t="shared" si="29"/>
        <v>0</v>
      </c>
      <c r="BA38" s="12"/>
      <c r="BB38" s="13">
        <f t="shared" si="11"/>
        <v>43734</v>
      </c>
      <c r="BC38" s="296" t="str">
        <f t="shared" si="12"/>
        <v>Ok</v>
      </c>
      <c r="BD38" s="296" t="str">
        <f t="shared" ref="BD38" si="374">IF(AND(NOT(ISBLANK($D38)),OR(_xlfn.IFNA(VLOOKUP(D38,TripRigList,8,0),"N/A")="N/A",ISNA(VLOOKUP($D38,TripRIGListNums,1,FALSE)))),"Err","Ok")</f>
        <v>Ok</v>
      </c>
      <c r="BE38" s="296" t="str">
        <f t="shared" si="14"/>
        <v>Ok</v>
      </c>
      <c r="BF38" s="296" t="str">
        <f t="shared" si="15"/>
        <v>Ok</v>
      </c>
      <c r="BG38" s="296" t="str">
        <f t="shared" si="16"/>
        <v>Ok</v>
      </c>
      <c r="BH38" s="296" t="str">
        <f t="shared" si="17"/>
        <v>Ok</v>
      </c>
      <c r="BI38" s="91" t="str">
        <f t="shared" si="18"/>
        <v>Ok</v>
      </c>
      <c r="BJ38" s="12"/>
      <c r="BK38" s="2" t="str">
        <f t="shared" si="31"/>
        <v/>
      </c>
      <c r="BL38" s="7" t="str">
        <f t="shared" ref="BL38" si="375">IF(AND(ISNUMBER(BM38),BM38&gt;0),BM38,IF(ISNUMBER(VLOOKUP(BK38,RP_Trips,2,FALSE)),VLOOKUP(BK38,RP_Trips,2,FALSE),""))</f>
        <v/>
      </c>
      <c r="BM38" s="7" t="str">
        <f t="shared" ref="BM38" si="376">_xlfn.IFNA(IF(VLOOKUP(BK38,RP_MiscCalc_RouteBlockTimes,2,FALSE)&lt;&gt;0,VLOOKUP(BK38,RP_MiscCalc_RouteBlockTimes,2,FALSE),NA()),_xlfn.IFNA(IF(VLOOKUP(BK38,RP_RouteBlockTime_PreTVL,2,FALSE)&lt;&gt;0,VLOOKUP(BK38,RP_RouteBlockTime_PreTVL,2,FALSE),NA()),_xlfn.IFNA(IF(VLOOKUP(BK38,TVLRouteBlockTimes,2,FALSE)&lt;&gt;0,VLOOKUP(BK38,TVLRouteBlockTimes,2,FALSE),NA()),_xlfn.IFNA(IF(VLOOKUP(BK38,RP_RouteBlockTime_S1,2,FALSE)&lt;&gt;0,VLOOKUP(BK38,RP_RouteBlockTime_S1,2,FALSE),NA()),_xlfn.IFNA(VLOOKUP(BK38,RP_RouteBlockTime_S2,2,FALSE),_xlfn.IFNA(VLOOKUP(BK38,RP_RouteBlockTime_S3,2,FALSE),_xlfn.IFNA(VLOOKUP(BK38,RP_RouteBlockTime_S4,2,FALSE),_xlfn.IFNA(VLOOKUP(BK38,RP_RouteBlockTime_S5,2,FALSE),_xlfn.IFNA(VLOOKUP(BK38,RP_RouteBlockTime_S6,2,FALSE),_xlfn.IFNA(VLOOKUP(BK38,RP_RouteBlockTime_PostTVL,2,FALSE),""))))))))))</f>
        <v/>
      </c>
      <c r="BN38" s="2"/>
      <c r="BO38" s="1"/>
      <c r="BP38" s="235">
        <f ca="1"/>
        <v>1.38888888888889E-2</v>
      </c>
      <c r="BQ38" s="1"/>
      <c r="BR38" s="195" t="str">
        <f t="shared" ref="BR38" si="377">IF(ISBLANK(N38),"",IF(ISNUMBER(VLOOKUP(N38,RouteBlockTimes,2,FALSE)),IF(VLOOKUP(N38,RouteBlockTimes,2,FALSE)&lt;&gt;0,VLOOKUP(N38,RouteBlockTimes,2,FALSE),"Block_5"),"Block_5"))</f>
        <v/>
      </c>
      <c r="BS38" s="196" t="str">
        <f t="shared" si="35"/>
        <v/>
      </c>
      <c r="BT38" s="196" t="s">
        <v>110</v>
      </c>
      <c r="BU38" s="196" t="s">
        <v>112</v>
      </c>
      <c r="BV38" s="197">
        <f t="shared" ref="BV38" si="378">IF(ISBLANK(R38),"",IF(ISNUMBER(VLOOKUP(R38,RouteBlockTimes,2,FALSE)),IF(VLOOKUP(R38,RouteBlockTimes,2,FALSE)&lt;&gt;0,VLOOKUP(R38,RouteBlockTimes,2,FALSE),"Block_5"),"Block_5"))</f>
        <v>0.12152777777777778</v>
      </c>
      <c r="BW38" s="197" t="str">
        <f t="shared" ref="BW38" si="379">IF(ISBLANK(R38),"",IF(AND(NOT(ISBLANK(R38)),R38=RP_Roll_In_Sector,ISNUMBER(RP_Roll_In_Act_Block)),RP_Roll_In_Act_Block,"Block_1"))</f>
        <v>Block_1</v>
      </c>
      <c r="BX38" s="197">
        <f t="shared" ref="BX38" si="380">IF(ISBLANK(U38),"",IF(ISNUMBER(VLOOKUP(U38,RouteBlockTimes,2,FALSE)),IF(VLOOKUP(U38,RouteBlockTimes,2,FALSE)&lt;&gt;0,VLOOKUP(U38,RouteBlockTimes,2,FALSE),"Block_5"),"Block_5"))</f>
        <v>6.25E-2</v>
      </c>
      <c r="BY38" s="197" t="str">
        <f t="shared" si="39"/>
        <v>Block_1</v>
      </c>
      <c r="BZ38" s="197" t="str">
        <f t="shared" ref="BZ38" si="381">IF(ISBLANK(X38),"",IF(ISNUMBER(VLOOKUP(X38,RouteBlockTimes,2,FALSE)),IF(VLOOKUP(X38,RouteBlockTimes,2,FALSE)&lt;&gt;0,VLOOKUP(X38,RouteBlockTimes,2,FALSE),"Block_5"),"Block_5"))</f>
        <v/>
      </c>
      <c r="CA38" s="197" t="str">
        <f t="shared" si="41"/>
        <v/>
      </c>
      <c r="CB38" s="197" t="str">
        <f t="shared" ref="CB38" si="382">IF(ISBLANK(AA38),"",IF(ISNUMBER(VLOOKUP(AA38,RouteBlockTimes,2,FALSE)),IF(VLOOKUP(AA38,RouteBlockTimes,2,FALSE)&lt;&gt;0,VLOOKUP(AA38,RouteBlockTimes,2,FALSE),"Block_5"),"Block_5"))</f>
        <v/>
      </c>
      <c r="CC38" s="197" t="str">
        <f t="shared" si="43"/>
        <v/>
      </c>
      <c r="CD38" s="197" t="str">
        <f t="shared" ref="CD38" si="383">IF(ISBLANK(AD38),"",IF(ISNUMBER(VLOOKUP(AD38,RouteBlockTimes,2,FALSE)),IF(VLOOKUP(AD38,RouteBlockTimes,2,FALSE)&lt;&gt;0,VLOOKUP(AD38,RouteBlockTimes,2,FALSE),"Block_5"),"Block_5"))</f>
        <v/>
      </c>
      <c r="CE38" s="197" t="str">
        <f t="shared" si="45"/>
        <v/>
      </c>
      <c r="CF38" s="197" t="str">
        <f t="shared" ref="CF38" si="384">IF(ISBLANK(AG38),"",IF(ISNUMBER(VLOOKUP(AG38,RouteBlockTimes,2,FALSE)),IF(VLOOKUP(AG38,RouteBlockTimes,2,FALSE)&lt;&gt;0,VLOOKUP(AG38,RouteBlockTimes,2,FALSE),"Block_5"),"Block_5"))</f>
        <v/>
      </c>
      <c r="CG38" s="197" t="str">
        <f t="shared" si="47"/>
        <v/>
      </c>
      <c r="CH38" s="196" t="str">
        <f t="shared" ref="CH38" si="385">IF(ISBLANK(AN38),"",IF(ISNUMBER(VLOOKUP(AN38,RouteBlockTimes,2,FALSE)),IF(VLOOKUP(AN38,RouteBlockTimes,2,FALSE)&lt;&gt;0,VLOOKUP(AN38,RouteBlockTimes,2,FALSE),"Block_5"),"Block_5"))</f>
        <v/>
      </c>
      <c r="CI38" s="198" t="str">
        <f t="shared" si="49"/>
        <v/>
      </c>
      <c r="CK38" s="219">
        <f t="shared" si="21"/>
        <v>0.88888888888888884</v>
      </c>
      <c r="CL38" s="219">
        <v>7.2916666666666699E-2</v>
      </c>
      <c r="CM38" s="219">
        <v>7.6388888888888895E-2</v>
      </c>
      <c r="CN38" s="219">
        <f t="shared" si="294"/>
        <v>0.79097222222222219</v>
      </c>
      <c r="CO38" s="219">
        <f t="shared" si="294"/>
        <v>0.12083333333333333</v>
      </c>
      <c r="CP38" s="219">
        <v>7.6388888888888895E-2</v>
      </c>
      <c r="CQ38" s="219">
        <v>1.52777777777778E-2</v>
      </c>
      <c r="CS38" s="219">
        <f t="shared" si="22"/>
        <v>0.99652777777777779</v>
      </c>
      <c r="CT38" s="219">
        <v>7.2916666666666699E-2</v>
      </c>
      <c r="CU38" s="219">
        <v>7.6388888888888895E-2</v>
      </c>
      <c r="CV38" s="219">
        <f t="shared" si="295"/>
        <v>0.89861111111111114</v>
      </c>
      <c r="CW38" s="219">
        <f t="shared" si="295"/>
        <v>0.11388888888888889</v>
      </c>
      <c r="CX38" s="219">
        <v>7.6388888888888895E-2</v>
      </c>
      <c r="CY38" s="219">
        <v>1.52777777777778E-2</v>
      </c>
      <c r="DA38" s="239">
        <v>0.13541666666666699</v>
      </c>
      <c r="DB38" s="239">
        <v>0.14236111111111099</v>
      </c>
      <c r="DC38" s="239">
        <v>0.14236111111111099</v>
      </c>
      <c r="DD38" s="239">
        <v>0.14236111111111099</v>
      </c>
      <c r="DE38" s="239">
        <v>0.14236111111111099</v>
      </c>
      <c r="DF38" s="239">
        <v>0.14236111111111099</v>
      </c>
      <c r="DG38" s="239">
        <v>0.14236111111111099</v>
      </c>
      <c r="DH38" s="239">
        <v>0.14236111111111099</v>
      </c>
      <c r="DI38" s="239">
        <v>0.14236111111111099</v>
      </c>
      <c r="DJ38" s="239">
        <v>0.14236111111111099</v>
      </c>
      <c r="DL38" s="2" t="str" cm="1">
        <f t="array" ref="DL38">_xlfn.IFNA(IF(INDEX(SectorsBlocks,ROW()-ROW(DL$5)+2,MATCH(SUBSTITUTE(RPName," ",""),SectorsBlocks_Top,0))&lt;&gt;0,INDEX(SectorsBlocks,ROW()-ROW(DL$5)+2,MATCH(SUBSTITUTE(RPName," ",""),SectorsBlocks_Top,0)),""),"")</f>
        <v>BNE-TSV</v>
      </c>
      <c r="DM38" s="250" cm="1">
        <f t="array" ref="DM38">_xlfn.IFNA(IF(INDEX(SectorsBlocks,ROW()-ROW(DM$5)+2,MATCH(SUBSTITUTE(RPName," ",""),SectorsBlocks_Top,0))&lt;&gt;0,INDEX(SectorsBlocks,ROW()-ROW(DM$5)+2,MATCH(SUBSTITUTE(RPName," ",""),SectorsBlocks_Top,0)+1),""),"")</f>
        <v>9.0277777777777776E-2</v>
      </c>
    </row>
    <row r="39" spans="1:117" ht="15" customHeight="1">
      <c r="A39" s="12"/>
      <c r="B39" s="95">
        <f t="shared" si="52"/>
        <v>43735</v>
      </c>
      <c r="C39" s="93" t="s">
        <v>99</v>
      </c>
      <c r="D39" s="284"/>
      <c r="E39" s="22">
        <f t="shared" ref="E39" si="386">IF(ISBLANK(C39),0,MAX(IF(AND(RP_MinStbyCredit="Yes",NOT(ISERR(SEARCH("Off SBY",J39)))),SbyCalloutMinCR,0),VLOOKUP(C39,DutyTypeDetails,MATCH("Min CR",DutyTypeDetails_Top,FALSE),FALSE),IF(ISBLANK(J39),0,VLOOKUP(J39,DutyCalloutTable,MATCH("Min CR",DutyCalloutTable_Top,0),FALSE))))</f>
        <v>0</v>
      </c>
      <c r="F39" s="22">
        <f t="shared" si="2"/>
        <v>0</v>
      </c>
      <c r="G39" s="76">
        <f t="shared" si="3"/>
        <v>0</v>
      </c>
      <c r="H39" s="139"/>
      <c r="I39" s="139"/>
      <c r="J39" s="142"/>
      <c r="K39" s="142"/>
      <c r="L39" s="145"/>
      <c r="M39" s="35"/>
      <c r="N39" s="65"/>
      <c r="O39" s="148"/>
      <c r="P39" s="148"/>
      <c r="Q39" s="136">
        <f t="shared" si="4"/>
        <v>0</v>
      </c>
      <c r="R39" s="32"/>
      <c r="S39" s="153"/>
      <c r="T39" s="154"/>
      <c r="U39" s="32"/>
      <c r="V39" s="153"/>
      <c r="W39" s="154"/>
      <c r="X39" s="32"/>
      <c r="Y39" s="153"/>
      <c r="Z39" s="154"/>
      <c r="AA39" s="32"/>
      <c r="AB39" s="153"/>
      <c r="AC39" s="154"/>
      <c r="AD39" s="32"/>
      <c r="AE39" s="153"/>
      <c r="AF39" s="154"/>
      <c r="AG39" s="32"/>
      <c r="AH39" s="153"/>
      <c r="AI39" s="154"/>
      <c r="AJ39" s="159">
        <f t="shared" si="5"/>
        <v>0</v>
      </c>
      <c r="AK39" s="160">
        <f t="shared" si="5"/>
        <v>0</v>
      </c>
      <c r="AL39" s="313">
        <f t="shared" si="6"/>
        <v>0</v>
      </c>
      <c r="AM39" s="35"/>
      <c r="AN39" s="65"/>
      <c r="AO39" s="163"/>
      <c r="AP39" s="163"/>
      <c r="AQ39" s="136">
        <f t="shared" si="7"/>
        <v>0</v>
      </c>
      <c r="AR39" s="247">
        <f t="shared" si="54"/>
        <v>43735</v>
      </c>
      <c r="AS39" s="248">
        <f t="shared" si="8"/>
        <v>0</v>
      </c>
      <c r="AT39" s="168">
        <f t="shared" ref="AT39" si="387">IF(RP_PaidPax="Yes",MAX(IF(ISNUMBER(Q39),Q39+IF(ISNUMBER(AQ39),AQ39,0),IF(ISNUMBER(AQ39),AQ39,0)),IF(OR($C39="TVL",C39="TVL-100",C39="TVL-OAL"),MinTVLCredit,0)),0)</f>
        <v>0</v>
      </c>
      <c r="AU39" s="169">
        <f t="shared" si="25"/>
        <v>0</v>
      </c>
      <c r="AV39" s="167">
        <f t="shared" ref="AV39" si="388">IF(AND(RP_FlyDutyRIG="Yes",OR(ISNUMBER(I39),ISNUMBER(H39))),DutyRIG*IF(ISNUMBER(I39),I39,H39),0)</f>
        <v>0</v>
      </c>
      <c r="AW39" s="318" t="str">
        <f ca="1">IF(OR(RP_TripDutyRIG&lt;&gt;"Yes",ISBLANK($D39)),"",IF($D39=$D40,$D39,MAX(0,_xlfn.IFNA(VLOOKUP($D39,TripRigList,8),0)-SUM(AX39:OFFSET(AX39,-COUNTIF($D$15:$D39,D39),0)))))</f>
        <v/>
      </c>
      <c r="AX39" s="68">
        <f t="shared" si="27"/>
        <v>0</v>
      </c>
      <c r="AY39" s="266">
        <f t="shared" si="28"/>
        <v>0</v>
      </c>
      <c r="AZ39" s="171">
        <f t="shared" si="29"/>
        <v>0</v>
      </c>
      <c r="BA39" s="12"/>
      <c r="BB39" s="13">
        <f t="shared" si="11"/>
        <v>43735</v>
      </c>
      <c r="BC39" s="296" t="str">
        <f t="shared" si="12"/>
        <v>Ok</v>
      </c>
      <c r="BD39" s="296" t="str">
        <f t="shared" ref="BD39" si="389">IF(AND(NOT(ISBLANK($D39)),OR(_xlfn.IFNA(VLOOKUP(D39,TripRigList,8,0),"N/A")="N/A",ISNA(VLOOKUP($D39,TripRIGListNums,1,FALSE)))),"Err","Ok")</f>
        <v>Ok</v>
      </c>
      <c r="BE39" s="296" t="str">
        <f t="shared" si="14"/>
        <v>Ok</v>
      </c>
      <c r="BF39" s="296" t="str">
        <f t="shared" si="15"/>
        <v>Ok</v>
      </c>
      <c r="BG39" s="296" t="str">
        <f t="shared" si="16"/>
        <v>Ok</v>
      </c>
      <c r="BH39" s="296" t="str">
        <f t="shared" si="17"/>
        <v>Ok</v>
      </c>
      <c r="BI39" s="91" t="str">
        <f t="shared" si="18"/>
        <v>Ok</v>
      </c>
      <c r="BJ39" s="12"/>
      <c r="BK39" s="2" t="str">
        <f t="shared" si="31"/>
        <v/>
      </c>
      <c r="BL39" s="7" t="str">
        <f t="shared" ref="BL39" si="390">IF(AND(ISNUMBER(BM39),BM39&gt;0),BM39,IF(ISNUMBER(VLOOKUP(BK39,RP_Trips,2,FALSE)),VLOOKUP(BK39,RP_Trips,2,FALSE),""))</f>
        <v/>
      </c>
      <c r="BM39" s="7" t="str">
        <f t="shared" ref="BM39" si="391">_xlfn.IFNA(IF(VLOOKUP(BK39,RP_MiscCalc_RouteBlockTimes,2,FALSE)&lt;&gt;0,VLOOKUP(BK39,RP_MiscCalc_RouteBlockTimes,2,FALSE),NA()),_xlfn.IFNA(IF(VLOOKUP(BK39,RP_RouteBlockTime_PreTVL,2,FALSE)&lt;&gt;0,VLOOKUP(BK39,RP_RouteBlockTime_PreTVL,2,FALSE),NA()),_xlfn.IFNA(IF(VLOOKUP(BK39,TVLRouteBlockTimes,2,FALSE)&lt;&gt;0,VLOOKUP(BK39,TVLRouteBlockTimes,2,FALSE),NA()),_xlfn.IFNA(IF(VLOOKUP(BK39,RP_RouteBlockTime_S1,2,FALSE)&lt;&gt;0,VLOOKUP(BK39,RP_RouteBlockTime_S1,2,FALSE),NA()),_xlfn.IFNA(VLOOKUP(BK39,RP_RouteBlockTime_S2,2,FALSE),_xlfn.IFNA(VLOOKUP(BK39,RP_RouteBlockTime_S3,2,FALSE),_xlfn.IFNA(VLOOKUP(BK39,RP_RouteBlockTime_S4,2,FALSE),_xlfn.IFNA(VLOOKUP(BK39,RP_RouteBlockTime_S5,2,FALSE),_xlfn.IFNA(VLOOKUP(BK39,RP_RouteBlockTime_S6,2,FALSE),_xlfn.IFNA(VLOOKUP(BK39,RP_RouteBlockTime_PostTVL,2,FALSE),""))))))))))</f>
        <v/>
      </c>
      <c r="BN39" s="2"/>
      <c r="BO39" s="1"/>
      <c r="BP39" s="235">
        <f ca="1"/>
        <v>1.4583333333333301E-2</v>
      </c>
      <c r="BQ39" s="1"/>
      <c r="BR39" s="195" t="str">
        <f t="shared" ref="BR39" si="392">IF(ISBLANK(N39),"",IF(ISNUMBER(VLOOKUP(N39,RouteBlockTimes,2,FALSE)),IF(VLOOKUP(N39,RouteBlockTimes,2,FALSE)&lt;&gt;0,VLOOKUP(N39,RouteBlockTimes,2,FALSE),"Block_5"),"Block_5"))</f>
        <v/>
      </c>
      <c r="BS39" s="196" t="str">
        <f t="shared" si="35"/>
        <v/>
      </c>
      <c r="BT39" s="196" t="s">
        <v>110</v>
      </c>
      <c r="BU39" s="196" t="s">
        <v>112</v>
      </c>
      <c r="BV39" s="197" t="str">
        <f t="shared" ref="BV39" si="393">IF(ISBLANK(R39),"",IF(ISNUMBER(VLOOKUP(R39,RouteBlockTimes,2,FALSE)),IF(VLOOKUP(R39,RouteBlockTimes,2,FALSE)&lt;&gt;0,VLOOKUP(R39,RouteBlockTimes,2,FALSE),"Block_5"),"Block_5"))</f>
        <v/>
      </c>
      <c r="BW39" s="197" t="str">
        <f t="shared" ref="BW39" si="394">IF(ISBLANK(R39),"",IF(AND(NOT(ISBLANK(R39)),R39=RP_Roll_In_Sector,ISNUMBER(RP_Roll_In_Act_Block)),RP_Roll_In_Act_Block,"Block_1"))</f>
        <v/>
      </c>
      <c r="BX39" s="197" t="str">
        <f t="shared" ref="BX39" si="395">IF(ISBLANK(U39),"",IF(ISNUMBER(VLOOKUP(U39,RouteBlockTimes,2,FALSE)),IF(VLOOKUP(U39,RouteBlockTimes,2,FALSE)&lt;&gt;0,VLOOKUP(U39,RouteBlockTimes,2,FALSE),"Block_5"),"Block_5"))</f>
        <v/>
      </c>
      <c r="BY39" s="197" t="str">
        <f t="shared" si="39"/>
        <v/>
      </c>
      <c r="BZ39" s="197" t="str">
        <f t="shared" ref="BZ39" si="396">IF(ISBLANK(X39),"",IF(ISNUMBER(VLOOKUP(X39,RouteBlockTimes,2,FALSE)),IF(VLOOKUP(X39,RouteBlockTimes,2,FALSE)&lt;&gt;0,VLOOKUP(X39,RouteBlockTimes,2,FALSE),"Block_5"),"Block_5"))</f>
        <v/>
      </c>
      <c r="CA39" s="197" t="str">
        <f t="shared" si="41"/>
        <v/>
      </c>
      <c r="CB39" s="197" t="str">
        <f t="shared" ref="CB39" si="397">IF(ISBLANK(AA39),"",IF(ISNUMBER(VLOOKUP(AA39,RouteBlockTimes,2,FALSE)),IF(VLOOKUP(AA39,RouteBlockTimes,2,FALSE)&lt;&gt;0,VLOOKUP(AA39,RouteBlockTimes,2,FALSE),"Block_5"),"Block_5"))</f>
        <v/>
      </c>
      <c r="CC39" s="197" t="str">
        <f t="shared" si="43"/>
        <v/>
      </c>
      <c r="CD39" s="197" t="str">
        <f t="shared" ref="CD39" si="398">IF(ISBLANK(AD39),"",IF(ISNUMBER(VLOOKUP(AD39,RouteBlockTimes,2,FALSE)),IF(VLOOKUP(AD39,RouteBlockTimes,2,FALSE)&lt;&gt;0,VLOOKUP(AD39,RouteBlockTimes,2,FALSE),"Block_5"),"Block_5"))</f>
        <v/>
      </c>
      <c r="CE39" s="197" t="str">
        <f t="shared" si="45"/>
        <v/>
      </c>
      <c r="CF39" s="197" t="str">
        <f t="shared" ref="CF39" si="399">IF(ISBLANK(AG39),"",IF(ISNUMBER(VLOOKUP(AG39,RouteBlockTimes,2,FALSE)),IF(VLOOKUP(AG39,RouteBlockTimes,2,FALSE)&lt;&gt;0,VLOOKUP(AG39,RouteBlockTimes,2,FALSE),"Block_5"),"Block_5"))</f>
        <v/>
      </c>
      <c r="CG39" s="197" t="str">
        <f t="shared" si="47"/>
        <v/>
      </c>
      <c r="CH39" s="196" t="str">
        <f t="shared" ref="CH39" si="400">IF(ISBLANK(AN39),"",IF(ISNUMBER(VLOOKUP(AN39,RouteBlockTimes,2,FALSE)),IF(VLOOKUP(AN39,RouteBlockTimes,2,FALSE)&lt;&gt;0,VLOOKUP(AN39,RouteBlockTimes,2,FALSE),"Block_5"),"Block_5"))</f>
        <v/>
      </c>
      <c r="CI39" s="198" t="str">
        <f t="shared" si="49"/>
        <v/>
      </c>
      <c r="CK39" s="219">
        <f t="shared" si="21"/>
        <v>0.89236111111111105</v>
      </c>
      <c r="CL39" s="219">
        <v>7.6388888888888895E-2</v>
      </c>
      <c r="CM39" s="219">
        <v>7.9861111111111105E-2</v>
      </c>
      <c r="CN39" s="219">
        <f t="shared" si="294"/>
        <v>0.79166666666666663</v>
      </c>
      <c r="CO39" s="219">
        <f t="shared" si="294"/>
        <v>0.12152777777777778</v>
      </c>
      <c r="CP39" s="219">
        <v>7.9861111111111105E-2</v>
      </c>
      <c r="CQ39" s="219">
        <v>1.59722222222222E-2</v>
      </c>
      <c r="CS39" s="219">
        <f t="shared" si="22"/>
        <v>1</v>
      </c>
      <c r="CT39" s="219">
        <v>7.6388888888888895E-2</v>
      </c>
      <c r="CU39" s="219">
        <v>7.9861111111111105E-2</v>
      </c>
      <c r="CV39" s="219">
        <f t="shared" si="295"/>
        <v>0.89930555555555558</v>
      </c>
      <c r="CW39" s="219">
        <f t="shared" si="295"/>
        <v>0.11458333333333333</v>
      </c>
      <c r="CX39" s="219">
        <v>7.9861111111111105E-2</v>
      </c>
      <c r="CY39" s="219">
        <v>1.59722222222222E-2</v>
      </c>
      <c r="DA39" s="239">
        <v>0.13888888888888901</v>
      </c>
      <c r="DB39" s="239">
        <v>0.14583333333333301</v>
      </c>
      <c r="DC39" s="239">
        <v>0.14583333333333301</v>
      </c>
      <c r="DD39" s="239">
        <v>0.14583333333333301</v>
      </c>
      <c r="DE39" s="239">
        <v>0.14583333333333301</v>
      </c>
      <c r="DF39" s="239">
        <v>0.14583333333333301</v>
      </c>
      <c r="DG39" s="239">
        <v>0.14583333333333301</v>
      </c>
      <c r="DH39" s="239">
        <v>0.14583333333333301</v>
      </c>
      <c r="DI39" s="239">
        <v>0.14583333333333301</v>
      </c>
      <c r="DJ39" s="239">
        <v>0.14583333333333301</v>
      </c>
      <c r="DL39" s="2" t="str" cm="1">
        <f t="array" ref="DL39">_xlfn.IFNA(IF(INDEX(SectorsBlocks,ROW()-ROW(DL$5)+2,MATCH(SUBSTITUTE(RPName," ",""),SectorsBlocks_Top,0))&lt;&gt;0,INDEX(SectorsBlocks,ROW()-ROW(DL$5)+2,MATCH(SUBSTITUTE(RPName," ",""),SectorsBlocks_Top,0)),""),"")</f>
        <v>BNE-VLI</v>
      </c>
      <c r="DM39" s="250" cm="1">
        <f t="array" ref="DM39">_xlfn.IFNA(IF(INDEX(SectorsBlocks,ROW()-ROW(DM$5)+2,MATCH(SUBSTITUTE(RPName," ",""),SectorsBlocks_Top,0))&lt;&gt;0,INDEX(SectorsBlocks,ROW()-ROW(DM$5)+2,MATCH(SUBSTITUTE(RPName," ",""),SectorsBlocks_Top,0)+1),""),"")</f>
        <v>0.1111111111111111</v>
      </c>
    </row>
    <row r="40" spans="1:117" ht="15" customHeight="1">
      <c r="A40" s="12"/>
      <c r="B40" s="95">
        <f t="shared" si="52"/>
        <v>43736</v>
      </c>
      <c r="C40" s="93" t="s">
        <v>99</v>
      </c>
      <c r="D40" s="284"/>
      <c r="E40" s="22">
        <f t="shared" ref="E40" si="401">IF(ISBLANK(C40),0,MAX(IF(AND(RP_MinStbyCredit="Yes",NOT(ISERR(SEARCH("Off SBY",J40)))),SbyCalloutMinCR,0),VLOOKUP(C40,DutyTypeDetails,MATCH("Min CR",DutyTypeDetails_Top,FALSE),FALSE),IF(ISBLANK(J40),0,VLOOKUP(J40,DutyCalloutTable,MATCH("Min CR",DutyCalloutTable_Top,0),FALSE))))</f>
        <v>0</v>
      </c>
      <c r="F40" s="22">
        <f t="shared" si="2"/>
        <v>0</v>
      </c>
      <c r="G40" s="76">
        <f t="shared" si="3"/>
        <v>0</v>
      </c>
      <c r="H40" s="139"/>
      <c r="I40" s="139"/>
      <c r="J40" s="142"/>
      <c r="K40" s="142"/>
      <c r="L40" s="145"/>
      <c r="M40" s="35"/>
      <c r="N40" s="65"/>
      <c r="O40" s="148"/>
      <c r="P40" s="148"/>
      <c r="Q40" s="136">
        <f t="shared" si="4"/>
        <v>0</v>
      </c>
      <c r="R40" s="32"/>
      <c r="S40" s="153"/>
      <c r="T40" s="154"/>
      <c r="U40" s="32"/>
      <c r="V40" s="153"/>
      <c r="W40" s="154"/>
      <c r="X40" s="32"/>
      <c r="Y40" s="153"/>
      <c r="Z40" s="154"/>
      <c r="AA40" s="32"/>
      <c r="AB40" s="153"/>
      <c r="AC40" s="154"/>
      <c r="AD40" s="32"/>
      <c r="AE40" s="153"/>
      <c r="AF40" s="154"/>
      <c r="AG40" s="32"/>
      <c r="AH40" s="153"/>
      <c r="AI40" s="154"/>
      <c r="AJ40" s="159">
        <f t="shared" si="5"/>
        <v>0</v>
      </c>
      <c r="AK40" s="160">
        <f t="shared" si="5"/>
        <v>0</v>
      </c>
      <c r="AL40" s="313">
        <f t="shared" si="6"/>
        <v>0</v>
      </c>
      <c r="AM40" s="35"/>
      <c r="AN40" s="65"/>
      <c r="AO40" s="163"/>
      <c r="AP40" s="163"/>
      <c r="AQ40" s="136">
        <f t="shared" si="7"/>
        <v>0</v>
      </c>
      <c r="AR40" s="247">
        <f t="shared" si="54"/>
        <v>43736</v>
      </c>
      <c r="AS40" s="248">
        <f t="shared" si="8"/>
        <v>0</v>
      </c>
      <c r="AT40" s="168">
        <f t="shared" ref="AT40" si="402">IF(RP_PaidPax="Yes",MAX(IF(ISNUMBER(Q40),Q40+IF(ISNUMBER(AQ40),AQ40,0),IF(ISNUMBER(AQ40),AQ40,0)),IF(OR($C40="TVL",C40="TVL-100",C40="TVL-OAL"),MinTVLCredit,0)),0)</f>
        <v>0</v>
      </c>
      <c r="AU40" s="169">
        <f t="shared" si="25"/>
        <v>0</v>
      </c>
      <c r="AV40" s="167">
        <f t="shared" ref="AV40" si="403">IF(AND(RP_FlyDutyRIG="Yes",OR(ISNUMBER(I40),ISNUMBER(H40))),DutyRIG*IF(ISNUMBER(I40),I40,H40),0)</f>
        <v>0</v>
      </c>
      <c r="AW40" s="318" t="str">
        <f ca="1">IF(OR(RP_TripDutyRIG&lt;&gt;"Yes",ISBLANK($D40)),"",IF($D40=$D41,$D40,MAX(0,_xlfn.IFNA(VLOOKUP($D40,TripRigList,8),0)-SUM(AX40:OFFSET(AX40,-COUNTIF($D$15:$D40,D40),0)))))</f>
        <v/>
      </c>
      <c r="AX40" s="68">
        <f t="shared" si="27"/>
        <v>0</v>
      </c>
      <c r="AY40" s="266">
        <f t="shared" si="28"/>
        <v>0</v>
      </c>
      <c r="AZ40" s="171">
        <f t="shared" si="29"/>
        <v>0</v>
      </c>
      <c r="BA40" s="12"/>
      <c r="BB40" s="13">
        <f t="shared" si="11"/>
        <v>43736</v>
      </c>
      <c r="BC40" s="296" t="str">
        <f t="shared" si="12"/>
        <v>Ok</v>
      </c>
      <c r="BD40" s="296" t="str">
        <f t="shared" ref="BD40" si="404">IF(AND(NOT(ISBLANK($D40)),OR(_xlfn.IFNA(VLOOKUP(D40,TripRigList,8,0),"N/A")="N/A",ISNA(VLOOKUP($D40,TripRIGListNums,1,FALSE)))),"Err","Ok")</f>
        <v>Ok</v>
      </c>
      <c r="BE40" s="296" t="str">
        <f t="shared" si="14"/>
        <v>Ok</v>
      </c>
      <c r="BF40" s="296" t="str">
        <f t="shared" si="15"/>
        <v>Ok</v>
      </c>
      <c r="BG40" s="296" t="str">
        <f t="shared" si="16"/>
        <v>Ok</v>
      </c>
      <c r="BH40" s="296" t="str">
        <f t="shared" si="17"/>
        <v>Ok</v>
      </c>
      <c r="BI40" s="91" t="str">
        <f t="shared" si="18"/>
        <v>Ok</v>
      </c>
      <c r="BJ40" s="12"/>
      <c r="BK40" s="2" t="str">
        <f t="shared" si="31"/>
        <v/>
      </c>
      <c r="BL40" s="7" t="str">
        <f t="shared" ref="BL40" si="405">IF(AND(ISNUMBER(BM40),BM40&gt;0),BM40,IF(ISNUMBER(VLOOKUP(BK40,RP_Trips,2,FALSE)),VLOOKUP(BK40,RP_Trips,2,FALSE),""))</f>
        <v/>
      </c>
      <c r="BM40" s="7" t="str">
        <f t="shared" ref="BM40" si="406">_xlfn.IFNA(IF(VLOOKUP(BK40,RP_MiscCalc_RouteBlockTimes,2,FALSE)&lt;&gt;0,VLOOKUP(BK40,RP_MiscCalc_RouteBlockTimes,2,FALSE),NA()),_xlfn.IFNA(IF(VLOOKUP(BK40,RP_RouteBlockTime_PreTVL,2,FALSE)&lt;&gt;0,VLOOKUP(BK40,RP_RouteBlockTime_PreTVL,2,FALSE),NA()),_xlfn.IFNA(IF(VLOOKUP(BK40,TVLRouteBlockTimes,2,FALSE)&lt;&gt;0,VLOOKUP(BK40,TVLRouteBlockTimes,2,FALSE),NA()),_xlfn.IFNA(IF(VLOOKUP(BK40,RP_RouteBlockTime_S1,2,FALSE)&lt;&gt;0,VLOOKUP(BK40,RP_RouteBlockTime_S1,2,FALSE),NA()),_xlfn.IFNA(VLOOKUP(BK40,RP_RouteBlockTime_S2,2,FALSE),_xlfn.IFNA(VLOOKUP(BK40,RP_RouteBlockTime_S3,2,FALSE),_xlfn.IFNA(VLOOKUP(BK40,RP_RouteBlockTime_S4,2,FALSE),_xlfn.IFNA(VLOOKUP(BK40,RP_RouteBlockTime_S5,2,FALSE),_xlfn.IFNA(VLOOKUP(BK40,RP_RouteBlockTime_S6,2,FALSE),_xlfn.IFNA(VLOOKUP(BK40,RP_RouteBlockTime_PostTVL,2,FALSE),""))))))))))</f>
        <v/>
      </c>
      <c r="BN40" s="2"/>
      <c r="BO40" s="1"/>
      <c r="BP40" s="235">
        <f ca="1"/>
        <v>1.52777777777778E-2</v>
      </c>
      <c r="BQ40" s="1"/>
      <c r="BR40" s="195" t="str">
        <f t="shared" ref="BR40" si="407">IF(ISBLANK(N40),"",IF(ISNUMBER(VLOOKUP(N40,RouteBlockTimes,2,FALSE)),IF(VLOOKUP(N40,RouteBlockTimes,2,FALSE)&lt;&gt;0,VLOOKUP(N40,RouteBlockTimes,2,FALSE),"Block_5"),"Block_5"))</f>
        <v/>
      </c>
      <c r="BS40" s="196" t="str">
        <f t="shared" si="35"/>
        <v/>
      </c>
      <c r="BT40" s="196" t="s">
        <v>110</v>
      </c>
      <c r="BU40" s="196" t="s">
        <v>112</v>
      </c>
      <c r="BV40" s="197" t="str">
        <f t="shared" ref="BV40" si="408">IF(ISBLANK(R40),"",IF(ISNUMBER(VLOOKUP(R40,RouteBlockTimes,2,FALSE)),IF(VLOOKUP(R40,RouteBlockTimes,2,FALSE)&lt;&gt;0,VLOOKUP(R40,RouteBlockTimes,2,FALSE),"Block_5"),"Block_5"))</f>
        <v/>
      </c>
      <c r="BW40" s="197" t="str">
        <f t="shared" ref="BW40" si="409">IF(ISBLANK(R40),"",IF(AND(NOT(ISBLANK(R40)),R40=RP_Roll_In_Sector,ISNUMBER(RP_Roll_In_Act_Block)),RP_Roll_In_Act_Block,"Block_1"))</f>
        <v/>
      </c>
      <c r="BX40" s="197" t="str">
        <f t="shared" ref="BX40" si="410">IF(ISBLANK(U40),"",IF(ISNUMBER(VLOOKUP(U40,RouteBlockTimes,2,FALSE)),IF(VLOOKUP(U40,RouteBlockTimes,2,FALSE)&lt;&gt;0,VLOOKUP(U40,RouteBlockTimes,2,FALSE),"Block_5"),"Block_5"))</f>
        <v/>
      </c>
      <c r="BY40" s="197" t="str">
        <f t="shared" si="39"/>
        <v/>
      </c>
      <c r="BZ40" s="197" t="str">
        <f t="shared" ref="BZ40" si="411">IF(ISBLANK(X40),"",IF(ISNUMBER(VLOOKUP(X40,RouteBlockTimes,2,FALSE)),IF(VLOOKUP(X40,RouteBlockTimes,2,FALSE)&lt;&gt;0,VLOOKUP(X40,RouteBlockTimes,2,FALSE),"Block_5"),"Block_5"))</f>
        <v/>
      </c>
      <c r="CA40" s="197" t="str">
        <f t="shared" si="41"/>
        <v/>
      </c>
      <c r="CB40" s="197" t="str">
        <f t="shared" ref="CB40" si="412">IF(ISBLANK(AA40),"",IF(ISNUMBER(VLOOKUP(AA40,RouteBlockTimes,2,FALSE)),IF(VLOOKUP(AA40,RouteBlockTimes,2,FALSE)&lt;&gt;0,VLOOKUP(AA40,RouteBlockTimes,2,FALSE),"Block_5"),"Block_5"))</f>
        <v/>
      </c>
      <c r="CC40" s="197" t="str">
        <f t="shared" si="43"/>
        <v/>
      </c>
      <c r="CD40" s="197" t="str">
        <f t="shared" ref="CD40" si="413">IF(ISBLANK(AD40),"",IF(ISNUMBER(VLOOKUP(AD40,RouteBlockTimes,2,FALSE)),IF(VLOOKUP(AD40,RouteBlockTimes,2,FALSE)&lt;&gt;0,VLOOKUP(AD40,RouteBlockTimes,2,FALSE),"Block_5"),"Block_5"))</f>
        <v/>
      </c>
      <c r="CE40" s="197" t="str">
        <f t="shared" si="45"/>
        <v/>
      </c>
      <c r="CF40" s="197" t="str">
        <f t="shared" ref="CF40" si="414">IF(ISBLANK(AG40),"",IF(ISNUMBER(VLOOKUP(AG40,RouteBlockTimes,2,FALSE)),IF(VLOOKUP(AG40,RouteBlockTimes,2,FALSE)&lt;&gt;0,VLOOKUP(AG40,RouteBlockTimes,2,FALSE),"Block_5"),"Block_5"))</f>
        <v/>
      </c>
      <c r="CG40" s="197" t="str">
        <f t="shared" si="47"/>
        <v/>
      </c>
      <c r="CH40" s="196" t="str">
        <f t="shared" ref="CH40" si="415">IF(ISBLANK(AN40),"",IF(ISNUMBER(VLOOKUP(AN40,RouteBlockTimes,2,FALSE)),IF(VLOOKUP(AN40,RouteBlockTimes,2,FALSE)&lt;&gt;0,VLOOKUP(AN40,RouteBlockTimes,2,FALSE),"Block_5"),"Block_5"))</f>
        <v/>
      </c>
      <c r="CI40" s="198" t="str">
        <f t="shared" si="49"/>
        <v/>
      </c>
      <c r="CK40" s="219">
        <f t="shared" si="21"/>
        <v>0.89583333333333337</v>
      </c>
      <c r="CL40" s="219">
        <v>7.9861111111111105E-2</v>
      </c>
      <c r="CM40" s="219">
        <v>8.3333333333333301E-2</v>
      </c>
      <c r="CN40" s="219">
        <f t="shared" si="294"/>
        <v>0.79236111111111107</v>
      </c>
      <c r="CO40" s="219">
        <f t="shared" si="294"/>
        <v>0.12222222222222222</v>
      </c>
      <c r="CP40" s="219">
        <v>8.3333333333333301E-2</v>
      </c>
      <c r="CQ40" s="219">
        <v>1.6666666666666701E-2</v>
      </c>
      <c r="CS40" s="219">
        <f t="shared" si="22"/>
        <v>3.472222222222222E-3</v>
      </c>
      <c r="CT40" s="219">
        <v>7.9861111111111105E-2</v>
      </c>
      <c r="CU40" s="219">
        <v>8.3333333333333301E-2</v>
      </c>
      <c r="CV40" s="219">
        <f t="shared" si="295"/>
        <v>0.9</v>
      </c>
      <c r="CW40" s="219">
        <f t="shared" si="295"/>
        <v>0.11527777777777777</v>
      </c>
      <c r="CX40" s="219">
        <v>8.3333333333333301E-2</v>
      </c>
      <c r="CY40" s="219">
        <v>1.6666666666666701E-2</v>
      </c>
      <c r="DA40" s="239">
        <v>0.14236111111111099</v>
      </c>
      <c r="DB40" s="239">
        <v>0.149305555555556</v>
      </c>
      <c r="DC40" s="239">
        <v>0.149305555555556</v>
      </c>
      <c r="DD40" s="239">
        <v>0.149305555555556</v>
      </c>
      <c r="DE40" s="239">
        <v>0.149305555555556</v>
      </c>
      <c r="DF40" s="239">
        <v>0.149305555555556</v>
      </c>
      <c r="DG40" s="239">
        <v>0.149305555555556</v>
      </c>
      <c r="DH40" s="239">
        <v>0.149305555555556</v>
      </c>
      <c r="DI40" s="239">
        <v>0.149305555555556</v>
      </c>
      <c r="DJ40" s="239">
        <v>0.149305555555556</v>
      </c>
      <c r="DL40" s="2" t="str" cm="1">
        <f t="array" ref="DL40">_xlfn.IFNA(IF(INDEX(SectorsBlocks,ROW()-ROW(DL$5)+2,MATCH(SUBSTITUTE(RPName," ",""),SectorsBlocks_Top,0))&lt;&gt;0,INDEX(SectorsBlocks,ROW()-ROW(DL$5)+2,MATCH(SUBSTITUTE(RPName," ",""),SectorsBlocks_Top,0)),""),"")</f>
        <v>BNE-ZQN</v>
      </c>
      <c r="DM40" s="250" cm="1">
        <f t="array" ref="DM40">_xlfn.IFNA(IF(INDEX(SectorsBlocks,ROW()-ROW(DM$5)+2,MATCH(SUBSTITUTE(RPName," ",""),SectorsBlocks_Top,0))&lt;&gt;0,INDEX(SectorsBlocks,ROW()-ROW(DM$5)+2,MATCH(SUBSTITUTE(RPName," ",""),SectorsBlocks_Top,0)+1),""),"")</f>
        <v>0.14583333333333334</v>
      </c>
    </row>
    <row r="41" spans="1:117" ht="15" customHeight="1">
      <c r="A41" s="12"/>
      <c r="B41" s="95">
        <f t="shared" si="52"/>
        <v>43737</v>
      </c>
      <c r="C41" s="93" t="s">
        <v>204</v>
      </c>
      <c r="D41" s="284"/>
      <c r="E41" s="22">
        <f t="shared" ref="E41" si="416">IF(ISBLANK(C41),0,MAX(IF(AND(RP_MinStbyCredit="Yes",NOT(ISERR(SEARCH("Off SBY",J41)))),SbyCalloutMinCR,0),VLOOKUP(C41,DutyTypeDetails,MATCH("Min CR",DutyTypeDetails_Top,FALSE),FALSE),IF(ISBLANK(J41),0,VLOOKUP(J41,DutyCalloutTable,MATCH("Min CR",DutyCalloutTable_Top,0),FALSE))))</f>
        <v>0</v>
      </c>
      <c r="F41" s="22">
        <f t="shared" si="2"/>
        <v>0</v>
      </c>
      <c r="G41" s="76">
        <f t="shared" si="3"/>
        <v>0</v>
      </c>
      <c r="H41" s="139">
        <v>0.1875</v>
      </c>
      <c r="I41" s="139">
        <v>0.19791666666666666</v>
      </c>
      <c r="J41" s="142"/>
      <c r="K41" s="142"/>
      <c r="L41" s="145"/>
      <c r="M41" s="35"/>
      <c r="N41" s="65"/>
      <c r="O41" s="148"/>
      <c r="P41" s="148"/>
      <c r="Q41" s="136">
        <f t="shared" si="4"/>
        <v>0</v>
      </c>
      <c r="R41" s="32" t="s">
        <v>516</v>
      </c>
      <c r="S41" s="153">
        <v>0.11805555555555557</v>
      </c>
      <c r="T41" s="154">
        <v>0.12152777777777778</v>
      </c>
      <c r="U41" s="32"/>
      <c r="V41" s="153"/>
      <c r="W41" s="154"/>
      <c r="X41" s="32"/>
      <c r="Y41" s="153"/>
      <c r="Z41" s="154"/>
      <c r="AA41" s="32"/>
      <c r="AB41" s="153"/>
      <c r="AC41" s="154"/>
      <c r="AD41" s="32"/>
      <c r="AE41" s="153"/>
      <c r="AF41" s="154"/>
      <c r="AG41" s="32"/>
      <c r="AH41" s="153"/>
      <c r="AI41" s="154"/>
      <c r="AJ41" s="159">
        <f t="shared" si="5"/>
        <v>0.11805555555555557</v>
      </c>
      <c r="AK41" s="160">
        <f t="shared" si="5"/>
        <v>0.12152777777777778</v>
      </c>
      <c r="AL41" s="313">
        <f t="shared" si="6"/>
        <v>0.12152777777777778</v>
      </c>
      <c r="AM41" s="35"/>
      <c r="AN41" s="65"/>
      <c r="AO41" s="163"/>
      <c r="AP41" s="163"/>
      <c r="AQ41" s="136">
        <f t="shared" si="7"/>
        <v>0</v>
      </c>
      <c r="AR41" s="247">
        <f t="shared" si="54"/>
        <v>43737</v>
      </c>
      <c r="AS41" s="248">
        <f t="shared" si="8"/>
        <v>0</v>
      </c>
      <c r="AT41" s="168">
        <f t="shared" ref="AT41" si="417">IF(RP_PaidPax="Yes",MAX(IF(ISNUMBER(Q41),Q41+IF(ISNUMBER(AQ41),AQ41,0),IF(ISNUMBER(AQ41),AQ41,0)),IF(OR($C41="TVL",C41="TVL-100",C41="TVL-OAL"),MinTVLCredit,0)),0)</f>
        <v>0</v>
      </c>
      <c r="AU41" s="169">
        <f t="shared" si="25"/>
        <v>0.12152777777777778</v>
      </c>
      <c r="AV41" s="167">
        <f t="shared" ref="AV41" si="418">IF(AND(RP_FlyDutyRIG="Yes",OR(ISNUMBER(I41),ISNUMBER(H41))),DutyRIG*IF(ISNUMBER(I41),I41,H41),0)</f>
        <v>9.8958333333333329E-2</v>
      </c>
      <c r="AW41" s="318" t="str">
        <f ca="1">IF(OR(RP_TripDutyRIG&lt;&gt;"Yes",ISBLANK($D41)),"",IF($D41=$D42,$D41,MAX(0,_xlfn.IFNA(VLOOKUP($D41,TripRigList,8),0)-SUM(AX41:OFFSET(AX41,-COUNTIF($D$15:$D41,D41),0)))))</f>
        <v/>
      </c>
      <c r="AX41" s="68">
        <f t="shared" si="27"/>
        <v>0.12152777777777778</v>
      </c>
      <c r="AY41" s="266">
        <f t="shared" si="28"/>
        <v>2.9166666666666665</v>
      </c>
      <c r="AZ41" s="171">
        <f t="shared" si="29"/>
        <v>0</v>
      </c>
      <c r="BA41" s="12"/>
      <c r="BB41" s="13">
        <f t="shared" si="11"/>
        <v>43737</v>
      </c>
      <c r="BC41" s="296" t="str">
        <f t="shared" si="12"/>
        <v>Ok</v>
      </c>
      <c r="BD41" s="296" t="str">
        <f t="shared" ref="BD41" si="419">IF(AND(NOT(ISBLANK($D41)),OR(_xlfn.IFNA(VLOOKUP(D41,TripRigList,8,0),"N/A")="N/A",ISNA(VLOOKUP($D41,TripRIGListNums,1,FALSE)))),"Err","Ok")</f>
        <v>Ok</v>
      </c>
      <c r="BE41" s="296" t="str">
        <f t="shared" si="14"/>
        <v>Ok</v>
      </c>
      <c r="BF41" s="296" t="str">
        <f t="shared" si="15"/>
        <v>Ok</v>
      </c>
      <c r="BG41" s="296" t="str">
        <f t="shared" si="16"/>
        <v>Ok</v>
      </c>
      <c r="BH41" s="296" t="str">
        <f t="shared" si="17"/>
        <v>Ok</v>
      </c>
      <c r="BI41" s="91" t="str">
        <f t="shared" si="18"/>
        <v>Ok</v>
      </c>
      <c r="BJ41" s="12"/>
      <c r="BK41" s="2" t="str">
        <f t="shared" si="31"/>
        <v/>
      </c>
      <c r="BL41" s="7" t="str">
        <f t="shared" ref="BL41" si="420">IF(AND(ISNUMBER(BM41),BM41&gt;0),BM41,IF(ISNUMBER(VLOOKUP(BK41,RP_Trips,2,FALSE)),VLOOKUP(BK41,RP_Trips,2,FALSE),""))</f>
        <v/>
      </c>
      <c r="BM41" s="7" t="str">
        <f t="shared" ref="BM41" si="421">_xlfn.IFNA(IF(VLOOKUP(BK41,RP_MiscCalc_RouteBlockTimes,2,FALSE)&lt;&gt;0,VLOOKUP(BK41,RP_MiscCalc_RouteBlockTimes,2,FALSE),NA()),_xlfn.IFNA(IF(VLOOKUP(BK41,RP_RouteBlockTime_PreTVL,2,FALSE)&lt;&gt;0,VLOOKUP(BK41,RP_RouteBlockTime_PreTVL,2,FALSE),NA()),_xlfn.IFNA(IF(VLOOKUP(BK41,TVLRouteBlockTimes,2,FALSE)&lt;&gt;0,VLOOKUP(BK41,TVLRouteBlockTimes,2,FALSE),NA()),_xlfn.IFNA(IF(VLOOKUP(BK41,RP_RouteBlockTime_S1,2,FALSE)&lt;&gt;0,VLOOKUP(BK41,RP_RouteBlockTime_S1,2,FALSE),NA()),_xlfn.IFNA(VLOOKUP(BK41,RP_RouteBlockTime_S2,2,FALSE),_xlfn.IFNA(VLOOKUP(BK41,RP_RouteBlockTime_S3,2,FALSE),_xlfn.IFNA(VLOOKUP(BK41,RP_RouteBlockTime_S4,2,FALSE),_xlfn.IFNA(VLOOKUP(BK41,RP_RouteBlockTime_S5,2,FALSE),_xlfn.IFNA(VLOOKUP(BK41,RP_RouteBlockTime_S6,2,FALSE),_xlfn.IFNA(VLOOKUP(BK41,RP_RouteBlockTime_PostTVL,2,FALSE),""))))))))))</f>
        <v/>
      </c>
      <c r="BN41" s="2"/>
      <c r="BO41" s="1"/>
      <c r="BP41" s="235">
        <f ca="1"/>
        <v>1.59722222222222E-2</v>
      </c>
      <c r="BQ41" s="1"/>
      <c r="BR41" s="195" t="str">
        <f t="shared" ref="BR41" si="422">IF(ISBLANK(N41),"",IF(ISNUMBER(VLOOKUP(N41,RouteBlockTimes,2,FALSE)),IF(VLOOKUP(N41,RouteBlockTimes,2,FALSE)&lt;&gt;0,VLOOKUP(N41,RouteBlockTimes,2,FALSE),"Block_5"),"Block_5"))</f>
        <v/>
      </c>
      <c r="BS41" s="196" t="str">
        <f t="shared" si="35"/>
        <v/>
      </c>
      <c r="BT41" s="196" t="s">
        <v>110</v>
      </c>
      <c r="BU41" s="196" t="s">
        <v>112</v>
      </c>
      <c r="BV41" s="197">
        <f t="shared" ref="BV41" si="423">IF(ISBLANK(R41),"",IF(ISNUMBER(VLOOKUP(R41,RouteBlockTimes,2,FALSE)),IF(VLOOKUP(R41,RouteBlockTimes,2,FALSE)&lt;&gt;0,VLOOKUP(R41,RouteBlockTimes,2,FALSE),"Block_5"),"Block_5"))</f>
        <v>0.11805555555555557</v>
      </c>
      <c r="BW41" s="197" t="str">
        <f t="shared" ref="BW41" si="424">IF(ISBLANK(R41),"",IF(AND(NOT(ISBLANK(R41)),R41=RP_Roll_In_Sector,ISNUMBER(RP_Roll_In_Act_Block)),RP_Roll_In_Act_Block,"Block_1"))</f>
        <v>Block_1</v>
      </c>
      <c r="BX41" s="197" t="str">
        <f t="shared" ref="BX41" si="425">IF(ISBLANK(U41),"",IF(ISNUMBER(VLOOKUP(U41,RouteBlockTimes,2,FALSE)),IF(VLOOKUP(U41,RouteBlockTimes,2,FALSE)&lt;&gt;0,VLOOKUP(U41,RouteBlockTimes,2,FALSE),"Block_5"),"Block_5"))</f>
        <v/>
      </c>
      <c r="BY41" s="197" t="str">
        <f t="shared" si="39"/>
        <v/>
      </c>
      <c r="BZ41" s="197" t="str">
        <f t="shared" ref="BZ41" si="426">IF(ISBLANK(X41),"",IF(ISNUMBER(VLOOKUP(X41,RouteBlockTimes,2,FALSE)),IF(VLOOKUP(X41,RouteBlockTimes,2,FALSE)&lt;&gt;0,VLOOKUP(X41,RouteBlockTimes,2,FALSE),"Block_5"),"Block_5"))</f>
        <v/>
      </c>
      <c r="CA41" s="197" t="str">
        <f t="shared" si="41"/>
        <v/>
      </c>
      <c r="CB41" s="197" t="str">
        <f t="shared" ref="CB41" si="427">IF(ISBLANK(AA41),"",IF(ISNUMBER(VLOOKUP(AA41,RouteBlockTimes,2,FALSE)),IF(VLOOKUP(AA41,RouteBlockTimes,2,FALSE)&lt;&gt;0,VLOOKUP(AA41,RouteBlockTimes,2,FALSE),"Block_5"),"Block_5"))</f>
        <v/>
      </c>
      <c r="CC41" s="197" t="str">
        <f t="shared" si="43"/>
        <v/>
      </c>
      <c r="CD41" s="197" t="str">
        <f t="shared" ref="CD41" si="428">IF(ISBLANK(AD41),"",IF(ISNUMBER(VLOOKUP(AD41,RouteBlockTimes,2,FALSE)),IF(VLOOKUP(AD41,RouteBlockTimes,2,FALSE)&lt;&gt;0,VLOOKUP(AD41,RouteBlockTimes,2,FALSE),"Block_5"),"Block_5"))</f>
        <v/>
      </c>
      <c r="CE41" s="197" t="str">
        <f t="shared" si="45"/>
        <v/>
      </c>
      <c r="CF41" s="197" t="str">
        <f t="shared" ref="CF41" si="429">IF(ISBLANK(AG41),"",IF(ISNUMBER(VLOOKUP(AG41,RouteBlockTimes,2,FALSE)),IF(VLOOKUP(AG41,RouteBlockTimes,2,FALSE)&lt;&gt;0,VLOOKUP(AG41,RouteBlockTimes,2,FALSE),"Block_5"),"Block_5"))</f>
        <v/>
      </c>
      <c r="CG41" s="197" t="str">
        <f t="shared" si="47"/>
        <v/>
      </c>
      <c r="CH41" s="196" t="str">
        <f t="shared" ref="CH41" si="430">IF(ISBLANK(AN41),"",IF(ISNUMBER(VLOOKUP(AN41,RouteBlockTimes,2,FALSE)),IF(VLOOKUP(AN41,RouteBlockTimes,2,FALSE)&lt;&gt;0,VLOOKUP(AN41,RouteBlockTimes,2,FALSE),"Block_5"),"Block_5"))</f>
        <v/>
      </c>
      <c r="CI41" s="198" t="str">
        <f t="shared" si="49"/>
        <v/>
      </c>
      <c r="CK41" s="219">
        <f>IF(CK40=1,TIME(0,5,0),TIME(HOUR(CK40),MINUTE(CK40),0)+TIME(0,5,0))</f>
        <v>0.89930555555555558</v>
      </c>
      <c r="CL41" s="219">
        <v>8.3333333333333301E-2</v>
      </c>
      <c r="CM41" s="219">
        <v>8.6805555555555594E-2</v>
      </c>
      <c r="CN41" s="219">
        <f t="shared" si="294"/>
        <v>0.79305555555555551</v>
      </c>
      <c r="CO41" s="219">
        <f t="shared" si="294"/>
        <v>0.12291666666666666</v>
      </c>
      <c r="CP41" s="219">
        <v>8.6805555555555594E-2</v>
      </c>
      <c r="CQ41" s="219">
        <v>1.7361111111111101E-2</v>
      </c>
      <c r="CS41" s="219">
        <f>IF(CS40=1,TIME(0,5,0),TIME(HOUR(CS40),MINUTE(CS40),0)+TIME(0,5,0))</f>
        <v>6.9444444444444441E-3</v>
      </c>
      <c r="CT41" s="219">
        <v>8.3333333333333301E-2</v>
      </c>
      <c r="CU41" s="219">
        <v>8.6805555555555594E-2</v>
      </c>
      <c r="CV41" s="219">
        <f t="shared" si="295"/>
        <v>0.90069444444444446</v>
      </c>
      <c r="CW41" s="219">
        <f t="shared" si="295"/>
        <v>0.11597222222222223</v>
      </c>
      <c r="CX41" s="219">
        <v>8.6805555555555594E-2</v>
      </c>
      <c r="CY41" s="219">
        <v>1.7361111111111101E-2</v>
      </c>
      <c r="DA41" s="239">
        <v>0.14583333333333301</v>
      </c>
      <c r="DB41" s="239">
        <v>0.15277777777777801</v>
      </c>
      <c r="DC41" s="239">
        <v>0.15277777777777801</v>
      </c>
      <c r="DD41" s="239">
        <v>0.15277777777777801</v>
      </c>
      <c r="DE41" s="239">
        <v>0.15277777777777801</v>
      </c>
      <c r="DF41" s="239">
        <v>0.15277777777777801</v>
      </c>
      <c r="DG41" s="239">
        <v>0.15277777777777801</v>
      </c>
      <c r="DH41" s="239">
        <v>0.15277777777777801</v>
      </c>
      <c r="DI41" s="239">
        <v>0.15277777777777801</v>
      </c>
      <c r="DJ41" s="239">
        <v>0.15277777777777801</v>
      </c>
      <c r="DL41" s="2" t="str" cm="1">
        <f t="array" ref="DL41">_xlfn.IFNA(IF(INDEX(SectorsBlocks,ROW()-ROW(DL$5)+2,MATCH(SUBSTITUTE(RPName," ",""),SectorsBlocks_Top,0))&lt;&gt;0,INDEX(SectorsBlocks,ROW()-ROW(DL$5)+2,MATCH(SUBSTITUTE(RPName," ",""),SectorsBlocks_Top,0)),""),"")</f>
        <v>BNK-SYD</v>
      </c>
      <c r="DM41" s="250" cm="1">
        <f t="array" ref="DM41">_xlfn.IFNA(IF(INDEX(SectorsBlocks,ROW()-ROW(DM$5)+2,MATCH(SUBSTITUTE(RPName," ",""),SectorsBlocks_Top,0))&lt;&gt;0,INDEX(SectorsBlocks,ROW()-ROW(DM$5)+2,MATCH(SUBSTITUTE(RPName," ",""),SectorsBlocks_Top,0)+1),""),"")</f>
        <v>5.5555555555555552E-2</v>
      </c>
    </row>
    <row r="42" spans="1:117" ht="15" customHeight="1" thickBot="1">
      <c r="A42" s="12"/>
      <c r="B42" s="96">
        <f t="shared" si="52"/>
        <v>43738</v>
      </c>
      <c r="C42" s="94" t="s">
        <v>98</v>
      </c>
      <c r="D42" s="285"/>
      <c r="E42" s="23">
        <f t="shared" ref="E42" si="431">IF(ISBLANK(C42),0,MAX(IF(AND(RP_MinStbyCredit="Yes",NOT(ISERR(SEARCH("Off SBY",J42)))),SbyCalloutMinCR,0),VLOOKUP(C42,DutyTypeDetails,MATCH("Min CR",DutyTypeDetails_Top,FALSE),FALSE),IF(ISBLANK(J42),0,VLOOKUP(J42,DutyCalloutTable,MATCH("Min CR",DutyCalloutTable_Top,0),FALSE))))</f>
        <v>0</v>
      </c>
      <c r="F42" s="23">
        <f t="shared" si="2"/>
        <v>0</v>
      </c>
      <c r="G42" s="77">
        <f t="shared" si="3"/>
        <v>0</v>
      </c>
      <c r="H42" s="140"/>
      <c r="I42" s="140"/>
      <c r="J42" s="143"/>
      <c r="K42" s="143"/>
      <c r="L42" s="146"/>
      <c r="M42" s="36"/>
      <c r="N42" s="66" t="s">
        <v>517</v>
      </c>
      <c r="O42" s="149">
        <v>4.5138888888888888E-2</v>
      </c>
      <c r="P42" s="149">
        <v>2.7777777777777776E-2</v>
      </c>
      <c r="Q42" s="137">
        <f t="shared" si="4"/>
        <v>2.2569444444444444E-2</v>
      </c>
      <c r="R42" s="33"/>
      <c r="S42" s="155"/>
      <c r="T42" s="156"/>
      <c r="U42" s="33"/>
      <c r="V42" s="155"/>
      <c r="W42" s="156"/>
      <c r="X42" s="33"/>
      <c r="Y42" s="155"/>
      <c r="Z42" s="156"/>
      <c r="AA42" s="33"/>
      <c r="AB42" s="155"/>
      <c r="AC42" s="156"/>
      <c r="AD42" s="33"/>
      <c r="AE42" s="155"/>
      <c r="AF42" s="156"/>
      <c r="AG42" s="33"/>
      <c r="AH42" s="155"/>
      <c r="AI42" s="156"/>
      <c r="AJ42" s="161">
        <f t="shared" si="5"/>
        <v>0</v>
      </c>
      <c r="AK42" s="162">
        <f t="shared" si="5"/>
        <v>0</v>
      </c>
      <c r="AL42" s="314">
        <f t="shared" si="6"/>
        <v>0</v>
      </c>
      <c r="AM42" s="36"/>
      <c r="AN42" s="66"/>
      <c r="AO42" s="164"/>
      <c r="AP42" s="164"/>
      <c r="AQ42" s="137">
        <f t="shared" si="7"/>
        <v>0</v>
      </c>
      <c r="AR42" s="249">
        <f t="shared" si="54"/>
        <v>43738</v>
      </c>
      <c r="AS42" s="297">
        <f t="shared" si="8"/>
        <v>0</v>
      </c>
      <c r="AT42" s="298">
        <f t="shared" ref="AT42" si="432">IF(RP_PaidPax="Yes",MAX(IF(ISNUMBER(Q42),Q42+IF(ISNUMBER(AQ42),AQ42,0),IF(ISNUMBER(AQ42),AQ42,0)),IF(OR($C42="TVL",C42="TVL-100",C42="TVL-OAL"),MinTVLCredit,0)),0)</f>
        <v>8.3333333333333329E-2</v>
      </c>
      <c r="AU42" s="299">
        <f t="shared" si="25"/>
        <v>0</v>
      </c>
      <c r="AV42" s="300">
        <f t="shared" ref="AV42" si="433">IF(AND(RP_FlyDutyRIG="Yes",OR(ISNUMBER(I42),ISNUMBER(H42))),DutyRIG*IF(ISNUMBER(I42),I42,H42),0)</f>
        <v>0</v>
      </c>
      <c r="AW42" s="319" t="str">
        <f ca="1">IF(OR(RP_TripDutyRIG&lt;&gt;"Yes",ISBLANK($D42)),"",IF($D42=$D43,$D42,MAX(0,_xlfn.IFNA(VLOOKUP($D42,TripRigList,8),0)-SUM(AX42:OFFSET(AX42,-COUNTIF($D$15:$D42,D42),0)))))</f>
        <v/>
      </c>
      <c r="AX42" s="305">
        <f t="shared" si="27"/>
        <v>8.3333333333333329E-2</v>
      </c>
      <c r="AY42" s="306">
        <f t="shared" si="28"/>
        <v>2</v>
      </c>
      <c r="AZ42" s="301">
        <f t="shared" si="29"/>
        <v>0</v>
      </c>
      <c r="BA42" s="12"/>
      <c r="BB42" s="13">
        <f t="shared" si="11"/>
        <v>43738</v>
      </c>
      <c r="BC42" s="296" t="str">
        <f t="shared" si="12"/>
        <v>Ok</v>
      </c>
      <c r="BD42" s="296" t="str">
        <f t="shared" ref="BD42" si="434">IF(AND(NOT(ISBLANK($D42)),OR(_xlfn.IFNA(VLOOKUP(D42,TripRigList,8,0),"N/A")="N/A",ISNA(VLOOKUP($D42,TripRIGListNums,1,FALSE)))),"Err","Ok")</f>
        <v>Ok</v>
      </c>
      <c r="BE42" s="296" t="str">
        <f t="shared" si="14"/>
        <v>Ok</v>
      </c>
      <c r="BF42" s="296" t="str">
        <f t="shared" si="15"/>
        <v>Ok</v>
      </c>
      <c r="BG42" s="296" t="str">
        <f t="shared" si="16"/>
        <v>Ok</v>
      </c>
      <c r="BH42" s="296" t="str">
        <f t="shared" si="17"/>
        <v>Ok</v>
      </c>
      <c r="BI42" s="91" t="str">
        <f t="shared" si="18"/>
        <v>Ok</v>
      </c>
      <c r="BJ42" s="12"/>
      <c r="BK42" s="2" t="str">
        <f t="shared" si="31"/>
        <v/>
      </c>
      <c r="BL42" s="7" t="str">
        <f t="shared" ref="BL42" si="435">IF(AND(ISNUMBER(BM42),BM42&gt;0),BM42,IF(ISNUMBER(VLOOKUP(BK42,RP_Trips,2,FALSE)),VLOOKUP(BK42,RP_Trips,2,FALSE),""))</f>
        <v/>
      </c>
      <c r="BM42" s="7" t="str">
        <f t="shared" ref="BM42" si="436">_xlfn.IFNA(IF(VLOOKUP(BK42,RP_MiscCalc_RouteBlockTimes,2,FALSE)&lt;&gt;0,VLOOKUP(BK42,RP_MiscCalc_RouteBlockTimes,2,FALSE),NA()),_xlfn.IFNA(IF(VLOOKUP(BK42,RP_RouteBlockTime_PreTVL,2,FALSE)&lt;&gt;0,VLOOKUP(BK42,RP_RouteBlockTime_PreTVL,2,FALSE),NA()),_xlfn.IFNA(IF(VLOOKUP(BK42,TVLRouteBlockTimes,2,FALSE)&lt;&gt;0,VLOOKUP(BK42,TVLRouteBlockTimes,2,FALSE),NA()),_xlfn.IFNA(IF(VLOOKUP(BK42,RP_RouteBlockTime_S1,2,FALSE)&lt;&gt;0,VLOOKUP(BK42,RP_RouteBlockTime_S1,2,FALSE),NA()),_xlfn.IFNA(VLOOKUP(BK42,RP_RouteBlockTime_S2,2,FALSE),_xlfn.IFNA(VLOOKUP(BK42,RP_RouteBlockTime_S3,2,FALSE),_xlfn.IFNA(VLOOKUP(BK42,RP_RouteBlockTime_S4,2,FALSE),_xlfn.IFNA(VLOOKUP(BK42,RP_RouteBlockTime_S5,2,FALSE),_xlfn.IFNA(VLOOKUP(BK42,RP_RouteBlockTime_S6,2,FALSE),_xlfn.IFNA(VLOOKUP(BK42,RP_RouteBlockTime_PostTVL,2,FALSE),""))))))))))</f>
        <v/>
      </c>
      <c r="BN42" s="2"/>
      <c r="BO42" s="1"/>
      <c r="BP42" s="235">
        <f ca="1"/>
        <v>1.6666666666666701E-2</v>
      </c>
      <c r="BQ42" s="1"/>
      <c r="BR42" s="199">
        <f>IF(ISBLANK(N42),"",IF(AND(NOT(ISBLANK(N42)),N42=RP_Roll_Out_Sector,ISNUMBER(RP_Roll_Out_Sked_Block)),RP_Roll_Out_Sked_Block,IF(ISNUMBER(VLOOKUP(N42,RouteBlockTimes,2,FALSE)),IF(VLOOKUP(N42,RouteBlockTimes,2,FALSE)&lt;&gt;0,VLOOKUP(N42,RouteBlockTimes,2,FALSE),"Block_5"),"Block_5")))</f>
        <v>4.5138888888888888E-2</v>
      </c>
      <c r="BS42" s="200">
        <f>IF(ISBLANK(N42),"",IF(AND(NOT(ISBLANK(N42)),N42=RP_Roll_Out_Sector,ISNUMBER(RP_Roll_Out_Act_Block)),RP_Roll_Out_Act_Block,"Block_1"))</f>
        <v>2.7777777777777776E-2</v>
      </c>
      <c r="BT42" s="200" t="str">
        <f>IF(ISBLANK(R42),"Duty_5",IF(AND(NOT(ISBLANK(R42)),R42=RP_Roll_Out_Sector,ISNUMBER(RP_Roll_Out_Plan_Duty)),RP_Roll_Out_Plan_Duty,"Duty_5"))</f>
        <v>Duty_5</v>
      </c>
      <c r="BU42" s="200" t="s">
        <v>112</v>
      </c>
      <c r="BV42" s="201" t="str">
        <f>IF(ISBLANK(R42),"",IF(AND(NOT(ISBLANK(R42)),R42=RP_Roll_Out_Sector,ISNUMBER(RP_Roll_Out_Sked_Block)),RP_Roll_Out_Sked_Block,IF(ISNUMBER(VLOOKUP(R42,RouteBlockTimes,2,FALSE)),IF(VLOOKUP(R42,RouteBlockTimes,2,FALSE)&lt;&gt;0,VLOOKUP(R42,RouteBlockTimes,2,FALSE),"Block_5"),"Block_5")))</f>
        <v/>
      </c>
      <c r="BW42" s="201" t="str">
        <f>IF(ISBLANK(R42),"",IF(AND(NOT(ISBLANK(R42)),R42=RP_Roll_Out_Sector,ISNUMBER(RP_Roll_Out_Act_Block)),RP_Roll_Out_Act_Block,"Block_1"))</f>
        <v/>
      </c>
      <c r="BX42" s="201" t="str">
        <f>IF(ISBLANK(U42),"",IF(AND(NOT(ISBLANK(U42)),U42=RP_Roll_Out_Sector,ISNUMBER(RP_Roll_Out_Sked_Block)),RP_Roll_Out_Sked_Block,IF(ISNUMBER(VLOOKUP(U42,RouteBlockTimes,2,FALSE)),IF(VLOOKUP(U42,RouteBlockTimes,2,FALSE)&lt;&gt;0,VLOOKUP(U42,RouteBlockTimes,2,FALSE),"Block_5"),"Block_5")))</f>
        <v/>
      </c>
      <c r="BY42" s="201" t="str">
        <f>IF(ISBLANK(U42),"",IF(AND(NOT(ISBLANK(U42)),U42=RP_Roll_Out_Sector,ISNUMBER(RP_Roll_Out_Act_Block)),RP_Roll_Out_Act_Block,"Block_1"))</f>
        <v/>
      </c>
      <c r="BZ42" s="201" t="str">
        <f>IF(ISBLANK(X42),"",IF(AND(NOT(ISBLANK(X42)),X42=RP_Roll_Out_Sector,ISNUMBER(RP_Roll_Out_Sked_Block)),RP_Roll_Out_Sked_Block,IF(ISNUMBER(VLOOKUP(X42,RouteBlockTimes,2,FALSE)),IF(VLOOKUP(X42,RouteBlockTimes,2,FALSE)&lt;&gt;0,VLOOKUP(X42,RouteBlockTimes,2,FALSE),"Block_5"),"Block_5")))</f>
        <v/>
      </c>
      <c r="CA42" s="201" t="str">
        <f>IF(ISBLANK(X42),"",IF(AND(NOT(ISBLANK(X42)),X42=RP_Roll_Out_Sector,ISNUMBER(RP_Roll_Out_Act_Block)),RP_Roll_Out_Act_Block,"Block_1"))</f>
        <v/>
      </c>
      <c r="CB42" s="201" t="str">
        <f>IF(ISBLANK(AA42),"",IF(AND(NOT(ISBLANK(AA42)),AA42=RP_Roll_Out_Sector,ISNUMBER(RP_Roll_Out_Sked_Block)),RP_Roll_Out_Sked_Block,IF(ISNUMBER(VLOOKUP(AA42,RouteBlockTimes,2,FALSE)),IF(VLOOKUP(AA42,RouteBlockTimes,2,FALSE)&lt;&gt;0,VLOOKUP(AA42,RouteBlockTimes,2,FALSE),"Block_5"),"Block_5")))</f>
        <v/>
      </c>
      <c r="CC42" s="201" t="str">
        <f>IF(ISBLANK(AA42),"",IF(AND(NOT(ISBLANK(AA42)),AA42=RP_Roll_Out_Sector,ISNUMBER(RP_Roll_Out_Act_Block)),RP_Roll_Out_Act_Block,"Block_1"))</f>
        <v/>
      </c>
      <c r="CD42" s="201" t="str">
        <f>IF(ISBLANK(AD42),"",IF(AND(NOT(ISBLANK(AD42)),AD42=RP_Roll_Out_Sector,ISNUMBER(RP_Roll_Out_Sked_Block)),RP_Roll_Out_Sked_Block,IF(ISNUMBER(VLOOKUP(AD42,RouteBlockTimes,2,FALSE)),IF(VLOOKUP(AD42,RouteBlockTimes,2,FALSE)&lt;&gt;0,VLOOKUP(AD42,RouteBlockTimes,2,FALSE),"Block_5"),"Block_5")))</f>
        <v/>
      </c>
      <c r="CE42" s="201" t="str">
        <f>IF(ISBLANK(AD42),"",IF(AND(NOT(ISBLANK(AD42)),AD42=RP_Roll_Out_Sector,ISNUMBER(RP_Roll_Out_Act_Block)),RP_Roll_Out_Act_Block,"Block_1"))</f>
        <v/>
      </c>
      <c r="CF42" s="201" t="str">
        <f>IF(ISBLANK(AG42),"",IF(AND(NOT(ISBLANK(AG42)),AG42=RP_Roll_Out_Sector,ISNUMBER(RP_Roll_Out_Sked_Block)),RP_Roll_Out_Sked_Block,IF(ISNUMBER(VLOOKUP(AG42,RouteBlockTimes,2,FALSE)),IF(VLOOKUP(AG42,RouteBlockTimes,2,FALSE)&lt;&gt;0,VLOOKUP(AG42,RouteBlockTimes,2,FALSE),"Block_5"),"Block_5")))</f>
        <v/>
      </c>
      <c r="CG42" s="201" t="str">
        <f>IF(ISBLANK(AG42),"",IF(AND(NOT(ISBLANK(AG42)),AG42=RP_Roll_Out_Sector,ISNUMBER(RP_Roll_Out_Act_Block)),RP_Roll_Out_Act_Block,"Block_1"))</f>
        <v/>
      </c>
      <c r="CH42" s="200" t="str">
        <f>IF(ISBLANK(AN42),"",IF(AND(NOT(ISBLANK(AN42)),AN42=RP_Roll_Out_Sector,ISNUMBER(RP_Roll_Out_Sked_Block)),RP_Roll_Out_Sked_Block,IF(ISNUMBER(VLOOKUP(AN42,RouteBlockTimes,2,FALSE)),IF(VLOOKUP(AN42,RouteBlockTimes,2,FALSE)&lt;&gt;0,VLOOKUP(AN42,RouteBlockTimes,2,FALSE),"Block_5"),"Block_5")))</f>
        <v/>
      </c>
      <c r="CI42" s="202" t="str">
        <f>IF(ISBLANK(AN42),"",IF(AND(NOT(ISBLANK(AN42)),AN42=RP_Roll_Out_Sector,ISNUMBER(RP_Roll_Out_Act_Block)),RP_Roll_Out_Act_Block,"Block_1"))</f>
        <v/>
      </c>
      <c r="CK42" s="219">
        <f t="shared" ref="CK42:CK105" si="437">IF(CK41=1,TIME(0,5,0),TIME(HOUR(CK41),MINUTE(CK41),0)+TIME(0,5,0))</f>
        <v>0.90277777777777779</v>
      </c>
      <c r="CL42" s="219">
        <v>8.6805555555555594E-2</v>
      </c>
      <c r="CM42" s="219">
        <v>9.0277777777777804E-2</v>
      </c>
      <c r="CN42" s="219">
        <f t="shared" si="294"/>
        <v>0.79374999999999996</v>
      </c>
      <c r="CO42" s="219">
        <f t="shared" si="294"/>
        <v>0.1236111111111111</v>
      </c>
      <c r="CP42" s="219">
        <v>9.0277777777777804E-2</v>
      </c>
      <c r="CQ42" s="219">
        <v>1.8055555555555599E-2</v>
      </c>
      <c r="CS42" s="219">
        <f t="shared" ref="CS42:CS105" si="438">IF(CS41=1,TIME(0,5,0),TIME(HOUR(CS41),MINUTE(CS41),0)+TIME(0,5,0))</f>
        <v>1.0416666666666666E-2</v>
      </c>
      <c r="CT42" s="219">
        <v>8.6805555555555594E-2</v>
      </c>
      <c r="CU42" s="219">
        <v>9.0277777777777804E-2</v>
      </c>
      <c r="CV42" s="219">
        <f t="shared" si="295"/>
        <v>0.90138888888888891</v>
      </c>
      <c r="CW42" s="219">
        <f t="shared" si="295"/>
        <v>0.11666666666666667</v>
      </c>
      <c r="CX42" s="219">
        <v>9.0277777777777804E-2</v>
      </c>
      <c r="CY42" s="219">
        <v>1.8055555555555599E-2</v>
      </c>
      <c r="DA42" s="239">
        <v>0.149305555555556</v>
      </c>
      <c r="DB42" s="239">
        <v>0.15625</v>
      </c>
      <c r="DC42" s="239">
        <v>0.15625</v>
      </c>
      <c r="DD42" s="239">
        <v>0.15625</v>
      </c>
      <c r="DE42" s="239">
        <v>0.15625</v>
      </c>
      <c r="DF42" s="239">
        <v>0.15625</v>
      </c>
      <c r="DG42" s="239">
        <v>0.15625</v>
      </c>
      <c r="DH42" s="239">
        <v>0.15625</v>
      </c>
      <c r="DI42" s="239">
        <v>0.15625</v>
      </c>
      <c r="DJ42" s="239">
        <v>0.15625</v>
      </c>
      <c r="DL42" s="2" t="str" cm="1">
        <f t="array" ref="DL42">_xlfn.IFNA(IF(INDEX(SectorsBlocks,ROW()-ROW(DL$5)+2,MATCH(SUBSTITUTE(RPName," ",""),SectorsBlocks_Top,0))&lt;&gt;0,INDEX(SectorsBlocks,ROW()-ROW(DL$5)+2,MATCH(SUBSTITUTE(RPName," ",""),SectorsBlocks_Top,0)),""),"")</f>
        <v>BQB-BYP</v>
      </c>
      <c r="DM42" s="250" cm="1">
        <f t="array" ref="DM42">_xlfn.IFNA(IF(INDEX(SectorsBlocks,ROW()-ROW(DM$5)+2,MATCH(SUBSTITUTE(RPName," ",""),SectorsBlocks_Top,0))&lt;&gt;0,INDEX(SectorsBlocks,ROW()-ROW(DM$5)+2,MATCH(SUBSTITUTE(RPName," ",""),SectorsBlocks_Top,0)+1),""),"")</f>
        <v>8.3333333333333329E-2</v>
      </c>
    </row>
    <row r="43" spans="1:117" ht="15" customHeight="1" thickBot="1">
      <c r="A43" s="12"/>
      <c r="B43" s="393" t="s">
        <v>779</v>
      </c>
      <c r="C43" s="393"/>
      <c r="D43" s="393"/>
      <c r="E43" s="393"/>
      <c r="F43" s="393"/>
      <c r="G43" s="393"/>
      <c r="H43" s="582" t="s">
        <v>803</v>
      </c>
      <c r="I43" s="582"/>
      <c r="J43" s="62">
        <f>COUNTIF(J15:J42,"Off SBY")+COUNTIF(J15:J41,"Off DDO")</f>
        <v>0</v>
      </c>
      <c r="K43" s="63">
        <f>_xlfn.IFNA(COUNTIF(K15:K42,"Yes")*AdHocInst,0)</f>
        <v>0</v>
      </c>
      <c r="L43" s="262">
        <f>COUNTIF(L15:L42,"Yes")*CancAccom</f>
        <v>0</v>
      </c>
      <c r="M43" s="504" t="s">
        <v>485</v>
      </c>
      <c r="N43" s="505"/>
      <c r="O43" s="58">
        <f>SUM(O15:O42)</f>
        <v>0.26388888888888873</v>
      </c>
      <c r="P43" s="58">
        <f>SUM(P15:P42)</f>
        <v>0.25694444444444448</v>
      </c>
      <c r="Q43" s="150">
        <f>SUM(Q15:Q42)</f>
        <v>0.13715277777777779</v>
      </c>
      <c r="R43" s="501" t="s">
        <v>235</v>
      </c>
      <c r="S43" s="51" t="s">
        <v>100</v>
      </c>
      <c r="T43" s="52" t="s">
        <v>101</v>
      </c>
      <c r="U43" s="381" t="s">
        <v>774</v>
      </c>
      <c r="V43" s="382"/>
      <c r="W43" s="382"/>
      <c r="X43" s="382"/>
      <c r="Y43" s="382"/>
      <c r="Z43" s="382"/>
      <c r="AA43" s="382"/>
      <c r="AB43" s="382"/>
      <c r="AC43" s="382"/>
      <c r="AD43" s="382"/>
      <c r="AE43" s="382"/>
      <c r="AF43" s="382"/>
      <c r="AG43" s="382"/>
      <c r="AH43" s="383"/>
      <c r="AI43" s="501" t="s">
        <v>253</v>
      </c>
      <c r="AJ43" s="51" t="s">
        <v>100</v>
      </c>
      <c r="AK43" s="51" t="s">
        <v>242</v>
      </c>
      <c r="AL43" s="51" t="s">
        <v>117</v>
      </c>
      <c r="AM43" s="504" t="s">
        <v>486</v>
      </c>
      <c r="AN43" s="505"/>
      <c r="AO43" s="58">
        <f>SUM(AO15:AO42)</f>
        <v>0.16666666666666666</v>
      </c>
      <c r="AP43" s="58">
        <f>SUM(AP15:AP42)</f>
        <v>0.16319444444444445</v>
      </c>
      <c r="AQ43" s="150">
        <f>SUM(AQ15:AQ42)</f>
        <v>0.11458333333333334</v>
      </c>
      <c r="AR43" s="20"/>
      <c r="AS43" s="302">
        <f>SUM(AS15:AS42)</f>
        <v>1.2033333333333334</v>
      </c>
      <c r="AT43" s="38">
        <f>SUM(AT15:AT42)</f>
        <v>0.36458333333333331</v>
      </c>
      <c r="AU43" s="303">
        <f>SUM(AU15:AU42)</f>
        <v>1.8930555555555557</v>
      </c>
      <c r="AV43" s="304">
        <f>SUM(AV15:AV42)</f>
        <v>1.77673611111111</v>
      </c>
      <c r="AW43" s="322">
        <f t="shared" ref="AW43" ca="1" si="439">SUM(AW15:AW42)</f>
        <v>0.25972222222141383</v>
      </c>
      <c r="AX43" s="307">
        <f>SUM(AX15:AX42)</f>
        <v>3.3377083333333339</v>
      </c>
      <c r="AY43" s="315">
        <f>SUM(AY15:AY42)</f>
        <v>80.105000000000004</v>
      </c>
      <c r="AZ43" s="308">
        <f>SUM(AZ15:AZ42)</f>
        <v>0.5</v>
      </c>
      <c r="BA43" s="12"/>
      <c r="BB43" s="550" t="str">
        <f>IF(NOT(ISERR(SEARCH("Err",_xlfn.TEXTJOIN("",TRUE,BC15:BI42)))),"Err",IF(ISERR(SEARCH("Inc",_xlfn.TEXTJOIN("",TRUE,BC15:BI42))),"Ok","Inc"))</f>
        <v>Ok</v>
      </c>
      <c r="BC43" s="551"/>
      <c r="BD43" s="551"/>
      <c r="BE43" s="551"/>
      <c r="BF43" s="551"/>
      <c r="BG43" s="551"/>
      <c r="BH43" s="551"/>
      <c r="BI43" s="552"/>
      <c r="BJ43" s="1"/>
      <c r="BK43" s="2" t="str">
        <f t="shared" si="31"/>
        <v/>
      </c>
      <c r="BL43" s="7" t="str">
        <f t="shared" ref="BL43" si="440">IF(AND(ISNUMBER(BM43),BM43&gt;0),BM43,IF(ISNUMBER(VLOOKUP(BK43,RP_Trips,2,FALSE)),VLOOKUP(BK43,RP_Trips,2,FALSE),""))</f>
        <v/>
      </c>
      <c r="BM43" s="7" t="str">
        <f t="shared" ref="BM43" si="441">_xlfn.IFNA(IF(VLOOKUP(BK43,RP_MiscCalc_RouteBlockTimes,2,FALSE)&lt;&gt;0,VLOOKUP(BK43,RP_MiscCalc_RouteBlockTimes,2,FALSE),NA()),_xlfn.IFNA(IF(VLOOKUP(BK43,RP_RouteBlockTime_PreTVL,2,FALSE)&lt;&gt;0,VLOOKUP(BK43,RP_RouteBlockTime_PreTVL,2,FALSE),NA()),_xlfn.IFNA(IF(VLOOKUP(BK43,TVLRouteBlockTimes,2,FALSE)&lt;&gt;0,VLOOKUP(BK43,TVLRouteBlockTimes,2,FALSE),NA()),_xlfn.IFNA(IF(VLOOKUP(BK43,RP_RouteBlockTime_S1,2,FALSE)&lt;&gt;0,VLOOKUP(BK43,RP_RouteBlockTime_S1,2,FALSE),NA()),_xlfn.IFNA(VLOOKUP(BK43,RP_RouteBlockTime_S2,2,FALSE),_xlfn.IFNA(VLOOKUP(BK43,RP_RouteBlockTime_S3,2,FALSE),_xlfn.IFNA(VLOOKUP(BK43,RP_RouteBlockTime_S4,2,FALSE),_xlfn.IFNA(VLOOKUP(BK43,RP_RouteBlockTime_S5,2,FALSE),_xlfn.IFNA(VLOOKUP(BK43,RP_RouteBlockTime_S6,2,FALSE),_xlfn.IFNA(VLOOKUP(BK43,RP_RouteBlockTime_PostTVL,2,FALSE),""))))))))))</f>
        <v/>
      </c>
      <c r="BN43" s="2"/>
      <c r="BO43" s="1"/>
      <c r="BP43" s="235">
        <f ca="1"/>
        <v>1.7361111111111101E-2</v>
      </c>
      <c r="CK43" s="219">
        <f t="shared" si="437"/>
        <v>0.90625</v>
      </c>
      <c r="CL43" s="219">
        <v>9.0277777777777804E-2</v>
      </c>
      <c r="CM43" s="219">
        <v>9.375E-2</v>
      </c>
      <c r="CN43" s="219">
        <f t="shared" si="294"/>
        <v>0.7944444444444444</v>
      </c>
      <c r="CO43" s="219">
        <f t="shared" si="294"/>
        <v>0.12430555555555556</v>
      </c>
      <c r="CP43" s="219">
        <v>9.375E-2</v>
      </c>
      <c r="CQ43" s="219">
        <v>1.8749999999999999E-2</v>
      </c>
      <c r="CS43" s="219">
        <f t="shared" si="438"/>
        <v>1.3888888888888888E-2</v>
      </c>
      <c r="CT43" s="219">
        <v>9.0277777777777804E-2</v>
      </c>
      <c r="CU43" s="219">
        <v>9.375E-2</v>
      </c>
      <c r="CV43" s="219">
        <f t="shared" si="295"/>
        <v>0.90208333333333335</v>
      </c>
      <c r="CW43" s="219">
        <f t="shared" si="295"/>
        <v>0.11736111111111111</v>
      </c>
      <c r="CX43" s="219">
        <v>9.375E-2</v>
      </c>
      <c r="CY43" s="219">
        <v>1.8749999999999999E-2</v>
      </c>
      <c r="DA43" s="240">
        <v>0.15277777777777801</v>
      </c>
      <c r="DB43" s="240">
        <v>0.15972222222222199</v>
      </c>
      <c r="DC43" s="240">
        <v>0.15972222222222199</v>
      </c>
      <c r="DD43" s="240">
        <v>0.15972222222222199</v>
      </c>
      <c r="DE43" s="240">
        <v>0.15972222222222199</v>
      </c>
      <c r="DF43" s="240">
        <v>0.15972222222222199</v>
      </c>
      <c r="DG43" s="240">
        <v>0.15972222222222199</v>
      </c>
      <c r="DH43" s="240">
        <v>0.15972222222222199</v>
      </c>
      <c r="DI43" s="240">
        <v>0.15972222222222199</v>
      </c>
      <c r="DJ43" s="240">
        <v>0.15972222222222199</v>
      </c>
      <c r="DL43" s="2" t="str" cm="1">
        <f t="array" ref="DL43">_xlfn.IFNA(IF(INDEX(SectorsBlocks,ROW()-ROW(DL$5)+2,MATCH(SUBSTITUTE(RPName," ",""),SectorsBlocks_Top,0))&lt;&gt;0,INDEX(SectorsBlocks,ROW()-ROW(DL$5)+2,MATCH(SUBSTITUTE(RPName," ",""),SectorsBlocks_Top,0)),""),"")</f>
        <v>BQB-OCM</v>
      </c>
      <c r="DM43" s="250" cm="1">
        <f t="array" ref="DM43">_xlfn.IFNA(IF(INDEX(SectorsBlocks,ROW()-ROW(DM$5)+2,MATCH(SUBSTITUTE(RPName," ",""),SectorsBlocks_Top,0))&lt;&gt;0,INDEX(SectorsBlocks,ROW()-ROW(DM$5)+2,MATCH(SUBSTITUTE(RPName," ",""),SectorsBlocks_Top,0)+1),""),"")</f>
        <v>8.3333333333333329E-2</v>
      </c>
    </row>
    <row r="44" spans="1:117" ht="15" customHeight="1" thickBot="1">
      <c r="A44" s="12"/>
      <c r="B44" s="394"/>
      <c r="C44" s="394"/>
      <c r="D44" s="394"/>
      <c r="E44" s="394"/>
      <c r="F44" s="394"/>
      <c r="G44" s="394"/>
      <c r="H44" s="583"/>
      <c r="I44" s="583"/>
      <c r="J44" s="311"/>
      <c r="K44" s="20"/>
      <c r="L44" s="311"/>
      <c r="M44" s="387" t="s">
        <v>486</v>
      </c>
      <c r="N44" s="388"/>
      <c r="O44" s="59">
        <f>AO43</f>
        <v>0.16666666666666666</v>
      </c>
      <c r="P44" s="59">
        <f>AP43</f>
        <v>0.16319444444444445</v>
      </c>
      <c r="Q44" s="60">
        <f>AQ43</f>
        <v>0.11458333333333334</v>
      </c>
      <c r="R44" s="502"/>
      <c r="S44" s="40">
        <f>SUM(S15:S42)+SUM(V15:V42)+SUM(Y15:Y42)+SUM(AB15:AB42)+SUM(AE15:AE42)+SUM(AH15:AH42)</f>
        <v>1.8263888888888888</v>
      </c>
      <c r="T44" s="41">
        <f>SUM(T15:T42)+SUM(W15:W42)+SUM(Z15:Z42)+SUM(AC15:AC42)+SUM(AF15:AF42)+SUM(AI15:AI42)</f>
        <v>1.8687499999999999</v>
      </c>
      <c r="U44" s="384"/>
      <c r="V44" s="385"/>
      <c r="W44" s="385"/>
      <c r="X44" s="385"/>
      <c r="Y44" s="385"/>
      <c r="Z44" s="385"/>
      <c r="AA44" s="385"/>
      <c r="AB44" s="385"/>
      <c r="AC44" s="385"/>
      <c r="AD44" s="385"/>
      <c r="AE44" s="385"/>
      <c r="AF44" s="385"/>
      <c r="AG44" s="385"/>
      <c r="AH44" s="386"/>
      <c r="AI44" s="502"/>
      <c r="AJ44" s="42">
        <f>SUM(AJ15:AJ42)</f>
        <v>1.8263888888888891</v>
      </c>
      <c r="AK44" s="43">
        <f>SUM(AK15:AK42)</f>
        <v>1.8687499999999999</v>
      </c>
      <c r="AL44" s="43">
        <f>SUM(AL15:AL42)</f>
        <v>1.8930555555555557</v>
      </c>
      <c r="AM44" s="387" t="s">
        <v>485</v>
      </c>
      <c r="AN44" s="388"/>
      <c r="AO44" s="59">
        <f>O43</f>
        <v>0.26388888888888873</v>
      </c>
      <c r="AP44" s="59">
        <f>P43</f>
        <v>0.25694444444444448</v>
      </c>
      <c r="AQ44" s="60">
        <f>Q43</f>
        <v>0.13715277777777779</v>
      </c>
      <c r="AR44" s="20"/>
      <c r="AS44" s="12"/>
      <c r="AT44" s="56"/>
      <c r="AU44" s="509">
        <f>MAX(AU15:AV15)+MAX(AU16:AV16)+MAX(AU17:AV17)+MAX(AU18:AV18)+MAX(AU19:AV19)+MAX(AU20:AV20)+MAX(AU21:AV21)+MAX(AU22:AV22)+MAX(AU23:AV23)+MAX(AU24:AV24)+MAX(AU25:AV25)+MAX(AU26:AV26)+MAX(AU27:AV27)+MAX(AU28:AV28)+MAX(AU29:AV29)+MAX(AU30:AV30)+MAX(AU31:AV31)+MAX(AU32:AV32)+MAX(AU33:AV33)+MAX(AU34:AV34)+MAX(AU35:AV35)+MAX(AU36:AV36)+MAX(AU37:AV37)+MAX(AU38:AV38)+MAX(AU39:AV39)+MAX(AU40:AV40)+MAX(AU41:AV41)+MAX(AU42:AV42)</f>
        <v>2.171875</v>
      </c>
      <c r="AV44" s="510"/>
      <c r="AW44" s="316" t="s">
        <v>806</v>
      </c>
      <c r="AX44" s="307">
        <f ca="1">RP_Ttl_TripRIG+RP_TtlDailyCR</f>
        <v>3.5974305555547477</v>
      </c>
      <c r="AY44" s="361" t="s">
        <v>809</v>
      </c>
      <c r="AZ44" s="361"/>
      <c r="BA44" s="12"/>
      <c r="BB44" s="12"/>
      <c r="BC44" s="90"/>
      <c r="BD44" s="90"/>
      <c r="BE44" s="12"/>
      <c r="BF44" s="12"/>
      <c r="BG44" s="12"/>
      <c r="BH44" s="12"/>
      <c r="BI44" s="12"/>
      <c r="BJ44" s="12"/>
      <c r="BK44" s="2" t="str">
        <f t="shared" si="31"/>
        <v/>
      </c>
      <c r="BL44" s="7" t="str">
        <f t="shared" ref="BL44" si="442">IF(AND(ISNUMBER(BM44),BM44&gt;0),BM44,IF(ISNUMBER(VLOOKUP(BK44,RP_Trips,2,FALSE)),VLOOKUP(BK44,RP_Trips,2,FALSE),""))</f>
        <v/>
      </c>
      <c r="BM44" s="7" t="str">
        <f t="shared" ref="BM44" si="443">_xlfn.IFNA(IF(VLOOKUP(BK44,RP_MiscCalc_RouteBlockTimes,2,FALSE)&lt;&gt;0,VLOOKUP(BK44,RP_MiscCalc_RouteBlockTimes,2,FALSE),NA()),_xlfn.IFNA(IF(VLOOKUP(BK44,RP_RouteBlockTime_PreTVL,2,FALSE)&lt;&gt;0,VLOOKUP(BK44,RP_RouteBlockTime_PreTVL,2,FALSE),NA()),_xlfn.IFNA(IF(VLOOKUP(BK44,TVLRouteBlockTimes,2,FALSE)&lt;&gt;0,VLOOKUP(BK44,TVLRouteBlockTimes,2,FALSE),NA()),_xlfn.IFNA(IF(VLOOKUP(BK44,RP_RouteBlockTime_S1,2,FALSE)&lt;&gt;0,VLOOKUP(BK44,RP_RouteBlockTime_S1,2,FALSE),NA()),_xlfn.IFNA(VLOOKUP(BK44,RP_RouteBlockTime_S2,2,FALSE),_xlfn.IFNA(VLOOKUP(BK44,RP_RouteBlockTime_S3,2,FALSE),_xlfn.IFNA(VLOOKUP(BK44,RP_RouteBlockTime_S4,2,FALSE),_xlfn.IFNA(VLOOKUP(BK44,RP_RouteBlockTime_S5,2,FALSE),_xlfn.IFNA(VLOOKUP(BK44,RP_RouteBlockTime_S6,2,FALSE),_xlfn.IFNA(VLOOKUP(BK44,RP_RouteBlockTime_PostTVL,2,FALSE),""))))))))))</f>
        <v/>
      </c>
      <c r="BN44" s="2"/>
      <c r="BO44" s="1"/>
      <c r="BP44" s="235">
        <f ca="1"/>
        <v>1.8055555555555599E-2</v>
      </c>
      <c r="BR44" s="268" t="s">
        <v>728</v>
      </c>
      <c r="BS44" s="276" t="s">
        <v>729</v>
      </c>
      <c r="BT44" s="268" t="s">
        <v>741</v>
      </c>
      <c r="CK44" s="219">
        <f t="shared" si="437"/>
        <v>0.90972222222222221</v>
      </c>
      <c r="CL44" s="219">
        <v>9.375E-2</v>
      </c>
      <c r="CM44" s="219">
        <v>9.7222222222222196E-2</v>
      </c>
      <c r="CN44" s="219">
        <f t="shared" si="294"/>
        <v>0.79513888888888884</v>
      </c>
      <c r="CO44" s="219">
        <f t="shared" si="294"/>
        <v>0.125</v>
      </c>
      <c r="CP44" s="219">
        <v>9.7222222222222196E-2</v>
      </c>
      <c r="CQ44" s="219">
        <v>1.94444444444444E-2</v>
      </c>
      <c r="CS44" s="219">
        <f t="shared" si="438"/>
        <v>1.7361111111111112E-2</v>
      </c>
      <c r="CT44" s="219">
        <v>9.375E-2</v>
      </c>
      <c r="CU44" s="219">
        <v>9.7222222222222196E-2</v>
      </c>
      <c r="CV44" s="219">
        <f t="shared" si="295"/>
        <v>0.90277777777777779</v>
      </c>
      <c r="CW44" s="219">
        <f t="shared" si="295"/>
        <v>0.11805555555555555</v>
      </c>
      <c r="CX44" s="219">
        <v>9.7222222222222196E-2</v>
      </c>
      <c r="CY44" s="219">
        <v>1.94444444444444E-2</v>
      </c>
      <c r="DA44" s="240">
        <v>0.15625</v>
      </c>
      <c r="DB44" s="240">
        <v>0.163194444444444</v>
      </c>
      <c r="DC44" s="240">
        <v>0.163194444444444</v>
      </c>
      <c r="DD44" s="240">
        <v>0.163194444444444</v>
      </c>
      <c r="DE44" s="240">
        <v>0.163194444444444</v>
      </c>
      <c r="DF44" s="240">
        <v>0.163194444444444</v>
      </c>
      <c r="DG44" s="240">
        <v>0.163194444444444</v>
      </c>
      <c r="DH44" s="240">
        <v>0.163194444444444</v>
      </c>
      <c r="DI44" s="240">
        <v>0.163194444444444</v>
      </c>
      <c r="DJ44" s="240">
        <v>0.163194444444444</v>
      </c>
      <c r="DL44" s="2" t="str" cm="1">
        <f t="array" ref="DL44">_xlfn.IFNA(IF(INDEX(SectorsBlocks,ROW()-ROW(DL$5)+2,MATCH(SUBSTITUTE(RPName," ",""),SectorsBlocks_Top,0))&lt;&gt;0,INDEX(SectorsBlocks,ROW()-ROW(DL$5)+2,MATCH(SUBSTITUTE(RPName," ",""),SectorsBlocks_Top,0)),""),"")</f>
        <v>BQB-PER</v>
      </c>
      <c r="DM44" s="250" cm="1">
        <f t="array" ref="DM44">_xlfn.IFNA(IF(INDEX(SectorsBlocks,ROW()-ROW(DM$5)+2,MATCH(SUBSTITUTE(RPName," ",""),SectorsBlocks_Top,0))&lt;&gt;0,INDEX(SectorsBlocks,ROW()-ROW(DM$5)+2,MATCH(SUBSTITUTE(RPName," ",""),SectorsBlocks_Top,0)+1),""),"")</f>
        <v>2.7777777777777776E-2</v>
      </c>
    </row>
    <row r="45" spans="1:117" ht="15" customHeight="1" thickBot="1">
      <c r="A45" s="12"/>
      <c r="B45" s="20"/>
      <c r="C45" s="20"/>
      <c r="D45" s="20"/>
      <c r="E45" s="20"/>
      <c r="F45" s="20"/>
      <c r="G45" s="55"/>
      <c r="H45" s="311"/>
      <c r="I45" s="311"/>
      <c r="J45" s="311"/>
      <c r="K45" s="20"/>
      <c r="L45" s="311"/>
      <c r="M45" s="379" t="s">
        <v>203</v>
      </c>
      <c r="N45" s="380"/>
      <c r="O45" s="38">
        <f>SUM(O43:O44)</f>
        <v>0.43055555555555536</v>
      </c>
      <c r="P45" s="38">
        <f t="shared" ref="P45:Q45" si="444">SUM(P43:P44)</f>
        <v>0.42013888888888895</v>
      </c>
      <c r="Q45" s="39">
        <f t="shared" si="444"/>
        <v>0.25173611111111116</v>
      </c>
      <c r="S45" s="20"/>
      <c r="T45" s="20"/>
      <c r="U45" s="20"/>
      <c r="V45" s="20"/>
      <c r="W45" s="129"/>
      <c r="X45" s="129"/>
      <c r="Y45" s="129"/>
      <c r="Z45" s="129"/>
      <c r="AA45" s="129"/>
      <c r="AB45" s="12"/>
      <c r="AC45" s="12"/>
      <c r="AD45" s="12"/>
      <c r="AE45" s="12"/>
      <c r="AF45" s="12"/>
      <c r="AG45" s="12"/>
      <c r="AH45" s="12"/>
      <c r="AI45" s="12"/>
      <c r="AJ45" s="309"/>
      <c r="AK45" s="309"/>
      <c r="AL45" s="309"/>
      <c r="AM45" s="372" t="s">
        <v>203</v>
      </c>
      <c r="AN45" s="373"/>
      <c r="AO45" s="38">
        <f>SUM(AO43:AO44)</f>
        <v>0.43055555555555536</v>
      </c>
      <c r="AP45" s="38">
        <f t="shared" ref="AP45:AQ45" si="445">SUM(AP43:AP44)</f>
        <v>0.42013888888888895</v>
      </c>
      <c r="AQ45" s="39">
        <f t="shared" si="445"/>
        <v>0.25173611111111116</v>
      </c>
      <c r="AS45" s="20"/>
      <c r="AT45" s="12"/>
      <c r="AU45" s="56"/>
      <c r="AV45" s="12"/>
      <c r="AY45" s="12"/>
      <c r="AZ45" s="20"/>
      <c r="BA45" s="20"/>
      <c r="BB45" s="20"/>
      <c r="BC45" s="90"/>
      <c r="BD45" s="90"/>
      <c r="BE45" s="12"/>
      <c r="BF45" s="12"/>
      <c r="BG45" s="12"/>
      <c r="BH45" s="12"/>
      <c r="BI45" s="12"/>
      <c r="BJ45" s="12"/>
      <c r="BK45" s="2" t="str">
        <f t="shared" si="31"/>
        <v/>
      </c>
      <c r="BL45" s="7" t="str">
        <f t="shared" ref="BL45" si="446">IF(AND(ISNUMBER(BM45),BM45&gt;0),BM45,IF(ISNUMBER(VLOOKUP(BK45,RP_Trips,2,FALSE)),VLOOKUP(BK45,RP_Trips,2,FALSE),""))</f>
        <v/>
      </c>
      <c r="BM45" s="7" t="str">
        <f t="shared" ref="BM45" si="447">_xlfn.IFNA(IF(VLOOKUP(BK45,RP_MiscCalc_RouteBlockTimes,2,FALSE)&lt;&gt;0,VLOOKUP(BK45,RP_MiscCalc_RouteBlockTimes,2,FALSE),NA()),_xlfn.IFNA(IF(VLOOKUP(BK45,RP_RouteBlockTime_PreTVL,2,FALSE)&lt;&gt;0,VLOOKUP(BK45,RP_RouteBlockTime_PreTVL,2,FALSE),NA()),_xlfn.IFNA(IF(VLOOKUP(BK45,TVLRouteBlockTimes,2,FALSE)&lt;&gt;0,VLOOKUP(BK45,TVLRouteBlockTimes,2,FALSE),NA()),_xlfn.IFNA(IF(VLOOKUP(BK45,RP_RouteBlockTime_S1,2,FALSE)&lt;&gt;0,VLOOKUP(BK45,RP_RouteBlockTime_S1,2,FALSE),NA()),_xlfn.IFNA(VLOOKUP(BK45,RP_RouteBlockTime_S2,2,FALSE),_xlfn.IFNA(VLOOKUP(BK45,RP_RouteBlockTime_S3,2,FALSE),_xlfn.IFNA(VLOOKUP(BK45,RP_RouteBlockTime_S4,2,FALSE),_xlfn.IFNA(VLOOKUP(BK45,RP_RouteBlockTime_S5,2,FALSE),_xlfn.IFNA(VLOOKUP(BK45,RP_RouteBlockTime_S6,2,FALSE),_xlfn.IFNA(VLOOKUP(BK45,RP_RouteBlockTime_PostTVL,2,FALSE),""))))))))))</f>
        <v/>
      </c>
      <c r="BN45" s="2"/>
      <c r="BO45" s="1"/>
      <c r="BP45" s="235">
        <f ca="1"/>
        <v>1.8749999999999999E-2</v>
      </c>
      <c r="BR45" s="269">
        <f>RP_StartDate-7</f>
        <v>43704</v>
      </c>
      <c r="BS45" s="277">
        <f>RP_StartDate</f>
        <v>43711</v>
      </c>
      <c r="BT45" s="278">
        <f>RP_StartDate-7</f>
        <v>43704</v>
      </c>
      <c r="CK45" s="219">
        <f t="shared" si="437"/>
        <v>0.91319444444444442</v>
      </c>
      <c r="CL45" s="219">
        <v>9.7222222222222196E-2</v>
      </c>
      <c r="CM45" s="219">
        <v>0.100694444444444</v>
      </c>
      <c r="CN45" s="219">
        <f t="shared" si="294"/>
        <v>0.79583333333333328</v>
      </c>
      <c r="CO45" s="219">
        <f t="shared" si="294"/>
        <v>0.12569444444444444</v>
      </c>
      <c r="CP45" s="219">
        <v>0.100694444444444</v>
      </c>
      <c r="CQ45" s="219">
        <v>2.0138888888888901E-2</v>
      </c>
      <c r="CS45" s="219">
        <f t="shared" si="438"/>
        <v>2.0833333333333336E-2</v>
      </c>
      <c r="CT45" s="219">
        <v>9.7222222222222196E-2</v>
      </c>
      <c r="CU45" s="219">
        <v>0.100694444444444</v>
      </c>
      <c r="CV45" s="219">
        <f t="shared" si="295"/>
        <v>0.90347222222222223</v>
      </c>
      <c r="CW45" s="219">
        <f t="shared" si="295"/>
        <v>0.11874999999999999</v>
      </c>
      <c r="CX45" s="219">
        <v>0.100694444444444</v>
      </c>
      <c r="CY45" s="219">
        <v>2.0138888888888901E-2</v>
      </c>
      <c r="DA45" s="240">
        <v>0.15972222222222199</v>
      </c>
      <c r="DB45" s="240">
        <v>0.16666666666666699</v>
      </c>
      <c r="DC45" s="240">
        <v>0.16666666666666699</v>
      </c>
      <c r="DD45" s="240">
        <v>0.16666666666666699</v>
      </c>
      <c r="DE45" s="240">
        <v>0.16666666666666699</v>
      </c>
      <c r="DF45" s="240">
        <v>0.16666666666666699</v>
      </c>
      <c r="DG45" s="240">
        <v>0.16666666666666699</v>
      </c>
      <c r="DH45" s="240">
        <v>0.16666666666666699</v>
      </c>
      <c r="DI45" s="240">
        <v>0.16666666666666699</v>
      </c>
      <c r="DJ45" s="240">
        <v>0.16666666666666699</v>
      </c>
      <c r="DL45" s="2" t="str" cm="1">
        <f t="array" ref="DL45">_xlfn.IFNA(IF(INDEX(SectorsBlocks,ROW()-ROW(DL$5)+2,MATCH(SUBSTITUTE(RPName," ",""),SectorsBlocks_Top,0))&lt;&gt;0,INDEX(SectorsBlocks,ROW()-ROW(DL$5)+2,MATCH(SUBSTITUTE(RPName," ",""),SectorsBlocks_Top,0)),""),"")</f>
        <v>BYP-BQB</v>
      </c>
      <c r="DM45" s="250" cm="1">
        <f t="array" ref="DM45">_xlfn.IFNA(IF(INDEX(SectorsBlocks,ROW()-ROW(DM$5)+2,MATCH(SUBSTITUTE(RPName," ",""),SectorsBlocks_Top,0))&lt;&gt;0,INDEX(SectorsBlocks,ROW()-ROW(DM$5)+2,MATCH(SUBSTITUTE(RPName," ",""),SectorsBlocks_Top,0)+1),""),"")</f>
        <v>8.3333333333333329E-2</v>
      </c>
    </row>
    <row r="46" spans="1:117" ht="15" customHeight="1" thickBot="1">
      <c r="A46" s="12"/>
      <c r="B46" s="20"/>
      <c r="C46" s="20"/>
      <c r="D46" s="20"/>
      <c r="E46" s="20"/>
      <c r="F46" s="20"/>
      <c r="G46" s="20"/>
      <c r="H46" s="20"/>
      <c r="I46" s="20"/>
      <c r="J46" s="20"/>
      <c r="K46" s="20"/>
      <c r="L46" s="20"/>
      <c r="M46" s="20"/>
      <c r="N46" s="20"/>
      <c r="O46" s="20"/>
      <c r="P46" s="20"/>
      <c r="Q46" s="20"/>
      <c r="R46" s="20"/>
      <c r="S46" s="12"/>
      <c r="T46" s="12"/>
      <c r="U46" s="12"/>
      <c r="V46" s="12"/>
      <c r="W46" s="12"/>
      <c r="X46" s="12"/>
      <c r="Y46" s="12"/>
      <c r="Z46" s="12"/>
      <c r="AA46" s="12"/>
      <c r="AB46" s="12"/>
      <c r="AC46" s="12"/>
      <c r="AD46" s="12"/>
      <c r="AE46" s="12"/>
      <c r="AF46" s="12"/>
      <c r="AG46" s="12"/>
      <c r="AH46" s="12"/>
      <c r="AI46" s="20"/>
      <c r="AJ46" s="310"/>
      <c r="AK46" s="310"/>
      <c r="AL46" s="310"/>
      <c r="AM46" s="310"/>
      <c r="AN46" s="20"/>
      <c r="AO46" s="20"/>
      <c r="AP46" s="20"/>
      <c r="AQ46" s="20"/>
      <c r="AR46" s="20"/>
      <c r="AS46" s="20"/>
      <c r="AT46" s="12"/>
      <c r="AU46" s="12"/>
      <c r="AV46" s="12"/>
      <c r="AW46" s="12"/>
      <c r="AX46" s="20"/>
      <c r="AY46" s="20"/>
      <c r="AZ46" s="20"/>
      <c r="BA46" s="12"/>
      <c r="BB46" s="12"/>
      <c r="BC46" s="90"/>
      <c r="BD46" s="90"/>
      <c r="BE46" s="12"/>
      <c r="BF46" s="12"/>
      <c r="BG46" s="12"/>
      <c r="BH46" s="12"/>
      <c r="BI46" s="12"/>
      <c r="BJ46" s="12"/>
      <c r="BK46" s="2"/>
      <c r="BL46" s="7" t="str">
        <f t="shared" ref="BL46" si="448">IF(AND(ISNUMBER(BM46),BM46&gt;0),BM46,IF(ISNUMBER(VLOOKUP(BK46,RP_Trips,2,FALSE)),VLOOKUP(BK46,RP_Trips,2,FALSE),""))</f>
        <v/>
      </c>
      <c r="BM46" s="7" t="str">
        <f t="shared" ref="BM46" si="449">_xlfn.IFNA(IF(VLOOKUP(BK46,RP_MiscCalc_RouteBlockTimes,2,FALSE)&lt;&gt;0,VLOOKUP(BK46,RP_MiscCalc_RouteBlockTimes,2,FALSE),NA()),_xlfn.IFNA(IF(VLOOKUP(BK46,RP_RouteBlockTime_PreTVL,2,FALSE)&lt;&gt;0,VLOOKUP(BK46,RP_RouteBlockTime_PreTVL,2,FALSE),NA()),_xlfn.IFNA(IF(VLOOKUP(BK46,TVLRouteBlockTimes,2,FALSE)&lt;&gt;0,VLOOKUP(BK46,TVLRouteBlockTimes,2,FALSE),NA()),_xlfn.IFNA(IF(VLOOKUP(BK46,RP_RouteBlockTime_S1,2,FALSE)&lt;&gt;0,VLOOKUP(BK46,RP_RouteBlockTime_S1,2,FALSE),NA()),_xlfn.IFNA(VLOOKUP(BK46,RP_RouteBlockTime_S2,2,FALSE),_xlfn.IFNA(VLOOKUP(BK46,RP_RouteBlockTime_S3,2,FALSE),_xlfn.IFNA(VLOOKUP(BK46,RP_RouteBlockTime_S4,2,FALSE),_xlfn.IFNA(VLOOKUP(BK46,RP_RouteBlockTime_S5,2,FALSE),_xlfn.IFNA(VLOOKUP(BK46,RP_RouteBlockTime_S6,2,FALSE),_xlfn.IFNA(VLOOKUP(BK46,RP_RouteBlockTime_PostTVL,2,FALSE),""))))))))))</f>
        <v/>
      </c>
      <c r="BN46" s="2"/>
      <c r="BO46" s="1"/>
      <c r="BP46" s="235">
        <f ca="1"/>
        <v>1.94444444444444E-2</v>
      </c>
      <c r="BR46" s="269">
        <f>BR45+1</f>
        <v>43705</v>
      </c>
      <c r="BS46" s="277">
        <f>BS45+1</f>
        <v>43712</v>
      </c>
      <c r="BT46" s="278">
        <f>BT45+1</f>
        <v>43705</v>
      </c>
      <c r="CK46" s="219">
        <f t="shared" si="437"/>
        <v>0.91666666666666663</v>
      </c>
      <c r="CL46" s="219">
        <v>0.100694444444444</v>
      </c>
      <c r="CM46" s="219">
        <v>0.104166666666667</v>
      </c>
      <c r="CN46" s="219">
        <f t="shared" si="294"/>
        <v>0.79652777777777772</v>
      </c>
      <c r="CO46" s="219">
        <f t="shared" si="294"/>
        <v>0.12638888888888888</v>
      </c>
      <c r="CP46" s="219">
        <v>0.104166666666667</v>
      </c>
      <c r="CQ46" s="219">
        <v>2.0833333333333301E-2</v>
      </c>
      <c r="CS46" s="219">
        <f t="shared" si="438"/>
        <v>2.4305555555555552E-2</v>
      </c>
      <c r="CT46" s="219">
        <v>0.100694444444444</v>
      </c>
      <c r="CU46" s="219">
        <v>0.104166666666667</v>
      </c>
      <c r="CV46" s="219">
        <f t="shared" si="295"/>
        <v>0.90416666666666667</v>
      </c>
      <c r="CW46" s="219">
        <f t="shared" si="295"/>
        <v>0.11944444444444444</v>
      </c>
      <c r="CX46" s="219">
        <v>0.104166666666667</v>
      </c>
      <c r="CY46" s="219">
        <v>2.0833333333333301E-2</v>
      </c>
      <c r="DA46" s="240">
        <v>0.163194444444444</v>
      </c>
      <c r="DB46" s="240">
        <v>0.17013888888888901</v>
      </c>
      <c r="DC46" s="240">
        <v>0.17013888888888901</v>
      </c>
      <c r="DD46" s="240">
        <v>0.17013888888888901</v>
      </c>
      <c r="DE46" s="240">
        <v>0.17013888888888901</v>
      </c>
      <c r="DF46" s="240">
        <v>0.17013888888888901</v>
      </c>
      <c r="DG46" s="240">
        <v>0.17013888888888901</v>
      </c>
      <c r="DH46" s="240">
        <v>0.17013888888888901</v>
      </c>
      <c r="DI46" s="240">
        <v>0.17013888888888901</v>
      </c>
      <c r="DJ46" s="240">
        <v>0.17013888888888901</v>
      </c>
      <c r="DL46" s="2" t="str" cm="1">
        <f t="array" ref="DL46">_xlfn.IFNA(IF(INDEX(SectorsBlocks,ROW()-ROW(DL$5)+2,MATCH(SUBSTITUTE(RPName," ",""),SectorsBlocks_Top,0))&lt;&gt;0,INDEX(SectorsBlocks,ROW()-ROW(DL$5)+2,MATCH(SUBSTITUTE(RPName," ",""),SectorsBlocks_Top,0)),""),"")</f>
        <v>BYP-OOD</v>
      </c>
      <c r="DM46" s="250" cm="1">
        <f t="array" ref="DM46">_xlfn.IFNA(IF(INDEX(SectorsBlocks,ROW()-ROW(DM$5)+2,MATCH(SUBSTITUTE(RPName," ",""),SectorsBlocks_Top,0))&lt;&gt;0,INDEX(SectorsBlocks,ROW()-ROW(DM$5)+2,MATCH(SUBSTITUTE(RPName," ",""),SectorsBlocks_Top,0)+1),""),"")</f>
        <v>2.0833333333333332E-2</v>
      </c>
    </row>
    <row r="47" spans="1:117" ht="15" customHeight="1" thickBot="1">
      <c r="A47" s="12"/>
      <c r="B47" s="649" t="s">
        <v>433</v>
      </c>
      <c r="C47" s="650"/>
      <c r="D47" s="413" t="s">
        <v>430</v>
      </c>
      <c r="E47" s="414"/>
      <c r="F47" s="414"/>
      <c r="G47" s="414"/>
      <c r="H47" s="414"/>
      <c r="I47" s="414"/>
      <c r="J47" s="414"/>
      <c r="K47" s="414"/>
      <c r="L47" s="414"/>
      <c r="M47" s="414"/>
      <c r="N47" s="414"/>
      <c r="O47" s="414"/>
      <c r="P47" s="415" t="s">
        <v>762</v>
      </c>
      <c r="Q47" s="416"/>
      <c r="R47" s="20"/>
      <c r="S47" s="495" t="s">
        <v>412</v>
      </c>
      <c r="T47" s="496"/>
      <c r="U47" s="496"/>
      <c r="V47" s="496"/>
      <c r="W47" s="497"/>
      <c r="X47" s="20"/>
      <c r="Y47" s="413" t="s">
        <v>748</v>
      </c>
      <c r="Z47" s="414"/>
      <c r="AA47" s="414"/>
      <c r="AB47" s="414"/>
      <c r="AC47" s="414"/>
      <c r="AD47" s="414"/>
      <c r="AE47" s="414"/>
      <c r="AF47" s="414"/>
      <c r="AG47" s="469"/>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 t="str">
        <f t="shared" ref="BK47:BK99" si="450">IF(BN47&lt;&gt;0,BN47,"")</f>
        <v/>
      </c>
      <c r="BL47" s="7" t="str">
        <f t="shared" ref="BL47" si="451">IF(AND(ISNUMBER(BM47),BM47&gt;0),BM47,IF(ISNUMBER(VLOOKUP(BK47,RP_Trips,2,FALSE)),VLOOKUP(BK47,RP_Trips,2,FALSE),""))</f>
        <v/>
      </c>
      <c r="BM47" s="7" t="str">
        <f t="shared" ref="BM47" si="452">_xlfn.IFNA(IF(VLOOKUP(BK47,RP_MiscCalc_RouteBlockTimes,2,FALSE)&lt;&gt;0,VLOOKUP(BK47,RP_MiscCalc_RouteBlockTimes,2,FALSE),NA()),_xlfn.IFNA(IF(VLOOKUP(BK47,RP_RouteBlockTime_PreTVL,2,FALSE)&lt;&gt;0,VLOOKUP(BK47,RP_RouteBlockTime_PreTVL,2,FALSE),NA()),_xlfn.IFNA(IF(VLOOKUP(BK47,TVLRouteBlockTimes,2,FALSE)&lt;&gt;0,VLOOKUP(BK47,TVLRouteBlockTimes,2,FALSE),NA()),_xlfn.IFNA(IF(VLOOKUP(BK47,RP_RouteBlockTime_S1,2,FALSE)&lt;&gt;0,VLOOKUP(BK47,RP_RouteBlockTime_S1,2,FALSE),NA()),_xlfn.IFNA(VLOOKUP(BK47,RP_RouteBlockTime_S2,2,FALSE),_xlfn.IFNA(VLOOKUP(BK47,RP_RouteBlockTime_S3,2,FALSE),_xlfn.IFNA(VLOOKUP(BK47,RP_RouteBlockTime_S4,2,FALSE),_xlfn.IFNA(VLOOKUP(BK47,RP_RouteBlockTime_S5,2,FALSE),_xlfn.IFNA(VLOOKUP(BK47,RP_RouteBlockTime_S6,2,FALSE),_xlfn.IFNA(VLOOKUP(BK47,RP_RouteBlockTime_PostTVL,2,FALSE),""))))))))))</f>
        <v/>
      </c>
      <c r="BN47" s="2"/>
      <c r="BO47" s="1"/>
      <c r="BP47" s="235">
        <f ca="1"/>
        <v>2.0138888888888901E-2</v>
      </c>
      <c r="BR47" s="269">
        <f t="shared" ref="BR47:BT62" si="453">BR46+1</f>
        <v>43706</v>
      </c>
      <c r="BS47" s="277">
        <f t="shared" si="453"/>
        <v>43713</v>
      </c>
      <c r="BT47" s="278">
        <f t="shared" si="453"/>
        <v>43706</v>
      </c>
      <c r="CK47" s="219">
        <f t="shared" si="437"/>
        <v>0.92013888888888884</v>
      </c>
      <c r="CL47" s="219">
        <v>0.104166666666667</v>
      </c>
      <c r="CM47" s="219">
        <v>0.10763888888888901</v>
      </c>
      <c r="CN47" s="219">
        <f t="shared" si="294"/>
        <v>0.79722222222222217</v>
      </c>
      <c r="CO47" s="219">
        <f t="shared" si="294"/>
        <v>0.12708333333333333</v>
      </c>
      <c r="CP47" s="219">
        <v>0.10763888888888901</v>
      </c>
      <c r="CQ47" s="219">
        <v>2.1527777777777798E-2</v>
      </c>
      <c r="CS47" s="219">
        <f t="shared" si="438"/>
        <v>2.7777777777777776E-2</v>
      </c>
      <c r="CT47" s="219">
        <v>0.104166666666667</v>
      </c>
      <c r="CU47" s="219">
        <v>0.10763888888888901</v>
      </c>
      <c r="CV47" s="219">
        <f t="shared" si="295"/>
        <v>0.90486111111111112</v>
      </c>
      <c r="CW47" s="219">
        <f t="shared" si="295"/>
        <v>0.12013888888888889</v>
      </c>
      <c r="CX47" s="219">
        <v>0.10763888888888901</v>
      </c>
      <c r="CY47" s="219">
        <v>2.1527777777777798E-2</v>
      </c>
      <c r="DA47" s="240">
        <v>0.16666666666666699</v>
      </c>
      <c r="DB47" s="240">
        <v>0.17361111111111099</v>
      </c>
      <c r="DC47" s="240">
        <v>0.17361111111111099</v>
      </c>
      <c r="DD47" s="240">
        <v>0.17361111111111099</v>
      </c>
      <c r="DE47" s="240">
        <v>0.17361111111111099</v>
      </c>
      <c r="DF47" s="240">
        <v>0.17361111111111099</v>
      </c>
      <c r="DG47" s="240">
        <v>0.17361111111111099</v>
      </c>
      <c r="DH47" s="240">
        <v>0.17361111111111099</v>
      </c>
      <c r="DI47" s="240">
        <v>0.17361111111111099</v>
      </c>
      <c r="DJ47" s="240">
        <v>0.17361111111111099</v>
      </c>
      <c r="DL47" s="2" t="str" cm="1">
        <f t="array" ref="DL47">_xlfn.IFNA(IF(INDEX(SectorsBlocks,ROW()-ROW(DL$5)+2,MATCH(SUBSTITUTE(RPName," ",""),SectorsBlocks_Top,0))&lt;&gt;0,INDEX(SectorsBlocks,ROW()-ROW(DL$5)+2,MATCH(SUBSTITUTE(RPName," ",""),SectorsBlocks_Top,0)),""),"")</f>
        <v>BYP-PER</v>
      </c>
      <c r="DM47" s="250" cm="1">
        <f t="array" ref="DM47">_xlfn.IFNA(IF(INDEX(SectorsBlocks,ROW()-ROW(DM$5)+2,MATCH(SUBSTITUTE(RPName," ",""),SectorsBlocks_Top,0))&lt;&gt;0,INDEX(SectorsBlocks,ROW()-ROW(DM$5)+2,MATCH(SUBSTITUTE(RPName," ",""),SectorsBlocks_Top,0)+1),""),"")</f>
        <v>7.6388888888888895E-2</v>
      </c>
    </row>
    <row r="48" spans="1:117" ht="15" customHeight="1" thickBot="1">
      <c r="A48" s="12"/>
      <c r="B48" s="589"/>
      <c r="C48" s="590"/>
      <c r="D48" s="580" t="s">
        <v>429</v>
      </c>
      <c r="E48" s="581"/>
      <c r="F48" s="581"/>
      <c r="G48" s="581"/>
      <c r="H48" s="581"/>
      <c r="I48" s="581" t="s">
        <v>428</v>
      </c>
      <c r="J48" s="581"/>
      <c r="K48" s="581"/>
      <c r="L48" s="581"/>
      <c r="M48" s="581"/>
      <c r="N48" s="645" t="s">
        <v>398</v>
      </c>
      <c r="O48" s="645" t="s">
        <v>1</v>
      </c>
      <c r="P48" s="417"/>
      <c r="Q48" s="418"/>
      <c r="R48" s="20"/>
      <c r="S48" s="370" t="s">
        <v>403</v>
      </c>
      <c r="T48" s="371"/>
      <c r="U48" s="78" t="s">
        <v>119</v>
      </c>
      <c r="V48" s="78" t="s">
        <v>401</v>
      </c>
      <c r="W48" s="466" t="s">
        <v>402</v>
      </c>
      <c r="X48" s="20"/>
      <c r="Y48" s="286"/>
      <c r="Z48" s="507" t="s">
        <v>736</v>
      </c>
      <c r="AA48" s="508"/>
      <c r="AB48" s="507" t="s">
        <v>737</v>
      </c>
      <c r="AC48" s="508"/>
      <c r="AD48" s="287" t="s">
        <v>739</v>
      </c>
      <c r="AE48" s="287" t="s">
        <v>743</v>
      </c>
      <c r="AF48" s="288" t="s">
        <v>739</v>
      </c>
      <c r="AG48" s="288" t="s">
        <v>808</v>
      </c>
      <c r="AH48" s="20"/>
      <c r="AI48" s="506" t="s">
        <v>725</v>
      </c>
      <c r="AJ48" s="506"/>
      <c r="AK48" s="506"/>
      <c r="AL48" s="506"/>
      <c r="AM48" s="506"/>
      <c r="AN48" s="506"/>
      <c r="AO48" s="506"/>
      <c r="AP48" s="506"/>
      <c r="AQ48" s="506"/>
      <c r="AR48" s="506"/>
      <c r="AS48" s="506"/>
      <c r="AT48" s="506"/>
      <c r="AU48" s="506"/>
      <c r="AV48" s="20"/>
      <c r="AW48" s="321"/>
      <c r="AX48" s="320"/>
      <c r="AY48" s="20"/>
      <c r="AZ48" s="20"/>
      <c r="BA48" s="20"/>
      <c r="BB48" s="20"/>
      <c r="BC48" s="20"/>
      <c r="BD48" s="20"/>
      <c r="BE48" s="20"/>
      <c r="BF48" s="20"/>
      <c r="BG48" s="20"/>
      <c r="BH48" s="20"/>
      <c r="BI48" s="20"/>
      <c r="BJ48" s="20"/>
      <c r="BK48" s="2" t="str">
        <f t="shared" si="450"/>
        <v/>
      </c>
      <c r="BL48" s="7" t="str">
        <f t="shared" ref="BL48" si="454">IF(AND(ISNUMBER(BM48),BM48&gt;0),BM48,IF(ISNUMBER(VLOOKUP(BK48,RP_Trips,2,FALSE)),VLOOKUP(BK48,RP_Trips,2,FALSE),""))</f>
        <v/>
      </c>
      <c r="BM48" s="7" t="str">
        <f t="shared" ref="BM48" si="455">_xlfn.IFNA(IF(VLOOKUP(BK48,RP_MiscCalc_RouteBlockTimes,2,FALSE)&lt;&gt;0,VLOOKUP(BK48,RP_MiscCalc_RouteBlockTimes,2,FALSE),NA()),_xlfn.IFNA(IF(VLOOKUP(BK48,RP_RouteBlockTime_PreTVL,2,FALSE)&lt;&gt;0,VLOOKUP(BK48,RP_RouteBlockTime_PreTVL,2,FALSE),NA()),_xlfn.IFNA(IF(VLOOKUP(BK48,TVLRouteBlockTimes,2,FALSE)&lt;&gt;0,VLOOKUP(BK48,TVLRouteBlockTimes,2,FALSE),NA()),_xlfn.IFNA(IF(VLOOKUP(BK48,RP_RouteBlockTime_S1,2,FALSE)&lt;&gt;0,VLOOKUP(BK48,RP_RouteBlockTime_S1,2,FALSE),NA()),_xlfn.IFNA(VLOOKUP(BK48,RP_RouteBlockTime_S2,2,FALSE),_xlfn.IFNA(VLOOKUP(BK48,RP_RouteBlockTime_S3,2,FALSE),_xlfn.IFNA(VLOOKUP(BK48,RP_RouteBlockTime_S4,2,FALSE),_xlfn.IFNA(VLOOKUP(BK48,RP_RouteBlockTime_S5,2,FALSE),_xlfn.IFNA(VLOOKUP(BK48,RP_RouteBlockTime_S6,2,FALSE),_xlfn.IFNA(VLOOKUP(BK48,RP_RouteBlockTime_PostTVL,2,FALSE),""))))))))))</f>
        <v/>
      </c>
      <c r="BN48" s="2"/>
      <c r="BO48" s="1"/>
      <c r="BP48" s="235">
        <f ca="1"/>
        <v>2.0833333333333301E-2</v>
      </c>
      <c r="BR48" s="269">
        <f t="shared" si="453"/>
        <v>43707</v>
      </c>
      <c r="BS48" s="277">
        <f t="shared" si="453"/>
        <v>43714</v>
      </c>
      <c r="BT48" s="278">
        <f t="shared" si="453"/>
        <v>43707</v>
      </c>
      <c r="CK48" s="219">
        <f t="shared" si="437"/>
        <v>0.92361111111111105</v>
      </c>
      <c r="CL48" s="219">
        <v>0.10763888888888901</v>
      </c>
      <c r="CM48" s="219">
        <v>0.11111111111111099</v>
      </c>
      <c r="CN48" s="219">
        <f t="shared" ref="CN48:CO63" si="456">IF(CN47=1,TIME(0,1,0),TIME(HOUR(CN47),MINUTE(CN47),0)+TIME(0,1,0))</f>
        <v>0.79791666666666672</v>
      </c>
      <c r="CO48" s="219">
        <f t="shared" si="456"/>
        <v>0.12777777777777777</v>
      </c>
      <c r="CP48" s="219">
        <v>0.11111111111111099</v>
      </c>
      <c r="CQ48" s="219">
        <v>2.2222222222222199E-2</v>
      </c>
      <c r="CS48" s="219">
        <f t="shared" si="438"/>
        <v>3.125E-2</v>
      </c>
      <c r="CT48" s="219">
        <v>0.10763888888888901</v>
      </c>
      <c r="CU48" s="219">
        <v>0.11111111111111099</v>
      </c>
      <c r="CV48" s="219">
        <f t="shared" ref="CV48:CW63" si="457">IF(CV47=1,TIME(0,1,0),TIME(HOUR(CV47),MINUTE(CV47),0)+TIME(0,1,0))</f>
        <v>0.90555555555555556</v>
      </c>
      <c r="CW48" s="219">
        <f t="shared" si="457"/>
        <v>0.12083333333333333</v>
      </c>
      <c r="CX48" s="219">
        <v>0.11111111111111099</v>
      </c>
      <c r="CY48" s="219">
        <v>2.2222222222222199E-2</v>
      </c>
      <c r="DA48" s="240">
        <v>0.17013888888888901</v>
      </c>
      <c r="DB48" s="240">
        <v>0.17708333333333301</v>
      </c>
      <c r="DC48" s="240">
        <v>0.17708333333333301</v>
      </c>
      <c r="DD48" s="240">
        <v>0.17708333333333301</v>
      </c>
      <c r="DE48" s="240">
        <v>0.17708333333333301</v>
      </c>
      <c r="DF48" s="240">
        <v>0.17708333333333301</v>
      </c>
      <c r="DG48" s="240">
        <v>0.17708333333333301</v>
      </c>
      <c r="DH48" s="240">
        <v>0.17708333333333301</v>
      </c>
      <c r="DI48" s="240">
        <v>0.17708333333333301</v>
      </c>
      <c r="DJ48" s="240">
        <v>0.17708333333333301</v>
      </c>
      <c r="DL48" s="2" t="str" cm="1">
        <f t="array" ref="DL48">_xlfn.IFNA(IF(INDEX(SectorsBlocks,ROW()-ROW(DL$5)+2,MATCH(SUBSTITUTE(RPName," ",""),SectorsBlocks_Top,0))&lt;&gt;0,INDEX(SectorsBlocks,ROW()-ROW(DL$5)+2,MATCH(SUBSTITUTE(RPName," ",""),SectorsBlocks_Top,0)),""),"")</f>
        <v>CBR-ADL</v>
      </c>
      <c r="DM48" s="250" cm="1">
        <f t="array" ref="DM48">_xlfn.IFNA(IF(INDEX(SectorsBlocks,ROW()-ROW(DM$5)+2,MATCH(SUBSTITUTE(RPName," ",""),SectorsBlocks_Top,0))&lt;&gt;0,INDEX(SectorsBlocks,ROW()-ROW(DM$5)+2,MATCH(SUBSTITUTE(RPName," ",""),SectorsBlocks_Top,0)+1),""),"")</f>
        <v>7.6388888888888895E-2</v>
      </c>
    </row>
    <row r="49" spans="1:117" ht="15" customHeight="1">
      <c r="A49" s="12"/>
      <c r="B49" s="647">
        <v>0.39583333333333331</v>
      </c>
      <c r="C49" s="648"/>
      <c r="D49" s="118" t="s">
        <v>10</v>
      </c>
      <c r="E49" s="123" t="s">
        <v>284</v>
      </c>
      <c r="F49" s="123" t="s">
        <v>285</v>
      </c>
      <c r="G49" s="123" t="s">
        <v>498</v>
      </c>
      <c r="H49" s="123" t="s">
        <v>492</v>
      </c>
      <c r="I49" s="123" t="s">
        <v>11</v>
      </c>
      <c r="J49" s="123" t="s">
        <v>284</v>
      </c>
      <c r="K49" s="123" t="s">
        <v>286</v>
      </c>
      <c r="L49" s="123" t="s">
        <v>497</v>
      </c>
      <c r="M49" s="123" t="s">
        <v>493</v>
      </c>
      <c r="N49" s="646"/>
      <c r="O49" s="646"/>
      <c r="P49" s="124" t="s">
        <v>413</v>
      </c>
      <c r="Q49" s="119" t="s">
        <v>414</v>
      </c>
      <c r="R49" s="20"/>
      <c r="S49" s="368">
        <v>43719</v>
      </c>
      <c r="T49" s="369"/>
      <c r="U49" s="80" t="str">
        <f t="shared" ref="U49" si="458">IF(ISNUMBER(S49),_xlfn.IFNA(VLOOKUP(S49,RP_Table,2,FALSE),"Err"),0)</f>
        <v>LV-SK</v>
      </c>
      <c r="V49" s="242">
        <v>0.1875</v>
      </c>
      <c r="W49" s="467"/>
      <c r="X49" s="20"/>
      <c r="Y49" s="286" t="s">
        <v>742</v>
      </c>
      <c r="Z49" s="289" t="s">
        <v>262</v>
      </c>
      <c r="AA49" s="291" t="s">
        <v>738</v>
      </c>
      <c r="AB49" s="289" t="s">
        <v>262</v>
      </c>
      <c r="AC49" s="291" t="s">
        <v>801</v>
      </c>
      <c r="AD49" s="290" t="s">
        <v>119</v>
      </c>
      <c r="AE49" s="290" t="s">
        <v>744</v>
      </c>
      <c r="AF49" s="291" t="s">
        <v>740</v>
      </c>
      <c r="AG49" s="291" t="s">
        <v>740</v>
      </c>
      <c r="AH49" s="20"/>
      <c r="AI49" s="419" t="s">
        <v>726</v>
      </c>
      <c r="AJ49" s="419"/>
      <c r="AK49" s="419" t="s">
        <v>730</v>
      </c>
      <c r="AL49" s="419"/>
      <c r="AM49" s="419"/>
      <c r="AN49" s="419"/>
      <c r="AO49" s="272"/>
      <c r="AP49" s="366" t="s">
        <v>722</v>
      </c>
      <c r="AQ49" s="5" t="s">
        <v>117</v>
      </c>
      <c r="AR49" s="419" t="s">
        <v>731</v>
      </c>
      <c r="AS49" s="419"/>
      <c r="AT49" s="366" t="s">
        <v>781</v>
      </c>
      <c r="AU49" s="366"/>
      <c r="AV49" s="20"/>
      <c r="AW49" s="20"/>
      <c r="AX49" s="20"/>
      <c r="AY49" s="20"/>
      <c r="AZ49" s="20"/>
      <c r="BA49" s="20"/>
      <c r="BB49" s="20"/>
      <c r="BC49" s="20"/>
      <c r="BD49" s="20"/>
      <c r="BE49" s="20"/>
      <c r="BF49" s="20"/>
      <c r="BG49" s="20"/>
      <c r="BH49" s="20"/>
      <c r="BI49" s="20"/>
      <c r="BJ49" s="20"/>
      <c r="BK49" s="2" t="str">
        <f t="shared" si="450"/>
        <v/>
      </c>
      <c r="BL49" s="7" t="str">
        <f t="shared" ref="BL49" si="459">IF(AND(ISNUMBER(BM49),BM49&gt;0),BM49,IF(ISNUMBER(VLOOKUP(BK49,RP_Trips,2,FALSE)),VLOOKUP(BK49,RP_Trips,2,FALSE),""))</f>
        <v/>
      </c>
      <c r="BM49" s="7" t="str">
        <f t="shared" ref="BM49" si="460">_xlfn.IFNA(IF(VLOOKUP(BK49,RP_MiscCalc_RouteBlockTimes,2,FALSE)&lt;&gt;0,VLOOKUP(BK49,RP_MiscCalc_RouteBlockTimes,2,FALSE),NA()),_xlfn.IFNA(IF(VLOOKUP(BK49,RP_RouteBlockTime_PreTVL,2,FALSE)&lt;&gt;0,VLOOKUP(BK49,RP_RouteBlockTime_PreTVL,2,FALSE),NA()),_xlfn.IFNA(IF(VLOOKUP(BK49,TVLRouteBlockTimes,2,FALSE)&lt;&gt;0,VLOOKUP(BK49,TVLRouteBlockTimes,2,FALSE),NA()),_xlfn.IFNA(IF(VLOOKUP(BK49,RP_RouteBlockTime_S1,2,FALSE)&lt;&gt;0,VLOOKUP(BK49,RP_RouteBlockTime_S1,2,FALSE),NA()),_xlfn.IFNA(VLOOKUP(BK49,RP_RouteBlockTime_S2,2,FALSE),_xlfn.IFNA(VLOOKUP(BK49,RP_RouteBlockTime_S3,2,FALSE),_xlfn.IFNA(VLOOKUP(BK49,RP_RouteBlockTime_S4,2,FALSE),_xlfn.IFNA(VLOOKUP(BK49,RP_RouteBlockTime_S5,2,FALSE),_xlfn.IFNA(VLOOKUP(BK49,RP_RouteBlockTime_S6,2,FALSE),_xlfn.IFNA(VLOOKUP(BK49,RP_RouteBlockTime_PostTVL,2,FALSE),""))))))))))</f>
        <v/>
      </c>
      <c r="BN49" s="2"/>
      <c r="BO49" s="1"/>
      <c r="BP49" s="235">
        <f ca="1"/>
        <v>2.1527777777777798E-2</v>
      </c>
      <c r="BR49" s="269">
        <f t="shared" si="453"/>
        <v>43708</v>
      </c>
      <c r="BS49" s="277">
        <f t="shared" si="453"/>
        <v>43715</v>
      </c>
      <c r="BT49" s="278">
        <f t="shared" si="453"/>
        <v>43708</v>
      </c>
      <c r="CK49" s="219">
        <f t="shared" si="437"/>
        <v>0.92708333333333337</v>
      </c>
      <c r="CL49" s="219">
        <v>0.11111111111111099</v>
      </c>
      <c r="CM49" s="219">
        <v>0.114583333333333</v>
      </c>
      <c r="CN49" s="219">
        <f t="shared" si="456"/>
        <v>0.79861111111111116</v>
      </c>
      <c r="CO49" s="219">
        <f t="shared" si="456"/>
        <v>0.12847222222222221</v>
      </c>
      <c r="CP49" s="219">
        <v>0.114583333333333</v>
      </c>
      <c r="CQ49" s="219">
        <v>2.29166666666667E-2</v>
      </c>
      <c r="CS49" s="219">
        <f t="shared" si="438"/>
        <v>3.4722222222222224E-2</v>
      </c>
      <c r="CT49" s="219">
        <v>0.11111111111111099</v>
      </c>
      <c r="CU49" s="219">
        <v>0.114583333333333</v>
      </c>
      <c r="CV49" s="219">
        <f t="shared" si="457"/>
        <v>0.90625</v>
      </c>
      <c r="CW49" s="219">
        <f t="shared" si="457"/>
        <v>0.12152777777777778</v>
      </c>
      <c r="CX49" s="219">
        <v>0.114583333333333</v>
      </c>
      <c r="CY49" s="219">
        <v>2.29166666666667E-2</v>
      </c>
      <c r="DA49" s="240">
        <v>0.17361111111111099</v>
      </c>
      <c r="DB49" s="240">
        <v>0.180555555555556</v>
      </c>
      <c r="DC49" s="240">
        <v>0.180555555555556</v>
      </c>
      <c r="DD49" s="240">
        <v>0.180555555555556</v>
      </c>
      <c r="DE49" s="240">
        <v>0.180555555555556</v>
      </c>
      <c r="DF49" s="240">
        <v>0.180555555555556</v>
      </c>
      <c r="DG49" s="240">
        <v>0.180555555555556</v>
      </c>
      <c r="DH49" s="240">
        <v>0.180555555555556</v>
      </c>
      <c r="DI49" s="240">
        <v>0.180555555555556</v>
      </c>
      <c r="DJ49" s="240">
        <v>0.180555555555556</v>
      </c>
      <c r="DL49" s="2" t="str" cm="1">
        <f t="array" ref="DL49">_xlfn.IFNA(IF(INDEX(SectorsBlocks,ROW()-ROW(DL$5)+2,MATCH(SUBSTITUTE(RPName," ",""),SectorsBlocks_Top,0))&lt;&gt;0,INDEX(SectorsBlocks,ROW()-ROW(DL$5)+2,MATCH(SUBSTITUTE(RPName," ",""),SectorsBlocks_Top,0)),""),"")</f>
        <v>CBR-BNE</v>
      </c>
      <c r="DM49" s="250" cm="1">
        <f t="array" ref="DM49">_xlfn.IFNA(IF(INDEX(SectorsBlocks,ROW()-ROW(DM$5)+2,MATCH(SUBSTITUTE(RPName," ",""),SectorsBlocks_Top,0))&lt;&gt;0,INDEX(SectorsBlocks,ROW()-ROW(DM$5)+2,MATCH(SUBSTITUTE(RPName," ",""),SectorsBlocks_Top,0)+1),""),"")</f>
        <v>6.9444444444444448E-2</v>
      </c>
    </row>
    <row r="50" spans="1:117" ht="15" customHeight="1">
      <c r="A50" s="12"/>
      <c r="B50" s="593" t="s">
        <v>494</v>
      </c>
      <c r="C50" s="594"/>
      <c r="D50" s="107" t="s">
        <v>12</v>
      </c>
      <c r="E50" s="172">
        <v>0.4375</v>
      </c>
      <c r="F50" s="113">
        <v>0.4236111111111111</v>
      </c>
      <c r="G50" s="120">
        <f>IF(AND(NOT(ISBLANK(D50)),ISNUMBER(E50),ISNUMBER(F50)),F50-E50+IF(E50&gt;F50,1,0),"")</f>
        <v>0.98611111111111116</v>
      </c>
      <c r="H50" s="175">
        <f t="shared" ref="H50" si="461">IF(AND(ISNUMBER(RP_CrewBaseOffset),ISNUMBER(G50)),G50+RP_CrewBaseOffset-IF(G50+RP_CrewBaseOffset&gt;1,1,0),"")</f>
        <v>0.38194444444444442</v>
      </c>
      <c r="I50" s="110" t="s">
        <v>21</v>
      </c>
      <c r="J50" s="172">
        <v>0.41666666666666669</v>
      </c>
      <c r="K50" s="113">
        <v>0.50694444444444442</v>
      </c>
      <c r="L50" s="120">
        <f>IF(AND(NOT(ISBLANK(I50)),ISNUMBER(J50),ISNUMBER(K50)),K50-J50+IF(J50&gt;K50,1,0),"")</f>
        <v>9.0277777777777735E-2</v>
      </c>
      <c r="M50" s="175">
        <f t="shared" ref="M50" si="462">IF(AND(ISNUMBER(RP_CrewBaseOffset),ISNUMBER(L50)),L50+RP_CrewBaseOffset-IF(L50+RP_CrewBaseOffset&gt;1,1,0),"")</f>
        <v>0.48611111111111105</v>
      </c>
      <c r="N50" s="178" t="str">
        <f t="shared" ref="N50:N60" si="463">IF(AND(NOT(ISBLANK(D50)),NOT(ISBLANK(I50)),ISNUMBER(G50),ISNUMBER(L50)),D50&amp;"-"&amp;I50,"")</f>
        <v>ADL-BNE</v>
      </c>
      <c r="O50" s="131">
        <f>IF(AND(N50&lt;&gt;"",ISNUMBER(G50),ISNUMBER(L50)),L50-G50+IF(L50&lt;G50,1,0),"")</f>
        <v>0.10416666666666652</v>
      </c>
      <c r="P50" s="181" t="str">
        <f>IFERROR(IF(AND(N50&lt;&gt;"",ISNUMBER(H50),ISNUMBER(O50)),IF(M50&lt;H50,TIME(HOUR(MIN(O50,1-H50)),MINUTE(MIN(O50,1-H50)),0),IF(H50&gt;0.5,O50,"")),""),"Error")</f>
        <v/>
      </c>
      <c r="Q50" s="184">
        <f>IFERROR(IF(AND(N50&lt;&gt;"",ISNUMBER(H50),ISNUMBER(M50)),IF(M50&lt;H50,TIME(HOUR(MIN(O50,M50)),MINUTE(MIN(O50,M50)),0),IF(M50&lt;0.5,TIME(HOUR(MIN(M50,O50)),MINUTE(MIN(M50,O50)),0),"")),""),"Error")</f>
        <v>0.10416666666666667</v>
      </c>
      <c r="R50" s="20"/>
      <c r="S50" s="377"/>
      <c r="T50" s="378"/>
      <c r="U50" s="81">
        <f t="shared" ref="U50" si="464">IF(ISNUMBER(S50),_xlfn.IFNA(VLOOKUP(S50,RP_Table,2,FALSE),"Err"),0)</f>
        <v>0</v>
      </c>
      <c r="V50" s="243"/>
      <c r="W50" s="467"/>
      <c r="X50" s="20"/>
      <c r="Y50" s="325" t="s">
        <v>800</v>
      </c>
      <c r="Z50" s="327">
        <v>43730</v>
      </c>
      <c r="AA50" s="328">
        <v>0.21527777777777779</v>
      </c>
      <c r="AB50" s="327">
        <v>43734</v>
      </c>
      <c r="AC50" s="328">
        <v>0.9375</v>
      </c>
      <c r="AD50" s="331">
        <f>IF(AND((AB50+AC50)-(Z50+AA50)&gt;0,AND(NOT(ISBLANK(Y50)),ISNUMBER(Z50),ISNUMBER(AA50),ISNUMBER(AB50),ISNUMBER(AC50))),(AB50+AC50)-(Z50+AA50),"N/A")</f>
        <v>4.7222222222189885</v>
      </c>
      <c r="AE50" s="294">
        <v>0.25</v>
      </c>
      <c r="AF50" s="292">
        <f>IF(AND(ISNUMBER(AD50),ISNUMBER(AE50)),AD50*AE50,"N/A")</f>
        <v>1.1805555555547471</v>
      </c>
      <c r="AG50" s="333">
        <v>0.92083333333333339</v>
      </c>
      <c r="AH50" s="20"/>
      <c r="AI50" s="272" t="s">
        <v>727</v>
      </c>
      <c r="AJ50" s="272" t="s">
        <v>714</v>
      </c>
      <c r="AK50" s="419"/>
      <c r="AL50" s="419"/>
      <c r="AM50" s="419"/>
      <c r="AN50" s="419"/>
      <c r="AO50" s="272"/>
      <c r="AP50" s="366"/>
      <c r="AQ50" s="5" t="s">
        <v>724</v>
      </c>
      <c r="AR50" s="419" t="s">
        <v>724</v>
      </c>
      <c r="AS50" s="419"/>
      <c r="AT50" s="366"/>
      <c r="AU50" s="366"/>
      <c r="AV50" s="20"/>
      <c r="AW50" s="20"/>
      <c r="AX50" s="20"/>
      <c r="AY50" s="20"/>
      <c r="AZ50" s="20"/>
      <c r="BA50" s="20"/>
      <c r="BB50" s="20"/>
      <c r="BC50" s="20"/>
      <c r="BD50" s="20"/>
      <c r="BE50" s="20"/>
      <c r="BF50" s="20"/>
      <c r="BG50" s="20"/>
      <c r="BH50" s="20"/>
      <c r="BI50" s="20"/>
      <c r="BJ50" s="20"/>
      <c r="BK50" s="2" t="str">
        <f t="shared" si="450"/>
        <v/>
      </c>
      <c r="BL50" s="7" t="str">
        <f t="shared" ref="BL50" si="465">IF(AND(ISNUMBER(BM50),BM50&gt;0),BM50,IF(ISNUMBER(VLOOKUP(BK50,RP_Trips,2,FALSE)),VLOOKUP(BK50,RP_Trips,2,FALSE),""))</f>
        <v/>
      </c>
      <c r="BM50" s="7" t="str">
        <f t="shared" ref="BM50" si="466">_xlfn.IFNA(IF(VLOOKUP(BK50,RP_MiscCalc_RouteBlockTimes,2,FALSE)&lt;&gt;0,VLOOKUP(BK50,RP_MiscCalc_RouteBlockTimes,2,FALSE),NA()),_xlfn.IFNA(IF(VLOOKUP(BK50,RP_RouteBlockTime_PreTVL,2,FALSE)&lt;&gt;0,VLOOKUP(BK50,RP_RouteBlockTime_PreTVL,2,FALSE),NA()),_xlfn.IFNA(IF(VLOOKUP(BK50,TVLRouteBlockTimes,2,FALSE)&lt;&gt;0,VLOOKUP(BK50,TVLRouteBlockTimes,2,FALSE),NA()),_xlfn.IFNA(IF(VLOOKUP(BK50,RP_RouteBlockTime_S1,2,FALSE)&lt;&gt;0,VLOOKUP(BK50,RP_RouteBlockTime_S1,2,FALSE),NA()),_xlfn.IFNA(VLOOKUP(BK50,RP_RouteBlockTime_S2,2,FALSE),_xlfn.IFNA(VLOOKUP(BK50,RP_RouteBlockTime_S3,2,FALSE),_xlfn.IFNA(VLOOKUP(BK50,RP_RouteBlockTime_S4,2,FALSE),_xlfn.IFNA(VLOOKUP(BK50,RP_RouteBlockTime_S5,2,FALSE),_xlfn.IFNA(VLOOKUP(BK50,RP_RouteBlockTime_S6,2,FALSE),_xlfn.IFNA(VLOOKUP(BK50,RP_RouteBlockTime_PostTVL,2,FALSE),""))))))))))</f>
        <v/>
      </c>
      <c r="BN50" s="2"/>
      <c r="BO50" s="1"/>
      <c r="BP50" s="235">
        <f ca="1"/>
        <v>2.2222222222222199E-2</v>
      </c>
      <c r="BR50" s="269">
        <f t="shared" si="453"/>
        <v>43709</v>
      </c>
      <c r="BS50" s="277">
        <f t="shared" si="453"/>
        <v>43716</v>
      </c>
      <c r="BT50" s="278">
        <f t="shared" si="453"/>
        <v>43709</v>
      </c>
      <c r="CK50" s="219">
        <f t="shared" si="437"/>
        <v>0.93055555555555558</v>
      </c>
      <c r="CL50" s="219">
        <v>0.114583333333333</v>
      </c>
      <c r="CM50" s="219">
        <v>0.118055555555556</v>
      </c>
      <c r="CN50" s="219">
        <f t="shared" si="456"/>
        <v>0.7993055555555556</v>
      </c>
      <c r="CO50" s="219">
        <f t="shared" si="456"/>
        <v>0.12916666666666665</v>
      </c>
      <c r="CP50" s="219">
        <v>0.118055555555556</v>
      </c>
      <c r="CQ50" s="219">
        <v>2.36111111111111E-2</v>
      </c>
      <c r="CS50" s="219">
        <f t="shared" si="438"/>
        <v>3.8194444444444448E-2</v>
      </c>
      <c r="CT50" s="219">
        <v>0.114583333333333</v>
      </c>
      <c r="CU50" s="219">
        <v>0.118055555555556</v>
      </c>
      <c r="CV50" s="219">
        <f t="shared" si="457"/>
        <v>0.90694444444444444</v>
      </c>
      <c r="CW50" s="219">
        <f t="shared" si="457"/>
        <v>0.12222222222222222</v>
      </c>
      <c r="CX50" s="219">
        <v>0.118055555555556</v>
      </c>
      <c r="CY50" s="219">
        <v>2.36111111111111E-2</v>
      </c>
      <c r="DA50" s="240">
        <v>0.17708333333333301</v>
      </c>
      <c r="DB50" s="240">
        <v>0.18402777777777801</v>
      </c>
      <c r="DC50" s="240">
        <v>0.18402777777777801</v>
      </c>
      <c r="DD50" s="240">
        <v>0.18402777777777801</v>
      </c>
      <c r="DE50" s="240">
        <v>0.18402777777777801</v>
      </c>
      <c r="DF50" s="240">
        <v>0.18402777777777801</v>
      </c>
      <c r="DG50" s="240">
        <v>0.18402777777777801</v>
      </c>
      <c r="DH50" s="240">
        <v>0.18402777777777801</v>
      </c>
      <c r="DI50" s="240">
        <v>0.18402777777777801</v>
      </c>
      <c r="DJ50" s="240">
        <v>0.18402777777777801</v>
      </c>
      <c r="DL50" s="2" t="str" cm="1">
        <f t="array" ref="DL50">_xlfn.IFNA(IF(INDEX(SectorsBlocks,ROW()-ROW(DL$5)+2,MATCH(SUBSTITUTE(RPName," ",""),SectorsBlocks_Top,0))&lt;&gt;0,INDEX(SectorsBlocks,ROW()-ROW(DL$5)+2,MATCH(SUBSTITUTE(RPName," ",""),SectorsBlocks_Top,0)),""),"")</f>
        <v>CBR-MEL</v>
      </c>
      <c r="DM50" s="250" cm="1">
        <f t="array" ref="DM50">_xlfn.IFNA(IF(INDEX(SectorsBlocks,ROW()-ROW(DM$5)+2,MATCH(SUBSTITUTE(RPName," ",""),SectorsBlocks_Top,0))&lt;&gt;0,INDEX(SectorsBlocks,ROW()-ROW(DM$5)+2,MATCH(SUBSTITUTE(RPName," ",""),SectorsBlocks_Top,0)+1),""),"")</f>
        <v>4.8611111111111112E-2</v>
      </c>
    </row>
    <row r="51" spans="1:117" ht="15" customHeight="1">
      <c r="A51" s="12"/>
      <c r="B51" s="593"/>
      <c r="C51" s="594"/>
      <c r="D51" s="108" t="s">
        <v>21</v>
      </c>
      <c r="E51" s="173">
        <v>0.41666666666666669</v>
      </c>
      <c r="F51" s="114">
        <v>0.36458333333333331</v>
      </c>
      <c r="G51" s="121">
        <f t="shared" ref="G51:G60" si="467">IF(AND(NOT(ISBLANK(D51)),ISNUMBER(E51),ISNUMBER(F51)),F51-E51+IF(E51&gt;F51,1,0),"")</f>
        <v>0.94791666666666663</v>
      </c>
      <c r="H51" s="176">
        <f t="shared" ref="H51" si="468">IF(AND(ISNUMBER(RP_CrewBaseOffset),ISNUMBER(G51)),G51+RP_CrewBaseOffset-IF(G51+RP_CrewBaseOffset&gt;1,1,0),"")</f>
        <v>0.34375</v>
      </c>
      <c r="I51" s="111" t="s">
        <v>12</v>
      </c>
      <c r="J51" s="173">
        <v>0.4375</v>
      </c>
      <c r="K51" s="114">
        <v>0.51388888888888895</v>
      </c>
      <c r="L51" s="121">
        <f t="shared" ref="L51:L60" si="469">IF(AND(NOT(ISBLANK(I51)),ISNUMBER(J51),ISNUMBER(K51)),K51-J51+IF(J51&gt;K51,1,0),"")</f>
        <v>7.6388888888888951E-2</v>
      </c>
      <c r="M51" s="176">
        <f t="shared" ref="M51" si="470">IF(AND(ISNUMBER(RP_CrewBaseOffset),ISNUMBER(L51)),L51+RP_CrewBaseOffset-IF(L51+RP_CrewBaseOffset&gt;1,1,0),"")</f>
        <v>0.47222222222222227</v>
      </c>
      <c r="N51" s="179" t="str">
        <f t="shared" si="463"/>
        <v>BNE-ADL</v>
      </c>
      <c r="O51" s="132">
        <f t="shared" ref="O51:O60" si="471">IF(AND(N51&lt;&gt;"",ISNUMBER(G51),ISNUMBER(L51)),L51-G51+IF(L51&lt;G51,1,0),"")</f>
        <v>0.12847222222222232</v>
      </c>
      <c r="P51" s="182" t="str">
        <f t="shared" ref="P51:P60" si="472">IFERROR(IF(AND(N51&lt;&gt;"",ISNUMBER(H51),ISNUMBER(O51)),IF(M51&lt;H51,TIME(HOUR(MIN(O51,1-H51)),MINUTE(MIN(O51,1-H51)),0),IF(H51&gt;0.5,O51,"")),""),"Error")</f>
        <v/>
      </c>
      <c r="Q51" s="185">
        <f t="shared" ref="Q51:Q60" si="473">IFERROR(IF(AND(N51&lt;&gt;"",ISNUMBER(H51),ISNUMBER(M51)),IF(M51&lt;H51,TIME(HOUR(MIN(O51,M51)),MINUTE(MIN(O51,M51)),0),IF(M51&lt;0.5,TIME(HOUR(MIN(M51,O51)),MINUTE(MIN(M51,O51)),0),"")),""),"Error")</f>
        <v>0.12847222222222221</v>
      </c>
      <c r="R51" s="20"/>
      <c r="S51" s="377"/>
      <c r="T51" s="378"/>
      <c r="U51" s="81">
        <f t="shared" ref="U51" si="474">IF(ISNUMBER(S51),_xlfn.IFNA(VLOOKUP(S51,RP_Table,2,FALSE),"Err"),0)</f>
        <v>0</v>
      </c>
      <c r="V51" s="243"/>
      <c r="W51" s="467"/>
      <c r="X51" s="20"/>
      <c r="Y51" s="325"/>
      <c r="Z51" s="327"/>
      <c r="AA51" s="328"/>
      <c r="AB51" s="327"/>
      <c r="AC51" s="328"/>
      <c r="AD51" s="331" t="str">
        <f t="shared" ref="AD51:AD54" si="475">IF(AND((AB51+AC51)-(Z51+AA51)&gt;0,AND(NOT(ISBLANK(Y51)),ISNUMBER(Z51),ISNUMBER(AA51),ISNUMBER(AB51),ISNUMBER(AC51))),(AB51+AC51)-(Z51+AA51),"N/A")</f>
        <v>N/A</v>
      </c>
      <c r="AE51" s="294"/>
      <c r="AF51" s="292" t="str">
        <f t="shared" ref="AF51:AF54" si="476">IF(AND(ISNUMBER(AD51),ISNUMBER(AE51)),AD51*AE51,"N/A")</f>
        <v>N/A</v>
      </c>
      <c r="AG51" s="333"/>
      <c r="AH51" s="20"/>
      <c r="AI51" s="364">
        <v>43719</v>
      </c>
      <c r="AJ51" s="364">
        <v>43719</v>
      </c>
      <c r="AK51" s="407" t="s">
        <v>817</v>
      </c>
      <c r="AL51" s="408"/>
      <c r="AM51" s="408"/>
      <c r="AN51" s="408"/>
      <c r="AO51" s="271" t="s">
        <v>723</v>
      </c>
      <c r="AP51" s="280">
        <v>3.6388888888888888</v>
      </c>
      <c r="AQ51" s="282">
        <v>5423.15</v>
      </c>
      <c r="AR51" s="401">
        <v>548</v>
      </c>
      <c r="AS51" s="402"/>
      <c r="AT51" s="403">
        <f>IF(AND(ISNUMBER(AI51),ISNUMBER(AJ51),ISNUMBER(AP51),ISNUMBER(AQ51),ISNUMBER(AR51),ISNUMBER(AR52),ISNUMBER(AP52),ISNUMBER(AQ52)),(AQ52+AR52)-(AQ51+AR51),"")</f>
        <v>-970.64999999999964</v>
      </c>
      <c r="AU51" s="404"/>
      <c r="AV51" s="20"/>
      <c r="AW51" s="20"/>
      <c r="AX51" s="20"/>
      <c r="AY51" s="20"/>
      <c r="AZ51" s="20"/>
      <c r="BA51" s="20"/>
      <c r="BB51" s="20"/>
      <c r="BC51" s="20"/>
      <c r="BD51" s="20"/>
      <c r="BE51" s="20"/>
      <c r="BF51" s="20"/>
      <c r="BG51" s="20"/>
      <c r="BH51" s="20"/>
      <c r="BI51" s="20"/>
      <c r="BJ51" s="20"/>
      <c r="BK51" s="2" t="str">
        <f t="shared" si="450"/>
        <v/>
      </c>
      <c r="BL51" s="7" t="str">
        <f t="shared" ref="BL51" si="477">IF(AND(ISNUMBER(BM51),BM51&gt;0),BM51,IF(ISNUMBER(VLOOKUP(BK51,RP_Trips,2,FALSE)),VLOOKUP(BK51,RP_Trips,2,FALSE),""))</f>
        <v/>
      </c>
      <c r="BM51" s="7" t="str">
        <f t="shared" ref="BM51" si="478">_xlfn.IFNA(IF(VLOOKUP(BK51,RP_MiscCalc_RouteBlockTimes,2,FALSE)&lt;&gt;0,VLOOKUP(BK51,RP_MiscCalc_RouteBlockTimes,2,FALSE),NA()),_xlfn.IFNA(IF(VLOOKUP(BK51,RP_RouteBlockTime_PreTVL,2,FALSE)&lt;&gt;0,VLOOKUP(BK51,RP_RouteBlockTime_PreTVL,2,FALSE),NA()),_xlfn.IFNA(IF(VLOOKUP(BK51,TVLRouteBlockTimes,2,FALSE)&lt;&gt;0,VLOOKUP(BK51,TVLRouteBlockTimes,2,FALSE),NA()),_xlfn.IFNA(IF(VLOOKUP(BK51,RP_RouteBlockTime_S1,2,FALSE)&lt;&gt;0,VLOOKUP(BK51,RP_RouteBlockTime_S1,2,FALSE),NA()),_xlfn.IFNA(VLOOKUP(BK51,RP_RouteBlockTime_S2,2,FALSE),_xlfn.IFNA(VLOOKUP(BK51,RP_RouteBlockTime_S3,2,FALSE),_xlfn.IFNA(VLOOKUP(BK51,RP_RouteBlockTime_S4,2,FALSE),_xlfn.IFNA(VLOOKUP(BK51,RP_RouteBlockTime_S5,2,FALSE),_xlfn.IFNA(VLOOKUP(BK51,RP_RouteBlockTime_S6,2,FALSE),_xlfn.IFNA(VLOOKUP(BK51,RP_RouteBlockTime_PostTVL,2,FALSE),""))))))))))</f>
        <v/>
      </c>
      <c r="BN51" s="2"/>
      <c r="BP51" s="236">
        <f ca="1"/>
        <v>2.29166666666667E-2</v>
      </c>
      <c r="BR51" s="269">
        <f t="shared" si="453"/>
        <v>43710</v>
      </c>
      <c r="BS51" s="277">
        <f t="shared" si="453"/>
        <v>43717</v>
      </c>
      <c r="BT51" s="278">
        <f t="shared" si="453"/>
        <v>43710</v>
      </c>
      <c r="CK51" s="219">
        <f t="shared" si="437"/>
        <v>0.93402777777777779</v>
      </c>
      <c r="CL51" s="219">
        <v>0.118055555555556</v>
      </c>
      <c r="CM51" s="219">
        <v>0.121527777777778</v>
      </c>
      <c r="CN51" s="219">
        <f t="shared" si="456"/>
        <v>0.8</v>
      </c>
      <c r="CO51" s="219">
        <f t="shared" si="456"/>
        <v>0.12986111111111112</v>
      </c>
      <c r="CP51" s="219">
        <v>0.121527777777778</v>
      </c>
      <c r="CQ51" s="219">
        <v>2.4305555555555601E-2</v>
      </c>
      <c r="CS51" s="219">
        <f t="shared" si="438"/>
        <v>4.1666666666666671E-2</v>
      </c>
      <c r="CT51" s="219">
        <v>0.118055555555556</v>
      </c>
      <c r="CU51" s="219">
        <v>0.121527777777778</v>
      </c>
      <c r="CV51" s="219">
        <f t="shared" si="457"/>
        <v>0.90763888888888888</v>
      </c>
      <c r="CW51" s="219">
        <f t="shared" si="457"/>
        <v>0.12291666666666666</v>
      </c>
      <c r="CX51" s="219">
        <v>0.121527777777778</v>
      </c>
      <c r="CY51" s="219">
        <v>2.4305555555555601E-2</v>
      </c>
      <c r="DA51" s="240">
        <v>0.180555555555556</v>
      </c>
      <c r="DB51" s="240">
        <v>0.1875</v>
      </c>
      <c r="DC51" s="240">
        <v>0.1875</v>
      </c>
      <c r="DD51" s="240">
        <v>0.1875</v>
      </c>
      <c r="DE51" s="240">
        <v>0.1875</v>
      </c>
      <c r="DF51" s="240">
        <v>0.1875</v>
      </c>
      <c r="DG51" s="240">
        <v>0.1875</v>
      </c>
      <c r="DH51" s="240">
        <v>0.1875</v>
      </c>
      <c r="DI51" s="240">
        <v>0.1875</v>
      </c>
      <c r="DJ51" s="240">
        <v>0.1875</v>
      </c>
      <c r="DL51" s="2" t="str" cm="1">
        <f t="array" ref="DL51">_xlfn.IFNA(IF(INDEX(SectorsBlocks,ROW()-ROW(DL$5)+2,MATCH(SUBSTITUTE(RPName," ",""),SectorsBlocks_Top,0))&lt;&gt;0,INDEX(SectorsBlocks,ROW()-ROW(DL$5)+2,MATCH(SUBSTITUTE(RPName," ",""),SectorsBlocks_Top,0)),""),"")</f>
        <v>CBR-OOL</v>
      </c>
      <c r="DM51" s="250" cm="1">
        <f t="array" ref="DM51">_xlfn.IFNA(IF(INDEX(SectorsBlocks,ROW()-ROW(DM$5)+2,MATCH(SUBSTITUTE(RPName," ",""),SectorsBlocks_Top,0))&lt;&gt;0,INDEX(SectorsBlocks,ROW()-ROW(DM$5)+2,MATCH(SUBSTITUTE(RPName," ",""),SectorsBlocks_Top,0)+1),""),"")</f>
        <v>6.25E-2</v>
      </c>
    </row>
    <row r="52" spans="1:117" ht="15" customHeight="1">
      <c r="A52" s="12"/>
      <c r="B52" s="593"/>
      <c r="C52" s="594"/>
      <c r="D52" s="108"/>
      <c r="E52" s="173"/>
      <c r="F52" s="114"/>
      <c r="G52" s="121" t="str">
        <f t="shared" si="467"/>
        <v/>
      </c>
      <c r="H52" s="176" t="str">
        <f t="shared" ref="H52" si="479">IF(AND(ISNUMBER(RP_CrewBaseOffset),ISNUMBER(G52)),G52+RP_CrewBaseOffset-IF(G52+RP_CrewBaseOffset&gt;1,1,0),"")</f>
        <v/>
      </c>
      <c r="I52" s="111"/>
      <c r="J52" s="173"/>
      <c r="K52" s="114"/>
      <c r="L52" s="121" t="str">
        <f t="shared" si="469"/>
        <v/>
      </c>
      <c r="M52" s="176" t="str">
        <f t="shared" ref="M52" si="480">IF(AND(ISNUMBER(RP_CrewBaseOffset),ISNUMBER(L52)),L52+RP_CrewBaseOffset-IF(L52+RP_CrewBaseOffset&gt;1,1,0),"")</f>
        <v/>
      </c>
      <c r="N52" s="179" t="str">
        <f t="shared" si="463"/>
        <v/>
      </c>
      <c r="O52" s="132" t="str">
        <f t="shared" si="471"/>
        <v/>
      </c>
      <c r="P52" s="182" t="str">
        <f t="shared" si="472"/>
        <v/>
      </c>
      <c r="Q52" s="185" t="str">
        <f t="shared" si="473"/>
        <v/>
      </c>
      <c r="R52" s="20"/>
      <c r="S52" s="377"/>
      <c r="T52" s="378"/>
      <c r="U52" s="81">
        <f t="shared" ref="U52" si="481">IF(ISNUMBER(S52),_xlfn.IFNA(VLOOKUP(S52,RP_Table,2,FALSE),"Err"),0)</f>
        <v>0</v>
      </c>
      <c r="V52" s="243"/>
      <c r="W52" s="467"/>
      <c r="X52" s="20"/>
      <c r="Y52" s="325"/>
      <c r="Z52" s="327"/>
      <c r="AA52" s="328"/>
      <c r="AB52" s="327"/>
      <c r="AC52" s="328"/>
      <c r="AD52" s="331" t="str">
        <f t="shared" si="475"/>
        <v>N/A</v>
      </c>
      <c r="AE52" s="294"/>
      <c r="AF52" s="292" t="str">
        <f t="shared" si="476"/>
        <v>N/A</v>
      </c>
      <c r="AG52" s="333"/>
      <c r="AH52" s="20"/>
      <c r="AI52" s="365"/>
      <c r="AJ52" s="365"/>
      <c r="AK52" s="409"/>
      <c r="AL52" s="410"/>
      <c r="AM52" s="410"/>
      <c r="AN52" s="410"/>
      <c r="AO52" s="270" t="s">
        <v>721</v>
      </c>
      <c r="AP52" s="279">
        <v>3.567361111111111</v>
      </c>
      <c r="AQ52" s="281">
        <v>4452.5</v>
      </c>
      <c r="AR52" s="411">
        <v>548</v>
      </c>
      <c r="AS52" s="412"/>
      <c r="AT52" s="405"/>
      <c r="AU52" s="406"/>
      <c r="AV52" s="20"/>
      <c r="AW52" s="20"/>
      <c r="AX52" s="20"/>
      <c r="AY52" s="20"/>
      <c r="AZ52" s="20"/>
      <c r="BA52" s="20"/>
      <c r="BB52" s="20"/>
      <c r="BC52" s="20"/>
      <c r="BD52" s="20"/>
      <c r="BE52" s="20"/>
      <c r="BF52" s="20"/>
      <c r="BG52" s="20"/>
      <c r="BH52" s="20"/>
      <c r="BI52" s="20"/>
      <c r="BJ52" s="20"/>
      <c r="BK52" s="2" t="str">
        <f t="shared" si="450"/>
        <v/>
      </c>
      <c r="BL52" s="7" t="str">
        <f t="shared" ref="BL52" si="482">IF(AND(ISNUMBER(BM52),BM52&gt;0),BM52,IF(ISNUMBER(VLOOKUP(BK52,RP_Trips,2,FALSE)),VLOOKUP(BK52,RP_Trips,2,FALSE),""))</f>
        <v/>
      </c>
      <c r="BM52" s="7" t="str">
        <f t="shared" ref="BM52" si="483">_xlfn.IFNA(IF(VLOOKUP(BK52,RP_MiscCalc_RouteBlockTimes,2,FALSE)&lt;&gt;0,VLOOKUP(BK52,RP_MiscCalc_RouteBlockTimes,2,FALSE),NA()),_xlfn.IFNA(IF(VLOOKUP(BK52,RP_RouteBlockTime_PreTVL,2,FALSE)&lt;&gt;0,VLOOKUP(BK52,RP_RouteBlockTime_PreTVL,2,FALSE),NA()),_xlfn.IFNA(IF(VLOOKUP(BK52,TVLRouteBlockTimes,2,FALSE)&lt;&gt;0,VLOOKUP(BK52,TVLRouteBlockTimes,2,FALSE),NA()),_xlfn.IFNA(IF(VLOOKUP(BK52,RP_RouteBlockTime_S1,2,FALSE)&lt;&gt;0,VLOOKUP(BK52,RP_RouteBlockTime_S1,2,FALSE),NA()),_xlfn.IFNA(VLOOKUP(BK52,RP_RouteBlockTime_S2,2,FALSE),_xlfn.IFNA(VLOOKUP(BK52,RP_RouteBlockTime_S3,2,FALSE),_xlfn.IFNA(VLOOKUP(BK52,RP_RouteBlockTime_S4,2,FALSE),_xlfn.IFNA(VLOOKUP(BK52,RP_RouteBlockTime_S5,2,FALSE),_xlfn.IFNA(VLOOKUP(BK52,RP_RouteBlockTime_S6,2,FALSE),_xlfn.IFNA(VLOOKUP(BK52,RP_RouteBlockTime_PostTVL,2,FALSE),""))))))))))</f>
        <v/>
      </c>
      <c r="BN52" s="2"/>
      <c r="BP52" s="236">
        <f ca="1"/>
        <v>2.36111111111111E-2</v>
      </c>
      <c r="BR52" s="269">
        <f t="shared" si="453"/>
        <v>43711</v>
      </c>
      <c r="BS52" s="277">
        <f t="shared" si="453"/>
        <v>43718</v>
      </c>
      <c r="BT52" s="278">
        <f t="shared" si="453"/>
        <v>43711</v>
      </c>
      <c r="CK52" s="219">
        <f t="shared" si="437"/>
        <v>0.9375</v>
      </c>
      <c r="CL52" s="219">
        <v>0.121527777777778</v>
      </c>
      <c r="CM52" s="219">
        <v>0.125</v>
      </c>
      <c r="CN52" s="219">
        <f t="shared" si="456"/>
        <v>0.80069444444444449</v>
      </c>
      <c r="CO52" s="219">
        <f t="shared" si="456"/>
        <v>0.13055555555555556</v>
      </c>
      <c r="CP52" s="219">
        <v>0.125</v>
      </c>
      <c r="CQ52" s="219">
        <v>2.5000000000000001E-2</v>
      </c>
      <c r="CS52" s="219">
        <f t="shared" si="438"/>
        <v>4.5138888888888888E-2</v>
      </c>
      <c r="CT52" s="219">
        <v>0.121527777777778</v>
      </c>
      <c r="CU52" s="219">
        <v>0.125</v>
      </c>
      <c r="CV52" s="219">
        <f t="shared" si="457"/>
        <v>0.90833333333333333</v>
      </c>
      <c r="CW52" s="219">
        <f t="shared" si="457"/>
        <v>0.1236111111111111</v>
      </c>
      <c r="CX52" s="219">
        <v>0.125</v>
      </c>
      <c r="CY52" s="219">
        <v>2.5000000000000001E-2</v>
      </c>
      <c r="DA52" s="240">
        <v>0.18402777777777801</v>
      </c>
      <c r="DB52" s="240">
        <v>0.19097222222222199</v>
      </c>
      <c r="DC52" s="240">
        <v>0.19097222222222199</v>
      </c>
      <c r="DD52" s="240">
        <v>0.19097222222222199</v>
      </c>
      <c r="DE52" s="240">
        <v>0.19097222222222199</v>
      </c>
      <c r="DF52" s="240">
        <v>0.19097222222222199</v>
      </c>
      <c r="DG52" s="240">
        <v>0.19097222222222199</v>
      </c>
      <c r="DH52" s="240">
        <v>0.19097222222222199</v>
      </c>
      <c r="DI52" s="240">
        <v>0.19097222222222199</v>
      </c>
      <c r="DJ52" s="240">
        <v>0.19097222222222199</v>
      </c>
      <c r="DL52" s="2" t="str" cm="1">
        <f t="array" ref="DL52">_xlfn.IFNA(IF(INDEX(SectorsBlocks,ROW()-ROW(DL$5)+2,MATCH(SUBSTITUTE(RPName," ",""),SectorsBlocks_Top,0))&lt;&gt;0,INDEX(SectorsBlocks,ROW()-ROW(DL$5)+2,MATCH(SUBSTITUTE(RPName," ",""),SectorsBlocks_Top,0)),""),"")</f>
        <v>CJF-PER</v>
      </c>
      <c r="DM52" s="250" cm="1">
        <f t="array" ref="DM52">_xlfn.IFNA(IF(INDEX(SectorsBlocks,ROW()-ROW(DM$5)+2,MATCH(SUBSTITUTE(RPName," ",""),SectorsBlocks_Top,0))&lt;&gt;0,INDEX(SectorsBlocks,ROW()-ROW(DM$5)+2,MATCH(SUBSTITUTE(RPName," ",""),SectorsBlocks_Top,0)+1),""),"")</f>
        <v>7.6388888888888895E-2</v>
      </c>
    </row>
    <row r="53" spans="1:117" ht="15" customHeight="1">
      <c r="A53" s="12"/>
      <c r="B53" s="593"/>
      <c r="C53" s="594"/>
      <c r="D53" s="108" t="s">
        <v>45</v>
      </c>
      <c r="E53" s="173">
        <v>0.33333333333333331</v>
      </c>
      <c r="F53" s="114">
        <v>0.73958333333333337</v>
      </c>
      <c r="G53" s="121">
        <f t="shared" si="467"/>
        <v>0.40625000000000006</v>
      </c>
      <c r="H53" s="176">
        <f t="shared" ref="H53" si="484">IF(AND(ISNUMBER(RP_CrewBaseOffset),ISNUMBER(G53)),G53+RP_CrewBaseOffset-IF(G53+RP_CrewBaseOffset&gt;1,1,0),"")</f>
        <v>0.80208333333333337</v>
      </c>
      <c r="I53" s="111" t="s">
        <v>38</v>
      </c>
      <c r="J53" s="173">
        <v>0.45833333333333331</v>
      </c>
      <c r="K53" s="114">
        <v>1.3888888888888888E-2</v>
      </c>
      <c r="L53" s="121">
        <f t="shared" si="469"/>
        <v>0.55555555555555558</v>
      </c>
      <c r="M53" s="176">
        <f t="shared" ref="M53" si="485">IF(AND(ISNUMBER(RP_CrewBaseOffset),ISNUMBER(L53)),L53+RP_CrewBaseOffset-IF(L53+RP_CrewBaseOffset&gt;1,1,0),"")</f>
        <v>0.95138888888888884</v>
      </c>
      <c r="N53" s="179" t="str">
        <f t="shared" si="463"/>
        <v>PER-MEL</v>
      </c>
      <c r="O53" s="132">
        <f t="shared" si="471"/>
        <v>0.14930555555555552</v>
      </c>
      <c r="P53" s="182">
        <f t="shared" si="472"/>
        <v>0.14930555555555552</v>
      </c>
      <c r="Q53" s="185" t="str">
        <f t="shared" si="473"/>
        <v/>
      </c>
      <c r="R53" s="20"/>
      <c r="S53" s="377"/>
      <c r="T53" s="378"/>
      <c r="U53" s="81">
        <f t="shared" ref="U53" si="486">IF(ISNUMBER(S53),_xlfn.IFNA(VLOOKUP(S53,RP_Table,2,FALSE),"Err"),0)</f>
        <v>0</v>
      </c>
      <c r="V53" s="243"/>
      <c r="W53" s="467"/>
      <c r="X53" s="20"/>
      <c r="Y53" s="325"/>
      <c r="Z53" s="327"/>
      <c r="AA53" s="328"/>
      <c r="AB53" s="327"/>
      <c r="AC53" s="328"/>
      <c r="AD53" s="331" t="str">
        <f t="shared" si="475"/>
        <v>N/A</v>
      </c>
      <c r="AE53" s="294"/>
      <c r="AF53" s="292" t="str">
        <f t="shared" si="476"/>
        <v>N/A</v>
      </c>
      <c r="AG53" s="333"/>
      <c r="AH53" s="20"/>
      <c r="AI53" s="364">
        <v>43722</v>
      </c>
      <c r="AJ53" s="364">
        <v>43723</v>
      </c>
      <c r="AK53" s="407" t="s">
        <v>818</v>
      </c>
      <c r="AL53" s="408"/>
      <c r="AM53" s="408"/>
      <c r="AN53" s="408"/>
      <c r="AO53" s="271" t="s">
        <v>723</v>
      </c>
      <c r="AP53" s="280">
        <v>3.7340277777777775</v>
      </c>
      <c r="AQ53" s="282">
        <v>4452.5</v>
      </c>
      <c r="AR53" s="401">
        <v>548</v>
      </c>
      <c r="AS53" s="402"/>
      <c r="AT53" s="403">
        <f>IF(AND(ISNUMBER(AI53),ISNUMBER(AJ53),ISNUMBER(AP53),ISNUMBER(AQ53),ISNUMBER(AR53),ISNUMBER(AR54),ISNUMBER(AP54),ISNUMBER(AQ54)),(AQ54+AR54)-(AQ53+AR53),"")</f>
        <v>1370</v>
      </c>
      <c r="AU53" s="404"/>
      <c r="AV53" s="20"/>
      <c r="AW53" s="20"/>
      <c r="AX53" s="20"/>
      <c r="AY53" s="20"/>
      <c r="AZ53" s="20"/>
      <c r="BA53" s="20"/>
      <c r="BB53" s="20"/>
      <c r="BC53" s="20"/>
      <c r="BD53" s="20"/>
      <c r="BE53" s="20"/>
      <c r="BF53" s="20"/>
      <c r="BG53" s="20"/>
      <c r="BH53" s="20"/>
      <c r="BI53" s="20"/>
      <c r="BJ53" s="20"/>
      <c r="BK53" s="2" t="str">
        <f t="shared" si="450"/>
        <v/>
      </c>
      <c r="BL53" s="7" t="str">
        <f t="shared" ref="BL53" si="487">IF(AND(ISNUMBER(BM53),BM53&gt;0),BM53,IF(ISNUMBER(VLOOKUP(BK53,RP_Trips,2,FALSE)),VLOOKUP(BK53,RP_Trips,2,FALSE),""))</f>
        <v/>
      </c>
      <c r="BM53" s="7" t="str">
        <f t="shared" ref="BM53" si="488">_xlfn.IFNA(IF(VLOOKUP(BK53,RP_MiscCalc_RouteBlockTimes,2,FALSE)&lt;&gt;0,VLOOKUP(BK53,RP_MiscCalc_RouteBlockTimes,2,FALSE),NA()),_xlfn.IFNA(IF(VLOOKUP(BK53,RP_RouteBlockTime_PreTVL,2,FALSE)&lt;&gt;0,VLOOKUP(BK53,RP_RouteBlockTime_PreTVL,2,FALSE),NA()),_xlfn.IFNA(IF(VLOOKUP(BK53,TVLRouteBlockTimes,2,FALSE)&lt;&gt;0,VLOOKUP(BK53,TVLRouteBlockTimes,2,FALSE),NA()),_xlfn.IFNA(IF(VLOOKUP(BK53,RP_RouteBlockTime_S1,2,FALSE)&lt;&gt;0,VLOOKUP(BK53,RP_RouteBlockTime_S1,2,FALSE),NA()),_xlfn.IFNA(VLOOKUP(BK53,RP_RouteBlockTime_S2,2,FALSE),_xlfn.IFNA(VLOOKUP(BK53,RP_RouteBlockTime_S3,2,FALSE),_xlfn.IFNA(VLOOKUP(BK53,RP_RouteBlockTime_S4,2,FALSE),_xlfn.IFNA(VLOOKUP(BK53,RP_RouteBlockTime_S5,2,FALSE),_xlfn.IFNA(VLOOKUP(BK53,RP_RouteBlockTime_S6,2,FALSE),_xlfn.IFNA(VLOOKUP(BK53,RP_RouteBlockTime_PostTVL,2,FALSE),""))))))))))</f>
        <v/>
      </c>
      <c r="BN53" s="2"/>
      <c r="BP53" s="236">
        <f ca="1"/>
        <v>2.4305555555555601E-2</v>
      </c>
      <c r="BR53" s="269">
        <f t="shared" si="453"/>
        <v>43712</v>
      </c>
      <c r="BS53" s="277">
        <f t="shared" si="453"/>
        <v>43719</v>
      </c>
      <c r="BT53" s="278">
        <f t="shared" si="453"/>
        <v>43712</v>
      </c>
      <c r="CK53" s="219">
        <f t="shared" si="437"/>
        <v>0.94097222222222221</v>
      </c>
      <c r="CL53" s="219">
        <v>0.125</v>
      </c>
      <c r="CM53" s="219">
        <v>0.12847222222222199</v>
      </c>
      <c r="CN53" s="219">
        <f t="shared" si="456"/>
        <v>0.80138888888888893</v>
      </c>
      <c r="CO53" s="219">
        <f t="shared" si="456"/>
        <v>0.13125000000000001</v>
      </c>
      <c r="CP53" s="219">
        <v>0.12847222222222199</v>
      </c>
      <c r="CQ53" s="219">
        <v>2.5694444444444402E-2</v>
      </c>
      <c r="CS53" s="219">
        <f t="shared" si="438"/>
        <v>4.8611111111111112E-2</v>
      </c>
      <c r="CT53" s="219">
        <v>0.125</v>
      </c>
      <c r="CU53" s="219">
        <v>0.12847222222222199</v>
      </c>
      <c r="CV53" s="219">
        <f t="shared" si="457"/>
        <v>0.90902777777777777</v>
      </c>
      <c r="CW53" s="219">
        <f t="shared" si="457"/>
        <v>0.12430555555555556</v>
      </c>
      <c r="CX53" s="219">
        <v>0.12847222222222199</v>
      </c>
      <c r="CY53" s="219">
        <v>2.5694444444444402E-2</v>
      </c>
      <c r="DA53" s="240">
        <v>0.1875</v>
      </c>
      <c r="DB53" s="240">
        <v>0.194444444444445</v>
      </c>
      <c r="DC53" s="240">
        <v>0.194444444444445</v>
      </c>
      <c r="DD53" s="240">
        <v>0.194444444444445</v>
      </c>
      <c r="DE53" s="240">
        <v>0.194444444444445</v>
      </c>
      <c r="DF53" s="240">
        <v>0.194444444444445</v>
      </c>
      <c r="DG53" s="240">
        <v>0.194444444444445</v>
      </c>
      <c r="DH53" s="240">
        <v>0.194444444444445</v>
      </c>
      <c r="DI53" s="240">
        <v>0.194444444444445</v>
      </c>
      <c r="DJ53" s="240">
        <v>0.194444444444445</v>
      </c>
      <c r="DL53" s="2" t="str" cm="1">
        <f t="array" ref="DL53">_xlfn.IFNA(IF(INDEX(SectorsBlocks,ROW()-ROW(DL$5)+2,MATCH(SUBSTITUTE(RPName," ",""),SectorsBlocks_Top,0))&lt;&gt;0,INDEX(SectorsBlocks,ROW()-ROW(DL$5)+2,MATCH(SUBSTITUTE(RPName," ",""),SectorsBlocks_Top,0)),""),"")</f>
        <v>CNS-ADL</v>
      </c>
      <c r="DM53" s="250" cm="1">
        <f t="array" ref="DM53">_xlfn.IFNA(IF(INDEX(SectorsBlocks,ROW()-ROW(DM$5)+2,MATCH(SUBSTITUTE(RPName," ",""),SectorsBlocks_Top,0))&lt;&gt;0,INDEX(SectorsBlocks,ROW()-ROW(DM$5)+2,MATCH(SUBSTITUTE(RPName," ",""),SectorsBlocks_Top,0)+1),""),"")</f>
        <v>0.1388888888888889</v>
      </c>
    </row>
    <row r="54" spans="1:117" ht="15" customHeight="1" thickBot="1">
      <c r="A54" s="12"/>
      <c r="B54" s="593"/>
      <c r="C54" s="594"/>
      <c r="D54" s="233" t="s">
        <v>45</v>
      </c>
      <c r="E54" s="173">
        <v>0.33333333333333331</v>
      </c>
      <c r="F54" s="114">
        <v>0.76041666666666663</v>
      </c>
      <c r="G54" s="121">
        <f t="shared" si="467"/>
        <v>0.42708333333333331</v>
      </c>
      <c r="H54" s="176">
        <f t="shared" ref="H54" si="489">IF(AND(ISNUMBER(RP_CrewBaseOffset),ISNUMBER(G54)),G54+RP_CrewBaseOffset-IF(G54+RP_CrewBaseOffset&gt;1,1,0),"")</f>
        <v>0.82291666666666663</v>
      </c>
      <c r="I54" s="111" t="s">
        <v>38</v>
      </c>
      <c r="J54" s="173">
        <v>0.45833333333333331</v>
      </c>
      <c r="K54" s="114">
        <v>3.2638888888888891E-2</v>
      </c>
      <c r="L54" s="121">
        <f t="shared" si="469"/>
        <v>0.57430555555555562</v>
      </c>
      <c r="M54" s="176">
        <f t="shared" ref="M54" si="490">IF(AND(ISNUMBER(RP_CrewBaseOffset),ISNUMBER(L54)),L54+RP_CrewBaseOffset-IF(L54+RP_CrewBaseOffset&gt;1,1,0),"")</f>
        <v>0.97013888888888888</v>
      </c>
      <c r="N54" s="179" t="str">
        <f t="shared" si="463"/>
        <v>PER-MEL</v>
      </c>
      <c r="O54" s="132">
        <f t="shared" si="471"/>
        <v>0.14722222222222231</v>
      </c>
      <c r="P54" s="182">
        <f t="shared" si="472"/>
        <v>0.14722222222222231</v>
      </c>
      <c r="Q54" s="185" t="str">
        <f t="shared" si="473"/>
        <v/>
      </c>
      <c r="R54" s="20"/>
      <c r="S54" s="377"/>
      <c r="T54" s="378"/>
      <c r="U54" s="81">
        <f t="shared" ref="U54" si="491">IF(ISNUMBER(S54),_xlfn.IFNA(VLOOKUP(S54,RP_Table,2,FALSE),"Err"),0)</f>
        <v>0</v>
      </c>
      <c r="V54" s="243"/>
      <c r="W54" s="467"/>
      <c r="X54" s="20"/>
      <c r="Y54" s="326"/>
      <c r="Z54" s="329"/>
      <c r="AA54" s="330"/>
      <c r="AB54" s="329"/>
      <c r="AC54" s="330"/>
      <c r="AD54" s="332" t="str">
        <f t="shared" si="475"/>
        <v>N/A</v>
      </c>
      <c r="AE54" s="295"/>
      <c r="AF54" s="293" t="str">
        <f t="shared" si="476"/>
        <v>N/A</v>
      </c>
      <c r="AG54" s="334"/>
      <c r="AH54" s="20"/>
      <c r="AI54" s="365"/>
      <c r="AJ54" s="365"/>
      <c r="AK54" s="409"/>
      <c r="AL54" s="410"/>
      <c r="AM54" s="410"/>
      <c r="AN54" s="410"/>
      <c r="AO54" s="270" t="s">
        <v>721</v>
      </c>
      <c r="AP54" s="279">
        <v>3.9166666666666665</v>
      </c>
      <c r="AQ54" s="281">
        <v>4452.5</v>
      </c>
      <c r="AR54" s="411">
        <v>1918</v>
      </c>
      <c r="AS54" s="412"/>
      <c r="AT54" s="405"/>
      <c r="AU54" s="406"/>
      <c r="AV54" s="20"/>
      <c r="AW54" s="20"/>
      <c r="AX54" s="20"/>
      <c r="AY54" s="20"/>
      <c r="AZ54" s="20"/>
      <c r="BA54" s="20"/>
      <c r="BB54" s="20"/>
      <c r="BC54" s="20"/>
      <c r="BD54" s="20"/>
      <c r="BE54" s="20"/>
      <c r="BF54" s="20"/>
      <c r="BG54" s="20"/>
      <c r="BH54" s="20"/>
      <c r="BI54" s="20"/>
      <c r="BJ54" s="20"/>
      <c r="BK54" s="2" t="str">
        <f t="shared" si="450"/>
        <v/>
      </c>
      <c r="BL54" s="7" t="str">
        <f t="shared" ref="BL54" si="492">IF(AND(ISNUMBER(BM54),BM54&gt;0),BM54,IF(ISNUMBER(VLOOKUP(BK54,RP_Trips,2,FALSE)),VLOOKUP(BK54,RP_Trips,2,FALSE),""))</f>
        <v/>
      </c>
      <c r="BM54" s="7" t="str">
        <f t="shared" ref="BM54" si="493">_xlfn.IFNA(IF(VLOOKUP(BK54,RP_MiscCalc_RouteBlockTimes,2,FALSE)&lt;&gt;0,VLOOKUP(BK54,RP_MiscCalc_RouteBlockTimes,2,FALSE),NA()),_xlfn.IFNA(IF(VLOOKUP(BK54,RP_RouteBlockTime_PreTVL,2,FALSE)&lt;&gt;0,VLOOKUP(BK54,RP_RouteBlockTime_PreTVL,2,FALSE),NA()),_xlfn.IFNA(IF(VLOOKUP(BK54,TVLRouteBlockTimes,2,FALSE)&lt;&gt;0,VLOOKUP(BK54,TVLRouteBlockTimes,2,FALSE),NA()),_xlfn.IFNA(IF(VLOOKUP(BK54,RP_RouteBlockTime_S1,2,FALSE)&lt;&gt;0,VLOOKUP(BK54,RP_RouteBlockTime_S1,2,FALSE),NA()),_xlfn.IFNA(VLOOKUP(BK54,RP_RouteBlockTime_S2,2,FALSE),_xlfn.IFNA(VLOOKUP(BK54,RP_RouteBlockTime_S3,2,FALSE),_xlfn.IFNA(VLOOKUP(BK54,RP_RouteBlockTime_S4,2,FALSE),_xlfn.IFNA(VLOOKUP(BK54,RP_RouteBlockTime_S5,2,FALSE),_xlfn.IFNA(VLOOKUP(BK54,RP_RouteBlockTime_S6,2,FALSE),_xlfn.IFNA(VLOOKUP(BK54,RP_RouteBlockTime_PostTVL,2,FALSE),""))))))))))</f>
        <v/>
      </c>
      <c r="BN54" s="2"/>
      <c r="BP54" s="236">
        <f ca="1"/>
        <v>2.5000000000000001E-2</v>
      </c>
      <c r="BR54" s="269">
        <f t="shared" si="453"/>
        <v>43713</v>
      </c>
      <c r="BS54" s="277">
        <f t="shared" si="453"/>
        <v>43720</v>
      </c>
      <c r="BT54" s="278">
        <f t="shared" si="453"/>
        <v>43713</v>
      </c>
      <c r="CK54" s="219">
        <f t="shared" si="437"/>
        <v>0.94444444444444442</v>
      </c>
      <c r="CL54" s="219">
        <v>0.12847222222222199</v>
      </c>
      <c r="CM54" s="219">
        <v>0.131944444444444</v>
      </c>
      <c r="CN54" s="219">
        <f t="shared" si="456"/>
        <v>0.80208333333333337</v>
      </c>
      <c r="CO54" s="219">
        <f t="shared" si="456"/>
        <v>0.13194444444444445</v>
      </c>
      <c r="CP54" s="219">
        <v>0.131944444444444</v>
      </c>
      <c r="CQ54" s="219">
        <v>2.6388888888888899E-2</v>
      </c>
      <c r="CS54" s="219">
        <f t="shared" si="438"/>
        <v>5.2083333333333336E-2</v>
      </c>
      <c r="CT54" s="219">
        <v>0.12847222222222199</v>
      </c>
      <c r="CU54" s="219">
        <v>0.131944444444444</v>
      </c>
      <c r="CV54" s="219">
        <f t="shared" si="457"/>
        <v>0.90972222222222221</v>
      </c>
      <c r="CW54" s="219">
        <f t="shared" si="457"/>
        <v>0.125</v>
      </c>
      <c r="CX54" s="219">
        <v>0.131944444444444</v>
      </c>
      <c r="CY54" s="219">
        <v>2.6388888888888899E-2</v>
      </c>
      <c r="DA54" s="240">
        <v>0.19097222222222199</v>
      </c>
      <c r="DB54" s="240">
        <v>0.19791666666666699</v>
      </c>
      <c r="DC54" s="240">
        <v>0.19791666666666699</v>
      </c>
      <c r="DD54" s="240">
        <v>0.19791666666666699</v>
      </c>
      <c r="DE54" s="240">
        <v>0.19791666666666699</v>
      </c>
      <c r="DF54" s="240">
        <v>0.19791666666666699</v>
      </c>
      <c r="DG54" s="240">
        <v>0.19791666666666699</v>
      </c>
      <c r="DH54" s="240">
        <v>0.19791666666666699</v>
      </c>
      <c r="DI54" s="240">
        <v>0.19791666666666699</v>
      </c>
      <c r="DJ54" s="240">
        <v>0.19791666666666699</v>
      </c>
      <c r="DL54" s="2" t="str" cm="1">
        <f t="array" ref="DL54">_xlfn.IFNA(IF(INDEX(SectorsBlocks,ROW()-ROW(DL$5)+2,MATCH(SUBSTITUTE(RPName," ",""),SectorsBlocks_Top,0))&lt;&gt;0,INDEX(SectorsBlocks,ROW()-ROW(DL$5)+2,MATCH(SUBSTITUTE(RPName," ",""),SectorsBlocks_Top,0)),""),"")</f>
        <v>CNS-BNE</v>
      </c>
      <c r="DM54" s="250" cm="1">
        <f t="array" ref="DM54">_xlfn.IFNA(IF(INDEX(SectorsBlocks,ROW()-ROW(DM$5)+2,MATCH(SUBSTITUTE(RPName," ",""),SectorsBlocks_Top,0))&lt;&gt;0,INDEX(SectorsBlocks,ROW()-ROW(DM$5)+2,MATCH(SUBSTITUTE(RPName," ",""),SectorsBlocks_Top,0)+1),""),"")</f>
        <v>9.375E-2</v>
      </c>
    </row>
    <row r="55" spans="1:117" ht="15" customHeight="1">
      <c r="A55" s="12"/>
      <c r="B55" s="593"/>
      <c r="C55" s="594"/>
      <c r="D55" s="108"/>
      <c r="E55" s="173"/>
      <c r="F55" s="114"/>
      <c r="G55" s="121" t="str">
        <f t="shared" si="467"/>
        <v/>
      </c>
      <c r="H55" s="176" t="str">
        <f t="shared" ref="H55" si="494">IF(AND(ISNUMBER(RP_CrewBaseOffset),ISNUMBER(G55)),G55+RP_CrewBaseOffset-IF(G55+RP_CrewBaseOffset&gt;1,1,0),"")</f>
        <v/>
      </c>
      <c r="I55" s="111"/>
      <c r="J55" s="173"/>
      <c r="K55" s="114"/>
      <c r="L55" s="121" t="str">
        <f t="shared" si="469"/>
        <v/>
      </c>
      <c r="M55" s="176" t="str">
        <f t="shared" ref="M55" si="495">IF(AND(ISNUMBER(RP_CrewBaseOffset),ISNUMBER(L55)),L55+RP_CrewBaseOffset-IF(L55+RP_CrewBaseOffset&gt;1,1,0),"")</f>
        <v/>
      </c>
      <c r="N55" s="179" t="str">
        <f t="shared" si="463"/>
        <v/>
      </c>
      <c r="O55" s="132" t="str">
        <f t="shared" si="471"/>
        <v/>
      </c>
      <c r="P55" s="182" t="str">
        <f t="shared" si="472"/>
        <v/>
      </c>
      <c r="Q55" s="185" t="str">
        <f t="shared" si="473"/>
        <v/>
      </c>
      <c r="R55" s="20"/>
      <c r="S55" s="377"/>
      <c r="T55" s="378"/>
      <c r="U55" s="81">
        <f t="shared" ref="U55" si="496">IF(ISNUMBER(S55),_xlfn.IFNA(VLOOKUP(S55,RP_Table,2,FALSE),"Err"),0)</f>
        <v>0</v>
      </c>
      <c r="V55" s="243"/>
      <c r="W55" s="467"/>
      <c r="X55" s="20"/>
      <c r="Y55" s="358" t="s">
        <v>802</v>
      </c>
      <c r="Z55" s="358"/>
      <c r="AA55" s="358"/>
      <c r="AB55" s="358"/>
      <c r="AC55" s="358"/>
      <c r="AD55" s="358"/>
      <c r="AE55" s="358"/>
      <c r="AF55" s="358"/>
      <c r="AG55" s="20"/>
      <c r="AH55" s="20"/>
      <c r="AI55" s="364"/>
      <c r="AJ55" s="364"/>
      <c r="AK55" s="407"/>
      <c r="AL55" s="408"/>
      <c r="AM55" s="408"/>
      <c r="AN55" s="408"/>
      <c r="AO55" s="271" t="s">
        <v>723</v>
      </c>
      <c r="AP55" s="280"/>
      <c r="AQ55" s="282"/>
      <c r="AR55" s="401"/>
      <c r="AS55" s="402"/>
      <c r="AT55" s="403" t="str">
        <f>IF(AND(ISNUMBER(AI55),ISNUMBER(AJ55),ISNUMBER(AP55),ISNUMBER(AQ55),ISNUMBER(AR55),ISNUMBER(AR56),ISNUMBER(AP56),ISNUMBER(AQ56)),(AQ56+AR56)-(AQ55+AR55),"")</f>
        <v/>
      </c>
      <c r="AU55" s="404"/>
      <c r="AV55" s="20"/>
      <c r="AW55" s="20"/>
      <c r="AX55" s="20"/>
      <c r="AY55" s="20"/>
      <c r="AZ55" s="20"/>
      <c r="BA55" s="20"/>
      <c r="BB55" s="20"/>
      <c r="BC55" s="20"/>
      <c r="BD55" s="20"/>
      <c r="BE55" s="20"/>
      <c r="BF55" s="20"/>
      <c r="BG55" s="20"/>
      <c r="BH55" s="20"/>
      <c r="BI55" s="20"/>
      <c r="BJ55" s="20"/>
      <c r="BK55" s="2" t="str">
        <f t="shared" si="450"/>
        <v/>
      </c>
      <c r="BL55" s="7" t="str">
        <f t="shared" ref="BL55" si="497">IF(AND(ISNUMBER(BM55),BM55&gt;0),BM55,IF(ISNUMBER(VLOOKUP(BK55,RP_Trips,2,FALSE)),VLOOKUP(BK55,RP_Trips,2,FALSE),""))</f>
        <v/>
      </c>
      <c r="BM55" s="7" t="str">
        <f t="shared" ref="BM55" si="498">_xlfn.IFNA(IF(VLOOKUP(BK55,RP_MiscCalc_RouteBlockTimes,2,FALSE)&lt;&gt;0,VLOOKUP(BK55,RP_MiscCalc_RouteBlockTimes,2,FALSE),NA()),_xlfn.IFNA(IF(VLOOKUP(BK55,RP_RouteBlockTime_PreTVL,2,FALSE)&lt;&gt;0,VLOOKUP(BK55,RP_RouteBlockTime_PreTVL,2,FALSE),NA()),_xlfn.IFNA(IF(VLOOKUP(BK55,TVLRouteBlockTimes,2,FALSE)&lt;&gt;0,VLOOKUP(BK55,TVLRouteBlockTimes,2,FALSE),NA()),_xlfn.IFNA(IF(VLOOKUP(BK55,RP_RouteBlockTime_S1,2,FALSE)&lt;&gt;0,VLOOKUP(BK55,RP_RouteBlockTime_S1,2,FALSE),NA()),_xlfn.IFNA(VLOOKUP(BK55,RP_RouteBlockTime_S2,2,FALSE),_xlfn.IFNA(VLOOKUP(BK55,RP_RouteBlockTime_S3,2,FALSE),_xlfn.IFNA(VLOOKUP(BK55,RP_RouteBlockTime_S4,2,FALSE),_xlfn.IFNA(VLOOKUP(BK55,RP_RouteBlockTime_S5,2,FALSE),_xlfn.IFNA(VLOOKUP(BK55,RP_RouteBlockTime_S6,2,FALSE),_xlfn.IFNA(VLOOKUP(BK55,RP_RouteBlockTime_PostTVL,2,FALSE),""))))))))))</f>
        <v/>
      </c>
      <c r="BN55" s="2"/>
      <c r="BP55" s="236">
        <f ca="1"/>
        <v>2.5694444444444402E-2</v>
      </c>
      <c r="BR55" s="269">
        <f t="shared" si="453"/>
        <v>43714</v>
      </c>
      <c r="BS55" s="277">
        <f t="shared" si="453"/>
        <v>43721</v>
      </c>
      <c r="BT55" s="278">
        <f t="shared" si="453"/>
        <v>43714</v>
      </c>
      <c r="CK55" s="219">
        <f t="shared" si="437"/>
        <v>0.94791666666666663</v>
      </c>
      <c r="CL55" s="219">
        <v>0.131944444444444</v>
      </c>
      <c r="CM55" s="219">
        <v>0.13541666666666699</v>
      </c>
      <c r="CN55" s="219">
        <f t="shared" si="456"/>
        <v>0.80277777777777781</v>
      </c>
      <c r="CO55" s="219">
        <f t="shared" si="456"/>
        <v>0.13263888888888889</v>
      </c>
      <c r="CP55" s="219">
        <v>0.13541666666666699</v>
      </c>
      <c r="CQ55" s="219">
        <v>2.70833333333333E-2</v>
      </c>
      <c r="CS55" s="219">
        <f t="shared" si="438"/>
        <v>5.5555555555555559E-2</v>
      </c>
      <c r="CT55" s="219">
        <v>0.131944444444444</v>
      </c>
      <c r="CU55" s="219">
        <v>0.13541666666666699</v>
      </c>
      <c r="CV55" s="219">
        <f t="shared" si="457"/>
        <v>0.91041666666666665</v>
      </c>
      <c r="CW55" s="219">
        <f t="shared" si="457"/>
        <v>0.12569444444444444</v>
      </c>
      <c r="CX55" s="219">
        <v>0.13541666666666699</v>
      </c>
      <c r="CY55" s="219">
        <v>2.70833333333333E-2</v>
      </c>
      <c r="DA55" s="240">
        <v>0.194444444444445</v>
      </c>
      <c r="DB55" s="240">
        <v>0.20138888888888901</v>
      </c>
      <c r="DC55" s="240">
        <v>0.20138888888888901</v>
      </c>
      <c r="DD55" s="240">
        <v>0.20138888888888901</v>
      </c>
      <c r="DE55" s="240">
        <v>0.20138888888888901</v>
      </c>
      <c r="DF55" s="240">
        <v>0.20138888888888901</v>
      </c>
      <c r="DG55" s="240">
        <v>0.20138888888888901</v>
      </c>
      <c r="DH55" s="240">
        <v>0.20138888888888901</v>
      </c>
      <c r="DI55" s="240">
        <v>0.20138888888888901</v>
      </c>
      <c r="DJ55" s="240">
        <v>0.20138888888888901</v>
      </c>
      <c r="DL55" s="2" t="str" cm="1">
        <f t="array" ref="DL55">_xlfn.IFNA(IF(INDEX(SectorsBlocks,ROW()-ROW(DL$5)+2,MATCH(SUBSTITUTE(RPName," ",""),SectorsBlocks_Top,0))&lt;&gt;0,INDEX(SectorsBlocks,ROW()-ROW(DL$5)+2,MATCH(SUBSTITUTE(RPName," ",""),SectorsBlocks_Top,0)),""),"")</f>
        <v>CNS-HND</v>
      </c>
      <c r="DM55" s="250" cm="1">
        <f t="array" ref="DM55">_xlfn.IFNA(IF(INDEX(SectorsBlocks,ROW()-ROW(DM$5)+2,MATCH(SUBSTITUTE(RPName," ",""),SectorsBlocks_Top,0))&lt;&gt;0,INDEX(SectorsBlocks,ROW()-ROW(DM$5)+2,MATCH(SUBSTITUTE(RPName," ",""),SectorsBlocks_Top,0)+1),""),"")</f>
        <v>0.32291666666666669</v>
      </c>
    </row>
    <row r="56" spans="1:117" ht="15" customHeight="1" thickBot="1">
      <c r="A56" s="12"/>
      <c r="B56" s="593"/>
      <c r="C56" s="594"/>
      <c r="D56" s="108"/>
      <c r="E56" s="173"/>
      <c r="F56" s="114"/>
      <c r="G56" s="121" t="str">
        <f t="shared" si="467"/>
        <v/>
      </c>
      <c r="H56" s="176" t="str">
        <f t="shared" ref="H56" si="499">IF(AND(ISNUMBER(RP_CrewBaseOffset),ISNUMBER(G56)),G56+RP_CrewBaseOffset-IF(G56+RP_CrewBaseOffset&gt;1,1,0),"")</f>
        <v/>
      </c>
      <c r="I56" s="111"/>
      <c r="J56" s="173"/>
      <c r="K56" s="114"/>
      <c r="L56" s="121" t="str">
        <f t="shared" si="469"/>
        <v/>
      </c>
      <c r="M56" s="176" t="str">
        <f t="shared" ref="M56" si="500">IF(AND(ISNUMBER(RP_CrewBaseOffset),ISNUMBER(L56)),L56+RP_CrewBaseOffset-IF(L56+RP_CrewBaseOffset&gt;1,1,0),"")</f>
        <v/>
      </c>
      <c r="N56" s="179" t="str">
        <f t="shared" si="463"/>
        <v/>
      </c>
      <c r="O56" s="132" t="str">
        <f t="shared" si="471"/>
        <v/>
      </c>
      <c r="P56" s="182" t="str">
        <f t="shared" si="472"/>
        <v/>
      </c>
      <c r="Q56" s="185" t="str">
        <f t="shared" si="473"/>
        <v/>
      </c>
      <c r="R56" s="20"/>
      <c r="S56" s="377"/>
      <c r="T56" s="378"/>
      <c r="U56" s="81">
        <f t="shared" ref="U56" si="501">IF(ISNUMBER(S56),_xlfn.IFNA(VLOOKUP(S56,RP_Table,2,FALSE),"Err"),0)</f>
        <v>0</v>
      </c>
      <c r="V56" s="243"/>
      <c r="W56" s="467"/>
      <c r="X56" s="20"/>
      <c r="Y56" s="20"/>
      <c r="Z56" s="20"/>
      <c r="AA56" s="20"/>
      <c r="AB56" s="20"/>
      <c r="AC56" s="20"/>
      <c r="AD56" s="20"/>
      <c r="AE56" s="20"/>
      <c r="AF56" s="20"/>
      <c r="AG56" s="20"/>
      <c r="AH56" s="20"/>
      <c r="AI56" s="365"/>
      <c r="AJ56" s="365"/>
      <c r="AK56" s="409"/>
      <c r="AL56" s="410"/>
      <c r="AM56" s="410"/>
      <c r="AN56" s="410"/>
      <c r="AO56" s="270" t="s">
        <v>721</v>
      </c>
      <c r="AP56" s="279"/>
      <c r="AQ56" s="281"/>
      <c r="AR56" s="411"/>
      <c r="AS56" s="412"/>
      <c r="AT56" s="405"/>
      <c r="AU56" s="406"/>
      <c r="AV56" s="20"/>
      <c r="AW56" s="20"/>
      <c r="AX56" s="20"/>
      <c r="AY56" s="20"/>
      <c r="AZ56" s="20"/>
      <c r="BA56" s="20"/>
      <c r="BB56" s="20"/>
      <c r="BC56" s="20"/>
      <c r="BD56" s="20"/>
      <c r="BE56" s="20"/>
      <c r="BF56" s="20"/>
      <c r="BG56" s="20"/>
      <c r="BH56" s="20"/>
      <c r="BI56" s="20"/>
      <c r="BJ56" s="20"/>
      <c r="BK56" s="2" t="str">
        <f t="shared" si="450"/>
        <v/>
      </c>
      <c r="BL56" s="7" t="str">
        <f t="shared" ref="BL56" si="502">IF(AND(ISNUMBER(BM56),BM56&gt;0),BM56,IF(ISNUMBER(VLOOKUP(BK56,RP_Trips,2,FALSE)),VLOOKUP(BK56,RP_Trips,2,FALSE),""))</f>
        <v/>
      </c>
      <c r="BM56" s="7" t="str">
        <f t="shared" ref="BM56" si="503">_xlfn.IFNA(IF(VLOOKUP(BK56,RP_MiscCalc_RouteBlockTimes,2,FALSE)&lt;&gt;0,VLOOKUP(BK56,RP_MiscCalc_RouteBlockTimes,2,FALSE),NA()),_xlfn.IFNA(IF(VLOOKUP(BK56,RP_RouteBlockTime_PreTVL,2,FALSE)&lt;&gt;0,VLOOKUP(BK56,RP_RouteBlockTime_PreTVL,2,FALSE),NA()),_xlfn.IFNA(IF(VLOOKUP(BK56,TVLRouteBlockTimes,2,FALSE)&lt;&gt;0,VLOOKUP(BK56,TVLRouteBlockTimes,2,FALSE),NA()),_xlfn.IFNA(IF(VLOOKUP(BK56,RP_RouteBlockTime_S1,2,FALSE)&lt;&gt;0,VLOOKUP(BK56,RP_RouteBlockTime_S1,2,FALSE),NA()),_xlfn.IFNA(VLOOKUP(BK56,RP_RouteBlockTime_S2,2,FALSE),_xlfn.IFNA(VLOOKUP(BK56,RP_RouteBlockTime_S3,2,FALSE),_xlfn.IFNA(VLOOKUP(BK56,RP_RouteBlockTime_S4,2,FALSE),_xlfn.IFNA(VLOOKUP(BK56,RP_RouteBlockTime_S5,2,FALSE),_xlfn.IFNA(VLOOKUP(BK56,RP_RouteBlockTime_S6,2,FALSE),_xlfn.IFNA(VLOOKUP(BK56,RP_RouteBlockTime_PostTVL,2,FALSE),""))))))))))</f>
        <v/>
      </c>
      <c r="BN56" s="2"/>
      <c r="BP56" s="236">
        <f ca="1"/>
        <v>2.6388888888888899E-2</v>
      </c>
      <c r="BR56" s="269">
        <f t="shared" si="453"/>
        <v>43715</v>
      </c>
      <c r="BS56" s="277">
        <f t="shared" si="453"/>
        <v>43722</v>
      </c>
      <c r="BT56" s="278">
        <f t="shared" si="453"/>
        <v>43715</v>
      </c>
      <c r="CK56" s="219">
        <f t="shared" si="437"/>
        <v>0.95138888888888884</v>
      </c>
      <c r="CL56" s="219">
        <v>0.13541666666666699</v>
      </c>
      <c r="CM56" s="219">
        <v>0.13888888888888901</v>
      </c>
      <c r="CN56" s="219">
        <f t="shared" si="456"/>
        <v>0.80347222222222225</v>
      </c>
      <c r="CO56" s="219">
        <f t="shared" si="456"/>
        <v>0.13333333333333333</v>
      </c>
      <c r="CP56" s="219">
        <v>0.13888888888888901</v>
      </c>
      <c r="CQ56" s="219">
        <v>2.7777777777777801E-2</v>
      </c>
      <c r="CS56" s="219">
        <f t="shared" si="438"/>
        <v>5.9027777777777776E-2</v>
      </c>
      <c r="CT56" s="219">
        <v>0.13541666666666699</v>
      </c>
      <c r="CU56" s="219">
        <v>0.13888888888888901</v>
      </c>
      <c r="CV56" s="219">
        <f t="shared" si="457"/>
        <v>0.91111111111111109</v>
      </c>
      <c r="CW56" s="219">
        <f t="shared" si="457"/>
        <v>0.12638888888888888</v>
      </c>
      <c r="CX56" s="219">
        <v>0.13888888888888901</v>
      </c>
      <c r="CY56" s="219">
        <v>2.7777777777777801E-2</v>
      </c>
      <c r="DA56" s="240">
        <v>0.19791666666666699</v>
      </c>
      <c r="DB56" s="240">
        <v>0.20486111111111099</v>
      </c>
      <c r="DC56" s="240">
        <v>0.20486111111111099</v>
      </c>
      <c r="DD56" s="240">
        <v>0.20486111111111099</v>
      </c>
      <c r="DE56" s="240">
        <v>0.20486111111111099</v>
      </c>
      <c r="DF56" s="240">
        <v>0.20486111111111099</v>
      </c>
      <c r="DG56" s="240">
        <v>0.20486111111111099</v>
      </c>
      <c r="DH56" s="240">
        <v>0.20486111111111099</v>
      </c>
      <c r="DI56" s="240">
        <v>0.20486111111111099</v>
      </c>
      <c r="DJ56" s="240">
        <v>0.20486111111111099</v>
      </c>
      <c r="DL56" s="2" t="str" cm="1">
        <f t="array" ref="DL56">_xlfn.IFNA(IF(INDEX(SectorsBlocks,ROW()-ROW(DL$5)+2,MATCH(SUBSTITUTE(RPName," ",""),SectorsBlocks_Top,0))&lt;&gt;0,INDEX(SectorsBlocks,ROW()-ROW(DL$5)+2,MATCH(SUBSTITUTE(RPName," ",""),SectorsBlocks_Top,0)),""),"")</f>
        <v>CNS-MEL</v>
      </c>
      <c r="DM56" s="250" cm="1">
        <f t="array" ref="DM56">_xlfn.IFNA(IF(INDEX(SectorsBlocks,ROW()-ROW(DM$5)+2,MATCH(SUBSTITUTE(RPName," ",""),SectorsBlocks_Top,0))&lt;&gt;0,INDEX(SectorsBlocks,ROW()-ROW(DM$5)+2,MATCH(SUBSTITUTE(RPName," ",""),SectorsBlocks_Top,0)+1),""),"")</f>
        <v>0.1423611111111111</v>
      </c>
    </row>
    <row r="57" spans="1:117" ht="15" customHeight="1">
      <c r="A57" s="12"/>
      <c r="B57" s="593"/>
      <c r="C57" s="594"/>
      <c r="D57" s="108"/>
      <c r="E57" s="173"/>
      <c r="F57" s="114"/>
      <c r="G57" s="121" t="str">
        <f t="shared" si="467"/>
        <v/>
      </c>
      <c r="H57" s="176" t="str">
        <f t="shared" ref="H57" si="504">IF(AND(ISNUMBER(RP_CrewBaseOffset),ISNUMBER(G57)),G57+RP_CrewBaseOffset-IF(G57+RP_CrewBaseOffset&gt;1,1,0),"")</f>
        <v/>
      </c>
      <c r="I57" s="111"/>
      <c r="J57" s="173"/>
      <c r="K57" s="114"/>
      <c r="L57" s="121" t="str">
        <f t="shared" si="469"/>
        <v/>
      </c>
      <c r="M57" s="176" t="str">
        <f t="shared" ref="M57" si="505">IF(AND(ISNUMBER(RP_CrewBaseOffset),ISNUMBER(L57)),L57+RP_CrewBaseOffset-IF(L57+RP_CrewBaseOffset&gt;1,1,0),"")</f>
        <v/>
      </c>
      <c r="N57" s="179" t="str">
        <f t="shared" si="463"/>
        <v/>
      </c>
      <c r="O57" s="132" t="str">
        <f t="shared" si="471"/>
        <v/>
      </c>
      <c r="P57" s="182" t="str">
        <f t="shared" si="472"/>
        <v/>
      </c>
      <c r="Q57" s="185" t="str">
        <f t="shared" si="473"/>
        <v/>
      </c>
      <c r="R57" s="20"/>
      <c r="S57" s="377"/>
      <c r="T57" s="378"/>
      <c r="U57" s="81">
        <f t="shared" ref="U57" si="506">IF(ISNUMBER(S57),_xlfn.IFNA(VLOOKUP(S57,RP_Table,2,FALSE),"Err"),0)</f>
        <v>0</v>
      </c>
      <c r="V57" s="243"/>
      <c r="W57" s="467"/>
      <c r="X57" s="20"/>
      <c r="Y57" s="454" t="s">
        <v>241</v>
      </c>
      <c r="Z57" s="455"/>
      <c r="AA57" s="455"/>
      <c r="AB57" s="455"/>
      <c r="AC57" s="456"/>
      <c r="AD57" s="20"/>
      <c r="AE57" s="491" t="s">
        <v>732</v>
      </c>
      <c r="AF57" s="491"/>
      <c r="AG57" s="491"/>
      <c r="AH57" s="20"/>
      <c r="AI57" s="364"/>
      <c r="AJ57" s="364"/>
      <c r="AK57" s="407"/>
      <c r="AL57" s="408"/>
      <c r="AM57" s="408"/>
      <c r="AN57" s="408"/>
      <c r="AO57" s="271" t="s">
        <v>723</v>
      </c>
      <c r="AP57" s="280"/>
      <c r="AQ57" s="282"/>
      <c r="AR57" s="401"/>
      <c r="AS57" s="402"/>
      <c r="AT57" s="403" t="str">
        <f>IF(AND(ISNUMBER(AI57),ISNUMBER(AJ57),ISNUMBER(AP57),ISNUMBER(AQ57),ISNUMBER(AR57),ISNUMBER(AR58),ISNUMBER(AP58),ISNUMBER(AQ58)),(AQ58+AR58)-(AQ57+AR57),"")</f>
        <v/>
      </c>
      <c r="AU57" s="404"/>
      <c r="AV57" s="20"/>
      <c r="AW57" s="20"/>
      <c r="AX57" s="20"/>
      <c r="AY57" s="20"/>
      <c r="AZ57" s="20"/>
      <c r="BA57" s="20"/>
      <c r="BB57" s="20"/>
      <c r="BC57" s="20"/>
      <c r="BD57" s="20"/>
      <c r="BE57" s="20"/>
      <c r="BF57" s="20"/>
      <c r="BG57" s="20"/>
      <c r="BH57" s="20"/>
      <c r="BI57" s="20"/>
      <c r="BJ57" s="20"/>
      <c r="BK57" s="2" t="str">
        <f t="shared" si="450"/>
        <v/>
      </c>
      <c r="BL57" s="7" t="str">
        <f t="shared" ref="BL57" si="507">IF(AND(ISNUMBER(BM57),BM57&gt;0),BM57,IF(ISNUMBER(VLOOKUP(BK57,RP_Trips,2,FALSE)),VLOOKUP(BK57,RP_Trips,2,FALSE),""))</f>
        <v/>
      </c>
      <c r="BM57" s="7" t="str">
        <f t="shared" ref="BM57" si="508">_xlfn.IFNA(IF(VLOOKUP(BK57,RP_MiscCalc_RouteBlockTimes,2,FALSE)&lt;&gt;0,VLOOKUP(BK57,RP_MiscCalc_RouteBlockTimes,2,FALSE),NA()),_xlfn.IFNA(IF(VLOOKUP(BK57,RP_RouteBlockTime_PreTVL,2,FALSE)&lt;&gt;0,VLOOKUP(BK57,RP_RouteBlockTime_PreTVL,2,FALSE),NA()),_xlfn.IFNA(IF(VLOOKUP(BK57,TVLRouteBlockTimes,2,FALSE)&lt;&gt;0,VLOOKUP(BK57,TVLRouteBlockTimes,2,FALSE),NA()),_xlfn.IFNA(IF(VLOOKUP(BK57,RP_RouteBlockTime_S1,2,FALSE)&lt;&gt;0,VLOOKUP(BK57,RP_RouteBlockTime_S1,2,FALSE),NA()),_xlfn.IFNA(VLOOKUP(BK57,RP_RouteBlockTime_S2,2,FALSE),_xlfn.IFNA(VLOOKUP(BK57,RP_RouteBlockTime_S3,2,FALSE),_xlfn.IFNA(VLOOKUP(BK57,RP_RouteBlockTime_S4,2,FALSE),_xlfn.IFNA(VLOOKUP(BK57,RP_RouteBlockTime_S5,2,FALSE),_xlfn.IFNA(VLOOKUP(BK57,RP_RouteBlockTime_S6,2,FALSE),_xlfn.IFNA(VLOOKUP(BK57,RP_RouteBlockTime_PostTVL,2,FALSE),""))))))))))</f>
        <v/>
      </c>
      <c r="BN57" s="2"/>
      <c r="BP57" s="236">
        <f ca="1"/>
        <v>2.70833333333333E-2</v>
      </c>
      <c r="BR57" s="269">
        <f t="shared" si="453"/>
        <v>43716</v>
      </c>
      <c r="BS57" s="277">
        <f t="shared" si="453"/>
        <v>43723</v>
      </c>
      <c r="BT57" s="278">
        <f t="shared" si="453"/>
        <v>43716</v>
      </c>
      <c r="CK57" s="219">
        <f t="shared" si="437"/>
        <v>0.95486111111111105</v>
      </c>
      <c r="CL57" s="219">
        <v>0.13888888888888901</v>
      </c>
      <c r="CM57" s="219">
        <v>0.14236111111111099</v>
      </c>
      <c r="CN57" s="219">
        <f t="shared" si="456"/>
        <v>0.8041666666666667</v>
      </c>
      <c r="CO57" s="219">
        <f t="shared" si="456"/>
        <v>0.13402777777777777</v>
      </c>
      <c r="CP57" s="219">
        <v>0.14236111111111099</v>
      </c>
      <c r="CQ57" s="219">
        <v>2.8472222222222201E-2</v>
      </c>
      <c r="CS57" s="219">
        <f t="shared" si="438"/>
        <v>6.25E-2</v>
      </c>
      <c r="CT57" s="219">
        <v>0.13888888888888901</v>
      </c>
      <c r="CU57" s="219">
        <v>0.14236111111111099</v>
      </c>
      <c r="CV57" s="219">
        <f t="shared" si="457"/>
        <v>0.91180555555555554</v>
      </c>
      <c r="CW57" s="219">
        <f t="shared" si="457"/>
        <v>0.12708333333333333</v>
      </c>
      <c r="CX57" s="219">
        <v>0.14236111111111099</v>
      </c>
      <c r="CY57" s="219">
        <v>2.8472222222222201E-2</v>
      </c>
      <c r="DA57" s="240">
        <v>0.20138888888888901</v>
      </c>
      <c r="DB57" s="240">
        <v>0.20833333333333301</v>
      </c>
      <c r="DC57" s="240">
        <v>0.20833333333333301</v>
      </c>
      <c r="DD57" s="240">
        <v>0.20833333333333301</v>
      </c>
      <c r="DE57" s="240">
        <v>0.20833333333333301</v>
      </c>
      <c r="DF57" s="240">
        <v>0.20833333333333301</v>
      </c>
      <c r="DG57" s="240">
        <v>0.20833333333333301</v>
      </c>
      <c r="DH57" s="240">
        <v>0.20833333333333301</v>
      </c>
      <c r="DI57" s="240">
        <v>0.20833333333333301</v>
      </c>
      <c r="DJ57" s="240">
        <v>0.20833333333333301</v>
      </c>
      <c r="DL57" s="2" t="str" cm="1">
        <f t="array" ref="DL57">_xlfn.IFNA(IF(INDEX(SectorsBlocks,ROW()-ROW(DL$5)+2,MATCH(SUBSTITUTE(RPName," ",""),SectorsBlocks_Top,0))&lt;&gt;0,INDEX(SectorsBlocks,ROW()-ROW(DL$5)+2,MATCH(SUBSTITUTE(RPName," ",""),SectorsBlocks_Top,0)),""),"")</f>
        <v>CNS-PER</v>
      </c>
      <c r="DM57" s="250" cm="1">
        <f t="array" ref="DM57">_xlfn.IFNA(IF(INDEX(SectorsBlocks,ROW()-ROW(DM$5)+2,MATCH(SUBSTITUTE(RPName," ",""),SectorsBlocks_Top,0))&lt;&gt;0,INDEX(SectorsBlocks,ROW()-ROW(DM$5)+2,MATCH(SUBSTITUTE(RPName," ",""),SectorsBlocks_Top,0)+1),""),"")</f>
        <v>0.22222222222222221</v>
      </c>
    </row>
    <row r="58" spans="1:117" ht="15" customHeight="1">
      <c r="A58" s="12"/>
      <c r="B58" s="593"/>
      <c r="C58" s="594"/>
      <c r="D58" s="108"/>
      <c r="E58" s="173"/>
      <c r="F58" s="114"/>
      <c r="G58" s="121" t="str">
        <f t="shared" si="467"/>
        <v/>
      </c>
      <c r="H58" s="176" t="str">
        <f t="shared" ref="H58" si="509">IF(AND(ISNUMBER(RP_CrewBaseOffset),ISNUMBER(G58)),G58+RP_CrewBaseOffset-IF(G58+RP_CrewBaseOffset&gt;1,1,0),"")</f>
        <v/>
      </c>
      <c r="I58" s="111"/>
      <c r="J58" s="173"/>
      <c r="K58" s="114"/>
      <c r="L58" s="121" t="str">
        <f t="shared" si="469"/>
        <v/>
      </c>
      <c r="M58" s="176" t="str">
        <f t="shared" ref="M58" si="510">IF(AND(ISNUMBER(RP_CrewBaseOffset),ISNUMBER(L58)),L58+RP_CrewBaseOffset-IF(L58+RP_CrewBaseOffset&gt;1,1,0),"")</f>
        <v/>
      </c>
      <c r="N58" s="179" t="str">
        <f t="shared" si="463"/>
        <v/>
      </c>
      <c r="O58" s="132" t="str">
        <f t="shared" si="471"/>
        <v/>
      </c>
      <c r="P58" s="182" t="str">
        <f t="shared" si="472"/>
        <v/>
      </c>
      <c r="Q58" s="185" t="str">
        <f t="shared" si="473"/>
        <v/>
      </c>
      <c r="R58" s="20"/>
      <c r="S58" s="377"/>
      <c r="T58" s="378"/>
      <c r="U58" s="81">
        <f t="shared" ref="U58" si="511">IF(ISNUMBER(S58),_xlfn.IFNA(VLOOKUP(S58,RP_Table,2,FALSE),"Err"),0)</f>
        <v>0</v>
      </c>
      <c r="V58" s="243"/>
      <c r="W58" s="467"/>
      <c r="X58" s="20"/>
      <c r="Y58" s="457"/>
      <c r="Z58" s="458"/>
      <c r="AA58" s="458"/>
      <c r="AB58" s="458"/>
      <c r="AC58" s="459"/>
      <c r="AD58" s="20"/>
      <c r="AE58" s="491"/>
      <c r="AF58" s="491"/>
      <c r="AG58" s="491"/>
      <c r="AH58" s="20"/>
      <c r="AI58" s="365"/>
      <c r="AJ58" s="365"/>
      <c r="AK58" s="409"/>
      <c r="AL58" s="410"/>
      <c r="AM58" s="410"/>
      <c r="AN58" s="410"/>
      <c r="AO58" s="270" t="s">
        <v>721</v>
      </c>
      <c r="AP58" s="279"/>
      <c r="AQ58" s="281"/>
      <c r="AR58" s="411"/>
      <c r="AS58" s="412"/>
      <c r="AT58" s="405"/>
      <c r="AU58" s="406"/>
      <c r="AV58" s="20"/>
      <c r="AW58" s="20"/>
      <c r="AX58" s="20"/>
      <c r="AY58" s="20"/>
      <c r="AZ58" s="20"/>
      <c r="BA58" s="20"/>
      <c r="BB58" s="20"/>
      <c r="BC58" s="20"/>
      <c r="BD58" s="20"/>
      <c r="BE58" s="20"/>
      <c r="BF58" s="20"/>
      <c r="BG58" s="20"/>
      <c r="BH58" s="20"/>
      <c r="BI58" s="20"/>
      <c r="BJ58" s="20"/>
      <c r="BK58" s="2" t="str">
        <f t="shared" si="450"/>
        <v/>
      </c>
      <c r="BL58" s="7" t="str">
        <f t="shared" ref="BL58" si="512">IF(AND(ISNUMBER(BM58),BM58&gt;0),BM58,IF(ISNUMBER(VLOOKUP(BK58,RP_Trips,2,FALSE)),VLOOKUP(BK58,RP_Trips,2,FALSE),""))</f>
        <v/>
      </c>
      <c r="BM58" s="7" t="str">
        <f t="shared" ref="BM58" si="513">_xlfn.IFNA(IF(VLOOKUP(BK58,RP_MiscCalc_RouteBlockTimes,2,FALSE)&lt;&gt;0,VLOOKUP(BK58,RP_MiscCalc_RouteBlockTimes,2,FALSE),NA()),_xlfn.IFNA(IF(VLOOKUP(BK58,RP_RouteBlockTime_PreTVL,2,FALSE)&lt;&gt;0,VLOOKUP(BK58,RP_RouteBlockTime_PreTVL,2,FALSE),NA()),_xlfn.IFNA(IF(VLOOKUP(BK58,TVLRouteBlockTimes,2,FALSE)&lt;&gt;0,VLOOKUP(BK58,TVLRouteBlockTimes,2,FALSE),NA()),_xlfn.IFNA(IF(VLOOKUP(BK58,RP_RouteBlockTime_S1,2,FALSE)&lt;&gt;0,VLOOKUP(BK58,RP_RouteBlockTime_S1,2,FALSE),NA()),_xlfn.IFNA(VLOOKUP(BK58,RP_RouteBlockTime_S2,2,FALSE),_xlfn.IFNA(VLOOKUP(BK58,RP_RouteBlockTime_S3,2,FALSE),_xlfn.IFNA(VLOOKUP(BK58,RP_RouteBlockTime_S4,2,FALSE),_xlfn.IFNA(VLOOKUP(BK58,RP_RouteBlockTime_S5,2,FALSE),_xlfn.IFNA(VLOOKUP(BK58,RP_RouteBlockTime_S6,2,FALSE),_xlfn.IFNA(VLOOKUP(BK58,RP_RouteBlockTime_PostTVL,2,FALSE),""))))))))))</f>
        <v/>
      </c>
      <c r="BN58" s="2"/>
      <c r="BP58" s="236">
        <f ca="1"/>
        <v>2.7777777777777801E-2</v>
      </c>
      <c r="BR58" s="269">
        <f t="shared" si="453"/>
        <v>43717</v>
      </c>
      <c r="BS58" s="277">
        <f t="shared" si="453"/>
        <v>43724</v>
      </c>
      <c r="BT58" s="278">
        <f t="shared" si="453"/>
        <v>43717</v>
      </c>
      <c r="CK58" s="219">
        <f t="shared" si="437"/>
        <v>0.95833333333333337</v>
      </c>
      <c r="CL58" s="219">
        <v>0.14236111111111099</v>
      </c>
      <c r="CM58" s="219">
        <v>0.14583333333333301</v>
      </c>
      <c r="CN58" s="219">
        <f t="shared" si="456"/>
        <v>0.80486111111111114</v>
      </c>
      <c r="CO58" s="219">
        <f t="shared" si="456"/>
        <v>0.13472222222222222</v>
      </c>
      <c r="CP58" s="219">
        <v>0.14583333333333301</v>
      </c>
      <c r="CQ58" s="219">
        <v>2.9166666666666698E-2</v>
      </c>
      <c r="CS58" s="219">
        <f t="shared" si="438"/>
        <v>6.5972222222222224E-2</v>
      </c>
      <c r="CT58" s="219">
        <v>0.14236111111111099</v>
      </c>
      <c r="CU58" s="219">
        <v>0.14583333333333301</v>
      </c>
      <c r="CV58" s="219">
        <f t="shared" si="457"/>
        <v>0.91249999999999998</v>
      </c>
      <c r="CW58" s="219">
        <f t="shared" si="457"/>
        <v>0.12777777777777777</v>
      </c>
      <c r="CX58" s="219">
        <v>0.14583333333333301</v>
      </c>
      <c r="CY58" s="219">
        <v>2.9166666666666698E-2</v>
      </c>
      <c r="DA58" s="240">
        <v>0.20486111111111099</v>
      </c>
      <c r="DB58" s="240">
        <v>0.211805555555556</v>
      </c>
      <c r="DC58" s="240">
        <v>0.211805555555556</v>
      </c>
      <c r="DD58" s="240">
        <v>0.211805555555556</v>
      </c>
      <c r="DE58" s="240">
        <v>0.211805555555556</v>
      </c>
      <c r="DF58" s="240">
        <v>0.211805555555556</v>
      </c>
      <c r="DG58" s="240">
        <v>0.211805555555556</v>
      </c>
      <c r="DH58" s="240">
        <v>0.211805555555556</v>
      </c>
      <c r="DI58" s="240">
        <v>0.211805555555556</v>
      </c>
      <c r="DJ58" s="240">
        <v>0.211805555555556</v>
      </c>
      <c r="DL58" s="2" t="str" cm="1">
        <f t="array" ref="DL58">_xlfn.IFNA(IF(INDEX(SectorsBlocks,ROW()-ROW(DL$5)+2,MATCH(SUBSTITUTE(RPName," ",""),SectorsBlocks_Top,0))&lt;&gt;0,INDEX(SectorsBlocks,ROW()-ROW(DL$5)+2,MATCH(SUBSTITUTE(RPName," ",""),SectorsBlocks_Top,0)),""),"")</f>
        <v>CNS-SYD</v>
      </c>
      <c r="DM58" s="250" cm="1">
        <f t="array" ref="DM58">_xlfn.IFNA(IF(INDEX(SectorsBlocks,ROW()-ROW(DM$5)+2,MATCH(SUBSTITUTE(RPName," ",""),SectorsBlocks_Top,0))&lt;&gt;0,INDEX(SectorsBlocks,ROW()-ROW(DM$5)+2,MATCH(SUBSTITUTE(RPName," ",""),SectorsBlocks_Top,0)+1),""),"")</f>
        <v>0.12152777777777778</v>
      </c>
    </row>
    <row r="59" spans="1:117" ht="15" customHeight="1">
      <c r="A59" s="12"/>
      <c r="B59" s="589" t="s">
        <v>495</v>
      </c>
      <c r="C59" s="590"/>
      <c r="D59" s="108"/>
      <c r="E59" s="173"/>
      <c r="F59" s="114"/>
      <c r="G59" s="121" t="str">
        <f t="shared" si="467"/>
        <v/>
      </c>
      <c r="H59" s="176" t="str">
        <f t="shared" ref="H59" si="514">IF(AND(ISNUMBER(RP_CrewBaseOffset),ISNUMBER(G59)),G59+RP_CrewBaseOffset-IF(G59+RP_CrewBaseOffset&gt;1,1,0),"")</f>
        <v/>
      </c>
      <c r="I59" s="111"/>
      <c r="J59" s="173"/>
      <c r="K59" s="114"/>
      <c r="L59" s="121" t="str">
        <f t="shared" si="469"/>
        <v/>
      </c>
      <c r="M59" s="176" t="str">
        <f t="shared" ref="M59" si="515">IF(AND(ISNUMBER(RP_CrewBaseOffset),ISNUMBER(L59)),L59+RP_CrewBaseOffset-IF(L59+RP_CrewBaseOffset&gt;1,1,0),"")</f>
        <v/>
      </c>
      <c r="N59" s="179" t="str">
        <f t="shared" si="463"/>
        <v/>
      </c>
      <c r="O59" s="132" t="str">
        <f t="shared" si="471"/>
        <v/>
      </c>
      <c r="P59" s="182" t="str">
        <f t="shared" si="472"/>
        <v/>
      </c>
      <c r="Q59" s="185" t="str">
        <f t="shared" si="473"/>
        <v/>
      </c>
      <c r="R59" s="20"/>
      <c r="S59" s="377"/>
      <c r="T59" s="378"/>
      <c r="U59" s="81">
        <f t="shared" ref="U59" si="516">IF(ISNUMBER(S59),_xlfn.IFNA(VLOOKUP(S59,RP_Table,2,FALSE),"Err"),0)</f>
        <v>0</v>
      </c>
      <c r="V59" s="243"/>
      <c r="W59" s="467"/>
      <c r="X59" s="20"/>
      <c r="Y59" s="460" t="s">
        <v>491</v>
      </c>
      <c r="Z59" s="461"/>
      <c r="AA59" s="461"/>
      <c r="AB59" s="461"/>
      <c r="AC59" s="462"/>
      <c r="AD59" s="20"/>
      <c r="AE59" s="8" t="s">
        <v>812</v>
      </c>
      <c r="AF59" s="8" t="s">
        <v>813</v>
      </c>
      <c r="AG59" s="8" t="s">
        <v>117</v>
      </c>
      <c r="AH59" s="20"/>
      <c r="AI59" s="364"/>
      <c r="AJ59" s="364"/>
      <c r="AK59" s="407"/>
      <c r="AL59" s="408"/>
      <c r="AM59" s="408"/>
      <c r="AN59" s="408"/>
      <c r="AO59" s="271" t="s">
        <v>723</v>
      </c>
      <c r="AP59" s="280"/>
      <c r="AQ59" s="282"/>
      <c r="AR59" s="401"/>
      <c r="AS59" s="402"/>
      <c r="AT59" s="403" t="str">
        <f>IF(AND(ISNUMBER(AI59),ISNUMBER(AJ59),ISNUMBER(AP59),ISNUMBER(AQ59),ISNUMBER(AR59),ISNUMBER(AR60),ISNUMBER(AP60),ISNUMBER(AQ60)),(AQ60+AR60)-(AQ59+AR59),"")</f>
        <v/>
      </c>
      <c r="AU59" s="404"/>
      <c r="AV59" s="20"/>
      <c r="AW59" s="20"/>
      <c r="AX59" s="20"/>
      <c r="AY59" s="20"/>
      <c r="AZ59" s="20"/>
      <c r="BA59" s="20"/>
      <c r="BB59" s="20"/>
      <c r="BC59" s="20"/>
      <c r="BD59" s="20"/>
      <c r="BE59" s="20"/>
      <c r="BF59" s="20"/>
      <c r="BG59" s="20"/>
      <c r="BH59" s="20"/>
      <c r="BI59" s="20"/>
      <c r="BJ59" s="20"/>
      <c r="BK59" s="2" t="str">
        <f t="shared" si="450"/>
        <v/>
      </c>
      <c r="BL59" s="7" t="str">
        <f t="shared" ref="BL59" si="517">IF(AND(ISNUMBER(BM59),BM59&gt;0),BM59,IF(ISNUMBER(VLOOKUP(BK59,RP_Trips,2,FALSE)),VLOOKUP(BK59,RP_Trips,2,FALSE),""))</f>
        <v/>
      </c>
      <c r="BM59" s="7" t="str">
        <f t="shared" ref="BM59" si="518">_xlfn.IFNA(IF(VLOOKUP(BK59,RP_MiscCalc_RouteBlockTimes,2,FALSE)&lt;&gt;0,VLOOKUP(BK59,RP_MiscCalc_RouteBlockTimes,2,FALSE),NA()),_xlfn.IFNA(IF(VLOOKUP(BK59,RP_RouteBlockTime_PreTVL,2,FALSE)&lt;&gt;0,VLOOKUP(BK59,RP_RouteBlockTime_PreTVL,2,FALSE),NA()),_xlfn.IFNA(IF(VLOOKUP(BK59,TVLRouteBlockTimes,2,FALSE)&lt;&gt;0,VLOOKUP(BK59,TVLRouteBlockTimes,2,FALSE),NA()),_xlfn.IFNA(IF(VLOOKUP(BK59,RP_RouteBlockTime_S1,2,FALSE)&lt;&gt;0,VLOOKUP(BK59,RP_RouteBlockTime_S1,2,FALSE),NA()),_xlfn.IFNA(VLOOKUP(BK59,RP_RouteBlockTime_S2,2,FALSE),_xlfn.IFNA(VLOOKUP(BK59,RP_RouteBlockTime_S3,2,FALSE),_xlfn.IFNA(VLOOKUP(BK59,RP_RouteBlockTime_S4,2,FALSE),_xlfn.IFNA(VLOOKUP(BK59,RP_RouteBlockTime_S5,2,FALSE),_xlfn.IFNA(VLOOKUP(BK59,RP_RouteBlockTime_S6,2,FALSE),_xlfn.IFNA(VLOOKUP(BK59,RP_RouteBlockTime_PostTVL,2,FALSE),""))))))))))</f>
        <v/>
      </c>
      <c r="BN59" s="2"/>
      <c r="BP59" s="236">
        <f ca="1"/>
        <v>2.8472222222222201E-2</v>
      </c>
      <c r="BR59" s="269">
        <f t="shared" si="453"/>
        <v>43718</v>
      </c>
      <c r="BS59" s="277">
        <f t="shared" si="453"/>
        <v>43725</v>
      </c>
      <c r="BT59" s="278">
        <f t="shared" si="453"/>
        <v>43718</v>
      </c>
      <c r="CK59" s="219">
        <f t="shared" si="437"/>
        <v>0.96180555555555558</v>
      </c>
      <c r="CL59" s="219">
        <v>0.14583333333333301</v>
      </c>
      <c r="CM59" s="219">
        <v>0.149305555555556</v>
      </c>
      <c r="CN59" s="219">
        <f t="shared" si="456"/>
        <v>0.80555555555555558</v>
      </c>
      <c r="CO59" s="219">
        <f t="shared" si="456"/>
        <v>0.13541666666666666</v>
      </c>
      <c r="CP59" s="219">
        <v>0.149305555555556</v>
      </c>
      <c r="CQ59" s="219">
        <v>2.9861111111111099E-2</v>
      </c>
      <c r="CS59" s="219">
        <f t="shared" si="438"/>
        <v>6.9444444444444448E-2</v>
      </c>
      <c r="CT59" s="219">
        <v>0.14583333333333301</v>
      </c>
      <c r="CU59" s="219">
        <v>0.149305555555556</v>
      </c>
      <c r="CV59" s="219">
        <f t="shared" si="457"/>
        <v>0.91319444444444442</v>
      </c>
      <c r="CW59" s="219">
        <f t="shared" si="457"/>
        <v>0.12847222222222221</v>
      </c>
      <c r="CX59" s="219">
        <v>0.149305555555556</v>
      </c>
      <c r="CY59" s="219">
        <v>2.9861111111111099E-2</v>
      </c>
      <c r="DA59" s="240">
        <v>0.20833333333333301</v>
      </c>
      <c r="DB59" s="240">
        <v>0.21527777777777801</v>
      </c>
      <c r="DC59" s="240">
        <v>0.21527777777777801</v>
      </c>
      <c r="DD59" s="240">
        <v>0.21527777777777801</v>
      </c>
      <c r="DE59" s="240">
        <v>0.21527777777777801</v>
      </c>
      <c r="DF59" s="240">
        <v>0.21527777777777801</v>
      </c>
      <c r="DG59" s="240">
        <v>0.21527777777777801</v>
      </c>
      <c r="DH59" s="240">
        <v>0.21527777777777801</v>
      </c>
      <c r="DI59" s="240">
        <v>0.21527777777777801</v>
      </c>
      <c r="DJ59" s="240">
        <v>0.21527777777777801</v>
      </c>
      <c r="DL59" s="2" t="str" cm="1">
        <f t="array" ref="DL59">_xlfn.IFNA(IF(INDEX(SectorsBlocks,ROW()-ROW(DL$5)+2,MATCH(SUBSTITUTE(RPName," ",""),SectorsBlocks_Top,0))&lt;&gt;0,INDEX(SectorsBlocks,ROW()-ROW(DL$5)+2,MATCH(SUBSTITUTE(RPName," ",""),SectorsBlocks_Top,0)),""),"")</f>
        <v>DPS-ADL</v>
      </c>
      <c r="DM59" s="250" cm="1">
        <f t="array" ref="DM59">_xlfn.IFNA(IF(INDEX(SectorsBlocks,ROW()-ROW(DM$5)+2,MATCH(SUBSTITUTE(RPName," ",""),SectorsBlocks_Top,0))&lt;&gt;0,INDEX(SectorsBlocks,ROW()-ROW(DM$5)+2,MATCH(SUBSTITUTE(RPName," ",""),SectorsBlocks_Top,0)+1),""),"")</f>
        <v>0.20833333333333334</v>
      </c>
    </row>
    <row r="60" spans="1:117" ht="15" customHeight="1" thickBot="1">
      <c r="A60" s="12"/>
      <c r="B60" s="591"/>
      <c r="C60" s="592"/>
      <c r="D60" s="109"/>
      <c r="E60" s="174"/>
      <c r="F60" s="115"/>
      <c r="G60" s="122" t="str">
        <f t="shared" si="467"/>
        <v/>
      </c>
      <c r="H60" s="177" t="str">
        <f t="shared" ref="H60" si="519">IF(AND(ISNUMBER(RP_CrewBaseOffset),ISNUMBER(G60)),G60+RP_CrewBaseOffset-IF(G60+RP_CrewBaseOffset&gt;1,1,0),"")</f>
        <v/>
      </c>
      <c r="I60" s="112"/>
      <c r="J60" s="174"/>
      <c r="K60" s="115"/>
      <c r="L60" s="122" t="str">
        <f t="shared" si="469"/>
        <v/>
      </c>
      <c r="M60" s="177" t="str">
        <f t="shared" ref="M60" si="520">IF(AND(ISNUMBER(RP_CrewBaseOffset),ISNUMBER(L60)),L60+RP_CrewBaseOffset-IF(L60+RP_CrewBaseOffset&gt;1,1,0),"")</f>
        <v/>
      </c>
      <c r="N60" s="180" t="str">
        <f t="shared" si="463"/>
        <v/>
      </c>
      <c r="O60" s="133" t="str">
        <f t="shared" si="471"/>
        <v/>
      </c>
      <c r="P60" s="183" t="str">
        <f t="shared" si="472"/>
        <v/>
      </c>
      <c r="Q60" s="186" t="str">
        <f t="shared" si="473"/>
        <v/>
      </c>
      <c r="R60" s="20"/>
      <c r="S60" s="377"/>
      <c r="T60" s="378"/>
      <c r="U60" s="81">
        <f t="shared" ref="U60" si="521">IF(ISNUMBER(S60),_xlfn.IFNA(VLOOKUP(S60,RP_Table,2,FALSE),"Err"),0)</f>
        <v>0</v>
      </c>
      <c r="V60" s="243"/>
      <c r="W60" s="467"/>
      <c r="X60" s="20"/>
      <c r="Y60" s="460"/>
      <c r="Z60" s="461"/>
      <c r="AA60" s="461"/>
      <c r="AB60" s="461"/>
      <c r="AC60" s="462"/>
      <c r="AD60" s="20"/>
      <c r="AE60" s="335">
        <v>43291</v>
      </c>
      <c r="AF60" s="335">
        <v>43557</v>
      </c>
      <c r="AG60" s="336">
        <v>5</v>
      </c>
      <c r="AH60" s="20"/>
      <c r="AI60" s="365"/>
      <c r="AJ60" s="365"/>
      <c r="AK60" s="409"/>
      <c r="AL60" s="410"/>
      <c r="AM60" s="410"/>
      <c r="AN60" s="410"/>
      <c r="AO60" s="270" t="s">
        <v>721</v>
      </c>
      <c r="AP60" s="279"/>
      <c r="AQ60" s="281"/>
      <c r="AR60" s="411"/>
      <c r="AS60" s="412"/>
      <c r="AT60" s="405"/>
      <c r="AU60" s="406"/>
      <c r="AV60" s="20"/>
      <c r="AW60" s="20"/>
      <c r="AX60" s="20"/>
      <c r="AY60" s="20"/>
      <c r="AZ60" s="20"/>
      <c r="BA60" s="20"/>
      <c r="BB60" s="20"/>
      <c r="BC60" s="20"/>
      <c r="BD60" s="20"/>
      <c r="BE60" s="20"/>
      <c r="BF60" s="20"/>
      <c r="BG60" s="20"/>
      <c r="BH60" s="20"/>
      <c r="BI60" s="20"/>
      <c r="BJ60" s="20"/>
      <c r="BK60" s="2" t="str">
        <f t="shared" si="450"/>
        <v/>
      </c>
      <c r="BL60" s="7" t="str">
        <f t="shared" ref="BL60" si="522">IF(AND(ISNUMBER(BM60),BM60&gt;0),BM60,IF(ISNUMBER(VLOOKUP(BK60,RP_Trips,2,FALSE)),VLOOKUP(BK60,RP_Trips,2,FALSE),""))</f>
        <v/>
      </c>
      <c r="BM60" s="7" t="str">
        <f t="shared" ref="BM60" si="523">_xlfn.IFNA(IF(VLOOKUP(BK60,RP_MiscCalc_RouteBlockTimes,2,FALSE)&lt;&gt;0,VLOOKUP(BK60,RP_MiscCalc_RouteBlockTimes,2,FALSE),NA()),_xlfn.IFNA(IF(VLOOKUP(BK60,RP_RouteBlockTime_PreTVL,2,FALSE)&lt;&gt;0,VLOOKUP(BK60,RP_RouteBlockTime_PreTVL,2,FALSE),NA()),_xlfn.IFNA(IF(VLOOKUP(BK60,TVLRouteBlockTimes,2,FALSE)&lt;&gt;0,VLOOKUP(BK60,TVLRouteBlockTimes,2,FALSE),NA()),_xlfn.IFNA(IF(VLOOKUP(BK60,RP_RouteBlockTime_S1,2,FALSE)&lt;&gt;0,VLOOKUP(BK60,RP_RouteBlockTime_S1,2,FALSE),NA()),_xlfn.IFNA(VLOOKUP(BK60,RP_RouteBlockTime_S2,2,FALSE),_xlfn.IFNA(VLOOKUP(BK60,RP_RouteBlockTime_S3,2,FALSE),_xlfn.IFNA(VLOOKUP(BK60,RP_RouteBlockTime_S4,2,FALSE),_xlfn.IFNA(VLOOKUP(BK60,RP_RouteBlockTime_S5,2,FALSE),_xlfn.IFNA(VLOOKUP(BK60,RP_RouteBlockTime_S6,2,FALSE),_xlfn.IFNA(VLOOKUP(BK60,RP_RouteBlockTime_PostTVL,2,FALSE),""))))))))))</f>
        <v/>
      </c>
      <c r="BN60" s="2"/>
      <c r="BP60" s="236">
        <f ca="1"/>
        <v>2.9166666666666698E-2</v>
      </c>
      <c r="BR60" s="269">
        <f t="shared" si="453"/>
        <v>43719</v>
      </c>
      <c r="BS60" s="277">
        <f t="shared" si="453"/>
        <v>43726</v>
      </c>
      <c r="BT60" s="278">
        <f t="shared" si="453"/>
        <v>43719</v>
      </c>
      <c r="CK60" s="219">
        <f t="shared" si="437"/>
        <v>0.96527777777777779</v>
      </c>
      <c r="CL60" s="219">
        <v>0.149305555555556</v>
      </c>
      <c r="CM60" s="219">
        <v>0.15277777777777801</v>
      </c>
      <c r="CN60" s="219">
        <f t="shared" si="456"/>
        <v>0.80625000000000002</v>
      </c>
      <c r="CO60" s="219">
        <f t="shared" si="456"/>
        <v>0.1361111111111111</v>
      </c>
      <c r="CP60" s="219">
        <v>0.15277777777777801</v>
      </c>
      <c r="CQ60" s="219">
        <v>3.05555555555556E-2</v>
      </c>
      <c r="CS60" s="219">
        <f t="shared" si="438"/>
        <v>7.2916666666666671E-2</v>
      </c>
      <c r="CT60" s="219">
        <v>0.149305555555556</v>
      </c>
      <c r="CU60" s="219">
        <v>0.15277777777777801</v>
      </c>
      <c r="CV60" s="219">
        <f t="shared" si="457"/>
        <v>0.91388888888888886</v>
      </c>
      <c r="CW60" s="219">
        <f t="shared" si="457"/>
        <v>0.12916666666666665</v>
      </c>
      <c r="CX60" s="219">
        <v>0.15277777777777801</v>
      </c>
      <c r="CY60" s="219">
        <v>3.05555555555556E-2</v>
      </c>
      <c r="DA60" s="240">
        <v>0.211805555555556</v>
      </c>
      <c r="DB60" s="240">
        <v>0.21875</v>
      </c>
      <c r="DC60" s="240">
        <v>0.21875</v>
      </c>
      <c r="DD60" s="240">
        <v>0.21875</v>
      </c>
      <c r="DE60" s="240">
        <v>0.21875</v>
      </c>
      <c r="DF60" s="240">
        <v>0.21875</v>
      </c>
      <c r="DG60" s="240">
        <v>0.21875</v>
      </c>
      <c r="DH60" s="240">
        <v>0.21875</v>
      </c>
      <c r="DI60" s="240">
        <v>0.21875</v>
      </c>
      <c r="DJ60" s="240">
        <v>0.21875</v>
      </c>
      <c r="DL60" s="2" t="str" cm="1">
        <f t="array" ref="DL60">_xlfn.IFNA(IF(INDEX(SectorsBlocks,ROW()-ROW(DL$5)+2,MATCH(SUBSTITUTE(RPName," ",""),SectorsBlocks_Top,0))&lt;&gt;0,INDEX(SectorsBlocks,ROW()-ROW(DL$5)+2,MATCH(SUBSTITUTE(RPName," ",""),SectorsBlocks_Top,0)),""),"")</f>
        <v>DPS-BNE</v>
      </c>
      <c r="DM60" s="250" cm="1">
        <f t="array" ref="DM60">_xlfn.IFNA(IF(INDEX(SectorsBlocks,ROW()-ROW(DM$5)+2,MATCH(SUBSTITUTE(RPName," ",""),SectorsBlocks_Top,0))&lt;&gt;0,INDEX(SectorsBlocks,ROW()-ROW(DM$5)+2,MATCH(SUBSTITUTE(RPName," ",""),SectorsBlocks_Top,0)+1),""),"")</f>
        <v>0.23958333333333334</v>
      </c>
    </row>
    <row r="61" spans="1:117" ht="15" customHeight="1" thickBot="1">
      <c r="A61" s="12"/>
      <c r="B61" s="12"/>
      <c r="C61" s="12"/>
      <c r="D61" s="12"/>
      <c r="E61" s="12"/>
      <c r="F61" s="12"/>
      <c r="G61" s="12"/>
      <c r="H61" s="12"/>
      <c r="I61" s="12"/>
      <c r="J61" s="12"/>
      <c r="K61" s="12"/>
      <c r="L61" s="12"/>
      <c r="M61" s="12"/>
      <c r="N61" s="12"/>
      <c r="O61" s="12"/>
      <c r="P61" s="12"/>
      <c r="Q61" s="12"/>
      <c r="R61" s="20"/>
      <c r="S61" s="377"/>
      <c r="T61" s="378"/>
      <c r="U61" s="81">
        <f t="shared" ref="U61" si="524">IF(ISNUMBER(S61),_xlfn.IFNA(VLOOKUP(S61,RP_Table,2,FALSE),"Err"),0)</f>
        <v>0</v>
      </c>
      <c r="V61" s="243"/>
      <c r="W61" s="467"/>
      <c r="X61" s="20"/>
      <c r="Y61" s="463" t="s">
        <v>489</v>
      </c>
      <c r="Z61" s="464"/>
      <c r="AA61" s="464"/>
      <c r="AB61" s="464"/>
      <c r="AC61" s="465"/>
      <c r="AD61" s="20"/>
      <c r="AE61" s="335">
        <v>43558</v>
      </c>
      <c r="AF61" s="335">
        <v>43570</v>
      </c>
      <c r="AG61" s="336">
        <v>7</v>
      </c>
      <c r="AH61" s="20"/>
      <c r="AI61" s="364"/>
      <c r="AJ61" s="364"/>
      <c r="AK61" s="407"/>
      <c r="AL61" s="408"/>
      <c r="AM61" s="408"/>
      <c r="AN61" s="408"/>
      <c r="AO61" s="271" t="s">
        <v>723</v>
      </c>
      <c r="AP61" s="280"/>
      <c r="AQ61" s="282"/>
      <c r="AR61" s="401"/>
      <c r="AS61" s="402"/>
      <c r="AT61" s="403" t="str">
        <f>IF(AND(ISNUMBER(AI61),ISNUMBER(AJ61),ISNUMBER(AP61),ISNUMBER(AQ61),ISNUMBER(AR61),ISNUMBER(AR62),ISNUMBER(AP62),ISNUMBER(AQ62)),(AQ62+AR62)-(AQ61+AR61),"")</f>
        <v/>
      </c>
      <c r="AU61" s="404"/>
      <c r="AV61" s="20"/>
      <c r="AW61" s="20"/>
      <c r="AX61" s="20"/>
      <c r="AY61" s="20"/>
      <c r="AZ61" s="20"/>
      <c r="BA61" s="20"/>
      <c r="BB61" s="20"/>
      <c r="BC61" s="20"/>
      <c r="BD61" s="20"/>
      <c r="BE61" s="20"/>
      <c r="BF61" s="20"/>
      <c r="BG61" s="20"/>
      <c r="BH61" s="20"/>
      <c r="BI61" s="20"/>
      <c r="BJ61" s="20"/>
      <c r="BK61" s="2" t="str">
        <f t="shared" si="450"/>
        <v/>
      </c>
      <c r="BL61" s="7" t="str">
        <f t="shared" ref="BL61" si="525">IF(AND(ISNUMBER(BM61),BM61&gt;0),BM61,IF(ISNUMBER(VLOOKUP(BK61,RP_Trips,2,FALSE)),VLOOKUP(BK61,RP_Trips,2,FALSE),""))</f>
        <v/>
      </c>
      <c r="BM61" s="7" t="str">
        <f t="shared" ref="BM61" si="526">_xlfn.IFNA(IF(VLOOKUP(BK61,RP_MiscCalc_RouteBlockTimes,2,FALSE)&lt;&gt;0,VLOOKUP(BK61,RP_MiscCalc_RouteBlockTimes,2,FALSE),NA()),_xlfn.IFNA(IF(VLOOKUP(BK61,RP_RouteBlockTime_PreTVL,2,FALSE)&lt;&gt;0,VLOOKUP(BK61,RP_RouteBlockTime_PreTVL,2,FALSE),NA()),_xlfn.IFNA(IF(VLOOKUP(BK61,TVLRouteBlockTimes,2,FALSE)&lt;&gt;0,VLOOKUP(BK61,TVLRouteBlockTimes,2,FALSE),NA()),_xlfn.IFNA(IF(VLOOKUP(BK61,RP_RouteBlockTime_S1,2,FALSE)&lt;&gt;0,VLOOKUP(BK61,RP_RouteBlockTime_S1,2,FALSE),NA()),_xlfn.IFNA(VLOOKUP(BK61,RP_RouteBlockTime_S2,2,FALSE),_xlfn.IFNA(VLOOKUP(BK61,RP_RouteBlockTime_S3,2,FALSE),_xlfn.IFNA(VLOOKUP(BK61,RP_RouteBlockTime_S4,2,FALSE),_xlfn.IFNA(VLOOKUP(BK61,RP_RouteBlockTime_S5,2,FALSE),_xlfn.IFNA(VLOOKUP(BK61,RP_RouteBlockTime_S6,2,FALSE),_xlfn.IFNA(VLOOKUP(BK61,RP_RouteBlockTime_PostTVL,2,FALSE),""))))))))))</f>
        <v/>
      </c>
      <c r="BN61" s="2"/>
      <c r="BP61" s="236">
        <f ca="1"/>
        <v>2.9861111111111099E-2</v>
      </c>
      <c r="BR61" s="269">
        <f t="shared" si="453"/>
        <v>43720</v>
      </c>
      <c r="BS61" s="277">
        <f t="shared" si="453"/>
        <v>43727</v>
      </c>
      <c r="BT61" s="278">
        <f t="shared" si="453"/>
        <v>43720</v>
      </c>
      <c r="CK61" s="219">
        <f t="shared" si="437"/>
        <v>0.96875</v>
      </c>
      <c r="CL61" s="219">
        <v>0.15277777777777801</v>
      </c>
      <c r="CM61" s="219">
        <v>0.15625</v>
      </c>
      <c r="CN61" s="219">
        <f t="shared" si="456"/>
        <v>0.80694444444444446</v>
      </c>
      <c r="CO61" s="219">
        <f t="shared" si="456"/>
        <v>0.13680555555555554</v>
      </c>
      <c r="CP61" s="219">
        <v>0.15625</v>
      </c>
      <c r="CQ61" s="219">
        <v>3.125E-2</v>
      </c>
      <c r="CS61" s="219">
        <f t="shared" si="438"/>
        <v>7.6388888888888895E-2</v>
      </c>
      <c r="CT61" s="219">
        <v>0.15277777777777801</v>
      </c>
      <c r="CU61" s="219">
        <v>0.15625</v>
      </c>
      <c r="CV61" s="219">
        <f t="shared" si="457"/>
        <v>0.9145833333333333</v>
      </c>
      <c r="CW61" s="219">
        <f t="shared" si="457"/>
        <v>0.12986111111111112</v>
      </c>
      <c r="CX61" s="219">
        <v>0.15625</v>
      </c>
      <c r="CY61" s="219">
        <v>3.125E-2</v>
      </c>
      <c r="DA61" s="240">
        <v>0.21527777777777801</v>
      </c>
      <c r="DB61" s="240">
        <v>0.22222222222222199</v>
      </c>
      <c r="DC61" s="240">
        <v>0.22222222222222199</v>
      </c>
      <c r="DD61" s="240">
        <v>0.22222222222222199</v>
      </c>
      <c r="DE61" s="240">
        <v>0.22222222222222199</v>
      </c>
      <c r="DF61" s="240">
        <v>0.22222222222222199</v>
      </c>
      <c r="DG61" s="240">
        <v>0.22222222222222199</v>
      </c>
      <c r="DH61" s="240">
        <v>0.22222222222222199</v>
      </c>
      <c r="DI61" s="240">
        <v>0.22222222222222199</v>
      </c>
      <c r="DJ61" s="240">
        <v>0.22222222222222199</v>
      </c>
      <c r="DL61" s="2" t="str" cm="1">
        <f t="array" ref="DL61">_xlfn.IFNA(IF(INDEX(SectorsBlocks,ROW()-ROW(DL$5)+2,MATCH(SUBSTITUTE(RPName," ",""),SectorsBlocks_Top,0))&lt;&gt;0,INDEX(SectorsBlocks,ROW()-ROW(DL$5)+2,MATCH(SUBSTITUTE(RPName," ",""),SectorsBlocks_Top,0)),""),"")</f>
        <v>DPS-MEL</v>
      </c>
      <c r="DM61" s="250" cm="1">
        <f t="array" ref="DM61">_xlfn.IFNA(IF(INDEX(SectorsBlocks,ROW()-ROW(DM$5)+2,MATCH(SUBSTITUTE(RPName," ",""),SectorsBlocks_Top,0))&lt;&gt;0,INDEX(SectorsBlocks,ROW()-ROW(DM$5)+2,MATCH(SUBSTITUTE(RPName," ",""),SectorsBlocks_Top,0)+1),""),"")</f>
        <v>0.2326388888888889</v>
      </c>
    </row>
    <row r="62" spans="1:117" ht="15" customHeight="1">
      <c r="A62" s="12"/>
      <c r="B62" s="395" t="s">
        <v>426</v>
      </c>
      <c r="C62" s="396"/>
      <c r="D62" s="396"/>
      <c r="E62" s="396"/>
      <c r="F62" s="396"/>
      <c r="G62" s="396"/>
      <c r="H62" s="396"/>
      <c r="I62" s="396"/>
      <c r="J62" s="396"/>
      <c r="K62" s="396"/>
      <c r="L62" s="396"/>
      <c r="M62" s="396"/>
      <c r="N62" s="396"/>
      <c r="O62" s="396"/>
      <c r="P62" s="396"/>
      <c r="Q62" s="396"/>
      <c r="R62" s="20"/>
      <c r="S62" s="377"/>
      <c r="T62" s="378"/>
      <c r="U62" s="81">
        <f t="shared" ref="U62" si="527">IF(ISNUMBER(S62),_xlfn.IFNA(VLOOKUP(S62,RP_Table,2,FALSE),"Err"),0)</f>
        <v>0</v>
      </c>
      <c r="V62" s="243"/>
      <c r="W62" s="467"/>
      <c r="X62" s="20"/>
      <c r="Y62" s="463"/>
      <c r="Z62" s="464"/>
      <c r="AA62" s="464"/>
      <c r="AB62" s="464"/>
      <c r="AC62" s="465"/>
      <c r="AD62" s="20"/>
      <c r="AE62" s="335">
        <v>43571</v>
      </c>
      <c r="AF62" s="335">
        <v>43638</v>
      </c>
      <c r="AG62" s="336">
        <v>5</v>
      </c>
      <c r="AH62" s="20"/>
      <c r="AI62" s="365"/>
      <c r="AJ62" s="365"/>
      <c r="AK62" s="409"/>
      <c r="AL62" s="410"/>
      <c r="AM62" s="410"/>
      <c r="AN62" s="410"/>
      <c r="AO62" s="270" t="s">
        <v>721</v>
      </c>
      <c r="AP62" s="279"/>
      <c r="AQ62" s="281"/>
      <c r="AR62" s="411"/>
      <c r="AS62" s="412"/>
      <c r="AT62" s="405"/>
      <c r="AU62" s="406"/>
      <c r="AV62" s="20"/>
      <c r="AW62" s="20"/>
      <c r="AX62" s="20"/>
      <c r="AY62" s="20"/>
      <c r="AZ62" s="20"/>
      <c r="BA62" s="20"/>
      <c r="BB62" s="20"/>
      <c r="BC62" s="20"/>
      <c r="BD62" s="20"/>
      <c r="BE62" s="20"/>
      <c r="BF62" s="20"/>
      <c r="BG62" s="20"/>
      <c r="BH62" s="20"/>
      <c r="BI62" s="20"/>
      <c r="BJ62" s="20"/>
      <c r="BK62" s="2" t="str">
        <f t="shared" si="450"/>
        <v/>
      </c>
      <c r="BL62" s="7" t="str">
        <f t="shared" ref="BL62" si="528">IF(AND(ISNUMBER(BM62),BM62&gt;0),BM62,IF(ISNUMBER(VLOOKUP(BK62,RP_Trips,2,FALSE)),VLOOKUP(BK62,RP_Trips,2,FALSE),""))</f>
        <v/>
      </c>
      <c r="BM62" s="7" t="str">
        <f t="shared" ref="BM62" si="529">_xlfn.IFNA(IF(VLOOKUP(BK62,RP_MiscCalc_RouteBlockTimes,2,FALSE)&lt;&gt;0,VLOOKUP(BK62,RP_MiscCalc_RouteBlockTimes,2,FALSE),NA()),_xlfn.IFNA(IF(VLOOKUP(BK62,RP_RouteBlockTime_PreTVL,2,FALSE)&lt;&gt;0,VLOOKUP(BK62,RP_RouteBlockTime_PreTVL,2,FALSE),NA()),_xlfn.IFNA(IF(VLOOKUP(BK62,TVLRouteBlockTimes,2,FALSE)&lt;&gt;0,VLOOKUP(BK62,TVLRouteBlockTimes,2,FALSE),NA()),_xlfn.IFNA(IF(VLOOKUP(BK62,RP_RouteBlockTime_S1,2,FALSE)&lt;&gt;0,VLOOKUP(BK62,RP_RouteBlockTime_S1,2,FALSE),NA()),_xlfn.IFNA(VLOOKUP(BK62,RP_RouteBlockTime_S2,2,FALSE),_xlfn.IFNA(VLOOKUP(BK62,RP_RouteBlockTime_S3,2,FALSE),_xlfn.IFNA(VLOOKUP(BK62,RP_RouteBlockTime_S4,2,FALSE),_xlfn.IFNA(VLOOKUP(BK62,RP_RouteBlockTime_S5,2,FALSE),_xlfn.IFNA(VLOOKUP(BK62,RP_RouteBlockTime_S6,2,FALSE),_xlfn.IFNA(VLOOKUP(BK62,RP_RouteBlockTime_PostTVL,2,FALSE),""))))))))))</f>
        <v/>
      </c>
      <c r="BN62" s="2"/>
      <c r="BP62" s="236">
        <f ca="1"/>
        <v>3.05555555555556E-2</v>
      </c>
      <c r="BR62" s="269">
        <f t="shared" si="453"/>
        <v>43721</v>
      </c>
      <c r="BS62" s="277">
        <f t="shared" si="453"/>
        <v>43728</v>
      </c>
      <c r="BT62" s="278">
        <f t="shared" si="453"/>
        <v>43721</v>
      </c>
      <c r="CK62" s="219">
        <f t="shared" si="437"/>
        <v>0.97222222222222221</v>
      </c>
      <c r="CL62" s="219">
        <v>0.15625</v>
      </c>
      <c r="CM62" s="219">
        <v>0.15972222222222199</v>
      </c>
      <c r="CN62" s="219">
        <f t="shared" si="456"/>
        <v>0.80763888888888891</v>
      </c>
      <c r="CO62" s="219">
        <f t="shared" si="456"/>
        <v>0.13750000000000001</v>
      </c>
      <c r="CP62" s="219">
        <v>0.15972222222222199</v>
      </c>
      <c r="CQ62" s="219">
        <v>3.19444444444444E-2</v>
      </c>
      <c r="CS62" s="219">
        <f t="shared" si="438"/>
        <v>7.9861111111111119E-2</v>
      </c>
      <c r="CT62" s="219">
        <v>0.15625</v>
      </c>
      <c r="CU62" s="219">
        <v>0.15972222222222199</v>
      </c>
      <c r="CV62" s="219">
        <f t="shared" si="457"/>
        <v>0.91527777777777775</v>
      </c>
      <c r="CW62" s="219">
        <f t="shared" si="457"/>
        <v>0.13055555555555556</v>
      </c>
      <c r="CX62" s="219">
        <v>0.15972222222222199</v>
      </c>
      <c r="CY62" s="219">
        <v>3.19444444444444E-2</v>
      </c>
      <c r="DA62" s="240">
        <v>0.21875</v>
      </c>
      <c r="DB62" s="240">
        <v>0.225694444444445</v>
      </c>
      <c r="DC62" s="240">
        <v>0.225694444444445</v>
      </c>
      <c r="DD62" s="240">
        <v>0.225694444444445</v>
      </c>
      <c r="DE62" s="240">
        <v>0.225694444444445</v>
      </c>
      <c r="DF62" s="240">
        <v>0.225694444444445</v>
      </c>
      <c r="DG62" s="240">
        <v>0.225694444444445</v>
      </c>
      <c r="DH62" s="240">
        <v>0.225694444444445</v>
      </c>
      <c r="DI62" s="240">
        <v>0.225694444444445</v>
      </c>
      <c r="DJ62" s="240">
        <v>0.225694444444445</v>
      </c>
      <c r="DL62" s="2" t="str" cm="1">
        <f t="array" ref="DL62">_xlfn.IFNA(IF(INDEX(SectorsBlocks,ROW()-ROW(DL$5)+2,MATCH(SUBSTITUTE(RPName," ",""),SectorsBlocks_Top,0))&lt;&gt;0,INDEX(SectorsBlocks,ROW()-ROW(DL$5)+2,MATCH(SUBSTITUTE(RPName," ",""),SectorsBlocks_Top,0)),""),"")</f>
        <v>DPS-OOL</v>
      </c>
      <c r="DM62" s="250" cm="1">
        <f t="array" ref="DM62">_xlfn.IFNA(IF(INDEX(SectorsBlocks,ROW()-ROW(DM$5)+2,MATCH(SUBSTITUTE(RPName," ",""),SectorsBlocks_Top,0))&lt;&gt;0,INDEX(SectorsBlocks,ROW()-ROW(DM$5)+2,MATCH(SUBSTITUTE(RPName," ",""),SectorsBlocks_Top,0)+1),""),"")</f>
        <v>0.23958333333333334</v>
      </c>
    </row>
    <row r="63" spans="1:117" ht="15" customHeight="1">
      <c r="A63" s="12"/>
      <c r="B63" s="397"/>
      <c r="C63" s="398"/>
      <c r="D63" s="398"/>
      <c r="E63" s="398"/>
      <c r="F63" s="398"/>
      <c r="G63" s="398"/>
      <c r="H63" s="398"/>
      <c r="I63" s="398"/>
      <c r="J63" s="398"/>
      <c r="K63" s="398"/>
      <c r="L63" s="398"/>
      <c r="M63" s="398"/>
      <c r="N63" s="398"/>
      <c r="O63" s="398"/>
      <c r="P63" s="398"/>
      <c r="Q63" s="398"/>
      <c r="R63" s="20"/>
      <c r="S63" s="584"/>
      <c r="T63" s="585"/>
      <c r="U63" s="82">
        <f>IF(ISNUMBER(S63),_xlfn.IFNA(VLOOKUP(S63,RP_Table,2,FALSE),"Err"),0)</f>
        <v>0</v>
      </c>
      <c r="V63" s="244"/>
      <c r="W63" s="467"/>
      <c r="X63" s="20"/>
      <c r="Y63" s="426" t="s">
        <v>488</v>
      </c>
      <c r="Z63" s="427"/>
      <c r="AA63" s="427"/>
      <c r="AB63" s="427"/>
      <c r="AC63" s="428"/>
      <c r="AD63" s="20"/>
      <c r="AE63" s="335">
        <v>43639</v>
      </c>
      <c r="AF63" s="335">
        <v>43661</v>
      </c>
      <c r="AG63" s="336">
        <v>7</v>
      </c>
      <c r="AH63" s="20"/>
      <c r="AI63" s="364"/>
      <c r="AJ63" s="364"/>
      <c r="AK63" s="407"/>
      <c r="AL63" s="408"/>
      <c r="AM63" s="408"/>
      <c r="AN63" s="408"/>
      <c r="AO63" s="271" t="s">
        <v>723</v>
      </c>
      <c r="AP63" s="280"/>
      <c r="AQ63" s="282"/>
      <c r="AR63" s="401"/>
      <c r="AS63" s="402"/>
      <c r="AT63" s="403" t="str">
        <f>IF(AND(ISNUMBER(AI63),ISNUMBER(AJ63),ISNUMBER(AP63),ISNUMBER(AQ63),ISNUMBER(AR63),ISNUMBER(AR64),ISNUMBER(AP64),ISNUMBER(AQ64)),(AQ64+AR64)-(AQ63+AR63),"")</f>
        <v/>
      </c>
      <c r="AU63" s="404"/>
      <c r="AV63" s="20"/>
      <c r="AW63" s="20"/>
      <c r="AX63" s="20"/>
      <c r="AY63" s="20"/>
      <c r="AZ63" s="20"/>
      <c r="BA63" s="20"/>
      <c r="BB63" s="20"/>
      <c r="BC63" s="20"/>
      <c r="BD63" s="20"/>
      <c r="BE63" s="20"/>
      <c r="BF63" s="20"/>
      <c r="BG63" s="20"/>
      <c r="BH63" s="20"/>
      <c r="BI63" s="20"/>
      <c r="BJ63" s="20"/>
      <c r="BK63" s="2" t="str">
        <f t="shared" si="450"/>
        <v/>
      </c>
      <c r="BL63" s="7" t="str">
        <f t="shared" ref="BL63" si="530">IF(AND(ISNUMBER(BM63),BM63&gt;0),BM63,IF(ISNUMBER(VLOOKUP(BK63,RP_Trips,2,FALSE)),VLOOKUP(BK63,RP_Trips,2,FALSE),""))</f>
        <v/>
      </c>
      <c r="BM63" s="7" t="str">
        <f t="shared" ref="BM63" si="531">_xlfn.IFNA(IF(VLOOKUP(BK63,RP_MiscCalc_RouteBlockTimes,2,FALSE)&lt;&gt;0,VLOOKUP(BK63,RP_MiscCalc_RouteBlockTimes,2,FALSE),NA()),_xlfn.IFNA(IF(VLOOKUP(BK63,RP_RouteBlockTime_PreTVL,2,FALSE)&lt;&gt;0,VLOOKUP(BK63,RP_RouteBlockTime_PreTVL,2,FALSE),NA()),_xlfn.IFNA(IF(VLOOKUP(BK63,TVLRouteBlockTimes,2,FALSE)&lt;&gt;0,VLOOKUP(BK63,TVLRouteBlockTimes,2,FALSE),NA()),_xlfn.IFNA(IF(VLOOKUP(BK63,RP_RouteBlockTime_S1,2,FALSE)&lt;&gt;0,VLOOKUP(BK63,RP_RouteBlockTime_S1,2,FALSE),NA()),_xlfn.IFNA(VLOOKUP(BK63,RP_RouteBlockTime_S2,2,FALSE),_xlfn.IFNA(VLOOKUP(BK63,RP_RouteBlockTime_S3,2,FALSE),_xlfn.IFNA(VLOOKUP(BK63,RP_RouteBlockTime_S4,2,FALSE),_xlfn.IFNA(VLOOKUP(BK63,RP_RouteBlockTime_S5,2,FALSE),_xlfn.IFNA(VLOOKUP(BK63,RP_RouteBlockTime_S6,2,FALSE),_xlfn.IFNA(VLOOKUP(BK63,RP_RouteBlockTime_PostTVL,2,FALSE),""))))))))))</f>
        <v/>
      </c>
      <c r="BN63" s="2"/>
      <c r="BP63" s="236">
        <f ca="1"/>
        <v>3.125E-2</v>
      </c>
      <c r="BR63" s="269">
        <f t="shared" ref="BR63:BT69" si="532">BR62+1</f>
        <v>43722</v>
      </c>
      <c r="BS63" s="277">
        <f t="shared" si="532"/>
        <v>43729</v>
      </c>
      <c r="BT63" s="278">
        <f t="shared" si="532"/>
        <v>43722</v>
      </c>
      <c r="CK63" s="219">
        <f t="shared" si="437"/>
        <v>0.97569444444444442</v>
      </c>
      <c r="CL63" s="219">
        <v>0.15972222222222199</v>
      </c>
      <c r="CM63" s="219">
        <v>0.163194444444444</v>
      </c>
      <c r="CN63" s="219">
        <f t="shared" si="456"/>
        <v>0.80833333333333335</v>
      </c>
      <c r="CO63" s="219">
        <f t="shared" si="456"/>
        <v>0.13819444444444445</v>
      </c>
      <c r="CP63" s="219">
        <v>0.163194444444444</v>
      </c>
      <c r="CQ63" s="219">
        <v>3.2638888888888898E-2</v>
      </c>
      <c r="CS63" s="219">
        <f t="shared" si="438"/>
        <v>8.3333333333333329E-2</v>
      </c>
      <c r="CT63" s="219">
        <v>0.15972222222222199</v>
      </c>
      <c r="CU63" s="219">
        <v>0.163194444444444</v>
      </c>
      <c r="CV63" s="219">
        <f t="shared" si="457"/>
        <v>0.91597222222222219</v>
      </c>
      <c r="CW63" s="219">
        <f t="shared" si="457"/>
        <v>0.13125000000000001</v>
      </c>
      <c r="CX63" s="219">
        <v>0.163194444444444</v>
      </c>
      <c r="CY63" s="219">
        <v>3.2638888888888898E-2</v>
      </c>
      <c r="DA63" s="240">
        <v>0.22222222222222199</v>
      </c>
      <c r="DB63" s="240">
        <v>0.22916666666666699</v>
      </c>
      <c r="DC63" s="240">
        <v>0.22916666666666699</v>
      </c>
      <c r="DD63" s="240">
        <v>0.22916666666666699</v>
      </c>
      <c r="DE63" s="240">
        <v>0.22916666666666699</v>
      </c>
      <c r="DF63" s="240">
        <v>0.22916666666666699</v>
      </c>
      <c r="DG63" s="240">
        <v>0.22916666666666699</v>
      </c>
      <c r="DH63" s="240">
        <v>0.22916666666666699</v>
      </c>
      <c r="DI63" s="240">
        <v>0.22916666666666699</v>
      </c>
      <c r="DJ63" s="240">
        <v>0.22916666666666699</v>
      </c>
      <c r="DL63" s="2" t="str" cm="1">
        <f t="array" ref="DL63">_xlfn.IFNA(IF(INDEX(SectorsBlocks,ROW()-ROW(DL$5)+2,MATCH(SUBSTITUTE(RPName," ",""),SectorsBlocks_Top,0))&lt;&gt;0,INDEX(SectorsBlocks,ROW()-ROW(DL$5)+2,MATCH(SUBSTITUTE(RPName," ",""),SectorsBlocks_Top,0)),""),"")</f>
        <v>DPS-SYD</v>
      </c>
      <c r="DM63" s="250" cm="1">
        <f t="array" ref="DM63">_xlfn.IFNA(IF(INDEX(SectorsBlocks,ROW()-ROW(DM$5)+2,MATCH(SUBSTITUTE(RPName," ",""),SectorsBlocks_Top,0))&lt;&gt;0,INDEX(SectorsBlocks,ROW()-ROW(DM$5)+2,MATCH(SUBSTITUTE(RPName," ",""),SectorsBlocks_Top,0)+1),""),"")</f>
        <v>0.25694444444444442</v>
      </c>
    </row>
    <row r="64" spans="1:117" ht="15" customHeight="1" thickBot="1">
      <c r="A64" s="12"/>
      <c r="B64" s="470" t="s">
        <v>432</v>
      </c>
      <c r="C64" s="366"/>
      <c r="D64" s="633">
        <v>0.39583333333333331</v>
      </c>
      <c r="E64" s="633"/>
      <c r="F64" s="419" t="s">
        <v>10</v>
      </c>
      <c r="G64" s="366" t="s">
        <v>519</v>
      </c>
      <c r="H64" s="366"/>
      <c r="I64" s="366"/>
      <c r="J64" s="419" t="s">
        <v>11</v>
      </c>
      <c r="K64" s="366" t="s">
        <v>520</v>
      </c>
      <c r="L64" s="366"/>
      <c r="M64" s="366"/>
      <c r="N64" s="419" t="str">
        <f>IF(AND(NOT(ISBLANK(RP_Roll_In_From)),NOT(ISBLANK(RP_Roll_In_To))),RP_Roll_In_From&amp;"-"&amp;RP_Roll_In_To,"Sector")</f>
        <v>DPS-MEL</v>
      </c>
      <c r="O64" s="366" t="s">
        <v>663</v>
      </c>
      <c r="P64" s="366"/>
      <c r="Q64" s="525"/>
      <c r="R64" s="20"/>
      <c r="S64" s="449" t="s">
        <v>255</v>
      </c>
      <c r="T64" s="450"/>
      <c r="U64" s="451"/>
      <c r="V64" s="89">
        <f>SUM(V49:V63)</f>
        <v>0.1875</v>
      </c>
      <c r="W64" s="468"/>
      <c r="X64" s="20"/>
      <c r="Y64" s="426"/>
      <c r="Z64" s="427"/>
      <c r="AA64" s="427"/>
      <c r="AB64" s="427"/>
      <c r="AC64" s="428"/>
      <c r="AD64" s="20"/>
      <c r="AE64" s="335">
        <v>43662</v>
      </c>
      <c r="AF64" s="335">
        <v>43638</v>
      </c>
      <c r="AG64" s="336">
        <v>5</v>
      </c>
      <c r="AH64" s="20"/>
      <c r="AI64" s="365"/>
      <c r="AJ64" s="365"/>
      <c r="AK64" s="409"/>
      <c r="AL64" s="410"/>
      <c r="AM64" s="410"/>
      <c r="AN64" s="410"/>
      <c r="AO64" s="270" t="s">
        <v>721</v>
      </c>
      <c r="AP64" s="279"/>
      <c r="AQ64" s="281"/>
      <c r="AR64" s="411"/>
      <c r="AS64" s="412"/>
      <c r="AT64" s="405"/>
      <c r="AU64" s="406"/>
      <c r="AV64" s="20"/>
      <c r="AW64" s="20"/>
      <c r="AX64" s="20"/>
      <c r="AY64" s="20"/>
      <c r="AZ64" s="20"/>
      <c r="BA64" s="20"/>
      <c r="BB64" s="20"/>
      <c r="BC64" s="20"/>
      <c r="BD64" s="20"/>
      <c r="BE64" s="20"/>
      <c r="BF64" s="20"/>
      <c r="BG64" s="20"/>
      <c r="BH64" s="20"/>
      <c r="BI64" s="20"/>
      <c r="BJ64" s="20"/>
      <c r="BK64" s="2" t="str">
        <f t="shared" si="450"/>
        <v/>
      </c>
      <c r="BL64" s="7" t="str">
        <f t="shared" ref="BL64" si="533">IF(AND(ISNUMBER(BM64),BM64&gt;0),BM64,IF(ISNUMBER(VLOOKUP(BK64,RP_Trips,2,FALSE)),VLOOKUP(BK64,RP_Trips,2,FALSE),""))</f>
        <v/>
      </c>
      <c r="BM64" s="7" t="str">
        <f t="shared" ref="BM64" si="534">_xlfn.IFNA(IF(VLOOKUP(BK64,RP_MiscCalc_RouteBlockTimes,2,FALSE)&lt;&gt;0,VLOOKUP(BK64,RP_MiscCalc_RouteBlockTimes,2,FALSE),NA()),_xlfn.IFNA(IF(VLOOKUP(BK64,RP_RouteBlockTime_PreTVL,2,FALSE)&lt;&gt;0,VLOOKUP(BK64,RP_RouteBlockTime_PreTVL,2,FALSE),NA()),_xlfn.IFNA(IF(VLOOKUP(BK64,TVLRouteBlockTimes,2,FALSE)&lt;&gt;0,VLOOKUP(BK64,TVLRouteBlockTimes,2,FALSE),NA()),_xlfn.IFNA(IF(VLOOKUP(BK64,RP_RouteBlockTime_S1,2,FALSE)&lt;&gt;0,VLOOKUP(BK64,RP_RouteBlockTime_S1,2,FALSE),NA()),_xlfn.IFNA(VLOOKUP(BK64,RP_RouteBlockTime_S2,2,FALSE),_xlfn.IFNA(VLOOKUP(BK64,RP_RouteBlockTime_S3,2,FALSE),_xlfn.IFNA(VLOOKUP(BK64,RP_RouteBlockTime_S4,2,FALSE),_xlfn.IFNA(VLOOKUP(BK64,RP_RouteBlockTime_S5,2,FALSE),_xlfn.IFNA(VLOOKUP(BK64,RP_RouteBlockTime_S6,2,FALSE),_xlfn.IFNA(VLOOKUP(BK64,RP_RouteBlockTime_PostTVL,2,FALSE),""))))))))))</f>
        <v/>
      </c>
      <c r="BN64" s="2"/>
      <c r="BP64" s="236">
        <f ca="1"/>
        <v>3.19444444444444E-2</v>
      </c>
      <c r="BR64" s="269">
        <f t="shared" si="532"/>
        <v>43723</v>
      </c>
      <c r="BS64" s="277">
        <f t="shared" si="532"/>
        <v>43730</v>
      </c>
      <c r="BT64" s="278">
        <f t="shared" si="532"/>
        <v>43723</v>
      </c>
      <c r="CK64" s="219">
        <f t="shared" si="437"/>
        <v>0.97916666666666663</v>
      </c>
      <c r="CL64" s="219">
        <v>0.163194444444444</v>
      </c>
      <c r="CM64" s="219">
        <v>0.16666666666666699</v>
      </c>
      <c r="CN64" s="219">
        <f t="shared" ref="CN64:CO79" si="535">IF(CN63=1,TIME(0,1,0),TIME(HOUR(CN63),MINUTE(CN63),0)+TIME(0,1,0))</f>
        <v>0.80902777777777779</v>
      </c>
      <c r="CO64" s="219">
        <f t="shared" si="535"/>
        <v>0.1388888888888889</v>
      </c>
      <c r="CP64" s="219">
        <v>0.16666666666666699</v>
      </c>
      <c r="CQ64" s="219">
        <v>3.3333333333333298E-2</v>
      </c>
      <c r="CS64" s="219">
        <f t="shared" si="438"/>
        <v>8.6805555555555552E-2</v>
      </c>
      <c r="CT64" s="219">
        <v>0.163194444444444</v>
      </c>
      <c r="CU64" s="219">
        <v>0.16666666666666699</v>
      </c>
      <c r="CV64" s="219">
        <f t="shared" ref="CV64:CW79" si="536">IF(CV63=1,TIME(0,1,0),TIME(HOUR(CV63),MINUTE(CV63),0)+TIME(0,1,0))</f>
        <v>0.91666666666666663</v>
      </c>
      <c r="CW64" s="219">
        <f t="shared" si="536"/>
        <v>0.13194444444444445</v>
      </c>
      <c r="CX64" s="219">
        <v>0.16666666666666699</v>
      </c>
      <c r="CY64" s="219">
        <v>3.3333333333333298E-2</v>
      </c>
      <c r="DA64" s="240">
        <v>0.225694444444445</v>
      </c>
      <c r="DB64" s="240">
        <v>0.23263888888888901</v>
      </c>
      <c r="DC64" s="240">
        <v>0.23263888888888901</v>
      </c>
      <c r="DD64" s="240">
        <v>0.23263888888888901</v>
      </c>
      <c r="DE64" s="240">
        <v>0.23263888888888901</v>
      </c>
      <c r="DF64" s="240">
        <v>0.23263888888888901</v>
      </c>
      <c r="DG64" s="240">
        <v>0.23263888888888901</v>
      </c>
      <c r="DH64" s="240">
        <v>0.23263888888888901</v>
      </c>
      <c r="DI64" s="240">
        <v>0.23263888888888901</v>
      </c>
      <c r="DJ64" s="240">
        <v>0.23263888888888901</v>
      </c>
      <c r="DL64" s="2" t="str" cm="1">
        <f t="array" ref="DL64">_xlfn.IFNA(IF(INDEX(SectorsBlocks,ROW()-ROW(DL$5)+2,MATCH(SUBSTITUTE(RPName," ",""),SectorsBlocks_Top,0))&lt;&gt;0,INDEX(SectorsBlocks,ROW()-ROW(DL$5)+2,MATCH(SUBSTITUTE(RPName," ",""),SectorsBlocks_Top,0)),""),"")</f>
        <v>DRW-ADL</v>
      </c>
      <c r="DM64" s="250" cm="1">
        <f t="array" ref="DM64">_xlfn.IFNA(IF(INDEX(SectorsBlocks,ROW()-ROW(DM$5)+2,MATCH(SUBSTITUTE(RPName," ",""),SectorsBlocks_Top,0))&lt;&gt;0,INDEX(SectorsBlocks,ROW()-ROW(DM$5)+2,MATCH(SUBSTITUTE(RPName," ",""),SectorsBlocks_Top,0)+1),""),"")</f>
        <v>0.15625</v>
      </c>
    </row>
    <row r="65" spans="1:117" ht="15" customHeight="1">
      <c r="A65" s="20"/>
      <c r="B65" s="470"/>
      <c r="C65" s="366"/>
      <c r="D65" s="633"/>
      <c r="E65" s="633"/>
      <c r="F65" s="419"/>
      <c r="G65" s="106" t="s">
        <v>425</v>
      </c>
      <c r="H65" s="106" t="s">
        <v>14</v>
      </c>
      <c r="I65" s="106" t="s">
        <v>496</v>
      </c>
      <c r="J65" s="419"/>
      <c r="K65" s="106" t="s">
        <v>425</v>
      </c>
      <c r="L65" s="106" t="s">
        <v>14</v>
      </c>
      <c r="M65" s="106" t="s">
        <v>496</v>
      </c>
      <c r="N65" s="419"/>
      <c r="O65" s="366"/>
      <c r="P65" s="366"/>
      <c r="Q65" s="525"/>
      <c r="R65" s="20"/>
      <c r="S65" s="389" t="s">
        <v>780</v>
      </c>
      <c r="T65" s="389"/>
      <c r="U65" s="389"/>
      <c r="V65" s="389"/>
      <c r="W65" s="389"/>
      <c r="X65" s="20"/>
      <c r="Y65" s="429" t="s">
        <v>678</v>
      </c>
      <c r="Z65" s="430"/>
      <c r="AA65" s="430"/>
      <c r="AB65" s="430"/>
      <c r="AC65" s="431"/>
      <c r="AD65" s="20"/>
      <c r="AE65" s="335">
        <v>43639</v>
      </c>
      <c r="AF65" s="335">
        <v>43661</v>
      </c>
      <c r="AG65" s="336">
        <v>7</v>
      </c>
      <c r="AH65" s="20"/>
      <c r="AI65" s="364"/>
      <c r="AJ65" s="364"/>
      <c r="AK65" s="407"/>
      <c r="AL65" s="408"/>
      <c r="AM65" s="408"/>
      <c r="AN65" s="408"/>
      <c r="AO65" s="271" t="s">
        <v>723</v>
      </c>
      <c r="AP65" s="280"/>
      <c r="AQ65" s="282"/>
      <c r="AR65" s="401"/>
      <c r="AS65" s="402"/>
      <c r="AT65" s="403" t="str">
        <f>IF(AND(ISNUMBER(AI65),ISNUMBER(AJ65),ISNUMBER(AP65),ISNUMBER(AQ65),ISNUMBER(AR65),ISNUMBER(AR66),ISNUMBER(AP66),ISNUMBER(AQ66)),(AQ66+AR66)-(AQ65+AR65),"")</f>
        <v/>
      </c>
      <c r="AU65" s="404"/>
      <c r="AV65" s="20"/>
      <c r="AW65" s="20"/>
      <c r="AX65" s="20"/>
      <c r="AY65" s="20"/>
      <c r="AZ65" s="20"/>
      <c r="BA65" s="20"/>
      <c r="BB65" s="20"/>
      <c r="BC65" s="20"/>
      <c r="BD65" s="20"/>
      <c r="BE65" s="20"/>
      <c r="BF65" s="20"/>
      <c r="BG65" s="20"/>
      <c r="BH65" s="20"/>
      <c r="BI65" s="20"/>
      <c r="BJ65" s="20"/>
      <c r="BK65" s="2" t="str">
        <f t="shared" si="450"/>
        <v/>
      </c>
      <c r="BL65" s="7" t="str">
        <f t="shared" ref="BL65" si="537">IF(AND(ISNUMBER(BM65),BM65&gt;0),BM65,IF(ISNUMBER(VLOOKUP(BK65,RP_Trips,2,FALSE)),VLOOKUP(BK65,RP_Trips,2,FALSE),""))</f>
        <v/>
      </c>
      <c r="BM65" s="7" t="str">
        <f t="shared" ref="BM65" si="538">_xlfn.IFNA(IF(VLOOKUP(BK65,RP_MiscCalc_RouteBlockTimes,2,FALSE)&lt;&gt;0,VLOOKUP(BK65,RP_MiscCalc_RouteBlockTimes,2,FALSE),NA()),_xlfn.IFNA(IF(VLOOKUP(BK65,RP_RouteBlockTime_PreTVL,2,FALSE)&lt;&gt;0,VLOOKUP(BK65,RP_RouteBlockTime_PreTVL,2,FALSE),NA()),_xlfn.IFNA(IF(VLOOKUP(BK65,TVLRouteBlockTimes,2,FALSE)&lt;&gt;0,VLOOKUP(BK65,TVLRouteBlockTimes,2,FALSE),NA()),_xlfn.IFNA(IF(VLOOKUP(BK65,RP_RouteBlockTime_S1,2,FALSE)&lt;&gt;0,VLOOKUP(BK65,RP_RouteBlockTime_S1,2,FALSE),NA()),_xlfn.IFNA(VLOOKUP(BK65,RP_RouteBlockTime_S2,2,FALSE),_xlfn.IFNA(VLOOKUP(BK65,RP_RouteBlockTime_S3,2,FALSE),_xlfn.IFNA(VLOOKUP(BK65,RP_RouteBlockTime_S4,2,FALSE),_xlfn.IFNA(VLOOKUP(BK65,RP_RouteBlockTime_S5,2,FALSE),_xlfn.IFNA(VLOOKUP(BK65,RP_RouteBlockTime_S6,2,FALSE),_xlfn.IFNA(VLOOKUP(BK65,RP_RouteBlockTime_PostTVL,2,FALSE),""))))))))))</f>
        <v/>
      </c>
      <c r="BN65" s="2"/>
      <c r="BP65" s="236">
        <f ca="1"/>
        <v>3.2638888888888898E-2</v>
      </c>
      <c r="BR65" s="269">
        <f t="shared" si="532"/>
        <v>43724</v>
      </c>
      <c r="BS65" s="277">
        <f t="shared" si="532"/>
        <v>43731</v>
      </c>
      <c r="BT65" s="278">
        <f t="shared" si="532"/>
        <v>43724</v>
      </c>
      <c r="CK65" s="219">
        <f t="shared" si="437"/>
        <v>0.98263888888888884</v>
      </c>
      <c r="CL65" s="219">
        <v>0.16666666666666699</v>
      </c>
      <c r="CM65" s="219">
        <v>0.17013888888888901</v>
      </c>
      <c r="CN65" s="219">
        <f t="shared" si="535"/>
        <v>0.80972222222222223</v>
      </c>
      <c r="CO65" s="219">
        <f t="shared" si="535"/>
        <v>0.13958333333333334</v>
      </c>
      <c r="CP65" s="219">
        <v>0.17013888888888901</v>
      </c>
      <c r="CQ65" s="219">
        <v>3.4027777777777803E-2</v>
      </c>
      <c r="CS65" s="219">
        <f t="shared" si="438"/>
        <v>9.0277777777777776E-2</v>
      </c>
      <c r="CT65" s="219">
        <v>0.16666666666666699</v>
      </c>
      <c r="CU65" s="219">
        <v>0.17013888888888901</v>
      </c>
      <c r="CV65" s="219">
        <f t="shared" si="536"/>
        <v>0.91736111111111107</v>
      </c>
      <c r="CW65" s="219">
        <f t="shared" si="536"/>
        <v>0.13263888888888889</v>
      </c>
      <c r="CX65" s="219">
        <v>0.17013888888888901</v>
      </c>
      <c r="CY65" s="219">
        <v>3.4027777777777803E-2</v>
      </c>
      <c r="DA65" s="240">
        <v>0.22916666666666699</v>
      </c>
      <c r="DB65" s="240">
        <v>0.23611111111111099</v>
      </c>
      <c r="DC65" s="240">
        <v>0.23611111111111099</v>
      </c>
      <c r="DD65" s="240">
        <v>0.23611111111111099</v>
      </c>
      <c r="DE65" s="240">
        <v>0.23611111111111099</v>
      </c>
      <c r="DF65" s="240">
        <v>0.23611111111111099</v>
      </c>
      <c r="DG65" s="240">
        <v>0.23611111111111099</v>
      </c>
      <c r="DH65" s="240">
        <v>0.23611111111111099</v>
      </c>
      <c r="DI65" s="240">
        <v>0.23611111111111099</v>
      </c>
      <c r="DJ65" s="240">
        <v>0.23611111111111099</v>
      </c>
      <c r="DL65" s="2" t="str" cm="1">
        <f t="array" ref="DL65">_xlfn.IFNA(IF(INDEX(SectorsBlocks,ROW()-ROW(DL$5)+2,MATCH(SUBSTITUTE(RPName," ",""),SectorsBlocks_Top,0))&lt;&gt;0,INDEX(SectorsBlocks,ROW()-ROW(DL$5)+2,MATCH(SUBSTITUTE(RPName," ",""),SectorsBlocks_Top,0)),""),"")</f>
        <v>DRW-BNE</v>
      </c>
      <c r="DM65" s="250" cm="1">
        <f t="array" ref="DM65">_xlfn.IFNA(IF(INDEX(SectorsBlocks,ROW()-ROW(DM$5)+2,MATCH(SUBSTITUTE(RPName," ",""),SectorsBlocks_Top,0))&lt;&gt;0,INDEX(SectorsBlocks,ROW()-ROW(DM$5)+2,MATCH(SUBSTITUTE(RPName," ",""),SectorsBlocks_Top,0)+1),""),"")</f>
        <v>0.16666666666666666</v>
      </c>
    </row>
    <row r="66" spans="1:117" ht="15" customHeight="1">
      <c r="A66" s="20"/>
      <c r="B66" s="637">
        <f>IFERROR(RP_StartDate-1,"Select an RP")</f>
        <v>43710</v>
      </c>
      <c r="C66" s="638"/>
      <c r="D66" s="419" t="s">
        <v>100</v>
      </c>
      <c r="E66" s="117" t="s">
        <v>521</v>
      </c>
      <c r="F66" s="642" t="s">
        <v>19</v>
      </c>
      <c r="G66" s="209">
        <v>0.78472222222222221</v>
      </c>
      <c r="H66" s="220">
        <f>IF(ISBLANK(RP_Roll_In_From),"",IF(AND(ISNUMBER(G66),ISNUMBER(RP_Roll_In_From_UTC)),G66-RP_Roll_In_From_UTC+IF(G66&lt;RP_Roll_In_From_UTC,1,0),""))</f>
        <v>0.4513888888888889</v>
      </c>
      <c r="I66" s="221">
        <f>IF(AND(ISNUMBER(H66),ISNUMBER(RP_Roll_In_CrewBaseUTC)),H66+RP_Roll_In_CrewBaseUTC-IF(H66+RP_Roll_In_CrewBaseUTC&gt;1,1,0),"")</f>
        <v>0.84722222222222221</v>
      </c>
      <c r="J66" s="644" t="s">
        <v>38</v>
      </c>
      <c r="K66" s="209">
        <v>0.14583333333333334</v>
      </c>
      <c r="L66" s="220">
        <f>IF(ISBLANK(RP_Roll_In_To),"",IF(AND(ISNUMBER(K66),ISNUMBER(RP_Roll_In_To_UTC)),K66-RP_Roll_In_To_UTC+IF(K66&lt;RP_Roll_In_To_UTC,1,0),""))</f>
        <v>0.72916666666666663</v>
      </c>
      <c r="M66" s="253">
        <f>IF(AND(ISNUMBER(RP_Roll_In_CrewBaseUTC),ISNUMBER(L66)),L66+RP_Roll_In_CrewBaseUTC-IF(L66+RP_Roll_In_CrewBaseUTC&gt;1,1,0),"")</f>
        <v>0.125</v>
      </c>
      <c r="N66" s="254">
        <f>IF(AND(ISNUMBER(L66),ISNUMBER(H66)),TIME(HOUR(L66-H66),MINUTE(L66-H66),0)+IF(L66-H66&lt;0,1,0),"")</f>
        <v>0.27777777777777779</v>
      </c>
      <c r="O66" s="419" t="s">
        <v>100</v>
      </c>
      <c r="P66" s="117" t="s">
        <v>521</v>
      </c>
      <c r="Q66" s="226">
        <f>IFERROR(IF(AND(RP_Roll_In_Sector&lt;&gt;"",OR(M66&lt;I66,M66&lt;0.5),ISNUMBER(M66)),TIME(HOUR(M66-IF(M66&gt;1,1,0)),MINUTE(M66-IF(M66&gt;1,1,0)),0)-IF(I66&lt;M66,TIME(HOUR(I66),MINUTE(I66),0),0),""),"Error")</f>
        <v>0.125</v>
      </c>
      <c r="R66" s="20"/>
      <c r="S66" s="390"/>
      <c r="T66" s="390"/>
      <c r="U66" s="390"/>
      <c r="V66" s="390"/>
      <c r="W66" s="390"/>
      <c r="X66" s="20"/>
      <c r="Y66" s="429"/>
      <c r="Z66" s="430"/>
      <c r="AA66" s="430"/>
      <c r="AB66" s="430"/>
      <c r="AC66" s="431"/>
      <c r="AD66" s="20"/>
      <c r="AE66" s="335">
        <v>43659</v>
      </c>
      <c r="AF66" s="335">
        <v>43662</v>
      </c>
      <c r="AG66" s="336">
        <v>10</v>
      </c>
      <c r="AH66" s="20"/>
      <c r="AI66" s="365"/>
      <c r="AJ66" s="365"/>
      <c r="AK66" s="409"/>
      <c r="AL66" s="410"/>
      <c r="AM66" s="410"/>
      <c r="AN66" s="410"/>
      <c r="AO66" s="270" t="s">
        <v>721</v>
      </c>
      <c r="AP66" s="279"/>
      <c r="AQ66" s="281"/>
      <c r="AR66" s="411"/>
      <c r="AS66" s="412"/>
      <c r="AT66" s="405"/>
      <c r="AU66" s="406"/>
      <c r="AV66" s="20"/>
      <c r="AW66" s="20"/>
      <c r="AX66" s="20"/>
      <c r="AY66" s="20"/>
      <c r="AZ66" s="20"/>
      <c r="BA66" s="20"/>
      <c r="BB66" s="20"/>
      <c r="BC66" s="20"/>
      <c r="BD66" s="20"/>
      <c r="BE66" s="20"/>
      <c r="BF66" s="20"/>
      <c r="BG66" s="20"/>
      <c r="BH66" s="20"/>
      <c r="BI66" s="20"/>
      <c r="BJ66" s="20"/>
      <c r="BK66" s="2" t="str">
        <f t="shared" si="450"/>
        <v/>
      </c>
      <c r="BL66" s="7" t="str">
        <f t="shared" ref="BL66" si="539">IF(AND(ISNUMBER(BM66),BM66&gt;0),BM66,IF(ISNUMBER(VLOOKUP(BK66,RP_Trips,2,FALSE)),VLOOKUP(BK66,RP_Trips,2,FALSE),""))</f>
        <v/>
      </c>
      <c r="BM66" s="7" t="str">
        <f t="shared" ref="BM66" si="540">_xlfn.IFNA(IF(VLOOKUP(BK66,RP_MiscCalc_RouteBlockTimes,2,FALSE)&lt;&gt;0,VLOOKUP(BK66,RP_MiscCalc_RouteBlockTimes,2,FALSE),NA()),_xlfn.IFNA(IF(VLOOKUP(BK66,RP_RouteBlockTime_PreTVL,2,FALSE)&lt;&gt;0,VLOOKUP(BK66,RP_RouteBlockTime_PreTVL,2,FALSE),NA()),_xlfn.IFNA(IF(VLOOKUP(BK66,TVLRouteBlockTimes,2,FALSE)&lt;&gt;0,VLOOKUP(BK66,TVLRouteBlockTimes,2,FALSE),NA()),_xlfn.IFNA(IF(VLOOKUP(BK66,RP_RouteBlockTime_S1,2,FALSE)&lt;&gt;0,VLOOKUP(BK66,RP_RouteBlockTime_S1,2,FALSE),NA()),_xlfn.IFNA(VLOOKUP(BK66,RP_RouteBlockTime_S2,2,FALSE),_xlfn.IFNA(VLOOKUP(BK66,RP_RouteBlockTime_S3,2,FALSE),_xlfn.IFNA(VLOOKUP(BK66,RP_RouteBlockTime_S4,2,FALSE),_xlfn.IFNA(VLOOKUP(BK66,RP_RouteBlockTime_S5,2,FALSE),_xlfn.IFNA(VLOOKUP(BK66,RP_RouteBlockTime_S6,2,FALSE),_xlfn.IFNA(VLOOKUP(BK66,RP_RouteBlockTime_PostTVL,2,FALSE),""))))))))))</f>
        <v/>
      </c>
      <c r="BN66" s="2"/>
      <c r="BP66" s="236">
        <f ca="1"/>
        <v>3.3333333333333298E-2</v>
      </c>
      <c r="BR66" s="269">
        <f t="shared" si="532"/>
        <v>43725</v>
      </c>
      <c r="BS66" s="277">
        <f t="shared" si="532"/>
        <v>43732</v>
      </c>
      <c r="BT66" s="278">
        <f t="shared" si="532"/>
        <v>43725</v>
      </c>
      <c r="CK66" s="219">
        <f t="shared" si="437"/>
        <v>0.98611111111111105</v>
      </c>
      <c r="CL66" s="219">
        <v>0.17013888888888901</v>
      </c>
      <c r="CM66" s="219">
        <v>0.17361111111111099</v>
      </c>
      <c r="CN66" s="219">
        <f t="shared" si="535"/>
        <v>0.81041666666666667</v>
      </c>
      <c r="CO66" s="219">
        <f t="shared" si="535"/>
        <v>0.14027777777777778</v>
      </c>
      <c r="CP66" s="219">
        <v>0.17361111111111099</v>
      </c>
      <c r="CQ66" s="219">
        <v>3.4722222222222203E-2</v>
      </c>
      <c r="CS66" s="219">
        <f t="shared" si="438"/>
        <v>9.375E-2</v>
      </c>
      <c r="CT66" s="219">
        <v>0.17013888888888901</v>
      </c>
      <c r="CU66" s="219">
        <v>0.17361111111111099</v>
      </c>
      <c r="CV66" s="219">
        <f t="shared" si="536"/>
        <v>0.91805555555555551</v>
      </c>
      <c r="CW66" s="219">
        <f t="shared" si="536"/>
        <v>0.13333333333333333</v>
      </c>
      <c r="CX66" s="219">
        <v>0.17361111111111099</v>
      </c>
      <c r="CY66" s="219">
        <v>3.4722222222222203E-2</v>
      </c>
      <c r="DA66" s="240">
        <v>0.23263888888888901</v>
      </c>
      <c r="DB66" s="240">
        <v>0.23958333333333301</v>
      </c>
      <c r="DC66" s="240">
        <v>0.23958333333333301</v>
      </c>
      <c r="DD66" s="240">
        <v>0.23958333333333301</v>
      </c>
      <c r="DE66" s="240">
        <v>0.23958333333333301</v>
      </c>
      <c r="DF66" s="240">
        <v>0.23958333333333301</v>
      </c>
      <c r="DG66" s="240">
        <v>0.23958333333333301</v>
      </c>
      <c r="DH66" s="240">
        <v>0.23958333333333301</v>
      </c>
      <c r="DI66" s="240">
        <v>0.23958333333333301</v>
      </c>
      <c r="DJ66" s="240">
        <v>0.23958333333333301</v>
      </c>
      <c r="DL66" s="2" t="str" cm="1">
        <f t="array" ref="DL66">_xlfn.IFNA(IF(INDEX(SectorsBlocks,ROW()-ROW(DL$5)+2,MATCH(SUBSTITUTE(RPName," ",""),SectorsBlocks_Top,0))&lt;&gt;0,INDEX(SectorsBlocks,ROW()-ROW(DL$5)+2,MATCH(SUBSTITUTE(RPName," ",""),SectorsBlocks_Top,0)),""),"")</f>
        <v>DRW-MEL</v>
      </c>
      <c r="DM66" s="250" cm="1">
        <f t="array" ref="DM66">_xlfn.IFNA(IF(INDEX(SectorsBlocks,ROW()-ROW(DM$5)+2,MATCH(SUBSTITUTE(RPName," ",""),SectorsBlocks_Top,0))&lt;&gt;0,INDEX(SectorsBlocks,ROW()-ROW(DM$5)+2,MATCH(SUBSTITUTE(RPName," ",""),SectorsBlocks_Top,0)+1),""),"")</f>
        <v>0.17708333333333334</v>
      </c>
    </row>
    <row r="67" spans="1:117" ht="15" customHeight="1">
      <c r="A67" s="20"/>
      <c r="B67" s="637"/>
      <c r="C67" s="638"/>
      <c r="D67" s="419"/>
      <c r="E67" s="116" t="s">
        <v>522</v>
      </c>
      <c r="F67" s="643"/>
      <c r="G67" s="210">
        <v>0.72222222222222221</v>
      </c>
      <c r="H67" s="222">
        <f>IF(ISBLANK(RP_Roll_In_From),"",IF(AND(ISNUMBER(G67),ISNUMBER(RP_Roll_In_From_UTC)),G67-RP_Roll_In_From_UTC+IF(G67&lt;RP_Roll_In_From_UTC,1,0),""))</f>
        <v>0.3888888888888889</v>
      </c>
      <c r="I67" s="223">
        <f>IF(AND(ISNUMBER(H67),ISNUMBER(RP_Roll_In_CrewBaseUTC)),H67+RP_Roll_In_CrewBaseUTC-IF(H67+RP_Roll_In_CrewBaseUTC&gt;1,1,0),"")</f>
        <v>0.78472222222222221</v>
      </c>
      <c r="J67" s="644"/>
      <c r="K67" s="210">
        <v>0.16666666666666669</v>
      </c>
      <c r="L67" s="222">
        <f>IF(ISBLANK(RP_Roll_In_To),"",IF(AND(ISNUMBER(K67),ISNUMBER(RP_Roll_In_To_UTC)),K67-RP_Roll_In_To_UTC+IF(K67&lt;RP_Roll_In_To_UTC,1,0),""))</f>
        <v>0.75</v>
      </c>
      <c r="M67" s="255">
        <f>IF(AND(ISNUMBER(RP_Roll_In_CrewBaseUTC),ISNUMBER(L67)),L67+RP_Roll_In_CrewBaseUTC-IF(L67+RP_Roll_In_CrewBaseUTC&gt;1,1,0),"")</f>
        <v>0.14583333333333326</v>
      </c>
      <c r="N67" s="259">
        <f>IF(AND(ISNUMBER(L67),ISNUMBER(H67)),TIME(HOUR(L67-H67),MINUTE(L67-H67),0)+IF(L67-H67&lt;0,1,0),"")</f>
        <v>0.3611111111111111</v>
      </c>
      <c r="O67" s="419"/>
      <c r="P67" s="116" t="s">
        <v>522</v>
      </c>
      <c r="Q67" s="229">
        <f>IFERROR(IF(AND(RP_Roll_In_Sector&lt;&gt;"",OR(M67&lt;I67,M67&lt;0.5),ISNUMBER(M67)),TIME(HOUR(M67-IF(M67&gt;1,1,0)),MINUTE(M67-IF(M67&gt;1,1,0)),0)-IF(I67&lt;M67,TIME(HOUR(I67),MINUTE(I67),0),0),""),"Error")</f>
        <v>0.14583333333333334</v>
      </c>
      <c r="R67" s="20"/>
      <c r="S67" s="390"/>
      <c r="T67" s="390"/>
      <c r="U67" s="390"/>
      <c r="V67" s="390"/>
      <c r="W67" s="390"/>
      <c r="X67" s="20"/>
      <c r="Y67" s="432" t="s">
        <v>240</v>
      </c>
      <c r="Z67" s="433"/>
      <c r="AA67" s="433"/>
      <c r="AB67" s="433"/>
      <c r="AC67" s="434"/>
      <c r="AD67" s="20"/>
      <c r="AE67" s="335">
        <v>43663</v>
      </c>
      <c r="AF67" s="335" t="s">
        <v>761</v>
      </c>
      <c r="AG67" s="336">
        <v>5</v>
      </c>
      <c r="AH67" s="20"/>
      <c r="AI67" s="364"/>
      <c r="AJ67" s="364"/>
      <c r="AK67" s="407"/>
      <c r="AL67" s="408"/>
      <c r="AM67" s="408"/>
      <c r="AN67" s="408"/>
      <c r="AO67" s="271" t="s">
        <v>723</v>
      </c>
      <c r="AP67" s="280"/>
      <c r="AQ67" s="282"/>
      <c r="AR67" s="401"/>
      <c r="AS67" s="402"/>
      <c r="AT67" s="403" t="str">
        <f>IF(AND(ISNUMBER(AI67),ISNUMBER(AJ67),ISNUMBER(AP67),ISNUMBER(AQ67),ISNUMBER(AR67),ISNUMBER(AR68),ISNUMBER(AP68),ISNUMBER(AQ68)),(AQ68+AR68)-(AQ67+AR67),"")</f>
        <v/>
      </c>
      <c r="AU67" s="404"/>
      <c r="AV67" s="20"/>
      <c r="AW67" s="20"/>
      <c r="AX67" s="20"/>
      <c r="AY67" s="20"/>
      <c r="AZ67" s="20"/>
      <c r="BA67" s="20"/>
      <c r="BB67" s="20"/>
      <c r="BC67" s="20"/>
      <c r="BD67" s="20"/>
      <c r="BE67" s="20"/>
      <c r="BF67" s="20"/>
      <c r="BG67" s="20"/>
      <c r="BH67" s="20"/>
      <c r="BI67" s="20"/>
      <c r="BJ67" s="20"/>
      <c r="BK67" s="2" t="str">
        <f t="shared" si="450"/>
        <v/>
      </c>
      <c r="BL67" s="7" t="str">
        <f t="shared" ref="BL67" si="541">IF(AND(ISNUMBER(BM67),BM67&gt;0),BM67,IF(ISNUMBER(VLOOKUP(BK67,RP_Trips,2,FALSE)),VLOOKUP(BK67,RP_Trips,2,FALSE),""))</f>
        <v/>
      </c>
      <c r="BM67" s="7" t="str">
        <f t="shared" ref="BM67" si="542">_xlfn.IFNA(IF(VLOOKUP(BK67,RP_MiscCalc_RouteBlockTimes,2,FALSE)&lt;&gt;0,VLOOKUP(BK67,RP_MiscCalc_RouteBlockTimes,2,FALSE),NA()),_xlfn.IFNA(IF(VLOOKUP(BK67,RP_RouteBlockTime_PreTVL,2,FALSE)&lt;&gt;0,VLOOKUP(BK67,RP_RouteBlockTime_PreTVL,2,FALSE),NA()),_xlfn.IFNA(IF(VLOOKUP(BK67,TVLRouteBlockTimes,2,FALSE)&lt;&gt;0,VLOOKUP(BK67,TVLRouteBlockTimes,2,FALSE),NA()),_xlfn.IFNA(IF(VLOOKUP(BK67,RP_RouteBlockTime_S1,2,FALSE)&lt;&gt;0,VLOOKUP(BK67,RP_RouteBlockTime_S1,2,FALSE),NA()),_xlfn.IFNA(VLOOKUP(BK67,RP_RouteBlockTime_S2,2,FALSE),_xlfn.IFNA(VLOOKUP(BK67,RP_RouteBlockTime_S3,2,FALSE),_xlfn.IFNA(VLOOKUP(BK67,RP_RouteBlockTime_S4,2,FALSE),_xlfn.IFNA(VLOOKUP(BK67,RP_RouteBlockTime_S5,2,FALSE),_xlfn.IFNA(VLOOKUP(BK67,RP_RouteBlockTime_S6,2,FALSE),_xlfn.IFNA(VLOOKUP(BK67,RP_RouteBlockTime_PostTVL,2,FALSE),""))))))))))</f>
        <v/>
      </c>
      <c r="BN67" s="2"/>
      <c r="BP67" s="236">
        <f ca="1"/>
        <v>3.4027777777777803E-2</v>
      </c>
      <c r="BR67" s="269">
        <f t="shared" si="532"/>
        <v>43726</v>
      </c>
      <c r="BS67" s="277">
        <f t="shared" si="532"/>
        <v>43733</v>
      </c>
      <c r="BT67" s="278">
        <f t="shared" si="532"/>
        <v>43726</v>
      </c>
      <c r="CK67" s="219">
        <f t="shared" si="437"/>
        <v>0.98958333333333337</v>
      </c>
      <c r="CL67" s="219">
        <v>0.17361111111111099</v>
      </c>
      <c r="CM67" s="219">
        <v>0.17708333333333301</v>
      </c>
      <c r="CN67" s="219">
        <f t="shared" si="535"/>
        <v>0.81111111111111112</v>
      </c>
      <c r="CO67" s="219">
        <f t="shared" si="535"/>
        <v>0.14097222222222222</v>
      </c>
      <c r="CP67" s="219">
        <v>0.17708333333333301</v>
      </c>
      <c r="CQ67" s="219">
        <v>3.54166666666667E-2</v>
      </c>
      <c r="CS67" s="219">
        <f t="shared" si="438"/>
        <v>9.7222222222222224E-2</v>
      </c>
      <c r="CT67" s="219">
        <v>0.17361111111111099</v>
      </c>
      <c r="CU67" s="219">
        <v>0.17708333333333301</v>
      </c>
      <c r="CV67" s="219">
        <f t="shared" si="536"/>
        <v>0.91874999999999996</v>
      </c>
      <c r="CW67" s="219">
        <f t="shared" si="536"/>
        <v>0.13402777777777777</v>
      </c>
      <c r="CX67" s="219">
        <v>0.17708333333333301</v>
      </c>
      <c r="CY67" s="219">
        <v>3.54166666666667E-2</v>
      </c>
      <c r="DA67" s="240">
        <v>0.23611111111111099</v>
      </c>
      <c r="DB67" s="240">
        <v>0.243055555555556</v>
      </c>
      <c r="DC67" s="240">
        <v>0.243055555555556</v>
      </c>
      <c r="DD67" s="240">
        <v>0.243055555555556</v>
      </c>
      <c r="DE67" s="240">
        <v>0.243055555555556</v>
      </c>
      <c r="DF67" s="240">
        <v>0.243055555555556</v>
      </c>
      <c r="DG67" s="240">
        <v>0.243055555555556</v>
      </c>
      <c r="DH67" s="240">
        <v>0.243055555555556</v>
      </c>
      <c r="DI67" s="240">
        <v>0.243055555555556</v>
      </c>
      <c r="DJ67" s="240">
        <v>0.243055555555556</v>
      </c>
      <c r="DL67" s="2" t="str" cm="1">
        <f t="array" ref="DL67">_xlfn.IFNA(IF(INDEX(SectorsBlocks,ROW()-ROW(DL$5)+2,MATCH(SUBSTITUTE(RPName," ",""),SectorsBlocks_Top,0))&lt;&gt;0,INDEX(SectorsBlocks,ROW()-ROW(DL$5)+2,MATCH(SUBSTITUTE(RPName," ",""),SectorsBlocks_Top,0)),""),"")</f>
        <v>DRW-PER</v>
      </c>
      <c r="DM67" s="250" cm="1">
        <f t="array" ref="DM67">_xlfn.IFNA(IF(INDEX(SectorsBlocks,ROW()-ROW(DM$5)+2,MATCH(SUBSTITUTE(RPName," ",""),SectorsBlocks_Top,0))&lt;&gt;0,INDEX(SectorsBlocks,ROW()-ROW(DM$5)+2,MATCH(SUBSTITUTE(RPName," ",""),SectorsBlocks_Top,0)+1),""),"")</f>
        <v>0.16666666666666666</v>
      </c>
    </row>
    <row r="68" spans="1:117" ht="15" customHeight="1">
      <c r="A68" s="20"/>
      <c r="B68" s="637"/>
      <c r="C68" s="638"/>
      <c r="D68" s="447" t="s">
        <v>242</v>
      </c>
      <c r="E68" s="117" t="s">
        <v>521</v>
      </c>
      <c r="F68" s="217" t="s">
        <v>431</v>
      </c>
      <c r="G68" s="211">
        <v>0.78125</v>
      </c>
      <c r="H68" s="213">
        <f>IF(ISBLANK(RP_Roll_In_From),"",IF(AND(ISNUMBER(G68),ISNUMBER(RP_Roll_In_From_UTC)),G68-RP_Roll_In_From_UTC+IF(G68&lt;RP_Roll_In_From_UTC,1,0),""))</f>
        <v>0.44791666666666669</v>
      </c>
      <c r="I68" s="214">
        <f>IF(AND(ISNUMBER(H68),ISNUMBER(RP_Roll_In_CrewBaseUTC)),H68+RP_Roll_In_CrewBaseUTC-IF(H68+RP_Roll_In_CrewBaseUTC&gt;1,1,0),"")</f>
        <v>0.84375</v>
      </c>
      <c r="J68" s="217" t="s">
        <v>431</v>
      </c>
      <c r="K68" s="211">
        <v>0.1388888888888889</v>
      </c>
      <c r="L68" s="213">
        <f>IF(ISBLANK(RP_Roll_In_To),"",IF(AND(ISNUMBER(K68),ISNUMBER(RP_Roll_In_To_UTC)),K68-RP_Roll_In_To_UTC+IF(K68&lt;RP_Roll_In_To_UTC,1,0),""))</f>
        <v>0.72222222222222221</v>
      </c>
      <c r="M68" s="258">
        <f>IF(AND(ISNUMBER(RP_Roll_In_CrewBaseUTC),ISNUMBER(L68)),L68+RP_Roll_In_CrewBaseUTC-IF(L68+RP_Roll_In_CrewBaseUTC&gt;1,1,0),"")</f>
        <v>0.11805555555555558</v>
      </c>
      <c r="N68" s="260">
        <f>IF(AND(ISNUMBER(L68),ISNUMBER(H68)),TIME(HOUR(L68-H68),MINUTE(L68-H68),0)+IF(L68-H68&lt;0,1,0),"")</f>
        <v>0.27430555555555558</v>
      </c>
      <c r="O68" s="447" t="s">
        <v>242</v>
      </c>
      <c r="P68" s="117" t="s">
        <v>521</v>
      </c>
      <c r="Q68" s="230">
        <f>IFERROR(IF(AND(RP_Roll_In_Sector&lt;&gt;"",OR(M68&lt;I68,M68&lt;0.5),ISNUMBER(M68)),TIME(HOUR(M68-IF(M68&gt;1,1,0)),MINUTE(M68-IF(M68&gt;1,1,0)),0)-IF(I68&lt;M68,TIME(HOUR(I68),MINUTE(I68),0),0),""),"Error")</f>
        <v>0.11805555555555555</v>
      </c>
      <c r="R68" s="20"/>
      <c r="S68" s="390"/>
      <c r="T68" s="390"/>
      <c r="U68" s="390"/>
      <c r="V68" s="390"/>
      <c r="W68" s="390"/>
      <c r="X68" s="20"/>
      <c r="Y68" s="432"/>
      <c r="Z68" s="433"/>
      <c r="AA68" s="433"/>
      <c r="AB68" s="433"/>
      <c r="AC68" s="434"/>
      <c r="AD68" s="20"/>
      <c r="AE68" s="37"/>
      <c r="AF68" s="37"/>
      <c r="AG68" s="273"/>
      <c r="AH68" s="20"/>
      <c r="AI68" s="365"/>
      <c r="AJ68" s="365"/>
      <c r="AK68" s="409"/>
      <c r="AL68" s="410"/>
      <c r="AM68" s="410"/>
      <c r="AN68" s="410"/>
      <c r="AO68" s="270" t="s">
        <v>721</v>
      </c>
      <c r="AP68" s="279"/>
      <c r="AQ68" s="281"/>
      <c r="AR68" s="411"/>
      <c r="AS68" s="412"/>
      <c r="AT68" s="405"/>
      <c r="AU68" s="406"/>
      <c r="AV68" s="20"/>
      <c r="AW68" s="20"/>
      <c r="AX68" s="20"/>
      <c r="AY68" s="20"/>
      <c r="AZ68" s="20"/>
      <c r="BA68" s="20"/>
      <c r="BB68" s="20"/>
      <c r="BC68" s="20"/>
      <c r="BD68" s="20"/>
      <c r="BE68" s="20"/>
      <c r="BF68" s="20"/>
      <c r="BG68" s="20"/>
      <c r="BH68" s="20"/>
      <c r="BI68" s="20"/>
      <c r="BJ68" s="20"/>
      <c r="BK68" s="2" t="str">
        <f t="shared" si="450"/>
        <v/>
      </c>
      <c r="BL68" s="7" t="str">
        <f t="shared" ref="BL68" si="543">IF(AND(ISNUMBER(BM68),BM68&gt;0),BM68,IF(ISNUMBER(VLOOKUP(BK68,RP_Trips,2,FALSE)),VLOOKUP(BK68,RP_Trips,2,FALSE),""))</f>
        <v/>
      </c>
      <c r="BM68" s="7" t="str">
        <f t="shared" ref="BM68" si="544">_xlfn.IFNA(IF(VLOOKUP(BK68,RP_MiscCalc_RouteBlockTimes,2,FALSE)&lt;&gt;0,VLOOKUP(BK68,RP_MiscCalc_RouteBlockTimes,2,FALSE),NA()),_xlfn.IFNA(IF(VLOOKUP(BK68,RP_RouteBlockTime_PreTVL,2,FALSE)&lt;&gt;0,VLOOKUP(BK68,RP_RouteBlockTime_PreTVL,2,FALSE),NA()),_xlfn.IFNA(IF(VLOOKUP(BK68,TVLRouteBlockTimes,2,FALSE)&lt;&gt;0,VLOOKUP(BK68,TVLRouteBlockTimes,2,FALSE),NA()),_xlfn.IFNA(IF(VLOOKUP(BK68,RP_RouteBlockTime_S1,2,FALSE)&lt;&gt;0,VLOOKUP(BK68,RP_RouteBlockTime_S1,2,FALSE),NA()),_xlfn.IFNA(VLOOKUP(BK68,RP_RouteBlockTime_S2,2,FALSE),_xlfn.IFNA(VLOOKUP(BK68,RP_RouteBlockTime_S3,2,FALSE),_xlfn.IFNA(VLOOKUP(BK68,RP_RouteBlockTime_S4,2,FALSE),_xlfn.IFNA(VLOOKUP(BK68,RP_RouteBlockTime_S5,2,FALSE),_xlfn.IFNA(VLOOKUP(BK68,RP_RouteBlockTime_S6,2,FALSE),_xlfn.IFNA(VLOOKUP(BK68,RP_RouteBlockTime_PostTVL,2,FALSE),""))))))))))</f>
        <v/>
      </c>
      <c r="BN68" s="2"/>
      <c r="BP68" s="236">
        <f ca="1"/>
        <v>3.4722222222222203E-2</v>
      </c>
      <c r="BR68" s="269">
        <f t="shared" si="532"/>
        <v>43727</v>
      </c>
      <c r="BS68" s="277">
        <f t="shared" si="532"/>
        <v>43734</v>
      </c>
      <c r="BT68" s="278">
        <f t="shared" si="532"/>
        <v>43727</v>
      </c>
      <c r="CK68" s="219">
        <f t="shared" si="437"/>
        <v>0.99305555555555558</v>
      </c>
      <c r="CL68" s="219">
        <v>0.17708333333333301</v>
      </c>
      <c r="CM68" s="219">
        <v>0.180555555555556</v>
      </c>
      <c r="CN68" s="219">
        <f t="shared" si="535"/>
        <v>0.81180555555555556</v>
      </c>
      <c r="CO68" s="219">
        <f t="shared" si="535"/>
        <v>0.14166666666666666</v>
      </c>
      <c r="CP68" s="219">
        <v>0.180555555555556</v>
      </c>
      <c r="CQ68" s="219">
        <v>3.6111111111111101E-2</v>
      </c>
      <c r="CS68" s="219">
        <f t="shared" si="438"/>
        <v>0.10069444444444445</v>
      </c>
      <c r="CT68" s="219">
        <v>0.17708333333333301</v>
      </c>
      <c r="CU68" s="219">
        <v>0.180555555555556</v>
      </c>
      <c r="CV68" s="219">
        <f t="shared" si="536"/>
        <v>0.9194444444444444</v>
      </c>
      <c r="CW68" s="219">
        <f t="shared" si="536"/>
        <v>0.13472222222222222</v>
      </c>
      <c r="CX68" s="219">
        <v>0.180555555555556</v>
      </c>
      <c r="CY68" s="219">
        <v>3.6111111111111101E-2</v>
      </c>
      <c r="DA68" s="240">
        <v>0.23958333333333301</v>
      </c>
      <c r="DB68" s="240">
        <v>0.24652777777777801</v>
      </c>
      <c r="DC68" s="240">
        <v>0.24652777777777801</v>
      </c>
      <c r="DD68" s="240">
        <v>0.24652777777777801</v>
      </c>
      <c r="DE68" s="240">
        <v>0.24652777777777801</v>
      </c>
      <c r="DF68" s="240">
        <v>0.24652777777777801</v>
      </c>
      <c r="DG68" s="240">
        <v>0.24652777777777801</v>
      </c>
      <c r="DH68" s="240">
        <v>0.24652777777777801</v>
      </c>
      <c r="DI68" s="240">
        <v>0.24652777777777801</v>
      </c>
      <c r="DJ68" s="240">
        <v>0.24652777777777801</v>
      </c>
      <c r="DL68" s="2" t="str" cm="1">
        <f t="array" ref="DL68">_xlfn.IFNA(IF(INDEX(SectorsBlocks,ROW()-ROW(DL$5)+2,MATCH(SUBSTITUTE(RPName," ",""),SectorsBlocks_Top,0))&lt;&gt;0,INDEX(SectorsBlocks,ROW()-ROW(DL$5)+2,MATCH(SUBSTITUTE(RPName," ",""),SectorsBlocks_Top,0)),""),"")</f>
        <v>GET-BQB</v>
      </c>
      <c r="DM68" s="250" cm="1">
        <f t="array" ref="DM68">_xlfn.IFNA(IF(INDEX(SectorsBlocks,ROW()-ROW(DM$5)+2,MATCH(SUBSTITUTE(RPName," ",""),SectorsBlocks_Top,0))&lt;&gt;0,INDEX(SectorsBlocks,ROW()-ROW(DM$5)+2,MATCH(SUBSTITUTE(RPName," ",""),SectorsBlocks_Top,0)+1),""),"")</f>
        <v>4.5138888888888888E-2</v>
      </c>
    </row>
    <row r="69" spans="1:117" ht="15" customHeight="1" thickBot="1">
      <c r="B69" s="631" t="s">
        <v>495</v>
      </c>
      <c r="C69" s="632"/>
      <c r="D69" s="448"/>
      <c r="E69" s="204" t="s">
        <v>522</v>
      </c>
      <c r="F69" s="225">
        <v>0.33333333333333331</v>
      </c>
      <c r="G69" s="212">
        <v>0.72222222222222221</v>
      </c>
      <c r="H69" s="215">
        <f>IF(ISBLANK(RP_Roll_In_From),"",IF(AND(ISNUMBER(G69),ISNUMBER(RP_Roll_In_From_UTC)),G69-RP_Roll_In_From_UTC+IF(G69&lt;RP_Roll_In_From_UTC,1,0),""))</f>
        <v>0.3888888888888889</v>
      </c>
      <c r="I69" s="216">
        <f>IF(AND(ISNUMBER(H69),ISNUMBER(RP_Roll_In_CrewBaseUTC)),H69+RP_Roll_In_CrewBaseUTC-IF(H69+RP_Roll_In_CrewBaseUTC&gt;1,1,0),"")</f>
        <v>0.78472222222222221</v>
      </c>
      <c r="J69" s="225">
        <v>0.41666666666666669</v>
      </c>
      <c r="K69" s="212">
        <v>0.15972222222222224</v>
      </c>
      <c r="L69" s="215">
        <f>IF(ISBLANK(RP_Roll_In_To),"",IF(AND(ISNUMBER(K69),ISNUMBER(RP_Roll_In_To_UTC)),K69-RP_Roll_In_To_UTC+IF(K69&lt;RP_Roll_In_To_UTC,1,0),""))</f>
        <v>0.74305555555555558</v>
      </c>
      <c r="M69" s="256">
        <f>IF(AND(ISNUMBER(RP_Roll_In_CrewBaseUTC),ISNUMBER(L69)),L69+RP_Roll_In_CrewBaseUTC-IF(L69+RP_Roll_In_CrewBaseUTC&gt;1,1,0),"")</f>
        <v>0.13888888888888884</v>
      </c>
      <c r="N69" s="257">
        <f>IF(AND(ISNUMBER(L69),ISNUMBER(H69)),TIME(HOUR(L69-H69),MINUTE(L69-H69),0)+IF(L69-H69&lt;0,1,0),"")</f>
        <v>0.35416666666666669</v>
      </c>
      <c r="O69" s="448"/>
      <c r="P69" s="204" t="s">
        <v>522</v>
      </c>
      <c r="Q69" s="227">
        <f>IFERROR(IF(AND(RP_Roll_In_Sector&lt;&gt;"",OR(M69&lt;I69,M69&lt;0.5),ISNUMBER(M69)),TIME(HOUR(M69-IF(M69&gt;1,1,0)),MINUTE(M69-IF(M69&gt;1,1,0)),0)-IF(I69&lt;M69,TIME(HOUR(I69),MINUTE(I69),0),0),""),"Error")</f>
        <v>0.1388888888888889</v>
      </c>
      <c r="R69" s="20"/>
      <c r="S69" s="390"/>
      <c r="T69" s="390"/>
      <c r="U69" s="390"/>
      <c r="V69" s="390"/>
      <c r="W69" s="390"/>
      <c r="X69" s="20"/>
      <c r="Y69" s="435" t="s">
        <v>490</v>
      </c>
      <c r="Z69" s="436"/>
      <c r="AA69" s="436"/>
      <c r="AB69" s="436"/>
      <c r="AC69" s="437"/>
      <c r="AD69" s="20"/>
      <c r="AE69" s="37"/>
      <c r="AF69" s="37"/>
      <c r="AG69" s="273"/>
      <c r="AH69" s="20"/>
      <c r="AI69" s="364"/>
      <c r="AJ69" s="364"/>
      <c r="AK69" s="407"/>
      <c r="AL69" s="408"/>
      <c r="AM69" s="408"/>
      <c r="AN69" s="408"/>
      <c r="AO69" s="271" t="s">
        <v>723</v>
      </c>
      <c r="AP69" s="280"/>
      <c r="AQ69" s="282"/>
      <c r="AR69" s="401"/>
      <c r="AS69" s="402"/>
      <c r="AT69" s="403" t="str">
        <f>IF(AND(ISNUMBER(AI69),ISNUMBER(AJ69),ISNUMBER(AP69),ISNUMBER(AQ69),ISNUMBER(AR69),ISNUMBER(AR70),ISNUMBER(AP70),ISNUMBER(AQ70)),(AQ70+AR70)-(AQ69+AR69),"")</f>
        <v/>
      </c>
      <c r="AU69" s="404"/>
      <c r="AV69" s="20"/>
      <c r="AW69" s="20"/>
      <c r="AX69" s="20"/>
      <c r="AY69" s="20"/>
      <c r="AZ69" s="20"/>
      <c r="BA69" s="20"/>
      <c r="BB69" s="20"/>
      <c r="BC69" s="20"/>
      <c r="BD69" s="20"/>
      <c r="BE69" s="20"/>
      <c r="BF69" s="20"/>
      <c r="BG69" s="20"/>
      <c r="BH69" s="20"/>
      <c r="BI69" s="20"/>
      <c r="BJ69" s="20"/>
      <c r="BK69" s="2" t="str">
        <f t="shared" si="450"/>
        <v/>
      </c>
      <c r="BL69" s="7" t="str">
        <f t="shared" ref="BL69" si="545">IF(AND(ISNUMBER(BM69),BM69&gt;0),BM69,IF(ISNUMBER(VLOOKUP(BK69,RP_Trips,2,FALSE)),VLOOKUP(BK69,RP_Trips,2,FALSE),""))</f>
        <v/>
      </c>
      <c r="BM69" s="7" t="str">
        <f t="shared" ref="BM69" si="546">_xlfn.IFNA(IF(VLOOKUP(BK69,RP_MiscCalc_RouteBlockTimes,2,FALSE)&lt;&gt;0,VLOOKUP(BK69,RP_MiscCalc_RouteBlockTimes,2,FALSE),NA()),_xlfn.IFNA(IF(VLOOKUP(BK69,RP_RouteBlockTime_PreTVL,2,FALSE)&lt;&gt;0,VLOOKUP(BK69,RP_RouteBlockTime_PreTVL,2,FALSE),NA()),_xlfn.IFNA(IF(VLOOKUP(BK69,TVLRouteBlockTimes,2,FALSE)&lt;&gt;0,VLOOKUP(BK69,TVLRouteBlockTimes,2,FALSE),NA()),_xlfn.IFNA(IF(VLOOKUP(BK69,RP_RouteBlockTime_S1,2,FALSE)&lt;&gt;0,VLOOKUP(BK69,RP_RouteBlockTime_S1,2,FALSE),NA()),_xlfn.IFNA(VLOOKUP(BK69,RP_RouteBlockTime_S2,2,FALSE),_xlfn.IFNA(VLOOKUP(BK69,RP_RouteBlockTime_S3,2,FALSE),_xlfn.IFNA(VLOOKUP(BK69,RP_RouteBlockTime_S4,2,FALSE),_xlfn.IFNA(VLOOKUP(BK69,RP_RouteBlockTime_S5,2,FALSE),_xlfn.IFNA(VLOOKUP(BK69,RP_RouteBlockTime_S6,2,FALSE),_xlfn.IFNA(VLOOKUP(BK69,RP_RouteBlockTime_PostTVL,2,FALSE),""))))))))))</f>
        <v/>
      </c>
      <c r="BN69" s="2"/>
      <c r="BP69" s="236">
        <f ca="1"/>
        <v>3.54166666666667E-2</v>
      </c>
      <c r="BR69" s="269">
        <f t="shared" si="532"/>
        <v>43728</v>
      </c>
      <c r="BS69" s="277">
        <f>BS68+1</f>
        <v>43735</v>
      </c>
      <c r="BT69" s="278">
        <f t="shared" si="532"/>
        <v>43728</v>
      </c>
      <c r="CK69" s="219">
        <f t="shared" si="437"/>
        <v>0.99652777777777779</v>
      </c>
      <c r="CL69" s="219">
        <v>0.180555555555556</v>
      </c>
      <c r="CM69" s="219">
        <v>0.18402777777777801</v>
      </c>
      <c r="CN69" s="219">
        <f t="shared" si="535"/>
        <v>0.8125</v>
      </c>
      <c r="CO69" s="219">
        <f t="shared" si="535"/>
        <v>0.1423611111111111</v>
      </c>
      <c r="CP69" s="219">
        <v>0.18402777777777801</v>
      </c>
      <c r="CQ69" s="219">
        <v>3.6805555555555598E-2</v>
      </c>
      <c r="CS69" s="219">
        <f t="shared" si="438"/>
        <v>0.10416666666666667</v>
      </c>
      <c r="CT69" s="219">
        <v>0.180555555555556</v>
      </c>
      <c r="CU69" s="219">
        <v>0.18402777777777801</v>
      </c>
      <c r="CV69" s="219">
        <f t="shared" si="536"/>
        <v>0.92013888888888884</v>
      </c>
      <c r="CW69" s="219">
        <f t="shared" si="536"/>
        <v>0.13541666666666666</v>
      </c>
      <c r="CX69" s="219">
        <v>0.18402777777777801</v>
      </c>
      <c r="CY69" s="219">
        <v>3.6805555555555598E-2</v>
      </c>
      <c r="DA69" s="240">
        <v>0.243055555555556</v>
      </c>
      <c r="DB69" s="240">
        <v>0.25</v>
      </c>
      <c r="DC69" s="240">
        <v>0.25</v>
      </c>
      <c r="DD69" s="240">
        <v>0.25</v>
      </c>
      <c r="DE69" s="240">
        <v>0.25</v>
      </c>
      <c r="DF69" s="240">
        <v>0.25</v>
      </c>
      <c r="DG69" s="240">
        <v>0.25</v>
      </c>
      <c r="DH69" s="240">
        <v>0.25</v>
      </c>
      <c r="DI69" s="240">
        <v>0.25</v>
      </c>
      <c r="DJ69" s="240">
        <v>0.25</v>
      </c>
      <c r="DL69" s="2" t="str" cm="1">
        <f t="array" ref="DL69">_xlfn.IFNA(IF(INDEX(SectorsBlocks,ROW()-ROW(DL$5)+2,MATCH(SUBSTITUTE(RPName," ",""),SectorsBlocks_Top,0))&lt;&gt;0,INDEX(SectorsBlocks,ROW()-ROW(DL$5)+2,MATCH(SUBSTITUTE(RPName," ",""),SectorsBlocks_Top,0)),""),"")</f>
        <v>HBA-BNE</v>
      </c>
      <c r="DM69" s="250" cm="1">
        <f t="array" ref="DM69">_xlfn.IFNA(IF(INDEX(SectorsBlocks,ROW()-ROW(DM$5)+2,MATCH(SUBSTITUTE(RPName," ",""),SectorsBlocks_Top,0))&lt;&gt;0,INDEX(SectorsBlocks,ROW()-ROW(DM$5)+2,MATCH(SUBSTITUTE(RPName," ",""),SectorsBlocks_Top,0)+1),""),"")</f>
        <v>0.1111111111111111</v>
      </c>
    </row>
    <row r="70" spans="1:117" ht="15" customHeight="1">
      <c r="A70" s="20"/>
      <c r="B70" s="399" t="s">
        <v>659</v>
      </c>
      <c r="C70" s="399"/>
      <c r="D70" s="399"/>
      <c r="E70" s="399"/>
      <c r="F70" s="399"/>
      <c r="G70" s="399"/>
      <c r="H70" s="399"/>
      <c r="I70" s="399"/>
      <c r="J70" s="399"/>
      <c r="K70" s="399"/>
      <c r="L70" s="399"/>
      <c r="M70" s="399"/>
      <c r="N70" s="399"/>
      <c r="O70" s="399"/>
      <c r="P70" s="399"/>
      <c r="Q70" s="399"/>
      <c r="R70" s="20"/>
      <c r="S70" s="390"/>
      <c r="T70" s="390"/>
      <c r="U70" s="390"/>
      <c r="V70" s="390"/>
      <c r="W70" s="390"/>
      <c r="X70" s="20"/>
      <c r="Y70" s="435"/>
      <c r="Z70" s="436"/>
      <c r="AA70" s="436"/>
      <c r="AB70" s="436"/>
      <c r="AC70" s="437"/>
      <c r="AD70" s="20"/>
      <c r="AE70" s="37"/>
      <c r="AF70" s="37"/>
      <c r="AG70" s="273"/>
      <c r="AH70" s="20"/>
      <c r="AI70" s="365"/>
      <c r="AJ70" s="365"/>
      <c r="AK70" s="409"/>
      <c r="AL70" s="410"/>
      <c r="AM70" s="410"/>
      <c r="AN70" s="410"/>
      <c r="AO70" s="270" t="s">
        <v>721</v>
      </c>
      <c r="AP70" s="279"/>
      <c r="AQ70" s="281"/>
      <c r="AR70" s="411"/>
      <c r="AS70" s="412"/>
      <c r="AT70" s="405"/>
      <c r="AU70" s="406"/>
      <c r="AV70" s="20"/>
      <c r="AW70" s="20"/>
      <c r="AX70" s="20"/>
      <c r="AY70" s="20"/>
      <c r="AZ70" s="20"/>
      <c r="BA70" s="20"/>
      <c r="BB70" s="20"/>
      <c r="BC70" s="20"/>
      <c r="BD70" s="20"/>
      <c r="BE70" s="20"/>
      <c r="BF70" s="20"/>
      <c r="BG70" s="20"/>
      <c r="BH70" s="20"/>
      <c r="BI70" s="20"/>
      <c r="BJ70" s="20"/>
      <c r="BK70" s="2" t="str">
        <f t="shared" si="450"/>
        <v/>
      </c>
      <c r="BL70" s="7" t="str">
        <f t="shared" ref="BL70" si="547">IF(AND(ISNUMBER(BM70),BM70&gt;0),BM70,IF(ISNUMBER(VLOOKUP(BK70,RP_Trips,2,FALSE)),VLOOKUP(BK70,RP_Trips,2,FALSE),""))</f>
        <v/>
      </c>
      <c r="BM70" s="7" t="str">
        <f t="shared" ref="BM70" si="548">_xlfn.IFNA(IF(VLOOKUP(BK70,RP_MiscCalc_RouteBlockTimes,2,FALSE)&lt;&gt;0,VLOOKUP(BK70,RP_MiscCalc_RouteBlockTimes,2,FALSE),NA()),_xlfn.IFNA(IF(VLOOKUP(BK70,RP_RouteBlockTime_PreTVL,2,FALSE)&lt;&gt;0,VLOOKUP(BK70,RP_RouteBlockTime_PreTVL,2,FALSE),NA()),_xlfn.IFNA(IF(VLOOKUP(BK70,TVLRouteBlockTimes,2,FALSE)&lt;&gt;0,VLOOKUP(BK70,TVLRouteBlockTimes,2,FALSE),NA()),_xlfn.IFNA(IF(VLOOKUP(BK70,RP_RouteBlockTime_S1,2,FALSE)&lt;&gt;0,VLOOKUP(BK70,RP_RouteBlockTime_S1,2,FALSE),NA()),_xlfn.IFNA(VLOOKUP(BK70,RP_RouteBlockTime_S2,2,FALSE),_xlfn.IFNA(VLOOKUP(BK70,RP_RouteBlockTime_S3,2,FALSE),_xlfn.IFNA(VLOOKUP(BK70,RP_RouteBlockTime_S4,2,FALSE),_xlfn.IFNA(VLOOKUP(BK70,RP_RouteBlockTime_S5,2,FALSE),_xlfn.IFNA(VLOOKUP(BK70,RP_RouteBlockTime_S6,2,FALSE),_xlfn.IFNA(VLOOKUP(BK70,RP_RouteBlockTime_PostTVL,2,FALSE),""))))))))))</f>
        <v/>
      </c>
      <c r="BN70" s="2"/>
      <c r="BP70" s="236">
        <f ca="1"/>
        <v>3.6111111111111101E-2</v>
      </c>
      <c r="BR70" s="269">
        <f>BR69+1</f>
        <v>43729</v>
      </c>
      <c r="BS70" s="277">
        <f t="shared" ref="BS70:BT79" si="549">BS69+1</f>
        <v>43736</v>
      </c>
      <c r="BT70" s="278">
        <f>BT69+1</f>
        <v>43729</v>
      </c>
      <c r="CK70" s="219">
        <f t="shared" si="437"/>
        <v>1</v>
      </c>
      <c r="CL70" s="219">
        <v>0.18402777777777801</v>
      </c>
      <c r="CM70" s="219">
        <v>0.1875</v>
      </c>
      <c r="CN70" s="219">
        <f t="shared" si="535"/>
        <v>0.81319444444444444</v>
      </c>
      <c r="CO70" s="219">
        <f t="shared" si="535"/>
        <v>0.14305555555555555</v>
      </c>
      <c r="CP70" s="219">
        <v>0.1875</v>
      </c>
      <c r="CQ70" s="219">
        <v>3.7499999999999999E-2</v>
      </c>
      <c r="CS70" s="219">
        <f t="shared" si="438"/>
        <v>0.1076388888888889</v>
      </c>
      <c r="CT70" s="219">
        <v>0.18402777777777801</v>
      </c>
      <c r="CU70" s="219">
        <v>0.1875</v>
      </c>
      <c r="CV70" s="219">
        <f t="shared" si="536"/>
        <v>0.92083333333333328</v>
      </c>
      <c r="CW70" s="219">
        <f t="shared" si="536"/>
        <v>0.1361111111111111</v>
      </c>
      <c r="CX70" s="219">
        <v>0.1875</v>
      </c>
      <c r="CY70" s="219">
        <v>3.7499999999999999E-2</v>
      </c>
      <c r="DA70" s="240">
        <v>0.24652777777777801</v>
      </c>
      <c r="DB70" s="240">
        <v>0.25347222222222199</v>
      </c>
      <c r="DC70" s="240">
        <v>0.25347222222222199</v>
      </c>
      <c r="DD70" s="240">
        <v>0.25347222222222199</v>
      </c>
      <c r="DE70" s="240">
        <v>0.25347222222222199</v>
      </c>
      <c r="DF70" s="240">
        <v>0.25347222222222199</v>
      </c>
      <c r="DG70" s="240">
        <v>0.25347222222222199</v>
      </c>
      <c r="DH70" s="240">
        <v>0.25347222222222199</v>
      </c>
      <c r="DI70" s="240">
        <v>0.25347222222222199</v>
      </c>
      <c r="DJ70" s="240">
        <v>0.25347222222222199</v>
      </c>
      <c r="DL70" s="2" t="str" cm="1">
        <f t="array" ref="DL70">_xlfn.IFNA(IF(INDEX(SectorsBlocks,ROW()-ROW(DL$5)+2,MATCH(SUBSTITUTE(RPName," ",""),SectorsBlocks_Top,0))&lt;&gt;0,INDEX(SectorsBlocks,ROW()-ROW(DL$5)+2,MATCH(SUBSTITUTE(RPName," ",""),SectorsBlocks_Top,0)),""),"")</f>
        <v>HBA-MEL</v>
      </c>
      <c r="DM70" s="250" cm="1">
        <f t="array" ref="DM70">_xlfn.IFNA(IF(INDEX(SectorsBlocks,ROW()-ROW(DM$5)+2,MATCH(SUBSTITUTE(RPName," ",""),SectorsBlocks_Top,0))&lt;&gt;0,INDEX(SectorsBlocks,ROW()-ROW(DM$5)+2,MATCH(SUBSTITUTE(RPName," ",""),SectorsBlocks_Top,0)+1),""),"")</f>
        <v>5.2083333333333336E-2</v>
      </c>
    </row>
    <row r="71" spans="1:117" ht="15" customHeight="1">
      <c r="A71" s="20"/>
      <c r="B71" s="400"/>
      <c r="C71" s="400"/>
      <c r="D71" s="400"/>
      <c r="E71" s="400"/>
      <c r="F71" s="400"/>
      <c r="G71" s="400"/>
      <c r="H71" s="400"/>
      <c r="I71" s="400"/>
      <c r="J71" s="400"/>
      <c r="K71" s="400"/>
      <c r="L71" s="400"/>
      <c r="M71" s="400"/>
      <c r="N71" s="400"/>
      <c r="O71" s="400"/>
      <c r="P71" s="400"/>
      <c r="Q71" s="400"/>
      <c r="R71" s="20"/>
      <c r="S71" s="390"/>
      <c r="T71" s="390"/>
      <c r="U71" s="390"/>
      <c r="V71" s="390"/>
      <c r="W71" s="390"/>
      <c r="X71" s="20"/>
      <c r="Y71" s="438" t="s">
        <v>487</v>
      </c>
      <c r="Z71" s="439"/>
      <c r="AA71" s="440" t="s">
        <v>487</v>
      </c>
      <c r="AB71" s="441" t="s">
        <v>487</v>
      </c>
      <c r="AC71" s="442"/>
      <c r="AD71" s="20"/>
      <c r="AE71" s="37"/>
      <c r="AF71" s="37"/>
      <c r="AG71" s="273"/>
      <c r="AH71" s="20"/>
      <c r="AI71" s="364"/>
      <c r="AJ71" s="364"/>
      <c r="AK71" s="407"/>
      <c r="AL71" s="408"/>
      <c r="AM71" s="408"/>
      <c r="AN71" s="408"/>
      <c r="AO71" s="271" t="s">
        <v>723</v>
      </c>
      <c r="AP71" s="280"/>
      <c r="AQ71" s="282"/>
      <c r="AR71" s="401"/>
      <c r="AS71" s="402"/>
      <c r="AT71" s="403" t="str">
        <f>IF(AND(ISNUMBER(AI71),ISNUMBER(AJ71),ISNUMBER(AP71),ISNUMBER(AQ71),ISNUMBER(AR71),ISNUMBER(AR72),ISNUMBER(AP72),ISNUMBER(AQ72)),(AQ72+AR72)-(AQ71+AR71),"")</f>
        <v/>
      </c>
      <c r="AU71" s="404"/>
      <c r="AV71" s="20"/>
      <c r="AW71" s="20"/>
      <c r="AX71" s="20"/>
      <c r="AY71" s="20"/>
      <c r="AZ71" s="20"/>
      <c r="BA71" s="20"/>
      <c r="BB71" s="20"/>
      <c r="BC71" s="20"/>
      <c r="BD71" s="20"/>
      <c r="BE71" s="20"/>
      <c r="BF71" s="20"/>
      <c r="BG71" s="20"/>
      <c r="BH71" s="20"/>
      <c r="BI71" s="20"/>
      <c r="BJ71" s="20"/>
      <c r="BK71" s="2" t="str">
        <f t="shared" si="450"/>
        <v/>
      </c>
      <c r="BL71" s="7" t="str">
        <f t="shared" ref="BL71" si="550">IF(AND(ISNUMBER(BM71),BM71&gt;0),BM71,IF(ISNUMBER(VLOOKUP(BK71,RP_Trips,2,FALSE)),VLOOKUP(BK71,RP_Trips,2,FALSE),""))</f>
        <v/>
      </c>
      <c r="BM71" s="7" t="str">
        <f t="shared" ref="BM71" si="551">_xlfn.IFNA(IF(VLOOKUP(BK71,RP_MiscCalc_RouteBlockTimes,2,FALSE)&lt;&gt;0,VLOOKUP(BK71,RP_MiscCalc_RouteBlockTimes,2,FALSE),NA()),_xlfn.IFNA(IF(VLOOKUP(BK71,RP_RouteBlockTime_PreTVL,2,FALSE)&lt;&gt;0,VLOOKUP(BK71,RP_RouteBlockTime_PreTVL,2,FALSE),NA()),_xlfn.IFNA(IF(VLOOKUP(BK71,TVLRouteBlockTimes,2,FALSE)&lt;&gt;0,VLOOKUP(BK71,TVLRouteBlockTimes,2,FALSE),NA()),_xlfn.IFNA(IF(VLOOKUP(BK71,RP_RouteBlockTime_S1,2,FALSE)&lt;&gt;0,VLOOKUP(BK71,RP_RouteBlockTime_S1,2,FALSE),NA()),_xlfn.IFNA(VLOOKUP(BK71,RP_RouteBlockTime_S2,2,FALSE),_xlfn.IFNA(VLOOKUP(BK71,RP_RouteBlockTime_S3,2,FALSE),_xlfn.IFNA(VLOOKUP(BK71,RP_RouteBlockTime_S4,2,FALSE),_xlfn.IFNA(VLOOKUP(BK71,RP_RouteBlockTime_S5,2,FALSE),_xlfn.IFNA(VLOOKUP(BK71,RP_RouteBlockTime_S6,2,FALSE),_xlfn.IFNA(VLOOKUP(BK71,RP_RouteBlockTime_PostTVL,2,FALSE),""))))))))))</f>
        <v/>
      </c>
      <c r="BN71" s="2"/>
      <c r="BP71" s="236">
        <f ca="1"/>
        <v>3.6805555555555598E-2</v>
      </c>
      <c r="BR71" s="269">
        <f t="shared" ref="BR71:BR79" si="552">BR70+1</f>
        <v>43730</v>
      </c>
      <c r="BS71" s="277">
        <f t="shared" si="549"/>
        <v>43737</v>
      </c>
      <c r="BT71" s="278">
        <f t="shared" si="549"/>
        <v>43730</v>
      </c>
      <c r="CK71" s="219">
        <f t="shared" si="437"/>
        <v>3.472222222222222E-3</v>
      </c>
      <c r="CL71" s="219">
        <v>0.1875</v>
      </c>
      <c r="CM71" s="219">
        <v>0.19097222222222199</v>
      </c>
      <c r="CN71" s="219">
        <f t="shared" si="535"/>
        <v>0.81388888888888888</v>
      </c>
      <c r="CO71" s="219">
        <f t="shared" si="535"/>
        <v>0.14374999999999999</v>
      </c>
      <c r="CP71" s="219">
        <v>0.19097222222222199</v>
      </c>
      <c r="CQ71" s="219">
        <v>3.8194444444444399E-2</v>
      </c>
      <c r="CS71" s="219">
        <f t="shared" si="438"/>
        <v>0.11111111111111112</v>
      </c>
      <c r="CT71" s="219">
        <v>0.1875</v>
      </c>
      <c r="CU71" s="219">
        <v>0.19097222222222199</v>
      </c>
      <c r="CV71" s="219">
        <f t="shared" si="536"/>
        <v>0.92152777777777772</v>
      </c>
      <c r="CW71" s="219">
        <f t="shared" si="536"/>
        <v>0.13680555555555554</v>
      </c>
      <c r="CX71" s="219">
        <v>0.19097222222222199</v>
      </c>
      <c r="CY71" s="219">
        <v>3.8194444444444399E-2</v>
      </c>
      <c r="DA71" s="240">
        <v>0.25</v>
      </c>
      <c r="DB71" s="240">
        <v>0.25694444444444497</v>
      </c>
      <c r="DC71" s="240">
        <v>0.25694444444444497</v>
      </c>
      <c r="DD71" s="240">
        <v>0.25694444444444497</v>
      </c>
      <c r="DE71" s="240">
        <v>0.25694444444444497</v>
      </c>
      <c r="DF71" s="240">
        <v>0.25694444444444497</v>
      </c>
      <c r="DG71" s="240">
        <v>0.25694444444444497</v>
      </c>
      <c r="DH71" s="240">
        <v>0.25694444444444497</v>
      </c>
      <c r="DI71" s="240">
        <v>0.25694444444444497</v>
      </c>
      <c r="DJ71" s="240">
        <v>0.25694444444444497</v>
      </c>
      <c r="DL71" s="2" t="str" cm="1">
        <f t="array" ref="DL71">_xlfn.IFNA(IF(INDEX(SectorsBlocks,ROW()-ROW(DL$5)+2,MATCH(SUBSTITUTE(RPName," ",""),SectorsBlocks_Top,0))&lt;&gt;0,INDEX(SectorsBlocks,ROW()-ROW(DL$5)+2,MATCH(SUBSTITUTE(RPName," ",""),SectorsBlocks_Top,0)),""),"")</f>
        <v>HBA-SYD</v>
      </c>
      <c r="DM71" s="250" cm="1">
        <f t="array" ref="DM71">_xlfn.IFNA(IF(INDEX(SectorsBlocks,ROW()-ROW(DM$5)+2,MATCH(SUBSTITUTE(RPName," ",""),SectorsBlocks_Top,0))&lt;&gt;0,INDEX(SectorsBlocks,ROW()-ROW(DM$5)+2,MATCH(SUBSTITUTE(RPName," ",""),SectorsBlocks_Top,0)+1),""),"")</f>
        <v>7.6388888888888895E-2</v>
      </c>
    </row>
    <row r="72" spans="1:117" ht="15" customHeight="1">
      <c r="A72" s="20"/>
      <c r="B72" s="400"/>
      <c r="C72" s="400"/>
      <c r="D72" s="400"/>
      <c r="E72" s="400"/>
      <c r="F72" s="400"/>
      <c r="G72" s="400"/>
      <c r="H72" s="400"/>
      <c r="I72" s="400"/>
      <c r="J72" s="400"/>
      <c r="K72" s="400"/>
      <c r="L72" s="400"/>
      <c r="M72" s="400"/>
      <c r="N72" s="400"/>
      <c r="O72" s="400"/>
      <c r="P72" s="400"/>
      <c r="Q72" s="400"/>
      <c r="R72" s="20"/>
      <c r="S72" s="390"/>
      <c r="T72" s="390"/>
      <c r="U72" s="390"/>
      <c r="V72" s="390"/>
      <c r="W72" s="390"/>
      <c r="X72" s="20"/>
      <c r="Y72" s="438"/>
      <c r="Z72" s="439"/>
      <c r="AA72" s="440"/>
      <c r="AB72" s="441"/>
      <c r="AC72" s="442"/>
      <c r="AD72" s="20"/>
      <c r="AE72" s="37"/>
      <c r="AF72" s="37"/>
      <c r="AG72" s="273"/>
      <c r="AH72" s="20"/>
      <c r="AI72" s="365"/>
      <c r="AJ72" s="365"/>
      <c r="AK72" s="409"/>
      <c r="AL72" s="410"/>
      <c r="AM72" s="410"/>
      <c r="AN72" s="410"/>
      <c r="AO72" s="270" t="s">
        <v>721</v>
      </c>
      <c r="AP72" s="279"/>
      <c r="AQ72" s="281"/>
      <c r="AR72" s="411"/>
      <c r="AS72" s="412"/>
      <c r="AT72" s="405"/>
      <c r="AU72" s="406"/>
      <c r="AV72" s="20"/>
      <c r="AW72" s="20"/>
      <c r="AX72" s="20"/>
      <c r="AY72" s="20"/>
      <c r="AZ72" s="20"/>
      <c r="BA72" s="20"/>
      <c r="BB72" s="20"/>
      <c r="BC72" s="20"/>
      <c r="BD72" s="20"/>
      <c r="BE72" s="20"/>
      <c r="BF72" s="20"/>
      <c r="BG72" s="20"/>
      <c r="BH72" s="20"/>
      <c r="BI72" s="20"/>
      <c r="BJ72" s="20"/>
      <c r="BK72" s="2" t="str">
        <f t="shared" si="450"/>
        <v/>
      </c>
      <c r="BL72" s="7" t="str">
        <f t="shared" ref="BL72" si="553">IF(AND(ISNUMBER(BM72),BM72&gt;0),BM72,IF(ISNUMBER(VLOOKUP(BK72,RP_Trips,2,FALSE)),VLOOKUP(BK72,RP_Trips,2,FALSE),""))</f>
        <v/>
      </c>
      <c r="BM72" s="7" t="str">
        <f t="shared" ref="BM72" si="554">_xlfn.IFNA(IF(VLOOKUP(BK72,RP_MiscCalc_RouteBlockTimes,2,FALSE)&lt;&gt;0,VLOOKUP(BK72,RP_MiscCalc_RouteBlockTimes,2,FALSE),NA()),_xlfn.IFNA(IF(VLOOKUP(BK72,RP_RouteBlockTime_PreTVL,2,FALSE)&lt;&gt;0,VLOOKUP(BK72,RP_RouteBlockTime_PreTVL,2,FALSE),NA()),_xlfn.IFNA(IF(VLOOKUP(BK72,TVLRouteBlockTimes,2,FALSE)&lt;&gt;0,VLOOKUP(BK72,TVLRouteBlockTimes,2,FALSE),NA()),_xlfn.IFNA(IF(VLOOKUP(BK72,RP_RouteBlockTime_S1,2,FALSE)&lt;&gt;0,VLOOKUP(BK72,RP_RouteBlockTime_S1,2,FALSE),NA()),_xlfn.IFNA(VLOOKUP(BK72,RP_RouteBlockTime_S2,2,FALSE),_xlfn.IFNA(VLOOKUP(BK72,RP_RouteBlockTime_S3,2,FALSE),_xlfn.IFNA(VLOOKUP(BK72,RP_RouteBlockTime_S4,2,FALSE),_xlfn.IFNA(VLOOKUP(BK72,RP_RouteBlockTime_S5,2,FALSE),_xlfn.IFNA(VLOOKUP(BK72,RP_RouteBlockTime_S6,2,FALSE),_xlfn.IFNA(VLOOKUP(BK72,RP_RouteBlockTime_PostTVL,2,FALSE),""))))))))))</f>
        <v/>
      </c>
      <c r="BN72" s="2"/>
      <c r="BP72" s="236">
        <f ca="1"/>
        <v>3.7499999999999999E-2</v>
      </c>
      <c r="BR72" s="269">
        <f t="shared" si="552"/>
        <v>43731</v>
      </c>
      <c r="BS72" s="277">
        <f t="shared" si="549"/>
        <v>43738</v>
      </c>
      <c r="BT72" s="278">
        <f t="shared" si="549"/>
        <v>43731</v>
      </c>
      <c r="CK72" s="219">
        <f t="shared" si="437"/>
        <v>6.9444444444444441E-3</v>
      </c>
      <c r="CL72" s="219">
        <v>0.19097222222222199</v>
      </c>
      <c r="CM72" s="219">
        <v>0.194444444444444</v>
      </c>
      <c r="CN72" s="219">
        <f t="shared" si="535"/>
        <v>0.81458333333333333</v>
      </c>
      <c r="CO72" s="219">
        <f t="shared" si="535"/>
        <v>0.14444444444444443</v>
      </c>
      <c r="CP72" s="219">
        <v>0.194444444444444</v>
      </c>
      <c r="CQ72" s="219">
        <v>3.8888888888888903E-2</v>
      </c>
      <c r="CS72" s="219">
        <f t="shared" si="438"/>
        <v>0.11458333333333333</v>
      </c>
      <c r="CT72" s="219">
        <v>0.19097222222222199</v>
      </c>
      <c r="CU72" s="219">
        <v>0.194444444444444</v>
      </c>
      <c r="CV72" s="219">
        <f t="shared" si="536"/>
        <v>0.92222222222222217</v>
      </c>
      <c r="CW72" s="219">
        <f t="shared" si="536"/>
        <v>0.13750000000000001</v>
      </c>
      <c r="CX72" s="219">
        <v>0.194444444444444</v>
      </c>
      <c r="CY72" s="219">
        <v>3.8888888888888903E-2</v>
      </c>
      <c r="DA72" s="240">
        <v>0.25347222222222199</v>
      </c>
      <c r="DB72" s="240">
        <v>0.26041666666666702</v>
      </c>
      <c r="DC72" s="240">
        <v>0.26041666666666702</v>
      </c>
      <c r="DD72" s="240">
        <v>0.26041666666666702</v>
      </c>
      <c r="DE72" s="240">
        <v>0.26041666666666702</v>
      </c>
      <c r="DF72" s="240">
        <v>0.26041666666666702</v>
      </c>
      <c r="DG72" s="240">
        <v>0.26041666666666702</v>
      </c>
      <c r="DH72" s="240">
        <v>0.26041666666666702</v>
      </c>
      <c r="DI72" s="240">
        <v>0.26041666666666702</v>
      </c>
      <c r="DJ72" s="240">
        <v>0.26041666666666702</v>
      </c>
      <c r="DL72" s="2" t="str" cm="1">
        <f t="array" ref="DL72">_xlfn.IFNA(IF(INDEX(SectorsBlocks,ROW()-ROW(DL$5)+2,MATCH(SUBSTITUTE(RPName," ",""),SectorsBlocks_Top,0))&lt;&gt;0,INDEX(SectorsBlocks,ROW()-ROW(DL$5)+2,MATCH(SUBSTITUTE(RPName," ",""),SectorsBlocks_Top,0)),""),"")</f>
        <v>HND-CNS</v>
      </c>
      <c r="DM72" s="250" cm="1">
        <f t="array" ref="DM72">_xlfn.IFNA(IF(INDEX(SectorsBlocks,ROW()-ROW(DM$5)+2,MATCH(SUBSTITUTE(RPName," ",""),SectorsBlocks_Top,0))&lt;&gt;0,INDEX(SectorsBlocks,ROW()-ROW(DM$5)+2,MATCH(SUBSTITUTE(RPName," ",""),SectorsBlocks_Top,0)+1),""),"")</f>
        <v>0.3125</v>
      </c>
    </row>
    <row r="73" spans="1:117" ht="15" customHeight="1" thickBot="1">
      <c r="A73" s="20"/>
      <c r="B73" s="20"/>
      <c r="C73" s="20"/>
      <c r="D73" s="20"/>
      <c r="E73" s="20"/>
      <c r="F73" s="20"/>
      <c r="G73" s="20"/>
      <c r="H73" s="20"/>
      <c r="I73" s="20"/>
      <c r="J73" s="20"/>
      <c r="K73" s="20"/>
      <c r="L73" s="20"/>
      <c r="M73" s="20"/>
      <c r="N73" s="20"/>
      <c r="O73" s="20"/>
      <c r="P73" s="20"/>
      <c r="Q73" s="20"/>
      <c r="R73" s="20"/>
      <c r="S73" s="390"/>
      <c r="T73" s="390"/>
      <c r="U73" s="390"/>
      <c r="V73" s="390"/>
      <c r="W73" s="390"/>
      <c r="X73" s="20"/>
      <c r="Y73" s="420" t="s">
        <v>250</v>
      </c>
      <c r="Z73" s="421"/>
      <c r="AA73" s="421"/>
      <c r="AB73" s="421"/>
      <c r="AC73" s="422"/>
      <c r="AD73" s="20"/>
      <c r="AE73" s="37"/>
      <c r="AF73" s="37"/>
      <c r="AG73" s="273"/>
      <c r="AH73" s="20"/>
      <c r="AI73" s="364"/>
      <c r="AJ73" s="364"/>
      <c r="AK73" s="407"/>
      <c r="AL73" s="408"/>
      <c r="AM73" s="408"/>
      <c r="AN73" s="408"/>
      <c r="AO73" s="271" t="s">
        <v>723</v>
      </c>
      <c r="AP73" s="280"/>
      <c r="AQ73" s="282"/>
      <c r="AR73" s="401"/>
      <c r="AS73" s="402"/>
      <c r="AT73" s="403" t="str">
        <f>IF(AND(ISNUMBER(AI73),ISNUMBER(AJ73),ISNUMBER(AP73),ISNUMBER(AQ73),ISNUMBER(AR73),ISNUMBER(AR74),ISNUMBER(AP74),ISNUMBER(AQ74)),(AQ74+AR74)-(AQ73+AR73),"")</f>
        <v/>
      </c>
      <c r="AU73" s="404"/>
      <c r="AV73" s="20"/>
      <c r="AW73" s="20"/>
      <c r="AX73" s="20"/>
      <c r="AY73" s="20"/>
      <c r="AZ73" s="20"/>
      <c r="BA73" s="20"/>
      <c r="BB73" s="20"/>
      <c r="BC73" s="20"/>
      <c r="BD73" s="20"/>
      <c r="BE73" s="20"/>
      <c r="BF73" s="20"/>
      <c r="BG73" s="20"/>
      <c r="BH73" s="20"/>
      <c r="BI73" s="20"/>
      <c r="BJ73" s="20"/>
      <c r="BK73" s="2" t="str">
        <f t="shared" si="450"/>
        <v/>
      </c>
      <c r="BL73" s="7" t="str">
        <f t="shared" ref="BL73" si="555">IF(AND(ISNUMBER(BM73),BM73&gt;0),BM73,IF(ISNUMBER(VLOOKUP(BK73,RP_Trips,2,FALSE)),VLOOKUP(BK73,RP_Trips,2,FALSE),""))</f>
        <v/>
      </c>
      <c r="BM73" s="7" t="str">
        <f t="shared" ref="BM73" si="556">_xlfn.IFNA(IF(VLOOKUP(BK73,RP_MiscCalc_RouteBlockTimes,2,FALSE)&lt;&gt;0,VLOOKUP(BK73,RP_MiscCalc_RouteBlockTimes,2,FALSE),NA()),_xlfn.IFNA(IF(VLOOKUP(BK73,RP_RouteBlockTime_PreTVL,2,FALSE)&lt;&gt;0,VLOOKUP(BK73,RP_RouteBlockTime_PreTVL,2,FALSE),NA()),_xlfn.IFNA(IF(VLOOKUP(BK73,TVLRouteBlockTimes,2,FALSE)&lt;&gt;0,VLOOKUP(BK73,TVLRouteBlockTimes,2,FALSE),NA()),_xlfn.IFNA(IF(VLOOKUP(BK73,RP_RouteBlockTime_S1,2,FALSE)&lt;&gt;0,VLOOKUP(BK73,RP_RouteBlockTime_S1,2,FALSE),NA()),_xlfn.IFNA(VLOOKUP(BK73,RP_RouteBlockTime_S2,2,FALSE),_xlfn.IFNA(VLOOKUP(BK73,RP_RouteBlockTime_S3,2,FALSE),_xlfn.IFNA(VLOOKUP(BK73,RP_RouteBlockTime_S4,2,FALSE),_xlfn.IFNA(VLOOKUP(BK73,RP_RouteBlockTime_S5,2,FALSE),_xlfn.IFNA(VLOOKUP(BK73,RP_RouteBlockTime_S6,2,FALSE),_xlfn.IFNA(VLOOKUP(BK73,RP_RouteBlockTime_PostTVL,2,FALSE),""))))))))))</f>
        <v/>
      </c>
      <c r="BN73" s="2"/>
      <c r="BP73" s="236">
        <f ca="1"/>
        <v>3.8194444444444399E-2</v>
      </c>
      <c r="BR73" s="269">
        <f t="shared" si="552"/>
        <v>43732</v>
      </c>
      <c r="BT73" s="278">
        <f t="shared" si="549"/>
        <v>43732</v>
      </c>
      <c r="CK73" s="219">
        <f t="shared" si="437"/>
        <v>1.0416666666666666E-2</v>
      </c>
      <c r="CL73" s="219">
        <v>0.194444444444444</v>
      </c>
      <c r="CM73" s="219">
        <v>0.19791666666666699</v>
      </c>
      <c r="CN73" s="219">
        <f t="shared" si="535"/>
        <v>0.81527777777777777</v>
      </c>
      <c r="CO73" s="219">
        <f t="shared" si="535"/>
        <v>0.14513888888888887</v>
      </c>
      <c r="CP73" s="219">
        <v>0.19791666666666699</v>
      </c>
      <c r="CQ73" s="219">
        <v>3.9583333333333297E-2</v>
      </c>
      <c r="CS73" s="219">
        <f t="shared" si="438"/>
        <v>0.11805555555555555</v>
      </c>
      <c r="CT73" s="219">
        <v>0.194444444444444</v>
      </c>
      <c r="CU73" s="219">
        <v>0.19791666666666699</v>
      </c>
      <c r="CV73" s="219">
        <f t="shared" si="536"/>
        <v>0.92291666666666672</v>
      </c>
      <c r="CW73" s="219">
        <f t="shared" si="536"/>
        <v>0.13819444444444445</v>
      </c>
      <c r="CX73" s="219">
        <v>0.19791666666666699</v>
      </c>
      <c r="CY73" s="219">
        <v>3.9583333333333297E-2</v>
      </c>
      <c r="DA73" s="240">
        <v>0.25694444444444497</v>
      </c>
      <c r="DB73" s="240">
        <v>0.26388888888888901</v>
      </c>
      <c r="DC73" s="240">
        <v>0.26388888888888901</v>
      </c>
      <c r="DD73" s="240">
        <v>0.26388888888888901</v>
      </c>
      <c r="DE73" s="240">
        <v>0.26388888888888901</v>
      </c>
      <c r="DF73" s="240">
        <v>0.26388888888888901</v>
      </c>
      <c r="DG73" s="240">
        <v>0.26388888888888901</v>
      </c>
      <c r="DH73" s="240">
        <v>0.26388888888888901</v>
      </c>
      <c r="DI73" s="240">
        <v>0.26388888888888901</v>
      </c>
      <c r="DJ73" s="240">
        <v>0.26388888888888901</v>
      </c>
      <c r="DL73" s="2" t="str" cm="1">
        <f t="array" ref="DL73">_xlfn.IFNA(IF(INDEX(SectorsBlocks,ROW()-ROW(DL$5)+2,MATCH(SUBSTITUTE(RPName," ",""),SectorsBlocks_Top,0))&lt;&gt;0,INDEX(SectorsBlocks,ROW()-ROW(DL$5)+2,MATCH(SUBSTITUTE(RPName," ",""),SectorsBlocks_Top,0)),""),"")</f>
        <v>HTI-BNE</v>
      </c>
      <c r="DM73" s="250" cm="1">
        <f t="array" ref="DM73">_xlfn.IFNA(IF(INDEX(SectorsBlocks,ROW()-ROW(DM$5)+2,MATCH(SUBSTITUTE(RPName," ",""),SectorsBlocks_Top,0))&lt;&gt;0,INDEX(SectorsBlocks,ROW()-ROW(DM$5)+2,MATCH(SUBSTITUTE(RPName," ",""),SectorsBlocks_Top,0)+1),""),"")</f>
        <v>6.5972222222222224E-2</v>
      </c>
    </row>
    <row r="74" spans="1:117" ht="15" customHeight="1" thickBot="1">
      <c r="A74" s="20"/>
      <c r="B74" s="395" t="s">
        <v>427</v>
      </c>
      <c r="C74" s="396"/>
      <c r="D74" s="396"/>
      <c r="E74" s="396"/>
      <c r="F74" s="396"/>
      <c r="G74" s="396"/>
      <c r="H74" s="396"/>
      <c r="I74" s="396"/>
      <c r="J74" s="396"/>
      <c r="K74" s="396"/>
      <c r="L74" s="396"/>
      <c r="M74" s="396"/>
      <c r="N74" s="396"/>
      <c r="O74" s="396"/>
      <c r="P74" s="396"/>
      <c r="Q74" s="396"/>
      <c r="R74" s="20"/>
      <c r="S74" s="390"/>
      <c r="T74" s="390"/>
      <c r="U74" s="390"/>
      <c r="V74" s="390"/>
      <c r="W74" s="390"/>
      <c r="X74" s="20"/>
      <c r="Y74" s="423"/>
      <c r="Z74" s="424"/>
      <c r="AA74" s="424"/>
      <c r="AB74" s="424"/>
      <c r="AC74" s="425"/>
      <c r="AD74" s="20"/>
      <c r="AE74" s="37"/>
      <c r="AF74" s="37"/>
      <c r="AG74" s="273"/>
      <c r="AH74" s="20"/>
      <c r="AI74" s="365"/>
      <c r="AJ74" s="365"/>
      <c r="AK74" s="409"/>
      <c r="AL74" s="410"/>
      <c r="AM74" s="410"/>
      <c r="AN74" s="410"/>
      <c r="AO74" s="270" t="s">
        <v>721</v>
      </c>
      <c r="AP74" s="279"/>
      <c r="AQ74" s="281"/>
      <c r="AR74" s="411"/>
      <c r="AS74" s="412"/>
      <c r="AT74" s="405"/>
      <c r="AU74" s="406"/>
      <c r="AV74" s="20"/>
      <c r="AW74" s="20"/>
      <c r="AX74" s="20"/>
      <c r="AY74" s="20"/>
      <c r="AZ74" s="20"/>
      <c r="BA74" s="20"/>
      <c r="BB74" s="20"/>
      <c r="BC74" s="20"/>
      <c r="BD74" s="20"/>
      <c r="BE74" s="20"/>
      <c r="BF74" s="20"/>
      <c r="BG74" s="20"/>
      <c r="BH74" s="20"/>
      <c r="BI74" s="20"/>
      <c r="BJ74" s="20"/>
      <c r="BK74" s="2" t="str">
        <f t="shared" si="450"/>
        <v/>
      </c>
      <c r="BL74" s="7" t="str">
        <f t="shared" ref="BL74" si="557">IF(AND(ISNUMBER(BM74),BM74&gt;0),BM74,IF(ISNUMBER(VLOOKUP(BK74,RP_Trips,2,FALSE)),VLOOKUP(BK74,RP_Trips,2,FALSE),""))</f>
        <v/>
      </c>
      <c r="BM74" s="7" t="str">
        <f t="shared" ref="BM74" si="558">_xlfn.IFNA(IF(VLOOKUP(BK74,RP_MiscCalc_RouteBlockTimes,2,FALSE)&lt;&gt;0,VLOOKUP(BK74,RP_MiscCalc_RouteBlockTimes,2,FALSE),NA()),_xlfn.IFNA(IF(VLOOKUP(BK74,RP_RouteBlockTime_PreTVL,2,FALSE)&lt;&gt;0,VLOOKUP(BK74,RP_RouteBlockTime_PreTVL,2,FALSE),NA()),_xlfn.IFNA(IF(VLOOKUP(BK74,TVLRouteBlockTimes,2,FALSE)&lt;&gt;0,VLOOKUP(BK74,TVLRouteBlockTimes,2,FALSE),NA()),_xlfn.IFNA(IF(VLOOKUP(BK74,RP_RouteBlockTime_S1,2,FALSE)&lt;&gt;0,VLOOKUP(BK74,RP_RouteBlockTime_S1,2,FALSE),NA()),_xlfn.IFNA(VLOOKUP(BK74,RP_RouteBlockTime_S2,2,FALSE),_xlfn.IFNA(VLOOKUP(BK74,RP_RouteBlockTime_S3,2,FALSE),_xlfn.IFNA(VLOOKUP(BK74,RP_RouteBlockTime_S4,2,FALSE),_xlfn.IFNA(VLOOKUP(BK74,RP_RouteBlockTime_S5,2,FALSE),_xlfn.IFNA(VLOOKUP(BK74,RP_RouteBlockTime_S6,2,FALSE),_xlfn.IFNA(VLOOKUP(BK74,RP_RouteBlockTime_PostTVL,2,FALSE),""))))))))))</f>
        <v/>
      </c>
      <c r="BN74" s="2"/>
      <c r="BP74" s="236">
        <f ca="1"/>
        <v>3.8888888888888903E-2</v>
      </c>
      <c r="BR74" s="269">
        <f t="shared" si="552"/>
        <v>43733</v>
      </c>
      <c r="BT74" s="278">
        <f t="shared" si="549"/>
        <v>43733</v>
      </c>
      <c r="CK74" s="219">
        <f t="shared" si="437"/>
        <v>1.3888888888888888E-2</v>
      </c>
      <c r="CL74" s="219">
        <v>0.19791666666666699</v>
      </c>
      <c r="CM74" s="219">
        <v>0.20138888888888901</v>
      </c>
      <c r="CN74" s="219">
        <f t="shared" si="535"/>
        <v>0.81597222222222221</v>
      </c>
      <c r="CO74" s="219">
        <f t="shared" si="535"/>
        <v>0.14583333333333334</v>
      </c>
      <c r="CP74" s="219">
        <v>0.20138888888888901</v>
      </c>
      <c r="CQ74" s="219">
        <v>4.0277777777777801E-2</v>
      </c>
      <c r="CS74" s="219">
        <f t="shared" si="438"/>
        <v>0.12152777777777778</v>
      </c>
      <c r="CT74" s="219">
        <v>0.19791666666666699</v>
      </c>
      <c r="CU74" s="219">
        <v>0.20138888888888901</v>
      </c>
      <c r="CV74" s="219">
        <f t="shared" si="536"/>
        <v>0.92361111111111116</v>
      </c>
      <c r="CW74" s="219">
        <f t="shared" si="536"/>
        <v>0.1388888888888889</v>
      </c>
      <c r="CX74" s="219">
        <v>0.20138888888888901</v>
      </c>
      <c r="CY74" s="219">
        <v>4.0277777777777801E-2</v>
      </c>
      <c r="DA74" s="240">
        <v>0.26041666666666702</v>
      </c>
      <c r="DB74" s="240">
        <v>0.26736111111111099</v>
      </c>
      <c r="DC74" s="240">
        <v>0.26736111111111099</v>
      </c>
      <c r="DD74" s="240">
        <v>0.26736111111111099</v>
      </c>
      <c r="DE74" s="240">
        <v>0.26736111111111099</v>
      </c>
      <c r="DF74" s="240">
        <v>0.26736111111111099</v>
      </c>
      <c r="DG74" s="240">
        <v>0.26736111111111099</v>
      </c>
      <c r="DH74" s="240">
        <v>0.26736111111111099</v>
      </c>
      <c r="DI74" s="240">
        <v>0.26736111111111099</v>
      </c>
      <c r="DJ74" s="240">
        <v>0.26736111111111099</v>
      </c>
      <c r="DL74" s="2" t="str" cm="1">
        <f t="array" ref="DL74">_xlfn.IFNA(IF(INDEX(SectorsBlocks,ROW()-ROW(DL$5)+2,MATCH(SUBSTITUTE(RPName," ",""),SectorsBlocks_Top,0))&lt;&gt;0,INDEX(SectorsBlocks,ROW()-ROW(DL$5)+2,MATCH(SUBSTITUTE(RPName," ",""),SectorsBlocks_Top,0)),""),"")</f>
        <v>HTI-MEL</v>
      </c>
      <c r="DM74" s="250" cm="1">
        <f t="array" ref="DM74">_xlfn.IFNA(IF(INDEX(SectorsBlocks,ROW()-ROW(DM$5)+2,MATCH(SUBSTITUTE(RPName," ",""),SectorsBlocks_Top,0))&lt;&gt;0,INDEX(SectorsBlocks,ROW()-ROW(DM$5)+2,MATCH(SUBSTITUTE(RPName," ",""),SectorsBlocks_Top,0)+1),""),"")</f>
        <v>0.125</v>
      </c>
    </row>
    <row r="75" spans="1:117" ht="15" customHeight="1">
      <c r="A75" s="20"/>
      <c r="B75" s="397"/>
      <c r="C75" s="398"/>
      <c r="D75" s="398"/>
      <c r="E75" s="398"/>
      <c r="F75" s="398"/>
      <c r="G75" s="398"/>
      <c r="H75" s="398"/>
      <c r="I75" s="398"/>
      <c r="J75" s="398"/>
      <c r="K75" s="398"/>
      <c r="L75" s="398"/>
      <c r="M75" s="398"/>
      <c r="N75" s="398"/>
      <c r="O75" s="398"/>
      <c r="P75" s="398"/>
      <c r="Q75" s="398"/>
      <c r="R75" s="20"/>
      <c r="S75" s="390"/>
      <c r="T75" s="390"/>
      <c r="U75" s="390"/>
      <c r="V75" s="390"/>
      <c r="W75" s="390"/>
      <c r="X75" s="20"/>
      <c r="Y75" s="20"/>
      <c r="Z75" s="20"/>
      <c r="AA75" s="20"/>
      <c r="AB75" s="20"/>
      <c r="AC75" s="20"/>
      <c r="AD75" s="20"/>
      <c r="AE75" s="20"/>
      <c r="AF75" s="20"/>
      <c r="AG75" s="20"/>
      <c r="AH75" s="20"/>
      <c r="AI75" s="364"/>
      <c r="AJ75" s="364"/>
      <c r="AK75" s="407"/>
      <c r="AL75" s="408"/>
      <c r="AM75" s="408"/>
      <c r="AN75" s="408"/>
      <c r="AO75" s="271" t="s">
        <v>723</v>
      </c>
      <c r="AP75" s="280"/>
      <c r="AQ75" s="282"/>
      <c r="AR75" s="401"/>
      <c r="AS75" s="402"/>
      <c r="AT75" s="403" t="str">
        <f>IF(AND(ISNUMBER(AI75),ISNUMBER(AJ75),ISNUMBER(AP75),ISNUMBER(AQ75),ISNUMBER(AR75),ISNUMBER(AR76),ISNUMBER(AP76),ISNUMBER(AQ76)),(AQ76+AR76)-(AQ75+AR75),"")</f>
        <v/>
      </c>
      <c r="AU75" s="404"/>
      <c r="AV75" s="20"/>
      <c r="AW75" s="20"/>
      <c r="AX75" s="20"/>
      <c r="AY75" s="20"/>
      <c r="AZ75" s="20"/>
      <c r="BA75" s="20"/>
      <c r="BB75" s="20"/>
      <c r="BC75" s="20"/>
      <c r="BD75" s="20"/>
      <c r="BE75" s="20"/>
      <c r="BF75" s="20"/>
      <c r="BG75" s="20"/>
      <c r="BH75" s="20"/>
      <c r="BI75" s="20"/>
      <c r="BJ75" s="20"/>
      <c r="BK75" s="2" t="str">
        <f t="shared" si="450"/>
        <v/>
      </c>
      <c r="BL75" s="7" t="str">
        <f t="shared" ref="BL75" si="559">IF(AND(ISNUMBER(BM75),BM75&gt;0),BM75,IF(ISNUMBER(VLOOKUP(BK75,RP_Trips,2,FALSE)),VLOOKUP(BK75,RP_Trips,2,FALSE),""))</f>
        <v/>
      </c>
      <c r="BM75" s="7" t="str">
        <f t="shared" ref="BM75" si="560">_xlfn.IFNA(IF(VLOOKUP(BK75,RP_MiscCalc_RouteBlockTimes,2,FALSE)&lt;&gt;0,VLOOKUP(BK75,RP_MiscCalc_RouteBlockTimes,2,FALSE),NA()),_xlfn.IFNA(IF(VLOOKUP(BK75,RP_RouteBlockTime_PreTVL,2,FALSE)&lt;&gt;0,VLOOKUP(BK75,RP_RouteBlockTime_PreTVL,2,FALSE),NA()),_xlfn.IFNA(IF(VLOOKUP(BK75,TVLRouteBlockTimes,2,FALSE)&lt;&gt;0,VLOOKUP(BK75,TVLRouteBlockTimes,2,FALSE),NA()),_xlfn.IFNA(IF(VLOOKUP(BK75,RP_RouteBlockTime_S1,2,FALSE)&lt;&gt;0,VLOOKUP(BK75,RP_RouteBlockTime_S1,2,FALSE),NA()),_xlfn.IFNA(VLOOKUP(BK75,RP_RouteBlockTime_S2,2,FALSE),_xlfn.IFNA(VLOOKUP(BK75,RP_RouteBlockTime_S3,2,FALSE),_xlfn.IFNA(VLOOKUP(BK75,RP_RouteBlockTime_S4,2,FALSE),_xlfn.IFNA(VLOOKUP(BK75,RP_RouteBlockTime_S5,2,FALSE),_xlfn.IFNA(VLOOKUP(BK75,RP_RouteBlockTime_S6,2,FALSE),_xlfn.IFNA(VLOOKUP(BK75,RP_RouteBlockTime_PostTVL,2,FALSE),""))))))))))</f>
        <v/>
      </c>
      <c r="BN75" s="2"/>
      <c r="BP75" s="236">
        <f ca="1"/>
        <v>3.9583333333333297E-2</v>
      </c>
      <c r="BR75" s="269">
        <f t="shared" si="552"/>
        <v>43734</v>
      </c>
      <c r="BT75" s="278">
        <f t="shared" si="549"/>
        <v>43734</v>
      </c>
      <c r="CK75" s="219">
        <f t="shared" si="437"/>
        <v>1.7361111111111112E-2</v>
      </c>
      <c r="CL75" s="219">
        <v>0.20138888888888901</v>
      </c>
      <c r="CM75" s="219">
        <v>0.20486111111111099</v>
      </c>
      <c r="CN75" s="219">
        <f t="shared" si="535"/>
        <v>0.81666666666666665</v>
      </c>
      <c r="CO75" s="219">
        <f t="shared" si="535"/>
        <v>0.14652777777777778</v>
      </c>
      <c r="CP75" s="219">
        <v>0.20486111111111099</v>
      </c>
      <c r="CQ75" s="219">
        <v>4.0972222222222202E-2</v>
      </c>
      <c r="CS75" s="219">
        <f t="shared" si="438"/>
        <v>0.125</v>
      </c>
      <c r="CT75" s="219">
        <v>0.20138888888888901</v>
      </c>
      <c r="CU75" s="219">
        <v>0.20486111111111099</v>
      </c>
      <c r="CV75" s="219">
        <f t="shared" si="536"/>
        <v>0.9243055555555556</v>
      </c>
      <c r="CW75" s="219">
        <f t="shared" si="536"/>
        <v>0.13958333333333334</v>
      </c>
      <c r="CX75" s="219">
        <v>0.20486111111111099</v>
      </c>
      <c r="CY75" s="219">
        <v>4.0972222222222202E-2</v>
      </c>
      <c r="DA75" s="240">
        <v>0.26388888888888901</v>
      </c>
      <c r="DB75" s="240">
        <v>0.27083333333333298</v>
      </c>
      <c r="DC75" s="240">
        <v>0.27083333333333298</v>
      </c>
      <c r="DD75" s="240">
        <v>0.27083333333333298</v>
      </c>
      <c r="DE75" s="240">
        <v>0.27083333333333298</v>
      </c>
      <c r="DF75" s="240">
        <v>0.27083333333333298</v>
      </c>
      <c r="DG75" s="240">
        <v>0.27083333333333298</v>
      </c>
      <c r="DH75" s="240">
        <v>0.27083333333333298</v>
      </c>
      <c r="DI75" s="240">
        <v>0.27083333333333298</v>
      </c>
      <c r="DJ75" s="240">
        <v>0.27083333333333298</v>
      </c>
      <c r="DL75" s="2" t="str" cm="1">
        <f t="array" ref="DL75">_xlfn.IFNA(IF(INDEX(SectorsBlocks,ROW()-ROW(DL$5)+2,MATCH(SUBSTITUTE(RPName," ",""),SectorsBlocks_Top,0))&lt;&gt;0,INDEX(SectorsBlocks,ROW()-ROW(DL$5)+2,MATCH(SUBSTITUTE(RPName," ",""),SectorsBlocks_Top,0)),""),"")</f>
        <v>HTI-SYD</v>
      </c>
      <c r="DM75" s="250" cm="1">
        <f t="array" ref="DM75">_xlfn.IFNA(IF(INDEX(SectorsBlocks,ROW()-ROW(DM$5)+2,MATCH(SUBSTITUTE(RPName," ",""),SectorsBlocks_Top,0))&lt;&gt;0,INDEX(SectorsBlocks,ROW()-ROW(DM$5)+2,MATCH(SUBSTITUTE(RPName," ",""),SectorsBlocks_Top,0)+1),""),"")</f>
        <v>9.7222222222222224E-2</v>
      </c>
    </row>
    <row r="76" spans="1:117" ht="15" customHeight="1">
      <c r="A76" s="20"/>
      <c r="B76" s="470" t="s">
        <v>432</v>
      </c>
      <c r="C76" s="366"/>
      <c r="D76" s="633">
        <v>0.39583333333333331</v>
      </c>
      <c r="E76" s="633"/>
      <c r="F76" s="419" t="s">
        <v>10</v>
      </c>
      <c r="G76" s="366" t="s">
        <v>519</v>
      </c>
      <c r="H76" s="366"/>
      <c r="I76" s="366"/>
      <c r="J76" s="419" t="s">
        <v>11</v>
      </c>
      <c r="K76" s="366" t="s">
        <v>520</v>
      </c>
      <c r="L76" s="366"/>
      <c r="M76" s="366"/>
      <c r="N76" s="419" t="str">
        <f>IF(AND(NOT(ISBLANK(RP_Roll_Out_From)),NOT(ISBLANK(RP_Roll_Out_To))),RP_Roll_Out_From&amp;"-"&amp;RP_Roll_Out_To,"Sector")</f>
        <v>PER-MEL</v>
      </c>
      <c r="O76" s="366" t="s">
        <v>662</v>
      </c>
      <c r="P76" s="366"/>
      <c r="Q76" s="525"/>
      <c r="R76" s="20"/>
      <c r="S76" s="20"/>
      <c r="T76" s="20"/>
      <c r="U76" s="20"/>
      <c r="V76" s="20"/>
      <c r="W76" s="20"/>
      <c r="X76" s="20"/>
      <c r="Y76" s="20"/>
      <c r="Z76" s="20"/>
      <c r="AA76" s="20"/>
      <c r="AB76" s="20"/>
      <c r="AC76" s="20"/>
      <c r="AD76" s="20"/>
      <c r="AE76" s="20"/>
      <c r="AF76" s="20"/>
      <c r="AG76" s="20"/>
      <c r="AH76" s="20"/>
      <c r="AI76" s="365"/>
      <c r="AJ76" s="365"/>
      <c r="AK76" s="409"/>
      <c r="AL76" s="410"/>
      <c r="AM76" s="410"/>
      <c r="AN76" s="410"/>
      <c r="AO76" s="270" t="s">
        <v>721</v>
      </c>
      <c r="AP76" s="279"/>
      <c r="AQ76" s="281"/>
      <c r="AR76" s="411"/>
      <c r="AS76" s="412"/>
      <c r="AT76" s="405"/>
      <c r="AU76" s="406"/>
      <c r="AV76" s="20"/>
      <c r="AW76" s="20"/>
      <c r="AX76" s="20"/>
      <c r="AY76" s="20"/>
      <c r="AZ76" s="20"/>
      <c r="BA76" s="20"/>
      <c r="BB76" s="20"/>
      <c r="BC76" s="20"/>
      <c r="BD76" s="20"/>
      <c r="BE76" s="20"/>
      <c r="BF76" s="20"/>
      <c r="BG76" s="20"/>
      <c r="BH76" s="20"/>
      <c r="BI76" s="20"/>
      <c r="BJ76" s="20"/>
      <c r="BK76" s="2" t="str">
        <f t="shared" si="450"/>
        <v/>
      </c>
      <c r="BL76" s="7" t="str">
        <f t="shared" ref="BL76" si="561">IF(AND(ISNUMBER(BM76),BM76&gt;0),BM76,IF(ISNUMBER(VLOOKUP(BK76,RP_Trips,2,FALSE)),VLOOKUP(BK76,RP_Trips,2,FALSE),""))</f>
        <v/>
      </c>
      <c r="BM76" s="7" t="str">
        <f t="shared" ref="BM76" si="562">_xlfn.IFNA(IF(VLOOKUP(BK76,RP_MiscCalc_RouteBlockTimes,2,FALSE)&lt;&gt;0,VLOOKUP(BK76,RP_MiscCalc_RouteBlockTimes,2,FALSE),NA()),_xlfn.IFNA(IF(VLOOKUP(BK76,RP_RouteBlockTime_PreTVL,2,FALSE)&lt;&gt;0,VLOOKUP(BK76,RP_RouteBlockTime_PreTVL,2,FALSE),NA()),_xlfn.IFNA(IF(VLOOKUP(BK76,TVLRouteBlockTimes,2,FALSE)&lt;&gt;0,VLOOKUP(BK76,TVLRouteBlockTimes,2,FALSE),NA()),_xlfn.IFNA(IF(VLOOKUP(BK76,RP_RouteBlockTime_S1,2,FALSE)&lt;&gt;0,VLOOKUP(BK76,RP_RouteBlockTime_S1,2,FALSE),NA()),_xlfn.IFNA(VLOOKUP(BK76,RP_RouteBlockTime_S2,2,FALSE),_xlfn.IFNA(VLOOKUP(BK76,RP_RouteBlockTime_S3,2,FALSE),_xlfn.IFNA(VLOOKUP(BK76,RP_RouteBlockTime_S4,2,FALSE),_xlfn.IFNA(VLOOKUP(BK76,RP_RouteBlockTime_S5,2,FALSE),_xlfn.IFNA(VLOOKUP(BK76,RP_RouteBlockTime_S6,2,FALSE),_xlfn.IFNA(VLOOKUP(BK76,RP_RouteBlockTime_PostTVL,2,FALSE),""))))))))))</f>
        <v/>
      </c>
      <c r="BN76" s="2"/>
      <c r="BP76" s="236">
        <f ca="1"/>
        <v>4.0277777777777801E-2</v>
      </c>
      <c r="BR76" s="269">
        <f t="shared" si="552"/>
        <v>43735</v>
      </c>
      <c r="BT76" s="278">
        <f t="shared" si="549"/>
        <v>43735</v>
      </c>
      <c r="CK76" s="219">
        <f t="shared" si="437"/>
        <v>2.0833333333333336E-2</v>
      </c>
      <c r="CL76" s="219">
        <v>0.20486111111111099</v>
      </c>
      <c r="CM76" s="219">
        <v>0.20833333333333301</v>
      </c>
      <c r="CN76" s="219">
        <f t="shared" si="535"/>
        <v>0.81736111111111109</v>
      </c>
      <c r="CO76" s="219">
        <f t="shared" si="535"/>
        <v>0.14722222222222223</v>
      </c>
      <c r="CP76" s="219">
        <v>0.20833333333333301</v>
      </c>
      <c r="CQ76" s="219">
        <v>4.1666666666666699E-2</v>
      </c>
      <c r="CS76" s="219">
        <f t="shared" si="438"/>
        <v>0.12847222222222221</v>
      </c>
      <c r="CT76" s="219">
        <v>0.20486111111111099</v>
      </c>
      <c r="CU76" s="219">
        <v>0.20833333333333301</v>
      </c>
      <c r="CV76" s="219">
        <f t="shared" si="536"/>
        <v>0.92500000000000004</v>
      </c>
      <c r="CW76" s="219">
        <f t="shared" si="536"/>
        <v>0.14027777777777778</v>
      </c>
      <c r="CX76" s="219">
        <v>0.20833333333333301</v>
      </c>
      <c r="CY76" s="219">
        <v>4.1666666666666699E-2</v>
      </c>
      <c r="DA76" s="240">
        <v>0.26736111111111099</v>
      </c>
      <c r="DB76" s="240">
        <v>0.27430555555555602</v>
      </c>
      <c r="DC76" s="240">
        <v>0.27430555555555602</v>
      </c>
      <c r="DD76" s="240">
        <v>0.27430555555555602</v>
      </c>
      <c r="DE76" s="240">
        <v>0.27430555555555602</v>
      </c>
      <c r="DF76" s="240">
        <v>0.27430555555555602</v>
      </c>
      <c r="DG76" s="240">
        <v>0.27430555555555602</v>
      </c>
      <c r="DH76" s="240">
        <v>0.27430555555555602</v>
      </c>
      <c r="DI76" s="240">
        <v>0.27430555555555602</v>
      </c>
      <c r="DJ76" s="240">
        <v>0.27430555555555602</v>
      </c>
      <c r="DL76" s="2" t="str" cm="1">
        <f t="array" ref="DL76">_xlfn.IFNA(IF(INDEX(SectorsBlocks,ROW()-ROW(DL$5)+2,MATCH(SUBSTITUTE(RPName," ",""),SectorsBlocks_Top,0))&lt;&gt;0,INDEX(SectorsBlocks,ROW()-ROW(DL$5)+2,MATCH(SUBSTITUTE(RPName," ",""),SectorsBlocks_Top,0)),""),"")</f>
        <v>KGI-PER</v>
      </c>
      <c r="DM76" s="250" cm="1">
        <f t="array" ref="DM76">_xlfn.IFNA(IF(INDEX(SectorsBlocks,ROW()-ROW(DM$5)+2,MATCH(SUBSTITUTE(RPName," ",""),SectorsBlocks_Top,0))&lt;&gt;0,INDEX(SectorsBlocks,ROW()-ROW(DM$5)+2,MATCH(SUBSTITUTE(RPName," ",""),SectorsBlocks_Top,0)+1),""),"")</f>
        <v>5.2083333333333336E-2</v>
      </c>
    </row>
    <row r="77" spans="1:117" ht="15" customHeight="1">
      <c r="A77" s="20"/>
      <c r="B77" s="470"/>
      <c r="C77" s="366"/>
      <c r="D77" s="633"/>
      <c r="E77" s="633"/>
      <c r="F77" s="419"/>
      <c r="G77" s="106" t="s">
        <v>425</v>
      </c>
      <c r="H77" s="106" t="s">
        <v>14</v>
      </c>
      <c r="I77" s="106" t="s">
        <v>496</v>
      </c>
      <c r="J77" s="419"/>
      <c r="K77" s="106" t="s">
        <v>425</v>
      </c>
      <c r="L77" s="106" t="s">
        <v>14</v>
      </c>
      <c r="M77" s="106" t="s">
        <v>496</v>
      </c>
      <c r="N77" s="419"/>
      <c r="O77" s="366"/>
      <c r="P77" s="366"/>
      <c r="Q77" s="525"/>
      <c r="R77" s="20"/>
      <c r="S77" s="130"/>
      <c r="T77" s="20"/>
      <c r="U77" s="20"/>
      <c r="V77" s="20"/>
      <c r="W77" s="20"/>
      <c r="X77" s="20"/>
      <c r="Y77" s="20"/>
      <c r="Z77" s="218"/>
      <c r="AA77" s="20"/>
      <c r="AB77" s="20"/>
      <c r="AC77" s="20"/>
      <c r="AD77" s="20"/>
      <c r="AE77" s="20"/>
      <c r="AF77" s="20"/>
      <c r="AG77" s="20"/>
      <c r="AH77" s="20"/>
      <c r="AI77" s="391" t="s">
        <v>782</v>
      </c>
      <c r="AJ77" s="391"/>
      <c r="AK77" s="391"/>
      <c r="AL77" s="391"/>
      <c r="AM77" s="391"/>
      <c r="AN77" s="391"/>
      <c r="AO77" s="391"/>
      <c r="AP77" s="391"/>
      <c r="AQ77" s="391"/>
      <c r="AR77" s="391"/>
      <c r="AS77" s="391"/>
      <c r="AT77" s="391"/>
      <c r="AU77" s="391"/>
      <c r="AV77" s="20"/>
      <c r="AW77" s="20"/>
      <c r="AX77" s="20"/>
      <c r="AY77" s="20"/>
      <c r="AZ77" s="20"/>
      <c r="BA77" s="20"/>
      <c r="BB77" s="20"/>
      <c r="BC77" s="20"/>
      <c r="BD77" s="20"/>
      <c r="BE77" s="20"/>
      <c r="BF77" s="20"/>
      <c r="BG77" s="20"/>
      <c r="BH77" s="20"/>
      <c r="BI77" s="20"/>
      <c r="BJ77" s="20"/>
      <c r="BK77" s="2" t="str">
        <f t="shared" si="450"/>
        <v/>
      </c>
      <c r="BL77" s="7" t="str">
        <f t="shared" ref="BL77" si="563">IF(AND(ISNUMBER(BM77),BM77&gt;0),BM77,IF(ISNUMBER(VLOOKUP(BK77,RP_Trips,2,FALSE)),VLOOKUP(BK77,RP_Trips,2,FALSE),""))</f>
        <v/>
      </c>
      <c r="BM77" s="7" t="str">
        <f t="shared" ref="BM77" si="564">_xlfn.IFNA(IF(VLOOKUP(BK77,RP_MiscCalc_RouteBlockTimes,2,FALSE)&lt;&gt;0,VLOOKUP(BK77,RP_MiscCalc_RouteBlockTimes,2,FALSE),NA()),_xlfn.IFNA(IF(VLOOKUP(BK77,RP_RouteBlockTime_PreTVL,2,FALSE)&lt;&gt;0,VLOOKUP(BK77,RP_RouteBlockTime_PreTVL,2,FALSE),NA()),_xlfn.IFNA(IF(VLOOKUP(BK77,TVLRouteBlockTimes,2,FALSE)&lt;&gt;0,VLOOKUP(BK77,TVLRouteBlockTimes,2,FALSE),NA()),_xlfn.IFNA(IF(VLOOKUP(BK77,RP_RouteBlockTime_S1,2,FALSE)&lt;&gt;0,VLOOKUP(BK77,RP_RouteBlockTime_S1,2,FALSE),NA()),_xlfn.IFNA(VLOOKUP(BK77,RP_RouteBlockTime_S2,2,FALSE),_xlfn.IFNA(VLOOKUP(BK77,RP_RouteBlockTime_S3,2,FALSE),_xlfn.IFNA(VLOOKUP(BK77,RP_RouteBlockTime_S4,2,FALSE),_xlfn.IFNA(VLOOKUP(BK77,RP_RouteBlockTime_S5,2,FALSE),_xlfn.IFNA(VLOOKUP(BK77,RP_RouteBlockTime_S6,2,FALSE),_xlfn.IFNA(VLOOKUP(BK77,RP_RouteBlockTime_PostTVL,2,FALSE),""))))))))))</f>
        <v/>
      </c>
      <c r="BN77" s="2"/>
      <c r="BP77" s="236">
        <f ca="1"/>
        <v>4.0972222222222202E-2</v>
      </c>
      <c r="BR77" s="269">
        <f t="shared" si="552"/>
        <v>43736</v>
      </c>
      <c r="BT77" s="278">
        <f t="shared" si="549"/>
        <v>43736</v>
      </c>
      <c r="CK77" s="219">
        <f t="shared" si="437"/>
        <v>2.4305555555555552E-2</v>
      </c>
      <c r="CL77" s="219">
        <v>0.20833333333333301</v>
      </c>
      <c r="CM77" s="219">
        <v>0.211805555555556</v>
      </c>
      <c r="CN77" s="219">
        <f t="shared" si="535"/>
        <v>0.81805555555555554</v>
      </c>
      <c r="CO77" s="219">
        <f t="shared" si="535"/>
        <v>0.14791666666666667</v>
      </c>
      <c r="CP77" s="219">
        <v>0.211805555555556</v>
      </c>
      <c r="CQ77" s="219">
        <v>4.2361111111111099E-2</v>
      </c>
      <c r="CS77" s="219">
        <f t="shared" si="438"/>
        <v>0.13194444444444442</v>
      </c>
      <c r="CT77" s="219">
        <v>0.20833333333333301</v>
      </c>
      <c r="CU77" s="219">
        <v>0.211805555555556</v>
      </c>
      <c r="CV77" s="219">
        <f t="shared" si="536"/>
        <v>0.92569444444444449</v>
      </c>
      <c r="CW77" s="219">
        <f t="shared" si="536"/>
        <v>0.14097222222222222</v>
      </c>
      <c r="CX77" s="219">
        <v>0.211805555555556</v>
      </c>
      <c r="CY77" s="219">
        <v>4.2361111111111099E-2</v>
      </c>
      <c r="DA77" s="240">
        <v>0.27083333333333298</v>
      </c>
      <c r="DB77" s="240">
        <v>0.27777777777777801</v>
      </c>
      <c r="DC77" s="240">
        <v>0.27777777777777801</v>
      </c>
      <c r="DD77" s="240">
        <v>0.27777777777777801</v>
      </c>
      <c r="DE77" s="240">
        <v>0.27777777777777801</v>
      </c>
      <c r="DF77" s="240">
        <v>0.27777777777777801</v>
      </c>
      <c r="DG77" s="240">
        <v>0.27777777777777801</v>
      </c>
      <c r="DH77" s="240">
        <v>0.27777777777777801</v>
      </c>
      <c r="DI77" s="240">
        <v>0.27777777777777801</v>
      </c>
      <c r="DJ77" s="240">
        <v>0.27777777777777801</v>
      </c>
      <c r="DL77" s="2" t="str" cm="1">
        <f t="array" ref="DL77">_xlfn.IFNA(IF(INDEX(SectorsBlocks,ROW()-ROW(DL$5)+2,MATCH(SUBSTITUTE(RPName," ",""),SectorsBlocks_Top,0))&lt;&gt;0,INDEX(SectorsBlocks,ROW()-ROW(DL$5)+2,MATCH(SUBSTITUTE(RPName," ",""),SectorsBlocks_Top,0)),""),"")</f>
        <v>KNX-PER</v>
      </c>
      <c r="DM77" s="250" cm="1">
        <f t="array" ref="DM77">_xlfn.IFNA(IF(INDEX(SectorsBlocks,ROW()-ROW(DM$5)+2,MATCH(SUBSTITUTE(RPName," ",""),SectorsBlocks_Top,0))&lt;&gt;0,INDEX(SectorsBlocks,ROW()-ROW(DM$5)+2,MATCH(SUBSTITUTE(RPName," ",""),SectorsBlocks_Top,0)+1),""),"")</f>
        <v>0.14930555555555555</v>
      </c>
    </row>
    <row r="78" spans="1:117" ht="15" customHeight="1">
      <c r="A78" s="20"/>
      <c r="B78" s="635">
        <f>IFERROR(RP_StartDate+27,"Select an RP")</f>
        <v>43738</v>
      </c>
      <c r="C78" s="636"/>
      <c r="D78" s="419" t="s">
        <v>100</v>
      </c>
      <c r="E78" s="117" t="s">
        <v>521</v>
      </c>
      <c r="F78" s="634" t="s">
        <v>45</v>
      </c>
      <c r="G78" s="209">
        <v>0.89236111111111116</v>
      </c>
      <c r="H78" s="220">
        <f>IF(ISBLANK(RP_Roll_Out_From),"",IF(AND(ISNUMBER(G78),ISNUMBER(RP_Roll_Out_From_UTC)),G78-RP_Roll_Out_From_UTC+IF(G78&lt;RP_Roll_Out_From_UTC,1,0),""))</f>
        <v>0.5590277777777779</v>
      </c>
      <c r="I78" s="221">
        <f>IF(AND(ISNUMBER(H78),ISNUMBER(RP_Roll_Out_CrewBaseUTC)),H78+RP_Roll_Out_CrewBaseUTC-IF(H78+RP_Roll_Out_CrewBaseUTC&gt;1,1,0),"")</f>
        <v>0.95486111111111116</v>
      </c>
      <c r="J78" s="634" t="s">
        <v>38</v>
      </c>
      <c r="K78" s="209">
        <v>0.1388888888888889</v>
      </c>
      <c r="L78" s="220">
        <f>IF(ISBLANK(RP_Roll_Out_To),"",IF(AND(ISNUMBER(K78),ISNUMBER(RP_Roll_Out_To_UTC)),K78-RP_Roll_Out_To_UTC+IF(K78&lt;RP_Roll_Out_To_UTC,1,0),""))</f>
        <v>0.72222222222222221</v>
      </c>
      <c r="M78" s="208">
        <f>IF(AND(ISNUMBER(RP_Roll_Out_CrewBaseUTC),ISNUMBER(L78)),L78+RP_Roll_Out_CrewBaseUTC-IF(L78+RP_Roll_Out_CrewBaseUTC&gt;1,1,0),"")</f>
        <v>0.11805555555555558</v>
      </c>
      <c r="N78" s="254">
        <f>IF(AND(ISNUMBER(L78),ISNUMBER(H78)),TIME(HOUR(L78-H78),MINUTE(L78-H78),0)+IF(L78-H78&lt;0,1,0),"")</f>
        <v>0.16319444444444445</v>
      </c>
      <c r="O78" s="419" t="s">
        <v>100</v>
      </c>
      <c r="P78" s="117" t="s">
        <v>521</v>
      </c>
      <c r="Q78" s="226">
        <f>IFERROR(IF(AND(RP_Roll_Out_Sector&lt;&gt;"",OR(M78&lt;I78,I78&gt;0.5),ISNUMBER(I78)),TIME(HOUR(1-I78+IF(1-I78&lt;0,1,0)),MINUTE(1-I78+IF(1-I78&lt;0,1,0))-IF(M78&gt;I78,TIME(24,0,0)-TIME(HOUR(M78),MINUTE(M78),0),0),0),""),"Error")</f>
        <v>4.5138888888888888E-2</v>
      </c>
      <c r="R78" s="20"/>
      <c r="S78" s="20"/>
      <c r="T78" s="20"/>
      <c r="U78" s="20"/>
      <c r="V78" s="20"/>
      <c r="W78" s="20"/>
      <c r="X78" s="20"/>
      <c r="Y78" s="20"/>
      <c r="Z78" s="218"/>
      <c r="AA78" s="20"/>
      <c r="AB78" s="20"/>
      <c r="AC78" s="20"/>
      <c r="AD78" s="20"/>
      <c r="AE78" s="20"/>
      <c r="AF78" s="20"/>
      <c r="AG78" s="20"/>
      <c r="AH78" s="20"/>
      <c r="AI78" s="392"/>
      <c r="AJ78" s="392"/>
      <c r="AK78" s="392"/>
      <c r="AL78" s="392"/>
      <c r="AM78" s="392"/>
      <c r="AN78" s="392"/>
      <c r="AO78" s="392"/>
      <c r="AP78" s="392"/>
      <c r="AQ78" s="392"/>
      <c r="AR78" s="392"/>
      <c r="AS78" s="392"/>
      <c r="AT78" s="392"/>
      <c r="AU78" s="392"/>
      <c r="AV78" s="20"/>
      <c r="AW78" s="20"/>
      <c r="AX78" s="20"/>
      <c r="AY78" s="20"/>
      <c r="AZ78" s="20"/>
      <c r="BA78" s="20"/>
      <c r="BB78" s="20"/>
      <c r="BC78" s="20"/>
      <c r="BD78" s="20"/>
      <c r="BE78" s="20"/>
      <c r="BF78" s="20"/>
      <c r="BG78" s="20"/>
      <c r="BH78" s="20"/>
      <c r="BI78" s="20"/>
      <c r="BJ78" s="20"/>
      <c r="BK78" s="2" t="str">
        <f t="shared" si="450"/>
        <v/>
      </c>
      <c r="BL78" s="7" t="str">
        <f t="shared" ref="BL78" si="565">IF(AND(ISNUMBER(BM78),BM78&gt;0),BM78,IF(ISNUMBER(VLOOKUP(BK78,RP_Trips,2,FALSE)),VLOOKUP(BK78,RP_Trips,2,FALSE),""))</f>
        <v/>
      </c>
      <c r="BM78" s="7" t="str">
        <f t="shared" ref="BM78" si="566">_xlfn.IFNA(IF(VLOOKUP(BK78,RP_MiscCalc_RouteBlockTimes,2,FALSE)&lt;&gt;0,VLOOKUP(BK78,RP_MiscCalc_RouteBlockTimes,2,FALSE),NA()),_xlfn.IFNA(IF(VLOOKUP(BK78,RP_RouteBlockTime_PreTVL,2,FALSE)&lt;&gt;0,VLOOKUP(BK78,RP_RouteBlockTime_PreTVL,2,FALSE),NA()),_xlfn.IFNA(IF(VLOOKUP(BK78,TVLRouteBlockTimes,2,FALSE)&lt;&gt;0,VLOOKUP(BK78,TVLRouteBlockTimes,2,FALSE),NA()),_xlfn.IFNA(IF(VLOOKUP(BK78,RP_RouteBlockTime_S1,2,FALSE)&lt;&gt;0,VLOOKUP(BK78,RP_RouteBlockTime_S1,2,FALSE),NA()),_xlfn.IFNA(VLOOKUP(BK78,RP_RouteBlockTime_S2,2,FALSE),_xlfn.IFNA(VLOOKUP(BK78,RP_RouteBlockTime_S3,2,FALSE),_xlfn.IFNA(VLOOKUP(BK78,RP_RouteBlockTime_S4,2,FALSE),_xlfn.IFNA(VLOOKUP(BK78,RP_RouteBlockTime_S5,2,FALSE),_xlfn.IFNA(VLOOKUP(BK78,RP_RouteBlockTime_S6,2,FALSE),_xlfn.IFNA(VLOOKUP(BK78,RP_RouteBlockTime_PostTVL,2,FALSE),""))))))))))</f>
        <v/>
      </c>
      <c r="BN78" s="2"/>
      <c r="BP78" s="236">
        <f ca="1"/>
        <v>4.1666666666666699E-2</v>
      </c>
      <c r="BR78" s="269">
        <f t="shared" si="552"/>
        <v>43737</v>
      </c>
      <c r="BT78" s="278">
        <f t="shared" si="549"/>
        <v>43737</v>
      </c>
      <c r="CK78" s="219">
        <f t="shared" si="437"/>
        <v>2.7777777777777776E-2</v>
      </c>
      <c r="CL78" s="219">
        <v>0.211805555555556</v>
      </c>
      <c r="CM78" s="219">
        <v>0.21527777777777801</v>
      </c>
      <c r="CN78" s="219">
        <f t="shared" si="535"/>
        <v>0.81874999999999998</v>
      </c>
      <c r="CO78" s="219">
        <f t="shared" si="535"/>
        <v>0.14861111111111111</v>
      </c>
      <c r="CP78" s="219">
        <v>0.21527777777777801</v>
      </c>
      <c r="CQ78" s="219">
        <v>4.3055555555555597E-2</v>
      </c>
      <c r="CS78" s="219">
        <f t="shared" si="438"/>
        <v>0.13541666666666666</v>
      </c>
      <c r="CT78" s="219">
        <v>0.211805555555556</v>
      </c>
      <c r="CU78" s="219">
        <v>0.21527777777777801</v>
      </c>
      <c r="CV78" s="219">
        <f t="shared" si="536"/>
        <v>0.92638888888888893</v>
      </c>
      <c r="CW78" s="219">
        <f t="shared" si="536"/>
        <v>0.14166666666666666</v>
      </c>
      <c r="CX78" s="219">
        <v>0.21527777777777801</v>
      </c>
      <c r="CY78" s="219">
        <v>4.3055555555555597E-2</v>
      </c>
      <c r="DA78" s="240">
        <v>0.27430555555555602</v>
      </c>
      <c r="DB78" s="240">
        <v>0.28125</v>
      </c>
      <c r="DC78" s="240">
        <v>0.28125</v>
      </c>
      <c r="DD78" s="240">
        <v>0.28125</v>
      </c>
      <c r="DE78" s="240">
        <v>0.28125</v>
      </c>
      <c r="DF78" s="240">
        <v>0.28125</v>
      </c>
      <c r="DG78" s="240">
        <v>0.28125</v>
      </c>
      <c r="DH78" s="240">
        <v>0.28125</v>
      </c>
      <c r="DI78" s="240">
        <v>0.28125</v>
      </c>
      <c r="DJ78" s="240">
        <v>0.28125</v>
      </c>
      <c r="DL78" s="2" t="str" cm="1">
        <f t="array" ref="DL78">_xlfn.IFNA(IF(INDEX(SectorsBlocks,ROW()-ROW(DL$5)+2,MATCH(SUBSTITUTE(RPName," ",""),SectorsBlocks_Top,0))&lt;&gt;0,INDEX(SectorsBlocks,ROW()-ROW(DL$5)+2,MATCH(SUBSTITUTE(RPName," ",""),SectorsBlocks_Top,0)),""),"")</f>
        <v>KTA-PER</v>
      </c>
      <c r="DM78" s="250" cm="1">
        <f t="array" ref="DM78">_xlfn.IFNA(IF(INDEX(SectorsBlocks,ROW()-ROW(DM$5)+2,MATCH(SUBSTITUTE(RPName," ",""),SectorsBlocks_Top,0))&lt;&gt;0,INDEX(SectorsBlocks,ROW()-ROW(DM$5)+2,MATCH(SUBSTITUTE(RPName," ",""),SectorsBlocks_Top,0)+1),""),"")</f>
        <v>8.6805555555555552E-2</v>
      </c>
    </row>
    <row r="79" spans="1:117" ht="15" customHeight="1">
      <c r="A79" s="20"/>
      <c r="B79" s="635"/>
      <c r="C79" s="636"/>
      <c r="D79" s="419"/>
      <c r="E79" s="116" t="s">
        <v>522</v>
      </c>
      <c r="F79" s="634"/>
      <c r="G79" s="210">
        <v>0.87152777777777779</v>
      </c>
      <c r="H79" s="222">
        <f>IF(ISBLANK(RP_Roll_Out_From),"",IF(AND(ISNUMBER(G79),ISNUMBER(RP_Roll_Out_From_UTC)),G79-RP_Roll_Out_From_UTC+IF(G79&lt;RP_Roll_Out_From_UTC,1,0),""))</f>
        <v>0.53819444444444442</v>
      </c>
      <c r="I79" s="223">
        <f>IF(AND(ISNUMBER(H79),ISNUMBER(RP_Roll_Out_CrewBaseUTC)),H79+RP_Roll_Out_CrewBaseUTC-IF(H79+RP_Roll_Out_CrewBaseUTC&gt;1,1,0),"")</f>
        <v>0.93402777777777768</v>
      </c>
      <c r="J79" s="634"/>
      <c r="K79" s="210">
        <v>0.15972222222222224</v>
      </c>
      <c r="L79" s="222">
        <f>IF(ISBLANK(RP_Roll_Out_To),"",IF(AND(ISNUMBER(K79),ISNUMBER(RP_Roll_Out_To_UTC)),K79-RP_Roll_Out_To_UTC+IF(K79&lt;RP_Roll_Out_To_UTC,1,0),""))</f>
        <v>0.74305555555555558</v>
      </c>
      <c r="M79" s="228">
        <f>IF(AND(ISNUMBER(RP_Roll_Out_CrewBaseUTC),ISNUMBER(L79)),L79+RP_Roll_Out_CrewBaseUTC-IF(L79+RP_Roll_Out_CrewBaseUTC&gt;1,1,0),"")</f>
        <v>0.13888888888888884</v>
      </c>
      <c r="N79" s="259">
        <f>IF(AND(ISNUMBER(L79),ISNUMBER(H79)),TIME(HOUR(L79-H79),MINUTE(L79-H79),0)+IF(L79-H79&lt;0,1,0),"")</f>
        <v>0.2048611111111111</v>
      </c>
      <c r="O79" s="419"/>
      <c r="P79" s="116" t="s">
        <v>522</v>
      </c>
      <c r="Q79" s="229">
        <f>IFERROR(IF(AND(RP_Roll_Out_Sector&lt;&gt;"",OR(M79&lt;I79,I79&gt;0.5),ISNUMBER(I79)),TIME(HOUR(1-I79+IF(1-I79&lt;0,1,0)),MINUTE(1-I79+IF(1-I79&lt;0,1,0))-IF(M79&gt;I79,TIME(24,0,0)-TIME(HOUR(M79),MINUTE(M79),0),0),0),""),"Error")</f>
        <v>6.5972222222222224E-2</v>
      </c>
      <c r="R79" s="20"/>
      <c r="S79" s="443" t="s">
        <v>279</v>
      </c>
      <c r="T79" s="444"/>
      <c r="U79" s="444"/>
      <c r="V79" s="453" t="s">
        <v>409</v>
      </c>
      <c r="W79" s="453"/>
      <c r="X79" s="453"/>
      <c r="Y79" s="453"/>
      <c r="Z79" s="453"/>
      <c r="AA79" s="453"/>
      <c r="AB79" s="453"/>
      <c r="AC79" s="453"/>
      <c r="AD79" s="453"/>
      <c r="AE79" s="453"/>
      <c r="AF79" s="20"/>
      <c r="AG79" s="20"/>
      <c r="AH79" s="20"/>
      <c r="AI79" s="392"/>
      <c r="AJ79" s="392"/>
      <c r="AK79" s="392"/>
      <c r="AL79" s="392"/>
      <c r="AM79" s="392"/>
      <c r="AN79" s="392"/>
      <c r="AO79" s="392"/>
      <c r="AP79" s="392"/>
      <c r="AQ79" s="392"/>
      <c r="AR79" s="392"/>
      <c r="AS79" s="392"/>
      <c r="AT79" s="392"/>
      <c r="AU79" s="392"/>
      <c r="AV79" s="20"/>
      <c r="AW79" s="20"/>
      <c r="AX79" s="20"/>
      <c r="AY79" s="20"/>
      <c r="AZ79" s="20"/>
      <c r="BA79" s="20"/>
      <c r="BB79" s="20"/>
      <c r="BC79" s="20"/>
      <c r="BD79" s="20"/>
      <c r="BE79" s="20"/>
      <c r="BF79" s="20"/>
      <c r="BG79" s="20"/>
      <c r="BH79" s="20"/>
      <c r="BI79" s="20"/>
      <c r="BJ79" s="20"/>
      <c r="BK79" s="2" t="str">
        <f t="shared" si="450"/>
        <v/>
      </c>
      <c r="BL79" s="7" t="str">
        <f t="shared" ref="BL79" si="567">IF(AND(ISNUMBER(BM79),BM79&gt;0),BM79,IF(ISNUMBER(VLOOKUP(BK79,RP_Trips,2,FALSE)),VLOOKUP(BK79,RP_Trips,2,FALSE),""))</f>
        <v/>
      </c>
      <c r="BM79" s="7" t="str">
        <f t="shared" ref="BM79" si="568">_xlfn.IFNA(IF(VLOOKUP(BK79,RP_MiscCalc_RouteBlockTimes,2,FALSE)&lt;&gt;0,VLOOKUP(BK79,RP_MiscCalc_RouteBlockTimes,2,FALSE),NA()),_xlfn.IFNA(IF(VLOOKUP(BK79,RP_RouteBlockTime_PreTVL,2,FALSE)&lt;&gt;0,VLOOKUP(BK79,RP_RouteBlockTime_PreTVL,2,FALSE),NA()),_xlfn.IFNA(IF(VLOOKUP(BK79,TVLRouteBlockTimes,2,FALSE)&lt;&gt;0,VLOOKUP(BK79,TVLRouteBlockTimes,2,FALSE),NA()),_xlfn.IFNA(IF(VLOOKUP(BK79,RP_RouteBlockTime_S1,2,FALSE)&lt;&gt;0,VLOOKUP(BK79,RP_RouteBlockTime_S1,2,FALSE),NA()),_xlfn.IFNA(VLOOKUP(BK79,RP_RouteBlockTime_S2,2,FALSE),_xlfn.IFNA(VLOOKUP(BK79,RP_RouteBlockTime_S3,2,FALSE),_xlfn.IFNA(VLOOKUP(BK79,RP_RouteBlockTime_S4,2,FALSE),_xlfn.IFNA(VLOOKUP(BK79,RP_RouteBlockTime_S5,2,FALSE),_xlfn.IFNA(VLOOKUP(BK79,RP_RouteBlockTime_S6,2,FALSE),_xlfn.IFNA(VLOOKUP(BK79,RP_RouteBlockTime_PostTVL,2,FALSE),""))))))))))</f>
        <v/>
      </c>
      <c r="BN79" s="2"/>
      <c r="BP79" s="236">
        <f ca="1"/>
        <v>4.2361111111111099E-2</v>
      </c>
      <c r="BR79" s="269">
        <f t="shared" si="552"/>
        <v>43738</v>
      </c>
      <c r="BT79" s="278">
        <f t="shared" si="549"/>
        <v>43738</v>
      </c>
      <c r="CK79" s="219">
        <f t="shared" si="437"/>
        <v>3.125E-2</v>
      </c>
      <c r="CL79" s="219">
        <v>0.21527777777777801</v>
      </c>
      <c r="CM79" s="219">
        <v>0.21875</v>
      </c>
      <c r="CN79" s="219">
        <f t="shared" si="535"/>
        <v>0.81944444444444442</v>
      </c>
      <c r="CO79" s="219">
        <f t="shared" si="535"/>
        <v>0.14930555555555555</v>
      </c>
      <c r="CP79" s="219">
        <v>0.21875</v>
      </c>
      <c r="CQ79" s="219">
        <v>4.3749999999999997E-2</v>
      </c>
      <c r="CS79" s="219">
        <f t="shared" si="438"/>
        <v>0.13888888888888887</v>
      </c>
      <c r="CT79" s="219">
        <v>0.21527777777777801</v>
      </c>
      <c r="CU79" s="219">
        <v>0.21875</v>
      </c>
      <c r="CV79" s="219">
        <f t="shared" si="536"/>
        <v>0.92708333333333337</v>
      </c>
      <c r="CW79" s="219">
        <f t="shared" si="536"/>
        <v>0.1423611111111111</v>
      </c>
      <c r="CX79" s="219">
        <v>0.21875</v>
      </c>
      <c r="CY79" s="219">
        <v>4.3749999999999997E-2</v>
      </c>
      <c r="DA79" s="240">
        <v>0.27777777777777801</v>
      </c>
      <c r="DB79" s="240">
        <v>0.28472222222222199</v>
      </c>
      <c r="DC79" s="240">
        <v>0.28472222222222199</v>
      </c>
      <c r="DD79" s="240">
        <v>0.28472222222222199</v>
      </c>
      <c r="DE79" s="240">
        <v>0.28472222222222199</v>
      </c>
      <c r="DF79" s="240">
        <v>0.28472222222222199</v>
      </c>
      <c r="DG79" s="240">
        <v>0.28472222222222199</v>
      </c>
      <c r="DH79" s="240">
        <v>0.28472222222222199</v>
      </c>
      <c r="DI79" s="240">
        <v>0.28472222222222199</v>
      </c>
      <c r="DJ79" s="240">
        <v>0.28472222222222199</v>
      </c>
      <c r="DL79" s="2" t="str" cm="1">
        <f t="array" ref="DL79">_xlfn.IFNA(IF(INDEX(SectorsBlocks,ROW()-ROW(DL$5)+2,MATCH(SUBSTITUTE(RPName," ",""),SectorsBlocks_Top,0))&lt;&gt;0,INDEX(SectorsBlocks,ROW()-ROW(DL$5)+2,MATCH(SUBSTITUTE(RPName," ",""),SectorsBlocks_Top,0)),""),"")</f>
        <v>LNO-PER</v>
      </c>
      <c r="DM79" s="250" cm="1">
        <f t="array" ref="DM79">_xlfn.IFNA(IF(INDEX(SectorsBlocks,ROW()-ROW(DM$5)+2,MATCH(SUBSTITUTE(RPName," ",""),SectorsBlocks_Top,0))&lt;&gt;0,INDEX(SectorsBlocks,ROW()-ROW(DM$5)+2,MATCH(SUBSTITUTE(RPName," ",""),SectorsBlocks_Top,0)+1),""),"")</f>
        <v>5.5555555555555552E-2</v>
      </c>
    </row>
    <row r="80" spans="1:117" ht="15" customHeight="1">
      <c r="A80" s="20"/>
      <c r="B80" s="635"/>
      <c r="C80" s="636"/>
      <c r="D80" s="447" t="s">
        <v>242</v>
      </c>
      <c r="E80" s="117" t="s">
        <v>521</v>
      </c>
      <c r="F80" s="231" t="s">
        <v>431</v>
      </c>
      <c r="G80" s="211">
        <v>0.90972222222222221</v>
      </c>
      <c r="H80" s="213">
        <f>IF(ISBLANK(RP_Roll_Out_From),"",IF(AND(ISNUMBER(G80),ISNUMBER(RP_Roll_Out_From_UTC)),G80-RP_Roll_Out_From_UTC+IF(G80&lt;RP_Roll_Out_From_UTC,1,0),""))</f>
        <v>0.57638888888888884</v>
      </c>
      <c r="I80" s="214">
        <f>IF(AND(ISNUMBER(H80),ISNUMBER(RP_Roll_Out_CrewBaseUTC)),H80+RP_Roll_Out_CrewBaseUTC-IF(H80+RP_Roll_Out_CrewBaseUTC&gt;1,1,0),"")</f>
        <v>0.9722222222222221</v>
      </c>
      <c r="J80" s="231" t="s">
        <v>431</v>
      </c>
      <c r="K80" s="211">
        <v>0.13194444444444445</v>
      </c>
      <c r="L80" s="213">
        <f>IF(ISBLANK(RP_Roll_Out_To),"",IF(AND(ISNUMBER(K80),ISNUMBER(RP_Roll_Out_To_UTC)),K80-RP_Roll_Out_To_UTC+IF(K80&lt;RP_Roll_Out_To_UTC,1,0),""))</f>
        <v>0.71527777777777779</v>
      </c>
      <c r="M80" s="214">
        <f>IF(AND(ISNUMBER(RP_Roll_Out_CrewBaseUTC),ISNUMBER(L80)),L80+RP_Roll_Out_CrewBaseUTC-IF(L80+RP_Roll_Out_CrewBaseUTC&gt;1,1,0),"")</f>
        <v>0.11111111111111116</v>
      </c>
      <c r="N80" s="260">
        <f>IF(AND(ISNUMBER(L80),ISNUMBER(H80)),TIME(HOUR(L80-H80),MINUTE(L80-H80),0)+IF(L80-H80&lt;0,1,0),"")</f>
        <v>0.1388888888888889</v>
      </c>
      <c r="O80" s="447" t="s">
        <v>242</v>
      </c>
      <c r="P80" s="117" t="s">
        <v>521</v>
      </c>
      <c r="Q80" s="230">
        <f>IFERROR(IF(AND(RP_Roll_Out_Sector&lt;&gt;"",OR(M80&lt;I80,I80&gt;0.5),ISNUMBER(I80)),TIME(HOUR(1-I80+IF(1-I80&lt;0,1,0)),MINUTE(1-I80+IF(1-I80&lt;0,1,0))-IF(M80&gt;I80,TIME(24,0,0)-TIME(HOUR(M80),MINUTE(M80),0),0),0),""),"Error")</f>
        <v>2.7777777777777776E-2</v>
      </c>
      <c r="R80" s="20"/>
      <c r="S80" s="445" t="s">
        <v>267</v>
      </c>
      <c r="T80" s="446"/>
      <c r="U80" s="446"/>
      <c r="V80" s="452" t="s">
        <v>410</v>
      </c>
      <c r="W80" s="452"/>
      <c r="X80" s="452"/>
      <c r="Y80" s="452"/>
      <c r="Z80" s="452"/>
      <c r="AA80" s="452"/>
      <c r="AB80" s="452"/>
      <c r="AC80" s="452"/>
      <c r="AD80" s="452"/>
      <c r="AE80" s="452"/>
      <c r="AF80" s="20"/>
      <c r="AG80" s="20"/>
      <c r="AH80" s="20"/>
      <c r="AI80" s="392"/>
      <c r="AJ80" s="392"/>
      <c r="AK80" s="392"/>
      <c r="AL80" s="392"/>
      <c r="AM80" s="392"/>
      <c r="AN80" s="392"/>
      <c r="AO80" s="392"/>
      <c r="AP80" s="392"/>
      <c r="AQ80" s="392"/>
      <c r="AR80" s="392"/>
      <c r="AS80" s="392"/>
      <c r="AT80" s="392"/>
      <c r="AU80" s="392"/>
      <c r="AV80" s="20"/>
      <c r="AW80" s="20"/>
      <c r="AX80" s="20"/>
      <c r="AY80" s="20"/>
      <c r="AZ80" s="20"/>
      <c r="BA80" s="20"/>
      <c r="BB80" s="20"/>
      <c r="BC80" s="20"/>
      <c r="BD80" s="20"/>
      <c r="BE80" s="20"/>
      <c r="BF80" s="20"/>
      <c r="BG80" s="20"/>
      <c r="BH80" s="20"/>
      <c r="BI80" s="20"/>
      <c r="BJ80" s="20"/>
      <c r="BK80" s="2" t="str">
        <f t="shared" si="450"/>
        <v/>
      </c>
      <c r="BL80" s="7" t="str">
        <f t="shared" ref="BL80" si="569">IF(AND(ISNUMBER(BM80),BM80&gt;0),BM80,IF(ISNUMBER(VLOOKUP(BK80,RP_Trips,2,FALSE)),VLOOKUP(BK80,RP_Trips,2,FALSE),""))</f>
        <v/>
      </c>
      <c r="BM80" s="7" t="str">
        <f t="shared" ref="BM80" si="570">_xlfn.IFNA(IF(VLOOKUP(BK80,RP_MiscCalc_RouteBlockTimes,2,FALSE)&lt;&gt;0,VLOOKUP(BK80,RP_MiscCalc_RouteBlockTimes,2,FALSE),NA()),_xlfn.IFNA(IF(VLOOKUP(BK80,RP_RouteBlockTime_PreTVL,2,FALSE)&lt;&gt;0,VLOOKUP(BK80,RP_RouteBlockTime_PreTVL,2,FALSE),NA()),_xlfn.IFNA(IF(VLOOKUP(BK80,TVLRouteBlockTimes,2,FALSE)&lt;&gt;0,VLOOKUP(BK80,TVLRouteBlockTimes,2,FALSE),NA()),_xlfn.IFNA(IF(VLOOKUP(BK80,RP_RouteBlockTime_S1,2,FALSE)&lt;&gt;0,VLOOKUP(BK80,RP_RouteBlockTime_S1,2,FALSE),NA()),_xlfn.IFNA(VLOOKUP(BK80,RP_RouteBlockTime_S2,2,FALSE),_xlfn.IFNA(VLOOKUP(BK80,RP_RouteBlockTime_S3,2,FALSE),_xlfn.IFNA(VLOOKUP(BK80,RP_RouteBlockTime_S4,2,FALSE),_xlfn.IFNA(VLOOKUP(BK80,RP_RouteBlockTime_S5,2,FALSE),_xlfn.IFNA(VLOOKUP(BK80,RP_RouteBlockTime_S6,2,FALSE),_xlfn.IFNA(VLOOKUP(BK80,RP_RouteBlockTime_PostTVL,2,FALSE),""))))))))))</f>
        <v/>
      </c>
      <c r="BN80" s="2"/>
      <c r="BP80" s="236">
        <f ca="1"/>
        <v>4.3055555555555597E-2</v>
      </c>
      <c r="BT80" s="275"/>
      <c r="CK80" s="219">
        <f t="shared" si="437"/>
        <v>3.4722222222222224E-2</v>
      </c>
      <c r="CL80" s="219">
        <v>0.21875</v>
      </c>
      <c r="CM80" s="219">
        <v>0.22222222222222199</v>
      </c>
      <c r="CN80" s="219">
        <f t="shared" ref="CN80:CO95" si="571">IF(CN79=1,TIME(0,1,0),TIME(HOUR(CN79),MINUTE(CN79),0)+TIME(0,1,0))</f>
        <v>0.82013888888888886</v>
      </c>
      <c r="CO80" s="219">
        <f t="shared" si="571"/>
        <v>0.15</v>
      </c>
      <c r="CP80" s="219">
        <v>0.22222222222222199</v>
      </c>
      <c r="CQ80" s="219">
        <v>4.4444444444444398E-2</v>
      </c>
      <c r="CS80" s="219">
        <f t="shared" si="438"/>
        <v>0.1423611111111111</v>
      </c>
      <c r="CT80" s="219">
        <v>0.21875</v>
      </c>
      <c r="CU80" s="219">
        <v>0.22222222222222199</v>
      </c>
      <c r="CV80" s="219">
        <f t="shared" ref="CV80:CW95" si="572">IF(CV79=1,TIME(0,1,0),TIME(HOUR(CV79),MINUTE(CV79),0)+TIME(0,1,0))</f>
        <v>0.92777777777777781</v>
      </c>
      <c r="CW80" s="219">
        <f t="shared" si="572"/>
        <v>0.14305555555555555</v>
      </c>
      <c r="CX80" s="219">
        <v>0.22222222222222199</v>
      </c>
      <c r="CY80" s="219">
        <v>4.4444444444444398E-2</v>
      </c>
      <c r="DA80" s="240">
        <v>0.28125</v>
      </c>
      <c r="DB80" s="240">
        <v>0.28819444444444497</v>
      </c>
      <c r="DC80" s="240">
        <v>0.28819444444444497</v>
      </c>
      <c r="DD80" s="240">
        <v>0.28819444444444497</v>
      </c>
      <c r="DE80" s="240">
        <v>0.28819444444444497</v>
      </c>
      <c r="DF80" s="240">
        <v>0.28819444444444497</v>
      </c>
      <c r="DG80" s="240">
        <v>0.28819444444444497</v>
      </c>
      <c r="DH80" s="240">
        <v>0.28819444444444497</v>
      </c>
      <c r="DI80" s="240">
        <v>0.28819444444444497</v>
      </c>
      <c r="DJ80" s="240">
        <v>0.28819444444444497</v>
      </c>
      <c r="DL80" s="2" t="str" cm="1">
        <f t="array" ref="DL80">_xlfn.IFNA(IF(INDEX(SectorsBlocks,ROW()-ROW(DL$5)+2,MATCH(SUBSTITUTE(RPName," ",""),SectorsBlocks_Top,0))&lt;&gt;0,INDEX(SectorsBlocks,ROW()-ROW(DL$5)+2,MATCH(SUBSTITUTE(RPName," ",""),SectorsBlocks_Top,0)),""),"")</f>
        <v>LST-BNE</v>
      </c>
      <c r="DM80" s="250" cm="1">
        <f t="array" ref="DM80">_xlfn.IFNA(IF(INDEX(SectorsBlocks,ROW()-ROW(DM$5)+2,MATCH(SUBSTITUTE(RPName," ",""),SectorsBlocks_Top,0))&lt;&gt;0,INDEX(SectorsBlocks,ROW()-ROW(DM$5)+2,MATCH(SUBSTITUTE(RPName," ",""),SectorsBlocks_Top,0)+1),""),"")</f>
        <v>0.10416666666666667</v>
      </c>
    </row>
    <row r="81" spans="1:117" ht="15" customHeight="1" thickBot="1">
      <c r="A81" s="20"/>
      <c r="B81" s="631" t="s">
        <v>495</v>
      </c>
      <c r="C81" s="632"/>
      <c r="D81" s="448"/>
      <c r="E81" s="204" t="s">
        <v>522</v>
      </c>
      <c r="F81" s="232">
        <v>0.33333333333333331</v>
      </c>
      <c r="G81" s="212">
        <v>0.87152777777777779</v>
      </c>
      <c r="H81" s="215">
        <f>IF(ISBLANK(RP_Roll_Out_From),"",IF(AND(ISNUMBER(G81),ISNUMBER(RP_Roll_Out_From_UTC)),G81-RP_Roll_Out_From_UTC+IF(G81&lt;RP_Roll_Out_From_UTC,1,0),""))</f>
        <v>0.53819444444444442</v>
      </c>
      <c r="I81" s="216">
        <f>IF(AND(ISNUMBER(H81),ISNUMBER(RP_Roll_Out_CrewBaseUTC)),H81+RP_Roll_Out_CrewBaseUTC-IF(H81+RP_Roll_Out_CrewBaseUTC&gt;1,1,0),"")</f>
        <v>0.93402777777777768</v>
      </c>
      <c r="J81" s="232">
        <v>0.41666666666666669</v>
      </c>
      <c r="K81" s="212">
        <v>0.15277777777777776</v>
      </c>
      <c r="L81" s="215">
        <f>IF(ISBLANK(RP_Roll_Out_To),"",IF(AND(ISNUMBER(K81),ISNUMBER(RP_Roll_Out_To_UTC)),K81-RP_Roll_Out_To_UTC+IF(K81&lt;RP_Roll_Out_To_UTC,1,0),""))</f>
        <v>0.73611111111111105</v>
      </c>
      <c r="M81" s="216">
        <f>IF(AND(ISNUMBER(RP_Roll_Out_CrewBaseUTC),ISNUMBER(L81)),L81+RP_Roll_Out_CrewBaseUTC-IF(L81+RP_Roll_Out_CrewBaseUTC&gt;1,1,0),"")</f>
        <v>0.13194444444444442</v>
      </c>
      <c r="N81" s="257">
        <f>IF(AND(ISNUMBER(L81),ISNUMBER(H81)),TIME(HOUR(L81-H81),MINUTE(L81-H81),0)+IF(L81-H81&lt;0,1,0),"")</f>
        <v>0.19791666666666666</v>
      </c>
      <c r="O81" s="448"/>
      <c r="P81" s="204" t="s">
        <v>522</v>
      </c>
      <c r="Q81" s="227">
        <f>IFERROR(IF(AND(RP_Roll_Out_Sector&lt;&gt;"",OR(M81&lt;I81,I81&gt;0.5),ISNUMBER(I81)),TIME(HOUR(1-I81+IF(1-I81&lt;0,1,0)),MINUTE(1-I81+IF(1-I81&lt;0,1,0))-IF(M81&gt;I81,TIME(24,0,0)-TIME(HOUR(M81),MINUTE(M81),0),0),0),""),"Error")</f>
        <v>6.5972222222222224E-2</v>
      </c>
      <c r="R81" s="20"/>
      <c r="S81" s="445" t="s">
        <v>268</v>
      </c>
      <c r="T81" s="446"/>
      <c r="U81" s="446"/>
      <c r="V81" s="452" t="s">
        <v>411</v>
      </c>
      <c r="W81" s="452"/>
      <c r="X81" s="452"/>
      <c r="Y81" s="452"/>
      <c r="Z81" s="452"/>
      <c r="AA81" s="452"/>
      <c r="AB81" s="452"/>
      <c r="AC81" s="452"/>
      <c r="AD81" s="452"/>
      <c r="AE81" s="452"/>
      <c r="AF81" s="20"/>
      <c r="AG81" s="20"/>
      <c r="AH81" s="20"/>
      <c r="AI81" s="392"/>
      <c r="AJ81" s="392"/>
      <c r="AK81" s="392"/>
      <c r="AL81" s="392"/>
      <c r="AM81" s="392"/>
      <c r="AN81" s="392"/>
      <c r="AO81" s="392"/>
      <c r="AP81" s="392"/>
      <c r="AQ81" s="392"/>
      <c r="AR81" s="392"/>
      <c r="AS81" s="392"/>
      <c r="AT81" s="392"/>
      <c r="AU81" s="392"/>
      <c r="AV81" s="20"/>
      <c r="AW81" s="20"/>
      <c r="AX81" s="20"/>
      <c r="AY81" s="20"/>
      <c r="AZ81" s="20"/>
      <c r="BA81" s="20"/>
      <c r="BB81" s="20"/>
      <c r="BC81" s="20"/>
      <c r="BD81" s="20"/>
      <c r="BE81" s="20"/>
      <c r="BF81" s="20"/>
      <c r="BG81" s="20"/>
      <c r="BH81" s="20"/>
      <c r="BI81" s="20"/>
      <c r="BJ81" s="20"/>
      <c r="BK81" s="2" t="str">
        <f t="shared" si="450"/>
        <v/>
      </c>
      <c r="BL81" s="7" t="str">
        <f t="shared" ref="BL81" si="573">IF(AND(ISNUMBER(BM81),BM81&gt;0),BM81,IF(ISNUMBER(VLOOKUP(BK81,RP_Trips,2,FALSE)),VLOOKUP(BK81,RP_Trips,2,FALSE),""))</f>
        <v/>
      </c>
      <c r="BM81" s="7" t="str">
        <f t="shared" ref="BM81" si="574">_xlfn.IFNA(IF(VLOOKUP(BK81,RP_MiscCalc_RouteBlockTimes,2,FALSE)&lt;&gt;0,VLOOKUP(BK81,RP_MiscCalc_RouteBlockTimes,2,FALSE),NA()),_xlfn.IFNA(IF(VLOOKUP(BK81,RP_RouteBlockTime_PreTVL,2,FALSE)&lt;&gt;0,VLOOKUP(BK81,RP_RouteBlockTime_PreTVL,2,FALSE),NA()),_xlfn.IFNA(IF(VLOOKUP(BK81,TVLRouteBlockTimes,2,FALSE)&lt;&gt;0,VLOOKUP(BK81,TVLRouteBlockTimes,2,FALSE),NA()),_xlfn.IFNA(IF(VLOOKUP(BK81,RP_RouteBlockTime_S1,2,FALSE)&lt;&gt;0,VLOOKUP(BK81,RP_RouteBlockTime_S1,2,FALSE),NA()),_xlfn.IFNA(VLOOKUP(BK81,RP_RouteBlockTime_S2,2,FALSE),_xlfn.IFNA(VLOOKUP(BK81,RP_RouteBlockTime_S3,2,FALSE),_xlfn.IFNA(VLOOKUP(BK81,RP_RouteBlockTime_S4,2,FALSE),_xlfn.IFNA(VLOOKUP(BK81,RP_RouteBlockTime_S5,2,FALSE),_xlfn.IFNA(VLOOKUP(BK81,RP_RouteBlockTime_S6,2,FALSE),_xlfn.IFNA(VLOOKUP(BK81,RP_RouteBlockTime_PostTVL,2,FALSE),""))))))))))</f>
        <v/>
      </c>
      <c r="BN81" s="2"/>
      <c r="BP81" s="236">
        <f ca="1"/>
        <v>4.3749999999999997E-2</v>
      </c>
      <c r="BT81" s="275"/>
      <c r="CK81" s="219">
        <f t="shared" si="437"/>
        <v>3.8194444444444448E-2</v>
      </c>
      <c r="CL81" s="219">
        <v>0.22222222222222199</v>
      </c>
      <c r="CM81" s="219">
        <v>0.225694444444444</v>
      </c>
      <c r="CN81" s="219">
        <f t="shared" si="571"/>
        <v>0.8208333333333333</v>
      </c>
      <c r="CO81" s="219">
        <f t="shared" si="571"/>
        <v>0.15069444444444444</v>
      </c>
      <c r="CP81" s="219">
        <v>0.225694444444444</v>
      </c>
      <c r="CQ81" s="219">
        <v>4.5138888888888902E-2</v>
      </c>
      <c r="CS81" s="219">
        <f t="shared" si="438"/>
        <v>0.14583333333333331</v>
      </c>
      <c r="CT81" s="219">
        <v>0.22222222222222199</v>
      </c>
      <c r="CU81" s="219">
        <v>0.225694444444444</v>
      </c>
      <c r="CV81" s="219">
        <f t="shared" si="572"/>
        <v>0.92847222222222225</v>
      </c>
      <c r="CW81" s="219">
        <f t="shared" si="572"/>
        <v>0.14374999999999999</v>
      </c>
      <c r="CX81" s="219">
        <v>0.225694444444444</v>
      </c>
      <c r="CY81" s="219">
        <v>4.5138888888888902E-2</v>
      </c>
      <c r="DA81" s="240">
        <v>0.28472222222222199</v>
      </c>
      <c r="DB81" s="240">
        <v>0.29166666666666702</v>
      </c>
      <c r="DC81" s="240">
        <v>0.29166666666666702</v>
      </c>
      <c r="DD81" s="240">
        <v>0.29166666666666702</v>
      </c>
      <c r="DE81" s="240">
        <v>0.29166666666666702</v>
      </c>
      <c r="DF81" s="240">
        <v>0.29166666666666702</v>
      </c>
      <c r="DG81" s="240">
        <v>0.29166666666666702</v>
      </c>
      <c r="DH81" s="240">
        <v>0.29166666666666702</v>
      </c>
      <c r="DI81" s="240">
        <v>0.29166666666666702</v>
      </c>
      <c r="DJ81" s="240">
        <v>0.29166666666666702</v>
      </c>
      <c r="DL81" s="2" t="str" cm="1">
        <f t="array" ref="DL81">_xlfn.IFNA(IF(INDEX(SectorsBlocks,ROW()-ROW(DL$5)+2,MATCH(SUBSTITUTE(RPName," ",""),SectorsBlocks_Top,0))&lt;&gt;0,INDEX(SectorsBlocks,ROW()-ROW(DL$5)+2,MATCH(SUBSTITUTE(RPName," ",""),SectorsBlocks_Top,0)),""),"")</f>
        <v>LST-MEL</v>
      </c>
      <c r="DM81" s="250" cm="1">
        <f t="array" ref="DM81">_xlfn.IFNA(IF(INDEX(SectorsBlocks,ROW()-ROW(DM$5)+2,MATCH(SUBSTITUTE(RPName," ",""),SectorsBlocks_Top,0))&lt;&gt;0,INDEX(SectorsBlocks,ROW()-ROW(DM$5)+2,MATCH(SUBSTITUTE(RPName," ",""),SectorsBlocks_Top,0)+1),""),"")</f>
        <v>4.1666666666666664E-2</v>
      </c>
    </row>
    <row r="82" spans="1:117" ht="15" customHeight="1">
      <c r="A82" s="20"/>
      <c r="B82" s="399" t="s">
        <v>660</v>
      </c>
      <c r="C82" s="399"/>
      <c r="D82" s="399"/>
      <c r="E82" s="399"/>
      <c r="F82" s="399"/>
      <c r="G82" s="399"/>
      <c r="H82" s="399"/>
      <c r="I82" s="399"/>
      <c r="J82" s="399"/>
      <c r="K82" s="399"/>
      <c r="L82" s="399"/>
      <c r="M82" s="399"/>
      <c r="N82" s="399"/>
      <c r="O82" s="399"/>
      <c r="P82" s="399"/>
      <c r="Q82" s="399"/>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 t="str">
        <f t="shared" si="450"/>
        <v/>
      </c>
      <c r="BL82" s="7" t="str">
        <f t="shared" ref="BL82" si="575">IF(AND(ISNUMBER(BM82),BM82&gt;0),BM82,IF(ISNUMBER(VLOOKUP(BK82,RP_Trips,2,FALSE)),VLOOKUP(BK82,RP_Trips,2,FALSE),""))</f>
        <v/>
      </c>
      <c r="BM82" s="7" t="str">
        <f t="shared" ref="BM82" si="576">_xlfn.IFNA(IF(VLOOKUP(BK82,RP_MiscCalc_RouteBlockTimes,2,FALSE)&lt;&gt;0,VLOOKUP(BK82,RP_MiscCalc_RouteBlockTimes,2,FALSE),NA()),_xlfn.IFNA(IF(VLOOKUP(BK82,RP_RouteBlockTime_PreTVL,2,FALSE)&lt;&gt;0,VLOOKUP(BK82,RP_RouteBlockTime_PreTVL,2,FALSE),NA()),_xlfn.IFNA(IF(VLOOKUP(BK82,TVLRouteBlockTimes,2,FALSE)&lt;&gt;0,VLOOKUP(BK82,TVLRouteBlockTimes,2,FALSE),NA()),_xlfn.IFNA(IF(VLOOKUP(BK82,RP_RouteBlockTime_S1,2,FALSE)&lt;&gt;0,VLOOKUP(BK82,RP_RouteBlockTime_S1,2,FALSE),NA()),_xlfn.IFNA(VLOOKUP(BK82,RP_RouteBlockTime_S2,2,FALSE),_xlfn.IFNA(VLOOKUP(BK82,RP_RouteBlockTime_S3,2,FALSE),_xlfn.IFNA(VLOOKUP(BK82,RP_RouteBlockTime_S4,2,FALSE),_xlfn.IFNA(VLOOKUP(BK82,RP_RouteBlockTime_S5,2,FALSE),_xlfn.IFNA(VLOOKUP(BK82,RP_RouteBlockTime_S6,2,FALSE),_xlfn.IFNA(VLOOKUP(BK82,RP_RouteBlockTime_PostTVL,2,FALSE),""))))))))))</f>
        <v/>
      </c>
      <c r="BN82" s="2"/>
      <c r="BP82" s="236">
        <f ca="1"/>
        <v>4.4444444444444398E-2</v>
      </c>
      <c r="BT82" s="275"/>
      <c r="CK82" s="219">
        <f t="shared" si="437"/>
        <v>4.1666666666666671E-2</v>
      </c>
      <c r="CL82" s="219">
        <v>0.225694444444444</v>
      </c>
      <c r="CM82" s="219">
        <v>0.22916666666666699</v>
      </c>
      <c r="CN82" s="219">
        <f t="shared" si="571"/>
        <v>0.82152777777777775</v>
      </c>
      <c r="CO82" s="219">
        <f t="shared" si="571"/>
        <v>0.15138888888888888</v>
      </c>
      <c r="CP82" s="219">
        <v>0.22916666666666699</v>
      </c>
      <c r="CQ82" s="219">
        <v>4.5833333333333302E-2</v>
      </c>
      <c r="CS82" s="219">
        <f t="shared" si="438"/>
        <v>0.14930555555555555</v>
      </c>
      <c r="CT82" s="219">
        <v>0.225694444444444</v>
      </c>
      <c r="CU82" s="219">
        <v>0.22916666666666699</v>
      </c>
      <c r="CV82" s="219">
        <f t="shared" si="572"/>
        <v>0.9291666666666667</v>
      </c>
      <c r="CW82" s="219">
        <f t="shared" si="572"/>
        <v>0.14444444444444443</v>
      </c>
      <c r="CX82" s="219">
        <v>0.22916666666666699</v>
      </c>
      <c r="CY82" s="219">
        <v>4.5833333333333302E-2</v>
      </c>
      <c r="DA82" s="240">
        <v>0.28819444444444497</v>
      </c>
      <c r="DB82" s="240">
        <v>0.29513888888888901</v>
      </c>
      <c r="DC82" s="240">
        <v>0.29513888888888901</v>
      </c>
      <c r="DD82" s="240">
        <v>0.29513888888888901</v>
      </c>
      <c r="DE82" s="240">
        <v>0.29513888888888901</v>
      </c>
      <c r="DF82" s="240">
        <v>0.29513888888888901</v>
      </c>
      <c r="DG82" s="240">
        <v>0.29513888888888901</v>
      </c>
      <c r="DH82" s="240">
        <v>0.29513888888888901</v>
      </c>
      <c r="DI82" s="240">
        <v>0.29513888888888901</v>
      </c>
      <c r="DJ82" s="240">
        <v>0.29513888888888901</v>
      </c>
      <c r="DL82" s="2" t="str" cm="1">
        <f t="array" ref="DL82">_xlfn.IFNA(IF(INDEX(SectorsBlocks,ROW()-ROW(DL$5)+2,MATCH(SUBSTITUTE(RPName," ",""),SectorsBlocks_Top,0))&lt;&gt;0,INDEX(SectorsBlocks,ROW()-ROW(DL$5)+2,MATCH(SUBSTITUTE(RPName," ",""),SectorsBlocks_Top,0)),""),"")</f>
        <v>LST-SYD</v>
      </c>
      <c r="DM82" s="250" cm="1">
        <f t="array" ref="DM82">_xlfn.IFNA(IF(INDEX(SectorsBlocks,ROW()-ROW(DM$5)+2,MATCH(SUBSTITUTE(RPName," ",""),SectorsBlocks_Top,0))&lt;&gt;0,INDEX(SectorsBlocks,ROW()-ROW(DM$5)+2,MATCH(SUBSTITUTE(RPName," ",""),SectorsBlocks_Top,0)+1),""),"")</f>
        <v>6.5972222222222224E-2</v>
      </c>
    </row>
    <row r="83" spans="1:117" ht="15" customHeight="1">
      <c r="A83" s="20"/>
      <c r="B83" s="400"/>
      <c r="C83" s="400"/>
      <c r="D83" s="400"/>
      <c r="E83" s="400"/>
      <c r="F83" s="400"/>
      <c r="G83" s="400"/>
      <c r="H83" s="400"/>
      <c r="I83" s="400"/>
      <c r="J83" s="400"/>
      <c r="K83" s="400"/>
      <c r="L83" s="400"/>
      <c r="M83" s="400"/>
      <c r="N83" s="400"/>
      <c r="O83" s="400"/>
      <c r="P83" s="400"/>
      <c r="Q83" s="40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 t="str">
        <f t="shared" si="450"/>
        <v/>
      </c>
      <c r="BL83" s="7" t="str">
        <f t="shared" ref="BL83" si="577">IF(AND(ISNUMBER(BM83),BM83&gt;0),BM83,IF(ISNUMBER(VLOOKUP(BK83,RP_Trips,2,FALSE)),VLOOKUP(BK83,RP_Trips,2,FALSE),""))</f>
        <v/>
      </c>
      <c r="BM83" s="7" t="str">
        <f t="shared" ref="BM83" si="578">_xlfn.IFNA(IF(VLOOKUP(BK83,RP_MiscCalc_RouteBlockTimes,2,FALSE)&lt;&gt;0,VLOOKUP(BK83,RP_MiscCalc_RouteBlockTimes,2,FALSE),NA()),_xlfn.IFNA(IF(VLOOKUP(BK83,RP_RouteBlockTime_PreTVL,2,FALSE)&lt;&gt;0,VLOOKUP(BK83,RP_RouteBlockTime_PreTVL,2,FALSE),NA()),_xlfn.IFNA(IF(VLOOKUP(BK83,TVLRouteBlockTimes,2,FALSE)&lt;&gt;0,VLOOKUP(BK83,TVLRouteBlockTimes,2,FALSE),NA()),_xlfn.IFNA(IF(VLOOKUP(BK83,RP_RouteBlockTime_S1,2,FALSE)&lt;&gt;0,VLOOKUP(BK83,RP_RouteBlockTime_S1,2,FALSE),NA()),_xlfn.IFNA(VLOOKUP(BK83,RP_RouteBlockTime_S2,2,FALSE),_xlfn.IFNA(VLOOKUP(BK83,RP_RouteBlockTime_S3,2,FALSE),_xlfn.IFNA(VLOOKUP(BK83,RP_RouteBlockTime_S4,2,FALSE),_xlfn.IFNA(VLOOKUP(BK83,RP_RouteBlockTime_S5,2,FALSE),_xlfn.IFNA(VLOOKUP(BK83,RP_RouteBlockTime_S6,2,FALSE),_xlfn.IFNA(VLOOKUP(BK83,RP_RouteBlockTime_PostTVL,2,FALSE),""))))))))))</f>
        <v/>
      </c>
      <c r="BN83" s="2"/>
      <c r="BP83" s="236">
        <f ca="1"/>
        <v>4.5138888888888902E-2</v>
      </c>
      <c r="BT83" s="275"/>
      <c r="CK83" s="219">
        <f t="shared" si="437"/>
        <v>4.5138888888888888E-2</v>
      </c>
      <c r="CL83" s="219">
        <v>0.22916666666666699</v>
      </c>
      <c r="CM83" s="219">
        <v>0.23263888888888901</v>
      </c>
      <c r="CN83" s="219">
        <f t="shared" si="571"/>
        <v>0.82222222222222219</v>
      </c>
      <c r="CO83" s="219">
        <f t="shared" si="571"/>
        <v>0.15208333333333332</v>
      </c>
      <c r="CP83" s="219">
        <v>0.23263888888888901</v>
      </c>
      <c r="CQ83" s="219">
        <v>4.65277777777778E-2</v>
      </c>
      <c r="CS83" s="219">
        <f t="shared" si="438"/>
        <v>0.15277777777777776</v>
      </c>
      <c r="CT83" s="219">
        <v>0.22916666666666699</v>
      </c>
      <c r="CU83" s="219">
        <v>0.23263888888888901</v>
      </c>
      <c r="CV83" s="219">
        <f t="shared" si="572"/>
        <v>0.92986111111111114</v>
      </c>
      <c r="CW83" s="219">
        <f t="shared" si="572"/>
        <v>0.14513888888888887</v>
      </c>
      <c r="CX83" s="219">
        <v>0.23263888888888901</v>
      </c>
      <c r="CY83" s="219">
        <v>4.65277777777778E-2</v>
      </c>
      <c r="DA83" s="240">
        <v>0.29166666666666702</v>
      </c>
      <c r="DB83" s="240">
        <v>0.29861111111111099</v>
      </c>
      <c r="DC83" s="240">
        <v>0.29861111111111099</v>
      </c>
      <c r="DD83" s="240">
        <v>0.29861111111111099</v>
      </c>
      <c r="DE83" s="240">
        <v>0.29861111111111099</v>
      </c>
      <c r="DF83" s="240">
        <v>0.29861111111111099</v>
      </c>
      <c r="DG83" s="240">
        <v>0.29861111111111099</v>
      </c>
      <c r="DH83" s="240">
        <v>0.29861111111111099</v>
      </c>
      <c r="DI83" s="240">
        <v>0.29861111111111099</v>
      </c>
      <c r="DJ83" s="240">
        <v>0.29861111111111099</v>
      </c>
      <c r="DL83" s="2" t="str" cm="1">
        <f t="array" ref="DL83">_xlfn.IFNA(IF(INDEX(SectorsBlocks,ROW()-ROW(DL$5)+2,MATCH(SUBSTITUTE(RPName," ",""),SectorsBlocks_Top,0))&lt;&gt;0,INDEX(SectorsBlocks,ROW()-ROW(DL$5)+2,MATCH(SUBSTITUTE(RPName," ",""),SectorsBlocks_Top,0)),""),"")</f>
        <v>MCY-MEL</v>
      </c>
      <c r="DM83" s="250" cm="1">
        <f t="array" ref="DM83">_xlfn.IFNA(IF(INDEX(SectorsBlocks,ROW()-ROW(DM$5)+2,MATCH(SUBSTITUTE(RPName," ",""),SectorsBlocks_Top,0))&lt;&gt;0,INDEX(SectorsBlocks,ROW()-ROW(DM$5)+2,MATCH(SUBSTITUTE(RPName," ",""),SectorsBlocks_Top,0)+1),""),"")</f>
        <v>0.10416666666666667</v>
      </c>
    </row>
    <row r="84" spans="1:117" ht="15" customHeight="1">
      <c r="A84" s="20"/>
      <c r="B84" s="400"/>
      <c r="C84" s="400"/>
      <c r="D84" s="400"/>
      <c r="E84" s="400"/>
      <c r="F84" s="400"/>
      <c r="G84" s="400"/>
      <c r="H84" s="400"/>
      <c r="I84" s="400"/>
      <c r="J84" s="400"/>
      <c r="K84" s="400"/>
      <c r="L84" s="400"/>
      <c r="M84" s="400"/>
      <c r="N84" s="400"/>
      <c r="O84" s="400"/>
      <c r="P84" s="400"/>
      <c r="Q84" s="40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 t="str">
        <f t="shared" si="450"/>
        <v/>
      </c>
      <c r="BL84" s="7" t="str">
        <f t="shared" ref="BL84" si="579">IF(AND(ISNUMBER(BM84),BM84&gt;0),BM84,IF(ISNUMBER(VLOOKUP(BK84,RP_Trips,2,FALSE)),VLOOKUP(BK84,RP_Trips,2,FALSE),""))</f>
        <v/>
      </c>
      <c r="BM84" s="7" t="str">
        <f t="shared" ref="BM84" si="580">_xlfn.IFNA(IF(VLOOKUP(BK84,RP_MiscCalc_RouteBlockTimes,2,FALSE)&lt;&gt;0,VLOOKUP(BK84,RP_MiscCalc_RouteBlockTimes,2,FALSE),NA()),_xlfn.IFNA(IF(VLOOKUP(BK84,RP_RouteBlockTime_PreTVL,2,FALSE)&lt;&gt;0,VLOOKUP(BK84,RP_RouteBlockTime_PreTVL,2,FALSE),NA()),_xlfn.IFNA(IF(VLOOKUP(BK84,TVLRouteBlockTimes,2,FALSE)&lt;&gt;0,VLOOKUP(BK84,TVLRouteBlockTimes,2,FALSE),NA()),_xlfn.IFNA(IF(VLOOKUP(BK84,RP_RouteBlockTime_S1,2,FALSE)&lt;&gt;0,VLOOKUP(BK84,RP_RouteBlockTime_S1,2,FALSE),NA()),_xlfn.IFNA(VLOOKUP(BK84,RP_RouteBlockTime_S2,2,FALSE),_xlfn.IFNA(VLOOKUP(BK84,RP_RouteBlockTime_S3,2,FALSE),_xlfn.IFNA(VLOOKUP(BK84,RP_RouteBlockTime_S4,2,FALSE),_xlfn.IFNA(VLOOKUP(BK84,RP_RouteBlockTime_S5,2,FALSE),_xlfn.IFNA(VLOOKUP(BK84,RP_RouteBlockTime_S6,2,FALSE),_xlfn.IFNA(VLOOKUP(BK84,RP_RouteBlockTime_PostTVL,2,FALSE),""))))))))))</f>
        <v/>
      </c>
      <c r="BN84" s="2"/>
      <c r="BP84" s="236">
        <f ca="1"/>
        <v>4.5833333333333302E-2</v>
      </c>
      <c r="BT84" s="275"/>
      <c r="CK84" s="219">
        <f t="shared" si="437"/>
        <v>4.8611111111111112E-2</v>
      </c>
      <c r="CL84" s="219">
        <v>0.23263888888888901</v>
      </c>
      <c r="CM84" s="219">
        <v>0.23611111111111099</v>
      </c>
      <c r="CN84" s="219">
        <f t="shared" si="571"/>
        <v>0.82291666666666663</v>
      </c>
      <c r="CO84" s="219">
        <f t="shared" si="571"/>
        <v>0.15277777777777776</v>
      </c>
      <c r="CP84" s="219">
        <v>0.23611111111111099</v>
      </c>
      <c r="CQ84" s="219">
        <v>4.72222222222222E-2</v>
      </c>
      <c r="CS84" s="219">
        <f t="shared" si="438"/>
        <v>0.15625</v>
      </c>
      <c r="CT84" s="219">
        <v>0.23263888888888901</v>
      </c>
      <c r="CU84" s="219">
        <v>0.23611111111111099</v>
      </c>
      <c r="CV84" s="219">
        <f t="shared" si="572"/>
        <v>0.93055555555555558</v>
      </c>
      <c r="CW84" s="219">
        <f t="shared" si="572"/>
        <v>0.14583333333333334</v>
      </c>
      <c r="CX84" s="219">
        <v>0.23611111111111099</v>
      </c>
      <c r="CY84" s="219">
        <v>4.72222222222222E-2</v>
      </c>
      <c r="DA84" s="240">
        <v>0.29513888888888901</v>
      </c>
      <c r="DB84" s="240">
        <v>0.30208333333333298</v>
      </c>
      <c r="DC84" s="240">
        <v>0.30208333333333298</v>
      </c>
      <c r="DD84" s="240">
        <v>0.30208333333333298</v>
      </c>
      <c r="DE84" s="240">
        <v>0.30208333333333298</v>
      </c>
      <c r="DF84" s="240">
        <v>0.30208333333333298</v>
      </c>
      <c r="DG84" s="240">
        <v>0.30208333333333298</v>
      </c>
      <c r="DH84" s="240">
        <v>0.30208333333333298</v>
      </c>
      <c r="DI84" s="240">
        <v>0.30208333333333298</v>
      </c>
      <c r="DJ84" s="240">
        <v>0.30208333333333298</v>
      </c>
      <c r="DL84" s="2" t="str" cm="1">
        <f t="array" ref="DL84">_xlfn.IFNA(IF(INDEX(SectorsBlocks,ROW()-ROW(DL$5)+2,MATCH(SUBSTITUTE(RPName," ",""),SectorsBlocks_Top,0))&lt;&gt;0,INDEX(SectorsBlocks,ROW()-ROW(DL$5)+2,MATCH(SUBSTITUTE(RPName," ",""),SectorsBlocks_Top,0)),""),"")</f>
        <v>MCY-SYD</v>
      </c>
      <c r="DM84" s="250" cm="1">
        <f t="array" ref="DM84">_xlfn.IFNA(IF(INDEX(SectorsBlocks,ROW()-ROW(DM$5)+2,MATCH(SUBSTITUTE(RPName," ",""),SectorsBlocks_Top,0))&lt;&gt;0,INDEX(SectorsBlocks,ROW()-ROW(DM$5)+2,MATCH(SUBSTITUTE(RPName," ",""),SectorsBlocks_Top,0)+1),""),"")</f>
        <v>6.5972222222222224E-2</v>
      </c>
    </row>
    <row r="85" spans="1:117" ht="1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 t="str">
        <f t="shared" si="450"/>
        <v/>
      </c>
      <c r="BL85" s="7" t="str">
        <f t="shared" ref="BL85" si="581">IF(AND(ISNUMBER(BM85),BM85&gt;0),BM85,IF(ISNUMBER(VLOOKUP(BK85,RP_Trips,2,FALSE)),VLOOKUP(BK85,RP_Trips,2,FALSE),""))</f>
        <v/>
      </c>
      <c r="BM85" s="7" t="str">
        <f t="shared" ref="BM85" si="582">_xlfn.IFNA(IF(VLOOKUP(BK85,RP_MiscCalc_RouteBlockTimes,2,FALSE)&lt;&gt;0,VLOOKUP(BK85,RP_MiscCalc_RouteBlockTimes,2,FALSE),NA()),_xlfn.IFNA(IF(VLOOKUP(BK85,RP_RouteBlockTime_PreTVL,2,FALSE)&lt;&gt;0,VLOOKUP(BK85,RP_RouteBlockTime_PreTVL,2,FALSE),NA()),_xlfn.IFNA(IF(VLOOKUP(BK85,TVLRouteBlockTimes,2,FALSE)&lt;&gt;0,VLOOKUP(BK85,TVLRouteBlockTimes,2,FALSE),NA()),_xlfn.IFNA(IF(VLOOKUP(BK85,RP_RouteBlockTime_S1,2,FALSE)&lt;&gt;0,VLOOKUP(BK85,RP_RouteBlockTime_S1,2,FALSE),NA()),_xlfn.IFNA(VLOOKUP(BK85,RP_RouteBlockTime_S2,2,FALSE),_xlfn.IFNA(VLOOKUP(BK85,RP_RouteBlockTime_S3,2,FALSE),_xlfn.IFNA(VLOOKUP(BK85,RP_RouteBlockTime_S4,2,FALSE),_xlfn.IFNA(VLOOKUP(BK85,RP_RouteBlockTime_S5,2,FALSE),_xlfn.IFNA(VLOOKUP(BK85,RP_RouteBlockTime_S6,2,FALSE),_xlfn.IFNA(VLOOKUP(BK85,RP_RouteBlockTime_PostTVL,2,FALSE),""))))))))))</f>
        <v/>
      </c>
      <c r="BN85" s="2"/>
      <c r="BP85" s="236">
        <f ca="1"/>
        <v>4.65277777777778E-2</v>
      </c>
      <c r="BT85" s="275"/>
      <c r="CK85" s="219">
        <f t="shared" si="437"/>
        <v>5.2083333333333336E-2</v>
      </c>
      <c r="CL85" s="219">
        <v>0.23611111111111099</v>
      </c>
      <c r="CM85" s="219">
        <v>0.23958333333333301</v>
      </c>
      <c r="CN85" s="219">
        <f t="shared" si="571"/>
        <v>0.82361111111111107</v>
      </c>
      <c r="CO85" s="219">
        <f t="shared" si="571"/>
        <v>0.15347222222222223</v>
      </c>
      <c r="CP85" s="219">
        <v>0.23958333333333301</v>
      </c>
      <c r="CQ85" s="219">
        <v>4.7916666666666698E-2</v>
      </c>
      <c r="CS85" s="219">
        <f t="shared" si="438"/>
        <v>0.15972222222222221</v>
      </c>
      <c r="CT85" s="219">
        <v>0.23611111111111099</v>
      </c>
      <c r="CU85" s="219">
        <v>0.23958333333333301</v>
      </c>
      <c r="CV85" s="219">
        <f t="shared" si="572"/>
        <v>0.93125000000000002</v>
      </c>
      <c r="CW85" s="219">
        <f t="shared" si="572"/>
        <v>0.14652777777777778</v>
      </c>
      <c r="CX85" s="219">
        <v>0.23958333333333301</v>
      </c>
      <c r="CY85" s="219">
        <v>4.7916666666666698E-2</v>
      </c>
      <c r="DA85" s="240">
        <v>0.29861111111111099</v>
      </c>
      <c r="DB85" s="240">
        <v>0.30555555555555602</v>
      </c>
      <c r="DC85" s="240">
        <v>0.30555555555555602</v>
      </c>
      <c r="DD85" s="240">
        <v>0.30555555555555602</v>
      </c>
      <c r="DE85" s="240">
        <v>0.30555555555555602</v>
      </c>
      <c r="DF85" s="240">
        <v>0.30555555555555602</v>
      </c>
      <c r="DG85" s="240">
        <v>0.30555555555555602</v>
      </c>
      <c r="DH85" s="240">
        <v>0.30555555555555602</v>
      </c>
      <c r="DI85" s="240">
        <v>0.30555555555555602</v>
      </c>
      <c r="DJ85" s="240">
        <v>0.30555555555555602</v>
      </c>
      <c r="DL85" s="2" t="str" cm="1">
        <f t="array" ref="DL85">_xlfn.IFNA(IF(INDEX(SectorsBlocks,ROW()-ROW(DL$5)+2,MATCH(SUBSTITUTE(RPName," ",""),SectorsBlocks_Top,0))&lt;&gt;0,INDEX(SectorsBlocks,ROW()-ROW(DL$5)+2,MATCH(SUBSTITUTE(RPName," ",""),SectorsBlocks_Top,0)),""),"")</f>
        <v>MEL-ADL</v>
      </c>
      <c r="DM85" s="250" cm="1">
        <f t="array" ref="DM85">_xlfn.IFNA(IF(INDEX(SectorsBlocks,ROW()-ROW(DM$5)+2,MATCH(SUBSTITUTE(RPName," ",""),SectorsBlocks_Top,0))&lt;&gt;0,INDEX(SectorsBlocks,ROW()-ROW(DM$5)+2,MATCH(SUBSTITUTE(RPName," ",""),SectorsBlocks_Top,0)+1),""),"")</f>
        <v>5.9027777777777776E-2</v>
      </c>
    </row>
    <row r="86" spans="1:117" ht="1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 t="str">
        <f t="shared" si="450"/>
        <v/>
      </c>
      <c r="BL86" s="7" t="str">
        <f t="shared" ref="BL86" si="583">IF(AND(ISNUMBER(BM86),BM86&gt;0),BM86,IF(ISNUMBER(VLOOKUP(BK86,RP_Trips,2,FALSE)),VLOOKUP(BK86,RP_Trips,2,FALSE),""))</f>
        <v/>
      </c>
      <c r="BM86" s="7" t="str">
        <f t="shared" ref="BM86" si="584">_xlfn.IFNA(IF(VLOOKUP(BK86,RP_MiscCalc_RouteBlockTimes,2,FALSE)&lt;&gt;0,VLOOKUP(BK86,RP_MiscCalc_RouteBlockTimes,2,FALSE),NA()),_xlfn.IFNA(IF(VLOOKUP(BK86,RP_RouteBlockTime_PreTVL,2,FALSE)&lt;&gt;0,VLOOKUP(BK86,RP_RouteBlockTime_PreTVL,2,FALSE),NA()),_xlfn.IFNA(IF(VLOOKUP(BK86,TVLRouteBlockTimes,2,FALSE)&lt;&gt;0,VLOOKUP(BK86,TVLRouteBlockTimes,2,FALSE),NA()),_xlfn.IFNA(IF(VLOOKUP(BK86,RP_RouteBlockTime_S1,2,FALSE)&lt;&gt;0,VLOOKUP(BK86,RP_RouteBlockTime_S1,2,FALSE),NA()),_xlfn.IFNA(VLOOKUP(BK86,RP_RouteBlockTime_S2,2,FALSE),_xlfn.IFNA(VLOOKUP(BK86,RP_RouteBlockTime_S3,2,FALSE),_xlfn.IFNA(VLOOKUP(BK86,RP_RouteBlockTime_S4,2,FALSE),_xlfn.IFNA(VLOOKUP(BK86,RP_RouteBlockTime_S5,2,FALSE),_xlfn.IFNA(VLOOKUP(BK86,RP_RouteBlockTime_S6,2,FALSE),_xlfn.IFNA(VLOOKUP(BK86,RP_RouteBlockTime_PostTVL,2,FALSE),""))))))))))</f>
        <v/>
      </c>
      <c r="BN86" s="2"/>
      <c r="BP86" s="236">
        <f ca="1"/>
        <v>4.72222222222222E-2</v>
      </c>
      <c r="CK86" s="219">
        <f t="shared" si="437"/>
        <v>5.5555555555555559E-2</v>
      </c>
      <c r="CL86" s="219">
        <v>0.23958333333333301</v>
      </c>
      <c r="CM86" s="219">
        <v>0.243055555555556</v>
      </c>
      <c r="CN86" s="219">
        <f t="shared" si="571"/>
        <v>0.82430555555555551</v>
      </c>
      <c r="CO86" s="219">
        <f t="shared" si="571"/>
        <v>0.15416666666666667</v>
      </c>
      <c r="CP86" s="219">
        <v>0.243055555555556</v>
      </c>
      <c r="CQ86" s="219">
        <v>4.8611111111111098E-2</v>
      </c>
      <c r="CS86" s="219">
        <f t="shared" si="438"/>
        <v>0.16319444444444442</v>
      </c>
      <c r="CT86" s="219">
        <v>0.23958333333333301</v>
      </c>
      <c r="CU86" s="219">
        <v>0.243055555555556</v>
      </c>
      <c r="CV86" s="219">
        <f t="shared" si="572"/>
        <v>0.93194444444444446</v>
      </c>
      <c r="CW86" s="219">
        <f t="shared" si="572"/>
        <v>0.14722222222222223</v>
      </c>
      <c r="CX86" s="219">
        <v>0.243055555555556</v>
      </c>
      <c r="CY86" s="219">
        <v>4.8611111111111098E-2</v>
      </c>
      <c r="DA86" s="240">
        <v>0.30208333333333298</v>
      </c>
      <c r="DB86" s="240">
        <v>0.30902777777777801</v>
      </c>
      <c r="DC86" s="240">
        <v>0.30902777777777801</v>
      </c>
      <c r="DD86" s="240">
        <v>0.30902777777777801</v>
      </c>
      <c r="DE86" s="240">
        <v>0.30902777777777801</v>
      </c>
      <c r="DF86" s="240">
        <v>0.30902777777777801</v>
      </c>
      <c r="DG86" s="240">
        <v>0.30902777777777801</v>
      </c>
      <c r="DH86" s="240">
        <v>0.30902777777777801</v>
      </c>
      <c r="DI86" s="240">
        <v>0.30902777777777801</v>
      </c>
      <c r="DJ86" s="240">
        <v>0.30902777777777801</v>
      </c>
      <c r="DL86" s="2" t="str" cm="1">
        <f t="array" ref="DL86">_xlfn.IFNA(IF(INDEX(SectorsBlocks,ROW()-ROW(DL$5)+2,MATCH(SUBSTITUTE(RPName," ",""),SectorsBlocks_Top,0))&lt;&gt;0,INDEX(SectorsBlocks,ROW()-ROW(DL$5)+2,MATCH(SUBSTITUTE(RPName," ",""),SectorsBlocks_Top,0)),""),"")</f>
        <v>MEL-BNE</v>
      </c>
      <c r="DM86" s="250" cm="1">
        <f t="array" ref="DM86">_xlfn.IFNA(IF(INDEX(SectorsBlocks,ROW()-ROW(DM$5)+2,MATCH(SUBSTITUTE(RPName," ",""),SectorsBlocks_Top,0))&lt;&gt;0,INDEX(SectorsBlocks,ROW()-ROW(DM$5)+2,MATCH(SUBSTITUTE(RPName," ",""),SectorsBlocks_Top,0)+1),""),"")</f>
        <v>9.0277777777777776E-2</v>
      </c>
    </row>
    <row r="87" spans="1:117" ht="1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 t="str">
        <f t="shared" si="450"/>
        <v/>
      </c>
      <c r="BL87" s="7" t="str">
        <f t="shared" ref="BL87" si="585">IF(AND(ISNUMBER(BM87),BM87&gt;0),BM87,IF(ISNUMBER(VLOOKUP(BK87,RP_Trips,2,FALSE)),VLOOKUP(BK87,RP_Trips,2,FALSE),""))</f>
        <v/>
      </c>
      <c r="BM87" s="7" t="str">
        <f t="shared" ref="BM87" si="586">_xlfn.IFNA(IF(VLOOKUP(BK87,RP_MiscCalc_RouteBlockTimes,2,FALSE)&lt;&gt;0,VLOOKUP(BK87,RP_MiscCalc_RouteBlockTimes,2,FALSE),NA()),_xlfn.IFNA(IF(VLOOKUP(BK87,RP_RouteBlockTime_PreTVL,2,FALSE)&lt;&gt;0,VLOOKUP(BK87,RP_RouteBlockTime_PreTVL,2,FALSE),NA()),_xlfn.IFNA(IF(VLOOKUP(BK87,TVLRouteBlockTimes,2,FALSE)&lt;&gt;0,VLOOKUP(BK87,TVLRouteBlockTimes,2,FALSE),NA()),_xlfn.IFNA(IF(VLOOKUP(BK87,RP_RouteBlockTime_S1,2,FALSE)&lt;&gt;0,VLOOKUP(BK87,RP_RouteBlockTime_S1,2,FALSE),NA()),_xlfn.IFNA(VLOOKUP(BK87,RP_RouteBlockTime_S2,2,FALSE),_xlfn.IFNA(VLOOKUP(BK87,RP_RouteBlockTime_S3,2,FALSE),_xlfn.IFNA(VLOOKUP(BK87,RP_RouteBlockTime_S4,2,FALSE),_xlfn.IFNA(VLOOKUP(BK87,RP_RouteBlockTime_S5,2,FALSE),_xlfn.IFNA(VLOOKUP(BK87,RP_RouteBlockTime_S6,2,FALSE),_xlfn.IFNA(VLOOKUP(BK87,RP_RouteBlockTime_PostTVL,2,FALSE),""))))))))))</f>
        <v/>
      </c>
      <c r="BN87" s="2"/>
      <c r="BP87" s="236">
        <f ca="1"/>
        <v>4.7916666666666698E-2</v>
      </c>
      <c r="CK87" s="219">
        <f t="shared" si="437"/>
        <v>5.9027777777777776E-2</v>
      </c>
      <c r="CL87" s="219">
        <v>0.243055555555556</v>
      </c>
      <c r="CM87" s="219">
        <v>0.24652777777777801</v>
      </c>
      <c r="CN87" s="219">
        <f t="shared" si="571"/>
        <v>0.82499999999999996</v>
      </c>
      <c r="CO87" s="219">
        <f t="shared" si="571"/>
        <v>0.15486111111111112</v>
      </c>
      <c r="CP87" s="219">
        <v>0.24652777777777801</v>
      </c>
      <c r="CQ87" s="219">
        <v>4.9305555555555602E-2</v>
      </c>
      <c r="CS87" s="219">
        <f t="shared" si="438"/>
        <v>0.16666666666666666</v>
      </c>
      <c r="CT87" s="219">
        <v>0.243055555555556</v>
      </c>
      <c r="CU87" s="219">
        <v>0.24652777777777801</v>
      </c>
      <c r="CV87" s="219">
        <f t="shared" si="572"/>
        <v>0.93263888888888891</v>
      </c>
      <c r="CW87" s="219">
        <f t="shared" si="572"/>
        <v>0.14791666666666667</v>
      </c>
      <c r="CX87" s="219">
        <v>0.24652777777777801</v>
      </c>
      <c r="CY87" s="219">
        <v>4.9305555555555602E-2</v>
      </c>
      <c r="DA87" s="240">
        <v>0.30555555555555602</v>
      </c>
      <c r="DB87" s="240">
        <v>0.3125</v>
      </c>
      <c r="DC87" s="240">
        <v>0.3125</v>
      </c>
      <c r="DD87" s="240">
        <v>0.3125</v>
      </c>
      <c r="DE87" s="240">
        <v>0.3125</v>
      </c>
      <c r="DF87" s="240">
        <v>0.3125</v>
      </c>
      <c r="DG87" s="240">
        <v>0.3125</v>
      </c>
      <c r="DH87" s="240">
        <v>0.3125</v>
      </c>
      <c r="DI87" s="240">
        <v>0.3125</v>
      </c>
      <c r="DJ87" s="240">
        <v>0.3125</v>
      </c>
      <c r="DL87" s="2" t="str" cm="1">
        <f t="array" ref="DL87">_xlfn.IFNA(IF(INDEX(SectorsBlocks,ROW()-ROW(DL$5)+2,MATCH(SUBSTITUTE(RPName," ",""),SectorsBlocks_Top,0))&lt;&gt;0,INDEX(SectorsBlocks,ROW()-ROW(DL$5)+2,MATCH(SUBSTITUTE(RPName," ",""),SectorsBlocks_Top,0)),""),"")</f>
        <v>MEL-CBR</v>
      </c>
      <c r="DM87" s="250" cm="1">
        <f t="array" ref="DM87">_xlfn.IFNA(IF(INDEX(SectorsBlocks,ROW()-ROW(DM$5)+2,MATCH(SUBSTITUTE(RPName," ",""),SectorsBlocks_Top,0))&lt;&gt;0,INDEX(SectorsBlocks,ROW()-ROW(DM$5)+2,MATCH(SUBSTITUTE(RPName," ",""),SectorsBlocks_Top,0)+1),""),"")</f>
        <v>4.5138888888888888E-2</v>
      </c>
    </row>
    <row r="88" spans="1:117" ht="1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 t="str">
        <f t="shared" si="450"/>
        <v/>
      </c>
      <c r="BL88" s="7" t="str">
        <f t="shared" ref="BL88" si="587">IF(AND(ISNUMBER(BM88),BM88&gt;0),BM88,IF(ISNUMBER(VLOOKUP(BK88,RP_Trips,2,FALSE)),VLOOKUP(BK88,RP_Trips,2,FALSE),""))</f>
        <v/>
      </c>
      <c r="BM88" s="7" t="str">
        <f t="shared" ref="BM88" si="588">_xlfn.IFNA(IF(VLOOKUP(BK88,RP_MiscCalc_RouteBlockTimes,2,FALSE)&lt;&gt;0,VLOOKUP(BK88,RP_MiscCalc_RouteBlockTimes,2,FALSE),NA()),_xlfn.IFNA(IF(VLOOKUP(BK88,RP_RouteBlockTime_PreTVL,2,FALSE)&lt;&gt;0,VLOOKUP(BK88,RP_RouteBlockTime_PreTVL,2,FALSE),NA()),_xlfn.IFNA(IF(VLOOKUP(BK88,TVLRouteBlockTimes,2,FALSE)&lt;&gt;0,VLOOKUP(BK88,TVLRouteBlockTimes,2,FALSE),NA()),_xlfn.IFNA(IF(VLOOKUP(BK88,RP_RouteBlockTime_S1,2,FALSE)&lt;&gt;0,VLOOKUP(BK88,RP_RouteBlockTime_S1,2,FALSE),NA()),_xlfn.IFNA(VLOOKUP(BK88,RP_RouteBlockTime_S2,2,FALSE),_xlfn.IFNA(VLOOKUP(BK88,RP_RouteBlockTime_S3,2,FALSE),_xlfn.IFNA(VLOOKUP(BK88,RP_RouteBlockTime_S4,2,FALSE),_xlfn.IFNA(VLOOKUP(BK88,RP_RouteBlockTime_S5,2,FALSE),_xlfn.IFNA(VLOOKUP(BK88,RP_RouteBlockTime_S6,2,FALSE),_xlfn.IFNA(VLOOKUP(BK88,RP_RouteBlockTime_PostTVL,2,FALSE),""))))))))))</f>
        <v/>
      </c>
      <c r="BN88" s="2"/>
      <c r="BP88" s="236">
        <f ca="1"/>
        <v>4.8611111111111098E-2</v>
      </c>
      <c r="CK88" s="219">
        <f t="shared" si="437"/>
        <v>6.25E-2</v>
      </c>
      <c r="CL88" s="219">
        <v>0.24652777777777801</v>
      </c>
      <c r="CM88" s="219">
        <v>0.25</v>
      </c>
      <c r="CN88" s="219">
        <f t="shared" si="571"/>
        <v>0.8256944444444444</v>
      </c>
      <c r="CO88" s="219">
        <f t="shared" si="571"/>
        <v>0.15555555555555556</v>
      </c>
      <c r="CP88" s="219">
        <v>0.25</v>
      </c>
      <c r="CQ88" s="219">
        <v>0.05</v>
      </c>
      <c r="CS88" s="219">
        <f t="shared" si="438"/>
        <v>0.17013888888888887</v>
      </c>
      <c r="CT88" s="219">
        <v>0.24652777777777801</v>
      </c>
      <c r="CU88" s="219">
        <v>0.25</v>
      </c>
      <c r="CV88" s="219">
        <f t="shared" si="572"/>
        <v>0.93333333333333335</v>
      </c>
      <c r="CW88" s="219">
        <f t="shared" si="572"/>
        <v>0.14861111111111111</v>
      </c>
      <c r="CX88" s="219">
        <v>0.25</v>
      </c>
      <c r="CY88" s="219">
        <v>0.05</v>
      </c>
      <c r="DA88" s="240">
        <v>0.30902777777777801</v>
      </c>
      <c r="DB88" s="240">
        <v>0.31597222222222199</v>
      </c>
      <c r="DC88" s="240">
        <v>0.31597222222222199</v>
      </c>
      <c r="DD88" s="240">
        <v>0.31597222222222199</v>
      </c>
      <c r="DE88" s="240">
        <v>0.31597222222222199</v>
      </c>
      <c r="DF88" s="240">
        <v>0.31597222222222199</v>
      </c>
      <c r="DG88" s="240">
        <v>0.31597222222222199</v>
      </c>
      <c r="DH88" s="240">
        <v>0.31597222222222199</v>
      </c>
      <c r="DI88" s="240">
        <v>0.31597222222222199</v>
      </c>
      <c r="DJ88" s="240">
        <v>0.31597222222222199</v>
      </c>
      <c r="DL88" s="2" t="str" cm="1">
        <f t="array" ref="DL88">_xlfn.IFNA(IF(INDEX(SectorsBlocks,ROW()-ROW(DL$5)+2,MATCH(SUBSTITUTE(RPName," ",""),SectorsBlocks_Top,0))&lt;&gt;0,INDEX(SectorsBlocks,ROW()-ROW(DL$5)+2,MATCH(SUBSTITUTE(RPName," ",""),SectorsBlocks_Top,0)),""),"")</f>
        <v>MEL-CNS</v>
      </c>
      <c r="DM88" s="250" cm="1">
        <f t="array" ref="DM88">_xlfn.IFNA(IF(INDEX(SectorsBlocks,ROW()-ROW(DM$5)+2,MATCH(SUBSTITUTE(RPName," ",""),SectorsBlocks_Top,0))&lt;&gt;0,INDEX(SectorsBlocks,ROW()-ROW(DM$5)+2,MATCH(SUBSTITUTE(RPName," ",""),SectorsBlocks_Top,0)+1),""),"")</f>
        <v>0.1423611111111111</v>
      </c>
    </row>
    <row r="89" spans="1:117" ht="1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K89" s="2" t="str">
        <f t="shared" si="450"/>
        <v/>
      </c>
      <c r="BL89" s="7" t="str">
        <f t="shared" ref="BL89" si="589">IF(AND(ISNUMBER(BM89),BM89&gt;0),BM89,IF(ISNUMBER(VLOOKUP(BK89,RP_Trips,2,FALSE)),VLOOKUP(BK89,RP_Trips,2,FALSE),""))</f>
        <v/>
      </c>
      <c r="BM89" s="7" t="str">
        <f t="shared" ref="BM89" si="590">_xlfn.IFNA(IF(VLOOKUP(BK89,RP_MiscCalc_RouteBlockTimes,2,FALSE)&lt;&gt;0,VLOOKUP(BK89,RP_MiscCalc_RouteBlockTimes,2,FALSE),NA()),_xlfn.IFNA(IF(VLOOKUP(BK89,RP_RouteBlockTime_PreTVL,2,FALSE)&lt;&gt;0,VLOOKUP(BK89,RP_RouteBlockTime_PreTVL,2,FALSE),NA()),_xlfn.IFNA(IF(VLOOKUP(BK89,TVLRouteBlockTimes,2,FALSE)&lt;&gt;0,VLOOKUP(BK89,TVLRouteBlockTimes,2,FALSE),NA()),_xlfn.IFNA(IF(VLOOKUP(BK89,RP_RouteBlockTime_S1,2,FALSE)&lt;&gt;0,VLOOKUP(BK89,RP_RouteBlockTime_S1,2,FALSE),NA()),_xlfn.IFNA(VLOOKUP(BK89,RP_RouteBlockTime_S2,2,FALSE),_xlfn.IFNA(VLOOKUP(BK89,RP_RouteBlockTime_S3,2,FALSE),_xlfn.IFNA(VLOOKUP(BK89,RP_RouteBlockTime_S4,2,FALSE),_xlfn.IFNA(VLOOKUP(BK89,RP_RouteBlockTime_S5,2,FALSE),_xlfn.IFNA(VLOOKUP(BK89,RP_RouteBlockTime_S6,2,FALSE),_xlfn.IFNA(VLOOKUP(BK89,RP_RouteBlockTime_PostTVL,2,FALSE),""))))))))))</f>
        <v/>
      </c>
      <c r="BN89" s="2"/>
      <c r="BP89" s="236">
        <f ca="1"/>
        <v>4.9305555555555602E-2</v>
      </c>
      <c r="CK89" s="219">
        <f t="shared" si="437"/>
        <v>6.5972222222222224E-2</v>
      </c>
      <c r="CL89" s="219">
        <v>0.25</v>
      </c>
      <c r="CM89" s="219">
        <v>0.25347222222222199</v>
      </c>
      <c r="CN89" s="219">
        <f t="shared" si="571"/>
        <v>0.82638888888888884</v>
      </c>
      <c r="CO89" s="219">
        <f t="shared" si="571"/>
        <v>0.15625</v>
      </c>
      <c r="CP89" s="219">
        <v>0.25347222222222199</v>
      </c>
      <c r="CQ89" s="219">
        <v>5.0694444444444403E-2</v>
      </c>
      <c r="CS89" s="219">
        <f t="shared" si="438"/>
        <v>0.1736111111111111</v>
      </c>
      <c r="CT89" s="219">
        <v>0.25</v>
      </c>
      <c r="CU89" s="219">
        <v>0.25347222222222199</v>
      </c>
      <c r="CV89" s="219">
        <f t="shared" si="572"/>
        <v>0.93402777777777779</v>
      </c>
      <c r="CW89" s="219">
        <f t="shared" si="572"/>
        <v>0.14930555555555555</v>
      </c>
      <c r="CX89" s="219">
        <v>0.25347222222222199</v>
      </c>
      <c r="CY89" s="219">
        <v>5.0694444444444403E-2</v>
      </c>
      <c r="DA89" s="240">
        <v>0.3125</v>
      </c>
      <c r="DB89" s="240">
        <v>0.31944444444444497</v>
      </c>
      <c r="DC89" s="240">
        <v>0.31944444444444497</v>
      </c>
      <c r="DD89" s="240">
        <v>0.31944444444444497</v>
      </c>
      <c r="DE89" s="240">
        <v>0.31944444444444497</v>
      </c>
      <c r="DF89" s="240">
        <v>0.31944444444444497</v>
      </c>
      <c r="DG89" s="240">
        <v>0.31944444444444497</v>
      </c>
      <c r="DH89" s="240">
        <v>0.31944444444444497</v>
      </c>
      <c r="DI89" s="240">
        <v>0.31944444444444497</v>
      </c>
      <c r="DJ89" s="240">
        <v>0.31944444444444497</v>
      </c>
      <c r="DL89" s="2" t="str" cm="1">
        <f t="array" ref="DL89">_xlfn.IFNA(IF(INDEX(SectorsBlocks,ROW()-ROW(DL$5)+2,MATCH(SUBSTITUTE(RPName," ",""),SectorsBlocks_Top,0))&lt;&gt;0,INDEX(SectorsBlocks,ROW()-ROW(DL$5)+2,MATCH(SUBSTITUTE(RPName," ",""),SectorsBlocks_Top,0)),""),"")</f>
        <v>MEL-DPS</v>
      </c>
      <c r="DM89" s="250" cm="1">
        <f t="array" ref="DM89">_xlfn.IFNA(IF(INDEX(SectorsBlocks,ROW()-ROW(DM$5)+2,MATCH(SUBSTITUTE(RPName," ",""),SectorsBlocks_Top,0))&lt;&gt;0,INDEX(SectorsBlocks,ROW()-ROW(DM$5)+2,MATCH(SUBSTITUTE(RPName," ",""),SectorsBlocks_Top,0)+1),""),"")</f>
        <v>0.2673611111111111</v>
      </c>
    </row>
    <row r="90" spans="1:117" ht="1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K90" s="2" t="str">
        <f t="shared" si="450"/>
        <v/>
      </c>
      <c r="BL90" s="7" t="str">
        <f t="shared" ref="BL90" si="591">IF(AND(ISNUMBER(BM90),BM90&gt;0),BM90,IF(ISNUMBER(VLOOKUP(BK90,RP_Trips,2,FALSE)),VLOOKUP(BK90,RP_Trips,2,FALSE),""))</f>
        <v/>
      </c>
      <c r="BM90" s="7" t="str">
        <f t="shared" ref="BM90" si="592">_xlfn.IFNA(IF(VLOOKUP(BK90,RP_MiscCalc_RouteBlockTimes,2,FALSE)&lt;&gt;0,VLOOKUP(BK90,RP_MiscCalc_RouteBlockTimes,2,FALSE),NA()),_xlfn.IFNA(IF(VLOOKUP(BK90,RP_RouteBlockTime_PreTVL,2,FALSE)&lt;&gt;0,VLOOKUP(BK90,RP_RouteBlockTime_PreTVL,2,FALSE),NA()),_xlfn.IFNA(IF(VLOOKUP(BK90,TVLRouteBlockTimes,2,FALSE)&lt;&gt;0,VLOOKUP(BK90,TVLRouteBlockTimes,2,FALSE),NA()),_xlfn.IFNA(IF(VLOOKUP(BK90,RP_RouteBlockTime_S1,2,FALSE)&lt;&gt;0,VLOOKUP(BK90,RP_RouteBlockTime_S1,2,FALSE),NA()),_xlfn.IFNA(VLOOKUP(BK90,RP_RouteBlockTime_S2,2,FALSE),_xlfn.IFNA(VLOOKUP(BK90,RP_RouteBlockTime_S3,2,FALSE),_xlfn.IFNA(VLOOKUP(BK90,RP_RouteBlockTime_S4,2,FALSE),_xlfn.IFNA(VLOOKUP(BK90,RP_RouteBlockTime_S5,2,FALSE),_xlfn.IFNA(VLOOKUP(BK90,RP_RouteBlockTime_S6,2,FALSE),_xlfn.IFNA(VLOOKUP(BK90,RP_RouteBlockTime_PostTVL,2,FALSE),""))))))))))</f>
        <v/>
      </c>
      <c r="BN90" s="2"/>
      <c r="BP90" s="236">
        <f ca="1"/>
        <v>0.05</v>
      </c>
      <c r="CK90" s="219">
        <f t="shared" si="437"/>
        <v>6.9444444444444448E-2</v>
      </c>
      <c r="CL90" s="219">
        <v>0.25347222222222199</v>
      </c>
      <c r="CM90" s="219">
        <v>0.25694444444444398</v>
      </c>
      <c r="CN90" s="219">
        <f t="shared" si="571"/>
        <v>0.82708333333333328</v>
      </c>
      <c r="CO90" s="219">
        <f t="shared" si="571"/>
        <v>0.15694444444444444</v>
      </c>
      <c r="CP90" s="219">
        <v>0.25694444444444398</v>
      </c>
      <c r="CQ90" s="219">
        <v>5.1388888888888901E-2</v>
      </c>
      <c r="CS90" s="219">
        <f t="shared" si="438"/>
        <v>0.17708333333333331</v>
      </c>
      <c r="CT90" s="219">
        <v>0.25347222222222199</v>
      </c>
      <c r="CU90" s="219">
        <v>0.25694444444444398</v>
      </c>
      <c r="CV90" s="219">
        <f t="shared" si="572"/>
        <v>0.93472222222222223</v>
      </c>
      <c r="CW90" s="219">
        <f t="shared" si="572"/>
        <v>0.15</v>
      </c>
      <c r="CX90" s="219">
        <v>0.25694444444444398</v>
      </c>
      <c r="CY90" s="219">
        <v>5.1388888888888901E-2</v>
      </c>
      <c r="DA90" s="240">
        <v>0.31597222222222199</v>
      </c>
      <c r="DB90" s="240">
        <v>0.32291666666666702</v>
      </c>
      <c r="DC90" s="240">
        <v>0.32291666666666702</v>
      </c>
      <c r="DD90" s="240">
        <v>0.32291666666666702</v>
      </c>
      <c r="DE90" s="240">
        <v>0.32291666666666702</v>
      </c>
      <c r="DF90" s="240">
        <v>0.32291666666666702</v>
      </c>
      <c r="DG90" s="240">
        <v>0.32291666666666702</v>
      </c>
      <c r="DH90" s="240">
        <v>0.32291666666666702</v>
      </c>
      <c r="DI90" s="240">
        <v>0.32291666666666702</v>
      </c>
      <c r="DJ90" s="240">
        <v>0.32291666666666702</v>
      </c>
      <c r="DL90" s="2" t="str" cm="1">
        <f t="array" ref="DL90">_xlfn.IFNA(IF(INDEX(SectorsBlocks,ROW()-ROW(DL$5)+2,MATCH(SUBSTITUTE(RPName," ",""),SectorsBlocks_Top,0))&lt;&gt;0,INDEX(SectorsBlocks,ROW()-ROW(DL$5)+2,MATCH(SUBSTITUTE(RPName," ",""),SectorsBlocks_Top,0)),""),"")</f>
        <v>MEL-DRW</v>
      </c>
      <c r="DM90" s="250" cm="1">
        <f t="array" ref="DM90">_xlfn.IFNA(IF(INDEX(SectorsBlocks,ROW()-ROW(DM$5)+2,MATCH(SUBSTITUTE(RPName," ",""),SectorsBlocks_Top,0))&lt;&gt;0,INDEX(SectorsBlocks,ROW()-ROW(DM$5)+2,MATCH(SUBSTITUTE(RPName," ",""),SectorsBlocks_Top,0)+1),""),"")</f>
        <v>0.19097222222222221</v>
      </c>
    </row>
    <row r="91" spans="1:117" ht="1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K91" s="2" t="str">
        <f t="shared" si="450"/>
        <v/>
      </c>
      <c r="BL91" s="7" t="str">
        <f t="shared" ref="BL91" si="593">IF(AND(ISNUMBER(BM91),BM91&gt;0),BM91,IF(ISNUMBER(VLOOKUP(BK91,RP_Trips,2,FALSE)),VLOOKUP(BK91,RP_Trips,2,FALSE),""))</f>
        <v/>
      </c>
      <c r="BM91" s="7" t="str">
        <f t="shared" ref="BM91" si="594">_xlfn.IFNA(IF(VLOOKUP(BK91,RP_MiscCalc_RouteBlockTimes,2,FALSE)&lt;&gt;0,VLOOKUP(BK91,RP_MiscCalc_RouteBlockTimes,2,FALSE),NA()),_xlfn.IFNA(IF(VLOOKUP(BK91,RP_RouteBlockTime_PreTVL,2,FALSE)&lt;&gt;0,VLOOKUP(BK91,RP_RouteBlockTime_PreTVL,2,FALSE),NA()),_xlfn.IFNA(IF(VLOOKUP(BK91,TVLRouteBlockTimes,2,FALSE)&lt;&gt;0,VLOOKUP(BK91,TVLRouteBlockTimes,2,FALSE),NA()),_xlfn.IFNA(IF(VLOOKUP(BK91,RP_RouteBlockTime_S1,2,FALSE)&lt;&gt;0,VLOOKUP(BK91,RP_RouteBlockTime_S1,2,FALSE),NA()),_xlfn.IFNA(VLOOKUP(BK91,RP_RouteBlockTime_S2,2,FALSE),_xlfn.IFNA(VLOOKUP(BK91,RP_RouteBlockTime_S3,2,FALSE),_xlfn.IFNA(VLOOKUP(BK91,RP_RouteBlockTime_S4,2,FALSE),_xlfn.IFNA(VLOOKUP(BK91,RP_RouteBlockTime_S5,2,FALSE),_xlfn.IFNA(VLOOKUP(BK91,RP_RouteBlockTime_S6,2,FALSE),_xlfn.IFNA(VLOOKUP(BK91,RP_RouteBlockTime_PostTVL,2,FALSE),""))))))))))</f>
        <v/>
      </c>
      <c r="BN91" s="2"/>
      <c r="BP91" s="236">
        <f ca="1"/>
        <v>5.0694444444444403E-2</v>
      </c>
      <c r="CK91" s="219">
        <f t="shared" si="437"/>
        <v>7.2916666666666671E-2</v>
      </c>
      <c r="CL91" s="219">
        <v>0.25694444444444398</v>
      </c>
      <c r="CM91" s="219">
        <v>0.26041666666666702</v>
      </c>
      <c r="CN91" s="219">
        <f t="shared" si="571"/>
        <v>0.82777777777777772</v>
      </c>
      <c r="CO91" s="219">
        <f t="shared" si="571"/>
        <v>0.15763888888888888</v>
      </c>
      <c r="CP91" s="219">
        <v>0.26041666666666702</v>
      </c>
      <c r="CQ91" s="219">
        <v>5.2083333333333301E-2</v>
      </c>
      <c r="CS91" s="219">
        <f t="shared" si="438"/>
        <v>0.18055555555555555</v>
      </c>
      <c r="CT91" s="219">
        <v>0.25694444444444398</v>
      </c>
      <c r="CU91" s="219">
        <v>0.26041666666666702</v>
      </c>
      <c r="CV91" s="219">
        <f t="shared" si="572"/>
        <v>0.93541666666666667</v>
      </c>
      <c r="CW91" s="219">
        <f t="shared" si="572"/>
        <v>0.15069444444444444</v>
      </c>
      <c r="CX91" s="219">
        <v>0.26041666666666702</v>
      </c>
      <c r="CY91" s="219">
        <v>5.2083333333333301E-2</v>
      </c>
      <c r="DA91" s="240">
        <v>0.31944444444444497</v>
      </c>
      <c r="DB91" s="240">
        <v>0.32638888888888901</v>
      </c>
      <c r="DC91" s="240">
        <v>0.32638888888888901</v>
      </c>
      <c r="DD91" s="240">
        <v>0.32638888888888901</v>
      </c>
      <c r="DE91" s="240">
        <v>0.32638888888888901</v>
      </c>
      <c r="DF91" s="240">
        <v>0.32638888888888901</v>
      </c>
      <c r="DG91" s="240">
        <v>0.32638888888888901</v>
      </c>
      <c r="DH91" s="240">
        <v>0.32638888888888901</v>
      </c>
      <c r="DI91" s="240">
        <v>0.32638888888888901</v>
      </c>
      <c r="DJ91" s="240">
        <v>0.32638888888888901</v>
      </c>
      <c r="DL91" s="2" t="str" cm="1">
        <f t="array" ref="DL91">_xlfn.IFNA(IF(INDEX(SectorsBlocks,ROW()-ROW(DL$5)+2,MATCH(SUBSTITUTE(RPName," ",""),SectorsBlocks_Top,0))&lt;&gt;0,INDEX(SectorsBlocks,ROW()-ROW(DL$5)+2,MATCH(SUBSTITUTE(RPName," ",""),SectorsBlocks_Top,0)),""),"")</f>
        <v>MEL-HBA</v>
      </c>
      <c r="DM91" s="250" cm="1">
        <f t="array" ref="DM91">_xlfn.IFNA(IF(INDEX(SectorsBlocks,ROW()-ROW(DM$5)+2,MATCH(SUBSTITUTE(RPName," ",""),SectorsBlocks_Top,0))&lt;&gt;0,INDEX(SectorsBlocks,ROW()-ROW(DM$5)+2,MATCH(SUBSTITUTE(RPName," ",""),SectorsBlocks_Top,0)+1),""),"")</f>
        <v>5.2083333333333336E-2</v>
      </c>
    </row>
    <row r="92" spans="1:117" ht="1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K92" s="2" t="str">
        <f t="shared" si="450"/>
        <v/>
      </c>
      <c r="BL92" s="7" t="str">
        <f t="shared" ref="BL92" si="595">IF(AND(ISNUMBER(BM92),BM92&gt;0),BM92,IF(ISNUMBER(VLOOKUP(BK92,RP_Trips,2,FALSE)),VLOOKUP(BK92,RP_Trips,2,FALSE),""))</f>
        <v/>
      </c>
      <c r="BM92" s="7" t="str">
        <f t="shared" ref="BM92" si="596">_xlfn.IFNA(IF(VLOOKUP(BK92,RP_MiscCalc_RouteBlockTimes,2,FALSE)&lt;&gt;0,VLOOKUP(BK92,RP_MiscCalc_RouteBlockTimes,2,FALSE),NA()),_xlfn.IFNA(IF(VLOOKUP(BK92,RP_RouteBlockTime_PreTVL,2,FALSE)&lt;&gt;0,VLOOKUP(BK92,RP_RouteBlockTime_PreTVL,2,FALSE),NA()),_xlfn.IFNA(IF(VLOOKUP(BK92,TVLRouteBlockTimes,2,FALSE)&lt;&gt;0,VLOOKUP(BK92,TVLRouteBlockTimes,2,FALSE),NA()),_xlfn.IFNA(IF(VLOOKUP(BK92,RP_RouteBlockTime_S1,2,FALSE)&lt;&gt;0,VLOOKUP(BK92,RP_RouteBlockTime_S1,2,FALSE),NA()),_xlfn.IFNA(VLOOKUP(BK92,RP_RouteBlockTime_S2,2,FALSE),_xlfn.IFNA(VLOOKUP(BK92,RP_RouteBlockTime_S3,2,FALSE),_xlfn.IFNA(VLOOKUP(BK92,RP_RouteBlockTime_S4,2,FALSE),_xlfn.IFNA(VLOOKUP(BK92,RP_RouteBlockTime_S5,2,FALSE),_xlfn.IFNA(VLOOKUP(BK92,RP_RouteBlockTime_S6,2,FALSE),_xlfn.IFNA(VLOOKUP(BK92,RP_RouteBlockTime_PostTVL,2,FALSE),""))))))))))</f>
        <v/>
      </c>
      <c r="BN92" s="2"/>
      <c r="BP92" s="236">
        <f ca="1"/>
        <v>5.1388888888888901E-2</v>
      </c>
      <c r="CK92" s="219">
        <f t="shared" si="437"/>
        <v>7.6388888888888895E-2</v>
      </c>
      <c r="CL92" s="219">
        <v>0.26041666666666702</v>
      </c>
      <c r="CM92" s="219">
        <v>0.26388888888888901</v>
      </c>
      <c r="CN92" s="219">
        <f t="shared" si="571"/>
        <v>0.82847222222222217</v>
      </c>
      <c r="CO92" s="219">
        <f t="shared" si="571"/>
        <v>0.15833333333333333</v>
      </c>
      <c r="CP92" s="219">
        <v>0.26388888888888901</v>
      </c>
      <c r="CQ92" s="219">
        <v>5.2777777777777798E-2</v>
      </c>
      <c r="CS92" s="219">
        <f t="shared" si="438"/>
        <v>0.18402777777777776</v>
      </c>
      <c r="CT92" s="219">
        <v>0.26041666666666702</v>
      </c>
      <c r="CU92" s="219">
        <v>0.26388888888888901</v>
      </c>
      <c r="CV92" s="219">
        <f t="shared" si="572"/>
        <v>0.93611111111111112</v>
      </c>
      <c r="CW92" s="219">
        <f t="shared" si="572"/>
        <v>0.15138888888888888</v>
      </c>
      <c r="CX92" s="219">
        <v>0.26388888888888901</v>
      </c>
      <c r="CY92" s="219">
        <v>5.2777777777777798E-2</v>
      </c>
      <c r="DA92" s="240">
        <v>0.32291666666666702</v>
      </c>
      <c r="DB92" s="240">
        <v>0.32986111111111099</v>
      </c>
      <c r="DC92" s="240">
        <v>0.32986111111111099</v>
      </c>
      <c r="DD92" s="240">
        <v>0.32986111111111099</v>
      </c>
      <c r="DE92" s="240">
        <v>0.32986111111111099</v>
      </c>
      <c r="DF92" s="240">
        <v>0.32986111111111099</v>
      </c>
      <c r="DG92" s="240">
        <v>0.32986111111111099</v>
      </c>
      <c r="DH92" s="240">
        <v>0.32986111111111099</v>
      </c>
      <c r="DI92" s="240">
        <v>0.32986111111111099</v>
      </c>
      <c r="DJ92" s="240">
        <v>0.32986111111111099</v>
      </c>
      <c r="DL92" s="2" t="str" cm="1">
        <f t="array" ref="DL92">_xlfn.IFNA(IF(INDEX(SectorsBlocks,ROW()-ROW(DL$5)+2,MATCH(SUBSTITUTE(RPName," ",""),SectorsBlocks_Top,0))&lt;&gt;0,INDEX(SectorsBlocks,ROW()-ROW(DL$5)+2,MATCH(SUBSTITUTE(RPName," ",""),SectorsBlocks_Top,0)),""),"")</f>
        <v>MEL-HTI</v>
      </c>
      <c r="DM92" s="250" cm="1">
        <f t="array" ref="DM92">_xlfn.IFNA(IF(INDEX(SectorsBlocks,ROW()-ROW(DM$5)+2,MATCH(SUBSTITUTE(RPName," ",""),SectorsBlocks_Top,0))&lt;&gt;0,INDEX(SectorsBlocks,ROW()-ROW(DM$5)+2,MATCH(SUBSTITUTE(RPName," ",""),SectorsBlocks_Top,0)+1),""),"")</f>
        <v>0.13194444444444445</v>
      </c>
    </row>
    <row r="93" spans="1:117" ht="1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K93" s="2" t="str">
        <f t="shared" si="450"/>
        <v/>
      </c>
      <c r="BL93" s="7" t="str">
        <f t="shared" ref="BL93" si="597">IF(AND(ISNUMBER(BM93),BM93&gt;0),BM93,IF(ISNUMBER(VLOOKUP(BK93,RP_Trips,2,FALSE)),VLOOKUP(BK93,RP_Trips,2,FALSE),""))</f>
        <v/>
      </c>
      <c r="BM93" s="7" t="str">
        <f t="shared" ref="BM93" si="598">_xlfn.IFNA(IF(VLOOKUP(BK93,RP_MiscCalc_RouteBlockTimes,2,FALSE)&lt;&gt;0,VLOOKUP(BK93,RP_MiscCalc_RouteBlockTimes,2,FALSE),NA()),_xlfn.IFNA(IF(VLOOKUP(BK93,RP_RouteBlockTime_PreTVL,2,FALSE)&lt;&gt;0,VLOOKUP(BK93,RP_RouteBlockTime_PreTVL,2,FALSE),NA()),_xlfn.IFNA(IF(VLOOKUP(BK93,TVLRouteBlockTimes,2,FALSE)&lt;&gt;0,VLOOKUP(BK93,TVLRouteBlockTimes,2,FALSE),NA()),_xlfn.IFNA(IF(VLOOKUP(BK93,RP_RouteBlockTime_S1,2,FALSE)&lt;&gt;0,VLOOKUP(BK93,RP_RouteBlockTime_S1,2,FALSE),NA()),_xlfn.IFNA(VLOOKUP(BK93,RP_RouteBlockTime_S2,2,FALSE),_xlfn.IFNA(VLOOKUP(BK93,RP_RouteBlockTime_S3,2,FALSE),_xlfn.IFNA(VLOOKUP(BK93,RP_RouteBlockTime_S4,2,FALSE),_xlfn.IFNA(VLOOKUP(BK93,RP_RouteBlockTime_S5,2,FALSE),_xlfn.IFNA(VLOOKUP(BK93,RP_RouteBlockTime_S6,2,FALSE),_xlfn.IFNA(VLOOKUP(BK93,RP_RouteBlockTime_PostTVL,2,FALSE),""))))))))))</f>
        <v/>
      </c>
      <c r="BN93" s="2"/>
      <c r="BP93" s="236">
        <f ca="1"/>
        <v>5.2083333333333301E-2</v>
      </c>
      <c r="CK93" s="219">
        <f t="shared" si="437"/>
        <v>7.9861111111111119E-2</v>
      </c>
      <c r="CL93" s="219">
        <v>0.26388888888888901</v>
      </c>
      <c r="CM93" s="219">
        <v>0.26736111111111099</v>
      </c>
      <c r="CN93" s="219">
        <f t="shared" si="571"/>
        <v>0.82916666666666672</v>
      </c>
      <c r="CO93" s="219">
        <f t="shared" si="571"/>
        <v>0.15902777777777777</v>
      </c>
      <c r="CP93" s="219">
        <v>0.26736111111111099</v>
      </c>
      <c r="CQ93" s="219">
        <v>5.3472222222222199E-2</v>
      </c>
      <c r="CS93" s="219">
        <f t="shared" si="438"/>
        <v>0.1875</v>
      </c>
      <c r="CT93" s="219">
        <v>0.26388888888888901</v>
      </c>
      <c r="CU93" s="219">
        <v>0.26736111111111099</v>
      </c>
      <c r="CV93" s="219">
        <f t="shared" si="572"/>
        <v>0.93680555555555556</v>
      </c>
      <c r="CW93" s="219">
        <f t="shared" si="572"/>
        <v>0.15208333333333332</v>
      </c>
      <c r="CX93" s="219">
        <v>0.26736111111111099</v>
      </c>
      <c r="CY93" s="219">
        <v>5.3472222222222199E-2</v>
      </c>
      <c r="DA93" s="240">
        <v>0.32638888888888901</v>
      </c>
      <c r="DB93" s="240">
        <v>0.33333333333333298</v>
      </c>
      <c r="DC93" s="240">
        <v>0.33333333333333298</v>
      </c>
      <c r="DD93" s="240">
        <v>0.33333333333333298</v>
      </c>
      <c r="DE93" s="240">
        <v>0.33333333333333298</v>
      </c>
      <c r="DF93" s="240">
        <v>0.33333333333333298</v>
      </c>
      <c r="DG93" s="240">
        <v>0.33333333333333298</v>
      </c>
      <c r="DH93" s="240">
        <v>0.33333333333333298</v>
      </c>
      <c r="DI93" s="240">
        <v>0.33333333333333298</v>
      </c>
      <c r="DJ93" s="240">
        <v>0.33333333333333298</v>
      </c>
      <c r="DL93" s="2" t="str" cm="1">
        <f t="array" ref="DL93">_xlfn.IFNA(IF(INDEX(SectorsBlocks,ROW()-ROW(DL$5)+2,MATCH(SUBSTITUTE(RPName," ",""),SectorsBlocks_Top,0))&lt;&gt;0,INDEX(SectorsBlocks,ROW()-ROW(DL$5)+2,MATCH(SUBSTITUTE(RPName," ",""),SectorsBlocks_Top,0)),""),"")</f>
        <v>MEL-LST</v>
      </c>
      <c r="DM93" s="250" cm="1">
        <f t="array" ref="DM93">_xlfn.IFNA(IF(INDEX(SectorsBlocks,ROW()-ROW(DM$5)+2,MATCH(SUBSTITUTE(RPName," ",""),SectorsBlocks_Top,0))&lt;&gt;0,INDEX(SectorsBlocks,ROW()-ROW(DM$5)+2,MATCH(SUBSTITUTE(RPName," ",""),SectorsBlocks_Top,0)+1),""),"")</f>
        <v>4.5138888888888888E-2</v>
      </c>
    </row>
    <row r="94" spans="1:117" ht="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K94" s="2" t="str">
        <f t="shared" si="450"/>
        <v/>
      </c>
      <c r="BL94" s="7" t="str">
        <f t="shared" ref="BL94" si="599">IF(AND(ISNUMBER(BM94),BM94&gt;0),BM94,IF(ISNUMBER(VLOOKUP(BK94,RP_Trips,2,FALSE)),VLOOKUP(BK94,RP_Trips,2,FALSE),""))</f>
        <v/>
      </c>
      <c r="BM94" s="7" t="str">
        <f t="shared" ref="BM94" si="600">_xlfn.IFNA(IF(VLOOKUP(BK94,RP_MiscCalc_RouteBlockTimes,2,FALSE)&lt;&gt;0,VLOOKUP(BK94,RP_MiscCalc_RouteBlockTimes,2,FALSE),NA()),_xlfn.IFNA(IF(VLOOKUP(BK94,RP_RouteBlockTime_PreTVL,2,FALSE)&lt;&gt;0,VLOOKUP(BK94,RP_RouteBlockTime_PreTVL,2,FALSE),NA()),_xlfn.IFNA(IF(VLOOKUP(BK94,TVLRouteBlockTimes,2,FALSE)&lt;&gt;0,VLOOKUP(BK94,TVLRouteBlockTimes,2,FALSE),NA()),_xlfn.IFNA(IF(VLOOKUP(BK94,RP_RouteBlockTime_S1,2,FALSE)&lt;&gt;0,VLOOKUP(BK94,RP_RouteBlockTime_S1,2,FALSE),NA()),_xlfn.IFNA(VLOOKUP(BK94,RP_RouteBlockTime_S2,2,FALSE),_xlfn.IFNA(VLOOKUP(BK94,RP_RouteBlockTime_S3,2,FALSE),_xlfn.IFNA(VLOOKUP(BK94,RP_RouteBlockTime_S4,2,FALSE),_xlfn.IFNA(VLOOKUP(BK94,RP_RouteBlockTime_S5,2,FALSE),_xlfn.IFNA(VLOOKUP(BK94,RP_RouteBlockTime_S6,2,FALSE),_xlfn.IFNA(VLOOKUP(BK94,RP_RouteBlockTime_PostTVL,2,FALSE),""))))))))))</f>
        <v/>
      </c>
      <c r="BN94" s="2"/>
      <c r="BP94" s="236">
        <f ca="1"/>
        <v>5.2777777777777798E-2</v>
      </c>
      <c r="CK94" s="219">
        <f t="shared" si="437"/>
        <v>8.3333333333333329E-2</v>
      </c>
      <c r="CL94" s="219">
        <v>0.26736111111111099</v>
      </c>
      <c r="CM94" s="219">
        <v>0.27083333333333298</v>
      </c>
      <c r="CN94" s="219">
        <f t="shared" si="571"/>
        <v>0.82986111111111116</v>
      </c>
      <c r="CO94" s="219">
        <f t="shared" si="571"/>
        <v>0.15972222222222221</v>
      </c>
      <c r="CP94" s="219">
        <v>0.27083333333333298</v>
      </c>
      <c r="CQ94" s="219">
        <v>5.4166666666666703E-2</v>
      </c>
      <c r="CS94" s="219">
        <f t="shared" si="438"/>
        <v>0.19097222222222221</v>
      </c>
      <c r="CT94" s="219">
        <v>0.26736111111111099</v>
      </c>
      <c r="CU94" s="219">
        <v>0.27083333333333298</v>
      </c>
      <c r="CV94" s="219">
        <f t="shared" si="572"/>
        <v>0.9375</v>
      </c>
      <c r="CW94" s="219">
        <f t="shared" si="572"/>
        <v>0.15277777777777776</v>
      </c>
      <c r="CX94" s="219">
        <v>0.27083333333333298</v>
      </c>
      <c r="CY94" s="219">
        <v>5.4166666666666703E-2</v>
      </c>
      <c r="DA94" s="240">
        <v>0.32986111111111099</v>
      </c>
      <c r="DB94" s="240">
        <v>0.33680555555555602</v>
      </c>
      <c r="DC94" s="240">
        <v>0.33680555555555602</v>
      </c>
      <c r="DD94" s="240">
        <v>0.33680555555555602</v>
      </c>
      <c r="DE94" s="240">
        <v>0.33680555555555602</v>
      </c>
      <c r="DF94" s="240">
        <v>0.33680555555555602</v>
      </c>
      <c r="DG94" s="240">
        <v>0.33680555555555602</v>
      </c>
      <c r="DH94" s="240">
        <v>0.33680555555555602</v>
      </c>
      <c r="DI94" s="240">
        <v>0.33680555555555602</v>
      </c>
      <c r="DJ94" s="240">
        <v>0.33680555555555602</v>
      </c>
      <c r="DL94" s="2" t="str" cm="1">
        <f t="array" ref="DL94">_xlfn.IFNA(IF(INDEX(SectorsBlocks,ROW()-ROW(DL$5)+2,MATCH(SUBSTITUTE(RPName," ",""),SectorsBlocks_Top,0))&lt;&gt;0,INDEX(SectorsBlocks,ROW()-ROW(DL$5)+2,MATCH(SUBSTITUTE(RPName," ",""),SectorsBlocks_Top,0)),""),"")</f>
        <v>MEL-MCY</v>
      </c>
      <c r="DM94" s="250" cm="1">
        <f t="array" ref="DM94">_xlfn.IFNA(IF(INDEX(SectorsBlocks,ROW()-ROW(DM$5)+2,MATCH(SUBSTITUTE(RPName," ",""),SectorsBlocks_Top,0))&lt;&gt;0,INDEX(SectorsBlocks,ROW()-ROW(DM$5)+2,MATCH(SUBSTITUTE(RPName," ",""),SectorsBlocks_Top,0)+1),""),"")</f>
        <v>9.7222222222222224E-2</v>
      </c>
    </row>
    <row r="95" spans="1:117" ht="1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K95" s="2" t="str">
        <f t="shared" si="450"/>
        <v/>
      </c>
      <c r="BL95" s="7" t="str">
        <f t="shared" ref="BL95" si="601">IF(AND(ISNUMBER(BM95),BM95&gt;0),BM95,IF(ISNUMBER(VLOOKUP(BK95,RP_Trips,2,FALSE)),VLOOKUP(BK95,RP_Trips,2,FALSE),""))</f>
        <v/>
      </c>
      <c r="BM95" s="7" t="str">
        <f t="shared" ref="BM95" si="602">_xlfn.IFNA(IF(VLOOKUP(BK95,RP_MiscCalc_RouteBlockTimes,2,FALSE)&lt;&gt;0,VLOOKUP(BK95,RP_MiscCalc_RouteBlockTimes,2,FALSE),NA()),_xlfn.IFNA(IF(VLOOKUP(BK95,RP_RouteBlockTime_PreTVL,2,FALSE)&lt;&gt;0,VLOOKUP(BK95,RP_RouteBlockTime_PreTVL,2,FALSE),NA()),_xlfn.IFNA(IF(VLOOKUP(BK95,TVLRouteBlockTimes,2,FALSE)&lt;&gt;0,VLOOKUP(BK95,TVLRouteBlockTimes,2,FALSE),NA()),_xlfn.IFNA(IF(VLOOKUP(BK95,RP_RouteBlockTime_S1,2,FALSE)&lt;&gt;0,VLOOKUP(BK95,RP_RouteBlockTime_S1,2,FALSE),NA()),_xlfn.IFNA(VLOOKUP(BK95,RP_RouteBlockTime_S2,2,FALSE),_xlfn.IFNA(VLOOKUP(BK95,RP_RouteBlockTime_S3,2,FALSE),_xlfn.IFNA(VLOOKUP(BK95,RP_RouteBlockTime_S4,2,FALSE),_xlfn.IFNA(VLOOKUP(BK95,RP_RouteBlockTime_S5,2,FALSE),_xlfn.IFNA(VLOOKUP(BK95,RP_RouteBlockTime_S6,2,FALSE),_xlfn.IFNA(VLOOKUP(BK95,RP_RouteBlockTime_PostTVL,2,FALSE),""))))))))))</f>
        <v/>
      </c>
      <c r="BN95" s="2"/>
      <c r="BP95" s="236">
        <f ca="1"/>
        <v>5.3472222222222199E-2</v>
      </c>
      <c r="CK95" s="219">
        <f t="shared" si="437"/>
        <v>8.6805555555555552E-2</v>
      </c>
      <c r="CL95" s="219">
        <v>0.27083333333333298</v>
      </c>
      <c r="CM95" s="219">
        <v>0.27430555555555602</v>
      </c>
      <c r="CN95" s="219">
        <f t="shared" si="571"/>
        <v>0.8305555555555556</v>
      </c>
      <c r="CO95" s="219">
        <f t="shared" si="571"/>
        <v>0.16041666666666665</v>
      </c>
      <c r="CP95" s="219">
        <v>0.27430555555555602</v>
      </c>
      <c r="CQ95" s="219">
        <v>5.4861111111111097E-2</v>
      </c>
      <c r="CS95" s="219">
        <f t="shared" si="438"/>
        <v>0.19444444444444442</v>
      </c>
      <c r="CT95" s="219">
        <v>0.27083333333333298</v>
      </c>
      <c r="CU95" s="219">
        <v>0.27430555555555602</v>
      </c>
      <c r="CV95" s="219">
        <f t="shared" si="572"/>
        <v>0.93819444444444444</v>
      </c>
      <c r="CW95" s="219">
        <f t="shared" si="572"/>
        <v>0.15347222222222223</v>
      </c>
      <c r="CX95" s="219">
        <v>0.27430555555555602</v>
      </c>
      <c r="CY95" s="219">
        <v>5.4861111111111097E-2</v>
      </c>
      <c r="DA95" s="240">
        <v>0.33333333333333298</v>
      </c>
      <c r="DB95" s="240">
        <v>0.34027777777777801</v>
      </c>
      <c r="DC95" s="240">
        <v>0.34027777777777801</v>
      </c>
      <c r="DD95" s="240">
        <v>0.34027777777777801</v>
      </c>
      <c r="DE95" s="240">
        <v>0.34027777777777801</v>
      </c>
      <c r="DF95" s="240">
        <v>0.34027777777777801</v>
      </c>
      <c r="DG95" s="240">
        <v>0.34027777777777801</v>
      </c>
      <c r="DH95" s="240">
        <v>0.34027777777777801</v>
      </c>
      <c r="DI95" s="240">
        <v>0.34027777777777801</v>
      </c>
      <c r="DJ95" s="240">
        <v>0.34027777777777801</v>
      </c>
      <c r="DL95" s="2" t="str" cm="1">
        <f t="array" ref="DL95">_xlfn.IFNA(IF(INDEX(SectorsBlocks,ROW()-ROW(DL$5)+2,MATCH(SUBSTITUTE(RPName," ",""),SectorsBlocks_Top,0))&lt;&gt;0,INDEX(SectorsBlocks,ROW()-ROW(DL$5)+2,MATCH(SUBSTITUTE(RPName," ",""),SectorsBlocks_Top,0)),""),"")</f>
        <v>MEL-NAN</v>
      </c>
      <c r="DM95" s="250" cm="1">
        <f t="array" ref="DM95">_xlfn.IFNA(IF(INDEX(SectorsBlocks,ROW()-ROW(DM$5)+2,MATCH(SUBSTITUTE(RPName," ",""),SectorsBlocks_Top,0))&lt;&gt;0,INDEX(SectorsBlocks,ROW()-ROW(DM$5)+2,MATCH(SUBSTITUTE(RPName," ",""),SectorsBlocks_Top,0)+1),""),"")</f>
        <v>0.2013888888888889</v>
      </c>
    </row>
    <row r="96" spans="1:117" ht="1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K96" s="2" t="str">
        <f t="shared" si="450"/>
        <v/>
      </c>
      <c r="BL96" s="7" t="str">
        <f t="shared" ref="BL96" si="603">IF(AND(ISNUMBER(BM96),BM96&gt;0),BM96,IF(ISNUMBER(VLOOKUP(BK96,RP_Trips,2,FALSE)),VLOOKUP(BK96,RP_Trips,2,FALSE),""))</f>
        <v/>
      </c>
      <c r="BM96" s="7" t="str">
        <f t="shared" ref="BM96" si="604">_xlfn.IFNA(IF(VLOOKUP(BK96,RP_MiscCalc_RouteBlockTimes,2,FALSE)&lt;&gt;0,VLOOKUP(BK96,RP_MiscCalc_RouteBlockTimes,2,FALSE),NA()),_xlfn.IFNA(IF(VLOOKUP(BK96,RP_RouteBlockTime_PreTVL,2,FALSE)&lt;&gt;0,VLOOKUP(BK96,RP_RouteBlockTime_PreTVL,2,FALSE),NA()),_xlfn.IFNA(IF(VLOOKUP(BK96,TVLRouteBlockTimes,2,FALSE)&lt;&gt;0,VLOOKUP(BK96,TVLRouteBlockTimes,2,FALSE),NA()),_xlfn.IFNA(IF(VLOOKUP(BK96,RP_RouteBlockTime_S1,2,FALSE)&lt;&gt;0,VLOOKUP(BK96,RP_RouteBlockTime_S1,2,FALSE),NA()),_xlfn.IFNA(VLOOKUP(BK96,RP_RouteBlockTime_S2,2,FALSE),_xlfn.IFNA(VLOOKUP(BK96,RP_RouteBlockTime_S3,2,FALSE),_xlfn.IFNA(VLOOKUP(BK96,RP_RouteBlockTime_S4,2,FALSE),_xlfn.IFNA(VLOOKUP(BK96,RP_RouteBlockTime_S5,2,FALSE),_xlfn.IFNA(VLOOKUP(BK96,RP_RouteBlockTime_S6,2,FALSE),_xlfn.IFNA(VLOOKUP(BK96,RP_RouteBlockTime_PostTVL,2,FALSE),""))))))))))</f>
        <v/>
      </c>
      <c r="BN96" s="2"/>
      <c r="BP96" s="236">
        <f ca="1"/>
        <v>5.4166666666666703E-2</v>
      </c>
      <c r="CK96" s="219">
        <f t="shared" si="437"/>
        <v>9.0277777777777776E-2</v>
      </c>
      <c r="CL96" s="219">
        <v>0.27430555555555602</v>
      </c>
      <c r="CM96" s="219">
        <v>0.27777777777777801</v>
      </c>
      <c r="CN96" s="219">
        <f t="shared" ref="CN96:CO111" si="605">IF(CN95=1,TIME(0,1,0),TIME(HOUR(CN95),MINUTE(CN95),0)+TIME(0,1,0))</f>
        <v>0.83125000000000004</v>
      </c>
      <c r="CO96" s="219">
        <f t="shared" si="605"/>
        <v>0.16111111111111112</v>
      </c>
      <c r="CP96" s="219">
        <v>0.27777777777777801</v>
      </c>
      <c r="CQ96" s="219">
        <v>5.5555555555555601E-2</v>
      </c>
      <c r="CS96" s="219">
        <f t="shared" si="438"/>
        <v>0.19791666666666666</v>
      </c>
      <c r="CT96" s="219">
        <v>0.27430555555555602</v>
      </c>
      <c r="CU96" s="219">
        <v>0.27777777777777801</v>
      </c>
      <c r="CV96" s="219">
        <f t="shared" ref="CV96:CW111" si="606">IF(CV95=1,TIME(0,1,0),TIME(HOUR(CV95),MINUTE(CV95),0)+TIME(0,1,0))</f>
        <v>0.93888888888888888</v>
      </c>
      <c r="CW96" s="219">
        <f t="shared" si="606"/>
        <v>0.15416666666666667</v>
      </c>
      <c r="CX96" s="219">
        <v>0.27777777777777801</v>
      </c>
      <c r="CY96" s="219">
        <v>5.5555555555555601E-2</v>
      </c>
      <c r="DA96" s="240">
        <v>0.33680555555555602</v>
      </c>
      <c r="DB96" s="240">
        <v>0.34375</v>
      </c>
      <c r="DC96" s="240">
        <v>0.34375</v>
      </c>
      <c r="DD96" s="240">
        <v>0.34375</v>
      </c>
      <c r="DE96" s="240">
        <v>0.34375</v>
      </c>
      <c r="DF96" s="240">
        <v>0.34375</v>
      </c>
      <c r="DG96" s="240">
        <v>0.34375</v>
      </c>
      <c r="DH96" s="240">
        <v>0.34375</v>
      </c>
      <c r="DI96" s="240">
        <v>0.34375</v>
      </c>
      <c r="DJ96" s="240">
        <v>0.34375</v>
      </c>
      <c r="DL96" s="2" t="str" cm="1">
        <f t="array" ref="DL96">_xlfn.IFNA(IF(INDEX(SectorsBlocks,ROW()-ROW(DL$5)+2,MATCH(SUBSTITUTE(RPName," ",""),SectorsBlocks_Top,0))&lt;&gt;0,INDEX(SectorsBlocks,ROW()-ROW(DL$5)+2,MATCH(SUBSTITUTE(RPName," ",""),SectorsBlocks_Top,0)),""),"")</f>
        <v>MEL-NTL</v>
      </c>
      <c r="DM96" s="250" cm="1">
        <f t="array" ref="DM96">_xlfn.IFNA(IF(INDEX(SectorsBlocks,ROW()-ROW(DM$5)+2,MATCH(SUBSTITUTE(RPName," ",""),SectorsBlocks_Top,0))&lt;&gt;0,INDEX(SectorsBlocks,ROW()-ROW(DM$5)+2,MATCH(SUBSTITUTE(RPName," ",""),SectorsBlocks_Top,0)+1),""),"")</f>
        <v>6.25E-2</v>
      </c>
    </row>
    <row r="97" spans="1:117" ht="1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K97" s="2" t="str">
        <f t="shared" si="450"/>
        <v/>
      </c>
      <c r="BL97" s="7" t="str">
        <f t="shared" ref="BL97" si="607">IF(AND(ISNUMBER(BM97),BM97&gt;0),BM97,IF(ISNUMBER(VLOOKUP(BK97,RP_Trips,2,FALSE)),VLOOKUP(BK97,RP_Trips,2,FALSE),""))</f>
        <v/>
      </c>
      <c r="BM97" s="7" t="str">
        <f t="shared" ref="BM97" si="608">_xlfn.IFNA(IF(VLOOKUP(BK97,RP_MiscCalc_RouteBlockTimes,2,FALSE)&lt;&gt;0,VLOOKUP(BK97,RP_MiscCalc_RouteBlockTimes,2,FALSE),NA()),_xlfn.IFNA(IF(VLOOKUP(BK97,RP_RouteBlockTime_PreTVL,2,FALSE)&lt;&gt;0,VLOOKUP(BK97,RP_RouteBlockTime_PreTVL,2,FALSE),NA()),_xlfn.IFNA(IF(VLOOKUP(BK97,TVLRouteBlockTimes,2,FALSE)&lt;&gt;0,VLOOKUP(BK97,TVLRouteBlockTimes,2,FALSE),NA()),_xlfn.IFNA(IF(VLOOKUP(BK97,RP_RouteBlockTime_S1,2,FALSE)&lt;&gt;0,VLOOKUP(BK97,RP_RouteBlockTime_S1,2,FALSE),NA()),_xlfn.IFNA(VLOOKUP(BK97,RP_RouteBlockTime_S2,2,FALSE),_xlfn.IFNA(VLOOKUP(BK97,RP_RouteBlockTime_S3,2,FALSE),_xlfn.IFNA(VLOOKUP(BK97,RP_RouteBlockTime_S4,2,FALSE),_xlfn.IFNA(VLOOKUP(BK97,RP_RouteBlockTime_S5,2,FALSE),_xlfn.IFNA(VLOOKUP(BK97,RP_RouteBlockTime_S6,2,FALSE),_xlfn.IFNA(VLOOKUP(BK97,RP_RouteBlockTime_PostTVL,2,FALSE),""))))))))))</f>
        <v/>
      </c>
      <c r="BN97" s="2"/>
      <c r="BP97" s="236">
        <f ca="1"/>
        <v>5.4861111111111097E-2</v>
      </c>
      <c r="CK97" s="219">
        <f t="shared" si="437"/>
        <v>9.375E-2</v>
      </c>
      <c r="CL97" s="219">
        <v>0.27777777777777801</v>
      </c>
      <c r="CM97" s="219">
        <v>0.28125</v>
      </c>
      <c r="CN97" s="219">
        <f t="shared" si="605"/>
        <v>0.83194444444444449</v>
      </c>
      <c r="CO97" s="219">
        <f t="shared" si="605"/>
        <v>0.16180555555555556</v>
      </c>
      <c r="CP97" s="219">
        <v>0.28125</v>
      </c>
      <c r="CQ97" s="219">
        <v>5.6250000000000001E-2</v>
      </c>
      <c r="CS97" s="219">
        <f t="shared" si="438"/>
        <v>0.20138888888888887</v>
      </c>
      <c r="CT97" s="219">
        <v>0.27777777777777801</v>
      </c>
      <c r="CU97" s="219">
        <v>0.28125</v>
      </c>
      <c r="CV97" s="219">
        <f t="shared" si="606"/>
        <v>0.93958333333333333</v>
      </c>
      <c r="CW97" s="219">
        <f t="shared" si="606"/>
        <v>0.15486111111111112</v>
      </c>
      <c r="CX97" s="219">
        <v>0.28125</v>
      </c>
      <c r="CY97" s="219">
        <v>5.6250000000000001E-2</v>
      </c>
      <c r="DA97" s="240">
        <v>0.34027777777777801</v>
      </c>
      <c r="DB97" s="240">
        <v>0.34722222222222199</v>
      </c>
      <c r="DC97" s="240">
        <v>0.34722222222222199</v>
      </c>
      <c r="DD97" s="240">
        <v>0.34722222222222199</v>
      </c>
      <c r="DE97" s="240">
        <v>0.34722222222222199</v>
      </c>
      <c r="DF97" s="240">
        <v>0.34722222222222199</v>
      </c>
      <c r="DG97" s="240">
        <v>0.34722222222222199</v>
      </c>
      <c r="DH97" s="240">
        <v>0.34722222222222199</v>
      </c>
      <c r="DI97" s="240">
        <v>0.34722222222222199</v>
      </c>
      <c r="DJ97" s="240">
        <v>0.34722222222222199</v>
      </c>
      <c r="DL97" s="2" t="str" cm="1">
        <f t="array" ref="DL97">_xlfn.IFNA(IF(INDEX(SectorsBlocks,ROW()-ROW(DL$5)+2,MATCH(SUBSTITUTE(RPName," ",""),SectorsBlocks_Top,0))&lt;&gt;0,INDEX(SectorsBlocks,ROW()-ROW(DL$5)+2,MATCH(SUBSTITUTE(RPName," ",""),SectorsBlocks_Top,0)),""),"")</f>
        <v>MEL-OOL</v>
      </c>
      <c r="DM97" s="250" cm="1">
        <f t="array" ref="DM97">_xlfn.IFNA(IF(INDEX(SectorsBlocks,ROW()-ROW(DM$5)+2,MATCH(SUBSTITUTE(RPName," ",""),SectorsBlocks_Top,0))&lt;&gt;0,INDEX(SectorsBlocks,ROW()-ROW(DM$5)+2,MATCH(SUBSTITUTE(RPName," ",""),SectorsBlocks_Top,0)+1),""),"")</f>
        <v>8.6805555555555552E-2</v>
      </c>
    </row>
    <row r="98" spans="1:117" ht="1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K98" s="2" t="str">
        <f t="shared" si="450"/>
        <v/>
      </c>
      <c r="BL98" s="7" t="str">
        <f t="shared" ref="BL98" si="609">IF(AND(ISNUMBER(BM98),BM98&gt;0),BM98,IF(ISNUMBER(VLOOKUP(BK98,RP_Trips,2,FALSE)),VLOOKUP(BK98,RP_Trips,2,FALSE),""))</f>
        <v/>
      </c>
      <c r="BM98" s="7" t="str">
        <f t="shared" ref="BM98" si="610">_xlfn.IFNA(IF(VLOOKUP(BK98,RP_MiscCalc_RouteBlockTimes,2,FALSE)&lt;&gt;0,VLOOKUP(BK98,RP_MiscCalc_RouteBlockTimes,2,FALSE),NA()),_xlfn.IFNA(IF(VLOOKUP(BK98,RP_RouteBlockTime_PreTVL,2,FALSE)&lt;&gt;0,VLOOKUP(BK98,RP_RouteBlockTime_PreTVL,2,FALSE),NA()),_xlfn.IFNA(IF(VLOOKUP(BK98,TVLRouteBlockTimes,2,FALSE)&lt;&gt;0,VLOOKUP(BK98,TVLRouteBlockTimes,2,FALSE),NA()),_xlfn.IFNA(IF(VLOOKUP(BK98,RP_RouteBlockTime_S1,2,FALSE)&lt;&gt;0,VLOOKUP(BK98,RP_RouteBlockTime_S1,2,FALSE),NA()),_xlfn.IFNA(VLOOKUP(BK98,RP_RouteBlockTime_S2,2,FALSE),_xlfn.IFNA(VLOOKUP(BK98,RP_RouteBlockTime_S3,2,FALSE),_xlfn.IFNA(VLOOKUP(BK98,RP_RouteBlockTime_S4,2,FALSE),_xlfn.IFNA(VLOOKUP(BK98,RP_RouteBlockTime_S5,2,FALSE),_xlfn.IFNA(VLOOKUP(BK98,RP_RouteBlockTime_S6,2,FALSE),_xlfn.IFNA(VLOOKUP(BK98,RP_RouteBlockTime_PostTVL,2,FALSE),""))))))))))</f>
        <v/>
      </c>
      <c r="BN98" s="2"/>
      <c r="BP98" s="236">
        <f ca="1"/>
        <v>5.5555555555555601E-2</v>
      </c>
      <c r="CK98" s="219">
        <f t="shared" si="437"/>
        <v>9.7222222222222224E-2</v>
      </c>
      <c r="CL98" s="219">
        <v>0.28125</v>
      </c>
      <c r="CM98" s="219">
        <v>0.28472222222222199</v>
      </c>
      <c r="CN98" s="219">
        <f t="shared" si="605"/>
        <v>0.83263888888888893</v>
      </c>
      <c r="CO98" s="219">
        <f t="shared" si="605"/>
        <v>0.16250000000000001</v>
      </c>
      <c r="CP98" s="219">
        <v>0.28472222222222199</v>
      </c>
      <c r="CQ98" s="219">
        <v>5.6944444444444402E-2</v>
      </c>
      <c r="CS98" s="219">
        <f t="shared" si="438"/>
        <v>0.2048611111111111</v>
      </c>
      <c r="CT98" s="219">
        <v>0.28125</v>
      </c>
      <c r="CU98" s="219">
        <v>0.28472222222222199</v>
      </c>
      <c r="CV98" s="219">
        <f t="shared" si="606"/>
        <v>0.94027777777777777</v>
      </c>
      <c r="CW98" s="219">
        <f t="shared" si="606"/>
        <v>0.15555555555555556</v>
      </c>
      <c r="CX98" s="219">
        <v>0.28472222222222199</v>
      </c>
      <c r="CY98" s="219">
        <v>5.6944444444444402E-2</v>
      </c>
      <c r="DA98" s="240">
        <v>0.34375</v>
      </c>
      <c r="DB98" s="240">
        <v>0.35069444444444497</v>
      </c>
      <c r="DC98" s="240">
        <v>0.35069444444444497</v>
      </c>
      <c r="DD98" s="240">
        <v>0.35069444444444497</v>
      </c>
      <c r="DE98" s="240">
        <v>0.35069444444444497</v>
      </c>
      <c r="DF98" s="240">
        <v>0.35069444444444497</v>
      </c>
      <c r="DG98" s="240">
        <v>0.35069444444444497</v>
      </c>
      <c r="DH98" s="240">
        <v>0.35069444444444497</v>
      </c>
      <c r="DI98" s="240">
        <v>0.35069444444444497</v>
      </c>
      <c r="DJ98" s="240">
        <v>0.35069444444444497</v>
      </c>
      <c r="DL98" s="2" t="str" cm="1">
        <f t="array" ref="DL98">_xlfn.IFNA(IF(INDEX(SectorsBlocks,ROW()-ROW(DL$5)+2,MATCH(SUBSTITUTE(RPName," ",""),SectorsBlocks_Top,0))&lt;&gt;0,INDEX(SectorsBlocks,ROW()-ROW(DL$5)+2,MATCH(SUBSTITUTE(RPName," ",""),SectorsBlocks_Top,0)),""),"")</f>
        <v>MEL-PER</v>
      </c>
      <c r="DM98" s="250" cm="1">
        <f t="array" ref="DM98">_xlfn.IFNA(IF(INDEX(SectorsBlocks,ROW()-ROW(DM$5)+2,MATCH(SUBSTITUTE(RPName," ",""),SectorsBlocks_Top,0))&lt;&gt;0,INDEX(SectorsBlocks,ROW()-ROW(DM$5)+2,MATCH(SUBSTITUTE(RPName," ",""),SectorsBlocks_Top,0)+1),""),"")</f>
        <v>0.18402777777777779</v>
      </c>
    </row>
    <row r="99" spans="1:117" ht="1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K99" s="2" t="str">
        <f t="shared" si="450"/>
        <v/>
      </c>
      <c r="BL99" s="7" t="str">
        <f t="shared" ref="BL99" si="611">IF(AND(ISNUMBER(BM99),BM99&gt;0),BM99,IF(ISNUMBER(VLOOKUP(BK99,RP_Trips,2,FALSE)),VLOOKUP(BK99,RP_Trips,2,FALSE),""))</f>
        <v/>
      </c>
      <c r="BM99" s="7" t="str">
        <f t="shared" ref="BM99" si="612">_xlfn.IFNA(IF(VLOOKUP(BK99,RP_MiscCalc_RouteBlockTimes,2,FALSE)&lt;&gt;0,VLOOKUP(BK99,RP_MiscCalc_RouteBlockTimes,2,FALSE),NA()),_xlfn.IFNA(IF(VLOOKUP(BK99,RP_RouteBlockTime_PreTVL,2,FALSE)&lt;&gt;0,VLOOKUP(BK99,RP_RouteBlockTime_PreTVL,2,FALSE),NA()),_xlfn.IFNA(IF(VLOOKUP(BK99,TVLRouteBlockTimes,2,FALSE)&lt;&gt;0,VLOOKUP(BK99,TVLRouteBlockTimes,2,FALSE),NA()),_xlfn.IFNA(IF(VLOOKUP(BK99,RP_RouteBlockTime_S1,2,FALSE)&lt;&gt;0,VLOOKUP(BK99,RP_RouteBlockTime_S1,2,FALSE),NA()),_xlfn.IFNA(VLOOKUP(BK99,RP_RouteBlockTime_S2,2,FALSE),_xlfn.IFNA(VLOOKUP(BK99,RP_RouteBlockTime_S3,2,FALSE),_xlfn.IFNA(VLOOKUP(BK99,RP_RouteBlockTime_S4,2,FALSE),_xlfn.IFNA(VLOOKUP(BK99,RP_RouteBlockTime_S5,2,FALSE),_xlfn.IFNA(VLOOKUP(BK99,RP_RouteBlockTime_S6,2,FALSE),_xlfn.IFNA(VLOOKUP(BK99,RP_RouteBlockTime_PostTVL,2,FALSE),""))))))))))</f>
        <v/>
      </c>
      <c r="BN99" s="2"/>
      <c r="BP99" s="236">
        <f ca="1"/>
        <v>5.6250000000000001E-2</v>
      </c>
      <c r="CK99" s="219">
        <f t="shared" si="437"/>
        <v>0.10069444444444445</v>
      </c>
      <c r="CL99" s="219">
        <v>0.28472222222222199</v>
      </c>
      <c r="CM99" s="219">
        <v>0.28819444444444398</v>
      </c>
      <c r="CN99" s="219">
        <f t="shared" si="605"/>
        <v>0.83333333333333337</v>
      </c>
      <c r="CO99" s="219">
        <f t="shared" si="605"/>
        <v>0.16319444444444445</v>
      </c>
      <c r="CP99" s="219">
        <v>0.28819444444444398</v>
      </c>
      <c r="CQ99" s="219">
        <v>5.7638888888888899E-2</v>
      </c>
      <c r="CS99" s="219">
        <f t="shared" si="438"/>
        <v>0.20833333333333331</v>
      </c>
      <c r="CT99" s="219">
        <v>0.28472222222222199</v>
      </c>
      <c r="CU99" s="219">
        <v>0.28819444444444398</v>
      </c>
      <c r="CV99" s="219">
        <f t="shared" si="606"/>
        <v>0.94097222222222221</v>
      </c>
      <c r="CW99" s="219">
        <f t="shared" si="606"/>
        <v>0.15625</v>
      </c>
      <c r="CX99" s="219">
        <v>0.28819444444444398</v>
      </c>
      <c r="CY99" s="219">
        <v>5.7638888888888899E-2</v>
      </c>
      <c r="DA99" s="240">
        <v>0.34722222222222199</v>
      </c>
      <c r="DB99" s="240">
        <v>0.35416666666666702</v>
      </c>
      <c r="DC99" s="240">
        <v>0.35416666666666702</v>
      </c>
      <c r="DD99" s="240">
        <v>0.35416666666666702</v>
      </c>
      <c r="DE99" s="240">
        <v>0.35416666666666702</v>
      </c>
      <c r="DF99" s="240">
        <v>0.35416666666666702</v>
      </c>
      <c r="DG99" s="240">
        <v>0.35416666666666702</v>
      </c>
      <c r="DH99" s="240">
        <v>0.35416666666666702</v>
      </c>
      <c r="DI99" s="240">
        <v>0.35416666666666702</v>
      </c>
      <c r="DJ99" s="240">
        <v>0.35416666666666702</v>
      </c>
      <c r="DL99" s="2" t="str" cm="1">
        <f t="array" ref="DL99">_xlfn.IFNA(IF(INDEX(SectorsBlocks,ROW()-ROW(DL$5)+2,MATCH(SUBSTITUTE(RPName," ",""),SectorsBlocks_Top,0))&lt;&gt;0,INDEX(SectorsBlocks,ROW()-ROW(DL$5)+2,MATCH(SUBSTITUTE(RPName," ",""),SectorsBlocks_Top,0)),""),"")</f>
        <v>MEL-SYD</v>
      </c>
      <c r="DM99" s="250" cm="1">
        <f t="array" ref="DM99">_xlfn.IFNA(IF(INDEX(SectorsBlocks,ROW()-ROW(DM$5)+2,MATCH(SUBSTITUTE(RPName," ",""),SectorsBlocks_Top,0))&lt;&gt;0,INDEX(SectorsBlocks,ROW()-ROW(DM$5)+2,MATCH(SUBSTITUTE(RPName," ",""),SectorsBlocks_Top,0)+1),""),"")</f>
        <v>5.9027777777777776E-2</v>
      </c>
    </row>
    <row r="100" spans="1:117" ht="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K100" s="2" t="str">
        <f>IF(BN100&lt;&gt;0,BN100,"")</f>
        <v/>
      </c>
      <c r="BL100" s="7" t="str">
        <f t="shared" ref="BL100" si="613">IF(AND(ISNUMBER(BM100),BM100&gt;0),BM100,IF(ISNUMBER(VLOOKUP(BK100,RP_Trips,2,FALSE)),VLOOKUP(BK100,RP_Trips,2,FALSE),""))</f>
        <v/>
      </c>
      <c r="BM100" s="7" t="str">
        <f>_xlfn.IFNA(IF(VLOOKUP(BK100,RP_MiscCalc_RouteBlockTimes,2,FALSE)&lt;&gt;0,VLOOKUP(BK100,RP_MiscCalc_RouteBlockTimes,2,FALSE),NA()),_xlfn.IFNA(IF(VLOOKUP(BK100,RP_RouteBlockTime_PreTVL,2,FALSE)&lt;&gt;0,VLOOKUP(BK100,RP_RouteBlockTime_PreTVL,2,FALSE),NA()),_xlfn.IFNA(IF(VLOOKUP(BK100,TVLRouteBlockTimes,2,FALSE)&lt;&gt;0,VLOOKUP(BK100,TVLRouteBlockTimes,2,FALSE),NA()),_xlfn.IFNA(IF(VLOOKUP(BK100,RP_RouteBlockTime_S1,2,FALSE)&lt;&gt;0,VLOOKUP(BK100,RP_RouteBlockTime_S1,2,FALSE),NA()),_xlfn.IFNA(VLOOKUP(BK100,RP_RouteBlockTime_S2,2,FALSE),_xlfn.IFNA(VLOOKUP(BK100,RP_RouteBlockTime_S3,2,FALSE),_xlfn.IFNA(VLOOKUP(BK100,RP_RouteBlockTime_S4,2,FALSE),_xlfn.IFNA(VLOOKUP(BK100,RP_RouteBlockTime_S5,2,FALSE),_xlfn.IFNA(VLOOKUP(BK100,RP_RouteBlockTime_S6,2,FALSE),_xlfn.IFNA(VLOOKUP(BK100,RP_RouteBlockTime_PostTVL,2,FALSE),""))))))))))</f>
        <v/>
      </c>
      <c r="BN100" s="2"/>
      <c r="BP100" s="236">
        <f ca="1"/>
        <v>5.6944444444444402E-2</v>
      </c>
      <c r="CK100" s="219">
        <f t="shared" si="437"/>
        <v>0.10416666666666667</v>
      </c>
      <c r="CL100" s="219">
        <v>0.28819444444444398</v>
      </c>
      <c r="CM100" s="219">
        <v>0.29166666666666702</v>
      </c>
      <c r="CN100" s="219">
        <f t="shared" si="605"/>
        <v>0.83402777777777781</v>
      </c>
      <c r="CO100" s="219">
        <f t="shared" si="605"/>
        <v>0.16388888888888889</v>
      </c>
      <c r="CP100" s="219">
        <v>0.29166666666666702</v>
      </c>
      <c r="CQ100" s="219">
        <v>5.83333333333333E-2</v>
      </c>
      <c r="CS100" s="219">
        <f t="shared" si="438"/>
        <v>0.21180555555555555</v>
      </c>
      <c r="CT100" s="219">
        <v>0.28819444444444398</v>
      </c>
      <c r="CU100" s="219">
        <v>0.29166666666666702</v>
      </c>
      <c r="CV100" s="219">
        <f t="shared" si="606"/>
        <v>0.94166666666666665</v>
      </c>
      <c r="CW100" s="219">
        <f t="shared" si="606"/>
        <v>0.15694444444444444</v>
      </c>
      <c r="CX100" s="219">
        <v>0.29166666666666702</v>
      </c>
      <c r="CY100" s="219">
        <v>5.83333333333333E-2</v>
      </c>
      <c r="DA100" s="240">
        <v>0.35069444444444497</v>
      </c>
      <c r="DB100" s="240">
        <v>0.35763888888888901</v>
      </c>
      <c r="DC100" s="240">
        <v>0.35763888888888901</v>
      </c>
      <c r="DD100" s="240">
        <v>0.35763888888888901</v>
      </c>
      <c r="DE100" s="240">
        <v>0.35763888888888901</v>
      </c>
      <c r="DF100" s="240">
        <v>0.35763888888888901</v>
      </c>
      <c r="DG100" s="240">
        <v>0.35763888888888901</v>
      </c>
      <c r="DH100" s="240">
        <v>0.35763888888888901</v>
      </c>
      <c r="DI100" s="240">
        <v>0.35763888888888901</v>
      </c>
      <c r="DJ100" s="240">
        <v>0.35763888888888901</v>
      </c>
      <c r="DL100" s="2" t="str" cm="1">
        <f t="array" ref="DL100">_xlfn.IFNA(IF(INDEX(SectorsBlocks,ROW()-ROW(DL$5)+2,MATCH(SUBSTITUTE(RPName," ",""),SectorsBlocks_Top,0))&lt;&gt;0,INDEX(SectorsBlocks,ROW()-ROW(DL$5)+2,MATCH(SUBSTITUTE(RPName," ",""),SectorsBlocks_Top,0)),""),"")</f>
        <v>MEL-ZQN</v>
      </c>
      <c r="DM100" s="250" cm="1">
        <f t="array" ref="DM100">_xlfn.IFNA(IF(INDEX(SectorsBlocks,ROW()-ROW(DM$5)+2,MATCH(SUBSTITUTE(RPName," ",""),SectorsBlocks_Top,0))&lt;&gt;0,INDEX(SectorsBlocks,ROW()-ROW(DM$5)+2,MATCH(SUBSTITUTE(RPName," ",""),SectorsBlocks_Top,0)+1),""),"")</f>
        <v>0.13194444444444445</v>
      </c>
    </row>
    <row r="101" spans="1:117" ht="15" hidden="1" customHeight="1">
      <c r="BP101" s="236">
        <f ca="1"/>
        <v>5.7638888888888899E-2</v>
      </c>
      <c r="CK101" s="219">
        <f t="shared" si="437"/>
        <v>0.1076388888888889</v>
      </c>
      <c r="CL101" s="219">
        <v>0.29166666666666702</v>
      </c>
      <c r="CM101" s="219">
        <v>0.29513888888888901</v>
      </c>
      <c r="CN101" s="219">
        <f t="shared" si="605"/>
        <v>0.83472222222222225</v>
      </c>
      <c r="CO101" s="219">
        <f t="shared" si="605"/>
        <v>0.16458333333333333</v>
      </c>
      <c r="CP101" s="219">
        <v>0.29513888888888901</v>
      </c>
      <c r="CQ101" s="219">
        <v>5.9027777777777797E-2</v>
      </c>
      <c r="CS101" s="219">
        <f t="shared" si="438"/>
        <v>0.21527777777777776</v>
      </c>
      <c r="CT101" s="219">
        <v>0.29166666666666702</v>
      </c>
      <c r="CU101" s="219">
        <v>0.29513888888888901</v>
      </c>
      <c r="CV101" s="219">
        <f t="shared" si="606"/>
        <v>0.94236111111111109</v>
      </c>
      <c r="CW101" s="219">
        <f t="shared" si="606"/>
        <v>0.15763888888888888</v>
      </c>
      <c r="CX101" s="219">
        <v>0.29513888888888901</v>
      </c>
      <c r="CY101" s="219">
        <v>5.9027777777777797E-2</v>
      </c>
      <c r="DA101" s="240">
        <v>0.35416666666666702</v>
      </c>
      <c r="DB101" s="240">
        <v>0.36111111111111099</v>
      </c>
      <c r="DC101" s="240">
        <v>0.36111111111111099</v>
      </c>
      <c r="DD101" s="240">
        <v>0.36111111111111099</v>
      </c>
      <c r="DE101" s="240">
        <v>0.36111111111111099</v>
      </c>
      <c r="DF101" s="240">
        <v>0.36111111111111099</v>
      </c>
      <c r="DG101" s="240">
        <v>0.36111111111111099</v>
      </c>
      <c r="DH101" s="240">
        <v>0.36111111111111099</v>
      </c>
      <c r="DI101" s="240">
        <v>0.36111111111111099</v>
      </c>
      <c r="DJ101" s="240">
        <v>0.36111111111111099</v>
      </c>
      <c r="DL101" s="2" t="str" cm="1">
        <f t="array" ref="DL101">_xlfn.IFNA(IF(INDEX(SectorsBlocks,ROW()-ROW(DL$5)+2,MATCH(SUBSTITUTE(RPName," ",""),SectorsBlocks_Top,0))&lt;&gt;0,INDEX(SectorsBlocks,ROW()-ROW(DL$5)+2,MATCH(SUBSTITUTE(RPName," ",""),SectorsBlocks_Top,0)),""),"")</f>
        <v>MKY-BNE</v>
      </c>
      <c r="DM101" s="250" cm="1">
        <f t="array" ref="DM101">_xlfn.IFNA(IF(INDEX(SectorsBlocks,ROW()-ROW(DM$5)+2,MATCH(SUBSTITUTE(RPName," ",""),SectorsBlocks_Top,0))&lt;&gt;0,INDEX(SectorsBlocks,ROW()-ROW(DM$5)+2,MATCH(SUBSTITUTE(RPName," ",""),SectorsBlocks_Top,0)+1),""),"")</f>
        <v>6.25E-2</v>
      </c>
    </row>
    <row r="102" spans="1:117" ht="15" hidden="1" customHeight="1">
      <c r="BP102" s="236">
        <f ca="1"/>
        <v>5.83333333333333E-2</v>
      </c>
      <c r="CK102" s="219">
        <f t="shared" si="437"/>
        <v>0.11111111111111112</v>
      </c>
      <c r="CL102" s="219">
        <v>0.29513888888888901</v>
      </c>
      <c r="CM102" s="219">
        <v>0.29861111111111099</v>
      </c>
      <c r="CN102" s="219">
        <f t="shared" si="605"/>
        <v>0.8354166666666667</v>
      </c>
      <c r="CO102" s="219">
        <f t="shared" si="605"/>
        <v>0.16527777777777777</v>
      </c>
      <c r="CP102" s="219">
        <v>0.29861111111111099</v>
      </c>
      <c r="CQ102" s="219">
        <v>5.9722222222222197E-2</v>
      </c>
      <c r="CS102" s="219">
        <f t="shared" si="438"/>
        <v>0.21875</v>
      </c>
      <c r="CT102" s="219">
        <v>0.29513888888888901</v>
      </c>
      <c r="CU102" s="219">
        <v>0.29861111111111099</v>
      </c>
      <c r="CV102" s="219">
        <f t="shared" si="606"/>
        <v>0.94305555555555554</v>
      </c>
      <c r="CW102" s="219">
        <f t="shared" si="606"/>
        <v>0.15833333333333333</v>
      </c>
      <c r="CX102" s="219">
        <v>0.29861111111111099</v>
      </c>
      <c r="CY102" s="219">
        <v>5.9722222222222197E-2</v>
      </c>
      <c r="DA102" s="240">
        <v>0.35763888888888901</v>
      </c>
      <c r="DB102" s="240">
        <v>0.36458333333333298</v>
      </c>
      <c r="DC102" s="240">
        <v>0.36458333333333298</v>
      </c>
      <c r="DD102" s="240">
        <v>0.36458333333333298</v>
      </c>
      <c r="DE102" s="240">
        <v>0.36458333333333298</v>
      </c>
      <c r="DF102" s="240">
        <v>0.36458333333333298</v>
      </c>
      <c r="DG102" s="240">
        <v>0.36458333333333298</v>
      </c>
      <c r="DH102" s="240">
        <v>0.36458333333333298</v>
      </c>
      <c r="DI102" s="240">
        <v>0.36458333333333298</v>
      </c>
      <c r="DJ102" s="240">
        <v>0.36458333333333298</v>
      </c>
      <c r="DL102" s="2" t="str" cm="1">
        <f t="array" ref="DL102">_xlfn.IFNA(IF(INDEX(SectorsBlocks,ROW()-ROW(DL$5)+2,MATCH(SUBSTITUTE(RPName," ",""),SectorsBlocks_Top,0))&lt;&gt;0,INDEX(SectorsBlocks,ROW()-ROW(DL$5)+2,MATCH(SUBSTITUTE(RPName," ",""),SectorsBlocks_Top,0)),""),"")</f>
        <v>NAN-BNE</v>
      </c>
      <c r="DM102" s="250" cm="1">
        <f t="array" ref="DM102">_xlfn.IFNA(IF(INDEX(SectorsBlocks,ROW()-ROW(DM$5)+2,MATCH(SUBSTITUTE(RPName," ",""),SectorsBlocks_Top,0))&lt;&gt;0,INDEX(SectorsBlocks,ROW()-ROW(DM$5)+2,MATCH(SUBSTITUTE(RPName," ",""),SectorsBlocks_Top,0)+1),""),"")</f>
        <v>0.18055555555555555</v>
      </c>
    </row>
    <row r="103" spans="1:117" ht="15" hidden="1" customHeight="1">
      <c r="BP103" s="236">
        <f ca="1"/>
        <v>5.9027777777777797E-2</v>
      </c>
      <c r="CK103" s="219">
        <f t="shared" si="437"/>
        <v>0.11458333333333333</v>
      </c>
      <c r="CL103" s="219">
        <v>0.29861111111111099</v>
      </c>
      <c r="CM103" s="219">
        <v>0.30208333333333298</v>
      </c>
      <c r="CN103" s="219">
        <f t="shared" si="605"/>
        <v>0.83611111111111114</v>
      </c>
      <c r="CO103" s="219">
        <f t="shared" si="605"/>
        <v>0.16597222222222222</v>
      </c>
      <c r="CP103" s="219">
        <v>0.30208333333333298</v>
      </c>
      <c r="CQ103" s="219">
        <v>6.0416666666666702E-2</v>
      </c>
      <c r="CS103" s="219">
        <f t="shared" si="438"/>
        <v>0.22222222222222221</v>
      </c>
      <c r="CT103" s="219">
        <v>0.29861111111111099</v>
      </c>
      <c r="CU103" s="219">
        <v>0.30208333333333298</v>
      </c>
      <c r="CV103" s="219">
        <f t="shared" si="606"/>
        <v>0.94374999999999998</v>
      </c>
      <c r="CW103" s="219">
        <f t="shared" si="606"/>
        <v>0.15902777777777777</v>
      </c>
      <c r="CX103" s="219">
        <v>0.30208333333333298</v>
      </c>
      <c r="CY103" s="219">
        <v>6.0416666666666702E-2</v>
      </c>
      <c r="DA103" s="240">
        <v>0.36111111111111099</v>
      </c>
      <c r="DB103" s="240">
        <v>0.36805555555555602</v>
      </c>
      <c r="DC103" s="240">
        <v>0.36805555555555602</v>
      </c>
      <c r="DD103" s="240">
        <v>0.36805555555555602</v>
      </c>
      <c r="DE103" s="240">
        <v>0.36805555555555602</v>
      </c>
      <c r="DF103" s="240">
        <v>0.36805555555555602</v>
      </c>
      <c r="DG103" s="240">
        <v>0.36805555555555602</v>
      </c>
      <c r="DH103" s="240">
        <v>0.36805555555555602</v>
      </c>
      <c r="DI103" s="240">
        <v>0.36805555555555602</v>
      </c>
      <c r="DJ103" s="240">
        <v>0.36805555555555602</v>
      </c>
      <c r="DL103" s="2" t="str" cm="1">
        <f t="array" ref="DL103">_xlfn.IFNA(IF(INDEX(SectorsBlocks,ROW()-ROW(DL$5)+2,MATCH(SUBSTITUTE(RPName," ",""),SectorsBlocks_Top,0))&lt;&gt;0,INDEX(SectorsBlocks,ROW()-ROW(DL$5)+2,MATCH(SUBSTITUTE(RPName," ",""),SectorsBlocks_Top,0)),""),"")</f>
        <v>NAN-MEL</v>
      </c>
      <c r="DM103" s="250" cm="1">
        <f t="array" ref="DM103">_xlfn.IFNA(IF(INDEX(SectorsBlocks,ROW()-ROW(DM$5)+2,MATCH(SUBSTITUTE(RPName," ",""),SectorsBlocks_Top,0))&lt;&gt;0,INDEX(SectorsBlocks,ROW()-ROW(DM$5)+2,MATCH(SUBSTITUTE(RPName," ",""),SectorsBlocks_Top,0)+1),""),"")</f>
        <v>0.24305555555555555</v>
      </c>
    </row>
    <row r="104" spans="1:117" ht="15" hidden="1" customHeight="1">
      <c r="BP104" s="236">
        <f ca="1"/>
        <v>5.9722222222222197E-2</v>
      </c>
      <c r="CK104" s="219">
        <f t="shared" si="437"/>
        <v>0.11805555555555555</v>
      </c>
      <c r="CL104" s="219">
        <v>0.30208333333333298</v>
      </c>
      <c r="CM104" s="219">
        <v>0.30555555555555602</v>
      </c>
      <c r="CN104" s="219">
        <f t="shared" si="605"/>
        <v>0.83680555555555558</v>
      </c>
      <c r="CO104" s="219">
        <f t="shared" si="605"/>
        <v>0.16666666666666666</v>
      </c>
      <c r="CP104" s="219">
        <v>0.30555555555555602</v>
      </c>
      <c r="CQ104" s="219">
        <v>6.1111111111111102E-2</v>
      </c>
      <c r="CS104" s="219">
        <f t="shared" si="438"/>
        <v>0.22569444444444442</v>
      </c>
      <c r="CT104" s="219">
        <v>0.30208333333333298</v>
      </c>
      <c r="CU104" s="219">
        <v>0.30555555555555602</v>
      </c>
      <c r="CV104" s="219">
        <f t="shared" si="606"/>
        <v>0.94444444444444442</v>
      </c>
      <c r="CW104" s="219">
        <f t="shared" si="606"/>
        <v>0.15972222222222221</v>
      </c>
      <c r="CX104" s="219">
        <v>0.30555555555555602</v>
      </c>
      <c r="CY104" s="219">
        <v>6.1111111111111102E-2</v>
      </c>
      <c r="DA104" s="240">
        <v>0.36458333333333298</v>
      </c>
      <c r="DB104" s="240">
        <v>0.37152777777777801</v>
      </c>
      <c r="DC104" s="240">
        <v>0.37152777777777801</v>
      </c>
      <c r="DD104" s="240">
        <v>0.37152777777777801</v>
      </c>
      <c r="DE104" s="240">
        <v>0.37152777777777801</v>
      </c>
      <c r="DF104" s="240">
        <v>0.37152777777777801</v>
      </c>
      <c r="DG104" s="240">
        <v>0.37152777777777801</v>
      </c>
      <c r="DH104" s="240">
        <v>0.37152777777777801</v>
      </c>
      <c r="DI104" s="240">
        <v>0.37152777777777801</v>
      </c>
      <c r="DJ104" s="240">
        <v>0.37152777777777801</v>
      </c>
      <c r="DL104" s="2" t="str" cm="1">
        <f t="array" ref="DL104">_xlfn.IFNA(IF(INDEX(SectorsBlocks,ROW()-ROW(DL$5)+2,MATCH(SUBSTITUTE(RPName," ",""),SectorsBlocks_Top,0))&lt;&gt;0,INDEX(SectorsBlocks,ROW()-ROW(DL$5)+2,MATCH(SUBSTITUTE(RPName," ",""),SectorsBlocks_Top,0)),""),"")</f>
        <v>NAN-SYD</v>
      </c>
      <c r="DM104" s="250" cm="1">
        <f t="array" ref="DM104">_xlfn.IFNA(IF(INDEX(SectorsBlocks,ROW()-ROW(DM$5)+2,MATCH(SUBSTITUTE(RPName," ",""),SectorsBlocks_Top,0))&lt;&gt;0,INDEX(SectorsBlocks,ROW()-ROW(DM$5)+2,MATCH(SUBSTITUTE(RPName," ",""),SectorsBlocks_Top,0)+1),""),"")</f>
        <v>0.21180555555555555</v>
      </c>
    </row>
    <row r="105" spans="1:117" ht="15" hidden="1" customHeight="1">
      <c r="BP105" s="236">
        <f ca="1"/>
        <v>6.0416666666666702E-2</v>
      </c>
      <c r="CK105" s="219">
        <f t="shared" si="437"/>
        <v>0.12152777777777778</v>
      </c>
      <c r="CL105" s="219">
        <v>0.30555555555555602</v>
      </c>
      <c r="CM105" s="219">
        <v>0.30902777777777801</v>
      </c>
      <c r="CN105" s="219">
        <f t="shared" si="605"/>
        <v>0.83750000000000002</v>
      </c>
      <c r="CO105" s="219">
        <f t="shared" si="605"/>
        <v>0.1673611111111111</v>
      </c>
      <c r="CP105" s="219">
        <v>0.30902777777777801</v>
      </c>
      <c r="CQ105" s="219">
        <v>6.18055555555556E-2</v>
      </c>
      <c r="CS105" s="219">
        <f t="shared" si="438"/>
        <v>0.22916666666666666</v>
      </c>
      <c r="CT105" s="219">
        <v>0.30555555555555602</v>
      </c>
      <c r="CU105" s="219">
        <v>0.30902777777777801</v>
      </c>
      <c r="CV105" s="219">
        <f t="shared" si="606"/>
        <v>0.94513888888888886</v>
      </c>
      <c r="CW105" s="219">
        <f t="shared" si="606"/>
        <v>0.16041666666666665</v>
      </c>
      <c r="CX105" s="219">
        <v>0.30902777777777801</v>
      </c>
      <c r="CY105" s="219">
        <v>6.18055555555556E-2</v>
      </c>
      <c r="DA105" s="240">
        <v>0.36805555555555602</v>
      </c>
      <c r="DB105" s="240">
        <v>0.375</v>
      </c>
      <c r="DC105" s="240">
        <v>0.375</v>
      </c>
      <c r="DD105" s="240">
        <v>0.375</v>
      </c>
      <c r="DE105" s="240">
        <v>0.375</v>
      </c>
      <c r="DF105" s="240">
        <v>0.375</v>
      </c>
      <c r="DG105" s="240">
        <v>0.375</v>
      </c>
      <c r="DH105" s="240">
        <v>0.375</v>
      </c>
      <c r="DI105" s="240">
        <v>0.375</v>
      </c>
      <c r="DJ105" s="240">
        <v>0.375</v>
      </c>
      <c r="DL105" s="2" t="str" cm="1">
        <f t="array" ref="DL105">_xlfn.IFNA(IF(INDEX(SectorsBlocks,ROW()-ROW(DL$5)+2,MATCH(SUBSTITUTE(RPName," ",""),SectorsBlocks_Top,0))&lt;&gt;0,INDEX(SectorsBlocks,ROW()-ROW(DL$5)+2,MATCH(SUBSTITUTE(RPName," ",""),SectorsBlocks_Top,0)),""),"")</f>
        <v>NTL-MEL</v>
      </c>
      <c r="DM105" s="250" cm="1">
        <f t="array" ref="DM105">_xlfn.IFNA(IF(INDEX(SectorsBlocks,ROW()-ROW(DM$5)+2,MATCH(SUBSTITUTE(RPName," ",""),SectorsBlocks_Top,0))&lt;&gt;0,INDEX(SectorsBlocks,ROW()-ROW(DM$5)+2,MATCH(SUBSTITUTE(RPName," ",""),SectorsBlocks_Top,0)+1),""),"")</f>
        <v>6.5972222222222224E-2</v>
      </c>
    </row>
    <row r="106" spans="1:117" ht="15" hidden="1" customHeight="1">
      <c r="BP106" s="236">
        <f ca="1"/>
        <v>6.1111111111111102E-2</v>
      </c>
      <c r="CK106" s="219">
        <f t="shared" ref="CK106:CK169" si="614">IF(CK105=1,TIME(0,5,0),TIME(HOUR(CK105),MINUTE(CK105),0)+TIME(0,5,0))</f>
        <v>0.125</v>
      </c>
      <c r="CL106" s="219">
        <v>0.30902777777777801</v>
      </c>
      <c r="CM106" s="219">
        <v>0.3125</v>
      </c>
      <c r="CN106" s="219">
        <f t="shared" si="605"/>
        <v>0.83819444444444446</v>
      </c>
      <c r="CO106" s="219">
        <f t="shared" si="605"/>
        <v>0.16805555555555554</v>
      </c>
      <c r="CP106" s="219">
        <v>0.3125</v>
      </c>
      <c r="CQ106" s="219">
        <v>6.25E-2</v>
      </c>
      <c r="CS106" s="219">
        <f t="shared" ref="CS106:CS169" si="615">IF(CS105=1,TIME(0,5,0),TIME(HOUR(CS105),MINUTE(CS105),0)+TIME(0,5,0))</f>
        <v>0.23263888888888887</v>
      </c>
      <c r="CT106" s="219">
        <v>0.30902777777777801</v>
      </c>
      <c r="CU106" s="219">
        <v>0.3125</v>
      </c>
      <c r="CV106" s="219">
        <f t="shared" si="606"/>
        <v>0.9458333333333333</v>
      </c>
      <c r="CW106" s="219">
        <f t="shared" si="606"/>
        <v>0.16111111111111112</v>
      </c>
      <c r="CX106" s="219">
        <v>0.3125</v>
      </c>
      <c r="CY106" s="219">
        <v>6.25E-2</v>
      </c>
      <c r="DA106" s="240">
        <v>0.37152777777777801</v>
      </c>
      <c r="DB106" s="240">
        <v>0.37847222222222199</v>
      </c>
      <c r="DC106" s="240">
        <v>0.37847222222222199</v>
      </c>
      <c r="DD106" s="240">
        <v>0.37847222222222199</v>
      </c>
      <c r="DE106" s="240">
        <v>0.37847222222222199</v>
      </c>
      <c r="DF106" s="240">
        <v>0.37847222222222199</v>
      </c>
      <c r="DG106" s="240">
        <v>0.37847222222222199</v>
      </c>
      <c r="DH106" s="240">
        <v>0.37847222222222199</v>
      </c>
      <c r="DI106" s="240">
        <v>0.37847222222222199</v>
      </c>
      <c r="DJ106" s="240">
        <v>0.37847222222222199</v>
      </c>
      <c r="DL106" s="2" t="str" cm="1">
        <f t="array" ref="DL106">_xlfn.IFNA(IF(INDEX(SectorsBlocks,ROW()-ROW(DL$5)+2,MATCH(SUBSTITUTE(RPName," ",""),SectorsBlocks_Top,0))&lt;&gt;0,INDEX(SectorsBlocks,ROW()-ROW(DL$5)+2,MATCH(SUBSTITUTE(RPName," ",""),SectorsBlocks_Top,0)),""),"")</f>
        <v>OCM-BQB</v>
      </c>
      <c r="DM106" s="250" cm="1">
        <f t="array" ref="DM106">_xlfn.IFNA(IF(INDEX(SectorsBlocks,ROW()-ROW(DM$5)+2,MATCH(SUBSTITUTE(RPName," ",""),SectorsBlocks_Top,0))&lt;&gt;0,INDEX(SectorsBlocks,ROW()-ROW(DM$5)+2,MATCH(SUBSTITUTE(RPName," ",""),SectorsBlocks_Top,0)+1),""),"")</f>
        <v>8.3333333333333329E-2</v>
      </c>
    </row>
    <row r="107" spans="1:117" ht="15" hidden="1" customHeight="1">
      <c r="BP107" s="236">
        <f ca="1"/>
        <v>6.18055555555556E-2</v>
      </c>
      <c r="CK107" s="219">
        <f t="shared" si="614"/>
        <v>0.12847222222222221</v>
      </c>
      <c r="CL107" s="219">
        <v>0.3125</v>
      </c>
      <c r="CM107" s="219">
        <v>0.31597222222222199</v>
      </c>
      <c r="CN107" s="219">
        <f t="shared" si="605"/>
        <v>0.83888888888888891</v>
      </c>
      <c r="CO107" s="219">
        <f t="shared" si="605"/>
        <v>0.16875000000000001</v>
      </c>
      <c r="CP107" s="219">
        <v>0.31597222222222199</v>
      </c>
      <c r="CQ107" s="219">
        <v>6.31944444444444E-2</v>
      </c>
      <c r="CS107" s="219">
        <f t="shared" si="615"/>
        <v>0.2361111111111111</v>
      </c>
      <c r="CT107" s="219">
        <v>0.3125</v>
      </c>
      <c r="CU107" s="219">
        <v>0.31597222222222199</v>
      </c>
      <c r="CV107" s="219">
        <f t="shared" si="606"/>
        <v>0.94652777777777775</v>
      </c>
      <c r="CW107" s="219">
        <f t="shared" si="606"/>
        <v>0.16180555555555556</v>
      </c>
      <c r="CX107" s="219">
        <v>0.31597222222222199</v>
      </c>
      <c r="CY107" s="219">
        <v>6.31944444444444E-2</v>
      </c>
      <c r="DA107" s="240">
        <v>0.375</v>
      </c>
      <c r="DB107" s="240">
        <v>0.38194444444444497</v>
      </c>
      <c r="DC107" s="240">
        <v>0.38194444444444497</v>
      </c>
      <c r="DD107" s="240">
        <v>0.38194444444444497</v>
      </c>
      <c r="DE107" s="240">
        <v>0.38194444444444497</v>
      </c>
      <c r="DF107" s="240">
        <v>0.38194444444444497</v>
      </c>
      <c r="DG107" s="240">
        <v>0.38194444444444497</v>
      </c>
      <c r="DH107" s="240">
        <v>0.38194444444444497</v>
      </c>
      <c r="DI107" s="240">
        <v>0.38194444444444497</v>
      </c>
      <c r="DJ107" s="240">
        <v>0.38194444444444497</v>
      </c>
      <c r="DL107" s="2" t="str" cm="1">
        <f t="array" ref="DL107">_xlfn.IFNA(IF(INDEX(SectorsBlocks,ROW()-ROW(DL$5)+2,MATCH(SUBSTITUTE(RPName," ",""),SectorsBlocks_Top,0))&lt;&gt;0,INDEX(SectorsBlocks,ROW()-ROW(DL$5)+2,MATCH(SUBSTITUTE(RPName," ",""),SectorsBlocks_Top,0)),""),"")</f>
        <v>OCM-GET</v>
      </c>
      <c r="DM107" s="250" cm="1">
        <f t="array" ref="DM107">_xlfn.IFNA(IF(INDEX(SectorsBlocks,ROW()-ROW(DM$5)+2,MATCH(SUBSTITUTE(RPName," ",""),SectorsBlocks_Top,0))&lt;&gt;0,INDEX(SectorsBlocks,ROW()-ROW(DM$5)+2,MATCH(SUBSTITUTE(RPName," ",""),SectorsBlocks_Top,0)+1),""),"")</f>
        <v>5.9027777777777776E-2</v>
      </c>
    </row>
    <row r="108" spans="1:117" ht="15" hidden="1" customHeight="1">
      <c r="BP108" s="236">
        <f ca="1"/>
        <v>6.25E-2</v>
      </c>
      <c r="CK108" s="219">
        <f t="shared" si="614"/>
        <v>0.13194444444444442</v>
      </c>
      <c r="CL108" s="219">
        <v>0.31597222222222199</v>
      </c>
      <c r="CM108" s="219">
        <v>0.31944444444444398</v>
      </c>
      <c r="CN108" s="219">
        <f t="shared" si="605"/>
        <v>0.83958333333333335</v>
      </c>
      <c r="CO108" s="219">
        <f t="shared" si="605"/>
        <v>0.16944444444444445</v>
      </c>
      <c r="CP108" s="219">
        <v>0.31944444444444398</v>
      </c>
      <c r="CQ108" s="219">
        <v>6.3888888888888898E-2</v>
      </c>
      <c r="CS108" s="219">
        <f t="shared" si="615"/>
        <v>0.23958333333333331</v>
      </c>
      <c r="CT108" s="219">
        <v>0.31597222222222199</v>
      </c>
      <c r="CU108" s="219">
        <v>0.31944444444444398</v>
      </c>
      <c r="CV108" s="219">
        <f t="shared" si="606"/>
        <v>0.94722222222222219</v>
      </c>
      <c r="CW108" s="219">
        <f t="shared" si="606"/>
        <v>0.16250000000000001</v>
      </c>
      <c r="CX108" s="219">
        <v>0.31944444444444398</v>
      </c>
      <c r="CY108" s="219">
        <v>6.3888888888888898E-2</v>
      </c>
      <c r="DA108" s="240">
        <v>0.37847222222222199</v>
      </c>
      <c r="DB108" s="240">
        <v>0.38541666666666702</v>
      </c>
      <c r="DC108" s="240">
        <v>0.38541666666666702</v>
      </c>
      <c r="DD108" s="240">
        <v>0.38541666666666702</v>
      </c>
      <c r="DE108" s="240">
        <v>0.38541666666666702</v>
      </c>
      <c r="DF108" s="240">
        <v>0.38541666666666702</v>
      </c>
      <c r="DG108" s="240">
        <v>0.38541666666666702</v>
      </c>
      <c r="DH108" s="240">
        <v>0.38541666666666702</v>
      </c>
      <c r="DI108" s="240">
        <v>0.38541666666666702</v>
      </c>
      <c r="DJ108" s="240">
        <v>0.38541666666666702</v>
      </c>
      <c r="DL108" s="2" t="str" cm="1">
        <f t="array" ref="DL108">_xlfn.IFNA(IF(INDEX(SectorsBlocks,ROW()-ROW(DL$5)+2,MATCH(SUBSTITUTE(RPName," ",""),SectorsBlocks_Top,0))&lt;&gt;0,INDEX(SectorsBlocks,ROW()-ROW(DL$5)+2,MATCH(SUBSTITUTE(RPName," ",""),SectorsBlocks_Top,0)),""),"")</f>
        <v>OCM-PER</v>
      </c>
      <c r="DM108" s="250" cm="1">
        <f t="array" ref="DM108">_xlfn.IFNA(IF(INDEX(SectorsBlocks,ROW()-ROW(DM$5)+2,MATCH(SUBSTITUTE(RPName," ",""),SectorsBlocks_Top,0))&lt;&gt;0,INDEX(SectorsBlocks,ROW()-ROW(DM$5)+2,MATCH(SUBSTITUTE(RPName," ",""),SectorsBlocks_Top,0)+1),""),"")</f>
        <v>7.6388888888888895E-2</v>
      </c>
    </row>
    <row r="109" spans="1:117" ht="15" hidden="1" customHeight="1">
      <c r="BP109" s="236">
        <f ca="1"/>
        <v>6.31944444444444E-2</v>
      </c>
      <c r="CK109" s="219">
        <f t="shared" si="614"/>
        <v>0.13541666666666666</v>
      </c>
      <c r="CL109" s="219">
        <v>0.31944444444444398</v>
      </c>
      <c r="CM109" s="219">
        <v>0.32291666666666702</v>
      </c>
      <c r="CN109" s="219">
        <f t="shared" si="605"/>
        <v>0.84027777777777779</v>
      </c>
      <c r="CO109" s="219">
        <f t="shared" si="605"/>
        <v>0.1701388888888889</v>
      </c>
      <c r="CP109" s="219">
        <v>0.32291666666666702</v>
      </c>
      <c r="CQ109" s="219">
        <v>6.4583333333333298E-2</v>
      </c>
      <c r="CS109" s="219">
        <f t="shared" si="615"/>
        <v>0.24305555555555555</v>
      </c>
      <c r="CT109" s="219">
        <v>0.31944444444444398</v>
      </c>
      <c r="CU109" s="219">
        <v>0.32291666666666702</v>
      </c>
      <c r="CV109" s="219">
        <f t="shared" si="606"/>
        <v>0.94791666666666663</v>
      </c>
      <c r="CW109" s="219">
        <f t="shared" si="606"/>
        <v>0.16319444444444445</v>
      </c>
      <c r="CX109" s="219">
        <v>0.32291666666666702</v>
      </c>
      <c r="CY109" s="219">
        <v>6.4583333333333298E-2</v>
      </c>
      <c r="DA109" s="240">
        <v>0.38194444444444497</v>
      </c>
      <c r="DB109" s="240">
        <v>0.38888888888888901</v>
      </c>
      <c r="DC109" s="240">
        <v>0.38888888888888901</v>
      </c>
      <c r="DD109" s="240">
        <v>0.38888888888888901</v>
      </c>
      <c r="DE109" s="240">
        <v>0.38888888888888901</v>
      </c>
      <c r="DF109" s="240">
        <v>0.38888888888888901</v>
      </c>
      <c r="DG109" s="240">
        <v>0.38888888888888901</v>
      </c>
      <c r="DH109" s="240">
        <v>0.38888888888888901</v>
      </c>
      <c r="DI109" s="240">
        <v>0.38888888888888901</v>
      </c>
      <c r="DJ109" s="240">
        <v>0.38888888888888901</v>
      </c>
      <c r="DL109" s="2" t="str" cm="1">
        <f t="array" ref="DL109">_xlfn.IFNA(IF(INDEX(SectorsBlocks,ROW()-ROW(DL$5)+2,MATCH(SUBSTITUTE(RPName," ",""),SectorsBlocks_Top,0))&lt;&gt;0,INDEX(SectorsBlocks,ROW()-ROW(DL$5)+2,MATCH(SUBSTITUTE(RPName," ",""),SectorsBlocks_Top,0)),""),"")</f>
        <v>OOD-OCM</v>
      </c>
      <c r="DM109" s="250" cm="1">
        <f t="array" ref="DM109">_xlfn.IFNA(IF(INDEX(SectorsBlocks,ROW()-ROW(DM$5)+2,MATCH(SUBSTITUTE(RPName," ",""),SectorsBlocks_Top,0))&lt;&gt;0,INDEX(SectorsBlocks,ROW()-ROW(DM$5)+2,MATCH(SUBSTITUTE(RPName," ",""),SectorsBlocks_Top,0)+1),""),"")</f>
        <v>2.0833333333333332E-2</v>
      </c>
    </row>
    <row r="110" spans="1:117" ht="15" hidden="1" customHeight="1">
      <c r="BP110" s="236">
        <f ca="1"/>
        <v>6.3888888888888898E-2</v>
      </c>
      <c r="CK110" s="219">
        <f t="shared" si="614"/>
        <v>0.13888888888888887</v>
      </c>
      <c r="CL110" s="219">
        <v>0.32291666666666702</v>
      </c>
      <c r="CM110" s="219">
        <v>0.32638888888888901</v>
      </c>
      <c r="CN110" s="219">
        <f t="shared" si="605"/>
        <v>0.84097222222222223</v>
      </c>
      <c r="CO110" s="219">
        <f t="shared" si="605"/>
        <v>0.17083333333333334</v>
      </c>
      <c r="CP110" s="219">
        <v>0.32638888888888901</v>
      </c>
      <c r="CQ110" s="219">
        <v>6.5277777777777796E-2</v>
      </c>
      <c r="CS110" s="219">
        <f t="shared" si="615"/>
        <v>0.24652777777777776</v>
      </c>
      <c r="CT110" s="219">
        <v>0.32291666666666702</v>
      </c>
      <c r="CU110" s="219">
        <v>0.32638888888888901</v>
      </c>
      <c r="CV110" s="219">
        <f t="shared" si="606"/>
        <v>0.94861111111111107</v>
      </c>
      <c r="CW110" s="219">
        <f t="shared" si="606"/>
        <v>0.16388888888888889</v>
      </c>
      <c r="CX110" s="219">
        <v>0.32638888888888901</v>
      </c>
      <c r="CY110" s="219">
        <v>6.5277777777777796E-2</v>
      </c>
      <c r="DA110" s="240">
        <v>0.38541666666666702</v>
      </c>
      <c r="DB110" s="240">
        <v>0.39236111111111099</v>
      </c>
      <c r="DC110" s="240">
        <v>0.39236111111111099</v>
      </c>
      <c r="DD110" s="240">
        <v>0.39236111111111099</v>
      </c>
      <c r="DE110" s="240">
        <v>0.39236111111111099</v>
      </c>
      <c r="DF110" s="240">
        <v>0.39236111111111099</v>
      </c>
      <c r="DG110" s="240">
        <v>0.39236111111111099</v>
      </c>
      <c r="DH110" s="240">
        <v>0.39236111111111099</v>
      </c>
      <c r="DI110" s="240">
        <v>0.39236111111111099</v>
      </c>
      <c r="DJ110" s="240">
        <v>0.39236111111111099</v>
      </c>
      <c r="DL110" s="2" t="str" cm="1">
        <f t="array" ref="DL110">_xlfn.IFNA(IF(INDEX(SectorsBlocks,ROW()-ROW(DL$5)+2,MATCH(SUBSTITUTE(RPName," ",""),SectorsBlocks_Top,0))&lt;&gt;0,INDEX(SectorsBlocks,ROW()-ROW(DL$5)+2,MATCH(SUBSTITUTE(RPName," ",""),SectorsBlocks_Top,0)),""),"")</f>
        <v>OOD-PER</v>
      </c>
      <c r="DM110" s="250" cm="1">
        <f t="array" ref="DM110">_xlfn.IFNA(IF(INDEX(SectorsBlocks,ROW()-ROW(DM$5)+2,MATCH(SUBSTITUTE(RPName," ",""),SectorsBlocks_Top,0))&lt;&gt;0,INDEX(SectorsBlocks,ROW()-ROW(DM$5)+2,MATCH(SUBSTITUTE(RPName," ",""),SectorsBlocks_Top,0)+1),""),"")</f>
        <v>7.9861111111111105E-2</v>
      </c>
    </row>
    <row r="111" spans="1:117" ht="15" hidden="1" customHeight="1">
      <c r="BP111" s="236">
        <f ca="1"/>
        <v>6.4583333333333298E-2</v>
      </c>
      <c r="CK111" s="219">
        <f t="shared" si="614"/>
        <v>0.1423611111111111</v>
      </c>
      <c r="CL111" s="219">
        <v>0.32638888888888901</v>
      </c>
      <c r="CM111" s="219">
        <v>0.32986111111111099</v>
      </c>
      <c r="CN111" s="219">
        <f t="shared" si="605"/>
        <v>0.84166666666666667</v>
      </c>
      <c r="CO111" s="219">
        <f t="shared" si="605"/>
        <v>0.17152777777777778</v>
      </c>
      <c r="CP111" s="219">
        <v>0.32986111111111099</v>
      </c>
      <c r="CQ111" s="219">
        <v>6.5972222222222196E-2</v>
      </c>
      <c r="CS111" s="219">
        <f t="shared" si="615"/>
        <v>0.25</v>
      </c>
      <c r="CT111" s="219">
        <v>0.32638888888888901</v>
      </c>
      <c r="CU111" s="219">
        <v>0.32986111111111099</v>
      </c>
      <c r="CV111" s="219">
        <f t="shared" si="606"/>
        <v>0.94930555555555551</v>
      </c>
      <c r="CW111" s="219">
        <f t="shared" si="606"/>
        <v>0.16458333333333333</v>
      </c>
      <c r="CX111" s="219">
        <v>0.32986111111111099</v>
      </c>
      <c r="CY111" s="219">
        <v>6.5972222222222196E-2</v>
      </c>
      <c r="DA111" s="240">
        <v>0.38888888888888901</v>
      </c>
      <c r="DB111" s="240">
        <v>0.39583333333333298</v>
      </c>
      <c r="DC111" s="240">
        <v>0.39583333333333298</v>
      </c>
      <c r="DD111" s="240">
        <v>0.39583333333333298</v>
      </c>
      <c r="DE111" s="240">
        <v>0.39583333333333298</v>
      </c>
      <c r="DF111" s="240">
        <v>0.39583333333333298</v>
      </c>
      <c r="DG111" s="240">
        <v>0.39583333333333298</v>
      </c>
      <c r="DH111" s="240">
        <v>0.39583333333333298</v>
      </c>
      <c r="DI111" s="240">
        <v>0.39583333333333298</v>
      </c>
      <c r="DJ111" s="240">
        <v>0.39583333333333298</v>
      </c>
      <c r="DL111" s="2" t="str" cm="1">
        <f t="array" ref="DL111">_xlfn.IFNA(IF(INDEX(SectorsBlocks,ROW()-ROW(DL$5)+2,MATCH(SUBSTITUTE(RPName," ",""),SectorsBlocks_Top,0))&lt;&gt;0,INDEX(SectorsBlocks,ROW()-ROW(DL$5)+2,MATCH(SUBSTITUTE(RPName," ",""),SectorsBlocks_Top,0)),""),"")</f>
        <v>OOD-WLP</v>
      </c>
      <c r="DM111" s="250" cm="1">
        <f t="array" ref="DM111">_xlfn.IFNA(IF(INDEX(SectorsBlocks,ROW()-ROW(DM$5)+2,MATCH(SUBSTITUTE(RPName," ",""),SectorsBlocks_Top,0))&lt;&gt;0,INDEX(SectorsBlocks,ROW()-ROW(DM$5)+2,MATCH(SUBSTITUTE(RPName," ",""),SectorsBlocks_Top,0)+1),""),"")</f>
        <v>2.0833333333333332E-2</v>
      </c>
    </row>
    <row r="112" spans="1:117" ht="15" hidden="1" customHeight="1">
      <c r="BP112" s="236">
        <f ca="1"/>
        <v>6.5277777777777796E-2</v>
      </c>
      <c r="CK112" s="219">
        <f t="shared" si="614"/>
        <v>0.14583333333333331</v>
      </c>
      <c r="CL112" s="219">
        <v>0.32986111111111099</v>
      </c>
      <c r="CM112" s="219">
        <v>0.33333333333333298</v>
      </c>
      <c r="CN112" s="219">
        <f t="shared" ref="CN112:CO127" si="616">IF(CN111=1,TIME(0,1,0),TIME(HOUR(CN111),MINUTE(CN111),0)+TIME(0,1,0))</f>
        <v>0.84236111111111112</v>
      </c>
      <c r="CO112" s="219">
        <f t="shared" si="616"/>
        <v>0.17222222222222222</v>
      </c>
      <c r="CP112" s="219">
        <v>0.33333333333333298</v>
      </c>
      <c r="CQ112" s="219">
        <v>6.6666666666666693E-2</v>
      </c>
      <c r="CS112" s="219">
        <f t="shared" si="615"/>
        <v>0.25347222222222221</v>
      </c>
      <c r="CT112" s="219">
        <v>0.32986111111111099</v>
      </c>
      <c r="CU112" s="219">
        <v>0.33333333333333298</v>
      </c>
      <c r="CV112" s="219">
        <f t="shared" ref="CV112:CW127" si="617">IF(CV111=1,TIME(0,1,0),TIME(HOUR(CV111),MINUTE(CV111),0)+TIME(0,1,0))</f>
        <v>0.95</v>
      </c>
      <c r="CW112" s="219">
        <f t="shared" si="617"/>
        <v>0.16527777777777777</v>
      </c>
      <c r="CX112" s="219">
        <v>0.33333333333333298</v>
      </c>
      <c r="CY112" s="219">
        <v>6.6666666666666693E-2</v>
      </c>
      <c r="DA112" s="240">
        <v>0.39236111111111099</v>
      </c>
      <c r="DB112" s="240">
        <v>0.39930555555555602</v>
      </c>
      <c r="DC112" s="240">
        <v>0.39930555555555602</v>
      </c>
      <c r="DD112" s="240">
        <v>0.39930555555555602</v>
      </c>
      <c r="DE112" s="240">
        <v>0.39930555555555602</v>
      </c>
      <c r="DF112" s="240">
        <v>0.39930555555555602</v>
      </c>
      <c r="DG112" s="240">
        <v>0.39930555555555602</v>
      </c>
      <c r="DH112" s="240">
        <v>0.39930555555555602</v>
      </c>
      <c r="DI112" s="240">
        <v>0.39930555555555602</v>
      </c>
      <c r="DJ112" s="240">
        <v>0.39930555555555602</v>
      </c>
      <c r="DL112" s="2" t="str" cm="1">
        <f t="array" ref="DL112">_xlfn.IFNA(IF(INDEX(SectorsBlocks,ROW()-ROW(DL$5)+2,MATCH(SUBSTITUTE(RPName," ",""),SectorsBlocks_Top,0))&lt;&gt;0,INDEX(SectorsBlocks,ROW()-ROW(DL$5)+2,MATCH(SUBSTITUTE(RPName," ",""),SectorsBlocks_Top,0)),""),"")</f>
        <v>OOL-ADL</v>
      </c>
      <c r="DM112" s="250" cm="1">
        <f t="array" ref="DM112">_xlfn.IFNA(IF(INDEX(SectorsBlocks,ROW()-ROW(DM$5)+2,MATCH(SUBSTITUTE(RPName," ",""),SectorsBlocks_Top,0))&lt;&gt;0,INDEX(SectorsBlocks,ROW()-ROW(DM$5)+2,MATCH(SUBSTITUTE(RPName," ",""),SectorsBlocks_Top,0)+1),""),"")</f>
        <v>0.1111111111111111</v>
      </c>
    </row>
    <row r="113" spans="68:117" ht="15" hidden="1" customHeight="1">
      <c r="BP113" s="236">
        <f ca="1"/>
        <v>6.5972222222222196E-2</v>
      </c>
      <c r="CK113" s="219">
        <f t="shared" si="614"/>
        <v>0.14930555555555555</v>
      </c>
      <c r="CL113" s="219">
        <v>0.33333333333333298</v>
      </c>
      <c r="CM113" s="219">
        <v>0.33680555555555602</v>
      </c>
      <c r="CN113" s="219">
        <f t="shared" si="616"/>
        <v>0.84305555555555556</v>
      </c>
      <c r="CO113" s="219">
        <f t="shared" si="616"/>
        <v>0.17291666666666666</v>
      </c>
      <c r="CP113" s="219">
        <v>0.33680555555555602</v>
      </c>
      <c r="CQ113" s="219">
        <v>6.7361111111111094E-2</v>
      </c>
      <c r="CS113" s="219">
        <f t="shared" si="615"/>
        <v>0.25694444444444442</v>
      </c>
      <c r="CT113" s="219">
        <v>0.33333333333333298</v>
      </c>
      <c r="CU113" s="219">
        <v>0.33680555555555602</v>
      </c>
      <c r="CV113" s="219">
        <f t="shared" si="617"/>
        <v>0.9506944444444444</v>
      </c>
      <c r="CW113" s="219">
        <f t="shared" si="617"/>
        <v>0.16597222222222222</v>
      </c>
      <c r="CX113" s="219">
        <v>0.33680555555555602</v>
      </c>
      <c r="CY113" s="219">
        <v>6.7361111111111094E-2</v>
      </c>
      <c r="DA113" s="240">
        <v>0.39583333333333298</v>
      </c>
      <c r="DB113" s="240">
        <v>0.40277777777777801</v>
      </c>
      <c r="DC113" s="240">
        <v>0.40277777777777801</v>
      </c>
      <c r="DD113" s="240">
        <v>0.40277777777777801</v>
      </c>
      <c r="DE113" s="240">
        <v>0.40277777777777801</v>
      </c>
      <c r="DF113" s="240">
        <v>0.40277777777777801</v>
      </c>
      <c r="DG113" s="240">
        <v>0.40277777777777801</v>
      </c>
      <c r="DH113" s="240">
        <v>0.40277777777777801</v>
      </c>
      <c r="DI113" s="240">
        <v>0.40277777777777801</v>
      </c>
      <c r="DJ113" s="240">
        <v>0.40277777777777801</v>
      </c>
      <c r="DL113" s="2" t="str" cm="1">
        <f t="array" ref="DL113">_xlfn.IFNA(IF(INDEX(SectorsBlocks,ROW()-ROW(DL$5)+2,MATCH(SUBSTITUTE(RPName," ",""),SectorsBlocks_Top,0))&lt;&gt;0,INDEX(SectorsBlocks,ROW()-ROW(DL$5)+2,MATCH(SUBSTITUTE(RPName," ",""),SectorsBlocks_Top,0)),""),"")</f>
        <v>OOL-CBR</v>
      </c>
      <c r="DM113" s="250" cm="1">
        <f t="array" ref="DM113">_xlfn.IFNA(IF(INDEX(SectorsBlocks,ROW()-ROW(DM$5)+2,MATCH(SUBSTITUTE(RPName," ",""),SectorsBlocks_Top,0))&lt;&gt;0,INDEX(SectorsBlocks,ROW()-ROW(DM$5)+2,MATCH(SUBSTITUTE(RPName," ",""),SectorsBlocks_Top,0)+1),""),"")</f>
        <v>6.9444444444444448E-2</v>
      </c>
    </row>
    <row r="114" spans="68:117" ht="15" hidden="1" customHeight="1">
      <c r="BP114" s="236">
        <f ca="1"/>
        <v>6.6666666666666693E-2</v>
      </c>
      <c r="CK114" s="219">
        <f t="shared" si="614"/>
        <v>0.15277777777777776</v>
      </c>
      <c r="CL114" s="219">
        <v>0.33680555555555602</v>
      </c>
      <c r="CM114" s="219">
        <v>0.34027777777777801</v>
      </c>
      <c r="CN114" s="219">
        <f t="shared" si="616"/>
        <v>0.84375</v>
      </c>
      <c r="CO114" s="219">
        <f t="shared" si="616"/>
        <v>0.1736111111111111</v>
      </c>
      <c r="CP114" s="219">
        <v>0.34027777777777801</v>
      </c>
      <c r="CQ114" s="219">
        <v>6.8055555555555605E-2</v>
      </c>
      <c r="CS114" s="219">
        <f t="shared" si="615"/>
        <v>0.26041666666666663</v>
      </c>
      <c r="CT114" s="219">
        <v>0.33680555555555602</v>
      </c>
      <c r="CU114" s="219">
        <v>0.34027777777777801</v>
      </c>
      <c r="CV114" s="219">
        <f t="shared" si="617"/>
        <v>0.95138888888888884</v>
      </c>
      <c r="CW114" s="219">
        <f t="shared" si="617"/>
        <v>0.16666666666666666</v>
      </c>
      <c r="CX114" s="219">
        <v>0.34027777777777801</v>
      </c>
      <c r="CY114" s="219">
        <v>6.8055555555555605E-2</v>
      </c>
      <c r="DA114" s="240">
        <v>0.39930555555555602</v>
      </c>
      <c r="DB114" s="240">
        <v>0.40625</v>
      </c>
      <c r="DC114" s="240">
        <v>0.40625</v>
      </c>
      <c r="DD114" s="240">
        <v>0.40625</v>
      </c>
      <c r="DE114" s="240">
        <v>0.40625</v>
      </c>
      <c r="DF114" s="240">
        <v>0.40625</v>
      </c>
      <c r="DG114" s="240">
        <v>0.40625</v>
      </c>
      <c r="DH114" s="240">
        <v>0.40625</v>
      </c>
      <c r="DI114" s="240">
        <v>0.40625</v>
      </c>
      <c r="DJ114" s="240">
        <v>0.40625</v>
      </c>
      <c r="DL114" s="2" t="str" cm="1">
        <f t="array" ref="DL114">_xlfn.IFNA(IF(INDEX(SectorsBlocks,ROW()-ROW(DL$5)+2,MATCH(SUBSTITUTE(RPName," ",""),SectorsBlocks_Top,0))&lt;&gt;0,INDEX(SectorsBlocks,ROW()-ROW(DL$5)+2,MATCH(SUBSTITUTE(RPName," ",""),SectorsBlocks_Top,0)),""),"")</f>
        <v>OOL-DPS</v>
      </c>
      <c r="DM114" s="250" cm="1">
        <f t="array" ref="DM114">_xlfn.IFNA(IF(INDEX(SectorsBlocks,ROW()-ROW(DM$5)+2,MATCH(SUBSTITUTE(RPName," ",""),SectorsBlocks_Top,0))&lt;&gt;0,INDEX(SectorsBlocks,ROW()-ROW(DM$5)+2,MATCH(SUBSTITUTE(RPName," ",""),SectorsBlocks_Top,0)+1),""),"")</f>
        <v>0.27430555555555558</v>
      </c>
    </row>
    <row r="115" spans="68:117" ht="15" hidden="1" customHeight="1">
      <c r="BP115" s="236">
        <f ca="1"/>
        <v>6.7361111111111094E-2</v>
      </c>
      <c r="CK115" s="219">
        <f t="shared" si="614"/>
        <v>0.15625</v>
      </c>
      <c r="CL115" s="219">
        <v>0.34027777777777801</v>
      </c>
      <c r="CM115" s="219">
        <v>0.34375</v>
      </c>
      <c r="CN115" s="219">
        <f t="shared" si="616"/>
        <v>0.84444444444444444</v>
      </c>
      <c r="CO115" s="219">
        <f t="shared" si="616"/>
        <v>0.17430555555555555</v>
      </c>
      <c r="CP115" s="219">
        <v>0.34375</v>
      </c>
      <c r="CQ115" s="219">
        <v>6.8750000000000006E-2</v>
      </c>
      <c r="CS115" s="219">
        <f t="shared" si="615"/>
        <v>0.2638888888888889</v>
      </c>
      <c r="CT115" s="219">
        <v>0.34027777777777801</v>
      </c>
      <c r="CU115" s="219">
        <v>0.34375</v>
      </c>
      <c r="CV115" s="219">
        <f t="shared" si="617"/>
        <v>0.95208333333333328</v>
      </c>
      <c r="CW115" s="219">
        <f t="shared" si="617"/>
        <v>0.1673611111111111</v>
      </c>
      <c r="CX115" s="219">
        <v>0.34375</v>
      </c>
      <c r="CY115" s="219">
        <v>6.8750000000000006E-2</v>
      </c>
      <c r="DA115" s="240">
        <v>0.40277777777777801</v>
      </c>
      <c r="DB115" s="240">
        <v>0.40972222222222199</v>
      </c>
      <c r="DC115" s="240">
        <v>0.40972222222222199</v>
      </c>
      <c r="DD115" s="240">
        <v>0.40972222222222199</v>
      </c>
      <c r="DE115" s="240">
        <v>0.40972222222222199</v>
      </c>
      <c r="DF115" s="240">
        <v>0.40972222222222199</v>
      </c>
      <c r="DG115" s="240">
        <v>0.40972222222222199</v>
      </c>
      <c r="DH115" s="240">
        <v>0.40972222222222199</v>
      </c>
      <c r="DI115" s="240">
        <v>0.40972222222222199</v>
      </c>
      <c r="DJ115" s="240">
        <v>0.40972222222222199</v>
      </c>
      <c r="DL115" s="2" t="str" cm="1">
        <f t="array" ref="DL115">_xlfn.IFNA(IF(INDEX(SectorsBlocks,ROW()-ROW(DL$5)+2,MATCH(SUBSTITUTE(RPName," ",""),SectorsBlocks_Top,0))&lt;&gt;0,INDEX(SectorsBlocks,ROW()-ROW(DL$5)+2,MATCH(SUBSTITUTE(RPName," ",""),SectorsBlocks_Top,0)),""),"")</f>
        <v>OOL-MEL</v>
      </c>
      <c r="DM115" s="250" cm="1">
        <f t="array" ref="DM115">_xlfn.IFNA(IF(INDEX(SectorsBlocks,ROW()-ROW(DM$5)+2,MATCH(SUBSTITUTE(RPName," ",""),SectorsBlocks_Top,0))&lt;&gt;0,INDEX(SectorsBlocks,ROW()-ROW(DM$5)+2,MATCH(SUBSTITUTE(RPName," ",""),SectorsBlocks_Top,0)+1),""),"")</f>
        <v>0.10069444444444445</v>
      </c>
    </row>
    <row r="116" spans="68:117" ht="15" hidden="1" customHeight="1">
      <c r="BP116" s="236">
        <f ca="1"/>
        <v>6.8055555555555605E-2</v>
      </c>
      <c r="CK116" s="219">
        <f t="shared" si="614"/>
        <v>0.15972222222222221</v>
      </c>
      <c r="CL116" s="219">
        <v>0.34375</v>
      </c>
      <c r="CM116" s="219">
        <v>0.34722222222222199</v>
      </c>
      <c r="CN116" s="219">
        <f t="shared" si="616"/>
        <v>0.84513888888888888</v>
      </c>
      <c r="CO116" s="219">
        <f t="shared" si="616"/>
        <v>0.17499999999999999</v>
      </c>
      <c r="CP116" s="219">
        <v>0.34722222222222199</v>
      </c>
      <c r="CQ116" s="219">
        <v>6.9444444444444406E-2</v>
      </c>
      <c r="CS116" s="219">
        <f t="shared" si="615"/>
        <v>0.2673611111111111</v>
      </c>
      <c r="CT116" s="219">
        <v>0.34375</v>
      </c>
      <c r="CU116" s="219">
        <v>0.34722222222222199</v>
      </c>
      <c r="CV116" s="219">
        <f t="shared" si="617"/>
        <v>0.95277777777777772</v>
      </c>
      <c r="CW116" s="219">
        <f t="shared" si="617"/>
        <v>0.16805555555555554</v>
      </c>
      <c r="CX116" s="219">
        <v>0.34722222222222199</v>
      </c>
      <c r="CY116" s="219">
        <v>6.9444444444444406E-2</v>
      </c>
      <c r="DA116" s="240">
        <v>0.40625</v>
      </c>
      <c r="DB116" s="240">
        <v>0.41319444444444497</v>
      </c>
      <c r="DC116" s="240">
        <v>0.41319444444444497</v>
      </c>
      <c r="DD116" s="240">
        <v>0.41319444444444497</v>
      </c>
      <c r="DE116" s="240">
        <v>0.41319444444444497</v>
      </c>
      <c r="DF116" s="240">
        <v>0.41319444444444497</v>
      </c>
      <c r="DG116" s="240">
        <v>0.41319444444444497</v>
      </c>
      <c r="DH116" s="240">
        <v>0.41319444444444497</v>
      </c>
      <c r="DI116" s="240">
        <v>0.41319444444444497</v>
      </c>
      <c r="DJ116" s="240">
        <v>0.41319444444444497</v>
      </c>
      <c r="DL116" s="2" t="str" cm="1">
        <f t="array" ref="DL116">_xlfn.IFNA(IF(INDEX(SectorsBlocks,ROW()-ROW(DL$5)+2,MATCH(SUBSTITUTE(RPName," ",""),SectorsBlocks_Top,0))&lt;&gt;0,INDEX(SectorsBlocks,ROW()-ROW(DL$5)+2,MATCH(SUBSTITUTE(RPName," ",""),SectorsBlocks_Top,0)),""),"")</f>
        <v>OOL-SYD</v>
      </c>
      <c r="DM116" s="250" cm="1">
        <f t="array" ref="DM116">_xlfn.IFNA(IF(INDEX(SectorsBlocks,ROW()-ROW(DM$5)+2,MATCH(SUBSTITUTE(RPName," ",""),SectorsBlocks_Top,0))&lt;&gt;0,INDEX(SectorsBlocks,ROW()-ROW(DM$5)+2,MATCH(SUBSTITUTE(RPName," ",""),SectorsBlocks_Top,0)+1),""),"")</f>
        <v>6.25E-2</v>
      </c>
    </row>
    <row r="117" spans="68:117" ht="15" hidden="1" customHeight="1">
      <c r="BP117" s="236">
        <f ca="1"/>
        <v>6.8750000000000006E-2</v>
      </c>
      <c r="CK117" s="219">
        <f t="shared" si="614"/>
        <v>0.16319444444444442</v>
      </c>
      <c r="CL117" s="219">
        <v>0.34722222222222199</v>
      </c>
      <c r="CM117" s="219">
        <v>0.35069444444444398</v>
      </c>
      <c r="CN117" s="219">
        <f t="shared" si="616"/>
        <v>0.84583333333333333</v>
      </c>
      <c r="CO117" s="219">
        <f t="shared" si="616"/>
        <v>0.17569444444444443</v>
      </c>
      <c r="CP117" s="219">
        <v>0.35069444444444398</v>
      </c>
      <c r="CQ117" s="219">
        <v>7.0138888888888903E-2</v>
      </c>
      <c r="CS117" s="219">
        <f t="shared" si="615"/>
        <v>0.27083333333333331</v>
      </c>
      <c r="CT117" s="219">
        <v>0.34722222222222199</v>
      </c>
      <c r="CU117" s="219">
        <v>0.35069444444444398</v>
      </c>
      <c r="CV117" s="219">
        <f t="shared" si="617"/>
        <v>0.95347222222222217</v>
      </c>
      <c r="CW117" s="219">
        <f t="shared" si="617"/>
        <v>0.16875000000000001</v>
      </c>
      <c r="CX117" s="219">
        <v>0.35069444444444398</v>
      </c>
      <c r="CY117" s="219">
        <v>7.0138888888888903E-2</v>
      </c>
      <c r="DA117" s="240">
        <v>0.40972222222222199</v>
      </c>
      <c r="DB117" s="240">
        <v>0.41666666666666702</v>
      </c>
      <c r="DC117" s="240">
        <v>0.41666666666666702</v>
      </c>
      <c r="DD117" s="240">
        <v>0.41666666666666702</v>
      </c>
      <c r="DE117" s="240">
        <v>0.41666666666666702</v>
      </c>
      <c r="DF117" s="240">
        <v>0.41666666666666702</v>
      </c>
      <c r="DG117" s="240">
        <v>0.41666666666666702</v>
      </c>
      <c r="DH117" s="240">
        <v>0.41666666666666702</v>
      </c>
      <c r="DI117" s="240">
        <v>0.41666666666666702</v>
      </c>
      <c r="DJ117" s="240">
        <v>0.41666666666666702</v>
      </c>
      <c r="DL117" s="2" t="str" cm="1">
        <f t="array" ref="DL117">_xlfn.IFNA(IF(INDEX(SectorsBlocks,ROW()-ROW(DL$5)+2,MATCH(SUBSTITUTE(RPName," ",""),SectorsBlocks_Top,0))&lt;&gt;0,INDEX(SectorsBlocks,ROW()-ROW(DL$5)+2,MATCH(SUBSTITUTE(RPName," ",""),SectorsBlocks_Top,0)),""),"")</f>
        <v>PER-ADL</v>
      </c>
      <c r="DM117" s="250" cm="1">
        <f t="array" ref="DM117">_xlfn.IFNA(IF(INDEX(SectorsBlocks,ROW()-ROW(DM$5)+2,MATCH(SUBSTITUTE(RPName," ",""),SectorsBlocks_Top,0))&lt;&gt;0,INDEX(SectorsBlocks,ROW()-ROW(DM$5)+2,MATCH(SUBSTITUTE(RPName," ",""),SectorsBlocks_Top,0)+1),""),"")</f>
        <v>0.11805555555555555</v>
      </c>
    </row>
    <row r="118" spans="68:117" ht="15" hidden="1" customHeight="1">
      <c r="BP118" s="236">
        <f ca="1"/>
        <v>6.9444444444444406E-2</v>
      </c>
      <c r="CK118" s="219">
        <f t="shared" si="614"/>
        <v>0.16666666666666666</v>
      </c>
      <c r="CL118" s="219">
        <v>0.35069444444444398</v>
      </c>
      <c r="CM118" s="219">
        <v>0.35416666666666702</v>
      </c>
      <c r="CN118" s="219">
        <f t="shared" si="616"/>
        <v>0.84652777777777777</v>
      </c>
      <c r="CO118" s="219">
        <f t="shared" si="616"/>
        <v>0.17638888888888887</v>
      </c>
      <c r="CP118" s="219">
        <v>0.35416666666666702</v>
      </c>
      <c r="CQ118" s="219">
        <v>7.0833333333333304E-2</v>
      </c>
      <c r="CS118" s="219">
        <f t="shared" si="615"/>
        <v>0.27430555555555552</v>
      </c>
      <c r="CT118" s="219">
        <v>0.35069444444444398</v>
      </c>
      <c r="CU118" s="219">
        <v>0.35416666666666702</v>
      </c>
      <c r="CV118" s="219">
        <f t="shared" si="617"/>
        <v>0.95416666666666672</v>
      </c>
      <c r="CW118" s="219">
        <f t="shared" si="617"/>
        <v>0.16944444444444445</v>
      </c>
      <c r="CX118" s="219">
        <v>0.35416666666666702</v>
      </c>
      <c r="CY118" s="219">
        <v>7.0833333333333304E-2</v>
      </c>
      <c r="DA118" s="240">
        <v>0.41319444444444497</v>
      </c>
      <c r="DB118" s="240">
        <v>0.42013888888888901</v>
      </c>
      <c r="DC118" s="240">
        <v>0.42013888888888901</v>
      </c>
      <c r="DD118" s="240">
        <v>0.42013888888888901</v>
      </c>
      <c r="DE118" s="240">
        <v>0.42013888888888901</v>
      </c>
      <c r="DF118" s="240">
        <v>0.42013888888888901</v>
      </c>
      <c r="DG118" s="240">
        <v>0.42013888888888901</v>
      </c>
      <c r="DH118" s="240">
        <v>0.42013888888888901</v>
      </c>
      <c r="DI118" s="240">
        <v>0.42013888888888901</v>
      </c>
      <c r="DJ118" s="240">
        <v>0.42013888888888901</v>
      </c>
      <c r="DL118" s="2" t="str" cm="1">
        <f t="array" ref="DL118">_xlfn.IFNA(IF(INDEX(SectorsBlocks,ROW()-ROW(DL$5)+2,MATCH(SUBSTITUTE(RPName," ",""),SectorsBlocks_Top,0))&lt;&gt;0,INDEX(SectorsBlocks,ROW()-ROW(DL$5)+2,MATCH(SUBSTITUTE(RPName," ",""),SectorsBlocks_Top,0)),""),"")</f>
        <v>PER-BME</v>
      </c>
      <c r="DM118" s="250" cm="1">
        <f t="array" ref="DM118">_xlfn.IFNA(IF(INDEX(SectorsBlocks,ROW()-ROW(DM$5)+2,MATCH(SUBSTITUTE(RPName," ",""),SectorsBlocks_Top,0))&lt;&gt;0,INDEX(SectorsBlocks,ROW()-ROW(DM$5)+2,MATCH(SUBSTITUTE(RPName," ",""),SectorsBlocks_Top,0)+1),""),"")</f>
        <v>0.1076388888888889</v>
      </c>
    </row>
    <row r="119" spans="68:117" ht="15" hidden="1" customHeight="1">
      <c r="BP119" s="236">
        <f ca="1"/>
        <v>7.0138888888888903E-2</v>
      </c>
      <c r="CK119" s="219">
        <f t="shared" si="614"/>
        <v>0.17013888888888887</v>
      </c>
      <c r="CL119" s="219">
        <v>0.35416666666666702</v>
      </c>
      <c r="CM119" s="219">
        <v>0.35763888888888901</v>
      </c>
      <c r="CN119" s="219">
        <f t="shared" si="616"/>
        <v>0.84722222222222221</v>
      </c>
      <c r="CO119" s="219">
        <f t="shared" si="616"/>
        <v>0.17708333333333334</v>
      </c>
      <c r="CP119" s="219">
        <v>0.35763888888888901</v>
      </c>
      <c r="CQ119" s="219">
        <v>7.1527777777777801E-2</v>
      </c>
      <c r="CS119" s="219">
        <f t="shared" si="615"/>
        <v>0.27777777777777779</v>
      </c>
      <c r="CT119" s="219">
        <v>0.35416666666666702</v>
      </c>
      <c r="CU119" s="219">
        <v>0.35763888888888901</v>
      </c>
      <c r="CV119" s="219">
        <f t="shared" si="617"/>
        <v>0.95486111111111116</v>
      </c>
      <c r="CW119" s="219">
        <f t="shared" si="617"/>
        <v>0.1701388888888889</v>
      </c>
      <c r="CX119" s="219">
        <v>0.35763888888888901</v>
      </c>
      <c r="CY119" s="219">
        <v>7.1527777777777801E-2</v>
      </c>
      <c r="DA119" s="240">
        <v>0.41666666666666702</v>
      </c>
      <c r="DB119" s="240">
        <v>0.42361111111111099</v>
      </c>
      <c r="DC119" s="240">
        <v>0.42361111111111099</v>
      </c>
      <c r="DD119" s="240">
        <v>0.42361111111111099</v>
      </c>
      <c r="DE119" s="240">
        <v>0.42361111111111099</v>
      </c>
      <c r="DF119" s="240">
        <v>0.42361111111111099</v>
      </c>
      <c r="DG119" s="240">
        <v>0.42361111111111099</v>
      </c>
      <c r="DH119" s="240">
        <v>0.42361111111111099</v>
      </c>
      <c r="DI119" s="240">
        <v>0.42361111111111099</v>
      </c>
      <c r="DJ119" s="240">
        <v>0.42361111111111099</v>
      </c>
      <c r="DL119" s="2" t="str" cm="1">
        <f t="array" ref="DL119">_xlfn.IFNA(IF(INDEX(SectorsBlocks,ROW()-ROW(DL$5)+2,MATCH(SUBSTITUTE(RPName," ",""),SectorsBlocks_Top,0))&lt;&gt;0,INDEX(SectorsBlocks,ROW()-ROW(DL$5)+2,MATCH(SUBSTITUTE(RPName," ",""),SectorsBlocks_Top,0)),""),"")</f>
        <v>PER-BNE</v>
      </c>
      <c r="DM119" s="250" cm="1">
        <f t="array" ref="DM119">_xlfn.IFNA(IF(INDEX(SectorsBlocks,ROW()-ROW(DM$5)+2,MATCH(SUBSTITUTE(RPName," ",""),SectorsBlocks_Top,0))&lt;&gt;0,INDEX(SectorsBlocks,ROW()-ROW(DM$5)+2,MATCH(SUBSTITUTE(RPName," ",""),SectorsBlocks_Top,0)+1),""),"")</f>
        <v>0.1875</v>
      </c>
    </row>
    <row r="120" spans="68:117" ht="15" hidden="1" customHeight="1">
      <c r="BP120" s="236">
        <f ca="1"/>
        <v>7.0833333333333304E-2</v>
      </c>
      <c r="CK120" s="219">
        <f t="shared" si="614"/>
        <v>0.1736111111111111</v>
      </c>
      <c r="CL120" s="219">
        <v>0.35763888888888901</v>
      </c>
      <c r="CM120" s="219">
        <v>0.36111111111111099</v>
      </c>
      <c r="CN120" s="219">
        <f t="shared" si="616"/>
        <v>0.84791666666666665</v>
      </c>
      <c r="CO120" s="219">
        <f t="shared" si="616"/>
        <v>0.17777777777777778</v>
      </c>
      <c r="CP120" s="219">
        <v>0.36111111111111099</v>
      </c>
      <c r="CQ120" s="219">
        <v>7.2222222222222202E-2</v>
      </c>
      <c r="CS120" s="219">
        <f t="shared" si="615"/>
        <v>0.28125</v>
      </c>
      <c r="CT120" s="219">
        <v>0.35763888888888901</v>
      </c>
      <c r="CU120" s="219">
        <v>0.36111111111111099</v>
      </c>
      <c r="CV120" s="219">
        <f t="shared" si="617"/>
        <v>0.9555555555555556</v>
      </c>
      <c r="CW120" s="219">
        <f t="shared" si="617"/>
        <v>0.17083333333333334</v>
      </c>
      <c r="CX120" s="219">
        <v>0.36111111111111099</v>
      </c>
      <c r="CY120" s="219">
        <v>7.2222222222222202E-2</v>
      </c>
      <c r="DA120" s="240">
        <v>0.42013888888888901</v>
      </c>
      <c r="DB120" s="240">
        <v>0.42708333333333298</v>
      </c>
      <c r="DC120" s="240">
        <v>0.42708333333333298</v>
      </c>
      <c r="DD120" s="240">
        <v>0.42708333333333298</v>
      </c>
      <c r="DE120" s="240">
        <v>0.42708333333333298</v>
      </c>
      <c r="DF120" s="240">
        <v>0.42708333333333298</v>
      </c>
      <c r="DG120" s="240">
        <v>0.42708333333333298</v>
      </c>
      <c r="DH120" s="240">
        <v>0.42708333333333298</v>
      </c>
      <c r="DI120" s="240">
        <v>0.42708333333333298</v>
      </c>
      <c r="DJ120" s="240">
        <v>0.42708333333333298</v>
      </c>
      <c r="DL120" s="2" t="str" cm="1">
        <f t="array" ref="DL120">_xlfn.IFNA(IF(INDEX(SectorsBlocks,ROW()-ROW(DL$5)+2,MATCH(SUBSTITUTE(RPName," ",""),SectorsBlocks_Top,0))&lt;&gt;0,INDEX(SectorsBlocks,ROW()-ROW(DL$5)+2,MATCH(SUBSTITUTE(RPName," ",""),SectorsBlocks_Top,0)),""),"")</f>
        <v>PER-BQB</v>
      </c>
      <c r="DM120" s="250" cm="1">
        <f t="array" ref="DM120">_xlfn.IFNA(IF(INDEX(SectorsBlocks,ROW()-ROW(DM$5)+2,MATCH(SUBSTITUTE(RPName," ",""),SectorsBlocks_Top,0))&lt;&gt;0,INDEX(SectorsBlocks,ROW()-ROW(DM$5)+2,MATCH(SUBSTITUTE(RPName," ",""),SectorsBlocks_Top,0)+1),""),"")</f>
        <v>2.7777777777777776E-2</v>
      </c>
    </row>
    <row r="121" spans="68:117" ht="15" hidden="1" customHeight="1">
      <c r="BP121" s="236">
        <f ca="1"/>
        <v>7.1527777777777801E-2</v>
      </c>
      <c r="CK121" s="219">
        <f t="shared" si="614"/>
        <v>0.17708333333333331</v>
      </c>
      <c r="CL121" s="219">
        <v>0.36111111111111099</v>
      </c>
      <c r="CM121" s="219">
        <v>0.36458333333333298</v>
      </c>
      <c r="CN121" s="219">
        <f t="shared" si="616"/>
        <v>0.84861111111111109</v>
      </c>
      <c r="CO121" s="219">
        <f t="shared" si="616"/>
        <v>0.17847222222222223</v>
      </c>
      <c r="CP121" s="219">
        <v>0.36458333333333298</v>
      </c>
      <c r="CQ121" s="219">
        <v>7.2916666666666699E-2</v>
      </c>
      <c r="CS121" s="219">
        <f t="shared" si="615"/>
        <v>0.28472222222222221</v>
      </c>
      <c r="CT121" s="219">
        <v>0.36111111111111099</v>
      </c>
      <c r="CU121" s="219">
        <v>0.36458333333333298</v>
      </c>
      <c r="CV121" s="219">
        <f t="shared" si="617"/>
        <v>0.95625000000000004</v>
      </c>
      <c r="CW121" s="219">
        <f t="shared" si="617"/>
        <v>0.17152777777777778</v>
      </c>
      <c r="CX121" s="219">
        <v>0.36458333333333298</v>
      </c>
      <c r="CY121" s="219">
        <v>7.2916666666666699E-2</v>
      </c>
      <c r="DA121" s="240">
        <v>0.42361111111111099</v>
      </c>
      <c r="DB121" s="240">
        <v>0.43055555555555602</v>
      </c>
      <c r="DC121" s="240">
        <v>0.43055555555555602</v>
      </c>
      <c r="DD121" s="240">
        <v>0.43055555555555602</v>
      </c>
      <c r="DE121" s="240">
        <v>0.43055555555555602</v>
      </c>
      <c r="DF121" s="240">
        <v>0.43055555555555602</v>
      </c>
      <c r="DG121" s="240">
        <v>0.43055555555555602</v>
      </c>
      <c r="DH121" s="240">
        <v>0.43055555555555602</v>
      </c>
      <c r="DI121" s="240">
        <v>0.43055555555555602</v>
      </c>
      <c r="DJ121" s="240">
        <v>0.43055555555555602</v>
      </c>
      <c r="DL121" s="2" t="str" cm="1">
        <f t="array" ref="DL121">_xlfn.IFNA(IF(INDEX(SectorsBlocks,ROW()-ROW(DL$5)+2,MATCH(SUBSTITUTE(RPName," ",""),SectorsBlocks_Top,0))&lt;&gt;0,INDEX(SectorsBlocks,ROW()-ROW(DL$5)+2,MATCH(SUBSTITUTE(RPName," ",""),SectorsBlocks_Top,0)),""),"")</f>
        <v>PER-BYP</v>
      </c>
      <c r="DM121" s="250" cm="1">
        <f t="array" ref="DM121">_xlfn.IFNA(IF(INDEX(SectorsBlocks,ROW()-ROW(DM$5)+2,MATCH(SUBSTITUTE(RPName," ",""),SectorsBlocks_Top,0))&lt;&gt;0,INDEX(SectorsBlocks,ROW()-ROW(DM$5)+2,MATCH(SUBSTITUTE(RPName," ",""),SectorsBlocks_Top,0)+1),""),"")</f>
        <v>7.6388888888888895E-2</v>
      </c>
    </row>
    <row r="122" spans="68:117" ht="15" hidden="1" customHeight="1">
      <c r="BP122" s="236">
        <f ca="1"/>
        <v>7.2222222222222202E-2</v>
      </c>
      <c r="CK122" s="219">
        <f t="shared" si="614"/>
        <v>0.18055555555555555</v>
      </c>
      <c r="CL122" s="219">
        <v>0.36458333333333298</v>
      </c>
      <c r="CM122" s="219">
        <v>0.36805555555555602</v>
      </c>
      <c r="CN122" s="219">
        <f t="shared" si="616"/>
        <v>0.84930555555555554</v>
      </c>
      <c r="CO122" s="219">
        <f t="shared" si="616"/>
        <v>0.17916666666666667</v>
      </c>
      <c r="CP122" s="219">
        <v>0.36805555555555602</v>
      </c>
      <c r="CQ122" s="219">
        <v>7.3611111111111099E-2</v>
      </c>
      <c r="CS122" s="219">
        <f t="shared" si="615"/>
        <v>0.28819444444444442</v>
      </c>
      <c r="CT122" s="219">
        <v>0.36458333333333298</v>
      </c>
      <c r="CU122" s="219">
        <v>0.36805555555555602</v>
      </c>
      <c r="CV122" s="219">
        <f t="shared" si="617"/>
        <v>0.95694444444444449</v>
      </c>
      <c r="CW122" s="219">
        <f t="shared" si="617"/>
        <v>0.17222222222222222</v>
      </c>
      <c r="CX122" s="219">
        <v>0.36805555555555602</v>
      </c>
      <c r="CY122" s="219">
        <v>7.3611111111111099E-2</v>
      </c>
      <c r="DA122" s="240">
        <v>0.42708333333333298</v>
      </c>
      <c r="DB122" s="240">
        <v>0.43402777777777801</v>
      </c>
      <c r="DC122" s="240">
        <v>0.43402777777777801</v>
      </c>
      <c r="DD122" s="240">
        <v>0.43402777777777801</v>
      </c>
      <c r="DE122" s="240">
        <v>0.43402777777777801</v>
      </c>
      <c r="DF122" s="240">
        <v>0.43402777777777801</v>
      </c>
      <c r="DG122" s="240">
        <v>0.43402777777777801</v>
      </c>
      <c r="DH122" s="240">
        <v>0.43402777777777801</v>
      </c>
      <c r="DI122" s="240">
        <v>0.43402777777777801</v>
      </c>
      <c r="DJ122" s="240">
        <v>0.43402777777777801</v>
      </c>
      <c r="DL122" s="2" t="str" cm="1">
        <f t="array" ref="DL122">_xlfn.IFNA(IF(INDEX(SectorsBlocks,ROW()-ROW(DL$5)+2,MATCH(SUBSTITUTE(RPName," ",""),SectorsBlocks_Top,0))&lt;&gt;0,INDEX(SectorsBlocks,ROW()-ROW(DL$5)+2,MATCH(SUBSTITUTE(RPName," ",""),SectorsBlocks_Top,0)),""),"")</f>
        <v>PER-CJF</v>
      </c>
      <c r="DM122" s="250" cm="1">
        <f t="array" ref="DM122">_xlfn.IFNA(IF(INDEX(SectorsBlocks,ROW()-ROW(DM$5)+2,MATCH(SUBSTITUTE(RPName," ",""),SectorsBlocks_Top,0))&lt;&gt;0,INDEX(SectorsBlocks,ROW()-ROW(DM$5)+2,MATCH(SUBSTITUTE(RPName," ",""),SectorsBlocks_Top,0)+1),""),"")</f>
        <v>7.6388888888888895E-2</v>
      </c>
    </row>
    <row r="123" spans="68:117" ht="15" hidden="1" customHeight="1">
      <c r="BP123" s="236">
        <f ca="1"/>
        <v>7.2916666666666699E-2</v>
      </c>
      <c r="CK123" s="219">
        <f t="shared" si="614"/>
        <v>0.18402777777777776</v>
      </c>
      <c r="CL123" s="219">
        <v>0.36805555555555602</v>
      </c>
      <c r="CM123" s="219">
        <v>0.37152777777777801</v>
      </c>
      <c r="CN123" s="219">
        <f t="shared" si="616"/>
        <v>0.85</v>
      </c>
      <c r="CO123" s="219">
        <f t="shared" si="616"/>
        <v>0.17986111111111111</v>
      </c>
      <c r="CP123" s="219">
        <v>0.37152777777777801</v>
      </c>
      <c r="CQ123" s="219">
        <v>7.4305555555555597E-2</v>
      </c>
      <c r="CS123" s="219">
        <f t="shared" si="615"/>
        <v>0.29166666666666663</v>
      </c>
      <c r="CT123" s="219">
        <v>0.36805555555555602</v>
      </c>
      <c r="CU123" s="219">
        <v>0.37152777777777801</v>
      </c>
      <c r="CV123" s="219">
        <f t="shared" si="617"/>
        <v>0.95763888888888893</v>
      </c>
      <c r="CW123" s="219">
        <f t="shared" si="617"/>
        <v>0.17291666666666666</v>
      </c>
      <c r="CX123" s="219">
        <v>0.37152777777777801</v>
      </c>
      <c r="CY123" s="219">
        <v>7.4305555555555597E-2</v>
      </c>
      <c r="DA123" s="240">
        <v>0.43055555555555602</v>
      </c>
      <c r="DB123" s="240">
        <v>0.4375</v>
      </c>
      <c r="DC123" s="240">
        <v>0.4375</v>
      </c>
      <c r="DD123" s="240">
        <v>0.4375</v>
      </c>
      <c r="DE123" s="240">
        <v>0.4375</v>
      </c>
      <c r="DF123" s="240">
        <v>0.4375</v>
      </c>
      <c r="DG123" s="240">
        <v>0.4375</v>
      </c>
      <c r="DH123" s="240">
        <v>0.4375</v>
      </c>
      <c r="DI123" s="240">
        <v>0.4375</v>
      </c>
      <c r="DJ123" s="240">
        <v>0.4375</v>
      </c>
      <c r="DL123" s="2" t="str" cm="1">
        <f t="array" ref="DL123">_xlfn.IFNA(IF(INDEX(SectorsBlocks,ROW()-ROW(DL$5)+2,MATCH(SUBSTITUTE(RPName," ",""),SectorsBlocks_Top,0))&lt;&gt;0,INDEX(SectorsBlocks,ROW()-ROW(DL$5)+2,MATCH(SUBSTITUTE(RPName," ",""),SectorsBlocks_Top,0)),""),"")</f>
        <v>PER-CNS</v>
      </c>
      <c r="DM123" s="250" cm="1">
        <f t="array" ref="DM123">_xlfn.IFNA(IF(INDEX(SectorsBlocks,ROW()-ROW(DM$5)+2,MATCH(SUBSTITUTE(RPName," ",""),SectorsBlocks_Top,0))&lt;&gt;0,INDEX(SectorsBlocks,ROW()-ROW(DM$5)+2,MATCH(SUBSTITUTE(RPName," ",""),SectorsBlocks_Top,0)+1),""),"")</f>
        <v>0.18402777777777779</v>
      </c>
    </row>
    <row r="124" spans="68:117" ht="15" hidden="1" customHeight="1">
      <c r="BP124" s="236">
        <f ca="1"/>
        <v>7.3611111111111099E-2</v>
      </c>
      <c r="CK124" s="219">
        <f t="shared" si="614"/>
        <v>0.1875</v>
      </c>
      <c r="CL124" s="219">
        <v>0.37152777777777801</v>
      </c>
      <c r="CM124" s="219">
        <v>0.375</v>
      </c>
      <c r="CN124" s="219">
        <f t="shared" si="616"/>
        <v>0.85069444444444442</v>
      </c>
      <c r="CO124" s="219">
        <f t="shared" si="616"/>
        <v>0.18055555555555555</v>
      </c>
      <c r="CP124" s="219">
        <v>0.375</v>
      </c>
      <c r="CQ124" s="219">
        <v>7.4999999999999997E-2</v>
      </c>
      <c r="CS124" s="219">
        <f t="shared" si="615"/>
        <v>0.2951388888888889</v>
      </c>
      <c r="CT124" s="219">
        <v>0.37152777777777801</v>
      </c>
      <c r="CU124" s="219">
        <v>0.375</v>
      </c>
      <c r="CV124" s="219">
        <f t="shared" si="617"/>
        <v>0.95833333333333337</v>
      </c>
      <c r="CW124" s="219">
        <f t="shared" si="617"/>
        <v>0.1736111111111111</v>
      </c>
      <c r="CX124" s="219">
        <v>0.375</v>
      </c>
      <c r="CY124" s="219">
        <v>7.4999999999999997E-2</v>
      </c>
      <c r="DA124" s="240">
        <v>0.43402777777777801</v>
      </c>
      <c r="DB124" s="240">
        <v>0.44097222222222199</v>
      </c>
      <c r="DC124" s="240">
        <v>0.44097222222222199</v>
      </c>
      <c r="DD124" s="240">
        <v>0.44097222222222199</v>
      </c>
      <c r="DE124" s="240">
        <v>0.44097222222222199</v>
      </c>
      <c r="DF124" s="240">
        <v>0.44097222222222199</v>
      </c>
      <c r="DG124" s="240">
        <v>0.44097222222222199</v>
      </c>
      <c r="DH124" s="240">
        <v>0.44097222222222199</v>
      </c>
      <c r="DI124" s="240">
        <v>0.44097222222222199</v>
      </c>
      <c r="DJ124" s="240">
        <v>0.44097222222222199</v>
      </c>
      <c r="DL124" s="2" t="str" cm="1">
        <f t="array" ref="DL124">_xlfn.IFNA(IF(INDEX(SectorsBlocks,ROW()-ROW(DL$5)+2,MATCH(SUBSTITUTE(RPName," ",""),SectorsBlocks_Top,0))&lt;&gt;0,INDEX(SectorsBlocks,ROW()-ROW(DL$5)+2,MATCH(SUBSTITUTE(RPName," ",""),SectorsBlocks_Top,0)),""),"")</f>
        <v>PER-DRW</v>
      </c>
      <c r="DM124" s="250" cm="1">
        <f t="array" ref="DM124">_xlfn.IFNA(IF(INDEX(SectorsBlocks,ROW()-ROW(DM$5)+2,MATCH(SUBSTITUTE(RPName," ",""),SectorsBlocks_Top,0))&lt;&gt;0,INDEX(SectorsBlocks,ROW()-ROW(DM$5)+2,MATCH(SUBSTITUTE(RPName," ",""),SectorsBlocks_Top,0)+1),""),"")</f>
        <v>0.14930555555555555</v>
      </c>
    </row>
    <row r="125" spans="68:117" ht="15" hidden="1" customHeight="1">
      <c r="BP125" s="236">
        <f ca="1"/>
        <v>7.4305555555555597E-2</v>
      </c>
      <c r="CK125" s="219">
        <f t="shared" si="614"/>
        <v>0.19097222222222221</v>
      </c>
      <c r="CL125" s="219">
        <v>0.375</v>
      </c>
      <c r="CM125" s="219">
        <v>0.37847222222222199</v>
      </c>
      <c r="CN125" s="219">
        <f t="shared" si="616"/>
        <v>0.85138888888888886</v>
      </c>
      <c r="CO125" s="219">
        <f t="shared" si="616"/>
        <v>0.18124999999999999</v>
      </c>
      <c r="CP125" s="219">
        <v>0.37847222222222199</v>
      </c>
      <c r="CQ125" s="219">
        <v>7.5694444444444495E-2</v>
      </c>
      <c r="CS125" s="219">
        <f t="shared" si="615"/>
        <v>0.2986111111111111</v>
      </c>
      <c r="CT125" s="219">
        <v>0.375</v>
      </c>
      <c r="CU125" s="219">
        <v>0.37847222222222199</v>
      </c>
      <c r="CV125" s="219">
        <f t="shared" si="617"/>
        <v>0.95902777777777781</v>
      </c>
      <c r="CW125" s="219">
        <f t="shared" si="617"/>
        <v>0.17430555555555555</v>
      </c>
      <c r="CX125" s="219">
        <v>0.37847222222222199</v>
      </c>
      <c r="CY125" s="219">
        <v>7.5694444444444495E-2</v>
      </c>
      <c r="DA125" s="240">
        <v>0.4375</v>
      </c>
      <c r="DB125" s="240">
        <v>0.44444444444444497</v>
      </c>
      <c r="DC125" s="240">
        <v>0.44444444444444497</v>
      </c>
      <c r="DD125" s="240">
        <v>0.44444444444444497</v>
      </c>
      <c r="DE125" s="240">
        <v>0.44444444444444497</v>
      </c>
      <c r="DF125" s="240">
        <v>0.44444444444444497</v>
      </c>
      <c r="DG125" s="240">
        <v>0.44444444444444497</v>
      </c>
      <c r="DH125" s="240">
        <v>0.44444444444444497</v>
      </c>
      <c r="DI125" s="240">
        <v>0.44444444444444497</v>
      </c>
      <c r="DJ125" s="240">
        <v>0.44444444444444497</v>
      </c>
      <c r="DL125" s="2" t="str" cm="1">
        <f t="array" ref="DL125">_xlfn.IFNA(IF(INDEX(SectorsBlocks,ROW()-ROW(DL$5)+2,MATCH(SUBSTITUTE(RPName," ",""),SectorsBlocks_Top,0))&lt;&gt;0,INDEX(SectorsBlocks,ROW()-ROW(DL$5)+2,MATCH(SUBSTITUTE(RPName," ",""),SectorsBlocks_Top,0)),""),"")</f>
        <v>PER-KGI</v>
      </c>
      <c r="DM125" s="250" cm="1">
        <f t="array" ref="DM125">_xlfn.IFNA(IF(INDEX(SectorsBlocks,ROW()-ROW(DM$5)+2,MATCH(SUBSTITUTE(RPName," ",""),SectorsBlocks_Top,0))&lt;&gt;0,INDEX(SectorsBlocks,ROW()-ROW(DM$5)+2,MATCH(SUBSTITUTE(RPName," ",""),SectorsBlocks_Top,0)+1),""),"")</f>
        <v>4.5138888888888888E-2</v>
      </c>
    </row>
    <row r="126" spans="68:117" ht="15" hidden="1" customHeight="1">
      <c r="BP126" s="236">
        <f ca="1"/>
        <v>7.4999999999999997E-2</v>
      </c>
      <c r="CK126" s="219">
        <f t="shared" si="614"/>
        <v>0.19444444444444442</v>
      </c>
      <c r="CL126" s="219">
        <v>0.37847222222222199</v>
      </c>
      <c r="CM126" s="219">
        <v>0.38194444444444398</v>
      </c>
      <c r="CN126" s="219">
        <f t="shared" si="616"/>
        <v>0.8520833333333333</v>
      </c>
      <c r="CO126" s="219">
        <f t="shared" si="616"/>
        <v>0.18194444444444444</v>
      </c>
      <c r="CP126" s="219">
        <v>0.38194444444444398</v>
      </c>
      <c r="CQ126" s="219">
        <v>7.6388888888888895E-2</v>
      </c>
      <c r="CS126" s="219">
        <f t="shared" si="615"/>
        <v>0.30208333333333331</v>
      </c>
      <c r="CT126" s="219">
        <v>0.37847222222222199</v>
      </c>
      <c r="CU126" s="219">
        <v>0.38194444444444398</v>
      </c>
      <c r="CV126" s="219">
        <f t="shared" si="617"/>
        <v>0.95972222222222225</v>
      </c>
      <c r="CW126" s="219">
        <f t="shared" si="617"/>
        <v>0.17499999999999999</v>
      </c>
      <c r="CX126" s="219">
        <v>0.38194444444444398</v>
      </c>
      <c r="CY126" s="219">
        <v>7.6388888888888895E-2</v>
      </c>
      <c r="DA126" s="240">
        <v>0.44097222222222199</v>
      </c>
      <c r="DB126" s="240">
        <v>0.44791666666666702</v>
      </c>
      <c r="DC126" s="240">
        <v>0.44791666666666702</v>
      </c>
      <c r="DD126" s="240">
        <v>0.44791666666666702</v>
      </c>
      <c r="DE126" s="240">
        <v>0.44791666666666702</v>
      </c>
      <c r="DF126" s="240">
        <v>0.44791666666666702</v>
      </c>
      <c r="DG126" s="240">
        <v>0.44791666666666702</v>
      </c>
      <c r="DH126" s="240">
        <v>0.44791666666666702</v>
      </c>
      <c r="DI126" s="240">
        <v>0.44791666666666702</v>
      </c>
      <c r="DJ126" s="240">
        <v>0.44791666666666702</v>
      </c>
      <c r="DL126" s="2" t="str" cm="1">
        <f t="array" ref="DL126">_xlfn.IFNA(IF(INDEX(SectorsBlocks,ROW()-ROW(DL$5)+2,MATCH(SUBSTITUTE(RPName," ",""),SectorsBlocks_Top,0))&lt;&gt;0,INDEX(SectorsBlocks,ROW()-ROW(DL$5)+2,MATCH(SUBSTITUTE(RPName," ",""),SectorsBlocks_Top,0)),""),"")</f>
        <v>PER-KNX</v>
      </c>
      <c r="DM126" s="250" cm="1">
        <f t="array" ref="DM126">_xlfn.IFNA(IF(INDEX(SectorsBlocks,ROW()-ROW(DM$5)+2,MATCH(SUBSTITUTE(RPName," ",""),SectorsBlocks_Top,0))&lt;&gt;0,INDEX(SectorsBlocks,ROW()-ROW(DM$5)+2,MATCH(SUBSTITUTE(RPName," ",""),SectorsBlocks_Top,0)+1),""),"")</f>
        <v>0.13194444444444445</v>
      </c>
    </row>
    <row r="127" spans="68:117" ht="15" hidden="1" customHeight="1">
      <c r="BP127" s="236">
        <f ca="1"/>
        <v>7.5694444444444495E-2</v>
      </c>
      <c r="CK127" s="219">
        <f t="shared" si="614"/>
        <v>0.19791666666666666</v>
      </c>
      <c r="CL127" s="219">
        <v>0.38194444444444398</v>
      </c>
      <c r="CM127" s="219">
        <v>0.38541666666666702</v>
      </c>
      <c r="CN127" s="219">
        <f t="shared" si="616"/>
        <v>0.85277777777777775</v>
      </c>
      <c r="CO127" s="219">
        <f t="shared" si="616"/>
        <v>0.18263888888888888</v>
      </c>
      <c r="CP127" s="219">
        <v>0.38541666666666702</v>
      </c>
      <c r="CQ127" s="219">
        <v>7.7083333333333295E-2</v>
      </c>
      <c r="CS127" s="219">
        <f t="shared" si="615"/>
        <v>0.30555555555555552</v>
      </c>
      <c r="CT127" s="219">
        <v>0.38194444444444398</v>
      </c>
      <c r="CU127" s="219">
        <v>0.38541666666666702</v>
      </c>
      <c r="CV127" s="219">
        <f t="shared" si="617"/>
        <v>0.9604166666666667</v>
      </c>
      <c r="CW127" s="219">
        <f t="shared" si="617"/>
        <v>0.17569444444444443</v>
      </c>
      <c r="CX127" s="219">
        <v>0.38541666666666702</v>
      </c>
      <c r="CY127" s="219">
        <v>7.7083333333333295E-2</v>
      </c>
      <c r="DA127" s="240">
        <v>0.44444444444444497</v>
      </c>
      <c r="DB127" s="240">
        <v>0.45138888888888901</v>
      </c>
      <c r="DC127" s="240">
        <v>0.45138888888888901</v>
      </c>
      <c r="DD127" s="240">
        <v>0.45138888888888901</v>
      </c>
      <c r="DE127" s="240">
        <v>0.45138888888888901</v>
      </c>
      <c r="DF127" s="240">
        <v>0.45138888888888901</v>
      </c>
      <c r="DG127" s="240">
        <v>0.45138888888888901</v>
      </c>
      <c r="DH127" s="240">
        <v>0.45138888888888901</v>
      </c>
      <c r="DI127" s="240">
        <v>0.45138888888888901</v>
      </c>
      <c r="DJ127" s="240">
        <v>0.45138888888888901</v>
      </c>
      <c r="DL127" s="2" t="str" cm="1">
        <f t="array" ref="DL127">_xlfn.IFNA(IF(INDEX(SectorsBlocks,ROW()-ROW(DL$5)+2,MATCH(SUBSTITUTE(RPName," ",""),SectorsBlocks_Top,0))&lt;&gt;0,INDEX(SectorsBlocks,ROW()-ROW(DL$5)+2,MATCH(SUBSTITUTE(RPName," ",""),SectorsBlocks_Top,0)),""),"")</f>
        <v>PER-KTA</v>
      </c>
      <c r="DM127" s="250" cm="1">
        <f t="array" ref="DM127">_xlfn.IFNA(IF(INDEX(SectorsBlocks,ROW()-ROW(DM$5)+2,MATCH(SUBSTITUTE(RPName," ",""),SectorsBlocks_Top,0))&lt;&gt;0,INDEX(SectorsBlocks,ROW()-ROW(DM$5)+2,MATCH(SUBSTITUTE(RPName," ",""),SectorsBlocks_Top,0)+1),""),"")</f>
        <v>8.3333333333333329E-2</v>
      </c>
    </row>
    <row r="128" spans="68:117" ht="15" hidden="1" customHeight="1">
      <c r="BP128" s="236">
        <f ca="1"/>
        <v>7.6388888888888895E-2</v>
      </c>
      <c r="CK128" s="219">
        <f t="shared" si="614"/>
        <v>0.20138888888888887</v>
      </c>
      <c r="CL128" s="219">
        <v>0.38541666666666702</v>
      </c>
      <c r="CM128" s="219">
        <v>0.38888888888888901</v>
      </c>
      <c r="CN128" s="219">
        <f t="shared" ref="CN128:CO143" si="618">IF(CN127=1,TIME(0,1,0),TIME(HOUR(CN127),MINUTE(CN127),0)+TIME(0,1,0))</f>
        <v>0.85347222222222219</v>
      </c>
      <c r="CO128" s="219">
        <f t="shared" si="618"/>
        <v>0.18333333333333332</v>
      </c>
      <c r="CP128" s="219">
        <v>0.38888888888888901</v>
      </c>
      <c r="CQ128" s="219">
        <v>7.7777777777777807E-2</v>
      </c>
      <c r="CS128" s="219">
        <f t="shared" si="615"/>
        <v>0.30902777777777779</v>
      </c>
      <c r="CT128" s="219">
        <v>0.38541666666666702</v>
      </c>
      <c r="CU128" s="219">
        <v>0.38888888888888901</v>
      </c>
      <c r="CV128" s="219">
        <f t="shared" ref="CV128:CW143" si="619">IF(CV127=1,TIME(0,1,0),TIME(HOUR(CV127),MINUTE(CV127),0)+TIME(0,1,0))</f>
        <v>0.96111111111111114</v>
      </c>
      <c r="CW128" s="219">
        <f t="shared" si="619"/>
        <v>0.17638888888888887</v>
      </c>
      <c r="CX128" s="219">
        <v>0.38888888888888901</v>
      </c>
      <c r="CY128" s="219">
        <v>7.7777777777777807E-2</v>
      </c>
      <c r="DA128" s="240">
        <v>0.44791666666666702</v>
      </c>
      <c r="DB128" s="240">
        <v>0.45486111111111099</v>
      </c>
      <c r="DC128" s="240">
        <v>0.45486111111111099</v>
      </c>
      <c r="DD128" s="240">
        <v>0.45486111111111099</v>
      </c>
      <c r="DE128" s="240">
        <v>0.45486111111111099</v>
      </c>
      <c r="DF128" s="240">
        <v>0.45486111111111099</v>
      </c>
      <c r="DG128" s="240">
        <v>0.45486111111111099</v>
      </c>
      <c r="DH128" s="240">
        <v>0.45486111111111099</v>
      </c>
      <c r="DI128" s="240">
        <v>0.45486111111111099</v>
      </c>
      <c r="DJ128" s="240">
        <v>0.45486111111111099</v>
      </c>
      <c r="DL128" s="2" t="str" cm="1">
        <f t="array" ref="DL128">_xlfn.IFNA(IF(INDEX(SectorsBlocks,ROW()-ROW(DL$5)+2,MATCH(SUBSTITUTE(RPName," ",""),SectorsBlocks_Top,0))&lt;&gt;0,INDEX(SectorsBlocks,ROW()-ROW(DL$5)+2,MATCH(SUBSTITUTE(RPName," ",""),SectorsBlocks_Top,0)),""),"")</f>
        <v>PER-LNO</v>
      </c>
      <c r="DM128" s="250" cm="1">
        <f t="array" ref="DM128">_xlfn.IFNA(IF(INDEX(SectorsBlocks,ROW()-ROW(DM$5)+2,MATCH(SUBSTITUTE(RPName," ",""),SectorsBlocks_Top,0))&lt;&gt;0,INDEX(SectorsBlocks,ROW()-ROW(DM$5)+2,MATCH(SUBSTITUTE(RPName," ",""),SectorsBlocks_Top,0)+1),""),"")</f>
        <v>5.5555555555555552E-2</v>
      </c>
    </row>
    <row r="129" spans="68:117" ht="15" hidden="1" customHeight="1">
      <c r="BP129" s="236">
        <f ca="1"/>
        <v>7.7083333333333295E-2</v>
      </c>
      <c r="CK129" s="219">
        <f t="shared" si="614"/>
        <v>0.2048611111111111</v>
      </c>
      <c r="CL129" s="219">
        <v>0.38888888888888901</v>
      </c>
      <c r="CM129" s="219">
        <v>0.39236111111111099</v>
      </c>
      <c r="CN129" s="219">
        <f t="shared" si="618"/>
        <v>0.85416666666666663</v>
      </c>
      <c r="CO129" s="219">
        <f t="shared" si="618"/>
        <v>0.18402777777777776</v>
      </c>
      <c r="CP129" s="219">
        <v>0.39236111111111099</v>
      </c>
      <c r="CQ129" s="219">
        <v>7.8472222222222193E-2</v>
      </c>
      <c r="CS129" s="219">
        <f t="shared" si="615"/>
        <v>0.3125</v>
      </c>
      <c r="CT129" s="219">
        <v>0.38888888888888901</v>
      </c>
      <c r="CU129" s="219">
        <v>0.39236111111111099</v>
      </c>
      <c r="CV129" s="219">
        <f t="shared" si="619"/>
        <v>0.96180555555555558</v>
      </c>
      <c r="CW129" s="219">
        <f t="shared" si="619"/>
        <v>0.17708333333333334</v>
      </c>
      <c r="CX129" s="219">
        <v>0.39236111111111099</v>
      </c>
      <c r="CY129" s="219">
        <v>7.8472222222222193E-2</v>
      </c>
      <c r="DA129" s="240">
        <v>0.45138888888888901</v>
      </c>
      <c r="DB129" s="240">
        <v>0.45833333333333298</v>
      </c>
      <c r="DC129" s="240">
        <v>0.45833333333333298</v>
      </c>
      <c r="DD129" s="240">
        <v>0.45833333333333298</v>
      </c>
      <c r="DE129" s="240">
        <v>0.45833333333333298</v>
      </c>
      <c r="DF129" s="240">
        <v>0.45833333333333298</v>
      </c>
      <c r="DG129" s="240">
        <v>0.45833333333333298</v>
      </c>
      <c r="DH129" s="240">
        <v>0.45833333333333298</v>
      </c>
      <c r="DI129" s="240">
        <v>0.45833333333333298</v>
      </c>
      <c r="DJ129" s="240">
        <v>0.45833333333333298</v>
      </c>
      <c r="DL129" s="2" t="str" cm="1">
        <f t="array" ref="DL129">_xlfn.IFNA(IF(INDEX(SectorsBlocks,ROW()-ROW(DL$5)+2,MATCH(SUBSTITUTE(RPName," ",""),SectorsBlocks_Top,0))&lt;&gt;0,INDEX(SectorsBlocks,ROW()-ROW(DL$5)+2,MATCH(SUBSTITUTE(RPName," ",""),SectorsBlocks_Top,0)),""),"")</f>
        <v>PER-MEL</v>
      </c>
      <c r="DM129" s="250" cm="1">
        <f t="array" ref="DM129">_xlfn.IFNA(IF(INDEX(SectorsBlocks,ROW()-ROW(DM$5)+2,MATCH(SUBSTITUTE(RPName," ",""),SectorsBlocks_Top,0))&lt;&gt;0,INDEX(SectorsBlocks,ROW()-ROW(DM$5)+2,MATCH(SUBSTITUTE(RPName," ",""),SectorsBlocks_Top,0)+1),""),"")</f>
        <v>0.14930555555555555</v>
      </c>
    </row>
    <row r="130" spans="68:117" ht="15" hidden="1" customHeight="1">
      <c r="BP130" s="236">
        <f ca="1"/>
        <v>7.7777777777777807E-2</v>
      </c>
      <c r="CK130" s="219">
        <f t="shared" si="614"/>
        <v>0.20833333333333331</v>
      </c>
      <c r="CL130" s="219">
        <v>0.39236111111111099</v>
      </c>
      <c r="CM130" s="219">
        <v>0.39583333333333298</v>
      </c>
      <c r="CN130" s="219">
        <f t="shared" si="618"/>
        <v>0.85486111111111107</v>
      </c>
      <c r="CO130" s="219">
        <f t="shared" si="618"/>
        <v>0.18472222222222223</v>
      </c>
      <c r="CP130" s="219">
        <v>0.39583333333333298</v>
      </c>
      <c r="CQ130" s="219">
        <v>7.9166666666666705E-2</v>
      </c>
      <c r="CS130" s="219">
        <f t="shared" si="615"/>
        <v>0.31597222222222221</v>
      </c>
      <c r="CT130" s="219">
        <v>0.39236111111111099</v>
      </c>
      <c r="CU130" s="219">
        <v>0.39583333333333298</v>
      </c>
      <c r="CV130" s="219">
        <f t="shared" si="619"/>
        <v>0.96250000000000002</v>
      </c>
      <c r="CW130" s="219">
        <f t="shared" si="619"/>
        <v>0.17777777777777778</v>
      </c>
      <c r="CX130" s="219">
        <v>0.39583333333333298</v>
      </c>
      <c r="CY130" s="219">
        <v>7.9166666666666705E-2</v>
      </c>
      <c r="DA130" s="240">
        <v>0.45486111111111099</v>
      </c>
      <c r="DB130" s="240">
        <v>0.46180555555555602</v>
      </c>
      <c r="DC130" s="240">
        <v>0.46180555555555602</v>
      </c>
      <c r="DD130" s="240">
        <v>0.46180555555555602</v>
      </c>
      <c r="DE130" s="240">
        <v>0.46180555555555602</v>
      </c>
      <c r="DF130" s="240">
        <v>0.46180555555555602</v>
      </c>
      <c r="DG130" s="240">
        <v>0.46180555555555602</v>
      </c>
      <c r="DH130" s="240">
        <v>0.46180555555555602</v>
      </c>
      <c r="DI130" s="240">
        <v>0.46180555555555602</v>
      </c>
      <c r="DJ130" s="240">
        <v>0.46180555555555602</v>
      </c>
      <c r="DL130" s="2" t="str" cm="1">
        <f t="array" ref="DL130">_xlfn.IFNA(IF(INDEX(SectorsBlocks,ROW()-ROW(DL$5)+2,MATCH(SUBSTITUTE(RPName," ",""),SectorsBlocks_Top,0))&lt;&gt;0,INDEX(SectorsBlocks,ROW()-ROW(DL$5)+2,MATCH(SUBSTITUTE(RPName," ",""),SectorsBlocks_Top,0)),""),"")</f>
        <v>PER-OCM</v>
      </c>
      <c r="DM130" s="250" cm="1">
        <f t="array" ref="DM130">_xlfn.IFNA(IF(INDEX(SectorsBlocks,ROW()-ROW(DM$5)+2,MATCH(SUBSTITUTE(RPName," ",""),SectorsBlocks_Top,0))&lt;&gt;0,INDEX(SectorsBlocks,ROW()-ROW(DM$5)+2,MATCH(SUBSTITUTE(RPName," ",""),SectorsBlocks_Top,0)+1),""),"")</f>
        <v>7.6388888888888895E-2</v>
      </c>
    </row>
    <row r="131" spans="68:117" ht="15" hidden="1" customHeight="1">
      <c r="BP131" s="236">
        <f ca="1"/>
        <v>7.8472222222222193E-2</v>
      </c>
      <c r="CK131" s="219">
        <f t="shared" si="614"/>
        <v>0.21180555555555555</v>
      </c>
      <c r="CL131" s="219">
        <v>0.39583333333333298</v>
      </c>
      <c r="CM131" s="219">
        <v>0.39930555555555602</v>
      </c>
      <c r="CN131" s="219">
        <f t="shared" si="618"/>
        <v>0.85555555555555551</v>
      </c>
      <c r="CO131" s="219">
        <f t="shared" si="618"/>
        <v>0.18541666666666667</v>
      </c>
      <c r="CP131" s="219">
        <v>0.39930555555555602</v>
      </c>
      <c r="CQ131" s="219">
        <v>7.9861111111111105E-2</v>
      </c>
      <c r="CS131" s="219">
        <f t="shared" si="615"/>
        <v>0.31944444444444442</v>
      </c>
      <c r="CT131" s="219">
        <v>0.39583333333333298</v>
      </c>
      <c r="CU131" s="219">
        <v>0.39930555555555602</v>
      </c>
      <c r="CV131" s="219">
        <f t="shared" si="619"/>
        <v>0.96319444444444446</v>
      </c>
      <c r="CW131" s="219">
        <f t="shared" si="619"/>
        <v>0.17847222222222223</v>
      </c>
      <c r="CX131" s="219">
        <v>0.39930555555555602</v>
      </c>
      <c r="CY131" s="219">
        <v>7.9861111111111105E-2</v>
      </c>
      <c r="DA131" s="240">
        <v>0.45833333333333298</v>
      </c>
      <c r="DB131" s="240">
        <v>0.46527777777777801</v>
      </c>
      <c r="DC131" s="240">
        <v>0.46527777777777801</v>
      </c>
      <c r="DD131" s="240">
        <v>0.46527777777777801</v>
      </c>
      <c r="DE131" s="240">
        <v>0.46527777777777801</v>
      </c>
      <c r="DF131" s="240">
        <v>0.46527777777777801</v>
      </c>
      <c r="DG131" s="240">
        <v>0.46527777777777801</v>
      </c>
      <c r="DH131" s="240">
        <v>0.46527777777777801</v>
      </c>
      <c r="DI131" s="240">
        <v>0.46527777777777801</v>
      </c>
      <c r="DJ131" s="240">
        <v>0.46527777777777801</v>
      </c>
      <c r="DL131" s="2" t="str" cm="1">
        <f t="array" ref="DL131">_xlfn.IFNA(IF(INDEX(SectorsBlocks,ROW()-ROW(DL$5)+2,MATCH(SUBSTITUTE(RPName," ",""),SectorsBlocks_Top,0))&lt;&gt;0,INDEX(SectorsBlocks,ROW()-ROW(DL$5)+2,MATCH(SUBSTITUTE(RPName," ",""),SectorsBlocks_Top,0)),""),"")</f>
        <v>PER-OOD</v>
      </c>
      <c r="DM131" s="250" cm="1">
        <f t="array" ref="DM131">_xlfn.IFNA(IF(INDEX(SectorsBlocks,ROW()-ROW(DM$5)+2,MATCH(SUBSTITUTE(RPName," ",""),SectorsBlocks_Top,0))&lt;&gt;0,INDEX(SectorsBlocks,ROW()-ROW(DM$5)+2,MATCH(SUBSTITUTE(RPName," ",""),SectorsBlocks_Top,0)+1),""),"")</f>
        <v>7.9861111111111105E-2</v>
      </c>
    </row>
    <row r="132" spans="68:117" ht="15" hidden="1" customHeight="1">
      <c r="BP132" s="236">
        <f ca="1"/>
        <v>7.9166666666666705E-2</v>
      </c>
      <c r="CK132" s="219">
        <f t="shared" si="614"/>
        <v>0.21527777777777776</v>
      </c>
      <c r="CL132" s="219">
        <v>0.39930555555555602</v>
      </c>
      <c r="CM132" s="219">
        <v>0.40277777777777801</v>
      </c>
      <c r="CN132" s="219">
        <f t="shared" si="618"/>
        <v>0.85624999999999996</v>
      </c>
      <c r="CO132" s="219">
        <f t="shared" si="618"/>
        <v>0.18611111111111112</v>
      </c>
      <c r="CP132" s="219">
        <v>0.40277777777777801</v>
      </c>
      <c r="CQ132" s="219">
        <v>8.0555555555555602E-2</v>
      </c>
      <c r="CS132" s="219">
        <f t="shared" si="615"/>
        <v>0.32291666666666663</v>
      </c>
      <c r="CT132" s="219">
        <v>0.39930555555555602</v>
      </c>
      <c r="CU132" s="219">
        <v>0.40277777777777801</v>
      </c>
      <c r="CV132" s="219">
        <f t="shared" si="619"/>
        <v>0.96388888888888891</v>
      </c>
      <c r="CW132" s="219">
        <f t="shared" si="619"/>
        <v>0.17916666666666667</v>
      </c>
      <c r="CX132" s="219">
        <v>0.40277777777777801</v>
      </c>
      <c r="CY132" s="219">
        <v>8.0555555555555602E-2</v>
      </c>
      <c r="DA132" s="240">
        <v>0.46180555555555602</v>
      </c>
      <c r="DB132" s="240">
        <v>0.46875</v>
      </c>
      <c r="DC132" s="240">
        <v>0.46875</v>
      </c>
      <c r="DD132" s="240">
        <v>0.46875</v>
      </c>
      <c r="DE132" s="240">
        <v>0.46875</v>
      </c>
      <c r="DF132" s="240">
        <v>0.46875</v>
      </c>
      <c r="DG132" s="240">
        <v>0.46875</v>
      </c>
      <c r="DH132" s="240">
        <v>0.46875</v>
      </c>
      <c r="DI132" s="240">
        <v>0.46875</v>
      </c>
      <c r="DJ132" s="240">
        <v>0.46875</v>
      </c>
      <c r="DL132" s="2" t="str" cm="1">
        <f t="array" ref="DL132">_xlfn.IFNA(IF(INDEX(SectorsBlocks,ROW()-ROW(DL$5)+2,MATCH(SUBSTITUTE(RPName," ",""),SectorsBlocks_Top,0))&lt;&gt;0,INDEX(SectorsBlocks,ROW()-ROW(DL$5)+2,MATCH(SUBSTITUTE(RPName," ",""),SectorsBlocks_Top,0)),""),"")</f>
        <v>PER-PHE</v>
      </c>
      <c r="DM132" s="250" cm="1">
        <f t="array" ref="DM132">_xlfn.IFNA(IF(INDEX(SectorsBlocks,ROW()-ROW(DM$5)+2,MATCH(SUBSTITUTE(RPName," ",""),SectorsBlocks_Top,0))&lt;&gt;0,INDEX(SectorsBlocks,ROW()-ROW(DM$5)+2,MATCH(SUBSTITUTE(RPName," ",""),SectorsBlocks_Top,0)+1),""),"")</f>
        <v>8.6805555555555552E-2</v>
      </c>
    </row>
    <row r="133" spans="68:117" ht="15" hidden="1" customHeight="1">
      <c r="BP133" s="236">
        <f ca="1"/>
        <v>7.9861111111111105E-2</v>
      </c>
      <c r="CK133" s="219">
        <f t="shared" si="614"/>
        <v>0.21875</v>
      </c>
      <c r="CL133" s="219">
        <v>0.40277777777777801</v>
      </c>
      <c r="CM133" s="219">
        <v>0.40625</v>
      </c>
      <c r="CN133" s="219">
        <f t="shared" si="618"/>
        <v>0.8569444444444444</v>
      </c>
      <c r="CO133" s="219">
        <f t="shared" si="618"/>
        <v>0.18680555555555556</v>
      </c>
      <c r="CP133" s="219">
        <v>0.40625</v>
      </c>
      <c r="CQ133" s="219">
        <v>8.1250000000000003E-2</v>
      </c>
      <c r="CS133" s="219">
        <f t="shared" si="615"/>
        <v>0.3263888888888889</v>
      </c>
      <c r="CT133" s="219">
        <v>0.40277777777777801</v>
      </c>
      <c r="CU133" s="219">
        <v>0.40625</v>
      </c>
      <c r="CV133" s="219">
        <f t="shared" si="619"/>
        <v>0.96458333333333335</v>
      </c>
      <c r="CW133" s="219">
        <f t="shared" si="619"/>
        <v>0.17986111111111111</v>
      </c>
      <c r="CX133" s="219">
        <v>0.40625</v>
      </c>
      <c r="CY133" s="219">
        <v>8.1250000000000003E-2</v>
      </c>
      <c r="DA133" s="240">
        <v>0.46527777777777801</v>
      </c>
      <c r="DB133" s="240">
        <v>0.47222222222222199</v>
      </c>
      <c r="DC133" s="240">
        <v>0.47222222222222199</v>
      </c>
      <c r="DD133" s="240">
        <v>0.47222222222222199</v>
      </c>
      <c r="DE133" s="240">
        <v>0.47222222222222199</v>
      </c>
      <c r="DF133" s="240">
        <v>0.47222222222222199</v>
      </c>
      <c r="DG133" s="240">
        <v>0.47222222222222199</v>
      </c>
      <c r="DH133" s="240">
        <v>0.47222222222222199</v>
      </c>
      <c r="DI133" s="240">
        <v>0.47222222222222199</v>
      </c>
      <c r="DJ133" s="240">
        <v>0.47222222222222199</v>
      </c>
      <c r="DL133" s="2" t="str" cm="1">
        <f t="array" ref="DL133">_xlfn.IFNA(IF(INDEX(SectorsBlocks,ROW()-ROW(DL$5)+2,MATCH(SUBSTITUTE(RPName," ",""),SectorsBlocks_Top,0))&lt;&gt;0,INDEX(SectorsBlocks,ROW()-ROW(DL$5)+2,MATCH(SUBSTITUTE(RPName," ",""),SectorsBlocks_Top,0)),""),"")</f>
        <v>PER-SYD</v>
      </c>
      <c r="DM133" s="250" cm="1">
        <f t="array" ref="DM133">_xlfn.IFNA(IF(INDEX(SectorsBlocks,ROW()-ROW(DM$5)+2,MATCH(SUBSTITUTE(RPName," ",""),SectorsBlocks_Top,0))&lt;&gt;0,INDEX(SectorsBlocks,ROW()-ROW(DM$5)+2,MATCH(SUBSTITUTE(RPName," ",""),SectorsBlocks_Top,0)+1),""),"")</f>
        <v>0.18055555555555555</v>
      </c>
    </row>
    <row r="134" spans="68:117" ht="15" hidden="1" customHeight="1">
      <c r="BP134" s="236">
        <f ca="1"/>
        <v>8.0555555555555602E-2</v>
      </c>
      <c r="CK134" s="219">
        <f t="shared" si="614"/>
        <v>0.22222222222222221</v>
      </c>
      <c r="CL134" s="219">
        <v>0.40625</v>
      </c>
      <c r="CM134" s="219">
        <v>0.40972222222222199</v>
      </c>
      <c r="CN134" s="219">
        <f t="shared" si="618"/>
        <v>0.85763888888888884</v>
      </c>
      <c r="CO134" s="219">
        <f t="shared" si="618"/>
        <v>0.1875</v>
      </c>
      <c r="CP134" s="219">
        <v>0.40972222222222199</v>
      </c>
      <c r="CQ134" s="219">
        <v>8.1944444444444403E-2</v>
      </c>
      <c r="CS134" s="219">
        <f t="shared" si="615"/>
        <v>0.3298611111111111</v>
      </c>
      <c r="CT134" s="219">
        <v>0.40625</v>
      </c>
      <c r="CU134" s="219">
        <v>0.40972222222222199</v>
      </c>
      <c r="CV134" s="219">
        <f t="shared" si="619"/>
        <v>0.96527777777777779</v>
      </c>
      <c r="CW134" s="219">
        <f t="shared" si="619"/>
        <v>0.18055555555555555</v>
      </c>
      <c r="CX134" s="219">
        <v>0.40972222222222199</v>
      </c>
      <c r="CY134" s="219">
        <v>8.1944444444444403E-2</v>
      </c>
      <c r="DA134" s="240">
        <v>0.46875</v>
      </c>
      <c r="DB134" s="240">
        <v>0.47569444444444497</v>
      </c>
      <c r="DC134" s="240">
        <v>0.47569444444444497</v>
      </c>
      <c r="DD134" s="240">
        <v>0.47569444444444497</v>
      </c>
      <c r="DE134" s="240">
        <v>0.47569444444444497</v>
      </c>
      <c r="DF134" s="240">
        <v>0.47569444444444497</v>
      </c>
      <c r="DG134" s="240">
        <v>0.47569444444444497</v>
      </c>
      <c r="DH134" s="240">
        <v>0.47569444444444497</v>
      </c>
      <c r="DI134" s="240">
        <v>0.47569444444444497</v>
      </c>
      <c r="DJ134" s="240">
        <v>0.47569444444444497</v>
      </c>
      <c r="DL134" s="2" t="str" cm="1">
        <f t="array" ref="DL134">_xlfn.IFNA(IF(INDEX(SectorsBlocks,ROW()-ROW(DL$5)+2,MATCH(SUBSTITUTE(RPName," ",""),SectorsBlocks_Top,0))&lt;&gt;0,INDEX(SectorsBlocks,ROW()-ROW(DL$5)+2,MATCH(SUBSTITUTE(RPName," ",""),SectorsBlocks_Top,0)),""),"")</f>
        <v>PER-WLP</v>
      </c>
      <c r="DM134" s="250" cm="1">
        <f t="array" ref="DM134">_xlfn.IFNA(IF(INDEX(SectorsBlocks,ROW()-ROW(DM$5)+2,MATCH(SUBSTITUTE(RPName," ",""),SectorsBlocks_Top,0))&lt;&gt;0,INDEX(SectorsBlocks,ROW()-ROW(DM$5)+2,MATCH(SUBSTITUTE(RPName," ",""),SectorsBlocks_Top,0)+1),""),"")</f>
        <v>7.6388888888888895E-2</v>
      </c>
    </row>
    <row r="135" spans="68:117" ht="15" hidden="1" customHeight="1">
      <c r="BP135" s="236">
        <f ca="1"/>
        <v>8.1250000000000003E-2</v>
      </c>
      <c r="CK135" s="219">
        <f t="shared" si="614"/>
        <v>0.22569444444444442</v>
      </c>
      <c r="CL135" s="219">
        <v>0.40972222222222199</v>
      </c>
      <c r="CM135" s="219">
        <v>0.41319444444444398</v>
      </c>
      <c r="CN135" s="219">
        <f t="shared" si="618"/>
        <v>0.85833333333333328</v>
      </c>
      <c r="CO135" s="219">
        <f t="shared" si="618"/>
        <v>0.18819444444444444</v>
      </c>
      <c r="CP135" s="219">
        <v>0.41319444444444398</v>
      </c>
      <c r="CQ135" s="219">
        <v>8.2638888888888901E-2</v>
      </c>
      <c r="CS135" s="219">
        <f t="shared" si="615"/>
        <v>0.33333333333333331</v>
      </c>
      <c r="CT135" s="219">
        <v>0.40972222222222199</v>
      </c>
      <c r="CU135" s="219">
        <v>0.41319444444444398</v>
      </c>
      <c r="CV135" s="219">
        <f t="shared" si="619"/>
        <v>0.96597222222222223</v>
      </c>
      <c r="CW135" s="219">
        <f t="shared" si="619"/>
        <v>0.18124999999999999</v>
      </c>
      <c r="CX135" s="219">
        <v>0.41319444444444398</v>
      </c>
      <c r="CY135" s="219">
        <v>8.2638888888888901E-2</v>
      </c>
      <c r="DA135" s="240">
        <v>0.47222222222222199</v>
      </c>
      <c r="DB135" s="240">
        <v>0.47916666666666702</v>
      </c>
      <c r="DC135" s="240">
        <v>0.47916666666666702</v>
      </c>
      <c r="DD135" s="240">
        <v>0.47916666666666702</v>
      </c>
      <c r="DE135" s="240">
        <v>0.47916666666666702</v>
      </c>
      <c r="DF135" s="240">
        <v>0.47916666666666702</v>
      </c>
      <c r="DG135" s="240">
        <v>0.47916666666666702</v>
      </c>
      <c r="DH135" s="240">
        <v>0.47916666666666702</v>
      </c>
      <c r="DI135" s="240">
        <v>0.47916666666666702</v>
      </c>
      <c r="DJ135" s="240">
        <v>0.47916666666666702</v>
      </c>
      <c r="DL135" s="2" t="str" cm="1">
        <f t="array" ref="DL135">_xlfn.IFNA(IF(INDEX(SectorsBlocks,ROW()-ROW(DL$5)+2,MATCH(SUBSTITUTE(RPName," ",""),SectorsBlocks_Top,0))&lt;&gt;0,INDEX(SectorsBlocks,ROW()-ROW(DL$5)+2,MATCH(SUBSTITUTE(RPName," ",""),SectorsBlocks_Top,0)),""),"")</f>
        <v>PER-ZNE</v>
      </c>
      <c r="DM135" s="250" cm="1">
        <f t="array" ref="DM135">_xlfn.IFNA(IF(INDEX(SectorsBlocks,ROW()-ROW(DM$5)+2,MATCH(SUBSTITUTE(RPName," ",""),SectorsBlocks_Top,0))&lt;&gt;0,INDEX(SectorsBlocks,ROW()-ROW(DM$5)+2,MATCH(SUBSTITUTE(RPName," ",""),SectorsBlocks_Top,0)+1),""),"")</f>
        <v>7.2916666666666671E-2</v>
      </c>
    </row>
    <row r="136" spans="68:117" ht="15" hidden="1" customHeight="1">
      <c r="BP136" s="236">
        <f ca="1"/>
        <v>8.1944444444444403E-2</v>
      </c>
      <c r="CK136" s="219">
        <f t="shared" si="614"/>
        <v>0.22916666666666666</v>
      </c>
      <c r="CL136" s="219">
        <v>0.41319444444444398</v>
      </c>
      <c r="CM136" s="219">
        <v>0.41666666666666702</v>
      </c>
      <c r="CN136" s="219">
        <f t="shared" si="618"/>
        <v>0.85902777777777772</v>
      </c>
      <c r="CO136" s="219">
        <f t="shared" si="618"/>
        <v>0.18888888888888888</v>
      </c>
      <c r="CP136" s="219">
        <v>0.41666666666666702</v>
      </c>
      <c r="CQ136" s="219">
        <v>8.3333333333333301E-2</v>
      </c>
      <c r="CS136" s="219">
        <f t="shared" si="615"/>
        <v>0.33680555555555552</v>
      </c>
      <c r="CT136" s="219">
        <v>0.41319444444444398</v>
      </c>
      <c r="CU136" s="219">
        <v>0.41666666666666702</v>
      </c>
      <c r="CV136" s="219">
        <f t="shared" si="619"/>
        <v>0.96666666666666667</v>
      </c>
      <c r="CW136" s="219">
        <f t="shared" si="619"/>
        <v>0.18194444444444444</v>
      </c>
      <c r="CX136" s="219">
        <v>0.41666666666666702</v>
      </c>
      <c r="CY136" s="219">
        <v>8.3333333333333301E-2</v>
      </c>
      <c r="DA136" s="240">
        <v>0.47569444444444497</v>
      </c>
      <c r="DB136" s="240">
        <v>0.48263888888888901</v>
      </c>
      <c r="DC136" s="240">
        <v>0.48263888888888901</v>
      </c>
      <c r="DD136" s="240">
        <v>0.48263888888888901</v>
      </c>
      <c r="DE136" s="240">
        <v>0.48263888888888901</v>
      </c>
      <c r="DF136" s="240">
        <v>0.48263888888888901</v>
      </c>
      <c r="DG136" s="240">
        <v>0.48263888888888901</v>
      </c>
      <c r="DH136" s="240">
        <v>0.48263888888888901</v>
      </c>
      <c r="DI136" s="240">
        <v>0.48263888888888901</v>
      </c>
      <c r="DJ136" s="240">
        <v>0.48263888888888901</v>
      </c>
      <c r="DL136" s="2" t="str" cm="1">
        <f t="array" ref="DL136">_xlfn.IFNA(IF(INDEX(SectorsBlocks,ROW()-ROW(DL$5)+2,MATCH(SUBSTITUTE(RPName," ",""),SectorsBlocks_Top,0))&lt;&gt;0,INDEX(SectorsBlocks,ROW()-ROW(DL$5)+2,MATCH(SUBSTITUTE(RPName," ",""),SectorsBlocks_Top,0)),""),"")</f>
        <v>PHE-PER</v>
      </c>
      <c r="DM136" s="250" cm="1">
        <f t="array" ref="DM136">_xlfn.IFNA(IF(INDEX(SectorsBlocks,ROW()-ROW(DM$5)+2,MATCH(SUBSTITUTE(RPName," ",""),SectorsBlocks_Top,0))&lt;&gt;0,INDEX(SectorsBlocks,ROW()-ROW(DM$5)+2,MATCH(SUBSTITUTE(RPName," ",""),SectorsBlocks_Top,0)+1),""),"")</f>
        <v>9.0277777777777776E-2</v>
      </c>
    </row>
    <row r="137" spans="68:117" ht="15" hidden="1" customHeight="1">
      <c r="BP137" s="236">
        <f ca="1"/>
        <v>8.2638888888888901E-2</v>
      </c>
      <c r="CK137" s="219">
        <f t="shared" si="614"/>
        <v>0.23263888888888887</v>
      </c>
      <c r="CL137" s="219">
        <v>0.41666666666666702</v>
      </c>
      <c r="CM137" s="219">
        <v>0.42013888888888901</v>
      </c>
      <c r="CN137" s="219">
        <f t="shared" si="618"/>
        <v>0.85972222222222217</v>
      </c>
      <c r="CO137" s="219">
        <f t="shared" si="618"/>
        <v>0.18958333333333333</v>
      </c>
      <c r="CP137" s="219">
        <v>0.42013888888888901</v>
      </c>
      <c r="CQ137" s="219">
        <v>8.4027777777777798E-2</v>
      </c>
      <c r="CS137" s="219">
        <f t="shared" si="615"/>
        <v>0.34027777777777779</v>
      </c>
      <c r="CT137" s="219">
        <v>0.41666666666666702</v>
      </c>
      <c r="CU137" s="219">
        <v>0.42013888888888901</v>
      </c>
      <c r="CV137" s="219">
        <f t="shared" si="619"/>
        <v>0.96736111111111112</v>
      </c>
      <c r="CW137" s="219">
        <f t="shared" si="619"/>
        <v>0.18263888888888888</v>
      </c>
      <c r="CX137" s="219">
        <v>0.42013888888888901</v>
      </c>
      <c r="CY137" s="219">
        <v>8.4027777777777798E-2</v>
      </c>
      <c r="DA137" s="240">
        <v>0.47916666666666702</v>
      </c>
      <c r="DB137" s="240">
        <v>0.48611111111111099</v>
      </c>
      <c r="DC137" s="240">
        <v>0.48611111111111099</v>
      </c>
      <c r="DD137" s="240">
        <v>0.48611111111111099</v>
      </c>
      <c r="DE137" s="240">
        <v>0.48611111111111099</v>
      </c>
      <c r="DF137" s="240">
        <v>0.48611111111111099</v>
      </c>
      <c r="DG137" s="240">
        <v>0.48611111111111099</v>
      </c>
      <c r="DH137" s="240">
        <v>0.48611111111111099</v>
      </c>
      <c r="DI137" s="240">
        <v>0.48611111111111099</v>
      </c>
      <c r="DJ137" s="240">
        <v>0.48611111111111099</v>
      </c>
      <c r="DL137" s="2" t="str" cm="1">
        <f t="array" ref="DL137">_xlfn.IFNA(IF(INDEX(SectorsBlocks,ROW()-ROW(DL$5)+2,MATCH(SUBSTITUTE(RPName," ",""),SectorsBlocks_Top,0))&lt;&gt;0,INDEX(SectorsBlocks,ROW()-ROW(DL$5)+2,MATCH(SUBSTITUTE(RPName," ",""),SectorsBlocks_Top,0)),""),"")</f>
        <v>PPP-BNE</v>
      </c>
      <c r="DM137" s="250" cm="1">
        <f t="array" ref="DM137">_xlfn.IFNA(IF(INDEX(SectorsBlocks,ROW()-ROW(DM$5)+2,MATCH(SUBSTITUTE(RPName," ",""),SectorsBlocks_Top,0))&lt;&gt;0,INDEX(SectorsBlocks,ROW()-ROW(DM$5)+2,MATCH(SUBSTITUTE(RPName," ",""),SectorsBlocks_Top,0)+1),""),"")</f>
        <v>6.5972222222222224E-2</v>
      </c>
    </row>
    <row r="138" spans="68:117" ht="15" hidden="1" customHeight="1">
      <c r="BP138" s="236">
        <f ca="1"/>
        <v>8.3333333333333301E-2</v>
      </c>
      <c r="CK138" s="219">
        <f t="shared" si="614"/>
        <v>0.2361111111111111</v>
      </c>
      <c r="CL138" s="219">
        <v>0.42013888888888901</v>
      </c>
      <c r="CM138" s="219">
        <v>0.42361111111111099</v>
      </c>
      <c r="CN138" s="219">
        <f t="shared" si="618"/>
        <v>0.86041666666666672</v>
      </c>
      <c r="CO138" s="219">
        <f t="shared" si="618"/>
        <v>0.19027777777777777</v>
      </c>
      <c r="CP138" s="219">
        <v>0.42361111111111099</v>
      </c>
      <c r="CQ138" s="219">
        <v>8.4722222222222199E-2</v>
      </c>
      <c r="CS138" s="219">
        <f t="shared" si="615"/>
        <v>0.34375</v>
      </c>
      <c r="CT138" s="219">
        <v>0.42013888888888901</v>
      </c>
      <c r="CU138" s="219">
        <v>0.42361111111111099</v>
      </c>
      <c r="CV138" s="219">
        <f t="shared" si="619"/>
        <v>0.96805555555555556</v>
      </c>
      <c r="CW138" s="219">
        <f t="shared" si="619"/>
        <v>0.18333333333333332</v>
      </c>
      <c r="CX138" s="219">
        <v>0.42361111111111099</v>
      </c>
      <c r="CY138" s="219">
        <v>8.4722222222222199E-2</v>
      </c>
      <c r="DA138" s="240">
        <v>0.48263888888888901</v>
      </c>
      <c r="DB138" s="240">
        <v>0.48958333333333398</v>
      </c>
      <c r="DC138" s="240">
        <v>0.48958333333333398</v>
      </c>
      <c r="DD138" s="240">
        <v>0.48958333333333398</v>
      </c>
      <c r="DE138" s="240">
        <v>0.48958333333333398</v>
      </c>
      <c r="DF138" s="240">
        <v>0.48958333333333398</v>
      </c>
      <c r="DG138" s="240">
        <v>0.48958333333333398</v>
      </c>
      <c r="DH138" s="240">
        <v>0.48958333333333398</v>
      </c>
      <c r="DI138" s="240">
        <v>0.48958333333333398</v>
      </c>
      <c r="DJ138" s="240">
        <v>0.48958333333333398</v>
      </c>
      <c r="DL138" s="2" t="str" cm="1">
        <f t="array" ref="DL138">_xlfn.IFNA(IF(INDEX(SectorsBlocks,ROW()-ROW(DL$5)+2,MATCH(SUBSTITUTE(RPName," ",""),SectorsBlocks_Top,0))&lt;&gt;0,INDEX(SectorsBlocks,ROW()-ROW(DL$5)+2,MATCH(SUBSTITUTE(RPName," ",""),SectorsBlocks_Top,0)),""),"")</f>
        <v>ROK-BNE</v>
      </c>
      <c r="DM138" s="250" cm="1">
        <f t="array" ref="DM138">_xlfn.IFNA(IF(INDEX(SectorsBlocks,ROW()-ROW(DM$5)+2,MATCH(SUBSTITUTE(RPName," ",""),SectorsBlocks_Top,0))&lt;&gt;0,INDEX(SectorsBlocks,ROW()-ROW(DM$5)+2,MATCH(SUBSTITUTE(RPName," ",""),SectorsBlocks_Top,0)+1),""),"")</f>
        <v>4.8611111111111112E-2</v>
      </c>
    </row>
    <row r="139" spans="68:117" ht="15" hidden="1" customHeight="1">
      <c r="BP139" s="236">
        <f ca="1"/>
        <v>8.4027777777777798E-2</v>
      </c>
      <c r="CK139" s="219">
        <f t="shared" si="614"/>
        <v>0.23958333333333331</v>
      </c>
      <c r="CL139" s="219">
        <v>0.42361111111111099</v>
      </c>
      <c r="CM139" s="219">
        <v>0.42708333333333298</v>
      </c>
      <c r="CN139" s="219">
        <f t="shared" si="618"/>
        <v>0.86111111111111116</v>
      </c>
      <c r="CO139" s="219">
        <f t="shared" si="618"/>
        <v>0.19097222222222221</v>
      </c>
      <c r="CP139" s="219">
        <v>0.42708333333333298</v>
      </c>
      <c r="CQ139" s="219">
        <v>8.5416666666666696E-2</v>
      </c>
      <c r="CS139" s="219">
        <f t="shared" si="615"/>
        <v>0.34722222222222221</v>
      </c>
      <c r="CT139" s="219">
        <v>0.42361111111111099</v>
      </c>
      <c r="CU139" s="219">
        <v>0.42708333333333298</v>
      </c>
      <c r="CV139" s="219">
        <f t="shared" si="619"/>
        <v>0.96875</v>
      </c>
      <c r="CW139" s="219">
        <f t="shared" si="619"/>
        <v>0.18402777777777776</v>
      </c>
      <c r="CX139" s="219">
        <v>0.42708333333333298</v>
      </c>
      <c r="CY139" s="219">
        <v>8.5416666666666696E-2</v>
      </c>
      <c r="DA139" s="240">
        <v>0.48611111111111099</v>
      </c>
      <c r="DB139" s="240">
        <v>0.49305555555555602</v>
      </c>
      <c r="DC139" s="240">
        <v>0.49305555555555602</v>
      </c>
      <c r="DD139" s="240">
        <v>0.49305555555555602</v>
      </c>
      <c r="DE139" s="240">
        <v>0.49305555555555602</v>
      </c>
      <c r="DF139" s="240">
        <v>0.49305555555555602</v>
      </c>
      <c r="DG139" s="240">
        <v>0.49305555555555602</v>
      </c>
      <c r="DH139" s="240">
        <v>0.49305555555555602</v>
      </c>
      <c r="DI139" s="240">
        <v>0.49305555555555602</v>
      </c>
      <c r="DJ139" s="240">
        <v>0.49305555555555602</v>
      </c>
      <c r="DL139" s="2" t="str" cm="1">
        <f t="array" ref="DL139">_xlfn.IFNA(IF(INDEX(SectorsBlocks,ROW()-ROW(DL$5)+2,MATCH(SUBSTITUTE(RPName," ",""),SectorsBlocks_Top,0))&lt;&gt;0,INDEX(SectorsBlocks,ROW()-ROW(DL$5)+2,MATCH(SUBSTITUTE(RPName," ",""),SectorsBlocks_Top,0)),""),"")</f>
        <v>SYD-ADL</v>
      </c>
      <c r="DM139" s="250" cm="1">
        <f t="array" ref="DM139">_xlfn.IFNA(IF(INDEX(SectorsBlocks,ROW()-ROW(DM$5)+2,MATCH(SUBSTITUTE(RPName," ",""),SectorsBlocks_Top,0))&lt;&gt;0,INDEX(SectorsBlocks,ROW()-ROW(DM$5)+2,MATCH(SUBSTITUTE(RPName," ",""),SectorsBlocks_Top,0)+1),""),"")</f>
        <v>9.0277777777777776E-2</v>
      </c>
    </row>
    <row r="140" spans="68:117" ht="15" hidden="1" customHeight="1">
      <c r="BP140" s="236">
        <f ca="1"/>
        <v>8.4722222222222199E-2</v>
      </c>
      <c r="CK140" s="219">
        <f t="shared" si="614"/>
        <v>0.24305555555555555</v>
      </c>
      <c r="CL140" s="219">
        <v>0.42708333333333298</v>
      </c>
      <c r="CM140" s="219">
        <v>0.43055555555555602</v>
      </c>
      <c r="CN140" s="219">
        <f t="shared" si="618"/>
        <v>0.8618055555555556</v>
      </c>
      <c r="CO140" s="219">
        <f t="shared" si="618"/>
        <v>0.19166666666666665</v>
      </c>
      <c r="CP140" s="219">
        <v>0.43055555555555602</v>
      </c>
      <c r="CQ140" s="219">
        <v>8.6111111111111097E-2</v>
      </c>
      <c r="CS140" s="219">
        <f t="shared" si="615"/>
        <v>0.35069444444444442</v>
      </c>
      <c r="CT140" s="219">
        <v>0.42708333333333298</v>
      </c>
      <c r="CU140" s="219">
        <v>0.43055555555555602</v>
      </c>
      <c r="CV140" s="219">
        <f t="shared" si="619"/>
        <v>0.96944444444444444</v>
      </c>
      <c r="CW140" s="219">
        <f t="shared" si="619"/>
        <v>0.18472222222222223</v>
      </c>
      <c r="CX140" s="219">
        <v>0.43055555555555602</v>
      </c>
      <c r="CY140" s="219">
        <v>8.6111111111111097E-2</v>
      </c>
      <c r="DA140" s="240">
        <v>0.48958333333333398</v>
      </c>
      <c r="DB140" s="240">
        <v>0.49652777777777801</v>
      </c>
      <c r="DC140" s="240">
        <v>0.49652777777777801</v>
      </c>
      <c r="DD140" s="240">
        <v>0.49652777777777801</v>
      </c>
      <c r="DE140" s="240">
        <v>0.49652777777777801</v>
      </c>
      <c r="DF140" s="240">
        <v>0.49652777777777801</v>
      </c>
      <c r="DG140" s="240">
        <v>0.49652777777777801</v>
      </c>
      <c r="DH140" s="240">
        <v>0.49652777777777801</v>
      </c>
      <c r="DI140" s="240">
        <v>0.49652777777777801</v>
      </c>
      <c r="DJ140" s="240">
        <v>0.49652777777777801</v>
      </c>
      <c r="DL140" s="2" t="str" cm="1">
        <f t="array" ref="DL140">_xlfn.IFNA(IF(INDEX(SectorsBlocks,ROW()-ROW(DL$5)+2,MATCH(SUBSTITUTE(RPName," ",""),SectorsBlocks_Top,0))&lt;&gt;0,INDEX(SectorsBlocks,ROW()-ROW(DL$5)+2,MATCH(SUBSTITUTE(RPName," ",""),SectorsBlocks_Top,0)),""),"")</f>
        <v>SYD-APW</v>
      </c>
      <c r="DM140" s="250" cm="1">
        <f t="array" ref="DM140">_xlfn.IFNA(IF(INDEX(SectorsBlocks,ROW()-ROW(DM$5)+2,MATCH(SUBSTITUTE(RPName," ",""),SectorsBlocks_Top,0))&lt;&gt;0,INDEX(SectorsBlocks,ROW()-ROW(DM$5)+2,MATCH(SUBSTITUTE(RPName," ",""),SectorsBlocks_Top,0)+1),""),"")</f>
        <v>0.21875</v>
      </c>
    </row>
    <row r="141" spans="68:117" ht="15" hidden="1" customHeight="1">
      <c r="BP141" s="236">
        <f ca="1"/>
        <v>8.5416666666666696E-2</v>
      </c>
      <c r="CK141" s="219">
        <f t="shared" si="614"/>
        <v>0.24652777777777776</v>
      </c>
      <c r="CL141" s="219">
        <v>0.43055555555555602</v>
      </c>
      <c r="CM141" s="219">
        <v>0.43402777777777801</v>
      </c>
      <c r="CN141" s="219">
        <f t="shared" si="618"/>
        <v>0.86250000000000004</v>
      </c>
      <c r="CO141" s="219">
        <f t="shared" si="618"/>
        <v>0.19236111111111112</v>
      </c>
      <c r="CP141" s="219">
        <v>0.43402777777777801</v>
      </c>
      <c r="CQ141" s="219">
        <v>8.6805555555555594E-2</v>
      </c>
      <c r="CS141" s="219">
        <f t="shared" si="615"/>
        <v>0.35416666666666663</v>
      </c>
      <c r="CT141" s="219">
        <v>0.43055555555555602</v>
      </c>
      <c r="CU141" s="219">
        <v>0.43402777777777801</v>
      </c>
      <c r="CV141" s="219">
        <f t="shared" si="619"/>
        <v>0.97013888888888888</v>
      </c>
      <c r="CW141" s="219">
        <f t="shared" si="619"/>
        <v>0.18541666666666667</v>
      </c>
      <c r="CX141" s="219">
        <v>0.43402777777777801</v>
      </c>
      <c r="CY141" s="219">
        <v>8.6805555555555594E-2</v>
      </c>
      <c r="DA141" s="240">
        <v>0.49305555555555602</v>
      </c>
      <c r="DB141" s="240">
        <v>0.5</v>
      </c>
      <c r="DC141" s="240">
        <v>0.5</v>
      </c>
      <c r="DD141" s="240">
        <v>0.5</v>
      </c>
      <c r="DE141" s="240">
        <v>0.5</v>
      </c>
      <c r="DF141" s="240">
        <v>0.5</v>
      </c>
      <c r="DG141" s="240">
        <v>0.5</v>
      </c>
      <c r="DH141" s="240">
        <v>0.5</v>
      </c>
      <c r="DI141" s="240">
        <v>0.5</v>
      </c>
      <c r="DJ141" s="240">
        <v>0.5</v>
      </c>
      <c r="DL141" s="2" t="str" cm="1">
        <f t="array" ref="DL141">_xlfn.IFNA(IF(INDEX(SectorsBlocks,ROW()-ROW(DL$5)+2,MATCH(SUBSTITUTE(RPName," ",""),SectorsBlocks_Top,0))&lt;&gt;0,INDEX(SectorsBlocks,ROW()-ROW(DL$5)+2,MATCH(SUBSTITUTE(RPName," ",""),SectorsBlocks_Top,0)),""),"")</f>
        <v>SYD-BNE</v>
      </c>
      <c r="DM141" s="250" cm="1">
        <f t="array" ref="DM141">_xlfn.IFNA(IF(INDEX(SectorsBlocks,ROW()-ROW(DM$5)+2,MATCH(SUBSTITUTE(RPName," ",""),SectorsBlocks_Top,0))&lt;&gt;0,INDEX(SectorsBlocks,ROW()-ROW(DM$5)+2,MATCH(SUBSTITUTE(RPName," ",""),SectorsBlocks_Top,0)+1),""),"")</f>
        <v>6.25E-2</v>
      </c>
    </row>
    <row r="142" spans="68:117" ht="15" hidden="1" customHeight="1">
      <c r="BP142" s="236">
        <f ca="1"/>
        <v>8.6111111111111097E-2</v>
      </c>
      <c r="CK142" s="219">
        <f t="shared" si="614"/>
        <v>0.25</v>
      </c>
      <c r="CL142" s="219">
        <v>0.43402777777777801</v>
      </c>
      <c r="CM142" s="219">
        <v>0.4375</v>
      </c>
      <c r="CN142" s="219">
        <f t="shared" si="618"/>
        <v>0.86319444444444449</v>
      </c>
      <c r="CO142" s="219">
        <f t="shared" si="618"/>
        <v>0.19305555555555556</v>
      </c>
      <c r="CP142" s="219">
        <v>0.4375</v>
      </c>
      <c r="CQ142" s="219">
        <v>8.7499999999999994E-2</v>
      </c>
      <c r="CS142" s="219">
        <f t="shared" si="615"/>
        <v>0.3576388888888889</v>
      </c>
      <c r="CT142" s="219">
        <v>0.43402777777777801</v>
      </c>
      <c r="CU142" s="219">
        <v>0.4375</v>
      </c>
      <c r="CV142" s="219">
        <f t="shared" si="619"/>
        <v>0.97083333333333333</v>
      </c>
      <c r="CW142" s="219">
        <f t="shared" si="619"/>
        <v>0.18611111111111112</v>
      </c>
      <c r="CX142" s="219">
        <v>0.4375</v>
      </c>
      <c r="CY142" s="219">
        <v>8.7499999999999994E-2</v>
      </c>
      <c r="DA142" s="240">
        <v>0.49652777777777801</v>
      </c>
      <c r="DB142" s="240">
        <v>0.50347222222222199</v>
      </c>
      <c r="DC142" s="240">
        <v>0.50347222222222199</v>
      </c>
      <c r="DD142" s="240">
        <v>0.50347222222222199</v>
      </c>
      <c r="DE142" s="240">
        <v>0.50347222222222199</v>
      </c>
      <c r="DF142" s="240">
        <v>0.50347222222222199</v>
      </c>
      <c r="DG142" s="240">
        <v>0.50347222222222199</v>
      </c>
      <c r="DH142" s="240">
        <v>0.50347222222222199</v>
      </c>
      <c r="DI142" s="240">
        <v>0.50347222222222199</v>
      </c>
      <c r="DJ142" s="240">
        <v>0.50347222222222199</v>
      </c>
      <c r="DL142" s="2" t="str" cm="1">
        <f t="array" ref="DL142">_xlfn.IFNA(IF(INDEX(SectorsBlocks,ROW()-ROW(DL$5)+2,MATCH(SUBSTITUTE(RPName," ",""),SectorsBlocks_Top,0))&lt;&gt;0,INDEX(SectorsBlocks,ROW()-ROW(DL$5)+2,MATCH(SUBSTITUTE(RPName," ",""),SectorsBlocks_Top,0)),""),"")</f>
        <v>SYD-BNK</v>
      </c>
      <c r="DM142" s="250" cm="1">
        <f t="array" ref="DM142">_xlfn.IFNA(IF(INDEX(SectorsBlocks,ROW()-ROW(DM$5)+2,MATCH(SUBSTITUTE(RPName," ",""),SectorsBlocks_Top,0))&lt;&gt;0,INDEX(SectorsBlocks,ROW()-ROW(DM$5)+2,MATCH(SUBSTITUTE(RPName," ",""),SectorsBlocks_Top,0)+1),""),"")</f>
        <v>5.2083333333333336E-2</v>
      </c>
    </row>
    <row r="143" spans="68:117" ht="15" hidden="1" customHeight="1">
      <c r="BP143" s="236">
        <f ca="1"/>
        <v>8.6805555555555594E-2</v>
      </c>
      <c r="CK143" s="219">
        <f t="shared" si="614"/>
        <v>0.25347222222222221</v>
      </c>
      <c r="CL143" s="219">
        <v>0.4375</v>
      </c>
      <c r="CM143" s="219">
        <v>0.44097222222222199</v>
      </c>
      <c r="CN143" s="219">
        <f t="shared" si="618"/>
        <v>0.86388888888888893</v>
      </c>
      <c r="CO143" s="219">
        <f t="shared" si="618"/>
        <v>0.19375000000000001</v>
      </c>
      <c r="CP143" s="219">
        <v>0.44097222222222199</v>
      </c>
      <c r="CQ143" s="219">
        <v>8.8194444444444506E-2</v>
      </c>
      <c r="CS143" s="219">
        <f t="shared" si="615"/>
        <v>0.3611111111111111</v>
      </c>
      <c r="CT143" s="219">
        <v>0.4375</v>
      </c>
      <c r="CU143" s="219">
        <v>0.44097222222222199</v>
      </c>
      <c r="CV143" s="219">
        <f t="shared" si="619"/>
        <v>0.97152777777777777</v>
      </c>
      <c r="CW143" s="219">
        <f t="shared" si="619"/>
        <v>0.18680555555555556</v>
      </c>
      <c r="CX143" s="219">
        <v>0.44097222222222199</v>
      </c>
      <c r="CY143" s="219">
        <v>8.8194444444444506E-2</v>
      </c>
      <c r="DA143" s="240">
        <v>0.5</v>
      </c>
      <c r="DB143" s="240">
        <v>0.50694444444444497</v>
      </c>
      <c r="DC143" s="240">
        <v>0.50694444444444497</v>
      </c>
      <c r="DD143" s="240">
        <v>0.50694444444444497</v>
      </c>
      <c r="DE143" s="240">
        <v>0.50694444444444497</v>
      </c>
      <c r="DF143" s="240">
        <v>0.50694444444444497</v>
      </c>
      <c r="DG143" s="240">
        <v>0.50694444444444497</v>
      </c>
      <c r="DH143" s="240">
        <v>0.50694444444444497</v>
      </c>
      <c r="DI143" s="240">
        <v>0.50694444444444497</v>
      </c>
      <c r="DJ143" s="240">
        <v>0.50694444444444497</v>
      </c>
      <c r="DL143" s="2" t="str" cm="1">
        <f t="array" ref="DL143">_xlfn.IFNA(IF(INDEX(SectorsBlocks,ROW()-ROW(DL$5)+2,MATCH(SUBSTITUTE(RPName," ",""),SectorsBlocks_Top,0))&lt;&gt;0,INDEX(SectorsBlocks,ROW()-ROW(DL$5)+2,MATCH(SUBSTITUTE(RPName," ",""),SectorsBlocks_Top,0)),""),"")</f>
        <v>SYD-CNS</v>
      </c>
      <c r="DM143" s="250" cm="1">
        <f t="array" ref="DM143">_xlfn.IFNA(IF(INDEX(SectorsBlocks,ROW()-ROW(DM$5)+2,MATCH(SUBSTITUTE(RPName," ",""),SectorsBlocks_Top,0))&lt;&gt;0,INDEX(SectorsBlocks,ROW()-ROW(DM$5)+2,MATCH(SUBSTITUTE(RPName," ",""),SectorsBlocks_Top,0)+1),""),"")</f>
        <v>0.13541666666666666</v>
      </c>
    </row>
    <row r="144" spans="68:117" ht="15" hidden="1" customHeight="1">
      <c r="BP144" s="236">
        <f ca="1"/>
        <v>8.7499999999999994E-2</v>
      </c>
      <c r="CK144" s="219">
        <f t="shared" si="614"/>
        <v>0.25694444444444442</v>
      </c>
      <c r="CL144" s="219">
        <v>0.44097222222222199</v>
      </c>
      <c r="CM144" s="219">
        <v>0.44444444444444398</v>
      </c>
      <c r="CN144" s="219">
        <f t="shared" ref="CN144:CO159" si="620">IF(CN143=1,TIME(0,1,0),TIME(HOUR(CN143),MINUTE(CN143),0)+TIME(0,1,0))</f>
        <v>0.86458333333333337</v>
      </c>
      <c r="CO144" s="219">
        <f t="shared" si="620"/>
        <v>0.19444444444444445</v>
      </c>
      <c r="CP144" s="219">
        <v>0.44444444444444398</v>
      </c>
      <c r="CQ144" s="219">
        <v>8.8888888888888906E-2</v>
      </c>
      <c r="CS144" s="219">
        <f t="shared" si="615"/>
        <v>0.36458333333333331</v>
      </c>
      <c r="CT144" s="219">
        <v>0.44097222222222199</v>
      </c>
      <c r="CU144" s="219">
        <v>0.44444444444444398</v>
      </c>
      <c r="CV144" s="219">
        <f t="shared" ref="CV144:CW159" si="621">IF(CV143=1,TIME(0,1,0),TIME(HOUR(CV143),MINUTE(CV143),0)+TIME(0,1,0))</f>
        <v>0.97222222222222221</v>
      </c>
      <c r="CW144" s="219">
        <f t="shared" si="621"/>
        <v>0.1875</v>
      </c>
      <c r="CX144" s="219">
        <v>0.44444444444444398</v>
      </c>
      <c r="CY144" s="219">
        <v>8.8888888888888906E-2</v>
      </c>
      <c r="DA144" s="240">
        <v>0.50347222222222199</v>
      </c>
      <c r="DB144" s="240">
        <v>0.51041666666666696</v>
      </c>
      <c r="DC144" s="240">
        <v>0.51041666666666696</v>
      </c>
      <c r="DD144" s="240">
        <v>0.51041666666666696</v>
      </c>
      <c r="DE144" s="240">
        <v>0.51041666666666696</v>
      </c>
      <c r="DF144" s="240">
        <v>0.51041666666666696</v>
      </c>
      <c r="DG144" s="240">
        <v>0.51041666666666696</v>
      </c>
      <c r="DH144" s="240">
        <v>0.51041666666666696</v>
      </c>
      <c r="DI144" s="240">
        <v>0.51041666666666696</v>
      </c>
      <c r="DJ144" s="240">
        <v>0.51041666666666696</v>
      </c>
      <c r="DL144" s="2" t="str" cm="1">
        <f t="array" ref="DL144">_xlfn.IFNA(IF(INDEX(SectorsBlocks,ROW()-ROW(DL$5)+2,MATCH(SUBSTITUTE(RPName," ",""),SectorsBlocks_Top,0))&lt;&gt;0,INDEX(SectorsBlocks,ROW()-ROW(DL$5)+2,MATCH(SUBSTITUTE(RPName," ",""),SectorsBlocks_Top,0)),""),"")</f>
        <v>SYD-DPS</v>
      </c>
      <c r="DM144" s="250" cm="1">
        <f t="array" ref="DM144">_xlfn.IFNA(IF(INDEX(SectorsBlocks,ROW()-ROW(DM$5)+2,MATCH(SUBSTITUTE(RPName," ",""),SectorsBlocks_Top,0))&lt;&gt;0,INDEX(SectorsBlocks,ROW()-ROW(DM$5)+2,MATCH(SUBSTITUTE(RPName," ",""),SectorsBlocks_Top,0)+1),""),"")</f>
        <v>0.28125</v>
      </c>
    </row>
    <row r="145" spans="68:117" ht="15" hidden="1" customHeight="1">
      <c r="BP145" s="236">
        <f ca="1"/>
        <v>8.8194444444444506E-2</v>
      </c>
      <c r="CK145" s="219">
        <f t="shared" si="614"/>
        <v>0.26041666666666663</v>
      </c>
      <c r="CL145" s="219">
        <v>0.44444444444444398</v>
      </c>
      <c r="CM145" s="219">
        <v>0.44791666666666702</v>
      </c>
      <c r="CN145" s="219">
        <f t="shared" si="620"/>
        <v>0.86527777777777781</v>
      </c>
      <c r="CO145" s="219">
        <f t="shared" si="620"/>
        <v>0.19513888888888889</v>
      </c>
      <c r="CP145" s="219">
        <v>0.44791666666666702</v>
      </c>
      <c r="CQ145" s="219">
        <v>8.9583333333333307E-2</v>
      </c>
      <c r="CS145" s="219">
        <f t="shared" si="615"/>
        <v>0.36805555555555552</v>
      </c>
      <c r="CT145" s="219">
        <v>0.44444444444444398</v>
      </c>
      <c r="CU145" s="219">
        <v>0.44791666666666702</v>
      </c>
      <c r="CV145" s="219">
        <f t="shared" si="621"/>
        <v>0.97291666666666665</v>
      </c>
      <c r="CW145" s="219">
        <f t="shared" si="621"/>
        <v>0.18819444444444444</v>
      </c>
      <c r="CX145" s="219">
        <v>0.44791666666666702</v>
      </c>
      <c r="CY145" s="219">
        <v>8.9583333333333307E-2</v>
      </c>
      <c r="DA145" s="240">
        <v>0.50694444444444497</v>
      </c>
      <c r="DB145" s="240">
        <v>0.51388888888888895</v>
      </c>
      <c r="DC145" s="240">
        <v>0.51388888888888895</v>
      </c>
      <c r="DD145" s="240">
        <v>0.51388888888888895</v>
      </c>
      <c r="DE145" s="240">
        <v>0.51388888888888895</v>
      </c>
      <c r="DF145" s="240">
        <v>0.51388888888888895</v>
      </c>
      <c r="DG145" s="240">
        <v>0.51388888888888895</v>
      </c>
      <c r="DH145" s="240">
        <v>0.51388888888888895</v>
      </c>
      <c r="DI145" s="240">
        <v>0.51388888888888895</v>
      </c>
      <c r="DJ145" s="240">
        <v>0.51388888888888895</v>
      </c>
      <c r="DL145" s="2" t="str" cm="1">
        <f t="array" ref="DL145">_xlfn.IFNA(IF(INDEX(SectorsBlocks,ROW()-ROW(DL$5)+2,MATCH(SUBSTITUTE(RPName," ",""),SectorsBlocks_Top,0))&lt;&gt;0,INDEX(SectorsBlocks,ROW()-ROW(DL$5)+2,MATCH(SUBSTITUTE(RPName," ",""),SectorsBlocks_Top,0)),""),"")</f>
        <v>SYD-HBA</v>
      </c>
      <c r="DM145" s="250" cm="1">
        <f t="array" ref="DM145">_xlfn.IFNA(IF(INDEX(SectorsBlocks,ROW()-ROW(DM$5)+2,MATCH(SUBSTITUTE(RPName," ",""),SectorsBlocks_Top,0))&lt;&gt;0,INDEX(SectorsBlocks,ROW()-ROW(DM$5)+2,MATCH(SUBSTITUTE(RPName," ",""),SectorsBlocks_Top,0)+1),""),"")</f>
        <v>7.9861111111111105E-2</v>
      </c>
    </row>
    <row r="146" spans="68:117" ht="15" hidden="1" customHeight="1">
      <c r="BP146" s="236">
        <f ca="1"/>
        <v>8.8888888888888906E-2</v>
      </c>
      <c r="CK146" s="219">
        <f t="shared" si="614"/>
        <v>0.2638888888888889</v>
      </c>
      <c r="CL146" s="219">
        <v>0.44791666666666702</v>
      </c>
      <c r="CM146" s="219">
        <v>0.45138888888888901</v>
      </c>
      <c r="CN146" s="219">
        <f t="shared" si="620"/>
        <v>0.86597222222222225</v>
      </c>
      <c r="CO146" s="219">
        <f t="shared" si="620"/>
        <v>0.19583333333333333</v>
      </c>
      <c r="CP146" s="219">
        <v>0.45138888888888901</v>
      </c>
      <c r="CQ146" s="219">
        <v>9.0277777777777804E-2</v>
      </c>
      <c r="CS146" s="219">
        <f t="shared" si="615"/>
        <v>0.37152777777777779</v>
      </c>
      <c r="CT146" s="219">
        <v>0.44791666666666702</v>
      </c>
      <c r="CU146" s="219">
        <v>0.45138888888888901</v>
      </c>
      <c r="CV146" s="219">
        <f t="shared" si="621"/>
        <v>0.97361111111111109</v>
      </c>
      <c r="CW146" s="219">
        <f t="shared" si="621"/>
        <v>0.18888888888888888</v>
      </c>
      <c r="CX146" s="219">
        <v>0.45138888888888901</v>
      </c>
      <c r="CY146" s="219">
        <v>9.0277777777777804E-2</v>
      </c>
      <c r="DA146" s="240">
        <v>0.51041666666666696</v>
      </c>
      <c r="DB146" s="240">
        <v>0.51736111111111105</v>
      </c>
      <c r="DC146" s="240">
        <v>0.51736111111111105</v>
      </c>
      <c r="DD146" s="240">
        <v>0.51736111111111105</v>
      </c>
      <c r="DE146" s="240">
        <v>0.51736111111111105</v>
      </c>
      <c r="DF146" s="240">
        <v>0.51736111111111105</v>
      </c>
      <c r="DG146" s="240">
        <v>0.51736111111111105</v>
      </c>
      <c r="DH146" s="240">
        <v>0.51736111111111105</v>
      </c>
      <c r="DI146" s="240">
        <v>0.51736111111111105</v>
      </c>
      <c r="DJ146" s="240">
        <v>0.51736111111111105</v>
      </c>
      <c r="DL146" s="2" t="str" cm="1">
        <f t="array" ref="DL146">_xlfn.IFNA(IF(INDEX(SectorsBlocks,ROW()-ROW(DL$5)+2,MATCH(SUBSTITUTE(RPName," ",""),SectorsBlocks_Top,0))&lt;&gt;0,INDEX(SectorsBlocks,ROW()-ROW(DL$5)+2,MATCH(SUBSTITUTE(RPName," ",""),SectorsBlocks_Top,0)),""),"")</f>
        <v>SYD-HTI</v>
      </c>
      <c r="DM146" s="250" cm="1">
        <f t="array" ref="DM146">_xlfn.IFNA(IF(INDEX(SectorsBlocks,ROW()-ROW(DM$5)+2,MATCH(SUBSTITUTE(RPName," ",""),SectorsBlocks_Top,0))&lt;&gt;0,INDEX(SectorsBlocks,ROW()-ROW(DM$5)+2,MATCH(SUBSTITUTE(RPName," ",""),SectorsBlocks_Top,0)+1),""),"")</f>
        <v>0.1076388888888889</v>
      </c>
    </row>
    <row r="147" spans="68:117" ht="15" hidden="1" customHeight="1">
      <c r="BP147" s="236">
        <f ca="1"/>
        <v>8.9583333333333307E-2</v>
      </c>
      <c r="CK147" s="219">
        <f t="shared" si="614"/>
        <v>0.2673611111111111</v>
      </c>
      <c r="CL147" s="219">
        <v>0.45138888888888901</v>
      </c>
      <c r="CM147" s="219">
        <v>0.45486111111111099</v>
      </c>
      <c r="CN147" s="219">
        <f t="shared" si="620"/>
        <v>0.8666666666666667</v>
      </c>
      <c r="CO147" s="219">
        <f t="shared" si="620"/>
        <v>0.19652777777777777</v>
      </c>
      <c r="CP147" s="219">
        <v>0.45486111111111099</v>
      </c>
      <c r="CQ147" s="219">
        <v>9.0972222222222204E-2</v>
      </c>
      <c r="CS147" s="219">
        <f t="shared" si="615"/>
        <v>0.375</v>
      </c>
      <c r="CT147" s="219">
        <v>0.45138888888888901</v>
      </c>
      <c r="CU147" s="219">
        <v>0.45486111111111099</v>
      </c>
      <c r="CV147" s="219">
        <f t="shared" si="621"/>
        <v>0.97430555555555554</v>
      </c>
      <c r="CW147" s="219">
        <f t="shared" si="621"/>
        <v>0.18958333333333333</v>
      </c>
      <c r="CX147" s="219">
        <v>0.45486111111111099</v>
      </c>
      <c r="CY147" s="219">
        <v>9.0972222222222204E-2</v>
      </c>
      <c r="DA147" s="240">
        <v>0.51388888888888895</v>
      </c>
      <c r="DB147" s="240">
        <v>0.52083333333333404</v>
      </c>
      <c r="DC147" s="240">
        <v>0.52083333333333404</v>
      </c>
      <c r="DD147" s="240">
        <v>0.52083333333333404</v>
      </c>
      <c r="DE147" s="240">
        <v>0.52083333333333404</v>
      </c>
      <c r="DF147" s="240">
        <v>0.52083333333333404</v>
      </c>
      <c r="DG147" s="240">
        <v>0.52083333333333404</v>
      </c>
      <c r="DH147" s="240">
        <v>0.52083333333333404</v>
      </c>
      <c r="DI147" s="240">
        <v>0.52083333333333404</v>
      </c>
      <c r="DJ147" s="240">
        <v>0.52083333333333404</v>
      </c>
      <c r="DL147" s="2" t="str" cm="1">
        <f t="array" ref="DL147">_xlfn.IFNA(IF(INDEX(SectorsBlocks,ROW()-ROW(DL$5)+2,MATCH(SUBSTITUTE(RPName," ",""),SectorsBlocks_Top,0))&lt;&gt;0,INDEX(SectorsBlocks,ROW()-ROW(DL$5)+2,MATCH(SUBSTITUTE(RPName," ",""),SectorsBlocks_Top,0)),""),"")</f>
        <v>SYD-LST</v>
      </c>
      <c r="DM147" s="250" cm="1">
        <f t="array" ref="DM147">_xlfn.IFNA(IF(INDEX(SectorsBlocks,ROW()-ROW(DM$5)+2,MATCH(SUBSTITUTE(RPName," ",""),SectorsBlocks_Top,0))&lt;&gt;0,INDEX(SectorsBlocks,ROW()-ROW(DM$5)+2,MATCH(SUBSTITUTE(RPName," ",""),SectorsBlocks_Top,0)+1),""),"")</f>
        <v>7.6388888888888895E-2</v>
      </c>
    </row>
    <row r="148" spans="68:117" ht="15" hidden="1" customHeight="1">
      <c r="BP148" s="236">
        <f ca="1"/>
        <v>9.0277777777777804E-2</v>
      </c>
      <c r="CK148" s="219">
        <f t="shared" si="614"/>
        <v>0.27083333333333331</v>
      </c>
      <c r="CL148" s="219">
        <v>0.45486111111111099</v>
      </c>
      <c r="CM148" s="219">
        <v>0.45833333333333298</v>
      </c>
      <c r="CN148" s="219">
        <f t="shared" si="620"/>
        <v>0.86736111111111114</v>
      </c>
      <c r="CO148" s="219">
        <f t="shared" si="620"/>
        <v>0.19722222222222222</v>
      </c>
      <c r="CP148" s="219">
        <v>0.45833333333333298</v>
      </c>
      <c r="CQ148" s="219">
        <v>9.1666666666666702E-2</v>
      </c>
      <c r="CS148" s="219">
        <f t="shared" si="615"/>
        <v>0.37847222222222221</v>
      </c>
      <c r="CT148" s="219">
        <v>0.45486111111111099</v>
      </c>
      <c r="CU148" s="219">
        <v>0.45833333333333298</v>
      </c>
      <c r="CV148" s="219">
        <f t="shared" si="621"/>
        <v>0.97499999999999998</v>
      </c>
      <c r="CW148" s="219">
        <f t="shared" si="621"/>
        <v>0.19027777777777777</v>
      </c>
      <c r="CX148" s="219">
        <v>0.45833333333333298</v>
      </c>
      <c r="CY148" s="219">
        <v>9.1666666666666702E-2</v>
      </c>
      <c r="DA148" s="240">
        <v>0.51736111111111105</v>
      </c>
      <c r="DB148" s="240">
        <v>0.52430555555555602</v>
      </c>
      <c r="DC148" s="240">
        <v>0.52430555555555602</v>
      </c>
      <c r="DD148" s="240">
        <v>0.52430555555555602</v>
      </c>
      <c r="DE148" s="240">
        <v>0.52430555555555602</v>
      </c>
      <c r="DF148" s="240">
        <v>0.52430555555555602</v>
      </c>
      <c r="DG148" s="240">
        <v>0.52430555555555602</v>
      </c>
      <c r="DH148" s="240">
        <v>0.52430555555555602</v>
      </c>
      <c r="DI148" s="240">
        <v>0.52430555555555602</v>
      </c>
      <c r="DJ148" s="240">
        <v>0.52430555555555602</v>
      </c>
      <c r="DL148" s="2" t="str" cm="1">
        <f t="array" ref="DL148">_xlfn.IFNA(IF(INDEX(SectorsBlocks,ROW()-ROW(DL$5)+2,MATCH(SUBSTITUTE(RPName," ",""),SectorsBlocks_Top,0))&lt;&gt;0,INDEX(SectorsBlocks,ROW()-ROW(DL$5)+2,MATCH(SUBSTITUTE(RPName," ",""),SectorsBlocks_Top,0)),""),"")</f>
        <v>SYD-MCY</v>
      </c>
      <c r="DM148" s="250" cm="1">
        <f t="array" ref="DM148">_xlfn.IFNA(IF(INDEX(SectorsBlocks,ROW()-ROW(DM$5)+2,MATCH(SUBSTITUTE(RPName," ",""),SectorsBlocks_Top,0))&lt;&gt;0,INDEX(SectorsBlocks,ROW()-ROW(DM$5)+2,MATCH(SUBSTITUTE(RPName," ",""),SectorsBlocks_Top,0)+1),""),"")</f>
        <v>6.5972222222222224E-2</v>
      </c>
    </row>
    <row r="149" spans="68:117" ht="15" hidden="1" customHeight="1">
      <c r="BP149" s="236">
        <f ca="1"/>
        <v>9.0972222222222204E-2</v>
      </c>
      <c r="CK149" s="219">
        <f t="shared" si="614"/>
        <v>0.27430555555555552</v>
      </c>
      <c r="CL149" s="219">
        <v>0.45833333333333298</v>
      </c>
      <c r="CM149" s="219">
        <v>0.46180555555555602</v>
      </c>
      <c r="CN149" s="219">
        <f t="shared" si="620"/>
        <v>0.86805555555555558</v>
      </c>
      <c r="CO149" s="219">
        <f t="shared" si="620"/>
        <v>0.19791666666666666</v>
      </c>
      <c r="CP149" s="219">
        <v>0.46180555555555602</v>
      </c>
      <c r="CQ149" s="219">
        <v>9.2361111111111102E-2</v>
      </c>
      <c r="CS149" s="219">
        <f t="shared" si="615"/>
        <v>0.38194444444444442</v>
      </c>
      <c r="CT149" s="219">
        <v>0.45833333333333298</v>
      </c>
      <c r="CU149" s="219">
        <v>0.46180555555555602</v>
      </c>
      <c r="CV149" s="219">
        <f t="shared" si="621"/>
        <v>0.97569444444444442</v>
      </c>
      <c r="CW149" s="219">
        <f t="shared" si="621"/>
        <v>0.19097222222222221</v>
      </c>
      <c r="CX149" s="219">
        <v>0.46180555555555602</v>
      </c>
      <c r="CY149" s="219">
        <v>9.2361111111111102E-2</v>
      </c>
      <c r="DA149" s="240">
        <v>0.52083333333333404</v>
      </c>
      <c r="DB149" s="240">
        <v>0.52777777777777801</v>
      </c>
      <c r="DC149" s="240">
        <v>0.52777777777777801</v>
      </c>
      <c r="DD149" s="240">
        <v>0.52777777777777801</v>
      </c>
      <c r="DE149" s="240">
        <v>0.52777777777777801</v>
      </c>
      <c r="DF149" s="240">
        <v>0.52777777777777801</v>
      </c>
      <c r="DG149" s="240">
        <v>0.52777777777777801</v>
      </c>
      <c r="DH149" s="240">
        <v>0.52777777777777801</v>
      </c>
      <c r="DI149" s="240">
        <v>0.52777777777777801</v>
      </c>
      <c r="DJ149" s="240">
        <v>0.52777777777777801</v>
      </c>
      <c r="DL149" s="2" t="str" cm="1">
        <f t="array" ref="DL149">_xlfn.IFNA(IF(INDEX(SectorsBlocks,ROW()-ROW(DL$5)+2,MATCH(SUBSTITUTE(RPName," ",""),SectorsBlocks_Top,0))&lt;&gt;0,INDEX(SectorsBlocks,ROW()-ROW(DL$5)+2,MATCH(SUBSTITUTE(RPName," ",""),SectorsBlocks_Top,0)),""),"")</f>
        <v>SYD-MEL</v>
      </c>
      <c r="DM149" s="250" cm="1">
        <f t="array" ref="DM149">_xlfn.IFNA(IF(INDEX(SectorsBlocks,ROW()-ROW(DM$5)+2,MATCH(SUBSTITUTE(RPName," ",""),SectorsBlocks_Top,0))&lt;&gt;0,INDEX(SectorsBlocks,ROW()-ROW(DM$5)+2,MATCH(SUBSTITUTE(RPName," ",""),SectorsBlocks_Top,0)+1),""),"")</f>
        <v>6.5972222222222224E-2</v>
      </c>
    </row>
    <row r="150" spans="68:117" ht="15" hidden="1" customHeight="1">
      <c r="BP150" s="236">
        <f ca="1"/>
        <v>9.1666666666666702E-2</v>
      </c>
      <c r="CK150" s="219">
        <f t="shared" si="614"/>
        <v>0.27777777777777779</v>
      </c>
      <c r="CL150" s="219">
        <v>0.46180555555555602</v>
      </c>
      <c r="CM150" s="219">
        <v>0.46527777777777801</v>
      </c>
      <c r="CN150" s="219">
        <f t="shared" si="620"/>
        <v>0.86875000000000002</v>
      </c>
      <c r="CO150" s="219">
        <f t="shared" si="620"/>
        <v>0.1986111111111111</v>
      </c>
      <c r="CP150" s="219">
        <v>0.46527777777777801</v>
      </c>
      <c r="CQ150" s="219">
        <v>9.30555555555556E-2</v>
      </c>
      <c r="CS150" s="219">
        <f t="shared" si="615"/>
        <v>0.38541666666666663</v>
      </c>
      <c r="CT150" s="219">
        <v>0.46180555555555602</v>
      </c>
      <c r="CU150" s="219">
        <v>0.46527777777777801</v>
      </c>
      <c r="CV150" s="219">
        <f t="shared" si="621"/>
        <v>0.97638888888888886</v>
      </c>
      <c r="CW150" s="219">
        <f t="shared" si="621"/>
        <v>0.19166666666666665</v>
      </c>
      <c r="CX150" s="219">
        <v>0.46527777777777801</v>
      </c>
      <c r="CY150" s="219">
        <v>9.30555555555556E-2</v>
      </c>
      <c r="DA150" s="240">
        <v>0.52430555555555602</v>
      </c>
      <c r="DB150" s="240">
        <v>0.53125</v>
      </c>
      <c r="DC150" s="240">
        <v>0.53125</v>
      </c>
      <c r="DD150" s="240">
        <v>0.53125</v>
      </c>
      <c r="DE150" s="240">
        <v>0.53125</v>
      </c>
      <c r="DF150" s="240">
        <v>0.53125</v>
      </c>
      <c r="DG150" s="240">
        <v>0.53125</v>
      </c>
      <c r="DH150" s="240">
        <v>0.53125</v>
      </c>
      <c r="DI150" s="240">
        <v>0.53125</v>
      </c>
      <c r="DJ150" s="240">
        <v>0.53125</v>
      </c>
      <c r="DL150" s="2" t="str" cm="1">
        <f t="array" ref="DL150">_xlfn.IFNA(IF(INDEX(SectorsBlocks,ROW()-ROW(DL$5)+2,MATCH(SUBSTITUTE(RPName," ",""),SectorsBlocks_Top,0))&lt;&gt;0,INDEX(SectorsBlocks,ROW()-ROW(DL$5)+2,MATCH(SUBSTITUTE(RPName," ",""),SectorsBlocks_Top,0)),""),"")</f>
        <v>SYD-NAN</v>
      </c>
      <c r="DM150" s="250" cm="1">
        <f t="array" ref="DM150">_xlfn.IFNA(IF(INDEX(SectorsBlocks,ROW()-ROW(DM$5)+2,MATCH(SUBSTITUTE(RPName," ",""),SectorsBlocks_Top,0))&lt;&gt;0,INDEX(SectorsBlocks,ROW()-ROW(DM$5)+2,MATCH(SUBSTITUTE(RPName," ",""),SectorsBlocks_Top,0)+1),""),"")</f>
        <v>0.1701388888888889</v>
      </c>
    </row>
    <row r="151" spans="68:117" ht="15" hidden="1" customHeight="1">
      <c r="BP151" s="236">
        <f ca="1"/>
        <v>9.2361111111111102E-2</v>
      </c>
      <c r="CK151" s="219">
        <f t="shared" si="614"/>
        <v>0.28125</v>
      </c>
      <c r="CL151" s="219">
        <v>0.46527777777777801</v>
      </c>
      <c r="CM151" s="219">
        <v>0.46875</v>
      </c>
      <c r="CN151" s="219">
        <f t="shared" si="620"/>
        <v>0.86944444444444446</v>
      </c>
      <c r="CO151" s="219">
        <f t="shared" si="620"/>
        <v>0.19930555555555554</v>
      </c>
      <c r="CP151" s="219">
        <v>0.46875</v>
      </c>
      <c r="CQ151" s="219">
        <v>9.375E-2</v>
      </c>
      <c r="CS151" s="219">
        <f t="shared" si="615"/>
        <v>0.3888888888888889</v>
      </c>
      <c r="CT151" s="219">
        <v>0.46527777777777801</v>
      </c>
      <c r="CU151" s="219">
        <v>0.46875</v>
      </c>
      <c r="CV151" s="219">
        <f t="shared" si="621"/>
        <v>0.9770833333333333</v>
      </c>
      <c r="CW151" s="219">
        <f t="shared" si="621"/>
        <v>0.19236111111111112</v>
      </c>
      <c r="CX151" s="219">
        <v>0.46875</v>
      </c>
      <c r="CY151" s="219">
        <v>9.375E-2</v>
      </c>
      <c r="DA151" s="240">
        <v>0.52777777777777801</v>
      </c>
      <c r="DB151" s="240">
        <v>0.53472222222222199</v>
      </c>
      <c r="DC151" s="240">
        <v>0.53472222222222199</v>
      </c>
      <c r="DD151" s="240">
        <v>0.53472222222222199</v>
      </c>
      <c r="DE151" s="240">
        <v>0.53472222222222199</v>
      </c>
      <c r="DF151" s="240">
        <v>0.53472222222222199</v>
      </c>
      <c r="DG151" s="240">
        <v>0.53472222222222199</v>
      </c>
      <c r="DH151" s="240">
        <v>0.53472222222222199</v>
      </c>
      <c r="DI151" s="240">
        <v>0.53472222222222199</v>
      </c>
      <c r="DJ151" s="240">
        <v>0.53472222222222199</v>
      </c>
      <c r="DL151" s="2" t="str" cm="1">
        <f t="array" ref="DL151">_xlfn.IFNA(IF(INDEX(SectorsBlocks,ROW()-ROW(DL$5)+2,MATCH(SUBSTITUTE(RPName," ",""),SectorsBlocks_Top,0))&lt;&gt;0,INDEX(SectorsBlocks,ROW()-ROW(DL$5)+2,MATCH(SUBSTITUTE(RPName," ",""),SectorsBlocks_Top,0)),""),"")</f>
        <v>SYD-OOL</v>
      </c>
      <c r="DM151" s="250" cm="1">
        <f t="array" ref="DM151">_xlfn.IFNA(IF(INDEX(SectorsBlocks,ROW()-ROW(DM$5)+2,MATCH(SUBSTITUTE(RPName," ",""),SectorsBlocks_Top,0))&lt;&gt;0,INDEX(SectorsBlocks,ROW()-ROW(DM$5)+2,MATCH(SUBSTITUTE(RPName," ",""),SectorsBlocks_Top,0)+1),""),"")</f>
        <v>5.5555555555555552E-2</v>
      </c>
    </row>
    <row r="152" spans="68:117" ht="15" hidden="1" customHeight="1">
      <c r="BP152" s="236">
        <f ca="1"/>
        <v>9.30555555555556E-2</v>
      </c>
      <c r="CK152" s="219">
        <f t="shared" si="614"/>
        <v>0.28472222222222221</v>
      </c>
      <c r="CL152" s="219">
        <v>0.46875</v>
      </c>
      <c r="CM152" s="219">
        <v>0.47222222222222199</v>
      </c>
      <c r="CN152" s="219">
        <f t="shared" si="620"/>
        <v>0.87013888888888891</v>
      </c>
      <c r="CO152" s="219">
        <f t="shared" si="620"/>
        <v>0.2</v>
      </c>
      <c r="CP152" s="219">
        <v>0.47222222222222199</v>
      </c>
      <c r="CQ152" s="219">
        <v>9.44444444444444E-2</v>
      </c>
      <c r="CS152" s="219">
        <f t="shared" si="615"/>
        <v>0.3923611111111111</v>
      </c>
      <c r="CT152" s="219">
        <v>0.46875</v>
      </c>
      <c r="CU152" s="219">
        <v>0.47222222222222199</v>
      </c>
      <c r="CV152" s="219">
        <f t="shared" si="621"/>
        <v>0.97777777777777775</v>
      </c>
      <c r="CW152" s="219">
        <f t="shared" si="621"/>
        <v>0.19305555555555556</v>
      </c>
      <c r="CX152" s="219">
        <v>0.47222222222222199</v>
      </c>
      <c r="CY152" s="219">
        <v>9.44444444444444E-2</v>
      </c>
      <c r="DA152" s="240">
        <v>0.53125</v>
      </c>
      <c r="DB152" s="240">
        <v>0.53819444444444497</v>
      </c>
      <c r="DC152" s="240">
        <v>0.53819444444444497</v>
      </c>
      <c r="DD152" s="240">
        <v>0.53819444444444497</v>
      </c>
      <c r="DE152" s="240">
        <v>0.53819444444444497</v>
      </c>
      <c r="DF152" s="240">
        <v>0.53819444444444497</v>
      </c>
      <c r="DG152" s="240">
        <v>0.53819444444444497</v>
      </c>
      <c r="DH152" s="240">
        <v>0.53819444444444497</v>
      </c>
      <c r="DI152" s="240">
        <v>0.53819444444444497</v>
      </c>
      <c r="DJ152" s="240">
        <v>0.53819444444444497</v>
      </c>
      <c r="DL152" s="2" t="str" cm="1">
        <f t="array" ref="DL152">_xlfn.IFNA(IF(INDEX(SectorsBlocks,ROW()-ROW(DL$5)+2,MATCH(SUBSTITUTE(RPName," ",""),SectorsBlocks_Top,0))&lt;&gt;0,INDEX(SectorsBlocks,ROW()-ROW(DL$5)+2,MATCH(SUBSTITUTE(RPName," ",""),SectorsBlocks_Top,0)),""),"")</f>
        <v>SYD-PER</v>
      </c>
      <c r="DM152" s="250" cm="1">
        <f t="array" ref="DM152">_xlfn.IFNA(IF(INDEX(SectorsBlocks,ROW()-ROW(DM$5)+2,MATCH(SUBSTITUTE(RPName," ",""),SectorsBlocks_Top,0))&lt;&gt;0,INDEX(SectorsBlocks,ROW()-ROW(DM$5)+2,MATCH(SUBSTITUTE(RPName," ",""),SectorsBlocks_Top,0)+1),""),"")</f>
        <v>0.21527777777777779</v>
      </c>
    </row>
    <row r="153" spans="68:117" ht="15" hidden="1" customHeight="1">
      <c r="BP153" s="236">
        <f ca="1"/>
        <v>9.375E-2</v>
      </c>
      <c r="CK153" s="219">
        <f t="shared" si="614"/>
        <v>0.28819444444444442</v>
      </c>
      <c r="CL153" s="219">
        <v>0.47222222222222199</v>
      </c>
      <c r="CM153" s="219">
        <v>0.47569444444444398</v>
      </c>
      <c r="CN153" s="219">
        <f t="shared" si="620"/>
        <v>0.87083333333333335</v>
      </c>
      <c r="CO153" s="219">
        <f t="shared" si="620"/>
        <v>0.20069444444444445</v>
      </c>
      <c r="CP153" s="219">
        <v>0.47569444444444398</v>
      </c>
      <c r="CQ153" s="219">
        <v>9.5138888888888898E-2</v>
      </c>
      <c r="CS153" s="219">
        <f t="shared" si="615"/>
        <v>0.39583333333333331</v>
      </c>
      <c r="CT153" s="219">
        <v>0.47222222222222199</v>
      </c>
      <c r="CU153" s="219">
        <v>0.47569444444444398</v>
      </c>
      <c r="CV153" s="219">
        <f t="shared" si="621"/>
        <v>0.97847222222222219</v>
      </c>
      <c r="CW153" s="219">
        <f t="shared" si="621"/>
        <v>0.19375000000000001</v>
      </c>
      <c r="CX153" s="219">
        <v>0.47569444444444398</v>
      </c>
      <c r="CY153" s="219">
        <v>9.5138888888888898E-2</v>
      </c>
      <c r="DA153" s="240">
        <v>0.53472222222222199</v>
      </c>
      <c r="DB153" s="240">
        <v>0.54166666666666696</v>
      </c>
      <c r="DC153" s="240">
        <v>0.54166666666666696</v>
      </c>
      <c r="DD153" s="240">
        <v>0.54166666666666696</v>
      </c>
      <c r="DE153" s="240">
        <v>0.54166666666666696</v>
      </c>
      <c r="DF153" s="240">
        <v>0.54166666666666696</v>
      </c>
      <c r="DG153" s="240">
        <v>0.54166666666666696</v>
      </c>
      <c r="DH153" s="240">
        <v>0.54166666666666696</v>
      </c>
      <c r="DI153" s="240">
        <v>0.54166666666666696</v>
      </c>
      <c r="DJ153" s="240">
        <v>0.54166666666666696</v>
      </c>
      <c r="DL153" s="2" t="str" cm="1">
        <f t="array" ref="DL153">_xlfn.IFNA(IF(INDEX(SectorsBlocks,ROW()-ROW(DL$5)+2,MATCH(SUBSTITUTE(RPName," ",""),SectorsBlocks_Top,0))&lt;&gt;0,INDEX(SectorsBlocks,ROW()-ROW(DL$5)+2,MATCH(SUBSTITUTE(RPName," ",""),SectorsBlocks_Top,0)),""),"")</f>
        <v>SYD-ZQN</v>
      </c>
      <c r="DM153" s="250" cm="1">
        <f t="array" ref="DM153">_xlfn.IFNA(IF(INDEX(SectorsBlocks,ROW()-ROW(DM$5)+2,MATCH(SUBSTITUTE(RPName," ",""),SectorsBlocks_Top,0))&lt;&gt;0,INDEX(SectorsBlocks,ROW()-ROW(DM$5)+2,MATCH(SUBSTITUTE(RPName," ",""),SectorsBlocks_Top,0)+1),""),"")</f>
        <v>0.125</v>
      </c>
    </row>
    <row r="154" spans="68:117" ht="15" hidden="1" customHeight="1">
      <c r="BP154" s="236">
        <f ca="1"/>
        <v>9.44444444444444E-2</v>
      </c>
      <c r="CK154" s="219">
        <f t="shared" si="614"/>
        <v>0.29166666666666663</v>
      </c>
      <c r="CL154" s="219">
        <v>0.47569444444444398</v>
      </c>
      <c r="CM154" s="219">
        <v>0.47916666666666702</v>
      </c>
      <c r="CN154" s="219">
        <f t="shared" si="620"/>
        <v>0.87152777777777779</v>
      </c>
      <c r="CO154" s="219">
        <f t="shared" si="620"/>
        <v>0.2013888888888889</v>
      </c>
      <c r="CP154" s="219">
        <v>0.47916666666666702</v>
      </c>
      <c r="CQ154" s="219">
        <v>9.5833333333333298E-2</v>
      </c>
      <c r="CS154" s="219">
        <f t="shared" si="615"/>
        <v>0.39930555555555552</v>
      </c>
      <c r="CT154" s="219">
        <v>0.47569444444444398</v>
      </c>
      <c r="CU154" s="219">
        <v>0.47916666666666702</v>
      </c>
      <c r="CV154" s="219">
        <f t="shared" si="621"/>
        <v>0.97916666666666663</v>
      </c>
      <c r="CW154" s="219">
        <f t="shared" si="621"/>
        <v>0.19444444444444445</v>
      </c>
      <c r="CX154" s="219">
        <v>0.47916666666666702</v>
      </c>
      <c r="CY154" s="219">
        <v>9.5833333333333298E-2</v>
      </c>
      <c r="DA154" s="240">
        <v>0.53819444444444497</v>
      </c>
      <c r="DB154" s="240">
        <v>0.54513888888888895</v>
      </c>
      <c r="DC154" s="240">
        <v>0.54513888888888895</v>
      </c>
      <c r="DD154" s="240">
        <v>0.54513888888888895</v>
      </c>
      <c r="DE154" s="240">
        <v>0.54513888888888895</v>
      </c>
      <c r="DF154" s="240">
        <v>0.54513888888888895</v>
      </c>
      <c r="DG154" s="240">
        <v>0.54513888888888895</v>
      </c>
      <c r="DH154" s="240">
        <v>0.54513888888888895</v>
      </c>
      <c r="DI154" s="240">
        <v>0.54513888888888895</v>
      </c>
      <c r="DJ154" s="240">
        <v>0.54513888888888895</v>
      </c>
      <c r="DL154" s="2" t="str" cm="1">
        <f t="array" ref="DL154">_xlfn.IFNA(IF(INDEX(SectorsBlocks,ROW()-ROW(DL$5)+2,MATCH(SUBSTITUTE(RPName," ",""),SectorsBlocks_Top,0))&lt;&gt;0,INDEX(SectorsBlocks,ROW()-ROW(DL$5)+2,MATCH(SUBSTITUTE(RPName," ",""),SectorsBlocks_Top,0)),""),"")</f>
        <v>TSV-BNE</v>
      </c>
      <c r="DM154" s="250" cm="1">
        <f t="array" ref="DM154">_xlfn.IFNA(IF(INDEX(SectorsBlocks,ROW()-ROW(DM$5)+2,MATCH(SUBSTITUTE(RPName," ",""),SectorsBlocks_Top,0))&lt;&gt;0,INDEX(SectorsBlocks,ROW()-ROW(DM$5)+2,MATCH(SUBSTITUTE(RPName," ",""),SectorsBlocks_Top,0)+1),""),"")</f>
        <v>7.9861111111111105E-2</v>
      </c>
    </row>
    <row r="155" spans="68:117" ht="15" hidden="1" customHeight="1">
      <c r="BP155" s="236">
        <f ca="1"/>
        <v>9.5138888888888898E-2</v>
      </c>
      <c r="CK155" s="219">
        <f t="shared" si="614"/>
        <v>0.2951388888888889</v>
      </c>
      <c r="CL155" s="219">
        <v>0.47916666666666702</v>
      </c>
      <c r="CM155" s="219">
        <v>0.48263888888888901</v>
      </c>
      <c r="CN155" s="219">
        <f t="shared" si="620"/>
        <v>0.87222222222222223</v>
      </c>
      <c r="CO155" s="219">
        <f t="shared" si="620"/>
        <v>0.20208333333333334</v>
      </c>
      <c r="CP155" s="219">
        <v>0.48263888888888901</v>
      </c>
      <c r="CQ155" s="219">
        <v>9.6527777777777796E-2</v>
      </c>
      <c r="CS155" s="219">
        <f t="shared" si="615"/>
        <v>0.40277777777777779</v>
      </c>
      <c r="CT155" s="219">
        <v>0.47916666666666702</v>
      </c>
      <c r="CU155" s="219">
        <v>0.48263888888888901</v>
      </c>
      <c r="CV155" s="219">
        <f t="shared" si="621"/>
        <v>0.97986111111111107</v>
      </c>
      <c r="CW155" s="219">
        <f t="shared" si="621"/>
        <v>0.19513888888888889</v>
      </c>
      <c r="CX155" s="219">
        <v>0.48263888888888901</v>
      </c>
      <c r="CY155" s="219">
        <v>9.6527777777777796E-2</v>
      </c>
      <c r="DA155" s="240">
        <v>0.54166666666666696</v>
      </c>
      <c r="DB155" s="240">
        <v>0.54861111111111105</v>
      </c>
      <c r="DC155" s="240">
        <v>0.54861111111111105</v>
      </c>
      <c r="DD155" s="240">
        <v>0.54861111111111105</v>
      </c>
      <c r="DE155" s="240">
        <v>0.54861111111111105</v>
      </c>
      <c r="DF155" s="240">
        <v>0.54861111111111105</v>
      </c>
      <c r="DG155" s="240">
        <v>0.54861111111111105</v>
      </c>
      <c r="DH155" s="240">
        <v>0.54861111111111105</v>
      </c>
      <c r="DI155" s="240">
        <v>0.54861111111111105</v>
      </c>
      <c r="DJ155" s="240">
        <v>0.54861111111111105</v>
      </c>
      <c r="DL155" s="2" t="str" cm="1">
        <f t="array" ref="DL155">_xlfn.IFNA(IF(INDEX(SectorsBlocks,ROW()-ROW(DL$5)+2,MATCH(SUBSTITUTE(RPName," ",""),SectorsBlocks_Top,0))&lt;&gt;0,INDEX(SectorsBlocks,ROW()-ROW(DL$5)+2,MATCH(SUBSTITUTE(RPName," ",""),SectorsBlocks_Top,0)),""),"")</f>
        <v>VLI-BNE</v>
      </c>
      <c r="DM155" s="250" cm="1">
        <f t="array" ref="DM155">_xlfn.IFNA(IF(INDEX(SectorsBlocks,ROW()-ROW(DM$5)+2,MATCH(SUBSTITUTE(RPName," ",""),SectorsBlocks_Top,0))&lt;&gt;0,INDEX(SectorsBlocks,ROW()-ROW(DM$5)+2,MATCH(SUBSTITUTE(RPName," ",""),SectorsBlocks_Top,0)+1),""),"")</f>
        <v>0.13194444444444445</v>
      </c>
    </row>
    <row r="156" spans="68:117" ht="15" hidden="1" customHeight="1">
      <c r="BP156" s="236">
        <f ca="1"/>
        <v>9.5833333333333298E-2</v>
      </c>
      <c r="CK156" s="219">
        <f t="shared" si="614"/>
        <v>0.2986111111111111</v>
      </c>
      <c r="CL156" s="219">
        <v>0.48263888888888901</v>
      </c>
      <c r="CM156" s="219">
        <v>0.48611111111111099</v>
      </c>
      <c r="CN156" s="219">
        <f t="shared" si="620"/>
        <v>0.87291666666666667</v>
      </c>
      <c r="CO156" s="219">
        <f t="shared" si="620"/>
        <v>0.20277777777777778</v>
      </c>
      <c r="CP156" s="219">
        <v>0.48611111111111099</v>
      </c>
      <c r="CQ156" s="219">
        <v>9.7222222222222196E-2</v>
      </c>
      <c r="CS156" s="219">
        <f t="shared" si="615"/>
        <v>0.40625</v>
      </c>
      <c r="CT156" s="219">
        <v>0.48263888888888901</v>
      </c>
      <c r="CU156" s="219">
        <v>0.48611111111111099</v>
      </c>
      <c r="CV156" s="219">
        <f t="shared" si="621"/>
        <v>0.98055555555555551</v>
      </c>
      <c r="CW156" s="219">
        <f t="shared" si="621"/>
        <v>0.19583333333333333</v>
      </c>
      <c r="CX156" s="219">
        <v>0.48611111111111099</v>
      </c>
      <c r="CY156" s="219">
        <v>9.7222222222222196E-2</v>
      </c>
      <c r="DA156" s="240">
        <v>0.54513888888888895</v>
      </c>
      <c r="DB156" s="240">
        <v>0.55208333333333404</v>
      </c>
      <c r="DC156" s="240">
        <v>0.55208333333333404</v>
      </c>
      <c r="DD156" s="240">
        <v>0.55208333333333404</v>
      </c>
      <c r="DE156" s="240">
        <v>0.55208333333333404</v>
      </c>
      <c r="DF156" s="240">
        <v>0.55208333333333404</v>
      </c>
      <c r="DG156" s="240">
        <v>0.55208333333333404</v>
      </c>
      <c r="DH156" s="240">
        <v>0.55208333333333404</v>
      </c>
      <c r="DI156" s="240">
        <v>0.55208333333333404</v>
      </c>
      <c r="DJ156" s="240">
        <v>0.55208333333333404</v>
      </c>
      <c r="DL156" s="2" t="str" cm="1">
        <f t="array" ref="DL156">_xlfn.IFNA(IF(INDEX(SectorsBlocks,ROW()-ROW(DL$5)+2,MATCH(SUBSTITUTE(RPName," ",""),SectorsBlocks_Top,0))&lt;&gt;0,INDEX(SectorsBlocks,ROW()-ROW(DL$5)+2,MATCH(SUBSTITUTE(RPName," ",""),SectorsBlocks_Top,0)),""),"")</f>
        <v>WLP-BME</v>
      </c>
      <c r="DM156" s="250" cm="1">
        <f t="array" ref="DM156">_xlfn.IFNA(IF(INDEX(SectorsBlocks,ROW()-ROW(DM$5)+2,MATCH(SUBSTITUTE(RPName," ",""),SectorsBlocks_Top,0))&lt;&gt;0,INDEX(SectorsBlocks,ROW()-ROW(DM$5)+2,MATCH(SUBSTITUTE(RPName," ",""),SectorsBlocks_Top,0)+1),""),"")</f>
        <v>5.2083333333333336E-2</v>
      </c>
    </row>
    <row r="157" spans="68:117" ht="15" hidden="1" customHeight="1">
      <c r="BP157" s="236">
        <f ca="1"/>
        <v>9.6527777777777796E-2</v>
      </c>
      <c r="CK157" s="219">
        <f t="shared" si="614"/>
        <v>0.30208333333333331</v>
      </c>
      <c r="CL157" s="219">
        <v>0.48611111111111099</v>
      </c>
      <c r="CM157" s="219">
        <v>0.48958333333333298</v>
      </c>
      <c r="CN157" s="219">
        <f t="shared" si="620"/>
        <v>0.87361111111111112</v>
      </c>
      <c r="CO157" s="219">
        <f t="shared" si="620"/>
        <v>0.20347222222222222</v>
      </c>
      <c r="CP157" s="219">
        <v>0.48958333333333298</v>
      </c>
      <c r="CQ157" s="219">
        <v>9.7916666666666693E-2</v>
      </c>
      <c r="CS157" s="219">
        <f t="shared" si="615"/>
        <v>0.40972222222222221</v>
      </c>
      <c r="CT157" s="219">
        <v>0.48611111111111099</v>
      </c>
      <c r="CU157" s="219">
        <v>0.48958333333333298</v>
      </c>
      <c r="CV157" s="219">
        <f t="shared" si="621"/>
        <v>0.98124999999999996</v>
      </c>
      <c r="CW157" s="219">
        <f t="shared" si="621"/>
        <v>0.19652777777777777</v>
      </c>
      <c r="CX157" s="219">
        <v>0.48958333333333298</v>
      </c>
      <c r="CY157" s="219">
        <v>9.7916666666666693E-2</v>
      </c>
      <c r="DA157" s="240">
        <v>0.54861111111111105</v>
      </c>
      <c r="DB157" s="240">
        <v>0.55555555555555602</v>
      </c>
      <c r="DC157" s="240">
        <v>0.55555555555555602</v>
      </c>
      <c r="DD157" s="240">
        <v>0.55555555555555602</v>
      </c>
      <c r="DE157" s="240">
        <v>0.55555555555555602</v>
      </c>
      <c r="DF157" s="240">
        <v>0.55555555555555602</v>
      </c>
      <c r="DG157" s="240">
        <v>0.55555555555555602</v>
      </c>
      <c r="DH157" s="240">
        <v>0.55555555555555602</v>
      </c>
      <c r="DI157" s="240">
        <v>0.55555555555555602</v>
      </c>
      <c r="DJ157" s="240">
        <v>0.55555555555555602</v>
      </c>
      <c r="DL157" s="2" t="str" cm="1">
        <f t="array" ref="DL157">_xlfn.IFNA(IF(INDEX(SectorsBlocks,ROW()-ROW(DL$5)+2,MATCH(SUBSTITUTE(RPName," ",""),SectorsBlocks_Top,0))&lt;&gt;0,INDEX(SectorsBlocks,ROW()-ROW(DL$5)+2,MATCH(SUBSTITUTE(RPName," ",""),SectorsBlocks_Top,0)),""),"")</f>
        <v>WLP-BQB</v>
      </c>
      <c r="DM157" s="250" cm="1">
        <f t="array" ref="DM157">_xlfn.IFNA(IF(INDEX(SectorsBlocks,ROW()-ROW(DM$5)+2,MATCH(SUBSTITUTE(RPName," ",""),SectorsBlocks_Top,0))&lt;&gt;0,INDEX(SectorsBlocks,ROW()-ROW(DM$5)+2,MATCH(SUBSTITUTE(RPName," ",""),SectorsBlocks_Top,0)+1),""),"")</f>
        <v>8.3333333333333329E-2</v>
      </c>
    </row>
    <row r="158" spans="68:117" ht="15" hidden="1" customHeight="1">
      <c r="BP158" s="236">
        <f ca="1"/>
        <v>9.7222222222222196E-2</v>
      </c>
      <c r="CK158" s="219">
        <f t="shared" si="614"/>
        <v>0.30555555555555552</v>
      </c>
      <c r="CL158" s="219">
        <v>0.48958333333333298</v>
      </c>
      <c r="CM158" s="219">
        <v>0.49305555555555602</v>
      </c>
      <c r="CN158" s="219">
        <f t="shared" si="620"/>
        <v>0.87430555555555556</v>
      </c>
      <c r="CO158" s="219">
        <f t="shared" si="620"/>
        <v>0.20416666666666666</v>
      </c>
      <c r="CP158" s="219">
        <v>0.49305555555555602</v>
      </c>
      <c r="CQ158" s="219">
        <v>9.8611111111111094E-2</v>
      </c>
      <c r="CS158" s="219">
        <f t="shared" si="615"/>
        <v>0.41319444444444442</v>
      </c>
      <c r="CT158" s="219">
        <v>0.48958333333333298</v>
      </c>
      <c r="CU158" s="219">
        <v>0.49305555555555602</v>
      </c>
      <c r="CV158" s="219">
        <f t="shared" si="621"/>
        <v>0.9819444444444444</v>
      </c>
      <c r="CW158" s="219">
        <f t="shared" si="621"/>
        <v>0.19722222222222222</v>
      </c>
      <c r="CX158" s="219">
        <v>0.49305555555555602</v>
      </c>
      <c r="CY158" s="219">
        <v>9.8611111111111094E-2</v>
      </c>
      <c r="DA158" s="240">
        <v>0.55208333333333404</v>
      </c>
      <c r="DB158" s="240">
        <v>0.55902777777777801</v>
      </c>
      <c r="DC158" s="240">
        <v>0.55902777777777801</v>
      </c>
      <c r="DD158" s="240">
        <v>0.55902777777777801</v>
      </c>
      <c r="DE158" s="240">
        <v>0.55902777777777801</v>
      </c>
      <c r="DF158" s="240">
        <v>0.55902777777777801</v>
      </c>
      <c r="DG158" s="240">
        <v>0.55902777777777801</v>
      </c>
      <c r="DH158" s="240">
        <v>0.55902777777777801</v>
      </c>
      <c r="DI158" s="240">
        <v>0.55902777777777801</v>
      </c>
      <c r="DJ158" s="240">
        <v>0.55902777777777801</v>
      </c>
      <c r="DL158" s="2" t="str" cm="1">
        <f t="array" ref="DL158">_xlfn.IFNA(IF(INDEX(SectorsBlocks,ROW()-ROW(DL$5)+2,MATCH(SUBSTITUTE(RPName," ",""),SectorsBlocks_Top,0))&lt;&gt;0,INDEX(SectorsBlocks,ROW()-ROW(DL$5)+2,MATCH(SUBSTITUTE(RPName," ",""),SectorsBlocks_Top,0)),""),"")</f>
        <v>WLP-OOD</v>
      </c>
      <c r="DM158" s="250" cm="1">
        <f t="array" ref="DM158">_xlfn.IFNA(IF(INDEX(SectorsBlocks,ROW()-ROW(DM$5)+2,MATCH(SUBSTITUTE(RPName," ",""),SectorsBlocks_Top,0))&lt;&gt;0,INDEX(SectorsBlocks,ROW()-ROW(DM$5)+2,MATCH(SUBSTITUTE(RPName," ",""),SectorsBlocks_Top,0)+1),""),"")</f>
        <v>2.0833333333333332E-2</v>
      </c>
    </row>
    <row r="159" spans="68:117" ht="15" hidden="1" customHeight="1">
      <c r="BP159" s="236">
        <f ca="1"/>
        <v>9.7916666666666693E-2</v>
      </c>
      <c r="CK159" s="219">
        <f t="shared" si="614"/>
        <v>0.30902777777777779</v>
      </c>
      <c r="CL159" s="219">
        <v>0.49305555555555602</v>
      </c>
      <c r="CM159" s="219">
        <v>0.49652777777777801</v>
      </c>
      <c r="CN159" s="219">
        <f t="shared" si="620"/>
        <v>0.875</v>
      </c>
      <c r="CO159" s="219">
        <f t="shared" si="620"/>
        <v>0.2048611111111111</v>
      </c>
      <c r="CP159" s="219">
        <v>0.49652777777777801</v>
      </c>
      <c r="CQ159" s="219">
        <v>9.9305555555555605E-2</v>
      </c>
      <c r="CS159" s="219">
        <f t="shared" si="615"/>
        <v>0.41666666666666663</v>
      </c>
      <c r="CT159" s="219">
        <v>0.49305555555555602</v>
      </c>
      <c r="CU159" s="219">
        <v>0.49652777777777801</v>
      </c>
      <c r="CV159" s="219">
        <f t="shared" si="621"/>
        <v>0.98263888888888884</v>
      </c>
      <c r="CW159" s="219">
        <f t="shared" si="621"/>
        <v>0.19791666666666666</v>
      </c>
      <c r="CX159" s="219">
        <v>0.49652777777777801</v>
      </c>
      <c r="CY159" s="219">
        <v>9.9305555555555605E-2</v>
      </c>
      <c r="DA159" s="240">
        <v>0.55555555555555602</v>
      </c>
      <c r="DB159" s="240">
        <v>0.5625</v>
      </c>
      <c r="DC159" s="240">
        <v>0.5625</v>
      </c>
      <c r="DD159" s="240">
        <v>0.5625</v>
      </c>
      <c r="DE159" s="240">
        <v>0.5625</v>
      </c>
      <c r="DF159" s="240">
        <v>0.5625</v>
      </c>
      <c r="DG159" s="240">
        <v>0.5625</v>
      </c>
      <c r="DH159" s="240">
        <v>0.5625</v>
      </c>
      <c r="DI159" s="240">
        <v>0.5625</v>
      </c>
      <c r="DJ159" s="240">
        <v>0.5625</v>
      </c>
      <c r="DL159" s="2" t="str" cm="1">
        <f t="array" ref="DL159">_xlfn.IFNA(IF(INDEX(SectorsBlocks,ROW()-ROW(DL$5)+2,MATCH(SUBSTITUTE(RPName," ",""),SectorsBlocks_Top,0))&lt;&gt;0,INDEX(SectorsBlocks,ROW()-ROW(DL$5)+2,MATCH(SUBSTITUTE(RPName," ",""),SectorsBlocks_Top,0)),""),"")</f>
        <v>WLP-PER</v>
      </c>
      <c r="DM159" s="250" cm="1">
        <f t="array" ref="DM159">_xlfn.IFNA(IF(INDEX(SectorsBlocks,ROW()-ROW(DM$5)+2,MATCH(SUBSTITUTE(RPName," ",""),SectorsBlocks_Top,0))&lt;&gt;0,INDEX(SectorsBlocks,ROW()-ROW(DM$5)+2,MATCH(SUBSTITUTE(RPName," ",""),SectorsBlocks_Top,0)+1),""),"")</f>
        <v>7.6388888888888895E-2</v>
      </c>
    </row>
    <row r="160" spans="68:117" ht="15" hidden="1" customHeight="1">
      <c r="BP160" s="236">
        <f ca="1"/>
        <v>9.8611111111111094E-2</v>
      </c>
      <c r="CK160" s="219">
        <f t="shared" si="614"/>
        <v>0.3125</v>
      </c>
      <c r="CL160" s="219">
        <v>0.49652777777777801</v>
      </c>
      <c r="CM160" s="219">
        <v>0.5</v>
      </c>
      <c r="CN160" s="219">
        <f t="shared" ref="CN160:CO175" si="622">IF(CN159=1,TIME(0,1,0),TIME(HOUR(CN159),MINUTE(CN159),0)+TIME(0,1,0))</f>
        <v>0.87569444444444444</v>
      </c>
      <c r="CO160" s="219">
        <f t="shared" si="622"/>
        <v>0.20555555555555555</v>
      </c>
      <c r="CP160" s="219">
        <v>0.5</v>
      </c>
      <c r="CQ160" s="219">
        <v>0.1</v>
      </c>
      <c r="CS160" s="219">
        <f t="shared" si="615"/>
        <v>0.4201388888888889</v>
      </c>
      <c r="CT160" s="219">
        <v>0.49652777777777801</v>
      </c>
      <c r="CU160" s="219">
        <v>0.5</v>
      </c>
      <c r="CV160" s="219">
        <f t="shared" ref="CV160:CW175" si="623">IF(CV159=1,TIME(0,1,0),TIME(HOUR(CV159),MINUTE(CV159),0)+TIME(0,1,0))</f>
        <v>0.98333333333333328</v>
      </c>
      <c r="CW160" s="219">
        <f t="shared" si="623"/>
        <v>0.1986111111111111</v>
      </c>
      <c r="CX160" s="219">
        <v>0.5</v>
      </c>
      <c r="CY160" s="219">
        <v>0.1</v>
      </c>
      <c r="DA160" s="240">
        <v>0.55902777777777801</v>
      </c>
      <c r="DB160" s="240">
        <v>0.56597222222222199</v>
      </c>
      <c r="DC160" s="240">
        <v>0.56597222222222199</v>
      </c>
      <c r="DD160" s="240">
        <v>0.56597222222222199</v>
      </c>
      <c r="DE160" s="240">
        <v>0.56597222222222199</v>
      </c>
      <c r="DF160" s="240">
        <v>0.56597222222222199</v>
      </c>
      <c r="DG160" s="240">
        <v>0.56597222222222199</v>
      </c>
      <c r="DH160" s="240">
        <v>0.56597222222222199</v>
      </c>
      <c r="DI160" s="240">
        <v>0.56597222222222199</v>
      </c>
      <c r="DJ160" s="240">
        <v>0.56597222222222199</v>
      </c>
      <c r="DL160" s="2" t="str" cm="1">
        <f t="array" ref="DL160">_xlfn.IFNA(IF(INDEX(SectorsBlocks,ROW()-ROW(DL$5)+2,MATCH(SUBSTITUTE(RPName," ",""),SectorsBlocks_Top,0))&lt;&gt;0,INDEX(SectorsBlocks,ROW()-ROW(DL$5)+2,MATCH(SUBSTITUTE(RPName," ",""),SectorsBlocks_Top,0)),""),"")</f>
        <v>ZNE-PER</v>
      </c>
      <c r="DM160" s="250" cm="1">
        <f t="array" ref="DM160">_xlfn.IFNA(IF(INDEX(SectorsBlocks,ROW()-ROW(DM$5)+2,MATCH(SUBSTITUTE(RPName," ",""),SectorsBlocks_Top,0))&lt;&gt;0,INDEX(SectorsBlocks,ROW()-ROW(DM$5)+2,MATCH(SUBSTITUTE(RPName," ",""),SectorsBlocks_Top,0)+1),""),"")</f>
        <v>7.6388888888888895E-2</v>
      </c>
    </row>
    <row r="161" spans="68:117" ht="15" hidden="1" customHeight="1">
      <c r="BP161" s="236">
        <f ca="1"/>
        <v>9.9305555555555605E-2</v>
      </c>
      <c r="CK161" s="219">
        <f t="shared" si="614"/>
        <v>0.31597222222222221</v>
      </c>
      <c r="CL161" s="219">
        <v>0.5</v>
      </c>
      <c r="CM161" s="219">
        <v>0.50347222222222199</v>
      </c>
      <c r="CN161" s="219">
        <f t="shared" si="622"/>
        <v>0.87638888888888888</v>
      </c>
      <c r="CO161" s="219">
        <f t="shared" si="622"/>
        <v>0.20624999999999999</v>
      </c>
      <c r="CP161" s="219">
        <v>0.50347222222222199</v>
      </c>
      <c r="CQ161" s="219">
        <v>0.100694444444444</v>
      </c>
      <c r="CS161" s="219">
        <f t="shared" si="615"/>
        <v>0.4236111111111111</v>
      </c>
      <c r="CT161" s="219">
        <v>0.5</v>
      </c>
      <c r="CU161" s="219">
        <v>0.50347222222222199</v>
      </c>
      <c r="CV161" s="219">
        <f t="shared" si="623"/>
        <v>0.98402777777777772</v>
      </c>
      <c r="CW161" s="219">
        <f t="shared" si="623"/>
        <v>0.19930555555555554</v>
      </c>
      <c r="CX161" s="219">
        <v>0.50347222222222199</v>
      </c>
      <c r="CY161" s="219">
        <v>0.100694444444444</v>
      </c>
      <c r="DA161" s="240">
        <v>0.5625</v>
      </c>
      <c r="DB161" s="240">
        <v>0.56944444444444497</v>
      </c>
      <c r="DC161" s="240">
        <v>0.56944444444444497</v>
      </c>
      <c r="DD161" s="240">
        <v>0.56944444444444497</v>
      </c>
      <c r="DE161" s="240">
        <v>0.56944444444444497</v>
      </c>
      <c r="DF161" s="240">
        <v>0.56944444444444497</v>
      </c>
      <c r="DG161" s="240">
        <v>0.56944444444444497</v>
      </c>
      <c r="DH161" s="240">
        <v>0.56944444444444497</v>
      </c>
      <c r="DI161" s="240">
        <v>0.56944444444444497</v>
      </c>
      <c r="DJ161" s="240">
        <v>0.56944444444444497</v>
      </c>
      <c r="DL161" s="2" t="str" cm="1">
        <f t="array" ref="DL161">_xlfn.IFNA(IF(INDEX(SectorsBlocks,ROW()-ROW(DL$5)+2,MATCH(SUBSTITUTE(RPName," ",""),SectorsBlocks_Top,0))&lt;&gt;0,INDEX(SectorsBlocks,ROW()-ROW(DL$5)+2,MATCH(SUBSTITUTE(RPName," ",""),SectorsBlocks_Top,0)),""),"")</f>
        <v>ZQN-BNE</v>
      </c>
      <c r="DM161" s="250" cm="1">
        <f t="array" ref="DM161">_xlfn.IFNA(IF(INDEX(SectorsBlocks,ROW()-ROW(DM$5)+2,MATCH(SUBSTITUTE(RPName," ",""),SectorsBlocks_Top,0))&lt;&gt;0,INDEX(SectorsBlocks,ROW()-ROW(DM$5)+2,MATCH(SUBSTITUTE(RPName," ",""),SectorsBlocks_Top,0)+1),""),"")</f>
        <v>0.16319444444444445</v>
      </c>
    </row>
    <row r="162" spans="68:117" ht="15" hidden="1" customHeight="1">
      <c r="BP162" s="236">
        <f ca="1"/>
        <v>0.1</v>
      </c>
      <c r="CK162" s="219">
        <f t="shared" si="614"/>
        <v>0.31944444444444442</v>
      </c>
      <c r="CL162" s="219">
        <v>0.50347222222222199</v>
      </c>
      <c r="CM162" s="219">
        <v>0.50694444444444398</v>
      </c>
      <c r="CN162" s="219">
        <f t="shared" si="622"/>
        <v>0.87708333333333333</v>
      </c>
      <c r="CO162" s="219">
        <f t="shared" si="622"/>
        <v>0.20694444444444443</v>
      </c>
      <c r="CP162" s="219">
        <v>0.50694444444444398</v>
      </c>
      <c r="CQ162" s="219">
        <v>0.101388888888889</v>
      </c>
      <c r="CS162" s="219">
        <f t="shared" si="615"/>
        <v>0.42708333333333331</v>
      </c>
      <c r="CT162" s="219">
        <v>0.50347222222222199</v>
      </c>
      <c r="CU162" s="219">
        <v>0.50694444444444398</v>
      </c>
      <c r="CV162" s="219">
        <f t="shared" si="623"/>
        <v>0.98472222222222217</v>
      </c>
      <c r="CW162" s="219">
        <f t="shared" si="623"/>
        <v>0.2</v>
      </c>
      <c r="CX162" s="219">
        <v>0.50694444444444398</v>
      </c>
      <c r="CY162" s="219">
        <v>0.101388888888889</v>
      </c>
      <c r="DA162" s="240">
        <v>0.56597222222222199</v>
      </c>
      <c r="DB162" s="240">
        <v>0.57291666666666696</v>
      </c>
      <c r="DC162" s="240">
        <v>0.57291666666666696</v>
      </c>
      <c r="DD162" s="240">
        <v>0.57291666666666696</v>
      </c>
      <c r="DE162" s="240">
        <v>0.57291666666666696</v>
      </c>
      <c r="DF162" s="240">
        <v>0.57291666666666696</v>
      </c>
      <c r="DG162" s="240">
        <v>0.57291666666666696</v>
      </c>
      <c r="DH162" s="240">
        <v>0.57291666666666696</v>
      </c>
      <c r="DI162" s="240">
        <v>0.57291666666666696</v>
      </c>
      <c r="DJ162" s="240">
        <v>0.57291666666666696</v>
      </c>
      <c r="DL162" s="2" t="str" cm="1">
        <f t="array" ref="DL162">_xlfn.IFNA(IF(INDEX(SectorsBlocks,ROW()-ROW(DL$5)+2,MATCH(SUBSTITUTE(RPName," ",""),SectorsBlocks_Top,0))&lt;&gt;0,INDEX(SectorsBlocks,ROW()-ROW(DL$5)+2,MATCH(SUBSTITUTE(RPName," ",""),SectorsBlocks_Top,0)),""),"")</f>
        <v>ZQN-MEL</v>
      </c>
      <c r="DM162" s="250" cm="1">
        <f t="array" ref="DM162">_xlfn.IFNA(IF(INDEX(SectorsBlocks,ROW()-ROW(DM$5)+2,MATCH(SUBSTITUTE(RPName," ",""),SectorsBlocks_Top,0))&lt;&gt;0,INDEX(SectorsBlocks,ROW()-ROW(DM$5)+2,MATCH(SUBSTITUTE(RPName," ",""),SectorsBlocks_Top,0)+1),""),"")</f>
        <v>0.14930555555555555</v>
      </c>
    </row>
    <row r="163" spans="68:117" ht="15" hidden="1" customHeight="1">
      <c r="BP163" s="236">
        <f ca="1"/>
        <v>0.100694444444444</v>
      </c>
      <c r="CK163" s="219">
        <f t="shared" si="614"/>
        <v>0.32291666666666663</v>
      </c>
      <c r="CL163" s="219">
        <v>0.50694444444444398</v>
      </c>
      <c r="CM163" s="219">
        <v>0.51041666666666696</v>
      </c>
      <c r="CN163" s="219">
        <f t="shared" si="622"/>
        <v>0.87777777777777777</v>
      </c>
      <c r="CO163" s="219">
        <f t="shared" si="622"/>
        <v>0.20763888888888887</v>
      </c>
      <c r="CP163" s="219">
        <v>0.51041666666666696</v>
      </c>
      <c r="CQ163" s="219">
        <v>0.102083333333333</v>
      </c>
      <c r="CS163" s="219">
        <f t="shared" si="615"/>
        <v>0.43055555555555552</v>
      </c>
      <c r="CT163" s="219">
        <v>0.50694444444444398</v>
      </c>
      <c r="CU163" s="219">
        <v>0.51041666666666696</v>
      </c>
      <c r="CV163" s="219">
        <f t="shared" si="623"/>
        <v>0.98541666666666672</v>
      </c>
      <c r="CW163" s="219">
        <f t="shared" si="623"/>
        <v>0.20069444444444445</v>
      </c>
      <c r="CX163" s="219">
        <v>0.51041666666666696</v>
      </c>
      <c r="CY163" s="219">
        <v>0.102083333333333</v>
      </c>
      <c r="DA163" s="240">
        <v>0.56944444444444497</v>
      </c>
      <c r="DB163" s="240">
        <v>0.57638888888888895</v>
      </c>
      <c r="DC163" s="240">
        <v>0.57638888888888895</v>
      </c>
      <c r="DD163" s="240">
        <v>0.57638888888888895</v>
      </c>
      <c r="DE163" s="240">
        <v>0.57638888888888895</v>
      </c>
      <c r="DF163" s="240">
        <v>0.57638888888888895</v>
      </c>
      <c r="DG163" s="240">
        <v>0.57638888888888895</v>
      </c>
      <c r="DH163" s="240">
        <v>0.57638888888888895</v>
      </c>
      <c r="DI163" s="240">
        <v>0.57638888888888895</v>
      </c>
      <c r="DJ163" s="240">
        <v>0.57638888888888895</v>
      </c>
      <c r="DL163" s="2" t="str" cm="1">
        <f t="array" ref="DL163">_xlfn.IFNA(IF(INDEX(SectorsBlocks,ROW()-ROW(DL$5)+2,MATCH(SUBSTITUTE(RPName," ",""),SectorsBlocks_Top,0))&lt;&gt;0,INDEX(SectorsBlocks,ROW()-ROW(DL$5)+2,MATCH(SUBSTITUTE(RPName," ",""),SectorsBlocks_Top,0)),""),"")</f>
        <v>ZQN-SYD</v>
      </c>
      <c r="DM163" s="250" cm="1">
        <f t="array" ref="DM163">_xlfn.IFNA(IF(INDEX(SectorsBlocks,ROW()-ROW(DM$5)+2,MATCH(SUBSTITUTE(RPName," ",""),SectorsBlocks_Top,0))&lt;&gt;0,INDEX(SectorsBlocks,ROW()-ROW(DM$5)+2,MATCH(SUBSTITUTE(RPName," ",""),SectorsBlocks_Top,0)+1),""),"")</f>
        <v>0.1388888888888889</v>
      </c>
    </row>
    <row r="164" spans="68:117" ht="15" hidden="1" customHeight="1">
      <c r="BP164" s="236">
        <f ca="1"/>
        <v>0.101388888888889</v>
      </c>
      <c r="CK164" s="219">
        <f t="shared" si="614"/>
        <v>0.3263888888888889</v>
      </c>
      <c r="CL164" s="219">
        <v>0.51041666666666696</v>
      </c>
      <c r="CM164" s="219">
        <v>0.51388888888888895</v>
      </c>
      <c r="CN164" s="219">
        <f t="shared" si="622"/>
        <v>0.87847222222222221</v>
      </c>
      <c r="CO164" s="219">
        <f t="shared" si="622"/>
        <v>0.20833333333333334</v>
      </c>
      <c r="CP164" s="219">
        <v>0.51388888888888895</v>
      </c>
      <c r="CQ164" s="219">
        <v>0.102777777777778</v>
      </c>
      <c r="CS164" s="219">
        <f t="shared" si="615"/>
        <v>0.43402777777777779</v>
      </c>
      <c r="CT164" s="219">
        <v>0.51041666666666696</v>
      </c>
      <c r="CU164" s="219">
        <v>0.51388888888888895</v>
      </c>
      <c r="CV164" s="219">
        <f t="shared" si="623"/>
        <v>0.98611111111111116</v>
      </c>
      <c r="CW164" s="219">
        <f t="shared" si="623"/>
        <v>0.2013888888888889</v>
      </c>
      <c r="CX164" s="219">
        <v>0.51388888888888895</v>
      </c>
      <c r="CY164" s="219">
        <v>0.102777777777778</v>
      </c>
      <c r="DA164" s="240">
        <v>0.57291666666666696</v>
      </c>
      <c r="DB164" s="240">
        <v>0.57986111111111105</v>
      </c>
      <c r="DC164" s="240">
        <v>0.57986111111111105</v>
      </c>
      <c r="DD164" s="240">
        <v>0.57986111111111105</v>
      </c>
      <c r="DE164" s="240">
        <v>0.57986111111111105</v>
      </c>
      <c r="DF164" s="240">
        <v>0.57986111111111105</v>
      </c>
      <c r="DG164" s="240">
        <v>0.57986111111111105</v>
      </c>
      <c r="DH164" s="240">
        <v>0.57986111111111105</v>
      </c>
      <c r="DI164" s="240">
        <v>0.57986111111111105</v>
      </c>
      <c r="DJ164" s="240">
        <v>0.57986111111111105</v>
      </c>
      <c r="DL164" s="2" t="str" cm="1">
        <f t="array" ref="DL164">_xlfn.IFNA(IF(INDEX(SectorsBlocks,ROW()-ROW(DL$5)+2,MATCH(SUBSTITUTE(RPName," ",""),SectorsBlocks_Top,0))&lt;&gt;0,INDEX(SectorsBlocks,ROW()-ROW(DL$5)+2,MATCH(SUBSTITUTE(RPName," ",""),SectorsBlocks_Top,0)),""),"")</f>
        <v/>
      </c>
      <c r="DM164" s="250" t="str" cm="1">
        <f t="array" ref="DM164">_xlfn.IFNA(IF(INDEX(SectorsBlocks,ROW()-ROW(DM$5)+2,MATCH(SUBSTITUTE(RPName," ",""),SectorsBlocks_Top,0))&lt;&gt;0,INDEX(SectorsBlocks,ROW()-ROW(DM$5)+2,MATCH(SUBSTITUTE(RPName," ",""),SectorsBlocks_Top,0)+1),""),"")</f>
        <v/>
      </c>
    </row>
    <row r="165" spans="68:117" ht="15" hidden="1" customHeight="1">
      <c r="BP165" s="236">
        <f ca="1"/>
        <v>0.102083333333333</v>
      </c>
      <c r="CK165" s="219">
        <f t="shared" si="614"/>
        <v>0.3298611111111111</v>
      </c>
      <c r="CL165" s="219">
        <v>0.51388888888888895</v>
      </c>
      <c r="CM165" s="219">
        <v>0.51736111111111105</v>
      </c>
      <c r="CN165" s="219">
        <f t="shared" si="622"/>
        <v>0.87916666666666665</v>
      </c>
      <c r="CO165" s="219">
        <f t="shared" si="622"/>
        <v>0.20902777777777778</v>
      </c>
      <c r="CP165" s="219">
        <v>0.51736111111111105</v>
      </c>
      <c r="CQ165" s="219">
        <v>0.10347222222222199</v>
      </c>
      <c r="CS165" s="219">
        <f t="shared" si="615"/>
        <v>0.4375</v>
      </c>
      <c r="CT165" s="219">
        <v>0.51388888888888895</v>
      </c>
      <c r="CU165" s="219">
        <v>0.51736111111111105</v>
      </c>
      <c r="CV165" s="219">
        <f t="shared" si="623"/>
        <v>0.9868055555555556</v>
      </c>
      <c r="CW165" s="219">
        <f t="shared" si="623"/>
        <v>0.20208333333333334</v>
      </c>
      <c r="CX165" s="219">
        <v>0.51736111111111105</v>
      </c>
      <c r="CY165" s="219">
        <v>0.10347222222222199</v>
      </c>
      <c r="DA165" s="240">
        <v>0.57638888888888895</v>
      </c>
      <c r="DB165" s="240">
        <v>0.58333333333333404</v>
      </c>
      <c r="DC165" s="240">
        <v>0.58333333333333404</v>
      </c>
      <c r="DD165" s="240">
        <v>0.58333333333333404</v>
      </c>
      <c r="DE165" s="240">
        <v>0.58333333333333404</v>
      </c>
      <c r="DF165" s="240">
        <v>0.58333333333333404</v>
      </c>
      <c r="DG165" s="240">
        <v>0.58333333333333404</v>
      </c>
      <c r="DH165" s="240">
        <v>0.58333333333333404</v>
      </c>
      <c r="DI165" s="240">
        <v>0.58333333333333404</v>
      </c>
      <c r="DJ165" s="240">
        <v>0.58333333333333404</v>
      </c>
      <c r="DL165" s="2" t="str" cm="1">
        <f t="array" ref="DL165">_xlfn.IFNA(IF(INDEX(SectorsBlocks,ROW()-ROW(DL$5)+2,MATCH(SUBSTITUTE(RPName," ",""),SectorsBlocks_Top,0))&lt;&gt;0,INDEX(SectorsBlocks,ROW()-ROW(DL$5)+2,MATCH(SUBSTITUTE(RPName," ",""),SectorsBlocks_Top,0)),""),"")</f>
        <v/>
      </c>
      <c r="DM165" s="250" t="str" cm="1">
        <f t="array" ref="DM165">_xlfn.IFNA(IF(INDEX(SectorsBlocks,ROW()-ROW(DM$5)+2,MATCH(SUBSTITUTE(RPName," ",""),SectorsBlocks_Top,0))&lt;&gt;0,INDEX(SectorsBlocks,ROW()-ROW(DM$5)+2,MATCH(SUBSTITUTE(RPName," ",""),SectorsBlocks_Top,0)+1),""),"")</f>
        <v/>
      </c>
    </row>
    <row r="166" spans="68:117" ht="15" hidden="1" customHeight="1">
      <c r="BP166" s="236">
        <f ca="1"/>
        <v>0.102777777777778</v>
      </c>
      <c r="CK166" s="219">
        <f t="shared" si="614"/>
        <v>0.33333333333333331</v>
      </c>
      <c r="CL166" s="219">
        <v>0.51736111111111105</v>
      </c>
      <c r="CM166" s="219">
        <v>0.52083333333333304</v>
      </c>
      <c r="CN166" s="219">
        <f t="shared" si="622"/>
        <v>0.87986111111111109</v>
      </c>
      <c r="CO166" s="219">
        <f t="shared" si="622"/>
        <v>0.20972222222222223</v>
      </c>
      <c r="CP166" s="219">
        <v>0.52083333333333304</v>
      </c>
      <c r="CQ166" s="219">
        <v>0.104166666666667</v>
      </c>
      <c r="CS166" s="219">
        <f t="shared" si="615"/>
        <v>0.44097222222222221</v>
      </c>
      <c r="CT166" s="219">
        <v>0.51736111111111105</v>
      </c>
      <c r="CU166" s="219">
        <v>0.52083333333333304</v>
      </c>
      <c r="CV166" s="219">
        <f t="shared" si="623"/>
        <v>0.98750000000000004</v>
      </c>
      <c r="CW166" s="219">
        <f t="shared" si="623"/>
        <v>0.20277777777777778</v>
      </c>
      <c r="CX166" s="219">
        <v>0.52083333333333304</v>
      </c>
      <c r="CY166" s="219">
        <v>0.104166666666667</v>
      </c>
      <c r="DA166" s="240">
        <v>0.57986111111111105</v>
      </c>
      <c r="DB166" s="240">
        <v>0.58680555555555602</v>
      </c>
      <c r="DC166" s="240">
        <v>0.58680555555555602</v>
      </c>
      <c r="DD166" s="240">
        <v>0.58680555555555602</v>
      </c>
      <c r="DE166" s="240">
        <v>0.58680555555555602</v>
      </c>
      <c r="DF166" s="240">
        <v>0.58680555555555602</v>
      </c>
      <c r="DG166" s="240">
        <v>0.58680555555555602</v>
      </c>
      <c r="DH166" s="240">
        <v>0.58680555555555602</v>
      </c>
      <c r="DI166" s="240">
        <v>0.58680555555555602</v>
      </c>
      <c r="DJ166" s="240">
        <v>0.58680555555555602</v>
      </c>
      <c r="DL166" s="2" t="str" cm="1">
        <f t="array" ref="DL166">_xlfn.IFNA(IF(INDEX(SectorsBlocks,ROW()-ROW(DL$5)+2,MATCH(SUBSTITUTE(RPName," ",""),SectorsBlocks_Top,0))&lt;&gt;0,INDEX(SectorsBlocks,ROW()-ROW(DL$5)+2,MATCH(SUBSTITUTE(RPName," ",""),SectorsBlocks_Top,0)),""),"")</f>
        <v/>
      </c>
      <c r="DM166" s="250" t="str" cm="1">
        <f t="array" ref="DM166">_xlfn.IFNA(IF(INDEX(SectorsBlocks,ROW()-ROW(DM$5)+2,MATCH(SUBSTITUTE(RPName," ",""),SectorsBlocks_Top,0))&lt;&gt;0,INDEX(SectorsBlocks,ROW()-ROW(DM$5)+2,MATCH(SUBSTITUTE(RPName," ",""),SectorsBlocks_Top,0)+1),""),"")</f>
        <v/>
      </c>
    </row>
    <row r="167" spans="68:117" ht="15" hidden="1" customHeight="1">
      <c r="BP167" s="236">
        <f ca="1"/>
        <v>0.10347222222222199</v>
      </c>
      <c r="CK167" s="219">
        <f t="shared" si="614"/>
        <v>0.33680555555555552</v>
      </c>
      <c r="CL167" s="219">
        <v>0.52083333333333304</v>
      </c>
      <c r="CM167" s="219">
        <v>0.52430555555555602</v>
      </c>
      <c r="CN167" s="219">
        <f t="shared" si="622"/>
        <v>0.88055555555555554</v>
      </c>
      <c r="CO167" s="219">
        <f t="shared" si="622"/>
        <v>0.21041666666666667</v>
      </c>
      <c r="CP167" s="219">
        <v>0.52430555555555602</v>
      </c>
      <c r="CQ167" s="219">
        <v>0.104861111111111</v>
      </c>
      <c r="CS167" s="219">
        <f t="shared" si="615"/>
        <v>0.44444444444444442</v>
      </c>
      <c r="CT167" s="219">
        <v>0.52083333333333304</v>
      </c>
      <c r="CU167" s="219">
        <v>0.52430555555555602</v>
      </c>
      <c r="CV167" s="219">
        <f t="shared" si="623"/>
        <v>0.98819444444444449</v>
      </c>
      <c r="CW167" s="219">
        <f t="shared" si="623"/>
        <v>0.20347222222222222</v>
      </c>
      <c r="CX167" s="219">
        <v>0.52430555555555602</v>
      </c>
      <c r="CY167" s="219">
        <v>0.104861111111111</v>
      </c>
      <c r="DA167" s="240">
        <v>0.58333333333333404</v>
      </c>
      <c r="DB167" s="240">
        <v>0.59027777777777801</v>
      </c>
      <c r="DC167" s="240">
        <v>0.59027777777777801</v>
      </c>
      <c r="DD167" s="240">
        <v>0.59027777777777801</v>
      </c>
      <c r="DE167" s="240">
        <v>0.59027777777777801</v>
      </c>
      <c r="DF167" s="240">
        <v>0.59027777777777801</v>
      </c>
      <c r="DG167" s="240">
        <v>0.59027777777777801</v>
      </c>
      <c r="DH167" s="240">
        <v>0.59027777777777801</v>
      </c>
      <c r="DI167" s="240">
        <v>0.59027777777777801</v>
      </c>
      <c r="DJ167" s="240">
        <v>0.59027777777777801</v>
      </c>
      <c r="DL167" s="2" t="str" cm="1">
        <f t="array" ref="DL167">_xlfn.IFNA(IF(INDEX(SectorsBlocks,ROW()-ROW(DL$5)+2,MATCH(SUBSTITUTE(RPName," ",""),SectorsBlocks_Top,0))&lt;&gt;0,INDEX(SectorsBlocks,ROW()-ROW(DL$5)+2,MATCH(SUBSTITUTE(RPName," ",""),SectorsBlocks_Top,0)),""),"")</f>
        <v/>
      </c>
      <c r="DM167" s="250" t="str" cm="1">
        <f t="array" ref="DM167">_xlfn.IFNA(IF(INDEX(SectorsBlocks,ROW()-ROW(DM$5)+2,MATCH(SUBSTITUTE(RPName," ",""),SectorsBlocks_Top,0))&lt;&gt;0,INDEX(SectorsBlocks,ROW()-ROW(DM$5)+2,MATCH(SUBSTITUTE(RPName," ",""),SectorsBlocks_Top,0)+1),""),"")</f>
        <v/>
      </c>
    </row>
    <row r="168" spans="68:117" ht="15" hidden="1" customHeight="1">
      <c r="BP168" s="236">
        <f ca="1"/>
        <v>0.104166666666667</v>
      </c>
      <c r="CK168" s="219">
        <f t="shared" si="614"/>
        <v>0.34027777777777779</v>
      </c>
      <c r="CL168" s="219">
        <v>0.52430555555555602</v>
      </c>
      <c r="CM168" s="219">
        <v>0.52777777777777801</v>
      </c>
      <c r="CN168" s="219">
        <f t="shared" si="622"/>
        <v>0.88124999999999998</v>
      </c>
      <c r="CO168" s="219">
        <f t="shared" si="622"/>
        <v>0.21111111111111111</v>
      </c>
      <c r="CP168" s="219">
        <v>0.52777777777777801</v>
      </c>
      <c r="CQ168" s="219">
        <v>0.105555555555556</v>
      </c>
      <c r="CS168" s="219">
        <f t="shared" si="615"/>
        <v>0.44791666666666663</v>
      </c>
      <c r="CT168" s="219">
        <v>0.52430555555555602</v>
      </c>
      <c r="CU168" s="219">
        <v>0.52777777777777801</v>
      </c>
      <c r="CV168" s="219">
        <f t="shared" si="623"/>
        <v>0.98888888888888893</v>
      </c>
      <c r="CW168" s="219">
        <f t="shared" si="623"/>
        <v>0.20416666666666666</v>
      </c>
      <c r="CX168" s="219">
        <v>0.52777777777777801</v>
      </c>
      <c r="CY168" s="219">
        <v>0.105555555555556</v>
      </c>
      <c r="DA168" s="240">
        <v>0.58680555555555602</v>
      </c>
      <c r="DB168" s="240">
        <v>0.59375</v>
      </c>
      <c r="DC168" s="240">
        <v>0.59375</v>
      </c>
      <c r="DD168" s="240">
        <v>0.59375</v>
      </c>
      <c r="DE168" s="240">
        <v>0.59375</v>
      </c>
      <c r="DF168" s="240">
        <v>0.59375</v>
      </c>
      <c r="DG168" s="240">
        <v>0.59375</v>
      </c>
      <c r="DH168" s="240">
        <v>0.59375</v>
      </c>
      <c r="DI168" s="240">
        <v>0.59375</v>
      </c>
      <c r="DJ168" s="240">
        <v>0.59375</v>
      </c>
      <c r="DL168" s="2" t="str" cm="1">
        <f t="array" ref="DL168">_xlfn.IFNA(IF(INDEX(SectorsBlocks,ROW()-ROW(DL$5)+2,MATCH(SUBSTITUTE(RPName," ",""),SectorsBlocks_Top,0))&lt;&gt;0,INDEX(SectorsBlocks,ROW()-ROW(DL$5)+2,MATCH(SUBSTITUTE(RPName," ",""),SectorsBlocks_Top,0)),""),"")</f>
        <v/>
      </c>
      <c r="DM168" s="250" t="str" cm="1">
        <f t="array" ref="DM168">_xlfn.IFNA(IF(INDEX(SectorsBlocks,ROW()-ROW(DM$5)+2,MATCH(SUBSTITUTE(RPName," ",""),SectorsBlocks_Top,0))&lt;&gt;0,INDEX(SectorsBlocks,ROW()-ROW(DM$5)+2,MATCH(SUBSTITUTE(RPName," ",""),SectorsBlocks_Top,0)+1),""),"")</f>
        <v/>
      </c>
    </row>
    <row r="169" spans="68:117" ht="15" hidden="1" customHeight="1">
      <c r="BP169" s="236">
        <f ca="1"/>
        <v>0.104861111111111</v>
      </c>
      <c r="CK169" s="219">
        <f t="shared" si="614"/>
        <v>0.34375</v>
      </c>
      <c r="CL169" s="219">
        <v>0.52777777777777801</v>
      </c>
      <c r="CM169" s="219">
        <v>0.53125</v>
      </c>
      <c r="CN169" s="219">
        <f t="shared" si="622"/>
        <v>0.88194444444444442</v>
      </c>
      <c r="CO169" s="219">
        <f t="shared" si="622"/>
        <v>0.21180555555555555</v>
      </c>
      <c r="CP169" s="219">
        <v>0.53125</v>
      </c>
      <c r="CQ169" s="219">
        <v>0.10625</v>
      </c>
      <c r="CS169" s="219">
        <f t="shared" si="615"/>
        <v>0.4513888888888889</v>
      </c>
      <c r="CT169" s="219">
        <v>0.52777777777777801</v>
      </c>
      <c r="CU169" s="219">
        <v>0.53125</v>
      </c>
      <c r="CV169" s="219">
        <f t="shared" si="623"/>
        <v>0.98958333333333337</v>
      </c>
      <c r="CW169" s="219">
        <f t="shared" si="623"/>
        <v>0.2048611111111111</v>
      </c>
      <c r="CX169" s="219">
        <v>0.53125</v>
      </c>
      <c r="CY169" s="219">
        <v>0.10625</v>
      </c>
      <c r="DA169" s="240">
        <v>0.59027777777777801</v>
      </c>
      <c r="DB169" s="240">
        <v>0.59722222222222199</v>
      </c>
      <c r="DC169" s="240">
        <v>0.59722222222222199</v>
      </c>
      <c r="DD169" s="240">
        <v>0.59722222222222199</v>
      </c>
      <c r="DE169" s="240">
        <v>0.59722222222222199</v>
      </c>
      <c r="DF169" s="240">
        <v>0.59722222222222199</v>
      </c>
      <c r="DG169" s="240">
        <v>0.59722222222222199</v>
      </c>
      <c r="DH169" s="240">
        <v>0.59722222222222199</v>
      </c>
      <c r="DI169" s="240">
        <v>0.59722222222222199</v>
      </c>
      <c r="DJ169" s="240">
        <v>0.59722222222222199</v>
      </c>
      <c r="DL169" s="2" t="str" cm="1">
        <f t="array" ref="DL169">_xlfn.IFNA(IF(INDEX(SectorsBlocks,ROW()-ROW(DL$5)+2,MATCH(SUBSTITUTE(RPName," ",""),SectorsBlocks_Top,0))&lt;&gt;0,INDEX(SectorsBlocks,ROW()-ROW(DL$5)+2,MATCH(SUBSTITUTE(RPName," ",""),SectorsBlocks_Top,0)),""),"")</f>
        <v/>
      </c>
      <c r="DM169" s="250" t="str" cm="1">
        <f t="array" ref="DM169">_xlfn.IFNA(IF(INDEX(SectorsBlocks,ROW()-ROW(DM$5)+2,MATCH(SUBSTITUTE(RPName," ",""),SectorsBlocks_Top,0))&lt;&gt;0,INDEX(SectorsBlocks,ROW()-ROW(DM$5)+2,MATCH(SUBSTITUTE(RPName," ",""),SectorsBlocks_Top,0)+1),""),"")</f>
        <v/>
      </c>
    </row>
    <row r="170" spans="68:117" ht="15" hidden="1" customHeight="1">
      <c r="BP170" s="236">
        <f ca="1"/>
        <v>0.105555555555556</v>
      </c>
      <c r="CK170" s="219">
        <f t="shared" ref="CK170:CK233" si="624">IF(CK169=1,TIME(0,5,0),TIME(HOUR(CK169),MINUTE(CK169),0)+TIME(0,5,0))</f>
        <v>0.34722222222222221</v>
      </c>
      <c r="CL170" s="219">
        <v>0.53125</v>
      </c>
      <c r="CM170" s="219">
        <v>0.53472222222222199</v>
      </c>
      <c r="CN170" s="219">
        <f t="shared" si="622"/>
        <v>0.88263888888888886</v>
      </c>
      <c r="CO170" s="219">
        <f t="shared" si="622"/>
        <v>0.21249999999999999</v>
      </c>
      <c r="CP170" s="219">
        <v>0.53472222222222199</v>
      </c>
      <c r="CQ170" s="219">
        <v>0.106944444444444</v>
      </c>
      <c r="CS170" s="219">
        <f t="shared" ref="CS170:CS233" si="625">IF(CS169=1,TIME(0,5,0),TIME(HOUR(CS169),MINUTE(CS169),0)+TIME(0,5,0))</f>
        <v>0.4548611111111111</v>
      </c>
      <c r="CT170" s="219">
        <v>0.53125</v>
      </c>
      <c r="CU170" s="219">
        <v>0.53472222222222199</v>
      </c>
      <c r="CV170" s="219">
        <f t="shared" si="623"/>
        <v>0.99027777777777781</v>
      </c>
      <c r="CW170" s="219">
        <f t="shared" si="623"/>
        <v>0.20555555555555555</v>
      </c>
      <c r="CX170" s="219">
        <v>0.53472222222222199</v>
      </c>
      <c r="CY170" s="219">
        <v>0.106944444444444</v>
      </c>
      <c r="DA170" s="240">
        <v>0.59375</v>
      </c>
      <c r="DB170" s="240">
        <v>0.60069444444444497</v>
      </c>
      <c r="DC170" s="240">
        <v>0.60069444444444497</v>
      </c>
      <c r="DD170" s="240">
        <v>0.60069444444444497</v>
      </c>
      <c r="DE170" s="240">
        <v>0.60069444444444497</v>
      </c>
      <c r="DF170" s="240">
        <v>0.60069444444444497</v>
      </c>
      <c r="DG170" s="240">
        <v>0.60069444444444497</v>
      </c>
      <c r="DH170" s="240">
        <v>0.60069444444444497</v>
      </c>
      <c r="DI170" s="240">
        <v>0.60069444444444497</v>
      </c>
      <c r="DJ170" s="240">
        <v>0.60069444444444497</v>
      </c>
      <c r="DL170" s="2" t="str" cm="1">
        <f t="array" ref="DL170">_xlfn.IFNA(IF(INDEX(SectorsBlocks,ROW()-ROW(DL$5)+2,MATCH(SUBSTITUTE(RPName," ",""),SectorsBlocks_Top,0))&lt;&gt;0,INDEX(SectorsBlocks,ROW()-ROW(DL$5)+2,MATCH(SUBSTITUTE(RPName," ",""),SectorsBlocks_Top,0)),""),"")</f>
        <v/>
      </c>
      <c r="DM170" s="250" t="str" cm="1">
        <f t="array" ref="DM170">_xlfn.IFNA(IF(INDEX(SectorsBlocks,ROW()-ROW(DM$5)+2,MATCH(SUBSTITUTE(RPName," ",""),SectorsBlocks_Top,0))&lt;&gt;0,INDEX(SectorsBlocks,ROW()-ROW(DM$5)+2,MATCH(SUBSTITUTE(RPName," ",""),SectorsBlocks_Top,0)+1),""),"")</f>
        <v/>
      </c>
    </row>
    <row r="171" spans="68:117" ht="15" hidden="1" customHeight="1">
      <c r="BP171" s="236">
        <f ca="1"/>
        <v>0.10625</v>
      </c>
      <c r="CK171" s="219">
        <f t="shared" si="624"/>
        <v>0.35069444444444442</v>
      </c>
      <c r="CL171" s="219">
        <v>0.53472222222222199</v>
      </c>
      <c r="CM171" s="219">
        <v>0.53819444444444398</v>
      </c>
      <c r="CN171" s="219">
        <f t="shared" si="622"/>
        <v>0.8833333333333333</v>
      </c>
      <c r="CO171" s="219">
        <f t="shared" si="622"/>
        <v>0.21319444444444444</v>
      </c>
      <c r="CP171" s="219">
        <v>0.53819444444444398</v>
      </c>
      <c r="CQ171" s="219">
        <v>0.10763888888888901</v>
      </c>
      <c r="CS171" s="219">
        <f t="shared" si="625"/>
        <v>0.45833333333333331</v>
      </c>
      <c r="CT171" s="219">
        <v>0.53472222222222199</v>
      </c>
      <c r="CU171" s="219">
        <v>0.53819444444444398</v>
      </c>
      <c r="CV171" s="219">
        <f t="shared" si="623"/>
        <v>0.99097222222222225</v>
      </c>
      <c r="CW171" s="219">
        <f t="shared" si="623"/>
        <v>0.20624999999999999</v>
      </c>
      <c r="CX171" s="219">
        <v>0.53819444444444398</v>
      </c>
      <c r="CY171" s="219">
        <v>0.10763888888888901</v>
      </c>
      <c r="DA171" s="240">
        <v>0.59722222222222199</v>
      </c>
      <c r="DB171" s="240">
        <v>0.60416666666666696</v>
      </c>
      <c r="DC171" s="240">
        <v>0.60416666666666696</v>
      </c>
      <c r="DD171" s="240">
        <v>0.60416666666666696</v>
      </c>
      <c r="DE171" s="240">
        <v>0.60416666666666696</v>
      </c>
      <c r="DF171" s="240">
        <v>0.60416666666666696</v>
      </c>
      <c r="DG171" s="240">
        <v>0.60416666666666696</v>
      </c>
      <c r="DH171" s="240">
        <v>0.60416666666666696</v>
      </c>
      <c r="DI171" s="240">
        <v>0.60416666666666696</v>
      </c>
      <c r="DJ171" s="240">
        <v>0.60416666666666696</v>
      </c>
      <c r="DL171" s="2" t="str" cm="1">
        <f t="array" ref="DL171">_xlfn.IFNA(IF(INDEX(SectorsBlocks,ROW()-ROW(DL$5)+2,MATCH(SUBSTITUTE(RPName," ",""),SectorsBlocks_Top,0))&lt;&gt;0,INDEX(SectorsBlocks,ROW()-ROW(DL$5)+2,MATCH(SUBSTITUTE(RPName," ",""),SectorsBlocks_Top,0)),""),"")</f>
        <v/>
      </c>
      <c r="DM171" s="250" t="str" cm="1">
        <f t="array" ref="DM171">_xlfn.IFNA(IF(INDEX(SectorsBlocks,ROW()-ROW(DM$5)+2,MATCH(SUBSTITUTE(RPName," ",""),SectorsBlocks_Top,0))&lt;&gt;0,INDEX(SectorsBlocks,ROW()-ROW(DM$5)+2,MATCH(SUBSTITUTE(RPName," ",""),SectorsBlocks_Top,0)+1),""),"")</f>
        <v/>
      </c>
    </row>
    <row r="172" spans="68:117" ht="15" hidden="1" customHeight="1">
      <c r="BP172" s="236">
        <f ca="1"/>
        <v>0.106944444444444</v>
      </c>
      <c r="CK172" s="219">
        <f t="shared" si="624"/>
        <v>0.35416666666666663</v>
      </c>
      <c r="CL172" s="219">
        <v>0.53819444444444398</v>
      </c>
      <c r="CM172" s="219">
        <v>0.54166666666666696</v>
      </c>
      <c r="CN172" s="219">
        <f t="shared" si="622"/>
        <v>0.88402777777777775</v>
      </c>
      <c r="CO172" s="219">
        <f t="shared" si="622"/>
        <v>0.21388888888888888</v>
      </c>
      <c r="CP172" s="219">
        <v>0.54166666666666696</v>
      </c>
      <c r="CQ172" s="219">
        <v>0.108333333333333</v>
      </c>
      <c r="CS172" s="219">
        <f t="shared" si="625"/>
        <v>0.46180555555555552</v>
      </c>
      <c r="CT172" s="219">
        <v>0.53819444444444398</v>
      </c>
      <c r="CU172" s="219">
        <v>0.54166666666666696</v>
      </c>
      <c r="CV172" s="219">
        <f t="shared" si="623"/>
        <v>0.9916666666666667</v>
      </c>
      <c r="CW172" s="219">
        <f t="shared" si="623"/>
        <v>0.20694444444444443</v>
      </c>
      <c r="CX172" s="219">
        <v>0.54166666666666696</v>
      </c>
      <c r="CY172" s="219">
        <v>0.108333333333333</v>
      </c>
      <c r="DA172" s="240">
        <v>0.60069444444444497</v>
      </c>
      <c r="DB172" s="240">
        <v>0.60763888888888895</v>
      </c>
      <c r="DC172" s="240">
        <v>0.60763888888888895</v>
      </c>
      <c r="DD172" s="240">
        <v>0.60763888888888895</v>
      </c>
      <c r="DE172" s="240">
        <v>0.60763888888888895</v>
      </c>
      <c r="DF172" s="240">
        <v>0.60763888888888895</v>
      </c>
      <c r="DG172" s="240">
        <v>0.60763888888888895</v>
      </c>
      <c r="DH172" s="240">
        <v>0.60763888888888895</v>
      </c>
      <c r="DI172" s="240">
        <v>0.60763888888888895</v>
      </c>
      <c r="DJ172" s="240">
        <v>0.60763888888888895</v>
      </c>
      <c r="DL172" s="2" t="str" cm="1">
        <f t="array" ref="DL172">_xlfn.IFNA(IF(INDEX(SectorsBlocks,ROW()-ROW(DL$5)+2,MATCH(SUBSTITUTE(RPName," ",""),SectorsBlocks_Top,0))&lt;&gt;0,INDEX(SectorsBlocks,ROW()-ROW(DL$5)+2,MATCH(SUBSTITUTE(RPName," ",""),SectorsBlocks_Top,0)),""),"")</f>
        <v/>
      </c>
      <c r="DM172" s="250" t="str" cm="1">
        <f t="array" ref="DM172">_xlfn.IFNA(IF(INDEX(SectorsBlocks,ROW()-ROW(DM$5)+2,MATCH(SUBSTITUTE(RPName," ",""),SectorsBlocks_Top,0))&lt;&gt;0,INDEX(SectorsBlocks,ROW()-ROW(DM$5)+2,MATCH(SUBSTITUTE(RPName," ",""),SectorsBlocks_Top,0)+1),""),"")</f>
        <v/>
      </c>
    </row>
    <row r="173" spans="68:117" ht="15" hidden="1" customHeight="1">
      <c r="BP173" s="236">
        <f ca="1"/>
        <v>0.10763888888888901</v>
      </c>
      <c r="CK173" s="219">
        <f t="shared" si="624"/>
        <v>0.3576388888888889</v>
      </c>
      <c r="CL173" s="219">
        <v>0.54166666666666696</v>
      </c>
      <c r="CM173" s="219">
        <v>0.54513888888888895</v>
      </c>
      <c r="CN173" s="219">
        <f t="shared" si="622"/>
        <v>0.88472222222222219</v>
      </c>
      <c r="CO173" s="219">
        <f t="shared" si="622"/>
        <v>0.21458333333333332</v>
      </c>
      <c r="CP173" s="219">
        <v>0.54513888888888895</v>
      </c>
      <c r="CQ173" s="219">
        <v>0.109027777777778</v>
      </c>
      <c r="CS173" s="219">
        <f t="shared" si="625"/>
        <v>0.46527777777777779</v>
      </c>
      <c r="CT173" s="219">
        <v>0.54166666666666696</v>
      </c>
      <c r="CU173" s="219">
        <v>0.54513888888888895</v>
      </c>
      <c r="CV173" s="219">
        <f t="shared" si="623"/>
        <v>0.99236111111111114</v>
      </c>
      <c r="CW173" s="219">
        <f t="shared" si="623"/>
        <v>0.20763888888888887</v>
      </c>
      <c r="CX173" s="219">
        <v>0.54513888888888895</v>
      </c>
      <c r="CY173" s="219">
        <v>0.109027777777778</v>
      </c>
      <c r="DA173" s="240">
        <v>0.60416666666666696</v>
      </c>
      <c r="DB173" s="240">
        <v>0.61111111111111105</v>
      </c>
      <c r="DC173" s="240">
        <v>0.61111111111111105</v>
      </c>
      <c r="DD173" s="240">
        <v>0.61111111111111105</v>
      </c>
      <c r="DE173" s="240">
        <v>0.61111111111111105</v>
      </c>
      <c r="DF173" s="240">
        <v>0.61111111111111105</v>
      </c>
      <c r="DG173" s="240">
        <v>0.61111111111111105</v>
      </c>
      <c r="DH173" s="240">
        <v>0.61111111111111105</v>
      </c>
      <c r="DI173" s="240">
        <v>0.61111111111111105</v>
      </c>
      <c r="DJ173" s="240">
        <v>0.61111111111111105</v>
      </c>
      <c r="DL173" s="2" t="str" cm="1">
        <f t="array" ref="DL173">_xlfn.IFNA(IF(INDEX(SectorsBlocks,ROW()-ROW(DL$5)+2,MATCH(SUBSTITUTE(RPName," ",""),SectorsBlocks_Top,0))&lt;&gt;0,INDEX(SectorsBlocks,ROW()-ROW(DL$5)+2,MATCH(SUBSTITUTE(RPName," ",""),SectorsBlocks_Top,0)),""),"")</f>
        <v/>
      </c>
      <c r="DM173" s="250" t="str" cm="1">
        <f t="array" ref="DM173">_xlfn.IFNA(IF(INDEX(SectorsBlocks,ROW()-ROW(DM$5)+2,MATCH(SUBSTITUTE(RPName," ",""),SectorsBlocks_Top,0))&lt;&gt;0,INDEX(SectorsBlocks,ROW()-ROW(DM$5)+2,MATCH(SUBSTITUTE(RPName," ",""),SectorsBlocks_Top,0)+1),""),"")</f>
        <v/>
      </c>
    </row>
    <row r="174" spans="68:117" ht="15" hidden="1" customHeight="1">
      <c r="BP174" s="236">
        <f ca="1"/>
        <v>0.108333333333333</v>
      </c>
      <c r="CK174" s="219">
        <f t="shared" si="624"/>
        <v>0.3611111111111111</v>
      </c>
      <c r="CL174" s="219">
        <v>0.54513888888888895</v>
      </c>
      <c r="CM174" s="219">
        <v>0.54861111111111105</v>
      </c>
      <c r="CN174" s="219">
        <f t="shared" si="622"/>
        <v>0.88541666666666663</v>
      </c>
      <c r="CO174" s="219">
        <f t="shared" si="622"/>
        <v>0.21527777777777776</v>
      </c>
      <c r="CP174" s="219">
        <v>0.54861111111111105</v>
      </c>
      <c r="CQ174" s="219">
        <v>0.109722222222222</v>
      </c>
      <c r="CS174" s="219">
        <f t="shared" si="625"/>
        <v>0.46875</v>
      </c>
      <c r="CT174" s="219">
        <v>0.54513888888888895</v>
      </c>
      <c r="CU174" s="219">
        <v>0.54861111111111105</v>
      </c>
      <c r="CV174" s="219">
        <f t="shared" si="623"/>
        <v>0.99305555555555558</v>
      </c>
      <c r="CW174" s="219">
        <f t="shared" si="623"/>
        <v>0.20833333333333334</v>
      </c>
      <c r="CX174" s="219">
        <v>0.54861111111111105</v>
      </c>
      <c r="CY174" s="219">
        <v>0.109722222222222</v>
      </c>
      <c r="DA174" s="240">
        <v>0.60763888888888895</v>
      </c>
      <c r="DB174" s="240">
        <v>0.61458333333333404</v>
      </c>
      <c r="DC174" s="240">
        <v>0.61458333333333404</v>
      </c>
      <c r="DD174" s="240">
        <v>0.61458333333333404</v>
      </c>
      <c r="DE174" s="240">
        <v>0.61458333333333404</v>
      </c>
      <c r="DF174" s="240">
        <v>0.61458333333333404</v>
      </c>
      <c r="DG174" s="240">
        <v>0.61458333333333404</v>
      </c>
      <c r="DH174" s="240">
        <v>0.61458333333333404</v>
      </c>
      <c r="DI174" s="240">
        <v>0.61458333333333404</v>
      </c>
      <c r="DJ174" s="240">
        <v>0.61458333333333404</v>
      </c>
      <c r="DL174" s="2" t="str" cm="1">
        <f t="array" ref="DL174">_xlfn.IFNA(IF(INDEX(SectorsBlocks,ROW()-ROW(DL$5)+2,MATCH(SUBSTITUTE(RPName," ",""),SectorsBlocks_Top,0))&lt;&gt;0,INDEX(SectorsBlocks,ROW()-ROW(DL$5)+2,MATCH(SUBSTITUTE(RPName," ",""),SectorsBlocks_Top,0)),""),"")</f>
        <v/>
      </c>
      <c r="DM174" s="250" t="str" cm="1">
        <f t="array" ref="DM174">_xlfn.IFNA(IF(INDEX(SectorsBlocks,ROW()-ROW(DM$5)+2,MATCH(SUBSTITUTE(RPName," ",""),SectorsBlocks_Top,0))&lt;&gt;0,INDEX(SectorsBlocks,ROW()-ROW(DM$5)+2,MATCH(SUBSTITUTE(RPName," ",""),SectorsBlocks_Top,0)+1),""),"")</f>
        <v/>
      </c>
    </row>
    <row r="175" spans="68:117" ht="15" hidden="1" customHeight="1">
      <c r="BP175" s="236">
        <f ca="1"/>
        <v>0.109027777777778</v>
      </c>
      <c r="CK175" s="219">
        <f t="shared" si="624"/>
        <v>0.36458333333333331</v>
      </c>
      <c r="CL175" s="219">
        <v>0.54861111111111105</v>
      </c>
      <c r="CM175" s="219">
        <v>0.55208333333333304</v>
      </c>
      <c r="CN175" s="219">
        <f t="shared" si="622"/>
        <v>0.88611111111111107</v>
      </c>
      <c r="CO175" s="219">
        <f t="shared" si="622"/>
        <v>0.21597222222222223</v>
      </c>
      <c r="CP175" s="219">
        <v>0.55208333333333304</v>
      </c>
      <c r="CQ175" s="219">
        <v>0.110416666666667</v>
      </c>
      <c r="CS175" s="219">
        <f t="shared" si="625"/>
        <v>0.47222222222222221</v>
      </c>
      <c r="CT175" s="219">
        <v>0.54861111111111105</v>
      </c>
      <c r="CU175" s="219">
        <v>0.55208333333333304</v>
      </c>
      <c r="CV175" s="219">
        <f t="shared" si="623"/>
        <v>0.99375000000000002</v>
      </c>
      <c r="CW175" s="219">
        <f t="shared" si="623"/>
        <v>0.20902777777777778</v>
      </c>
      <c r="CX175" s="219">
        <v>0.55208333333333304</v>
      </c>
      <c r="CY175" s="219">
        <v>0.110416666666667</v>
      </c>
      <c r="DA175" s="240">
        <v>0.61111111111111105</v>
      </c>
      <c r="DB175" s="240">
        <v>0.61805555555555602</v>
      </c>
      <c r="DC175" s="240">
        <v>0.61805555555555602</v>
      </c>
      <c r="DD175" s="240">
        <v>0.61805555555555602</v>
      </c>
      <c r="DE175" s="240">
        <v>0.61805555555555602</v>
      </c>
      <c r="DF175" s="240">
        <v>0.61805555555555602</v>
      </c>
      <c r="DG175" s="240">
        <v>0.61805555555555602</v>
      </c>
      <c r="DH175" s="240">
        <v>0.61805555555555602</v>
      </c>
      <c r="DI175" s="240">
        <v>0.61805555555555602</v>
      </c>
      <c r="DJ175" s="240">
        <v>0.61805555555555602</v>
      </c>
      <c r="DL175" s="2" t="str" cm="1">
        <f t="array" ref="DL175">_xlfn.IFNA(IF(INDEX(SectorsBlocks,ROW()-ROW(DL$5)+2,MATCH(SUBSTITUTE(RPName," ",""),SectorsBlocks_Top,0))&lt;&gt;0,INDEX(SectorsBlocks,ROW()-ROW(DL$5)+2,MATCH(SUBSTITUTE(RPName," ",""),SectorsBlocks_Top,0)),""),"")</f>
        <v/>
      </c>
      <c r="DM175" s="250" t="str" cm="1">
        <f t="array" ref="DM175">_xlfn.IFNA(IF(INDEX(SectorsBlocks,ROW()-ROW(DM$5)+2,MATCH(SUBSTITUTE(RPName," ",""),SectorsBlocks_Top,0))&lt;&gt;0,INDEX(SectorsBlocks,ROW()-ROW(DM$5)+2,MATCH(SUBSTITUTE(RPName," ",""),SectorsBlocks_Top,0)+1),""),"")</f>
        <v/>
      </c>
    </row>
    <row r="176" spans="68:117" ht="15" hidden="1" customHeight="1">
      <c r="BP176" s="236">
        <f ca="1"/>
        <v>0.109722222222222</v>
      </c>
      <c r="CK176" s="219">
        <f t="shared" si="624"/>
        <v>0.36805555555555552</v>
      </c>
      <c r="CL176" s="219">
        <v>0.55208333333333304</v>
      </c>
      <c r="CM176" s="219">
        <v>0.55555555555555602</v>
      </c>
      <c r="CN176" s="219">
        <f t="shared" ref="CN176:CO191" si="626">IF(CN175=1,TIME(0,1,0),TIME(HOUR(CN175),MINUTE(CN175),0)+TIME(0,1,0))</f>
        <v>0.88680555555555551</v>
      </c>
      <c r="CO176" s="219">
        <f t="shared" si="626"/>
        <v>0.21666666666666667</v>
      </c>
      <c r="CP176" s="219">
        <v>0.55555555555555602</v>
      </c>
      <c r="CQ176" s="219">
        <v>0.11111111111111099</v>
      </c>
      <c r="CS176" s="219">
        <f t="shared" si="625"/>
        <v>0.47569444444444442</v>
      </c>
      <c r="CT176" s="219">
        <v>0.55208333333333304</v>
      </c>
      <c r="CU176" s="219">
        <v>0.55555555555555602</v>
      </c>
      <c r="CV176" s="219">
        <f t="shared" ref="CV176:CW191" si="627">IF(CV175=1,TIME(0,1,0),TIME(HOUR(CV175),MINUTE(CV175),0)+TIME(0,1,0))</f>
        <v>0.99444444444444446</v>
      </c>
      <c r="CW176" s="219">
        <f t="shared" si="627"/>
        <v>0.20972222222222223</v>
      </c>
      <c r="CX176" s="219">
        <v>0.55555555555555602</v>
      </c>
      <c r="CY176" s="219">
        <v>0.11111111111111099</v>
      </c>
      <c r="DA176" s="240">
        <v>0.61458333333333404</v>
      </c>
      <c r="DB176" s="240">
        <v>0.62152777777777801</v>
      </c>
      <c r="DC176" s="240">
        <v>0.62152777777777801</v>
      </c>
      <c r="DD176" s="240">
        <v>0.62152777777777801</v>
      </c>
      <c r="DE176" s="240">
        <v>0.62152777777777801</v>
      </c>
      <c r="DF176" s="240">
        <v>0.62152777777777801</v>
      </c>
      <c r="DG176" s="240">
        <v>0.62152777777777801</v>
      </c>
      <c r="DH176" s="240">
        <v>0.62152777777777801</v>
      </c>
      <c r="DI176" s="240">
        <v>0.62152777777777801</v>
      </c>
      <c r="DJ176" s="240">
        <v>0.62152777777777801</v>
      </c>
      <c r="DL176" s="2" t="str" cm="1">
        <f t="array" ref="DL176">_xlfn.IFNA(IF(INDEX(SectorsBlocks,ROW()-ROW(DL$5)+2,MATCH(SUBSTITUTE(RPName," ",""),SectorsBlocks_Top,0))&lt;&gt;0,INDEX(SectorsBlocks,ROW()-ROW(DL$5)+2,MATCH(SUBSTITUTE(RPName," ",""),SectorsBlocks_Top,0)),""),"")</f>
        <v/>
      </c>
      <c r="DM176" s="250" t="str" cm="1">
        <f t="array" ref="DM176">_xlfn.IFNA(IF(INDEX(SectorsBlocks,ROW()-ROW(DM$5)+2,MATCH(SUBSTITUTE(RPName," ",""),SectorsBlocks_Top,0))&lt;&gt;0,INDEX(SectorsBlocks,ROW()-ROW(DM$5)+2,MATCH(SUBSTITUTE(RPName," ",""),SectorsBlocks_Top,0)+1),""),"")</f>
        <v/>
      </c>
    </row>
    <row r="177" spans="68:117" ht="15" hidden="1" customHeight="1">
      <c r="BP177" s="236">
        <f ca="1"/>
        <v>0.110416666666667</v>
      </c>
      <c r="CK177" s="219">
        <f t="shared" si="624"/>
        <v>0.37152777777777779</v>
      </c>
      <c r="CL177" s="219">
        <v>0.55555555555555602</v>
      </c>
      <c r="CM177" s="219">
        <v>0.55902777777777801</v>
      </c>
      <c r="CN177" s="219">
        <f t="shared" si="626"/>
        <v>0.88749999999999996</v>
      </c>
      <c r="CO177" s="219">
        <f t="shared" si="626"/>
        <v>0.21736111111111112</v>
      </c>
      <c r="CP177" s="219">
        <v>0.55902777777777801</v>
      </c>
      <c r="CQ177" s="219">
        <v>0.111805555555556</v>
      </c>
      <c r="CS177" s="219">
        <f t="shared" si="625"/>
        <v>0.47916666666666663</v>
      </c>
      <c r="CT177" s="219">
        <v>0.55555555555555602</v>
      </c>
      <c r="CU177" s="219">
        <v>0.55902777777777801</v>
      </c>
      <c r="CV177" s="219">
        <f t="shared" si="627"/>
        <v>0.99513888888888891</v>
      </c>
      <c r="CW177" s="219">
        <f t="shared" si="627"/>
        <v>0.21041666666666667</v>
      </c>
      <c r="CX177" s="219">
        <v>0.55902777777777801</v>
      </c>
      <c r="CY177" s="219">
        <v>0.111805555555556</v>
      </c>
      <c r="DA177" s="240">
        <v>0.61805555555555602</v>
      </c>
      <c r="DB177" s="240">
        <v>0.625</v>
      </c>
      <c r="DC177" s="240">
        <v>0.625</v>
      </c>
      <c r="DD177" s="240">
        <v>0.625</v>
      </c>
      <c r="DE177" s="240">
        <v>0.625</v>
      </c>
      <c r="DF177" s="240">
        <v>0.625</v>
      </c>
      <c r="DG177" s="240">
        <v>0.625</v>
      </c>
      <c r="DH177" s="240">
        <v>0.625</v>
      </c>
      <c r="DI177" s="240">
        <v>0.625</v>
      </c>
      <c r="DJ177" s="240">
        <v>0.625</v>
      </c>
      <c r="DL177" s="2" t="str" cm="1">
        <f t="array" ref="DL177">_xlfn.IFNA(IF(INDEX(SectorsBlocks,ROW()-ROW(DL$5)+2,MATCH(SUBSTITUTE(RPName," ",""),SectorsBlocks_Top,0))&lt;&gt;0,INDEX(SectorsBlocks,ROW()-ROW(DL$5)+2,MATCH(SUBSTITUTE(RPName," ",""),SectorsBlocks_Top,0)),""),"")</f>
        <v/>
      </c>
      <c r="DM177" s="250" t="str" cm="1">
        <f t="array" ref="DM177">_xlfn.IFNA(IF(INDEX(SectorsBlocks,ROW()-ROW(DM$5)+2,MATCH(SUBSTITUTE(RPName," ",""),SectorsBlocks_Top,0))&lt;&gt;0,INDEX(SectorsBlocks,ROW()-ROW(DM$5)+2,MATCH(SUBSTITUTE(RPName," ",""),SectorsBlocks_Top,0)+1),""),"")</f>
        <v/>
      </c>
    </row>
    <row r="178" spans="68:117" ht="15" hidden="1" customHeight="1">
      <c r="BP178" s="236">
        <f ca="1"/>
        <v>0.11111111111111099</v>
      </c>
      <c r="CK178" s="219">
        <f t="shared" si="624"/>
        <v>0.375</v>
      </c>
      <c r="CL178" s="219">
        <v>0.55902777777777801</v>
      </c>
      <c r="CM178" s="219">
        <v>0.5625</v>
      </c>
      <c r="CN178" s="219">
        <f t="shared" si="626"/>
        <v>0.8881944444444444</v>
      </c>
      <c r="CO178" s="219">
        <f t="shared" si="626"/>
        <v>0.21805555555555556</v>
      </c>
      <c r="CP178" s="219">
        <v>0.5625</v>
      </c>
      <c r="CQ178" s="219">
        <v>0.1125</v>
      </c>
      <c r="CS178" s="219">
        <f t="shared" si="625"/>
        <v>0.4826388888888889</v>
      </c>
      <c r="CT178" s="219">
        <v>0.55902777777777801</v>
      </c>
      <c r="CU178" s="219">
        <v>0.5625</v>
      </c>
      <c r="CV178" s="219">
        <f t="shared" si="627"/>
        <v>0.99583333333333335</v>
      </c>
      <c r="CW178" s="219">
        <f t="shared" si="627"/>
        <v>0.21111111111111111</v>
      </c>
      <c r="CX178" s="219">
        <v>0.5625</v>
      </c>
      <c r="CY178" s="219">
        <v>0.1125</v>
      </c>
      <c r="DA178" s="240">
        <v>0.62152777777777801</v>
      </c>
      <c r="DB178" s="240"/>
      <c r="DC178" s="240"/>
      <c r="DD178" s="240"/>
      <c r="DE178" s="240"/>
      <c r="DF178" s="240"/>
      <c r="DG178" s="240"/>
      <c r="DH178" s="240"/>
      <c r="DI178" s="240"/>
      <c r="DJ178" s="240"/>
      <c r="DL178" s="2" t="str" cm="1">
        <f t="array" ref="DL178">_xlfn.IFNA(IF(INDEX(SectorsBlocks,ROW()-ROW(DL$5)+2,MATCH(SUBSTITUTE(RPName," ",""),SectorsBlocks_Top,0))&lt;&gt;0,INDEX(SectorsBlocks,ROW()-ROW(DL$5)+2,MATCH(SUBSTITUTE(RPName," ",""),SectorsBlocks_Top,0)),""),"")</f>
        <v/>
      </c>
      <c r="DM178" s="250" t="str" cm="1">
        <f t="array" ref="DM178">_xlfn.IFNA(IF(INDEX(SectorsBlocks,ROW()-ROW(DM$5)+2,MATCH(SUBSTITUTE(RPName," ",""),SectorsBlocks_Top,0))&lt;&gt;0,INDEX(SectorsBlocks,ROW()-ROW(DM$5)+2,MATCH(SUBSTITUTE(RPName," ",""),SectorsBlocks_Top,0)+1),""),"")</f>
        <v/>
      </c>
    </row>
    <row r="179" spans="68:117" ht="15" hidden="1" customHeight="1">
      <c r="BP179" s="236">
        <f ca="1"/>
        <v>0.111805555555556</v>
      </c>
      <c r="CK179" s="219">
        <f t="shared" si="624"/>
        <v>0.37847222222222221</v>
      </c>
      <c r="CL179" s="219">
        <v>0.5625</v>
      </c>
      <c r="CM179" s="219">
        <v>0.56597222222222199</v>
      </c>
      <c r="CN179" s="219">
        <f t="shared" si="626"/>
        <v>0.88888888888888884</v>
      </c>
      <c r="CO179" s="219">
        <f t="shared" si="626"/>
        <v>0.21875</v>
      </c>
      <c r="CP179" s="219">
        <v>0.56597222222222199</v>
      </c>
      <c r="CQ179" s="219">
        <v>0.113194444444444</v>
      </c>
      <c r="CS179" s="219">
        <f t="shared" si="625"/>
        <v>0.4861111111111111</v>
      </c>
      <c r="CT179" s="219">
        <v>0.5625</v>
      </c>
      <c r="CU179" s="219">
        <v>0.56597222222222199</v>
      </c>
      <c r="CV179" s="219">
        <f t="shared" si="627"/>
        <v>0.99652777777777779</v>
      </c>
      <c r="CW179" s="219">
        <f t="shared" si="627"/>
        <v>0.21180555555555555</v>
      </c>
      <c r="CX179" s="219">
        <v>0.56597222222222199</v>
      </c>
      <c r="CY179" s="219">
        <v>0.113194444444444</v>
      </c>
      <c r="DA179" s="240">
        <v>0.625</v>
      </c>
      <c r="DB179" s="240"/>
      <c r="DC179" s="240"/>
      <c r="DD179" s="240"/>
      <c r="DE179" s="240"/>
      <c r="DF179" s="240"/>
      <c r="DG179" s="240"/>
      <c r="DH179" s="240"/>
      <c r="DI179" s="240"/>
      <c r="DJ179" s="240"/>
      <c r="DL179" s="2" t="str" cm="1">
        <f t="array" ref="DL179">_xlfn.IFNA(IF(INDEX(SectorsBlocks,ROW()-ROW(DL$5)+2,MATCH(SUBSTITUTE(RPName," ",""),SectorsBlocks_Top,0))&lt;&gt;0,INDEX(SectorsBlocks,ROW()-ROW(DL$5)+2,MATCH(SUBSTITUTE(RPName," ",""),SectorsBlocks_Top,0)),""),"")</f>
        <v/>
      </c>
      <c r="DM179" s="250" t="str" cm="1">
        <f t="array" ref="DM179">_xlfn.IFNA(IF(INDEX(SectorsBlocks,ROW()-ROW(DM$5)+2,MATCH(SUBSTITUTE(RPName," ",""),SectorsBlocks_Top,0))&lt;&gt;0,INDEX(SectorsBlocks,ROW()-ROW(DM$5)+2,MATCH(SUBSTITUTE(RPName," ",""),SectorsBlocks_Top,0)+1),""),"")</f>
        <v/>
      </c>
    </row>
    <row r="180" spans="68:117" ht="15" hidden="1" customHeight="1">
      <c r="BP180" s="236">
        <f ca="1"/>
        <v>0.1125</v>
      </c>
      <c r="CK180" s="219">
        <f t="shared" si="624"/>
        <v>0.38194444444444442</v>
      </c>
      <c r="CL180" s="219">
        <v>0.56597222222222199</v>
      </c>
      <c r="CM180" s="219">
        <v>0.56944444444444398</v>
      </c>
      <c r="CN180" s="219">
        <f t="shared" si="626"/>
        <v>0.88958333333333328</v>
      </c>
      <c r="CO180" s="219">
        <f t="shared" si="626"/>
        <v>0.21944444444444444</v>
      </c>
      <c r="CP180" s="219">
        <v>0.56944444444444398</v>
      </c>
      <c r="CQ180" s="219">
        <v>0.113888888888889</v>
      </c>
      <c r="CS180" s="219">
        <f t="shared" si="625"/>
        <v>0.48958333333333331</v>
      </c>
      <c r="CT180" s="219">
        <v>0.56597222222222199</v>
      </c>
      <c r="CU180" s="219">
        <v>0.56944444444444398</v>
      </c>
      <c r="CV180" s="219">
        <f t="shared" si="627"/>
        <v>0.99722222222222223</v>
      </c>
      <c r="CW180" s="219">
        <f t="shared" si="627"/>
        <v>0.21249999999999999</v>
      </c>
      <c r="CX180" s="219">
        <v>0.56944444444444398</v>
      </c>
      <c r="CY180" s="219">
        <v>0.113888888888889</v>
      </c>
      <c r="DL180" s="2" t="str" cm="1">
        <f t="array" ref="DL180">_xlfn.IFNA(IF(INDEX(SectorsBlocks,ROW()-ROW(DL$5)+2,MATCH(SUBSTITUTE(RPName," ",""),SectorsBlocks_Top,0))&lt;&gt;0,INDEX(SectorsBlocks,ROW()-ROW(DL$5)+2,MATCH(SUBSTITUTE(RPName," ",""),SectorsBlocks_Top,0)),""),"")</f>
        <v/>
      </c>
      <c r="DM180" s="250" t="str" cm="1">
        <f t="array" ref="DM180">_xlfn.IFNA(IF(INDEX(SectorsBlocks,ROW()-ROW(DM$5)+2,MATCH(SUBSTITUTE(RPName," ",""),SectorsBlocks_Top,0))&lt;&gt;0,INDEX(SectorsBlocks,ROW()-ROW(DM$5)+2,MATCH(SUBSTITUTE(RPName," ",""),SectorsBlocks_Top,0)+1),""),"")</f>
        <v/>
      </c>
    </row>
    <row r="181" spans="68:117" ht="15" hidden="1" customHeight="1">
      <c r="BP181" s="236">
        <f ca="1"/>
        <v>0.113194444444444</v>
      </c>
      <c r="CK181" s="219">
        <f t="shared" si="624"/>
        <v>0.38541666666666663</v>
      </c>
      <c r="CL181" s="219">
        <v>0.56944444444444398</v>
      </c>
      <c r="CM181" s="219">
        <v>0.57291666666666696</v>
      </c>
      <c r="CN181" s="219">
        <f t="shared" si="626"/>
        <v>0.89027777777777772</v>
      </c>
      <c r="CO181" s="219">
        <f t="shared" si="626"/>
        <v>0.22013888888888888</v>
      </c>
      <c r="CP181" s="219">
        <v>0.57291666666666696</v>
      </c>
      <c r="CQ181" s="219">
        <v>0.114583333333333</v>
      </c>
      <c r="CS181" s="219">
        <f t="shared" si="625"/>
        <v>0.49305555555555552</v>
      </c>
      <c r="CT181" s="219">
        <v>0.56944444444444398</v>
      </c>
      <c r="CU181" s="219">
        <v>0.57291666666666696</v>
      </c>
      <c r="CV181" s="219">
        <f t="shared" si="627"/>
        <v>0.99791666666666667</v>
      </c>
      <c r="CW181" s="219">
        <f t="shared" si="627"/>
        <v>0.21319444444444444</v>
      </c>
      <c r="CX181" s="219">
        <v>0.57291666666666696</v>
      </c>
      <c r="CY181" s="219">
        <v>0.114583333333333</v>
      </c>
      <c r="DL181" s="2" t="str" cm="1">
        <f t="array" ref="DL181">_xlfn.IFNA(IF(INDEX(SectorsBlocks,ROW()-ROW(DL$5)+2,MATCH(SUBSTITUTE(RPName," ",""),SectorsBlocks_Top,0))&lt;&gt;0,INDEX(SectorsBlocks,ROW()-ROW(DL$5)+2,MATCH(SUBSTITUTE(RPName," ",""),SectorsBlocks_Top,0)),""),"")</f>
        <v/>
      </c>
      <c r="DM181" s="250" t="str" cm="1">
        <f t="array" ref="DM181">_xlfn.IFNA(IF(INDEX(SectorsBlocks,ROW()-ROW(DM$5)+2,MATCH(SUBSTITUTE(RPName," ",""),SectorsBlocks_Top,0))&lt;&gt;0,INDEX(SectorsBlocks,ROW()-ROW(DM$5)+2,MATCH(SUBSTITUTE(RPName," ",""),SectorsBlocks_Top,0)+1),""),"")</f>
        <v/>
      </c>
    </row>
    <row r="182" spans="68:117" ht="15" hidden="1" customHeight="1">
      <c r="BP182" s="236">
        <f ca="1"/>
        <v>0.113888888888889</v>
      </c>
      <c r="CK182" s="219">
        <f t="shared" si="624"/>
        <v>0.3888888888888889</v>
      </c>
      <c r="CL182" s="219">
        <v>0.57291666666666696</v>
      </c>
      <c r="CM182" s="219">
        <v>0.57638888888888895</v>
      </c>
      <c r="CN182" s="219">
        <f t="shared" si="626"/>
        <v>0.89097222222222217</v>
      </c>
      <c r="CO182" s="219">
        <f t="shared" si="626"/>
        <v>0.22083333333333333</v>
      </c>
      <c r="CP182" s="219">
        <v>0.57638888888888895</v>
      </c>
      <c r="CQ182" s="219">
        <v>0.11527777777777801</v>
      </c>
      <c r="CS182" s="219">
        <f t="shared" si="625"/>
        <v>0.49652777777777779</v>
      </c>
      <c r="CT182" s="219">
        <v>0.57291666666666696</v>
      </c>
      <c r="CU182" s="219">
        <v>0.57638888888888895</v>
      </c>
      <c r="CV182" s="219">
        <f t="shared" si="627"/>
        <v>0.99861111111111112</v>
      </c>
      <c r="CW182" s="219">
        <f t="shared" si="627"/>
        <v>0.21388888888888888</v>
      </c>
      <c r="CX182" s="219">
        <v>0.57638888888888895</v>
      </c>
      <c r="CY182" s="219">
        <v>0.11527777777777801</v>
      </c>
      <c r="DL182" s="2" t="str" cm="1">
        <f t="array" ref="DL182">_xlfn.IFNA(IF(INDEX(SectorsBlocks,ROW()-ROW(DL$5)+2,MATCH(SUBSTITUTE(RPName," ",""),SectorsBlocks_Top,0))&lt;&gt;0,INDEX(SectorsBlocks,ROW()-ROW(DL$5)+2,MATCH(SUBSTITUTE(RPName," ",""),SectorsBlocks_Top,0)),""),"")</f>
        <v/>
      </c>
      <c r="DM182" s="250" t="str" cm="1">
        <f t="array" ref="DM182">_xlfn.IFNA(IF(INDEX(SectorsBlocks,ROW()-ROW(DM$5)+2,MATCH(SUBSTITUTE(RPName," ",""),SectorsBlocks_Top,0))&lt;&gt;0,INDEX(SectorsBlocks,ROW()-ROW(DM$5)+2,MATCH(SUBSTITUTE(RPName," ",""),SectorsBlocks_Top,0)+1),""),"")</f>
        <v/>
      </c>
    </row>
    <row r="183" spans="68:117" ht="15" hidden="1" customHeight="1">
      <c r="BP183" s="236">
        <f ca="1"/>
        <v>0.114583333333333</v>
      </c>
      <c r="CK183" s="219">
        <f t="shared" si="624"/>
        <v>0.3923611111111111</v>
      </c>
      <c r="CL183" s="219">
        <v>0.57638888888888895</v>
      </c>
      <c r="CM183" s="219">
        <v>0.57986111111111105</v>
      </c>
      <c r="CN183" s="219">
        <f t="shared" si="626"/>
        <v>0.89166666666666672</v>
      </c>
      <c r="CO183" s="219">
        <f t="shared" si="626"/>
        <v>0.22152777777777777</v>
      </c>
      <c r="CP183" s="219">
        <v>0.57986111111111105</v>
      </c>
      <c r="CQ183" s="219">
        <v>0.115972222222222</v>
      </c>
      <c r="CS183" s="219">
        <f t="shared" si="625"/>
        <v>0.5</v>
      </c>
      <c r="CT183" s="219">
        <v>0.57638888888888895</v>
      </c>
      <c r="CU183" s="219">
        <v>0.57986111111111105</v>
      </c>
      <c r="CV183" s="219">
        <f t="shared" si="627"/>
        <v>0.99930555555555556</v>
      </c>
      <c r="CW183" s="219">
        <f t="shared" si="627"/>
        <v>0.21458333333333332</v>
      </c>
      <c r="CX183" s="219">
        <v>0.57986111111111105</v>
      </c>
      <c r="CY183" s="219">
        <v>0.115972222222222</v>
      </c>
      <c r="DL183" s="2" t="str" cm="1">
        <f t="array" ref="DL183">_xlfn.IFNA(IF(INDEX(SectorsBlocks,ROW()-ROW(DL$5)+2,MATCH(SUBSTITUTE(RPName," ",""),SectorsBlocks_Top,0))&lt;&gt;0,INDEX(SectorsBlocks,ROW()-ROW(DL$5)+2,MATCH(SUBSTITUTE(RPName," ",""),SectorsBlocks_Top,0)),""),"")</f>
        <v/>
      </c>
      <c r="DM183" s="250" t="str" cm="1">
        <f t="array" ref="DM183">_xlfn.IFNA(IF(INDEX(SectorsBlocks,ROW()-ROW(DM$5)+2,MATCH(SUBSTITUTE(RPName," ",""),SectorsBlocks_Top,0))&lt;&gt;0,INDEX(SectorsBlocks,ROW()-ROW(DM$5)+2,MATCH(SUBSTITUTE(RPName," ",""),SectorsBlocks_Top,0)+1),""),"")</f>
        <v/>
      </c>
    </row>
    <row r="184" spans="68:117" ht="15" hidden="1" customHeight="1">
      <c r="BP184" s="236">
        <f ca="1"/>
        <v>0.11527777777777801</v>
      </c>
      <c r="CK184" s="219">
        <f t="shared" si="624"/>
        <v>0.39583333333333331</v>
      </c>
      <c r="CL184" s="219">
        <v>0.57986111111111105</v>
      </c>
      <c r="CM184" s="219">
        <v>0.58333333333333304</v>
      </c>
      <c r="CN184" s="219">
        <f t="shared" si="626"/>
        <v>0.89236111111111116</v>
      </c>
      <c r="CO184" s="219">
        <f t="shared" si="626"/>
        <v>0.22222222222222221</v>
      </c>
      <c r="CP184" s="219">
        <v>0.58333333333333304</v>
      </c>
      <c r="CQ184" s="219">
        <v>0.116666666666667</v>
      </c>
      <c r="CS184" s="219">
        <f t="shared" si="625"/>
        <v>0.50347222222222221</v>
      </c>
      <c r="CT184" s="219">
        <v>0.57986111111111105</v>
      </c>
      <c r="CU184" s="219">
        <v>0.58333333333333304</v>
      </c>
      <c r="CV184" s="219">
        <f t="shared" si="627"/>
        <v>1</v>
      </c>
      <c r="CW184" s="219">
        <f t="shared" si="627"/>
        <v>0.21527777777777776</v>
      </c>
      <c r="CX184" s="219">
        <v>0.58333333333333304</v>
      </c>
      <c r="CY184" s="219">
        <v>0.116666666666667</v>
      </c>
      <c r="DL184" s="2" t="str" cm="1">
        <f t="array" ref="DL184">_xlfn.IFNA(IF(INDEX(SectorsBlocks,ROW()-ROW(DL$5)+2,MATCH(SUBSTITUTE(RPName," ",""),SectorsBlocks_Top,0))&lt;&gt;0,INDEX(SectorsBlocks,ROW()-ROW(DL$5)+2,MATCH(SUBSTITUTE(RPName," ",""),SectorsBlocks_Top,0)),""),"")</f>
        <v/>
      </c>
      <c r="DM184" s="250" t="str" cm="1">
        <f t="array" ref="DM184">_xlfn.IFNA(IF(INDEX(SectorsBlocks,ROW()-ROW(DM$5)+2,MATCH(SUBSTITUTE(RPName," ",""),SectorsBlocks_Top,0))&lt;&gt;0,INDEX(SectorsBlocks,ROW()-ROW(DM$5)+2,MATCH(SUBSTITUTE(RPName," ",""),SectorsBlocks_Top,0)+1),""),"")</f>
        <v/>
      </c>
    </row>
    <row r="185" spans="68:117" ht="15" hidden="1" customHeight="1">
      <c r="BP185" s="236">
        <f ca="1"/>
        <v>0.115972222222222</v>
      </c>
      <c r="CK185" s="219">
        <f t="shared" si="624"/>
        <v>0.39930555555555552</v>
      </c>
      <c r="CL185" s="219">
        <v>0.58333333333333304</v>
      </c>
      <c r="CM185" s="219">
        <v>0.58680555555555503</v>
      </c>
      <c r="CN185" s="219">
        <f t="shared" si="626"/>
        <v>0.8930555555555556</v>
      </c>
      <c r="CO185" s="219">
        <f t="shared" si="626"/>
        <v>0.22291666666666665</v>
      </c>
      <c r="CP185" s="219">
        <v>0.58680555555555503</v>
      </c>
      <c r="CQ185" s="219">
        <v>0.117361111111111</v>
      </c>
      <c r="CS185" s="219">
        <f t="shared" si="625"/>
        <v>0.50694444444444442</v>
      </c>
      <c r="CT185" s="219">
        <v>0.58333333333333304</v>
      </c>
      <c r="CU185" s="219">
        <v>0.58680555555555503</v>
      </c>
      <c r="CV185" s="219">
        <f t="shared" si="627"/>
        <v>6.9444444444444447E-4</v>
      </c>
      <c r="CW185" s="219">
        <f t="shared" si="627"/>
        <v>0.21597222222222223</v>
      </c>
      <c r="CX185" s="219">
        <v>0.58680555555555503</v>
      </c>
      <c r="CY185" s="219">
        <v>0.117361111111111</v>
      </c>
      <c r="DL185" s="2" t="str" cm="1">
        <f t="array" ref="DL185">_xlfn.IFNA(IF(INDEX(SectorsBlocks,ROW()-ROW(DL$5)+2,MATCH(SUBSTITUTE(RPName," ",""),SectorsBlocks_Top,0))&lt;&gt;0,INDEX(SectorsBlocks,ROW()-ROW(DL$5)+2,MATCH(SUBSTITUTE(RPName," ",""),SectorsBlocks_Top,0)),""),"")</f>
        <v/>
      </c>
      <c r="DM185" s="250" t="str" cm="1">
        <f t="array" ref="DM185">_xlfn.IFNA(IF(INDEX(SectorsBlocks,ROW()-ROW(DM$5)+2,MATCH(SUBSTITUTE(RPName," ",""),SectorsBlocks_Top,0))&lt;&gt;0,INDEX(SectorsBlocks,ROW()-ROW(DM$5)+2,MATCH(SUBSTITUTE(RPName," ",""),SectorsBlocks_Top,0)+1),""),"")</f>
        <v/>
      </c>
    </row>
    <row r="186" spans="68:117" ht="15" hidden="1" customHeight="1">
      <c r="BP186" s="236">
        <f ca="1"/>
        <v>0.116666666666667</v>
      </c>
      <c r="CK186" s="219">
        <f t="shared" si="624"/>
        <v>0.40277777777777779</v>
      </c>
      <c r="CL186" s="219">
        <v>0.58680555555555503</v>
      </c>
      <c r="CM186" s="219">
        <v>0.59027777777777801</v>
      </c>
      <c r="CN186" s="219">
        <f t="shared" si="626"/>
        <v>0.89375000000000004</v>
      </c>
      <c r="CO186" s="219">
        <f t="shared" si="626"/>
        <v>0.22361111111111112</v>
      </c>
      <c r="CP186" s="219">
        <v>0.59027777777777801</v>
      </c>
      <c r="CQ186" s="219">
        <v>0.118055555555556</v>
      </c>
      <c r="CS186" s="219">
        <f t="shared" si="625"/>
        <v>0.51041666666666663</v>
      </c>
      <c r="CT186" s="219">
        <v>0.58680555555555503</v>
      </c>
      <c r="CU186" s="219">
        <v>0.59027777777777801</v>
      </c>
      <c r="CV186" s="219">
        <f t="shared" si="627"/>
        <v>1.3888888888888889E-3</v>
      </c>
      <c r="CW186" s="219">
        <f t="shared" si="627"/>
        <v>0.21666666666666667</v>
      </c>
      <c r="CX186" s="219">
        <v>0.59027777777777801</v>
      </c>
      <c r="CY186" s="219">
        <v>0.118055555555556</v>
      </c>
      <c r="DL186" s="2" t="str" cm="1">
        <f t="array" ref="DL186">_xlfn.IFNA(IF(INDEX(SectorsBlocks,ROW()-ROW(DL$5)+2,MATCH(SUBSTITUTE(RPName," ",""),SectorsBlocks_Top,0))&lt;&gt;0,INDEX(SectorsBlocks,ROW()-ROW(DL$5)+2,MATCH(SUBSTITUTE(RPName," ",""),SectorsBlocks_Top,0)),""),"")</f>
        <v/>
      </c>
      <c r="DM186" s="250" t="str" cm="1">
        <f t="array" ref="DM186">_xlfn.IFNA(IF(INDEX(SectorsBlocks,ROW()-ROW(DM$5)+2,MATCH(SUBSTITUTE(RPName," ",""),SectorsBlocks_Top,0))&lt;&gt;0,INDEX(SectorsBlocks,ROW()-ROW(DM$5)+2,MATCH(SUBSTITUTE(RPName," ",""),SectorsBlocks_Top,0)+1),""),"")</f>
        <v/>
      </c>
    </row>
    <row r="187" spans="68:117" ht="15" hidden="1" customHeight="1">
      <c r="BP187" s="236">
        <f ca="1"/>
        <v>0.117361111111111</v>
      </c>
      <c r="CK187" s="219">
        <f t="shared" si="624"/>
        <v>0.40625</v>
      </c>
      <c r="CL187" s="219">
        <v>0.59027777777777801</v>
      </c>
      <c r="CM187" s="219">
        <v>0.59375</v>
      </c>
      <c r="CN187" s="219">
        <f t="shared" si="626"/>
        <v>0.89444444444444449</v>
      </c>
      <c r="CO187" s="219">
        <f t="shared" si="626"/>
        <v>0.22430555555555556</v>
      </c>
      <c r="CP187" s="219">
        <v>0.59375</v>
      </c>
      <c r="CQ187" s="219">
        <v>0.11874999999999999</v>
      </c>
      <c r="CS187" s="219">
        <f t="shared" si="625"/>
        <v>0.51388888888888884</v>
      </c>
      <c r="CT187" s="219">
        <v>0.59027777777777801</v>
      </c>
      <c r="CU187" s="219">
        <v>0.59375</v>
      </c>
      <c r="CV187" s="219">
        <f t="shared" si="627"/>
        <v>2.0833333333333333E-3</v>
      </c>
      <c r="CW187" s="219">
        <f t="shared" si="627"/>
        <v>0.21736111111111112</v>
      </c>
      <c r="CX187" s="219">
        <v>0.59375</v>
      </c>
      <c r="CY187" s="219">
        <v>0.11874999999999999</v>
      </c>
      <c r="DL187" s="2" t="str" cm="1">
        <f t="array" ref="DL187">_xlfn.IFNA(IF(INDEX(SectorsBlocks,ROW()-ROW(DL$5)+2,MATCH(SUBSTITUTE(RPName," ",""),SectorsBlocks_Top,0))&lt;&gt;0,INDEX(SectorsBlocks,ROW()-ROW(DL$5)+2,MATCH(SUBSTITUTE(RPName," ",""),SectorsBlocks_Top,0)),""),"")</f>
        <v/>
      </c>
      <c r="DM187" s="250" t="str" cm="1">
        <f t="array" ref="DM187">_xlfn.IFNA(IF(INDEX(SectorsBlocks,ROW()-ROW(DM$5)+2,MATCH(SUBSTITUTE(RPName," ",""),SectorsBlocks_Top,0))&lt;&gt;0,INDEX(SectorsBlocks,ROW()-ROW(DM$5)+2,MATCH(SUBSTITUTE(RPName," ",""),SectorsBlocks_Top,0)+1),""),"")</f>
        <v/>
      </c>
    </row>
    <row r="188" spans="68:117" ht="15" hidden="1" customHeight="1">
      <c r="BP188" s="236">
        <f ca="1"/>
        <v>0.118055555555556</v>
      </c>
      <c r="CK188" s="219">
        <f t="shared" si="624"/>
        <v>0.40972222222222221</v>
      </c>
      <c r="CL188" s="219">
        <v>0.59375</v>
      </c>
      <c r="CM188" s="219">
        <v>0.59722222222222199</v>
      </c>
      <c r="CN188" s="219">
        <f t="shared" si="626"/>
        <v>0.89513888888888893</v>
      </c>
      <c r="CO188" s="219">
        <f t="shared" si="626"/>
        <v>0.22500000000000001</v>
      </c>
      <c r="CP188" s="219">
        <v>0.59722222222222199</v>
      </c>
      <c r="CQ188" s="219">
        <v>0.11944444444444401</v>
      </c>
      <c r="CS188" s="219">
        <f t="shared" si="625"/>
        <v>0.51736111111111105</v>
      </c>
      <c r="CT188" s="219">
        <v>0.59375</v>
      </c>
      <c r="CU188" s="219">
        <v>0.59722222222222199</v>
      </c>
      <c r="CV188" s="219">
        <f t="shared" si="627"/>
        <v>2.7777777777777779E-3</v>
      </c>
      <c r="CW188" s="219">
        <f t="shared" si="627"/>
        <v>0.21805555555555556</v>
      </c>
      <c r="CX188" s="219">
        <v>0.59722222222222199</v>
      </c>
      <c r="CY188" s="219">
        <v>0.11944444444444401</v>
      </c>
      <c r="DL188" s="2" t="str" cm="1">
        <f t="array" ref="DL188">_xlfn.IFNA(IF(INDEX(SectorsBlocks,ROW()-ROW(DL$5)+2,MATCH(SUBSTITUTE(RPName," ",""),SectorsBlocks_Top,0))&lt;&gt;0,INDEX(SectorsBlocks,ROW()-ROW(DL$5)+2,MATCH(SUBSTITUTE(RPName," ",""),SectorsBlocks_Top,0)),""),"")</f>
        <v/>
      </c>
      <c r="DM188" s="250" t="str" cm="1">
        <f t="array" ref="DM188">_xlfn.IFNA(IF(INDEX(SectorsBlocks,ROW()-ROW(DM$5)+2,MATCH(SUBSTITUTE(RPName," ",""),SectorsBlocks_Top,0))&lt;&gt;0,INDEX(SectorsBlocks,ROW()-ROW(DM$5)+2,MATCH(SUBSTITUTE(RPName," ",""),SectorsBlocks_Top,0)+1),""),"")</f>
        <v/>
      </c>
    </row>
    <row r="189" spans="68:117" ht="15" hidden="1" customHeight="1">
      <c r="BP189" s="236">
        <f ca="1"/>
        <v>0.11874999999999999</v>
      </c>
      <c r="CK189" s="219">
        <f t="shared" si="624"/>
        <v>0.41319444444444442</v>
      </c>
      <c r="CL189" s="219">
        <v>0.59722222222222199</v>
      </c>
      <c r="CM189" s="219">
        <v>0.60069444444444398</v>
      </c>
      <c r="CN189" s="219">
        <f t="shared" si="626"/>
        <v>0.89583333333333337</v>
      </c>
      <c r="CO189" s="219">
        <f t="shared" si="626"/>
        <v>0.22569444444444445</v>
      </c>
      <c r="CP189" s="219">
        <v>0.60069444444444398</v>
      </c>
      <c r="CQ189" s="219">
        <v>0.120138888888889</v>
      </c>
      <c r="CS189" s="219">
        <f t="shared" si="625"/>
        <v>0.52083333333333337</v>
      </c>
      <c r="CT189" s="219">
        <v>0.59722222222222199</v>
      </c>
      <c r="CU189" s="219">
        <v>0.60069444444444398</v>
      </c>
      <c r="CV189" s="219">
        <f t="shared" si="627"/>
        <v>3.4722222222222225E-3</v>
      </c>
      <c r="CW189" s="219">
        <f t="shared" si="627"/>
        <v>0.21875</v>
      </c>
      <c r="CX189" s="219">
        <v>0.60069444444444398</v>
      </c>
      <c r="CY189" s="219">
        <v>0.120138888888889</v>
      </c>
      <c r="DL189" s="2" t="str" cm="1">
        <f t="array" ref="DL189">_xlfn.IFNA(IF(INDEX(SectorsBlocks,ROW()-ROW(DL$5)+2,MATCH(SUBSTITUTE(RPName," ",""),SectorsBlocks_Top,0))&lt;&gt;0,INDEX(SectorsBlocks,ROW()-ROW(DL$5)+2,MATCH(SUBSTITUTE(RPName," ",""),SectorsBlocks_Top,0)),""),"")</f>
        <v/>
      </c>
      <c r="DM189" s="250" t="str" cm="1">
        <f t="array" ref="DM189">_xlfn.IFNA(IF(INDEX(SectorsBlocks,ROW()-ROW(DM$5)+2,MATCH(SUBSTITUTE(RPName," ",""),SectorsBlocks_Top,0))&lt;&gt;0,INDEX(SectorsBlocks,ROW()-ROW(DM$5)+2,MATCH(SUBSTITUTE(RPName," ",""),SectorsBlocks_Top,0)+1),""),"")</f>
        <v/>
      </c>
    </row>
    <row r="190" spans="68:117" ht="15" hidden="1" customHeight="1">
      <c r="BP190" s="236">
        <f ca="1"/>
        <v>0.11944444444444401</v>
      </c>
      <c r="CK190" s="219">
        <f t="shared" si="624"/>
        <v>0.41666666666666663</v>
      </c>
      <c r="CL190" s="219">
        <v>0.60069444444444398</v>
      </c>
      <c r="CM190" s="219">
        <v>0.60416666666666696</v>
      </c>
      <c r="CN190" s="219">
        <f t="shared" si="626"/>
        <v>0.89652777777777781</v>
      </c>
      <c r="CO190" s="219">
        <f t="shared" si="626"/>
        <v>0.22638888888888889</v>
      </c>
      <c r="CP190" s="219">
        <v>0.60416666666666696</v>
      </c>
      <c r="CQ190" s="219">
        <v>0.120833333333333</v>
      </c>
      <c r="CS190" s="219">
        <f t="shared" si="625"/>
        <v>0.52430555555555558</v>
      </c>
      <c r="CT190" s="219">
        <v>0.60069444444444398</v>
      </c>
      <c r="CU190" s="219">
        <v>0.60416666666666696</v>
      </c>
      <c r="CV190" s="219">
        <f t="shared" si="627"/>
        <v>4.1666666666666666E-3</v>
      </c>
      <c r="CW190" s="219">
        <f t="shared" si="627"/>
        <v>0.21944444444444444</v>
      </c>
      <c r="CX190" s="219">
        <v>0.60416666666666696</v>
      </c>
      <c r="CY190" s="219">
        <v>0.120833333333333</v>
      </c>
      <c r="DL190" s="2" t="str" cm="1">
        <f t="array" ref="DL190">_xlfn.IFNA(IF(INDEX(SectorsBlocks,ROW()-ROW(DL$5)+2,MATCH(SUBSTITUTE(RPName," ",""),SectorsBlocks_Top,0))&lt;&gt;0,INDEX(SectorsBlocks,ROW()-ROW(DL$5)+2,MATCH(SUBSTITUTE(RPName," ",""),SectorsBlocks_Top,0)),""),"")</f>
        <v/>
      </c>
      <c r="DM190" s="250" t="str" cm="1">
        <f t="array" ref="DM190">_xlfn.IFNA(IF(INDEX(SectorsBlocks,ROW()-ROW(DM$5)+2,MATCH(SUBSTITUTE(RPName," ",""),SectorsBlocks_Top,0))&lt;&gt;0,INDEX(SectorsBlocks,ROW()-ROW(DM$5)+2,MATCH(SUBSTITUTE(RPName," ",""),SectorsBlocks_Top,0)+1),""),"")</f>
        <v/>
      </c>
    </row>
    <row r="191" spans="68:117" ht="15" hidden="1" customHeight="1">
      <c r="BP191" s="236">
        <f ca="1"/>
        <v>0.120138888888889</v>
      </c>
      <c r="CK191" s="219">
        <f t="shared" si="624"/>
        <v>0.4201388888888889</v>
      </c>
      <c r="CL191" s="219">
        <v>0.60416666666666696</v>
      </c>
      <c r="CM191" s="219">
        <v>0.60763888888888895</v>
      </c>
      <c r="CN191" s="219">
        <f t="shared" si="626"/>
        <v>0.89722222222222225</v>
      </c>
      <c r="CO191" s="219">
        <f t="shared" si="626"/>
        <v>0.22708333333333333</v>
      </c>
      <c r="CP191" s="219">
        <v>0.60763888888888895</v>
      </c>
      <c r="CQ191" s="219">
        <v>0.121527777777778</v>
      </c>
      <c r="CS191" s="219">
        <f t="shared" si="625"/>
        <v>0.52777777777777779</v>
      </c>
      <c r="CT191" s="219">
        <v>0.60416666666666696</v>
      </c>
      <c r="CU191" s="219">
        <v>0.60763888888888895</v>
      </c>
      <c r="CV191" s="219">
        <f t="shared" si="627"/>
        <v>4.8611111111111112E-3</v>
      </c>
      <c r="CW191" s="219">
        <f t="shared" si="627"/>
        <v>0.22013888888888888</v>
      </c>
      <c r="CX191" s="219">
        <v>0.60763888888888895</v>
      </c>
      <c r="CY191" s="219">
        <v>0.121527777777778</v>
      </c>
      <c r="DL191" s="2" t="str" cm="1">
        <f t="array" ref="DL191">_xlfn.IFNA(IF(INDEX(SectorsBlocks,ROW()-ROW(DL$5)+2,MATCH(SUBSTITUTE(RPName," ",""),SectorsBlocks_Top,0))&lt;&gt;0,INDEX(SectorsBlocks,ROW()-ROW(DL$5)+2,MATCH(SUBSTITUTE(RPName," ",""),SectorsBlocks_Top,0)),""),"")</f>
        <v/>
      </c>
      <c r="DM191" s="250" t="str" cm="1">
        <f t="array" ref="DM191">_xlfn.IFNA(IF(INDEX(SectorsBlocks,ROW()-ROW(DM$5)+2,MATCH(SUBSTITUTE(RPName," ",""),SectorsBlocks_Top,0))&lt;&gt;0,INDEX(SectorsBlocks,ROW()-ROW(DM$5)+2,MATCH(SUBSTITUTE(RPName," ",""),SectorsBlocks_Top,0)+1),""),"")</f>
        <v/>
      </c>
    </row>
    <row r="192" spans="68:117" ht="15" hidden="1" customHeight="1">
      <c r="BP192" s="236">
        <f ca="1"/>
        <v>0.120833333333333</v>
      </c>
      <c r="CK192" s="219">
        <f t="shared" si="624"/>
        <v>0.4236111111111111</v>
      </c>
      <c r="CL192" s="219">
        <v>0.60763888888888895</v>
      </c>
      <c r="CM192" s="219">
        <v>0.61111111111111105</v>
      </c>
      <c r="CN192" s="219">
        <f t="shared" ref="CN192:CO207" si="628">IF(CN191=1,TIME(0,1,0),TIME(HOUR(CN191),MINUTE(CN191),0)+TIME(0,1,0))</f>
        <v>0.8979166666666667</v>
      </c>
      <c r="CO192" s="219">
        <f t="shared" si="628"/>
        <v>0.22777777777777777</v>
      </c>
      <c r="CP192" s="219">
        <v>0.61111111111111105</v>
      </c>
      <c r="CQ192" s="219">
        <v>0.122222222222222</v>
      </c>
      <c r="CS192" s="219">
        <f t="shared" si="625"/>
        <v>0.53125</v>
      </c>
      <c r="CT192" s="219">
        <v>0.60763888888888895</v>
      </c>
      <c r="CU192" s="219">
        <v>0.61111111111111105</v>
      </c>
      <c r="CV192" s="219">
        <f t="shared" ref="CV192:CW207" si="629">IF(CV191=1,TIME(0,1,0),TIME(HOUR(CV191),MINUTE(CV191),0)+TIME(0,1,0))</f>
        <v>5.5555555555555558E-3</v>
      </c>
      <c r="CW192" s="219">
        <f t="shared" si="629"/>
        <v>0.22083333333333333</v>
      </c>
      <c r="CX192" s="219">
        <v>0.61111111111111105</v>
      </c>
      <c r="CY192" s="219">
        <v>0.122222222222222</v>
      </c>
      <c r="DL192" s="2" t="str" cm="1">
        <f t="array" ref="DL192">_xlfn.IFNA(IF(INDEX(SectorsBlocks,ROW()-ROW(DL$5)+2,MATCH(SUBSTITUTE(RPName," ",""),SectorsBlocks_Top,0))&lt;&gt;0,INDEX(SectorsBlocks,ROW()-ROW(DL$5)+2,MATCH(SUBSTITUTE(RPName," ",""),SectorsBlocks_Top,0)),""),"")</f>
        <v/>
      </c>
      <c r="DM192" s="250" t="str" cm="1">
        <f t="array" ref="DM192">_xlfn.IFNA(IF(INDEX(SectorsBlocks,ROW()-ROW(DM$5)+2,MATCH(SUBSTITUTE(RPName," ",""),SectorsBlocks_Top,0))&lt;&gt;0,INDEX(SectorsBlocks,ROW()-ROW(DM$5)+2,MATCH(SUBSTITUTE(RPName," ",""),SectorsBlocks_Top,0)+1),""),"")</f>
        <v/>
      </c>
    </row>
    <row r="193" spans="68:117" ht="15" hidden="1" customHeight="1">
      <c r="BP193" s="236">
        <f ca="1"/>
        <v>0.121527777777778</v>
      </c>
      <c r="CK193" s="219">
        <f t="shared" si="624"/>
        <v>0.42708333333333331</v>
      </c>
      <c r="CL193" s="219">
        <v>0.61111111111111105</v>
      </c>
      <c r="CM193" s="219">
        <v>0.61458333333333304</v>
      </c>
      <c r="CN193" s="219">
        <f t="shared" si="628"/>
        <v>0.89861111111111114</v>
      </c>
      <c r="CO193" s="219">
        <f t="shared" si="628"/>
        <v>0.22847222222222222</v>
      </c>
      <c r="CP193" s="219">
        <v>0.61458333333333304</v>
      </c>
      <c r="CQ193" s="219">
        <v>0.12291666666666699</v>
      </c>
      <c r="CS193" s="219">
        <f t="shared" si="625"/>
        <v>0.53472222222222221</v>
      </c>
      <c r="CT193" s="219">
        <v>0.61111111111111105</v>
      </c>
      <c r="CU193" s="219">
        <v>0.61458333333333304</v>
      </c>
      <c r="CV193" s="219">
        <f t="shared" si="629"/>
        <v>6.2500000000000003E-3</v>
      </c>
      <c r="CW193" s="219">
        <f t="shared" si="629"/>
        <v>0.22152777777777777</v>
      </c>
      <c r="CX193" s="219">
        <v>0.61458333333333304</v>
      </c>
      <c r="CY193" s="219">
        <v>0.12291666666666699</v>
      </c>
      <c r="DL193" s="2" t="str" cm="1">
        <f t="array" ref="DL193">_xlfn.IFNA(IF(INDEX(SectorsBlocks,ROW()-ROW(DL$5)+2,MATCH(SUBSTITUTE(RPName," ",""),SectorsBlocks_Top,0))&lt;&gt;0,INDEX(SectorsBlocks,ROW()-ROW(DL$5)+2,MATCH(SUBSTITUTE(RPName," ",""),SectorsBlocks_Top,0)),""),"")</f>
        <v/>
      </c>
      <c r="DM193" s="250" t="str" cm="1">
        <f t="array" ref="DM193">_xlfn.IFNA(IF(INDEX(SectorsBlocks,ROW()-ROW(DM$5)+2,MATCH(SUBSTITUTE(RPName," ",""),SectorsBlocks_Top,0))&lt;&gt;0,INDEX(SectorsBlocks,ROW()-ROW(DM$5)+2,MATCH(SUBSTITUTE(RPName," ",""),SectorsBlocks_Top,0)+1),""),"")</f>
        <v/>
      </c>
    </row>
    <row r="194" spans="68:117" ht="15" hidden="1" customHeight="1">
      <c r="BP194" s="236">
        <f ca="1"/>
        <v>0.122222222222222</v>
      </c>
      <c r="CK194" s="219">
        <f t="shared" si="624"/>
        <v>0.43055555555555552</v>
      </c>
      <c r="CL194" s="219">
        <v>0.61458333333333304</v>
      </c>
      <c r="CM194" s="219">
        <v>0.61805555555555503</v>
      </c>
      <c r="CN194" s="219">
        <f t="shared" si="628"/>
        <v>0.89930555555555558</v>
      </c>
      <c r="CO194" s="219">
        <f t="shared" si="628"/>
        <v>0.22916666666666666</v>
      </c>
      <c r="CP194" s="219">
        <v>0.61805555555555503</v>
      </c>
      <c r="CQ194" s="219">
        <v>0.12361111111111101</v>
      </c>
      <c r="CS194" s="219">
        <f t="shared" si="625"/>
        <v>0.53819444444444442</v>
      </c>
      <c r="CT194" s="219">
        <v>0.61458333333333304</v>
      </c>
      <c r="CU194" s="219">
        <v>0.61805555555555503</v>
      </c>
      <c r="CV194" s="219">
        <f t="shared" si="629"/>
        <v>6.9444444444444449E-3</v>
      </c>
      <c r="CW194" s="219">
        <f t="shared" si="629"/>
        <v>0.22222222222222221</v>
      </c>
      <c r="CX194" s="219">
        <v>0.61805555555555503</v>
      </c>
      <c r="CY194" s="219">
        <v>0.12361111111111101</v>
      </c>
      <c r="DL194" s="2" t="str" cm="1">
        <f t="array" ref="DL194">_xlfn.IFNA(IF(INDEX(SectorsBlocks,ROW()-ROW(DL$5)+2,MATCH(SUBSTITUTE(RPName," ",""),SectorsBlocks_Top,0))&lt;&gt;0,INDEX(SectorsBlocks,ROW()-ROW(DL$5)+2,MATCH(SUBSTITUTE(RPName," ",""),SectorsBlocks_Top,0)),""),"")</f>
        <v/>
      </c>
      <c r="DM194" s="250" t="str" cm="1">
        <f t="array" ref="DM194">_xlfn.IFNA(IF(INDEX(SectorsBlocks,ROW()-ROW(DM$5)+2,MATCH(SUBSTITUTE(RPName," ",""),SectorsBlocks_Top,0))&lt;&gt;0,INDEX(SectorsBlocks,ROW()-ROW(DM$5)+2,MATCH(SUBSTITUTE(RPName," ",""),SectorsBlocks_Top,0)+1),""),"")</f>
        <v/>
      </c>
    </row>
    <row r="195" spans="68:117" ht="15" hidden="1" customHeight="1">
      <c r="BP195" s="236">
        <f ca="1"/>
        <v>0.12291666666666699</v>
      </c>
      <c r="CK195" s="219">
        <f t="shared" si="624"/>
        <v>0.43402777777777779</v>
      </c>
      <c r="CL195" s="219">
        <v>0.61805555555555503</v>
      </c>
      <c r="CM195" s="219">
        <v>0.62152777777777801</v>
      </c>
      <c r="CN195" s="219">
        <f t="shared" si="628"/>
        <v>0.9</v>
      </c>
      <c r="CO195" s="219">
        <f t="shared" si="628"/>
        <v>0.2298611111111111</v>
      </c>
      <c r="CP195" s="219">
        <v>0.62152777777777801</v>
      </c>
      <c r="CQ195" s="219">
        <v>0.124305555555556</v>
      </c>
      <c r="CS195" s="219">
        <f t="shared" si="625"/>
        <v>0.54166666666666663</v>
      </c>
      <c r="CT195" s="219">
        <v>0.61805555555555503</v>
      </c>
      <c r="CU195" s="219">
        <v>0.62152777777777801</v>
      </c>
      <c r="CV195" s="219">
        <f t="shared" si="629"/>
        <v>7.6388888888888886E-3</v>
      </c>
      <c r="CW195" s="219">
        <f t="shared" si="629"/>
        <v>0.22291666666666665</v>
      </c>
      <c r="CX195" s="219">
        <v>0.62152777777777801</v>
      </c>
      <c r="CY195" s="219">
        <v>0.124305555555556</v>
      </c>
      <c r="DL195" s="2" t="str" cm="1">
        <f t="array" ref="DL195">_xlfn.IFNA(IF(INDEX(SectorsBlocks,ROW()-ROW(DL$5)+2,MATCH(SUBSTITUTE(RPName," ",""),SectorsBlocks_Top,0))&lt;&gt;0,INDEX(SectorsBlocks,ROW()-ROW(DL$5)+2,MATCH(SUBSTITUTE(RPName," ",""),SectorsBlocks_Top,0)),""),"")</f>
        <v/>
      </c>
      <c r="DM195" s="250" t="str" cm="1">
        <f t="array" ref="DM195">_xlfn.IFNA(IF(INDEX(SectorsBlocks,ROW()-ROW(DM$5)+2,MATCH(SUBSTITUTE(RPName," ",""),SectorsBlocks_Top,0))&lt;&gt;0,INDEX(SectorsBlocks,ROW()-ROW(DM$5)+2,MATCH(SUBSTITUTE(RPName," ",""),SectorsBlocks_Top,0)+1),""),"")</f>
        <v/>
      </c>
    </row>
    <row r="196" spans="68:117" ht="15" hidden="1" customHeight="1">
      <c r="BP196" s="236">
        <f ca="1"/>
        <v>0.12361111111111101</v>
      </c>
      <c r="CK196" s="219">
        <f t="shared" si="624"/>
        <v>0.4375</v>
      </c>
      <c r="CL196" s="219">
        <v>0.62152777777777801</v>
      </c>
      <c r="CM196" s="219">
        <v>0.625</v>
      </c>
      <c r="CN196" s="219">
        <f t="shared" si="628"/>
        <v>0.90069444444444446</v>
      </c>
      <c r="CO196" s="219">
        <f t="shared" si="628"/>
        <v>0.23055555555555554</v>
      </c>
      <c r="CP196" s="219">
        <v>0.625</v>
      </c>
      <c r="CQ196" s="219">
        <v>0.125</v>
      </c>
      <c r="CS196" s="219">
        <f t="shared" si="625"/>
        <v>0.54513888888888884</v>
      </c>
      <c r="CT196" s="219">
        <v>0.62152777777777801</v>
      </c>
      <c r="CU196" s="219">
        <v>0.625</v>
      </c>
      <c r="CV196" s="219">
        <f t="shared" si="629"/>
        <v>8.3333333333333332E-3</v>
      </c>
      <c r="CW196" s="219">
        <f t="shared" si="629"/>
        <v>0.22361111111111112</v>
      </c>
      <c r="CX196" s="219">
        <v>0.625</v>
      </c>
      <c r="CY196" s="219">
        <v>0.125</v>
      </c>
      <c r="DL196" s="2" t="str" cm="1">
        <f t="array" ref="DL196">_xlfn.IFNA(IF(INDEX(SectorsBlocks,ROW()-ROW(DL$5)+2,MATCH(SUBSTITUTE(RPName," ",""),SectorsBlocks_Top,0))&lt;&gt;0,INDEX(SectorsBlocks,ROW()-ROW(DL$5)+2,MATCH(SUBSTITUTE(RPName," ",""),SectorsBlocks_Top,0)),""),"")</f>
        <v/>
      </c>
      <c r="DM196" s="250" t="str" cm="1">
        <f t="array" ref="DM196">_xlfn.IFNA(IF(INDEX(SectorsBlocks,ROW()-ROW(DM$5)+2,MATCH(SUBSTITUTE(RPName," ",""),SectorsBlocks_Top,0))&lt;&gt;0,INDEX(SectorsBlocks,ROW()-ROW(DM$5)+2,MATCH(SUBSTITUTE(RPName," ",""),SectorsBlocks_Top,0)+1),""),"")</f>
        <v/>
      </c>
    </row>
    <row r="197" spans="68:117" ht="15" hidden="1" customHeight="1">
      <c r="BP197" s="236">
        <f ca="1"/>
        <v>0.124305555555556</v>
      </c>
      <c r="CK197" s="219">
        <f t="shared" si="624"/>
        <v>0.44097222222222221</v>
      </c>
      <c r="CL197" s="219">
        <v>0.625</v>
      </c>
      <c r="CM197" s="219">
        <v>0.62847222222222199</v>
      </c>
      <c r="CN197" s="219">
        <f t="shared" si="628"/>
        <v>0.90138888888888891</v>
      </c>
      <c r="CO197" s="219">
        <f t="shared" si="628"/>
        <v>0.23125000000000001</v>
      </c>
      <c r="CP197" s="219">
        <v>0.62847222222222199</v>
      </c>
      <c r="CQ197" s="219">
        <v>0.125694444444444</v>
      </c>
      <c r="CS197" s="219">
        <f t="shared" si="625"/>
        <v>0.54861111111111105</v>
      </c>
      <c r="CT197" s="219">
        <v>0.625</v>
      </c>
      <c r="CU197" s="219">
        <v>0.62847222222222199</v>
      </c>
      <c r="CV197" s="219">
        <f t="shared" si="629"/>
        <v>9.0277777777777769E-3</v>
      </c>
      <c r="CW197" s="219">
        <f t="shared" si="629"/>
        <v>0.22430555555555556</v>
      </c>
      <c r="CX197" s="219">
        <v>0.62847222222222199</v>
      </c>
      <c r="CY197" s="219">
        <v>0.125694444444444</v>
      </c>
      <c r="DL197" s="2" t="str" cm="1">
        <f t="array" ref="DL197">_xlfn.IFNA(IF(INDEX(SectorsBlocks,ROW()-ROW(DL$5)+2,MATCH(SUBSTITUTE(RPName," ",""),SectorsBlocks_Top,0))&lt;&gt;0,INDEX(SectorsBlocks,ROW()-ROW(DL$5)+2,MATCH(SUBSTITUTE(RPName," ",""),SectorsBlocks_Top,0)),""),"")</f>
        <v/>
      </c>
      <c r="DM197" s="250" t="str" cm="1">
        <f t="array" ref="DM197">_xlfn.IFNA(IF(INDEX(SectorsBlocks,ROW()-ROW(DM$5)+2,MATCH(SUBSTITUTE(RPName," ",""),SectorsBlocks_Top,0))&lt;&gt;0,INDEX(SectorsBlocks,ROW()-ROW(DM$5)+2,MATCH(SUBSTITUTE(RPName," ",""),SectorsBlocks_Top,0)+1),""),"")</f>
        <v/>
      </c>
    </row>
    <row r="198" spans="68:117" ht="15" hidden="1" customHeight="1">
      <c r="BP198" s="236">
        <f ca="1"/>
        <v>0.125</v>
      </c>
      <c r="CK198" s="219">
        <f t="shared" si="624"/>
        <v>0.44444444444444442</v>
      </c>
      <c r="CL198" s="219">
        <v>0.62847222222222199</v>
      </c>
      <c r="CM198" s="219">
        <v>0.63194444444444398</v>
      </c>
      <c r="CN198" s="219">
        <f t="shared" si="628"/>
        <v>0.90208333333333335</v>
      </c>
      <c r="CO198" s="219">
        <f t="shared" si="628"/>
        <v>0.23194444444444445</v>
      </c>
      <c r="CP198" s="219">
        <v>0.63194444444444398</v>
      </c>
      <c r="CQ198" s="219">
        <v>0.12638888888888899</v>
      </c>
      <c r="CS198" s="219">
        <f t="shared" si="625"/>
        <v>0.55208333333333337</v>
      </c>
      <c r="CT198" s="219">
        <v>0.62847222222222199</v>
      </c>
      <c r="CU198" s="219">
        <v>0.63194444444444398</v>
      </c>
      <c r="CV198" s="219">
        <f t="shared" si="629"/>
        <v>9.7222222222222206E-3</v>
      </c>
      <c r="CW198" s="219">
        <f t="shared" si="629"/>
        <v>0.22500000000000001</v>
      </c>
      <c r="CX198" s="219">
        <v>0.63194444444444398</v>
      </c>
      <c r="CY198" s="219">
        <v>0.12638888888888899</v>
      </c>
      <c r="DL198" s="2" t="str" cm="1">
        <f t="array" ref="DL198">_xlfn.IFNA(IF(INDEX(SectorsBlocks,ROW()-ROW(DL$5)+2,MATCH(SUBSTITUTE(RPName," ",""),SectorsBlocks_Top,0))&lt;&gt;0,INDEX(SectorsBlocks,ROW()-ROW(DL$5)+2,MATCH(SUBSTITUTE(RPName," ",""),SectorsBlocks_Top,0)),""),"")</f>
        <v/>
      </c>
      <c r="DM198" s="250" t="str" cm="1">
        <f t="array" ref="DM198">_xlfn.IFNA(IF(INDEX(SectorsBlocks,ROW()-ROW(DM$5)+2,MATCH(SUBSTITUTE(RPName," ",""),SectorsBlocks_Top,0))&lt;&gt;0,INDEX(SectorsBlocks,ROW()-ROW(DM$5)+2,MATCH(SUBSTITUTE(RPName," ",""),SectorsBlocks_Top,0)+1),""),"")</f>
        <v/>
      </c>
    </row>
    <row r="199" spans="68:117" ht="15" hidden="1" customHeight="1">
      <c r="BP199" s="236">
        <f ca="1"/>
        <v>0.125694444444444</v>
      </c>
      <c r="CK199" s="219">
        <f t="shared" si="624"/>
        <v>0.44791666666666663</v>
      </c>
      <c r="CL199" s="219">
        <v>0.63194444444444398</v>
      </c>
      <c r="CM199" s="219">
        <v>0.63541666666666696</v>
      </c>
      <c r="CN199" s="219">
        <f t="shared" si="628"/>
        <v>0.90277777777777779</v>
      </c>
      <c r="CO199" s="219">
        <f t="shared" si="628"/>
        <v>0.2326388888888889</v>
      </c>
      <c r="CP199" s="219">
        <v>0.63541666666666696</v>
      </c>
      <c r="CQ199" s="219">
        <v>0.12708333333333299</v>
      </c>
      <c r="CS199" s="219">
        <f t="shared" si="625"/>
        <v>0.55555555555555558</v>
      </c>
      <c r="CT199" s="219">
        <v>0.63194444444444398</v>
      </c>
      <c r="CU199" s="219">
        <v>0.63541666666666696</v>
      </c>
      <c r="CV199" s="219">
        <f t="shared" si="629"/>
        <v>1.0416666666666666E-2</v>
      </c>
      <c r="CW199" s="219">
        <f t="shared" si="629"/>
        <v>0.22569444444444445</v>
      </c>
      <c r="CX199" s="219">
        <v>0.63541666666666696</v>
      </c>
      <c r="CY199" s="219">
        <v>0.12708333333333299</v>
      </c>
      <c r="DL199" s="2" t="str" cm="1">
        <f t="array" ref="DL199">_xlfn.IFNA(IF(INDEX(SectorsBlocks,ROW()-ROW(DL$5)+2,MATCH(SUBSTITUTE(RPName," ",""),SectorsBlocks_Top,0))&lt;&gt;0,INDEX(SectorsBlocks,ROW()-ROW(DL$5)+2,MATCH(SUBSTITUTE(RPName," ",""),SectorsBlocks_Top,0)),""),"")</f>
        <v/>
      </c>
      <c r="DM199" s="250" t="str" cm="1">
        <f t="array" ref="DM199">_xlfn.IFNA(IF(INDEX(SectorsBlocks,ROW()-ROW(DM$5)+2,MATCH(SUBSTITUTE(RPName," ",""),SectorsBlocks_Top,0))&lt;&gt;0,INDEX(SectorsBlocks,ROW()-ROW(DM$5)+2,MATCH(SUBSTITUTE(RPName," ",""),SectorsBlocks_Top,0)+1),""),"")</f>
        <v/>
      </c>
    </row>
    <row r="200" spans="68:117" ht="15" hidden="1" customHeight="1">
      <c r="BP200" s="236">
        <f ca="1"/>
        <v>0.12638888888888899</v>
      </c>
      <c r="CK200" s="219">
        <f t="shared" si="624"/>
        <v>0.4513888888888889</v>
      </c>
      <c r="CL200" s="219">
        <v>0.63541666666666696</v>
      </c>
      <c r="CM200" s="219">
        <v>0.63888888888888895</v>
      </c>
      <c r="CN200" s="219">
        <f t="shared" si="628"/>
        <v>0.90347222222222223</v>
      </c>
      <c r="CO200" s="219">
        <f t="shared" si="628"/>
        <v>0.23333333333333334</v>
      </c>
      <c r="CP200" s="219">
        <v>0.63888888888888895</v>
      </c>
      <c r="CQ200" s="219">
        <v>0.12777777777777799</v>
      </c>
      <c r="CS200" s="219">
        <f t="shared" si="625"/>
        <v>0.55902777777777779</v>
      </c>
      <c r="CT200" s="219">
        <v>0.63541666666666696</v>
      </c>
      <c r="CU200" s="219">
        <v>0.63888888888888895</v>
      </c>
      <c r="CV200" s="219">
        <f t="shared" si="629"/>
        <v>1.111111111111111E-2</v>
      </c>
      <c r="CW200" s="219">
        <f t="shared" si="629"/>
        <v>0.22638888888888889</v>
      </c>
      <c r="CX200" s="219">
        <v>0.63888888888888895</v>
      </c>
      <c r="CY200" s="219">
        <v>0.12777777777777799</v>
      </c>
      <c r="DL200" s="2" t="str" cm="1">
        <f t="array" ref="DL200">_xlfn.IFNA(IF(INDEX(SectorsBlocks,ROW()-ROW(DL$5)+2,MATCH(SUBSTITUTE(RPName," ",""),SectorsBlocks_Top,0))&lt;&gt;0,INDEX(SectorsBlocks,ROW()-ROW(DL$5)+2,MATCH(SUBSTITUTE(RPName," ",""),SectorsBlocks_Top,0)),""),"")</f>
        <v/>
      </c>
      <c r="DM200" s="250" t="str" cm="1">
        <f t="array" ref="DM200">_xlfn.IFNA(IF(INDEX(SectorsBlocks,ROW()-ROW(DM$5)+2,MATCH(SUBSTITUTE(RPName," ",""),SectorsBlocks_Top,0))&lt;&gt;0,INDEX(SectorsBlocks,ROW()-ROW(DM$5)+2,MATCH(SUBSTITUTE(RPName," ",""),SectorsBlocks_Top,0)+1),""),"")</f>
        <v/>
      </c>
    </row>
    <row r="201" spans="68:117" ht="15" hidden="1" customHeight="1">
      <c r="BP201" s="236">
        <f ca="1"/>
        <v>0.12708333333333299</v>
      </c>
      <c r="CK201" s="219">
        <f t="shared" si="624"/>
        <v>0.4548611111111111</v>
      </c>
      <c r="CL201" s="219">
        <v>0.63888888888888895</v>
      </c>
      <c r="CM201" s="219">
        <v>0.64236111111111105</v>
      </c>
      <c r="CN201" s="219">
        <f t="shared" si="628"/>
        <v>0.90416666666666667</v>
      </c>
      <c r="CO201" s="219">
        <f t="shared" si="628"/>
        <v>0.23402777777777778</v>
      </c>
      <c r="CP201" s="219">
        <v>0.64236111111111105</v>
      </c>
      <c r="CQ201" s="219">
        <v>0.12847222222222199</v>
      </c>
      <c r="CS201" s="219">
        <f t="shared" si="625"/>
        <v>0.5625</v>
      </c>
      <c r="CT201" s="219">
        <v>0.63888888888888895</v>
      </c>
      <c r="CU201" s="219">
        <v>0.64236111111111105</v>
      </c>
      <c r="CV201" s="219">
        <f t="shared" si="629"/>
        <v>1.1805555555555555E-2</v>
      </c>
      <c r="CW201" s="219">
        <f t="shared" si="629"/>
        <v>0.22708333333333333</v>
      </c>
      <c r="CX201" s="219">
        <v>0.64236111111111105</v>
      </c>
      <c r="CY201" s="219">
        <v>0.12847222222222199</v>
      </c>
      <c r="DL201" s="2" t="str" cm="1">
        <f t="array" ref="DL201">_xlfn.IFNA(IF(INDEX(SectorsBlocks,ROW()-ROW(DL$5)+2,MATCH(SUBSTITUTE(RPName," ",""),SectorsBlocks_Top,0))&lt;&gt;0,INDEX(SectorsBlocks,ROW()-ROW(DL$5)+2,MATCH(SUBSTITUTE(RPName," ",""),SectorsBlocks_Top,0)),""),"")</f>
        <v/>
      </c>
      <c r="DM201" s="250" t="str" cm="1">
        <f t="array" ref="DM201">_xlfn.IFNA(IF(INDEX(SectorsBlocks,ROW()-ROW(DM$5)+2,MATCH(SUBSTITUTE(RPName," ",""),SectorsBlocks_Top,0))&lt;&gt;0,INDEX(SectorsBlocks,ROW()-ROW(DM$5)+2,MATCH(SUBSTITUTE(RPName," ",""),SectorsBlocks_Top,0)+1),""),"")</f>
        <v/>
      </c>
    </row>
    <row r="202" spans="68:117" ht="15" hidden="1" customHeight="1">
      <c r="BP202" s="236">
        <f ca="1"/>
        <v>0.12777777777777799</v>
      </c>
      <c r="CK202" s="219">
        <f t="shared" si="624"/>
        <v>0.45833333333333331</v>
      </c>
      <c r="CL202" s="219">
        <v>0.64236111111111105</v>
      </c>
      <c r="CM202" s="219">
        <v>0.64583333333333304</v>
      </c>
      <c r="CN202" s="219">
        <f t="shared" si="628"/>
        <v>0.90486111111111112</v>
      </c>
      <c r="CO202" s="219">
        <f t="shared" si="628"/>
        <v>0.23472222222222222</v>
      </c>
      <c r="CP202" s="219">
        <v>0.64583333333333304</v>
      </c>
      <c r="CQ202" s="219">
        <v>0.12916666666666701</v>
      </c>
      <c r="CS202" s="219">
        <f t="shared" si="625"/>
        <v>0.56597222222222221</v>
      </c>
      <c r="CT202" s="219">
        <v>0.64236111111111105</v>
      </c>
      <c r="CU202" s="219">
        <v>0.64583333333333304</v>
      </c>
      <c r="CV202" s="219">
        <f t="shared" si="629"/>
        <v>1.2499999999999999E-2</v>
      </c>
      <c r="CW202" s="219">
        <f t="shared" si="629"/>
        <v>0.22777777777777777</v>
      </c>
      <c r="CX202" s="219">
        <v>0.64583333333333304</v>
      </c>
      <c r="CY202" s="219">
        <v>0.12916666666666701</v>
      </c>
      <c r="DL202" s="2" t="str" cm="1">
        <f t="array" ref="DL202">_xlfn.IFNA(IF(INDEX(SectorsBlocks,ROW()-ROW(DL$5)+2,MATCH(SUBSTITUTE(RPName," ",""),SectorsBlocks_Top,0))&lt;&gt;0,INDEX(SectorsBlocks,ROW()-ROW(DL$5)+2,MATCH(SUBSTITUTE(RPName," ",""),SectorsBlocks_Top,0)),""),"")</f>
        <v/>
      </c>
      <c r="DM202" s="250" t="str" cm="1">
        <f t="array" ref="DM202">_xlfn.IFNA(IF(INDEX(SectorsBlocks,ROW()-ROW(DM$5)+2,MATCH(SUBSTITUTE(RPName," ",""),SectorsBlocks_Top,0))&lt;&gt;0,INDEX(SectorsBlocks,ROW()-ROW(DM$5)+2,MATCH(SUBSTITUTE(RPName," ",""),SectorsBlocks_Top,0)+1),""),"")</f>
        <v/>
      </c>
    </row>
    <row r="203" spans="68:117" ht="15" hidden="1" customHeight="1">
      <c r="BP203" s="236">
        <f ca="1"/>
        <v>0.12847222222222199</v>
      </c>
      <c r="CK203" s="219">
        <f t="shared" si="624"/>
        <v>0.46180555555555552</v>
      </c>
      <c r="CL203" s="219">
        <v>0.64583333333333304</v>
      </c>
      <c r="CM203" s="219">
        <v>0.64930555555555503</v>
      </c>
      <c r="CN203" s="219">
        <f t="shared" si="628"/>
        <v>0.90555555555555556</v>
      </c>
      <c r="CO203" s="219">
        <f t="shared" si="628"/>
        <v>0.23541666666666666</v>
      </c>
      <c r="CP203" s="219">
        <v>0.64930555555555503</v>
      </c>
      <c r="CQ203" s="219">
        <v>0.12986111111111101</v>
      </c>
      <c r="CS203" s="219">
        <f t="shared" si="625"/>
        <v>0.56944444444444442</v>
      </c>
      <c r="CT203" s="219">
        <v>0.64583333333333304</v>
      </c>
      <c r="CU203" s="219">
        <v>0.64930555555555503</v>
      </c>
      <c r="CV203" s="219">
        <f t="shared" si="629"/>
        <v>1.3194444444444444E-2</v>
      </c>
      <c r="CW203" s="219">
        <f t="shared" si="629"/>
        <v>0.22847222222222222</v>
      </c>
      <c r="CX203" s="219">
        <v>0.64930555555555503</v>
      </c>
      <c r="CY203" s="219">
        <v>0.12986111111111101</v>
      </c>
      <c r="DL203" s="2" t="str" cm="1">
        <f t="array" ref="DL203">_xlfn.IFNA(IF(INDEX(SectorsBlocks,ROW()-ROW(DL$5)+2,MATCH(SUBSTITUTE(RPName," ",""),SectorsBlocks_Top,0))&lt;&gt;0,INDEX(SectorsBlocks,ROW()-ROW(DL$5)+2,MATCH(SUBSTITUTE(RPName," ",""),SectorsBlocks_Top,0)),""),"")</f>
        <v/>
      </c>
      <c r="DM203" s="250" t="str" cm="1">
        <f t="array" ref="DM203">_xlfn.IFNA(IF(INDEX(SectorsBlocks,ROW()-ROW(DM$5)+2,MATCH(SUBSTITUTE(RPName," ",""),SectorsBlocks_Top,0))&lt;&gt;0,INDEX(SectorsBlocks,ROW()-ROW(DM$5)+2,MATCH(SUBSTITUTE(RPName," ",""),SectorsBlocks_Top,0)+1),""),"")</f>
        <v/>
      </c>
    </row>
    <row r="204" spans="68:117" ht="15" hidden="1" customHeight="1">
      <c r="BP204" s="236">
        <f ca="1"/>
        <v>0.12916666666666701</v>
      </c>
      <c r="CK204" s="219">
        <f t="shared" si="624"/>
        <v>0.46527777777777779</v>
      </c>
      <c r="CL204" s="219">
        <v>0.64930555555555503</v>
      </c>
      <c r="CM204" s="219">
        <v>0.65277777777777801</v>
      </c>
      <c r="CN204" s="219">
        <f t="shared" si="628"/>
        <v>0.90625</v>
      </c>
      <c r="CO204" s="219">
        <f t="shared" si="628"/>
        <v>0.2361111111111111</v>
      </c>
      <c r="CP204" s="219">
        <v>0.65277777777777801</v>
      </c>
      <c r="CQ204" s="219">
        <v>0.13055555555555601</v>
      </c>
      <c r="CS204" s="219">
        <f t="shared" si="625"/>
        <v>0.57291666666666663</v>
      </c>
      <c r="CT204" s="219">
        <v>0.64930555555555503</v>
      </c>
      <c r="CU204" s="219">
        <v>0.65277777777777801</v>
      </c>
      <c r="CV204" s="219">
        <f t="shared" si="629"/>
        <v>1.3888888888888888E-2</v>
      </c>
      <c r="CW204" s="219">
        <f t="shared" si="629"/>
        <v>0.22916666666666666</v>
      </c>
      <c r="CX204" s="219">
        <v>0.65277777777777801</v>
      </c>
      <c r="CY204" s="219">
        <v>0.13055555555555601</v>
      </c>
      <c r="DL204" s="2" t="str" cm="1">
        <f t="array" ref="DL204">_xlfn.IFNA(IF(INDEX(SectorsBlocks,ROW()-ROW(DL$5)+2,MATCH(SUBSTITUTE(RPName," ",""),SectorsBlocks_Top,0))&lt;&gt;0,INDEX(SectorsBlocks,ROW()-ROW(DL$5)+2,MATCH(SUBSTITUTE(RPName," ",""),SectorsBlocks_Top,0)),""),"")</f>
        <v/>
      </c>
      <c r="DM204" s="250" t="str" cm="1">
        <f t="array" ref="DM204">_xlfn.IFNA(IF(INDEX(SectorsBlocks,ROW()-ROW(DM$5)+2,MATCH(SUBSTITUTE(RPName," ",""),SectorsBlocks_Top,0))&lt;&gt;0,INDEX(SectorsBlocks,ROW()-ROW(DM$5)+2,MATCH(SUBSTITUTE(RPName," ",""),SectorsBlocks_Top,0)+1),""),"")</f>
        <v/>
      </c>
    </row>
    <row r="205" spans="68:117" ht="15" hidden="1" customHeight="1">
      <c r="BP205" s="236">
        <f ca="1"/>
        <v>0.12986111111111101</v>
      </c>
      <c r="CK205" s="219">
        <f t="shared" si="624"/>
        <v>0.46875</v>
      </c>
      <c r="CL205" s="219">
        <v>0.65277777777777801</v>
      </c>
      <c r="CM205" s="219">
        <v>0.65625</v>
      </c>
      <c r="CN205" s="219">
        <f t="shared" si="628"/>
        <v>0.90694444444444444</v>
      </c>
      <c r="CO205" s="219">
        <f t="shared" si="628"/>
        <v>0.23680555555555555</v>
      </c>
      <c r="CP205" s="219">
        <v>0.65625</v>
      </c>
      <c r="CQ205" s="219">
        <v>0.13125000000000001</v>
      </c>
      <c r="CS205" s="219">
        <f t="shared" si="625"/>
        <v>0.57638888888888884</v>
      </c>
      <c r="CT205" s="219">
        <v>0.65277777777777801</v>
      </c>
      <c r="CU205" s="219">
        <v>0.65625</v>
      </c>
      <c r="CV205" s="219">
        <f t="shared" si="629"/>
        <v>1.4583333333333332E-2</v>
      </c>
      <c r="CW205" s="219">
        <f t="shared" si="629"/>
        <v>0.2298611111111111</v>
      </c>
      <c r="CX205" s="219">
        <v>0.65625</v>
      </c>
      <c r="CY205" s="219">
        <v>0.13125000000000001</v>
      </c>
      <c r="DL205" s="2" t="str" cm="1">
        <f t="array" ref="DL205">_xlfn.IFNA(IF(INDEX(SectorsBlocks,ROW()-ROW(DL$5)+2,MATCH(SUBSTITUTE(RPName," ",""),SectorsBlocks_Top,0))&lt;&gt;0,INDEX(SectorsBlocks,ROW()-ROW(DL$5)+2,MATCH(SUBSTITUTE(RPName," ",""),SectorsBlocks_Top,0)),""),"")</f>
        <v/>
      </c>
      <c r="DM205" s="250" t="str" cm="1">
        <f t="array" ref="DM205">_xlfn.IFNA(IF(INDEX(SectorsBlocks,ROW()-ROW(DM$5)+2,MATCH(SUBSTITUTE(RPName," ",""),SectorsBlocks_Top,0))&lt;&gt;0,INDEX(SectorsBlocks,ROW()-ROW(DM$5)+2,MATCH(SUBSTITUTE(RPName," ",""),SectorsBlocks_Top,0)+1),""),"")</f>
        <v/>
      </c>
    </row>
    <row r="206" spans="68:117" ht="15" hidden="1" customHeight="1">
      <c r="BP206" s="236">
        <f ca="1"/>
        <v>0.13055555555555601</v>
      </c>
      <c r="CK206" s="219">
        <f t="shared" si="624"/>
        <v>0.47222222222222221</v>
      </c>
      <c r="CL206" s="219">
        <v>0.65625</v>
      </c>
      <c r="CM206" s="219">
        <v>0.65972222222222199</v>
      </c>
      <c r="CN206" s="219">
        <f t="shared" si="628"/>
        <v>0.90763888888888888</v>
      </c>
      <c r="CO206" s="219">
        <f t="shared" si="628"/>
        <v>0.23749999999999999</v>
      </c>
      <c r="CP206" s="219">
        <v>0.65972222222222199</v>
      </c>
      <c r="CQ206" s="219">
        <v>0.131944444444444</v>
      </c>
      <c r="CS206" s="219">
        <f t="shared" si="625"/>
        <v>0.57986111111111105</v>
      </c>
      <c r="CT206" s="219">
        <v>0.65625</v>
      </c>
      <c r="CU206" s="219">
        <v>0.65972222222222199</v>
      </c>
      <c r="CV206" s="219">
        <f t="shared" si="629"/>
        <v>1.5277777777777777E-2</v>
      </c>
      <c r="CW206" s="219">
        <f t="shared" si="629"/>
        <v>0.23055555555555554</v>
      </c>
      <c r="CX206" s="219">
        <v>0.65972222222222199</v>
      </c>
      <c r="CY206" s="219">
        <v>0.131944444444444</v>
      </c>
      <c r="DL206" s="2" t="str" cm="1">
        <f t="array" ref="DL206">_xlfn.IFNA(IF(INDEX(SectorsBlocks,ROW()-ROW(DL$5)+2,MATCH(SUBSTITUTE(RPName," ",""),SectorsBlocks_Top,0))&lt;&gt;0,INDEX(SectorsBlocks,ROW()-ROW(DL$5)+2,MATCH(SUBSTITUTE(RPName," ",""),SectorsBlocks_Top,0)),""),"")</f>
        <v/>
      </c>
      <c r="DM206" s="250" t="str" cm="1">
        <f t="array" ref="DM206">_xlfn.IFNA(IF(INDEX(SectorsBlocks,ROW()-ROW(DM$5)+2,MATCH(SUBSTITUTE(RPName," ",""),SectorsBlocks_Top,0))&lt;&gt;0,INDEX(SectorsBlocks,ROW()-ROW(DM$5)+2,MATCH(SUBSTITUTE(RPName," ",""),SectorsBlocks_Top,0)+1),""),"")</f>
        <v/>
      </c>
    </row>
    <row r="207" spans="68:117" ht="15" hidden="1" customHeight="1">
      <c r="BP207" s="236">
        <f ca="1"/>
        <v>0.13125000000000001</v>
      </c>
      <c r="CK207" s="219">
        <f t="shared" si="624"/>
        <v>0.47569444444444442</v>
      </c>
      <c r="CL207" s="219">
        <v>0.65972222222222199</v>
      </c>
      <c r="CM207" s="219">
        <v>0.66319444444444398</v>
      </c>
      <c r="CN207" s="219">
        <f t="shared" si="628"/>
        <v>0.90833333333333333</v>
      </c>
      <c r="CO207" s="219">
        <f t="shared" si="628"/>
        <v>0.23819444444444443</v>
      </c>
      <c r="CP207" s="219">
        <v>0.66319444444444398</v>
      </c>
      <c r="CQ207" s="219">
        <v>0.132638888888889</v>
      </c>
      <c r="CS207" s="219">
        <f t="shared" si="625"/>
        <v>0.58333333333333337</v>
      </c>
      <c r="CT207" s="219">
        <v>0.65972222222222199</v>
      </c>
      <c r="CU207" s="219">
        <v>0.66319444444444398</v>
      </c>
      <c r="CV207" s="219">
        <f t="shared" si="629"/>
        <v>1.5972222222222221E-2</v>
      </c>
      <c r="CW207" s="219">
        <f t="shared" si="629"/>
        <v>0.23125000000000001</v>
      </c>
      <c r="CX207" s="219">
        <v>0.66319444444444398</v>
      </c>
      <c r="CY207" s="219">
        <v>0.132638888888889</v>
      </c>
      <c r="DL207" s="2" t="str" cm="1">
        <f t="array" ref="DL207">_xlfn.IFNA(IF(INDEX(SectorsBlocks,ROW()-ROW(DL$5)+2,MATCH(SUBSTITUTE(RPName," ",""),SectorsBlocks_Top,0))&lt;&gt;0,INDEX(SectorsBlocks,ROW()-ROW(DL$5)+2,MATCH(SUBSTITUTE(RPName," ",""),SectorsBlocks_Top,0)),""),"")</f>
        <v/>
      </c>
      <c r="DM207" s="250" t="str" cm="1">
        <f t="array" ref="DM207">_xlfn.IFNA(IF(INDEX(SectorsBlocks,ROW()-ROW(DM$5)+2,MATCH(SUBSTITUTE(RPName," ",""),SectorsBlocks_Top,0))&lt;&gt;0,INDEX(SectorsBlocks,ROW()-ROW(DM$5)+2,MATCH(SUBSTITUTE(RPName," ",""),SectorsBlocks_Top,0)+1),""),"")</f>
        <v/>
      </c>
    </row>
    <row r="208" spans="68:117" ht="15" hidden="1" customHeight="1">
      <c r="BP208" s="236">
        <f ca="1"/>
        <v>0.131944444444444</v>
      </c>
      <c r="CK208" s="219">
        <f t="shared" si="624"/>
        <v>0.47916666666666663</v>
      </c>
      <c r="CL208" s="219">
        <v>0.66319444444444398</v>
      </c>
      <c r="CM208" s="219">
        <v>0.66666666666666696</v>
      </c>
      <c r="CN208" s="219">
        <f t="shared" ref="CN208:CO223" si="630">IF(CN207=1,TIME(0,1,0),TIME(HOUR(CN207),MINUTE(CN207),0)+TIME(0,1,0))</f>
        <v>0.90902777777777777</v>
      </c>
      <c r="CO208" s="219">
        <f t="shared" si="630"/>
        <v>0.23888888888888887</v>
      </c>
      <c r="CP208" s="219">
        <v>0.66666666666666696</v>
      </c>
      <c r="CQ208" s="219">
        <v>0.133333333333333</v>
      </c>
      <c r="CS208" s="219">
        <f t="shared" si="625"/>
        <v>0.58680555555555558</v>
      </c>
      <c r="CT208" s="219">
        <v>0.66319444444444398</v>
      </c>
      <c r="CU208" s="219">
        <v>0.66666666666666696</v>
      </c>
      <c r="CV208" s="219">
        <f t="shared" ref="CV208:CW223" si="631">IF(CV207=1,TIME(0,1,0),TIME(HOUR(CV207),MINUTE(CV207),0)+TIME(0,1,0))</f>
        <v>1.6666666666666666E-2</v>
      </c>
      <c r="CW208" s="219">
        <f t="shared" si="631"/>
        <v>0.23194444444444445</v>
      </c>
      <c r="CX208" s="219">
        <v>0.66666666666666696</v>
      </c>
      <c r="CY208" s="219">
        <v>0.133333333333333</v>
      </c>
      <c r="DL208" s="2" t="str" cm="1">
        <f t="array" ref="DL208">_xlfn.IFNA(IF(INDEX(SectorsBlocks,ROW()-ROW(DL$5)+2,MATCH(SUBSTITUTE(RPName," ",""),SectorsBlocks_Top,0))&lt;&gt;0,INDEX(SectorsBlocks,ROW()-ROW(DL$5)+2,MATCH(SUBSTITUTE(RPName," ",""),SectorsBlocks_Top,0)),""),"")</f>
        <v/>
      </c>
      <c r="DM208" s="250" t="str" cm="1">
        <f t="array" ref="DM208">_xlfn.IFNA(IF(INDEX(SectorsBlocks,ROW()-ROW(DM$5)+2,MATCH(SUBSTITUTE(RPName," ",""),SectorsBlocks_Top,0))&lt;&gt;0,INDEX(SectorsBlocks,ROW()-ROW(DM$5)+2,MATCH(SUBSTITUTE(RPName," ",""),SectorsBlocks_Top,0)+1),""),"")</f>
        <v/>
      </c>
    </row>
    <row r="209" spans="68:117" ht="15" hidden="1" customHeight="1">
      <c r="BP209" s="236">
        <f ca="1"/>
        <v>0.132638888888889</v>
      </c>
      <c r="CK209" s="219">
        <f t="shared" si="624"/>
        <v>0.4826388888888889</v>
      </c>
      <c r="CL209" s="219">
        <v>0.66666666666666696</v>
      </c>
      <c r="CM209" s="219">
        <v>0.67013888888888895</v>
      </c>
      <c r="CN209" s="219">
        <f t="shared" si="630"/>
        <v>0.90972222222222221</v>
      </c>
      <c r="CO209" s="219">
        <f t="shared" si="630"/>
        <v>0.23958333333333334</v>
      </c>
      <c r="CP209" s="219">
        <v>0.67013888888888895</v>
      </c>
      <c r="CQ209" s="219">
        <v>0.134027777777778</v>
      </c>
      <c r="CS209" s="219">
        <f t="shared" si="625"/>
        <v>0.59027777777777779</v>
      </c>
      <c r="CT209" s="219">
        <v>0.66666666666666696</v>
      </c>
      <c r="CU209" s="219">
        <v>0.67013888888888895</v>
      </c>
      <c r="CV209" s="219">
        <f t="shared" si="631"/>
        <v>1.7361111111111112E-2</v>
      </c>
      <c r="CW209" s="219">
        <f t="shared" si="631"/>
        <v>0.2326388888888889</v>
      </c>
      <c r="CX209" s="219">
        <v>0.67013888888888895</v>
      </c>
      <c r="CY209" s="219">
        <v>0.134027777777778</v>
      </c>
      <c r="DL209" s="2" t="str" cm="1">
        <f t="array" ref="DL209">_xlfn.IFNA(IF(INDEX(SectorsBlocks,ROW()-ROW(DL$5)+2,MATCH(SUBSTITUTE(RPName," ",""),SectorsBlocks_Top,0))&lt;&gt;0,INDEX(SectorsBlocks,ROW()-ROW(DL$5)+2,MATCH(SUBSTITUTE(RPName," ",""),SectorsBlocks_Top,0)),""),"")</f>
        <v/>
      </c>
      <c r="DM209" s="250" t="str" cm="1">
        <f t="array" ref="DM209">_xlfn.IFNA(IF(INDEX(SectorsBlocks,ROW()-ROW(DM$5)+2,MATCH(SUBSTITUTE(RPName," ",""),SectorsBlocks_Top,0))&lt;&gt;0,INDEX(SectorsBlocks,ROW()-ROW(DM$5)+2,MATCH(SUBSTITUTE(RPName," ",""),SectorsBlocks_Top,0)+1),""),"")</f>
        <v/>
      </c>
    </row>
    <row r="210" spans="68:117" ht="15" hidden="1" customHeight="1">
      <c r="BP210" s="236">
        <f ca="1"/>
        <v>0.133333333333333</v>
      </c>
      <c r="CK210" s="219">
        <f t="shared" si="624"/>
        <v>0.4861111111111111</v>
      </c>
      <c r="CL210" s="219">
        <v>0.67013888888888895</v>
      </c>
      <c r="CM210" s="219">
        <v>0.67361111111111105</v>
      </c>
      <c r="CN210" s="219">
        <f t="shared" si="630"/>
        <v>0.91041666666666665</v>
      </c>
      <c r="CO210" s="219">
        <f t="shared" si="630"/>
        <v>0.24027777777777778</v>
      </c>
      <c r="CP210" s="219">
        <v>0.67361111111111105</v>
      </c>
      <c r="CQ210" s="219">
        <v>0.13472222222222199</v>
      </c>
      <c r="CS210" s="219">
        <f t="shared" si="625"/>
        <v>0.59375</v>
      </c>
      <c r="CT210" s="219">
        <v>0.67013888888888895</v>
      </c>
      <c r="CU210" s="219">
        <v>0.67361111111111105</v>
      </c>
      <c r="CV210" s="219">
        <f t="shared" si="631"/>
        <v>1.8055555555555557E-2</v>
      </c>
      <c r="CW210" s="219">
        <f t="shared" si="631"/>
        <v>0.23333333333333334</v>
      </c>
      <c r="CX210" s="219">
        <v>0.67361111111111105</v>
      </c>
      <c r="CY210" s="219">
        <v>0.13472222222222199</v>
      </c>
      <c r="DL210" s="2" t="str" cm="1">
        <f t="array" ref="DL210">_xlfn.IFNA(IF(INDEX(SectorsBlocks,ROW()-ROW(DL$5)+2,MATCH(SUBSTITUTE(RPName," ",""),SectorsBlocks_Top,0))&lt;&gt;0,INDEX(SectorsBlocks,ROW()-ROW(DL$5)+2,MATCH(SUBSTITUTE(RPName," ",""),SectorsBlocks_Top,0)),""),"")</f>
        <v/>
      </c>
      <c r="DM210" s="250" t="str" cm="1">
        <f t="array" ref="DM210">_xlfn.IFNA(IF(INDEX(SectorsBlocks,ROW()-ROW(DM$5)+2,MATCH(SUBSTITUTE(RPName," ",""),SectorsBlocks_Top,0))&lt;&gt;0,INDEX(SectorsBlocks,ROW()-ROW(DM$5)+2,MATCH(SUBSTITUTE(RPName," ",""),SectorsBlocks_Top,0)+1),""),"")</f>
        <v/>
      </c>
    </row>
    <row r="211" spans="68:117" ht="15" hidden="1" customHeight="1">
      <c r="BP211" s="236">
        <f ca="1"/>
        <v>0.134027777777778</v>
      </c>
      <c r="CK211" s="219">
        <f t="shared" si="624"/>
        <v>0.48958333333333331</v>
      </c>
      <c r="CL211" s="219">
        <v>0.67361111111111105</v>
      </c>
      <c r="CM211" s="219">
        <v>0.67708333333333304</v>
      </c>
      <c r="CN211" s="219">
        <f t="shared" si="630"/>
        <v>0.91111111111111109</v>
      </c>
      <c r="CO211" s="219">
        <f t="shared" si="630"/>
        <v>0.24097222222222223</v>
      </c>
      <c r="CP211" s="219">
        <v>0.67708333333333304</v>
      </c>
      <c r="CQ211" s="219">
        <v>0.13541666666666699</v>
      </c>
      <c r="CS211" s="219">
        <f t="shared" si="625"/>
        <v>0.59722222222222221</v>
      </c>
      <c r="CT211" s="219">
        <v>0.67361111111111105</v>
      </c>
      <c r="CU211" s="219">
        <v>0.67708333333333304</v>
      </c>
      <c r="CV211" s="219">
        <f t="shared" si="631"/>
        <v>1.8749999999999999E-2</v>
      </c>
      <c r="CW211" s="219">
        <f t="shared" si="631"/>
        <v>0.23402777777777778</v>
      </c>
      <c r="CX211" s="219">
        <v>0.67708333333333304</v>
      </c>
      <c r="CY211" s="219">
        <v>0.13541666666666699</v>
      </c>
      <c r="DL211" s="2" t="str" cm="1">
        <f t="array" ref="DL211">_xlfn.IFNA(IF(INDEX(SectorsBlocks,ROW()-ROW(DL$5)+2,MATCH(SUBSTITUTE(RPName," ",""),SectorsBlocks_Top,0))&lt;&gt;0,INDEX(SectorsBlocks,ROW()-ROW(DL$5)+2,MATCH(SUBSTITUTE(RPName," ",""),SectorsBlocks_Top,0)),""),"")</f>
        <v/>
      </c>
      <c r="DM211" s="250" t="str" cm="1">
        <f t="array" ref="DM211">_xlfn.IFNA(IF(INDEX(SectorsBlocks,ROW()-ROW(DM$5)+2,MATCH(SUBSTITUTE(RPName," ",""),SectorsBlocks_Top,0))&lt;&gt;0,INDEX(SectorsBlocks,ROW()-ROW(DM$5)+2,MATCH(SUBSTITUTE(RPName," ",""),SectorsBlocks_Top,0)+1),""),"")</f>
        <v/>
      </c>
    </row>
    <row r="212" spans="68:117" ht="15" hidden="1" customHeight="1">
      <c r="BP212" s="236">
        <f ca="1"/>
        <v>0.13472222222222199</v>
      </c>
      <c r="CK212" s="219">
        <f t="shared" si="624"/>
        <v>0.49305555555555552</v>
      </c>
      <c r="CL212" s="219">
        <v>0.67708333333333304</v>
      </c>
      <c r="CM212" s="219">
        <v>0.68055555555555503</v>
      </c>
      <c r="CN212" s="219">
        <f t="shared" si="630"/>
        <v>0.91180555555555554</v>
      </c>
      <c r="CO212" s="219">
        <f t="shared" si="630"/>
        <v>0.24166666666666667</v>
      </c>
      <c r="CP212" s="219">
        <v>0.68055555555555503</v>
      </c>
      <c r="CQ212" s="219">
        <v>0.13611111111111099</v>
      </c>
      <c r="CS212" s="219">
        <f t="shared" si="625"/>
        <v>0.60069444444444442</v>
      </c>
      <c r="CT212" s="219">
        <v>0.67708333333333304</v>
      </c>
      <c r="CU212" s="219">
        <v>0.68055555555555503</v>
      </c>
      <c r="CV212" s="219">
        <f t="shared" si="631"/>
        <v>1.9444444444444445E-2</v>
      </c>
      <c r="CW212" s="219">
        <f t="shared" si="631"/>
        <v>0.23472222222222222</v>
      </c>
      <c r="CX212" s="219">
        <v>0.68055555555555503</v>
      </c>
      <c r="CY212" s="219">
        <v>0.13611111111111099</v>
      </c>
      <c r="DL212" s="2" t="str" cm="1">
        <f t="array" ref="DL212">_xlfn.IFNA(IF(INDEX(SectorsBlocks,ROW()-ROW(DL$5)+2,MATCH(SUBSTITUTE(RPName," ",""),SectorsBlocks_Top,0))&lt;&gt;0,INDEX(SectorsBlocks,ROW()-ROW(DL$5)+2,MATCH(SUBSTITUTE(RPName," ",""),SectorsBlocks_Top,0)),""),"")</f>
        <v/>
      </c>
      <c r="DM212" s="250" t="str" cm="1">
        <f t="array" ref="DM212">_xlfn.IFNA(IF(INDEX(SectorsBlocks,ROW()-ROW(DM$5)+2,MATCH(SUBSTITUTE(RPName," ",""),SectorsBlocks_Top,0))&lt;&gt;0,INDEX(SectorsBlocks,ROW()-ROW(DM$5)+2,MATCH(SUBSTITUTE(RPName," ",""),SectorsBlocks_Top,0)+1),""),"")</f>
        <v/>
      </c>
    </row>
    <row r="213" spans="68:117" ht="15" hidden="1" customHeight="1">
      <c r="BP213" s="236">
        <f ca="1"/>
        <v>0.13541666666666699</v>
      </c>
      <c r="CK213" s="219">
        <f t="shared" si="624"/>
        <v>0.49652777777777779</v>
      </c>
      <c r="CL213" s="219">
        <v>0.68055555555555503</v>
      </c>
      <c r="CM213" s="219">
        <v>0.68402777777777801</v>
      </c>
      <c r="CN213" s="219">
        <f t="shared" si="630"/>
        <v>0.91249999999999998</v>
      </c>
      <c r="CO213" s="219">
        <f t="shared" si="630"/>
        <v>0.24236111111111111</v>
      </c>
      <c r="CP213" s="219">
        <v>0.68402777777777801</v>
      </c>
      <c r="CQ213" s="219">
        <v>0.13680555555555601</v>
      </c>
      <c r="CS213" s="219">
        <f t="shared" si="625"/>
        <v>0.60416666666666663</v>
      </c>
      <c r="CT213" s="219">
        <v>0.68055555555555503</v>
      </c>
      <c r="CU213" s="219">
        <v>0.68402777777777801</v>
      </c>
      <c r="CV213" s="219">
        <f t="shared" si="631"/>
        <v>2.013888888888889E-2</v>
      </c>
      <c r="CW213" s="219">
        <f t="shared" si="631"/>
        <v>0.23541666666666666</v>
      </c>
      <c r="CX213" s="219">
        <v>0.68402777777777801</v>
      </c>
      <c r="CY213" s="219">
        <v>0.13680555555555601</v>
      </c>
      <c r="DL213" s="2" t="str" cm="1">
        <f t="array" ref="DL213">_xlfn.IFNA(IF(INDEX(SectorsBlocks,ROW()-ROW(DL$5)+2,MATCH(SUBSTITUTE(RPName," ",""),SectorsBlocks_Top,0))&lt;&gt;0,INDEX(SectorsBlocks,ROW()-ROW(DL$5)+2,MATCH(SUBSTITUTE(RPName," ",""),SectorsBlocks_Top,0)),""),"")</f>
        <v/>
      </c>
      <c r="DM213" s="250" t="str" cm="1">
        <f t="array" ref="DM213">_xlfn.IFNA(IF(INDEX(SectorsBlocks,ROW()-ROW(DM$5)+2,MATCH(SUBSTITUTE(RPName," ",""),SectorsBlocks_Top,0))&lt;&gt;0,INDEX(SectorsBlocks,ROW()-ROW(DM$5)+2,MATCH(SUBSTITUTE(RPName," ",""),SectorsBlocks_Top,0)+1),""),"")</f>
        <v/>
      </c>
    </row>
    <row r="214" spans="68:117" ht="15" hidden="1" customHeight="1">
      <c r="BP214" s="236">
        <f ca="1"/>
        <v>0.13611111111111099</v>
      </c>
      <c r="CK214" s="219">
        <f t="shared" si="624"/>
        <v>0.5</v>
      </c>
      <c r="CL214" s="219">
        <v>0.68402777777777801</v>
      </c>
      <c r="CM214" s="219">
        <v>0.6875</v>
      </c>
      <c r="CN214" s="219">
        <f t="shared" si="630"/>
        <v>0.91319444444444442</v>
      </c>
      <c r="CO214" s="219">
        <f t="shared" si="630"/>
        <v>0.24305555555555555</v>
      </c>
      <c r="CP214" s="219">
        <v>0.6875</v>
      </c>
      <c r="CQ214" s="219">
        <v>0.13750000000000001</v>
      </c>
      <c r="CS214" s="219">
        <f t="shared" si="625"/>
        <v>0.60763888888888884</v>
      </c>
      <c r="CT214" s="219">
        <v>0.68402777777777801</v>
      </c>
      <c r="CU214" s="219">
        <v>0.6875</v>
      </c>
      <c r="CV214" s="219">
        <f t="shared" si="631"/>
        <v>2.0833333333333336E-2</v>
      </c>
      <c r="CW214" s="219">
        <f t="shared" si="631"/>
        <v>0.2361111111111111</v>
      </c>
      <c r="CX214" s="219">
        <v>0.6875</v>
      </c>
      <c r="CY214" s="219">
        <v>0.13750000000000001</v>
      </c>
      <c r="DL214" s="2" t="str" cm="1">
        <f t="array" ref="DL214">_xlfn.IFNA(IF(INDEX(SectorsBlocks,ROW()-ROW(DL$5)+2,MATCH(SUBSTITUTE(RPName," ",""),SectorsBlocks_Top,0))&lt;&gt;0,INDEX(SectorsBlocks,ROW()-ROW(DL$5)+2,MATCH(SUBSTITUTE(RPName," ",""),SectorsBlocks_Top,0)),""),"")</f>
        <v/>
      </c>
      <c r="DM214" s="250" t="str" cm="1">
        <f t="array" ref="DM214">_xlfn.IFNA(IF(INDEX(SectorsBlocks,ROW()-ROW(DM$5)+2,MATCH(SUBSTITUTE(RPName," ",""),SectorsBlocks_Top,0))&lt;&gt;0,INDEX(SectorsBlocks,ROW()-ROW(DM$5)+2,MATCH(SUBSTITUTE(RPName," ",""),SectorsBlocks_Top,0)+1),""),"")</f>
        <v/>
      </c>
    </row>
    <row r="215" spans="68:117" ht="15" hidden="1" customHeight="1">
      <c r="BP215" s="236">
        <f ca="1"/>
        <v>0.13680555555555601</v>
      </c>
      <c r="CK215" s="219">
        <f t="shared" si="624"/>
        <v>0.50347222222222221</v>
      </c>
      <c r="CL215" s="219">
        <v>0.6875</v>
      </c>
      <c r="CM215" s="219">
        <v>0.69097222222222199</v>
      </c>
      <c r="CN215" s="219">
        <f t="shared" si="630"/>
        <v>0.91388888888888886</v>
      </c>
      <c r="CO215" s="219">
        <f t="shared" si="630"/>
        <v>0.24374999999999999</v>
      </c>
      <c r="CP215" s="219">
        <v>0.69097222222222199</v>
      </c>
      <c r="CQ215" s="219">
        <v>0.13819444444444401</v>
      </c>
      <c r="CS215" s="219">
        <f t="shared" si="625"/>
        <v>0.61111111111111105</v>
      </c>
      <c r="CT215" s="219">
        <v>0.6875</v>
      </c>
      <c r="CU215" s="219">
        <v>0.69097222222222199</v>
      </c>
      <c r="CV215" s="219">
        <f t="shared" si="631"/>
        <v>2.1527777777777778E-2</v>
      </c>
      <c r="CW215" s="219">
        <f t="shared" si="631"/>
        <v>0.23680555555555555</v>
      </c>
      <c r="CX215" s="219">
        <v>0.69097222222222199</v>
      </c>
      <c r="CY215" s="219">
        <v>0.13819444444444401</v>
      </c>
      <c r="DL215" s="2" t="str" cm="1">
        <f t="array" ref="DL215">_xlfn.IFNA(IF(INDEX(SectorsBlocks,ROW()-ROW(DL$5)+2,MATCH(SUBSTITUTE(RPName," ",""),SectorsBlocks_Top,0))&lt;&gt;0,INDEX(SectorsBlocks,ROW()-ROW(DL$5)+2,MATCH(SUBSTITUTE(RPName," ",""),SectorsBlocks_Top,0)),""),"")</f>
        <v/>
      </c>
      <c r="DM215" s="250" t="str" cm="1">
        <f t="array" ref="DM215">_xlfn.IFNA(IF(INDEX(SectorsBlocks,ROW()-ROW(DM$5)+2,MATCH(SUBSTITUTE(RPName," ",""),SectorsBlocks_Top,0))&lt;&gt;0,INDEX(SectorsBlocks,ROW()-ROW(DM$5)+2,MATCH(SUBSTITUTE(RPName," ",""),SectorsBlocks_Top,0)+1),""),"")</f>
        <v/>
      </c>
    </row>
    <row r="216" spans="68:117" ht="15" hidden="1" customHeight="1">
      <c r="BP216" s="236">
        <f ca="1"/>
        <v>0.13750000000000001</v>
      </c>
      <c r="CK216" s="219">
        <f t="shared" si="624"/>
        <v>0.50694444444444442</v>
      </c>
      <c r="CL216" s="219">
        <v>0.69097222222222199</v>
      </c>
      <c r="CM216" s="219">
        <v>0.69444444444444398</v>
      </c>
      <c r="CN216" s="219">
        <f t="shared" si="630"/>
        <v>0.9145833333333333</v>
      </c>
      <c r="CO216" s="219">
        <f t="shared" si="630"/>
        <v>0.24444444444444444</v>
      </c>
      <c r="CP216" s="219">
        <v>0.69444444444444398</v>
      </c>
      <c r="CQ216" s="219">
        <v>0.13888888888888901</v>
      </c>
      <c r="CS216" s="219">
        <f t="shared" si="625"/>
        <v>0.61458333333333337</v>
      </c>
      <c r="CT216" s="219">
        <v>0.69097222222222199</v>
      </c>
      <c r="CU216" s="219">
        <v>0.69444444444444398</v>
      </c>
      <c r="CV216" s="219">
        <f t="shared" si="631"/>
        <v>2.2222222222222223E-2</v>
      </c>
      <c r="CW216" s="219">
        <f t="shared" si="631"/>
        <v>0.23749999999999999</v>
      </c>
      <c r="CX216" s="219">
        <v>0.69444444444444398</v>
      </c>
      <c r="CY216" s="219">
        <v>0.13888888888888901</v>
      </c>
      <c r="DL216" s="2" t="str" cm="1">
        <f t="array" ref="DL216">_xlfn.IFNA(IF(INDEX(SectorsBlocks,ROW()-ROW(DL$5)+2,MATCH(SUBSTITUTE(RPName," ",""),SectorsBlocks_Top,0))&lt;&gt;0,INDEX(SectorsBlocks,ROW()-ROW(DL$5)+2,MATCH(SUBSTITUTE(RPName," ",""),SectorsBlocks_Top,0)),""),"")</f>
        <v/>
      </c>
      <c r="DM216" s="250" t="str" cm="1">
        <f t="array" ref="DM216">_xlfn.IFNA(IF(INDEX(SectorsBlocks,ROW()-ROW(DM$5)+2,MATCH(SUBSTITUTE(RPName," ",""),SectorsBlocks_Top,0))&lt;&gt;0,INDEX(SectorsBlocks,ROW()-ROW(DM$5)+2,MATCH(SUBSTITUTE(RPName," ",""),SectorsBlocks_Top,0)+1),""),"")</f>
        <v/>
      </c>
    </row>
    <row r="217" spans="68:117" ht="15" hidden="1" customHeight="1">
      <c r="BP217" s="236">
        <f ca="1"/>
        <v>0.13819444444444401</v>
      </c>
      <c r="CK217" s="219">
        <f t="shared" si="624"/>
        <v>0.51041666666666663</v>
      </c>
      <c r="CL217" s="219">
        <v>0.69444444444444398</v>
      </c>
      <c r="CM217" s="219">
        <v>0.69791666666666696</v>
      </c>
      <c r="CN217" s="219">
        <f t="shared" si="630"/>
        <v>0.91527777777777775</v>
      </c>
      <c r="CO217" s="219">
        <f t="shared" si="630"/>
        <v>0.24513888888888888</v>
      </c>
      <c r="CP217" s="219">
        <v>0.69791666666666696</v>
      </c>
      <c r="CQ217" s="219">
        <v>0.139583333333333</v>
      </c>
      <c r="CS217" s="219">
        <f t="shared" si="625"/>
        <v>0.61805555555555558</v>
      </c>
      <c r="CT217" s="219">
        <v>0.69444444444444398</v>
      </c>
      <c r="CU217" s="219">
        <v>0.69791666666666696</v>
      </c>
      <c r="CV217" s="219">
        <f t="shared" si="631"/>
        <v>2.2916666666666669E-2</v>
      </c>
      <c r="CW217" s="219">
        <f t="shared" si="631"/>
        <v>0.23819444444444443</v>
      </c>
      <c r="CX217" s="219">
        <v>0.69791666666666696</v>
      </c>
      <c r="CY217" s="219">
        <v>0.139583333333333</v>
      </c>
      <c r="DL217" s="2" t="str" cm="1">
        <f t="array" ref="DL217">_xlfn.IFNA(IF(INDEX(SectorsBlocks,ROW()-ROW(DL$5)+2,MATCH(SUBSTITUTE(RPName," ",""),SectorsBlocks_Top,0))&lt;&gt;0,INDEX(SectorsBlocks,ROW()-ROW(DL$5)+2,MATCH(SUBSTITUTE(RPName," ",""),SectorsBlocks_Top,0)),""),"")</f>
        <v/>
      </c>
      <c r="DM217" s="250" t="str" cm="1">
        <f t="array" ref="DM217">_xlfn.IFNA(IF(INDEX(SectorsBlocks,ROW()-ROW(DM$5)+2,MATCH(SUBSTITUTE(RPName," ",""),SectorsBlocks_Top,0))&lt;&gt;0,INDEX(SectorsBlocks,ROW()-ROW(DM$5)+2,MATCH(SUBSTITUTE(RPName," ",""),SectorsBlocks_Top,0)+1),""),"")</f>
        <v/>
      </c>
    </row>
    <row r="218" spans="68:117" ht="15" hidden="1" customHeight="1">
      <c r="BP218" s="236">
        <f ca="1"/>
        <v>0.13888888888888901</v>
      </c>
      <c r="CK218" s="219">
        <f t="shared" si="624"/>
        <v>0.51388888888888884</v>
      </c>
      <c r="CL218" s="219">
        <v>0.69791666666666696</v>
      </c>
      <c r="CM218" s="219">
        <v>0.70138888888888895</v>
      </c>
      <c r="CN218" s="219">
        <f t="shared" si="630"/>
        <v>0.91597222222222219</v>
      </c>
      <c r="CO218" s="219">
        <f t="shared" si="630"/>
        <v>0.24583333333333332</v>
      </c>
      <c r="CP218" s="219">
        <v>0.70138888888888895</v>
      </c>
      <c r="CQ218" s="219">
        <v>0.140277777777778</v>
      </c>
      <c r="CS218" s="219">
        <f t="shared" si="625"/>
        <v>0.62152777777777779</v>
      </c>
      <c r="CT218" s="219">
        <v>0.69791666666666696</v>
      </c>
      <c r="CU218" s="219">
        <v>0.70138888888888895</v>
      </c>
      <c r="CV218" s="219">
        <f t="shared" si="631"/>
        <v>2.361111111111111E-2</v>
      </c>
      <c r="CW218" s="219">
        <f t="shared" si="631"/>
        <v>0.23888888888888887</v>
      </c>
      <c r="CX218" s="219">
        <v>0.70138888888888895</v>
      </c>
      <c r="CY218" s="219">
        <v>0.140277777777778</v>
      </c>
      <c r="DL218" s="2" t="str" cm="1">
        <f t="array" ref="DL218">_xlfn.IFNA(IF(INDEX(SectorsBlocks,ROW()-ROW(DL$5)+2,MATCH(SUBSTITUTE(RPName," ",""),SectorsBlocks_Top,0))&lt;&gt;0,INDEX(SectorsBlocks,ROW()-ROW(DL$5)+2,MATCH(SUBSTITUTE(RPName," ",""),SectorsBlocks_Top,0)),""),"")</f>
        <v/>
      </c>
      <c r="DM218" s="250" t="str" cm="1">
        <f t="array" ref="DM218">_xlfn.IFNA(IF(INDEX(SectorsBlocks,ROW()-ROW(DM$5)+2,MATCH(SUBSTITUTE(RPName," ",""),SectorsBlocks_Top,0))&lt;&gt;0,INDEX(SectorsBlocks,ROW()-ROW(DM$5)+2,MATCH(SUBSTITUTE(RPName," ",""),SectorsBlocks_Top,0)+1),""),"")</f>
        <v/>
      </c>
    </row>
    <row r="219" spans="68:117" ht="15" hidden="1" customHeight="1">
      <c r="BP219" s="236">
        <f ca="1"/>
        <v>0.139583333333333</v>
      </c>
      <c r="CK219" s="219">
        <f t="shared" si="624"/>
        <v>0.51736111111111105</v>
      </c>
      <c r="CL219" s="219">
        <v>0.70138888888888895</v>
      </c>
      <c r="CM219" s="219">
        <v>0.70486111111111105</v>
      </c>
      <c r="CN219" s="219">
        <f t="shared" si="630"/>
        <v>0.91666666666666663</v>
      </c>
      <c r="CO219" s="219">
        <f t="shared" si="630"/>
        <v>0.24652777777777776</v>
      </c>
      <c r="CP219" s="219">
        <v>0.70486111111111105</v>
      </c>
      <c r="CQ219" s="219">
        <v>0.140972222222222</v>
      </c>
      <c r="CS219" s="219">
        <f t="shared" si="625"/>
        <v>0.625</v>
      </c>
      <c r="CT219" s="219">
        <v>0.70138888888888895</v>
      </c>
      <c r="CU219" s="219">
        <v>0.70486111111111105</v>
      </c>
      <c r="CV219" s="219">
        <f t="shared" si="631"/>
        <v>2.4305555555555556E-2</v>
      </c>
      <c r="CW219" s="219">
        <f t="shared" si="631"/>
        <v>0.23958333333333334</v>
      </c>
      <c r="CX219" s="219">
        <v>0.70486111111111105</v>
      </c>
      <c r="CY219" s="219">
        <v>0.140972222222222</v>
      </c>
      <c r="DL219" s="2" t="str" cm="1">
        <f t="array" ref="DL219">_xlfn.IFNA(IF(INDEX(SectorsBlocks,ROW()-ROW(DL$5)+2,MATCH(SUBSTITUTE(RPName," ",""),SectorsBlocks_Top,0))&lt;&gt;0,INDEX(SectorsBlocks,ROW()-ROW(DL$5)+2,MATCH(SUBSTITUTE(RPName," ",""),SectorsBlocks_Top,0)),""),"")</f>
        <v/>
      </c>
      <c r="DM219" s="250" t="str" cm="1">
        <f t="array" ref="DM219">_xlfn.IFNA(IF(INDEX(SectorsBlocks,ROW()-ROW(DM$5)+2,MATCH(SUBSTITUTE(RPName," ",""),SectorsBlocks_Top,0))&lt;&gt;0,INDEX(SectorsBlocks,ROW()-ROW(DM$5)+2,MATCH(SUBSTITUTE(RPName," ",""),SectorsBlocks_Top,0)+1),""),"")</f>
        <v/>
      </c>
    </row>
    <row r="220" spans="68:117" ht="15" hidden="1" customHeight="1">
      <c r="BP220" s="236">
        <f ca="1"/>
        <v>0.140277777777778</v>
      </c>
      <c r="CK220" s="219">
        <f t="shared" si="624"/>
        <v>0.52083333333333337</v>
      </c>
      <c r="CL220" s="219">
        <v>0.70486111111111105</v>
      </c>
      <c r="CM220" s="219">
        <v>0.70833333333333304</v>
      </c>
      <c r="CN220" s="219">
        <f t="shared" si="630"/>
        <v>0.91736111111111107</v>
      </c>
      <c r="CO220" s="219">
        <f t="shared" si="630"/>
        <v>0.24722222222222223</v>
      </c>
      <c r="CP220" s="219">
        <v>0.70833333333333304</v>
      </c>
      <c r="CQ220" s="219">
        <v>0.141666666666667</v>
      </c>
      <c r="CS220" s="219">
        <f t="shared" si="625"/>
        <v>0.62847222222222221</v>
      </c>
      <c r="CT220" s="219">
        <v>0.70486111111111105</v>
      </c>
      <c r="CU220" s="219">
        <v>0.70833333333333304</v>
      </c>
      <c r="CV220" s="219">
        <f t="shared" si="631"/>
        <v>2.5000000000000001E-2</v>
      </c>
      <c r="CW220" s="219">
        <f t="shared" si="631"/>
        <v>0.24027777777777778</v>
      </c>
      <c r="CX220" s="219">
        <v>0.70833333333333304</v>
      </c>
      <c r="CY220" s="219">
        <v>0.141666666666667</v>
      </c>
      <c r="DL220" s="2" t="str" cm="1">
        <f t="array" ref="DL220">_xlfn.IFNA(IF(INDEX(SectorsBlocks,ROW()-ROW(DL$5)+2,MATCH(SUBSTITUTE(RPName," ",""),SectorsBlocks_Top,0))&lt;&gt;0,INDEX(SectorsBlocks,ROW()-ROW(DL$5)+2,MATCH(SUBSTITUTE(RPName," ",""),SectorsBlocks_Top,0)),""),"")</f>
        <v/>
      </c>
      <c r="DM220" s="250" t="str" cm="1">
        <f t="array" ref="DM220">_xlfn.IFNA(IF(INDEX(SectorsBlocks,ROW()-ROW(DM$5)+2,MATCH(SUBSTITUTE(RPName," ",""),SectorsBlocks_Top,0))&lt;&gt;0,INDEX(SectorsBlocks,ROW()-ROW(DM$5)+2,MATCH(SUBSTITUTE(RPName," ",""),SectorsBlocks_Top,0)+1),""),"")</f>
        <v/>
      </c>
    </row>
    <row r="221" spans="68:117" ht="15" hidden="1" customHeight="1">
      <c r="BP221" s="236">
        <f ca="1"/>
        <v>0.140972222222222</v>
      </c>
      <c r="CK221" s="219">
        <f t="shared" si="624"/>
        <v>0.52430555555555558</v>
      </c>
      <c r="CL221" s="219">
        <v>0.70833333333333304</v>
      </c>
      <c r="CM221" s="219">
        <v>0.71180555555555503</v>
      </c>
      <c r="CN221" s="219">
        <f t="shared" si="630"/>
        <v>0.91805555555555551</v>
      </c>
      <c r="CO221" s="219">
        <f t="shared" si="630"/>
        <v>0.24791666666666667</v>
      </c>
      <c r="CP221" s="219">
        <v>0.71180555555555503</v>
      </c>
      <c r="CQ221" s="219">
        <v>0.14236111111111099</v>
      </c>
      <c r="CS221" s="219">
        <f t="shared" si="625"/>
        <v>0.63194444444444442</v>
      </c>
      <c r="CT221" s="219">
        <v>0.70833333333333304</v>
      </c>
      <c r="CU221" s="219">
        <v>0.71180555555555503</v>
      </c>
      <c r="CV221" s="219">
        <f t="shared" si="631"/>
        <v>2.5694444444444447E-2</v>
      </c>
      <c r="CW221" s="219">
        <f t="shared" si="631"/>
        <v>0.24097222222222223</v>
      </c>
      <c r="CX221" s="219">
        <v>0.71180555555555503</v>
      </c>
      <c r="CY221" s="219">
        <v>0.14236111111111099</v>
      </c>
      <c r="DL221" s="2" t="str" cm="1">
        <f t="array" ref="DL221">_xlfn.IFNA(IF(INDEX(SectorsBlocks,ROW()-ROW(DL$5)+2,MATCH(SUBSTITUTE(RPName," ",""),SectorsBlocks_Top,0))&lt;&gt;0,INDEX(SectorsBlocks,ROW()-ROW(DL$5)+2,MATCH(SUBSTITUTE(RPName," ",""),SectorsBlocks_Top,0)),""),"")</f>
        <v/>
      </c>
      <c r="DM221" s="250" t="str" cm="1">
        <f t="array" ref="DM221">_xlfn.IFNA(IF(INDEX(SectorsBlocks,ROW()-ROW(DM$5)+2,MATCH(SUBSTITUTE(RPName," ",""),SectorsBlocks_Top,0))&lt;&gt;0,INDEX(SectorsBlocks,ROW()-ROW(DM$5)+2,MATCH(SUBSTITUTE(RPName," ",""),SectorsBlocks_Top,0)+1),""),"")</f>
        <v/>
      </c>
    </row>
    <row r="222" spans="68:117" ht="15" hidden="1" customHeight="1">
      <c r="BP222" s="236">
        <f ca="1"/>
        <v>0.141666666666667</v>
      </c>
      <c r="CK222" s="219">
        <f t="shared" si="624"/>
        <v>0.52777777777777779</v>
      </c>
      <c r="CL222" s="219">
        <v>0.71180555555555503</v>
      </c>
      <c r="CM222" s="219">
        <v>0.71527777777777801</v>
      </c>
      <c r="CN222" s="219">
        <f t="shared" si="630"/>
        <v>0.91874999999999996</v>
      </c>
      <c r="CO222" s="219">
        <f t="shared" si="630"/>
        <v>0.24861111111111112</v>
      </c>
      <c r="CP222" s="219">
        <v>0.71527777777777801</v>
      </c>
      <c r="CQ222" s="219">
        <v>0.14305555555555599</v>
      </c>
      <c r="CS222" s="219">
        <f t="shared" si="625"/>
        <v>0.63541666666666663</v>
      </c>
      <c r="CT222" s="219">
        <v>0.71180555555555503</v>
      </c>
      <c r="CU222" s="219">
        <v>0.71527777777777801</v>
      </c>
      <c r="CV222" s="219">
        <f t="shared" si="631"/>
        <v>2.6388888888888889E-2</v>
      </c>
      <c r="CW222" s="219">
        <f t="shared" si="631"/>
        <v>0.24166666666666667</v>
      </c>
      <c r="CX222" s="219">
        <v>0.71527777777777801</v>
      </c>
      <c r="CY222" s="219">
        <v>0.14305555555555599</v>
      </c>
      <c r="DL222" s="2" t="str" cm="1">
        <f t="array" ref="DL222">_xlfn.IFNA(IF(INDEX(SectorsBlocks,ROW()-ROW(DL$5)+2,MATCH(SUBSTITUTE(RPName," ",""),SectorsBlocks_Top,0))&lt;&gt;0,INDEX(SectorsBlocks,ROW()-ROW(DL$5)+2,MATCH(SUBSTITUTE(RPName," ",""),SectorsBlocks_Top,0)),""),"")</f>
        <v/>
      </c>
      <c r="DM222" s="250" t="str" cm="1">
        <f t="array" ref="DM222">_xlfn.IFNA(IF(INDEX(SectorsBlocks,ROW()-ROW(DM$5)+2,MATCH(SUBSTITUTE(RPName," ",""),SectorsBlocks_Top,0))&lt;&gt;0,INDEX(SectorsBlocks,ROW()-ROW(DM$5)+2,MATCH(SUBSTITUTE(RPName," ",""),SectorsBlocks_Top,0)+1),""),"")</f>
        <v/>
      </c>
    </row>
    <row r="223" spans="68:117" ht="15" hidden="1" customHeight="1">
      <c r="BP223" s="236">
        <f ca="1"/>
        <v>0.14236111111111099</v>
      </c>
      <c r="CK223" s="219">
        <f t="shared" si="624"/>
        <v>0.53125</v>
      </c>
      <c r="CL223" s="219">
        <v>0.71527777777777801</v>
      </c>
      <c r="CM223" s="219">
        <v>0.71875</v>
      </c>
      <c r="CN223" s="219">
        <f t="shared" si="630"/>
        <v>0.9194444444444444</v>
      </c>
      <c r="CO223" s="219">
        <f t="shared" si="630"/>
        <v>0.24930555555555556</v>
      </c>
      <c r="CP223" s="219">
        <v>0.71875</v>
      </c>
      <c r="CQ223" s="219">
        <v>0.14374999999999999</v>
      </c>
      <c r="CS223" s="219">
        <f t="shared" si="625"/>
        <v>0.63888888888888884</v>
      </c>
      <c r="CT223" s="219">
        <v>0.71527777777777801</v>
      </c>
      <c r="CU223" s="219">
        <v>0.71875</v>
      </c>
      <c r="CV223" s="219">
        <f t="shared" si="631"/>
        <v>2.7083333333333334E-2</v>
      </c>
      <c r="CW223" s="219">
        <f t="shared" si="631"/>
        <v>0.24236111111111111</v>
      </c>
      <c r="CX223" s="219">
        <v>0.71875</v>
      </c>
      <c r="CY223" s="219">
        <v>0.14374999999999999</v>
      </c>
      <c r="DL223" s="2" t="str" cm="1">
        <f t="array" ref="DL223">_xlfn.IFNA(IF(INDEX(SectorsBlocks,ROW()-ROW(DL$5)+2,MATCH(SUBSTITUTE(RPName," ",""),SectorsBlocks_Top,0))&lt;&gt;0,INDEX(SectorsBlocks,ROW()-ROW(DL$5)+2,MATCH(SUBSTITUTE(RPName," ",""),SectorsBlocks_Top,0)),""),"")</f>
        <v/>
      </c>
      <c r="DM223" s="250" t="str" cm="1">
        <f t="array" ref="DM223">_xlfn.IFNA(IF(INDEX(SectorsBlocks,ROW()-ROW(DM$5)+2,MATCH(SUBSTITUTE(RPName," ",""),SectorsBlocks_Top,0))&lt;&gt;0,INDEX(SectorsBlocks,ROW()-ROW(DM$5)+2,MATCH(SUBSTITUTE(RPName," ",""),SectorsBlocks_Top,0)+1),""),"")</f>
        <v/>
      </c>
    </row>
    <row r="224" spans="68:117" ht="15" hidden="1" customHeight="1">
      <c r="BP224" s="236">
        <f ca="1"/>
        <v>0.14305555555555599</v>
      </c>
      <c r="CK224" s="219">
        <f t="shared" si="624"/>
        <v>0.53472222222222221</v>
      </c>
      <c r="CL224" s="219">
        <v>0.71875</v>
      </c>
      <c r="CM224" s="219">
        <v>0.72222222222222199</v>
      </c>
      <c r="CN224" s="219">
        <f t="shared" ref="CN224:CO239" si="632">IF(CN223=1,TIME(0,1,0),TIME(HOUR(CN223),MINUTE(CN223),0)+TIME(0,1,0))</f>
        <v>0.92013888888888884</v>
      </c>
      <c r="CO224" s="219">
        <f t="shared" si="632"/>
        <v>0.25</v>
      </c>
      <c r="CP224" s="219">
        <v>0.72222222222222199</v>
      </c>
      <c r="CQ224" s="219">
        <v>0.14444444444444399</v>
      </c>
      <c r="CS224" s="219">
        <f t="shared" si="625"/>
        <v>0.64236111111111105</v>
      </c>
      <c r="CT224" s="219">
        <v>0.71875</v>
      </c>
      <c r="CU224" s="219">
        <v>0.72222222222222199</v>
      </c>
      <c r="CV224" s="219">
        <f t="shared" ref="CV224:CW239" si="633">IF(CV223=1,TIME(0,1,0),TIME(HOUR(CV223),MINUTE(CV223),0)+TIME(0,1,0))</f>
        <v>2.777777777777778E-2</v>
      </c>
      <c r="CW224" s="219">
        <f t="shared" si="633"/>
        <v>0.24305555555555555</v>
      </c>
      <c r="CX224" s="219">
        <v>0.72222222222222199</v>
      </c>
      <c r="CY224" s="219">
        <v>0.14444444444444399</v>
      </c>
      <c r="DL224" s="2" t="str" cm="1">
        <f t="array" ref="DL224">_xlfn.IFNA(IF(INDEX(SectorsBlocks,ROW()-ROW(DL$5)+2,MATCH(SUBSTITUTE(RPName," ",""),SectorsBlocks_Top,0))&lt;&gt;0,INDEX(SectorsBlocks,ROW()-ROW(DL$5)+2,MATCH(SUBSTITUTE(RPName," ",""),SectorsBlocks_Top,0)),""),"")</f>
        <v/>
      </c>
      <c r="DM224" s="250" t="str" cm="1">
        <f t="array" ref="DM224">_xlfn.IFNA(IF(INDEX(SectorsBlocks,ROW()-ROW(DM$5)+2,MATCH(SUBSTITUTE(RPName," ",""),SectorsBlocks_Top,0))&lt;&gt;0,INDEX(SectorsBlocks,ROW()-ROW(DM$5)+2,MATCH(SUBSTITUTE(RPName," ",""),SectorsBlocks_Top,0)+1),""),"")</f>
        <v/>
      </c>
    </row>
    <row r="225" spans="68:117" ht="15" hidden="1" customHeight="1">
      <c r="BP225" s="236">
        <f ca="1"/>
        <v>0.14374999999999999</v>
      </c>
      <c r="CK225" s="219">
        <f t="shared" si="624"/>
        <v>0.53819444444444442</v>
      </c>
      <c r="CL225" s="219">
        <v>0.72222222222222199</v>
      </c>
      <c r="CM225" s="219">
        <v>0.72569444444444398</v>
      </c>
      <c r="CN225" s="219">
        <f t="shared" si="632"/>
        <v>0.92083333333333328</v>
      </c>
      <c r="CO225" s="219">
        <f t="shared" si="632"/>
        <v>0.25069444444444444</v>
      </c>
      <c r="CP225" s="219">
        <v>0.72569444444444398</v>
      </c>
      <c r="CQ225" s="219">
        <v>0.14513888888888901</v>
      </c>
      <c r="CS225" s="219">
        <f t="shared" si="625"/>
        <v>0.64583333333333337</v>
      </c>
      <c r="CT225" s="219">
        <v>0.72222222222222199</v>
      </c>
      <c r="CU225" s="219">
        <v>0.72569444444444398</v>
      </c>
      <c r="CV225" s="219">
        <f t="shared" si="633"/>
        <v>2.8472222222222222E-2</v>
      </c>
      <c r="CW225" s="219">
        <f t="shared" si="633"/>
        <v>0.24374999999999999</v>
      </c>
      <c r="CX225" s="219">
        <v>0.72569444444444398</v>
      </c>
      <c r="CY225" s="219">
        <v>0.14513888888888901</v>
      </c>
      <c r="DL225" s="2" t="str" cm="1">
        <f t="array" ref="DL225">_xlfn.IFNA(IF(INDEX(SectorsBlocks,ROW()-ROW(DL$5)+2,MATCH(SUBSTITUTE(RPName," ",""),SectorsBlocks_Top,0))&lt;&gt;0,INDEX(SectorsBlocks,ROW()-ROW(DL$5)+2,MATCH(SUBSTITUTE(RPName," ",""),SectorsBlocks_Top,0)),""),"")</f>
        <v/>
      </c>
      <c r="DM225" s="250" t="str" cm="1">
        <f t="array" ref="DM225">_xlfn.IFNA(IF(INDEX(SectorsBlocks,ROW()-ROW(DM$5)+2,MATCH(SUBSTITUTE(RPName," ",""),SectorsBlocks_Top,0))&lt;&gt;0,INDEX(SectorsBlocks,ROW()-ROW(DM$5)+2,MATCH(SUBSTITUTE(RPName," ",""),SectorsBlocks_Top,0)+1),""),"")</f>
        <v/>
      </c>
    </row>
    <row r="226" spans="68:117" ht="15" hidden="1" customHeight="1">
      <c r="BP226" s="236">
        <f ca="1"/>
        <v>0.14444444444444399</v>
      </c>
      <c r="CK226" s="219">
        <f t="shared" si="624"/>
        <v>0.54166666666666663</v>
      </c>
      <c r="CL226" s="219">
        <v>0.72569444444444398</v>
      </c>
      <c r="CM226" s="219">
        <v>0.72916666666666696</v>
      </c>
      <c r="CN226" s="219">
        <f t="shared" si="632"/>
        <v>0.92152777777777772</v>
      </c>
      <c r="CO226" s="219">
        <f t="shared" si="632"/>
        <v>0.25138888888888888</v>
      </c>
      <c r="CP226" s="219">
        <v>0.72916666666666696</v>
      </c>
      <c r="CQ226" s="219">
        <v>0.14583333333333301</v>
      </c>
      <c r="CS226" s="219">
        <f t="shared" si="625"/>
        <v>0.64930555555555558</v>
      </c>
      <c r="CT226" s="219">
        <v>0.72569444444444398</v>
      </c>
      <c r="CU226" s="219">
        <v>0.72916666666666696</v>
      </c>
      <c r="CV226" s="219">
        <f t="shared" si="633"/>
        <v>2.9166666666666667E-2</v>
      </c>
      <c r="CW226" s="219">
        <f t="shared" si="633"/>
        <v>0.24444444444444444</v>
      </c>
      <c r="CX226" s="219">
        <v>0.72916666666666696</v>
      </c>
      <c r="CY226" s="219">
        <v>0.14583333333333301</v>
      </c>
      <c r="DL226" s="2" t="str" cm="1">
        <f t="array" ref="DL226">_xlfn.IFNA(IF(INDEX(SectorsBlocks,ROW()-ROW(DL$5)+2,MATCH(SUBSTITUTE(RPName," ",""),SectorsBlocks_Top,0))&lt;&gt;0,INDEX(SectorsBlocks,ROW()-ROW(DL$5)+2,MATCH(SUBSTITUTE(RPName," ",""),SectorsBlocks_Top,0)),""),"")</f>
        <v/>
      </c>
      <c r="DM226" s="250" t="str" cm="1">
        <f t="array" ref="DM226">_xlfn.IFNA(IF(INDEX(SectorsBlocks,ROW()-ROW(DM$5)+2,MATCH(SUBSTITUTE(RPName," ",""),SectorsBlocks_Top,0))&lt;&gt;0,INDEX(SectorsBlocks,ROW()-ROW(DM$5)+2,MATCH(SUBSTITUTE(RPName," ",""),SectorsBlocks_Top,0)+1),""),"")</f>
        <v/>
      </c>
    </row>
    <row r="227" spans="68:117" ht="15" hidden="1" customHeight="1">
      <c r="BP227" s="236">
        <f ca="1"/>
        <v>0.14513888888888901</v>
      </c>
      <c r="CK227" s="219">
        <f t="shared" si="624"/>
        <v>0.54513888888888884</v>
      </c>
      <c r="CL227" s="219">
        <v>0.72916666666666696</v>
      </c>
      <c r="CM227" s="219">
        <v>0.73263888888888895</v>
      </c>
      <c r="CN227" s="219">
        <f t="shared" si="632"/>
        <v>0.92222222222222217</v>
      </c>
      <c r="CO227" s="219">
        <f t="shared" si="632"/>
        <v>0.25208333333333333</v>
      </c>
      <c r="CP227" s="219">
        <v>0.73263888888888895</v>
      </c>
      <c r="CQ227" s="219">
        <v>0.14652777777777801</v>
      </c>
      <c r="CS227" s="219">
        <f t="shared" si="625"/>
        <v>0.65277777777777779</v>
      </c>
      <c r="CT227" s="219">
        <v>0.72916666666666696</v>
      </c>
      <c r="CU227" s="219">
        <v>0.73263888888888895</v>
      </c>
      <c r="CV227" s="219">
        <f t="shared" si="633"/>
        <v>2.9861111111111113E-2</v>
      </c>
      <c r="CW227" s="219">
        <f t="shared" si="633"/>
        <v>0.24513888888888888</v>
      </c>
      <c r="CX227" s="219">
        <v>0.73263888888888895</v>
      </c>
      <c r="CY227" s="219">
        <v>0.14652777777777801</v>
      </c>
      <c r="DL227" s="2" t="str" cm="1">
        <f t="array" ref="DL227">_xlfn.IFNA(IF(INDEX(SectorsBlocks,ROW()-ROW(DL$5)+2,MATCH(SUBSTITUTE(RPName," ",""),SectorsBlocks_Top,0))&lt;&gt;0,INDEX(SectorsBlocks,ROW()-ROW(DL$5)+2,MATCH(SUBSTITUTE(RPName," ",""),SectorsBlocks_Top,0)),""),"")</f>
        <v/>
      </c>
      <c r="DM227" s="250" t="str" cm="1">
        <f t="array" ref="DM227">_xlfn.IFNA(IF(INDEX(SectorsBlocks,ROW()-ROW(DM$5)+2,MATCH(SUBSTITUTE(RPName," ",""),SectorsBlocks_Top,0))&lt;&gt;0,INDEX(SectorsBlocks,ROW()-ROW(DM$5)+2,MATCH(SUBSTITUTE(RPName," ",""),SectorsBlocks_Top,0)+1),""),"")</f>
        <v/>
      </c>
    </row>
    <row r="228" spans="68:117" ht="15" hidden="1" customHeight="1">
      <c r="BP228" s="236">
        <f ca="1"/>
        <v>0.14583333333333301</v>
      </c>
      <c r="CK228" s="219">
        <f t="shared" si="624"/>
        <v>0.54861111111111105</v>
      </c>
      <c r="CL228" s="219">
        <v>0.73263888888888895</v>
      </c>
      <c r="CM228" s="219">
        <v>0.73611111111111105</v>
      </c>
      <c r="CN228" s="219">
        <f t="shared" si="632"/>
        <v>0.92291666666666672</v>
      </c>
      <c r="CO228" s="219">
        <f t="shared" si="632"/>
        <v>0.25277777777777777</v>
      </c>
      <c r="CP228" s="219">
        <v>0.73611111111111105</v>
      </c>
      <c r="CQ228" s="219">
        <v>0.147222222222222</v>
      </c>
      <c r="CS228" s="219">
        <f t="shared" si="625"/>
        <v>0.65625</v>
      </c>
      <c r="CT228" s="219">
        <v>0.73263888888888895</v>
      </c>
      <c r="CU228" s="219">
        <v>0.73611111111111105</v>
      </c>
      <c r="CV228" s="219">
        <f t="shared" si="633"/>
        <v>3.0555555555555558E-2</v>
      </c>
      <c r="CW228" s="219">
        <f t="shared" si="633"/>
        <v>0.24583333333333332</v>
      </c>
      <c r="CX228" s="219">
        <v>0.73611111111111105</v>
      </c>
      <c r="CY228" s="219">
        <v>0.147222222222222</v>
      </c>
      <c r="DL228" s="2" t="str" cm="1">
        <f t="array" ref="DL228">_xlfn.IFNA(IF(INDEX(SectorsBlocks,ROW()-ROW(DL$5)+2,MATCH(SUBSTITUTE(RPName," ",""),SectorsBlocks_Top,0))&lt;&gt;0,INDEX(SectorsBlocks,ROW()-ROW(DL$5)+2,MATCH(SUBSTITUTE(RPName," ",""),SectorsBlocks_Top,0)),""),"")</f>
        <v/>
      </c>
      <c r="DM228" s="250" t="str" cm="1">
        <f t="array" ref="DM228">_xlfn.IFNA(IF(INDEX(SectorsBlocks,ROW()-ROW(DM$5)+2,MATCH(SUBSTITUTE(RPName," ",""),SectorsBlocks_Top,0))&lt;&gt;0,INDEX(SectorsBlocks,ROW()-ROW(DM$5)+2,MATCH(SUBSTITUTE(RPName," ",""),SectorsBlocks_Top,0)+1),""),"")</f>
        <v/>
      </c>
    </row>
    <row r="229" spans="68:117" ht="15" hidden="1" customHeight="1">
      <c r="BP229" s="236">
        <f ca="1"/>
        <v>0.14652777777777801</v>
      </c>
      <c r="CK229" s="219">
        <f t="shared" si="624"/>
        <v>0.55208333333333337</v>
      </c>
      <c r="CL229" s="219">
        <v>0.73611111111111105</v>
      </c>
      <c r="CM229" s="219">
        <v>0.73958333333333304</v>
      </c>
      <c r="CN229" s="219">
        <f t="shared" si="632"/>
        <v>0.92361111111111116</v>
      </c>
      <c r="CO229" s="219">
        <f t="shared" si="632"/>
        <v>0.25347222222222221</v>
      </c>
      <c r="CP229" s="219">
        <v>0.73958333333333304</v>
      </c>
      <c r="CQ229" s="219">
        <v>0.147916666666667</v>
      </c>
      <c r="CS229" s="219">
        <f t="shared" si="625"/>
        <v>0.65972222222222221</v>
      </c>
      <c r="CT229" s="219">
        <v>0.73611111111111105</v>
      </c>
      <c r="CU229" s="219">
        <v>0.73958333333333304</v>
      </c>
      <c r="CV229" s="219">
        <f t="shared" si="633"/>
        <v>3.125E-2</v>
      </c>
      <c r="CW229" s="219">
        <f t="shared" si="633"/>
        <v>0.24652777777777776</v>
      </c>
      <c r="CX229" s="219">
        <v>0.73958333333333304</v>
      </c>
      <c r="CY229" s="219">
        <v>0.147916666666667</v>
      </c>
      <c r="DL229" s="2" t="str" cm="1">
        <f t="array" ref="DL229">_xlfn.IFNA(IF(INDEX(SectorsBlocks,ROW()-ROW(DL$5)+2,MATCH(SUBSTITUTE(RPName," ",""),SectorsBlocks_Top,0))&lt;&gt;0,INDEX(SectorsBlocks,ROW()-ROW(DL$5)+2,MATCH(SUBSTITUTE(RPName," ",""),SectorsBlocks_Top,0)),""),"")</f>
        <v/>
      </c>
      <c r="DM229" s="250" t="str" cm="1">
        <f t="array" ref="DM229">_xlfn.IFNA(IF(INDEX(SectorsBlocks,ROW()-ROW(DM$5)+2,MATCH(SUBSTITUTE(RPName," ",""),SectorsBlocks_Top,0))&lt;&gt;0,INDEX(SectorsBlocks,ROW()-ROW(DM$5)+2,MATCH(SUBSTITUTE(RPName," ",""),SectorsBlocks_Top,0)+1),""),"")</f>
        <v/>
      </c>
    </row>
    <row r="230" spans="68:117" ht="15" hidden="1" customHeight="1">
      <c r="BP230" s="236">
        <f ca="1"/>
        <v>0.147222222222222</v>
      </c>
      <c r="CK230" s="219">
        <f t="shared" si="624"/>
        <v>0.55555555555555558</v>
      </c>
      <c r="CL230" s="219">
        <v>0.73958333333333304</v>
      </c>
      <c r="CM230" s="219">
        <v>0.74305555555555503</v>
      </c>
      <c r="CN230" s="219">
        <f t="shared" si="632"/>
        <v>0.9243055555555556</v>
      </c>
      <c r="CO230" s="219">
        <f t="shared" si="632"/>
        <v>0.25416666666666665</v>
      </c>
      <c r="CP230" s="219">
        <v>0.74305555555555503</v>
      </c>
      <c r="CQ230" s="219">
        <v>0.148611111111111</v>
      </c>
      <c r="CS230" s="219">
        <f t="shared" si="625"/>
        <v>0.66319444444444442</v>
      </c>
      <c r="CT230" s="219">
        <v>0.73958333333333304</v>
      </c>
      <c r="CU230" s="219">
        <v>0.74305555555555503</v>
      </c>
      <c r="CV230" s="219">
        <f t="shared" si="633"/>
        <v>3.1944444444444442E-2</v>
      </c>
      <c r="CW230" s="219">
        <f t="shared" si="633"/>
        <v>0.24722222222222223</v>
      </c>
      <c r="CX230" s="219">
        <v>0.74305555555555503</v>
      </c>
      <c r="CY230" s="219">
        <v>0.148611111111111</v>
      </c>
      <c r="DL230" s="2" t="str" cm="1">
        <f t="array" ref="DL230">_xlfn.IFNA(IF(INDEX(SectorsBlocks,ROW()-ROW(DL$5)+2,MATCH(SUBSTITUTE(RPName," ",""),SectorsBlocks_Top,0))&lt;&gt;0,INDEX(SectorsBlocks,ROW()-ROW(DL$5)+2,MATCH(SUBSTITUTE(RPName," ",""),SectorsBlocks_Top,0)),""),"")</f>
        <v/>
      </c>
      <c r="DM230" s="250" t="str" cm="1">
        <f t="array" ref="DM230">_xlfn.IFNA(IF(INDEX(SectorsBlocks,ROW()-ROW(DM$5)+2,MATCH(SUBSTITUTE(RPName," ",""),SectorsBlocks_Top,0))&lt;&gt;0,INDEX(SectorsBlocks,ROW()-ROW(DM$5)+2,MATCH(SUBSTITUTE(RPName," ",""),SectorsBlocks_Top,0)+1),""),"")</f>
        <v/>
      </c>
    </row>
    <row r="231" spans="68:117" ht="15" hidden="1" customHeight="1">
      <c r="BP231" s="236">
        <f ca="1"/>
        <v>0.147916666666667</v>
      </c>
      <c r="CK231" s="219">
        <f t="shared" si="624"/>
        <v>0.55902777777777779</v>
      </c>
      <c r="CL231" s="219">
        <v>0.74305555555555503</v>
      </c>
      <c r="CM231" s="219">
        <v>0.74652777777777801</v>
      </c>
      <c r="CN231" s="219">
        <f t="shared" si="632"/>
        <v>0.92500000000000004</v>
      </c>
      <c r="CO231" s="219">
        <f t="shared" si="632"/>
        <v>0.25486111111111109</v>
      </c>
      <c r="CP231" s="219">
        <v>0.74652777777777801</v>
      </c>
      <c r="CQ231" s="219">
        <v>0.149305555555556</v>
      </c>
      <c r="CS231" s="219">
        <f t="shared" si="625"/>
        <v>0.66666666666666663</v>
      </c>
      <c r="CT231" s="219">
        <v>0.74305555555555503</v>
      </c>
      <c r="CU231" s="219">
        <v>0.74652777777777801</v>
      </c>
      <c r="CV231" s="219">
        <f t="shared" si="633"/>
        <v>3.2638888888888884E-2</v>
      </c>
      <c r="CW231" s="219">
        <f t="shared" si="633"/>
        <v>0.24791666666666667</v>
      </c>
      <c r="CX231" s="219">
        <v>0.74652777777777801</v>
      </c>
      <c r="CY231" s="219">
        <v>0.149305555555556</v>
      </c>
      <c r="DL231" s="2" t="str" cm="1">
        <f t="array" ref="DL231">_xlfn.IFNA(IF(INDEX(SectorsBlocks,ROW()-ROW(DL$5)+2,MATCH(SUBSTITUTE(RPName," ",""),SectorsBlocks_Top,0))&lt;&gt;0,INDEX(SectorsBlocks,ROW()-ROW(DL$5)+2,MATCH(SUBSTITUTE(RPName," ",""),SectorsBlocks_Top,0)),""),"")</f>
        <v/>
      </c>
      <c r="DM231" s="250" t="str" cm="1">
        <f t="array" ref="DM231">_xlfn.IFNA(IF(INDEX(SectorsBlocks,ROW()-ROW(DM$5)+2,MATCH(SUBSTITUTE(RPName," ",""),SectorsBlocks_Top,0))&lt;&gt;0,INDEX(SectorsBlocks,ROW()-ROW(DM$5)+2,MATCH(SUBSTITUTE(RPName," ",""),SectorsBlocks_Top,0)+1),""),"")</f>
        <v/>
      </c>
    </row>
    <row r="232" spans="68:117" ht="15" hidden="1" customHeight="1">
      <c r="BP232" s="236">
        <f ca="1"/>
        <v>0.148611111111111</v>
      </c>
      <c r="CK232" s="219">
        <f t="shared" si="624"/>
        <v>0.5625</v>
      </c>
      <c r="CL232" s="219">
        <v>0.74652777777777801</v>
      </c>
      <c r="CM232" s="219">
        <v>0.75</v>
      </c>
      <c r="CN232" s="219">
        <f t="shared" si="632"/>
        <v>0.92569444444444449</v>
      </c>
      <c r="CO232" s="219">
        <f t="shared" si="632"/>
        <v>0.25555555555555554</v>
      </c>
      <c r="CP232" s="219">
        <v>0.75</v>
      </c>
      <c r="CQ232" s="219">
        <v>0.15</v>
      </c>
      <c r="CS232" s="219">
        <f t="shared" si="625"/>
        <v>0.67013888888888884</v>
      </c>
      <c r="CT232" s="219">
        <v>0.74652777777777801</v>
      </c>
      <c r="CU232" s="219">
        <v>0.75</v>
      </c>
      <c r="CV232" s="219">
        <f t="shared" si="633"/>
        <v>3.3333333333333333E-2</v>
      </c>
      <c r="CW232" s="219">
        <f t="shared" si="633"/>
        <v>0.24861111111111112</v>
      </c>
      <c r="CX232" s="219">
        <v>0.75</v>
      </c>
      <c r="CY232" s="219">
        <v>0.15</v>
      </c>
      <c r="DL232" s="2" t="str" cm="1">
        <f t="array" ref="DL232">_xlfn.IFNA(IF(INDEX(SectorsBlocks,ROW()-ROW(DL$5)+2,MATCH(SUBSTITUTE(RPName," ",""),SectorsBlocks_Top,0))&lt;&gt;0,INDEX(SectorsBlocks,ROW()-ROW(DL$5)+2,MATCH(SUBSTITUTE(RPName," ",""),SectorsBlocks_Top,0)),""),"")</f>
        <v/>
      </c>
      <c r="DM232" s="250" t="str" cm="1">
        <f t="array" ref="DM232">_xlfn.IFNA(IF(INDEX(SectorsBlocks,ROW()-ROW(DM$5)+2,MATCH(SUBSTITUTE(RPName," ",""),SectorsBlocks_Top,0))&lt;&gt;0,INDEX(SectorsBlocks,ROW()-ROW(DM$5)+2,MATCH(SUBSTITUTE(RPName," ",""),SectorsBlocks_Top,0)+1),""),"")</f>
        <v/>
      </c>
    </row>
    <row r="233" spans="68:117" ht="15" hidden="1" customHeight="1">
      <c r="BP233" s="236">
        <f ca="1"/>
        <v>0.149305555555556</v>
      </c>
      <c r="CK233" s="219">
        <f t="shared" si="624"/>
        <v>0.56597222222222221</v>
      </c>
      <c r="CL233" s="219">
        <v>0.75</v>
      </c>
      <c r="CM233" s="219">
        <v>0.75347222222222199</v>
      </c>
      <c r="CN233" s="219">
        <f t="shared" si="632"/>
        <v>0.92638888888888893</v>
      </c>
      <c r="CO233" s="219">
        <f t="shared" si="632"/>
        <v>0.25624999999999998</v>
      </c>
      <c r="CP233" s="219">
        <v>0.75347222222222199</v>
      </c>
      <c r="CQ233" s="219">
        <v>0.15069444444444399</v>
      </c>
      <c r="CS233" s="219">
        <f t="shared" si="625"/>
        <v>0.67361111111111105</v>
      </c>
      <c r="CT233" s="219">
        <v>0.75</v>
      </c>
      <c r="CU233" s="219">
        <v>0.75347222222222199</v>
      </c>
      <c r="CV233" s="219">
        <f t="shared" si="633"/>
        <v>3.4027777777777775E-2</v>
      </c>
      <c r="CW233" s="219">
        <f t="shared" si="633"/>
        <v>0.24930555555555556</v>
      </c>
      <c r="CX233" s="219">
        <v>0.75347222222222199</v>
      </c>
      <c r="CY233" s="219">
        <v>0.15069444444444399</v>
      </c>
      <c r="DL233" s="2" t="str" cm="1">
        <f t="array" ref="DL233">_xlfn.IFNA(IF(INDEX(SectorsBlocks,ROW()-ROW(DL$5)+2,MATCH(SUBSTITUTE(RPName," ",""),SectorsBlocks_Top,0))&lt;&gt;0,INDEX(SectorsBlocks,ROW()-ROW(DL$5)+2,MATCH(SUBSTITUTE(RPName," ",""),SectorsBlocks_Top,0)),""),"")</f>
        <v/>
      </c>
      <c r="DM233" s="250" t="str" cm="1">
        <f t="array" ref="DM233">_xlfn.IFNA(IF(INDEX(SectorsBlocks,ROW()-ROW(DM$5)+2,MATCH(SUBSTITUTE(RPName," ",""),SectorsBlocks_Top,0))&lt;&gt;0,INDEX(SectorsBlocks,ROW()-ROW(DM$5)+2,MATCH(SUBSTITUTE(RPName," ",""),SectorsBlocks_Top,0)+1),""),"")</f>
        <v/>
      </c>
    </row>
    <row r="234" spans="68:117" ht="15" hidden="1" customHeight="1">
      <c r="BP234" s="236">
        <f ca="1"/>
        <v>0.15</v>
      </c>
      <c r="CK234" s="219">
        <f t="shared" ref="CK234:CK297" si="634">IF(CK233=1,TIME(0,5,0),TIME(HOUR(CK233),MINUTE(CK233),0)+TIME(0,5,0))</f>
        <v>0.56944444444444442</v>
      </c>
      <c r="CL234" s="219">
        <v>0.75347222222222199</v>
      </c>
      <c r="CM234" s="219">
        <v>0.75694444444444398</v>
      </c>
      <c r="CN234" s="219">
        <f t="shared" si="632"/>
        <v>0.92708333333333337</v>
      </c>
      <c r="CO234" s="219">
        <f t="shared" si="632"/>
        <v>0.25694444444444442</v>
      </c>
      <c r="CP234" s="219">
        <v>0.75694444444444398</v>
      </c>
      <c r="CQ234" s="219">
        <v>0.15138888888888899</v>
      </c>
      <c r="CS234" s="219">
        <f t="shared" ref="CS234:CS297" si="635">IF(CS233=1,TIME(0,5,0),TIME(HOUR(CS233),MINUTE(CS233),0)+TIME(0,5,0))</f>
        <v>0.67708333333333337</v>
      </c>
      <c r="CT234" s="219">
        <v>0.75347222222222199</v>
      </c>
      <c r="CU234" s="219">
        <v>0.75694444444444398</v>
      </c>
      <c r="CV234" s="219">
        <f t="shared" si="633"/>
        <v>3.4722222222222217E-2</v>
      </c>
      <c r="CW234" s="219">
        <f t="shared" si="633"/>
        <v>0.25</v>
      </c>
      <c r="CX234" s="219">
        <v>0.75694444444444398</v>
      </c>
      <c r="CY234" s="219">
        <v>0.15138888888888899</v>
      </c>
      <c r="DL234" s="2" t="str" cm="1">
        <f t="array" ref="DL234">_xlfn.IFNA(IF(INDEX(SectorsBlocks,ROW()-ROW(DL$5)+2,MATCH(SUBSTITUTE(RPName," ",""),SectorsBlocks_Top,0))&lt;&gt;0,INDEX(SectorsBlocks,ROW()-ROW(DL$5)+2,MATCH(SUBSTITUTE(RPName," ",""),SectorsBlocks_Top,0)),""),"")</f>
        <v/>
      </c>
      <c r="DM234" s="250" t="str" cm="1">
        <f t="array" ref="DM234">_xlfn.IFNA(IF(INDEX(SectorsBlocks,ROW()-ROW(DM$5)+2,MATCH(SUBSTITUTE(RPName," ",""),SectorsBlocks_Top,0))&lt;&gt;0,INDEX(SectorsBlocks,ROW()-ROW(DM$5)+2,MATCH(SUBSTITUTE(RPName," ",""),SectorsBlocks_Top,0)+1),""),"")</f>
        <v/>
      </c>
    </row>
    <row r="235" spans="68:117" ht="15" hidden="1" customHeight="1">
      <c r="BP235" s="236">
        <f ca="1"/>
        <v>0.15069444444444399</v>
      </c>
      <c r="CK235" s="219">
        <f t="shared" si="634"/>
        <v>0.57291666666666663</v>
      </c>
      <c r="CL235" s="219">
        <v>0.75694444444444398</v>
      </c>
      <c r="CM235" s="219">
        <v>0.76041666666666696</v>
      </c>
      <c r="CN235" s="219">
        <f t="shared" si="632"/>
        <v>0.92777777777777781</v>
      </c>
      <c r="CO235" s="219">
        <f t="shared" si="632"/>
        <v>0.25763888888888886</v>
      </c>
      <c r="CP235" s="219">
        <v>0.76041666666666696</v>
      </c>
      <c r="CQ235" s="219">
        <v>0.15208333333333299</v>
      </c>
      <c r="CS235" s="219">
        <f t="shared" si="635"/>
        <v>0.68055555555555558</v>
      </c>
      <c r="CT235" s="219">
        <v>0.75694444444444398</v>
      </c>
      <c r="CU235" s="219">
        <v>0.76041666666666696</v>
      </c>
      <c r="CV235" s="219">
        <f t="shared" si="633"/>
        <v>3.5416666666666666E-2</v>
      </c>
      <c r="CW235" s="219">
        <f t="shared" si="633"/>
        <v>0.25069444444444444</v>
      </c>
      <c r="CX235" s="219">
        <v>0.76041666666666696</v>
      </c>
      <c r="CY235" s="219">
        <v>0.15208333333333299</v>
      </c>
      <c r="DL235" s="2" t="str" cm="1">
        <f t="array" ref="DL235">_xlfn.IFNA(IF(INDEX(SectorsBlocks,ROW()-ROW(DL$5)+2,MATCH(SUBSTITUTE(RPName," ",""),SectorsBlocks_Top,0))&lt;&gt;0,INDEX(SectorsBlocks,ROW()-ROW(DL$5)+2,MATCH(SUBSTITUTE(RPName," ",""),SectorsBlocks_Top,0)),""),"")</f>
        <v/>
      </c>
      <c r="DM235" s="250" t="str" cm="1">
        <f t="array" ref="DM235">_xlfn.IFNA(IF(INDEX(SectorsBlocks,ROW()-ROW(DM$5)+2,MATCH(SUBSTITUTE(RPName," ",""),SectorsBlocks_Top,0))&lt;&gt;0,INDEX(SectorsBlocks,ROW()-ROW(DM$5)+2,MATCH(SUBSTITUTE(RPName," ",""),SectorsBlocks_Top,0)+1),""),"")</f>
        <v/>
      </c>
    </row>
    <row r="236" spans="68:117" ht="15" hidden="1" customHeight="1">
      <c r="BP236" s="236">
        <f ca="1"/>
        <v>0.15138888888888899</v>
      </c>
      <c r="CK236" s="219">
        <f t="shared" si="634"/>
        <v>0.57638888888888884</v>
      </c>
      <c r="CL236" s="219">
        <v>0.76041666666666696</v>
      </c>
      <c r="CM236" s="219">
        <v>0.76388888888888895</v>
      </c>
      <c r="CN236" s="219">
        <f t="shared" si="632"/>
        <v>0.92847222222222225</v>
      </c>
      <c r="CO236" s="219">
        <f t="shared" si="632"/>
        <v>0.2583333333333333</v>
      </c>
      <c r="CP236" s="219">
        <v>0.76388888888888895</v>
      </c>
      <c r="CQ236" s="219">
        <v>0.15277777777777801</v>
      </c>
      <c r="CS236" s="219">
        <f t="shared" si="635"/>
        <v>0.68402777777777779</v>
      </c>
      <c r="CT236" s="219">
        <v>0.76041666666666696</v>
      </c>
      <c r="CU236" s="219">
        <v>0.76388888888888895</v>
      </c>
      <c r="CV236" s="219">
        <f t="shared" si="633"/>
        <v>3.6111111111111108E-2</v>
      </c>
      <c r="CW236" s="219">
        <f t="shared" si="633"/>
        <v>0.25138888888888888</v>
      </c>
      <c r="CX236" s="219">
        <v>0.76388888888888895</v>
      </c>
      <c r="CY236" s="219">
        <v>0.15277777777777801</v>
      </c>
      <c r="DL236" s="2" t="str" cm="1">
        <f t="array" ref="DL236">_xlfn.IFNA(IF(INDEX(SectorsBlocks,ROW()-ROW(DL$5)+2,MATCH(SUBSTITUTE(RPName," ",""),SectorsBlocks_Top,0))&lt;&gt;0,INDEX(SectorsBlocks,ROW()-ROW(DL$5)+2,MATCH(SUBSTITUTE(RPName," ",""),SectorsBlocks_Top,0)),""),"")</f>
        <v/>
      </c>
      <c r="DM236" s="250" t="str" cm="1">
        <f t="array" ref="DM236">_xlfn.IFNA(IF(INDEX(SectorsBlocks,ROW()-ROW(DM$5)+2,MATCH(SUBSTITUTE(RPName," ",""),SectorsBlocks_Top,0))&lt;&gt;0,INDEX(SectorsBlocks,ROW()-ROW(DM$5)+2,MATCH(SUBSTITUTE(RPName," ",""),SectorsBlocks_Top,0)+1),""),"")</f>
        <v/>
      </c>
    </row>
    <row r="237" spans="68:117" ht="15" hidden="1" customHeight="1">
      <c r="BP237" s="236">
        <f ca="1"/>
        <v>0.15208333333333299</v>
      </c>
      <c r="CK237" s="219">
        <f t="shared" si="634"/>
        <v>0.57986111111111105</v>
      </c>
      <c r="CL237" s="219">
        <v>0.76388888888888895</v>
      </c>
      <c r="CM237" s="219">
        <v>0.76736111111111105</v>
      </c>
      <c r="CN237" s="219">
        <f t="shared" si="632"/>
        <v>0.9291666666666667</v>
      </c>
      <c r="CO237" s="219">
        <f t="shared" si="632"/>
        <v>0.2590277777777778</v>
      </c>
      <c r="CP237" s="219">
        <v>0.76736111111111105</v>
      </c>
      <c r="CQ237" s="219">
        <v>0.15347222222222201</v>
      </c>
      <c r="CS237" s="219">
        <f t="shared" si="635"/>
        <v>0.6875</v>
      </c>
      <c r="CT237" s="219">
        <v>0.76388888888888895</v>
      </c>
      <c r="CU237" s="219">
        <v>0.76736111111111105</v>
      </c>
      <c r="CV237" s="219">
        <f t="shared" si="633"/>
        <v>3.680555555555555E-2</v>
      </c>
      <c r="CW237" s="219">
        <f t="shared" si="633"/>
        <v>0.25208333333333333</v>
      </c>
      <c r="CX237" s="219">
        <v>0.76736111111111105</v>
      </c>
      <c r="CY237" s="219">
        <v>0.15347222222222201</v>
      </c>
      <c r="DL237" s="2" t="str" cm="1">
        <f t="array" ref="DL237">_xlfn.IFNA(IF(INDEX(SectorsBlocks,ROW()-ROW(DL$5)+2,MATCH(SUBSTITUTE(RPName," ",""),SectorsBlocks_Top,0))&lt;&gt;0,INDEX(SectorsBlocks,ROW()-ROW(DL$5)+2,MATCH(SUBSTITUTE(RPName," ",""),SectorsBlocks_Top,0)),""),"")</f>
        <v/>
      </c>
      <c r="DM237" s="250" t="str" cm="1">
        <f t="array" ref="DM237">_xlfn.IFNA(IF(INDEX(SectorsBlocks,ROW()-ROW(DM$5)+2,MATCH(SUBSTITUTE(RPName," ",""),SectorsBlocks_Top,0))&lt;&gt;0,INDEX(SectorsBlocks,ROW()-ROW(DM$5)+2,MATCH(SUBSTITUTE(RPName," ",""),SectorsBlocks_Top,0)+1),""),"")</f>
        <v/>
      </c>
    </row>
    <row r="238" spans="68:117" ht="15" hidden="1" customHeight="1">
      <c r="BP238" s="236">
        <f ca="1"/>
        <v>0.15277777777777801</v>
      </c>
      <c r="CK238" s="219">
        <f t="shared" si="634"/>
        <v>0.58333333333333337</v>
      </c>
      <c r="CL238" s="219">
        <v>0.76736111111111105</v>
      </c>
      <c r="CM238" s="219">
        <v>0.77083333333333304</v>
      </c>
      <c r="CN238" s="219">
        <f t="shared" si="632"/>
        <v>0.92986111111111114</v>
      </c>
      <c r="CO238" s="219">
        <f t="shared" si="632"/>
        <v>0.25972222222222224</v>
      </c>
      <c r="CP238" s="219">
        <v>0.77083333333333304</v>
      </c>
      <c r="CQ238" s="219">
        <v>0.15416666666666701</v>
      </c>
      <c r="CS238" s="219">
        <f t="shared" si="635"/>
        <v>0.69097222222222221</v>
      </c>
      <c r="CT238" s="219">
        <v>0.76736111111111105</v>
      </c>
      <c r="CU238" s="219">
        <v>0.77083333333333304</v>
      </c>
      <c r="CV238" s="219">
        <f t="shared" si="633"/>
        <v>3.7499999999999999E-2</v>
      </c>
      <c r="CW238" s="219">
        <f t="shared" si="633"/>
        <v>0.25277777777777777</v>
      </c>
      <c r="CX238" s="219">
        <v>0.77083333333333304</v>
      </c>
      <c r="CY238" s="219">
        <v>0.15416666666666701</v>
      </c>
      <c r="DL238" s="2" t="str" cm="1">
        <f t="array" ref="DL238">_xlfn.IFNA(IF(INDEX(SectorsBlocks,ROW()-ROW(DL$5)+2,MATCH(SUBSTITUTE(RPName," ",""),SectorsBlocks_Top,0))&lt;&gt;0,INDEX(SectorsBlocks,ROW()-ROW(DL$5)+2,MATCH(SUBSTITUTE(RPName," ",""),SectorsBlocks_Top,0)),""),"")</f>
        <v/>
      </c>
      <c r="DM238" s="250" t="str" cm="1">
        <f t="array" ref="DM238">_xlfn.IFNA(IF(INDEX(SectorsBlocks,ROW()-ROW(DM$5)+2,MATCH(SUBSTITUTE(RPName," ",""),SectorsBlocks_Top,0))&lt;&gt;0,INDEX(SectorsBlocks,ROW()-ROW(DM$5)+2,MATCH(SUBSTITUTE(RPName," ",""),SectorsBlocks_Top,0)+1),""),"")</f>
        <v/>
      </c>
    </row>
    <row r="239" spans="68:117" ht="15" hidden="1" customHeight="1">
      <c r="BP239" s="236">
        <f ca="1"/>
        <v>0.15347222222222201</v>
      </c>
      <c r="CK239" s="219">
        <f t="shared" si="634"/>
        <v>0.58680555555555558</v>
      </c>
      <c r="CL239" s="219">
        <v>0.77083333333333304</v>
      </c>
      <c r="CM239" s="219">
        <v>0.77430555555555503</v>
      </c>
      <c r="CN239" s="219">
        <f t="shared" si="632"/>
        <v>0.93055555555555558</v>
      </c>
      <c r="CO239" s="219">
        <f t="shared" si="632"/>
        <v>0.26041666666666669</v>
      </c>
      <c r="CP239" s="219">
        <v>0.77430555555555503</v>
      </c>
      <c r="CQ239" s="219">
        <v>0.15486111111111101</v>
      </c>
      <c r="CS239" s="219">
        <f t="shared" si="635"/>
        <v>0.69444444444444442</v>
      </c>
      <c r="CT239" s="219">
        <v>0.77083333333333304</v>
      </c>
      <c r="CU239" s="219">
        <v>0.77430555555555503</v>
      </c>
      <c r="CV239" s="219">
        <f t="shared" si="633"/>
        <v>3.8194444444444441E-2</v>
      </c>
      <c r="CW239" s="219">
        <f t="shared" si="633"/>
        <v>0.25347222222222221</v>
      </c>
      <c r="CX239" s="219">
        <v>0.77430555555555503</v>
      </c>
      <c r="CY239" s="219">
        <v>0.15486111111111101</v>
      </c>
      <c r="DL239" s="2" t="str" cm="1">
        <f t="array" ref="DL239">_xlfn.IFNA(IF(INDEX(SectorsBlocks,ROW()-ROW(DL$5)+2,MATCH(SUBSTITUTE(RPName," ",""),SectorsBlocks_Top,0))&lt;&gt;0,INDEX(SectorsBlocks,ROW()-ROW(DL$5)+2,MATCH(SUBSTITUTE(RPName," ",""),SectorsBlocks_Top,0)),""),"")</f>
        <v/>
      </c>
      <c r="DM239" s="250" t="str" cm="1">
        <f t="array" ref="DM239">_xlfn.IFNA(IF(INDEX(SectorsBlocks,ROW()-ROW(DM$5)+2,MATCH(SUBSTITUTE(RPName," ",""),SectorsBlocks_Top,0))&lt;&gt;0,INDEX(SectorsBlocks,ROW()-ROW(DM$5)+2,MATCH(SUBSTITUTE(RPName," ",""),SectorsBlocks_Top,0)+1),""),"")</f>
        <v/>
      </c>
    </row>
    <row r="240" spans="68:117" ht="15" hidden="1" customHeight="1">
      <c r="BP240" s="236">
        <f ca="1"/>
        <v>0.15416666666666701</v>
      </c>
      <c r="CK240" s="219">
        <f t="shared" si="634"/>
        <v>0.59027777777777779</v>
      </c>
      <c r="CL240" s="219">
        <v>0.77430555555555503</v>
      </c>
      <c r="CM240" s="219">
        <v>0.77777777777777801</v>
      </c>
      <c r="CN240" s="219">
        <f t="shared" ref="CN240:CO255" si="636">IF(CN239=1,TIME(0,1,0),TIME(HOUR(CN239),MINUTE(CN239),0)+TIME(0,1,0))</f>
        <v>0.93125000000000002</v>
      </c>
      <c r="CO240" s="219">
        <f t="shared" si="636"/>
        <v>0.26111111111111113</v>
      </c>
      <c r="CP240" s="219">
        <v>0.77777777777777801</v>
      </c>
      <c r="CQ240" s="219">
        <v>0.155555555555556</v>
      </c>
      <c r="CS240" s="219">
        <f t="shared" si="635"/>
        <v>0.69791666666666663</v>
      </c>
      <c r="CT240" s="219">
        <v>0.77430555555555503</v>
      </c>
      <c r="CU240" s="219">
        <v>0.77777777777777801</v>
      </c>
      <c r="CV240" s="219">
        <f t="shared" ref="CV240:CW255" si="637">IF(CV239=1,TIME(0,1,0),TIME(HOUR(CV239),MINUTE(CV239),0)+TIME(0,1,0))</f>
        <v>3.888888888888889E-2</v>
      </c>
      <c r="CW240" s="219">
        <f t="shared" si="637"/>
        <v>0.25416666666666665</v>
      </c>
      <c r="CX240" s="219">
        <v>0.77777777777777801</v>
      </c>
      <c r="CY240" s="219">
        <v>0.155555555555556</v>
      </c>
      <c r="DL240" s="2" t="str" cm="1">
        <f t="array" ref="DL240">_xlfn.IFNA(IF(INDEX(SectorsBlocks,ROW()-ROW(DL$5)+2,MATCH(SUBSTITUTE(RPName," ",""),SectorsBlocks_Top,0))&lt;&gt;0,INDEX(SectorsBlocks,ROW()-ROW(DL$5)+2,MATCH(SUBSTITUTE(RPName," ",""),SectorsBlocks_Top,0)),""),"")</f>
        <v/>
      </c>
      <c r="DM240" s="250" t="str" cm="1">
        <f t="array" ref="DM240">_xlfn.IFNA(IF(INDEX(SectorsBlocks,ROW()-ROW(DM$5)+2,MATCH(SUBSTITUTE(RPName," ",""),SectorsBlocks_Top,0))&lt;&gt;0,INDEX(SectorsBlocks,ROW()-ROW(DM$5)+2,MATCH(SUBSTITUTE(RPName," ",""),SectorsBlocks_Top,0)+1),""),"")</f>
        <v/>
      </c>
    </row>
    <row r="241" spans="68:117" ht="15" hidden="1" customHeight="1">
      <c r="BP241" s="236">
        <f ca="1"/>
        <v>0.15486111111111101</v>
      </c>
      <c r="CK241" s="219">
        <f t="shared" si="634"/>
        <v>0.59375</v>
      </c>
      <c r="CL241" s="219">
        <v>0.77777777777777801</v>
      </c>
      <c r="CM241" s="219">
        <v>0.78125</v>
      </c>
      <c r="CN241" s="219">
        <f t="shared" si="636"/>
        <v>0.93194444444444446</v>
      </c>
      <c r="CO241" s="219">
        <f t="shared" si="636"/>
        <v>0.26180555555555557</v>
      </c>
      <c r="CP241" s="219">
        <v>0.78125</v>
      </c>
      <c r="CQ241" s="219">
        <v>0.15625</v>
      </c>
      <c r="CS241" s="219">
        <f t="shared" si="635"/>
        <v>0.70138888888888884</v>
      </c>
      <c r="CT241" s="219">
        <v>0.77777777777777801</v>
      </c>
      <c r="CU241" s="219">
        <v>0.78125</v>
      </c>
      <c r="CV241" s="219">
        <f t="shared" si="637"/>
        <v>3.9583333333333331E-2</v>
      </c>
      <c r="CW241" s="219">
        <f t="shared" si="637"/>
        <v>0.25486111111111109</v>
      </c>
      <c r="CX241" s="219">
        <v>0.78125</v>
      </c>
      <c r="CY241" s="219">
        <v>0.15625</v>
      </c>
      <c r="DL241" s="2" t="str" cm="1">
        <f t="array" ref="DL241">_xlfn.IFNA(IF(INDEX(SectorsBlocks,ROW()-ROW(DL$5)+2,MATCH(SUBSTITUTE(RPName," ",""),SectorsBlocks_Top,0))&lt;&gt;0,INDEX(SectorsBlocks,ROW()-ROW(DL$5)+2,MATCH(SUBSTITUTE(RPName," ",""),SectorsBlocks_Top,0)),""),"")</f>
        <v/>
      </c>
      <c r="DM241" s="250" t="str" cm="1">
        <f t="array" ref="DM241">_xlfn.IFNA(IF(INDEX(SectorsBlocks,ROW()-ROW(DM$5)+2,MATCH(SUBSTITUTE(RPName," ",""),SectorsBlocks_Top,0))&lt;&gt;0,INDEX(SectorsBlocks,ROW()-ROW(DM$5)+2,MATCH(SUBSTITUTE(RPName," ",""),SectorsBlocks_Top,0)+1),""),"")</f>
        <v/>
      </c>
    </row>
    <row r="242" spans="68:117" ht="15" hidden="1" customHeight="1">
      <c r="BP242" s="236">
        <f ca="1"/>
        <v>0.155555555555556</v>
      </c>
      <c r="CK242" s="219">
        <f t="shared" si="634"/>
        <v>0.59722222222222221</v>
      </c>
      <c r="CL242" s="219">
        <v>0.78125</v>
      </c>
      <c r="CM242" s="219">
        <v>0.78472222222222199</v>
      </c>
      <c r="CN242" s="219">
        <f t="shared" si="636"/>
        <v>0.93263888888888891</v>
      </c>
      <c r="CO242" s="219">
        <f t="shared" si="636"/>
        <v>0.26250000000000001</v>
      </c>
      <c r="CP242" s="219">
        <v>0.78472222222222199</v>
      </c>
      <c r="CQ242" s="219">
        <v>0.156944444444444</v>
      </c>
      <c r="CS242" s="219">
        <f t="shared" si="635"/>
        <v>0.70486111111111105</v>
      </c>
      <c r="CT242" s="219">
        <v>0.78125</v>
      </c>
      <c r="CU242" s="219">
        <v>0.78472222222222199</v>
      </c>
      <c r="CV242" s="219">
        <f t="shared" si="637"/>
        <v>4.0277777777777773E-2</v>
      </c>
      <c r="CW242" s="219">
        <f t="shared" si="637"/>
        <v>0.25555555555555554</v>
      </c>
      <c r="CX242" s="219">
        <v>0.78472222222222199</v>
      </c>
      <c r="CY242" s="219">
        <v>0.156944444444444</v>
      </c>
      <c r="DL242" s="2" t="str" cm="1">
        <f t="array" ref="DL242">_xlfn.IFNA(IF(INDEX(SectorsBlocks,ROW()-ROW(DL$5)+2,MATCH(SUBSTITUTE(RPName," ",""),SectorsBlocks_Top,0))&lt;&gt;0,INDEX(SectorsBlocks,ROW()-ROW(DL$5)+2,MATCH(SUBSTITUTE(RPName," ",""),SectorsBlocks_Top,0)),""),"")</f>
        <v/>
      </c>
      <c r="DM242" s="250" t="str" cm="1">
        <f t="array" ref="DM242">_xlfn.IFNA(IF(INDEX(SectorsBlocks,ROW()-ROW(DM$5)+2,MATCH(SUBSTITUTE(RPName," ",""),SectorsBlocks_Top,0))&lt;&gt;0,INDEX(SectorsBlocks,ROW()-ROW(DM$5)+2,MATCH(SUBSTITUTE(RPName," ",""),SectorsBlocks_Top,0)+1),""),"")</f>
        <v/>
      </c>
    </row>
    <row r="243" spans="68:117" ht="15" hidden="1" customHeight="1">
      <c r="BP243" s="236">
        <f ca="1"/>
        <v>0.15625</v>
      </c>
      <c r="CK243" s="219">
        <f t="shared" si="634"/>
        <v>0.60069444444444442</v>
      </c>
      <c r="CL243" s="219">
        <v>0.78472222222222199</v>
      </c>
      <c r="CM243" s="219">
        <v>0.78819444444444398</v>
      </c>
      <c r="CN243" s="219">
        <f t="shared" si="636"/>
        <v>0.93333333333333335</v>
      </c>
      <c r="CO243" s="219">
        <f t="shared" si="636"/>
        <v>0.26319444444444445</v>
      </c>
      <c r="CP243" s="219">
        <v>0.78819444444444398</v>
      </c>
      <c r="CQ243" s="219">
        <v>0.15763888888888899</v>
      </c>
      <c r="CS243" s="219">
        <f t="shared" si="635"/>
        <v>0.70833333333333337</v>
      </c>
      <c r="CT243" s="219">
        <v>0.78472222222222199</v>
      </c>
      <c r="CU243" s="219">
        <v>0.78819444444444398</v>
      </c>
      <c r="CV243" s="219">
        <f t="shared" si="637"/>
        <v>4.0972222222222222E-2</v>
      </c>
      <c r="CW243" s="219">
        <f t="shared" si="637"/>
        <v>0.25624999999999998</v>
      </c>
      <c r="CX243" s="219">
        <v>0.78819444444444398</v>
      </c>
      <c r="CY243" s="219">
        <v>0.15763888888888899</v>
      </c>
      <c r="DL243" s="2" t="str" cm="1">
        <f t="array" ref="DL243">_xlfn.IFNA(IF(INDEX(SectorsBlocks,ROW()-ROW(DL$5)+2,MATCH(SUBSTITUTE(RPName," ",""),SectorsBlocks_Top,0))&lt;&gt;0,INDEX(SectorsBlocks,ROW()-ROW(DL$5)+2,MATCH(SUBSTITUTE(RPName," ",""),SectorsBlocks_Top,0)),""),"")</f>
        <v/>
      </c>
      <c r="DM243" s="250" t="str" cm="1">
        <f t="array" ref="DM243">_xlfn.IFNA(IF(INDEX(SectorsBlocks,ROW()-ROW(DM$5)+2,MATCH(SUBSTITUTE(RPName," ",""),SectorsBlocks_Top,0))&lt;&gt;0,INDEX(SectorsBlocks,ROW()-ROW(DM$5)+2,MATCH(SUBSTITUTE(RPName," ",""),SectorsBlocks_Top,0)+1),""),"")</f>
        <v/>
      </c>
    </row>
    <row r="244" spans="68:117" ht="15" hidden="1" customHeight="1">
      <c r="BP244" s="236">
        <f ca="1"/>
        <v>0.156944444444444</v>
      </c>
      <c r="CK244" s="219">
        <f t="shared" si="634"/>
        <v>0.60416666666666663</v>
      </c>
      <c r="CL244" s="219">
        <v>0.78819444444444398</v>
      </c>
      <c r="CM244" s="219">
        <v>0.79166666666666696</v>
      </c>
      <c r="CN244" s="219">
        <f t="shared" si="636"/>
        <v>0.93402777777777779</v>
      </c>
      <c r="CO244" s="219">
        <f t="shared" si="636"/>
        <v>0.2638888888888889</v>
      </c>
      <c r="CP244" s="219">
        <v>0.79166666666666696</v>
      </c>
      <c r="CQ244" s="219">
        <v>0.15833333333333299</v>
      </c>
      <c r="CS244" s="219">
        <f t="shared" si="635"/>
        <v>0.71180555555555558</v>
      </c>
      <c r="CT244" s="219">
        <v>0.78819444444444398</v>
      </c>
      <c r="CU244" s="219">
        <v>0.79166666666666696</v>
      </c>
      <c r="CV244" s="219">
        <f t="shared" si="637"/>
        <v>4.1666666666666664E-2</v>
      </c>
      <c r="CW244" s="219">
        <f t="shared" si="637"/>
        <v>0.25694444444444442</v>
      </c>
      <c r="CX244" s="219">
        <v>0.79166666666666696</v>
      </c>
      <c r="CY244" s="219">
        <v>0.15833333333333299</v>
      </c>
      <c r="DL244" s="2" t="str" cm="1">
        <f t="array" ref="DL244">_xlfn.IFNA(IF(INDEX(SectorsBlocks,ROW()-ROW(DL$5)+2,MATCH(SUBSTITUTE(RPName," ",""),SectorsBlocks_Top,0))&lt;&gt;0,INDEX(SectorsBlocks,ROW()-ROW(DL$5)+2,MATCH(SUBSTITUTE(RPName," ",""),SectorsBlocks_Top,0)),""),"")</f>
        <v/>
      </c>
      <c r="DM244" s="250" t="str" cm="1">
        <f t="array" ref="DM244">_xlfn.IFNA(IF(INDEX(SectorsBlocks,ROW()-ROW(DM$5)+2,MATCH(SUBSTITUTE(RPName," ",""),SectorsBlocks_Top,0))&lt;&gt;0,INDEX(SectorsBlocks,ROW()-ROW(DM$5)+2,MATCH(SUBSTITUTE(RPName," ",""),SectorsBlocks_Top,0)+1),""),"")</f>
        <v/>
      </c>
    </row>
    <row r="245" spans="68:117" ht="15" hidden="1" customHeight="1">
      <c r="BP245" s="236">
        <f ca="1"/>
        <v>0.15763888888888899</v>
      </c>
      <c r="CK245" s="219">
        <f t="shared" si="634"/>
        <v>0.60763888888888884</v>
      </c>
      <c r="CL245" s="219">
        <v>0.79166666666666696</v>
      </c>
      <c r="CM245" s="219">
        <v>0.79513888888888895</v>
      </c>
      <c r="CN245" s="219">
        <f t="shared" si="636"/>
        <v>0.93472222222222223</v>
      </c>
      <c r="CO245" s="219">
        <f t="shared" si="636"/>
        <v>0.26458333333333334</v>
      </c>
      <c r="CP245" s="219">
        <v>0.79513888888888895</v>
      </c>
      <c r="CQ245" s="219">
        <v>0.15902777777777799</v>
      </c>
      <c r="CS245" s="219">
        <f t="shared" si="635"/>
        <v>0.71527777777777779</v>
      </c>
      <c r="CT245" s="219">
        <v>0.79166666666666696</v>
      </c>
      <c r="CU245" s="219">
        <v>0.79513888888888895</v>
      </c>
      <c r="CV245" s="219">
        <f t="shared" si="637"/>
        <v>4.2361111111111106E-2</v>
      </c>
      <c r="CW245" s="219">
        <f t="shared" si="637"/>
        <v>0.25763888888888886</v>
      </c>
      <c r="CX245" s="219">
        <v>0.79513888888888895</v>
      </c>
      <c r="CY245" s="219">
        <v>0.15902777777777799</v>
      </c>
      <c r="DL245" s="2" t="str" cm="1">
        <f t="array" ref="DL245">_xlfn.IFNA(IF(INDEX(SectorsBlocks,ROW()-ROW(DL$5)+2,MATCH(SUBSTITUTE(RPName," ",""),SectorsBlocks_Top,0))&lt;&gt;0,INDEX(SectorsBlocks,ROW()-ROW(DL$5)+2,MATCH(SUBSTITUTE(RPName," ",""),SectorsBlocks_Top,0)),""),"")</f>
        <v/>
      </c>
      <c r="DM245" s="250" t="str" cm="1">
        <f t="array" ref="DM245">_xlfn.IFNA(IF(INDEX(SectorsBlocks,ROW()-ROW(DM$5)+2,MATCH(SUBSTITUTE(RPName," ",""),SectorsBlocks_Top,0))&lt;&gt;0,INDEX(SectorsBlocks,ROW()-ROW(DM$5)+2,MATCH(SUBSTITUTE(RPName," ",""),SectorsBlocks_Top,0)+1),""),"")</f>
        <v/>
      </c>
    </row>
    <row r="246" spans="68:117" ht="15" hidden="1" customHeight="1">
      <c r="BP246" s="236">
        <f ca="1"/>
        <v>0.15833333333333299</v>
      </c>
      <c r="CK246" s="219">
        <f t="shared" si="634"/>
        <v>0.61111111111111105</v>
      </c>
      <c r="CL246" s="219">
        <v>0.79513888888888895</v>
      </c>
      <c r="CM246" s="219">
        <v>0.79861111111111105</v>
      </c>
      <c r="CN246" s="219">
        <f t="shared" si="636"/>
        <v>0.93541666666666667</v>
      </c>
      <c r="CO246" s="219">
        <f t="shared" si="636"/>
        <v>0.26527777777777778</v>
      </c>
      <c r="CP246" s="219">
        <v>0.79861111111111105</v>
      </c>
      <c r="CQ246" s="219">
        <v>0.15972222222222199</v>
      </c>
      <c r="CS246" s="219">
        <f t="shared" si="635"/>
        <v>0.71875</v>
      </c>
      <c r="CT246" s="219">
        <v>0.79513888888888895</v>
      </c>
      <c r="CU246" s="219">
        <v>0.79861111111111105</v>
      </c>
      <c r="CV246" s="219">
        <f t="shared" si="637"/>
        <v>4.3055555555555555E-2</v>
      </c>
      <c r="CW246" s="219">
        <f t="shared" si="637"/>
        <v>0.2583333333333333</v>
      </c>
      <c r="CX246" s="219">
        <v>0.79861111111111105</v>
      </c>
      <c r="CY246" s="219">
        <v>0.15972222222222199</v>
      </c>
      <c r="DL246" s="2" t="str" cm="1">
        <f t="array" ref="DL246">_xlfn.IFNA(IF(INDEX(SectorsBlocks,ROW()-ROW(DL$5)+2,MATCH(SUBSTITUTE(RPName," ",""),SectorsBlocks_Top,0))&lt;&gt;0,INDEX(SectorsBlocks,ROW()-ROW(DL$5)+2,MATCH(SUBSTITUTE(RPName," ",""),SectorsBlocks_Top,0)),""),"")</f>
        <v/>
      </c>
      <c r="DM246" s="250" t="str" cm="1">
        <f t="array" ref="DM246">_xlfn.IFNA(IF(INDEX(SectorsBlocks,ROW()-ROW(DM$5)+2,MATCH(SUBSTITUTE(RPName," ",""),SectorsBlocks_Top,0))&lt;&gt;0,INDEX(SectorsBlocks,ROW()-ROW(DM$5)+2,MATCH(SUBSTITUTE(RPName," ",""),SectorsBlocks_Top,0)+1),""),"")</f>
        <v/>
      </c>
    </row>
    <row r="247" spans="68:117" ht="15" hidden="1" customHeight="1">
      <c r="BP247" s="236">
        <f ca="1"/>
        <v>0.15902777777777799</v>
      </c>
      <c r="CK247" s="219">
        <f t="shared" si="634"/>
        <v>0.61458333333333337</v>
      </c>
      <c r="CL247" s="219">
        <v>0.79861111111111105</v>
      </c>
      <c r="CM247" s="219">
        <v>0.80208333333333304</v>
      </c>
      <c r="CN247" s="219">
        <f t="shared" si="636"/>
        <v>0.93611111111111112</v>
      </c>
      <c r="CO247" s="219">
        <f t="shared" si="636"/>
        <v>0.26597222222222222</v>
      </c>
      <c r="CP247" s="219">
        <v>0.80208333333333304</v>
      </c>
      <c r="CQ247" s="219">
        <v>0.16041666666666701</v>
      </c>
      <c r="CS247" s="219">
        <f t="shared" si="635"/>
        <v>0.72222222222222221</v>
      </c>
      <c r="CT247" s="219">
        <v>0.79861111111111105</v>
      </c>
      <c r="CU247" s="219">
        <v>0.80208333333333304</v>
      </c>
      <c r="CV247" s="219">
        <f t="shared" si="637"/>
        <v>4.3749999999999997E-2</v>
      </c>
      <c r="CW247" s="219">
        <f t="shared" si="637"/>
        <v>0.2590277777777778</v>
      </c>
      <c r="CX247" s="219">
        <v>0.80208333333333304</v>
      </c>
      <c r="CY247" s="219">
        <v>0.16041666666666701</v>
      </c>
      <c r="DL247" s="2" t="str" cm="1">
        <f t="array" ref="DL247">_xlfn.IFNA(IF(INDEX(SectorsBlocks,ROW()-ROW(DL$5)+2,MATCH(SUBSTITUTE(RPName," ",""),SectorsBlocks_Top,0))&lt;&gt;0,INDEX(SectorsBlocks,ROW()-ROW(DL$5)+2,MATCH(SUBSTITUTE(RPName," ",""),SectorsBlocks_Top,0)),""),"")</f>
        <v/>
      </c>
      <c r="DM247" s="250" t="str" cm="1">
        <f t="array" ref="DM247">_xlfn.IFNA(IF(INDEX(SectorsBlocks,ROW()-ROW(DM$5)+2,MATCH(SUBSTITUTE(RPName," ",""),SectorsBlocks_Top,0))&lt;&gt;0,INDEX(SectorsBlocks,ROW()-ROW(DM$5)+2,MATCH(SUBSTITUTE(RPName," ",""),SectorsBlocks_Top,0)+1),""),"")</f>
        <v/>
      </c>
    </row>
    <row r="248" spans="68:117" ht="15" hidden="1" customHeight="1">
      <c r="BP248" s="236">
        <f ca="1"/>
        <v>0.15972222222222199</v>
      </c>
      <c r="CK248" s="219">
        <f t="shared" si="634"/>
        <v>0.61805555555555558</v>
      </c>
      <c r="CL248" s="219">
        <v>0.80208333333333304</v>
      </c>
      <c r="CM248" s="219">
        <v>0.80555555555555503</v>
      </c>
      <c r="CN248" s="219">
        <f t="shared" si="636"/>
        <v>0.93680555555555556</v>
      </c>
      <c r="CO248" s="219">
        <f t="shared" si="636"/>
        <v>0.26666666666666666</v>
      </c>
      <c r="CP248" s="219">
        <v>0.80555555555555503</v>
      </c>
      <c r="CQ248" s="219">
        <v>0.16111111111111101</v>
      </c>
      <c r="CS248" s="219">
        <f t="shared" si="635"/>
        <v>0.72569444444444442</v>
      </c>
      <c r="CT248" s="219">
        <v>0.80208333333333304</v>
      </c>
      <c r="CU248" s="219">
        <v>0.80555555555555503</v>
      </c>
      <c r="CV248" s="219">
        <f t="shared" si="637"/>
        <v>4.4444444444444439E-2</v>
      </c>
      <c r="CW248" s="219">
        <f t="shared" si="637"/>
        <v>0.25972222222222224</v>
      </c>
      <c r="CX248" s="219">
        <v>0.80555555555555503</v>
      </c>
      <c r="CY248" s="219">
        <v>0.16111111111111101</v>
      </c>
      <c r="DL248" s="2" t="str" cm="1">
        <f t="array" ref="DL248">_xlfn.IFNA(IF(INDEX(SectorsBlocks,ROW()-ROW(DL$5)+2,MATCH(SUBSTITUTE(RPName," ",""),SectorsBlocks_Top,0))&lt;&gt;0,INDEX(SectorsBlocks,ROW()-ROW(DL$5)+2,MATCH(SUBSTITUTE(RPName," ",""),SectorsBlocks_Top,0)),""),"")</f>
        <v/>
      </c>
      <c r="DM248" s="250" t="str" cm="1">
        <f t="array" ref="DM248">_xlfn.IFNA(IF(INDEX(SectorsBlocks,ROW()-ROW(DM$5)+2,MATCH(SUBSTITUTE(RPName," ",""),SectorsBlocks_Top,0))&lt;&gt;0,INDEX(SectorsBlocks,ROW()-ROW(DM$5)+2,MATCH(SUBSTITUTE(RPName," ",""),SectorsBlocks_Top,0)+1),""),"")</f>
        <v/>
      </c>
    </row>
    <row r="249" spans="68:117" ht="15" hidden="1" customHeight="1">
      <c r="BP249" s="236">
        <f ca="1"/>
        <v>0.16041666666666701</v>
      </c>
      <c r="CK249" s="219">
        <f t="shared" si="634"/>
        <v>0.62152777777777779</v>
      </c>
      <c r="CL249" s="219">
        <v>0.80555555555555503</v>
      </c>
      <c r="CM249" s="219">
        <v>0.80902777777777801</v>
      </c>
      <c r="CN249" s="219">
        <f t="shared" si="636"/>
        <v>0.9375</v>
      </c>
      <c r="CO249" s="219">
        <f t="shared" si="636"/>
        <v>0.2673611111111111</v>
      </c>
      <c r="CP249" s="219">
        <v>0.80902777777777801</v>
      </c>
      <c r="CQ249" s="219">
        <v>0.16180555555555601</v>
      </c>
      <c r="CS249" s="219">
        <f t="shared" si="635"/>
        <v>0.72916666666666663</v>
      </c>
      <c r="CT249" s="219">
        <v>0.80555555555555503</v>
      </c>
      <c r="CU249" s="219">
        <v>0.80902777777777801</v>
      </c>
      <c r="CV249" s="219">
        <f t="shared" si="637"/>
        <v>4.5138888888888888E-2</v>
      </c>
      <c r="CW249" s="219">
        <f t="shared" si="637"/>
        <v>0.26041666666666669</v>
      </c>
      <c r="CX249" s="219">
        <v>0.80902777777777801</v>
      </c>
      <c r="CY249" s="219">
        <v>0.16180555555555601</v>
      </c>
      <c r="DL249" s="2" t="str" cm="1">
        <f t="array" ref="DL249">_xlfn.IFNA(IF(INDEX(SectorsBlocks,ROW()-ROW(DL$5)+2,MATCH(SUBSTITUTE(RPName," ",""),SectorsBlocks_Top,0))&lt;&gt;0,INDEX(SectorsBlocks,ROW()-ROW(DL$5)+2,MATCH(SUBSTITUTE(RPName," ",""),SectorsBlocks_Top,0)),""),"")</f>
        <v/>
      </c>
      <c r="DM249" s="250" t="str" cm="1">
        <f t="array" ref="DM249">_xlfn.IFNA(IF(INDEX(SectorsBlocks,ROW()-ROW(DM$5)+2,MATCH(SUBSTITUTE(RPName," ",""),SectorsBlocks_Top,0))&lt;&gt;0,INDEX(SectorsBlocks,ROW()-ROW(DM$5)+2,MATCH(SUBSTITUTE(RPName," ",""),SectorsBlocks_Top,0)+1),""),"")</f>
        <v/>
      </c>
    </row>
    <row r="250" spans="68:117" ht="15" hidden="1" customHeight="1">
      <c r="BP250" s="236">
        <f ca="1"/>
        <v>0.16111111111111101</v>
      </c>
      <c r="CK250" s="219">
        <f t="shared" si="634"/>
        <v>0.625</v>
      </c>
      <c r="CL250" s="219">
        <v>0.80902777777777801</v>
      </c>
      <c r="CM250" s="219">
        <v>0.8125</v>
      </c>
      <c r="CN250" s="219">
        <f t="shared" si="636"/>
        <v>0.93819444444444444</v>
      </c>
      <c r="CO250" s="219">
        <f t="shared" si="636"/>
        <v>0.26805555555555555</v>
      </c>
      <c r="CP250" s="219">
        <v>0.8125</v>
      </c>
      <c r="CQ250" s="219">
        <v>0.16250000000000001</v>
      </c>
      <c r="CS250" s="219">
        <f t="shared" si="635"/>
        <v>0.73263888888888884</v>
      </c>
      <c r="CT250" s="219">
        <v>0.80902777777777801</v>
      </c>
      <c r="CU250" s="219">
        <v>0.8125</v>
      </c>
      <c r="CV250" s="219">
        <f t="shared" si="637"/>
        <v>4.583333333333333E-2</v>
      </c>
      <c r="CW250" s="219">
        <f t="shared" si="637"/>
        <v>0.26111111111111113</v>
      </c>
      <c r="CX250" s="219">
        <v>0.8125</v>
      </c>
      <c r="CY250" s="219">
        <v>0.16250000000000001</v>
      </c>
      <c r="DL250" s="2" t="str" cm="1">
        <f t="array" ref="DL250">_xlfn.IFNA(IF(INDEX(SectorsBlocks,ROW()-ROW(DL$5)+2,MATCH(SUBSTITUTE(RPName," ",""),SectorsBlocks_Top,0))&lt;&gt;0,INDEX(SectorsBlocks,ROW()-ROW(DL$5)+2,MATCH(SUBSTITUTE(RPName," ",""),SectorsBlocks_Top,0)),""),"")</f>
        <v/>
      </c>
      <c r="DM250" s="250" t="str" cm="1">
        <f t="array" ref="DM250">_xlfn.IFNA(IF(INDEX(SectorsBlocks,ROW()-ROW(DM$5)+2,MATCH(SUBSTITUTE(RPName," ",""),SectorsBlocks_Top,0))&lt;&gt;0,INDEX(SectorsBlocks,ROW()-ROW(DM$5)+2,MATCH(SUBSTITUTE(RPName," ",""),SectorsBlocks_Top,0)+1),""),"")</f>
        <v/>
      </c>
    </row>
    <row r="251" spans="68:117" ht="15" hidden="1" customHeight="1">
      <c r="BP251" s="236">
        <f ca="1"/>
        <v>0.16180555555555601</v>
      </c>
      <c r="CK251" s="219">
        <f t="shared" si="634"/>
        <v>0.62847222222222221</v>
      </c>
      <c r="CL251" s="219">
        <v>0.8125</v>
      </c>
      <c r="CM251" s="219">
        <v>0.81597222222222199</v>
      </c>
      <c r="CN251" s="219">
        <f t="shared" si="636"/>
        <v>0.93888888888888888</v>
      </c>
      <c r="CO251" s="219">
        <f t="shared" si="636"/>
        <v>0.26874999999999999</v>
      </c>
      <c r="CP251" s="219">
        <v>0.81597222222222199</v>
      </c>
      <c r="CQ251" s="219">
        <v>0.163194444444444</v>
      </c>
      <c r="CS251" s="219">
        <f t="shared" si="635"/>
        <v>0.73611111111111105</v>
      </c>
      <c r="CT251" s="219">
        <v>0.8125</v>
      </c>
      <c r="CU251" s="219">
        <v>0.81597222222222199</v>
      </c>
      <c r="CV251" s="219">
        <f t="shared" si="637"/>
        <v>4.6527777777777772E-2</v>
      </c>
      <c r="CW251" s="219">
        <f t="shared" si="637"/>
        <v>0.26180555555555557</v>
      </c>
      <c r="CX251" s="219">
        <v>0.81597222222222199</v>
      </c>
      <c r="CY251" s="219">
        <v>0.163194444444444</v>
      </c>
      <c r="DL251" s="2" t="str" cm="1">
        <f t="array" ref="DL251">_xlfn.IFNA(IF(INDEX(SectorsBlocks,ROW()-ROW(DL$5)+2,MATCH(SUBSTITUTE(RPName," ",""),SectorsBlocks_Top,0))&lt;&gt;0,INDEX(SectorsBlocks,ROW()-ROW(DL$5)+2,MATCH(SUBSTITUTE(RPName," ",""),SectorsBlocks_Top,0)),""),"")</f>
        <v/>
      </c>
      <c r="DM251" s="250" t="str" cm="1">
        <f t="array" ref="DM251">_xlfn.IFNA(IF(INDEX(SectorsBlocks,ROW()-ROW(DM$5)+2,MATCH(SUBSTITUTE(RPName," ",""),SectorsBlocks_Top,0))&lt;&gt;0,INDEX(SectorsBlocks,ROW()-ROW(DM$5)+2,MATCH(SUBSTITUTE(RPName," ",""),SectorsBlocks_Top,0)+1),""),"")</f>
        <v/>
      </c>
    </row>
    <row r="252" spans="68:117" ht="15" hidden="1" customHeight="1">
      <c r="BP252" s="236">
        <f ca="1"/>
        <v>0.16250000000000001</v>
      </c>
      <c r="CK252" s="219">
        <f t="shared" si="634"/>
        <v>0.63194444444444442</v>
      </c>
      <c r="CL252" s="219">
        <v>0.81597222222222199</v>
      </c>
      <c r="CM252" s="219">
        <v>0.81944444444444398</v>
      </c>
      <c r="CN252" s="219">
        <f t="shared" si="636"/>
        <v>0.93958333333333333</v>
      </c>
      <c r="CO252" s="219">
        <f t="shared" si="636"/>
        <v>0.26944444444444443</v>
      </c>
      <c r="CP252" s="219">
        <v>0.81944444444444398</v>
      </c>
      <c r="CQ252" s="219">
        <v>0.163888888888889</v>
      </c>
      <c r="CS252" s="219">
        <f t="shared" si="635"/>
        <v>0.73958333333333337</v>
      </c>
      <c r="CT252" s="219">
        <v>0.81597222222222199</v>
      </c>
      <c r="CU252" s="219">
        <v>0.81944444444444398</v>
      </c>
      <c r="CV252" s="219">
        <f t="shared" si="637"/>
        <v>4.7222222222222221E-2</v>
      </c>
      <c r="CW252" s="219">
        <f t="shared" si="637"/>
        <v>0.26250000000000001</v>
      </c>
      <c r="CX252" s="219">
        <v>0.81944444444444398</v>
      </c>
      <c r="CY252" s="219">
        <v>0.163888888888889</v>
      </c>
      <c r="DL252" s="2" t="str" cm="1">
        <f t="array" ref="DL252">_xlfn.IFNA(IF(INDEX(SectorsBlocks,ROW()-ROW(DL$5)+2,MATCH(SUBSTITUTE(RPName," ",""),SectorsBlocks_Top,0))&lt;&gt;0,INDEX(SectorsBlocks,ROW()-ROW(DL$5)+2,MATCH(SUBSTITUTE(RPName," ",""),SectorsBlocks_Top,0)),""),"")</f>
        <v/>
      </c>
      <c r="DM252" s="250" t="str" cm="1">
        <f t="array" ref="DM252">_xlfn.IFNA(IF(INDEX(SectorsBlocks,ROW()-ROW(DM$5)+2,MATCH(SUBSTITUTE(RPName," ",""),SectorsBlocks_Top,0))&lt;&gt;0,INDEX(SectorsBlocks,ROW()-ROW(DM$5)+2,MATCH(SUBSTITUTE(RPName," ",""),SectorsBlocks_Top,0)+1),""),"")</f>
        <v/>
      </c>
    </row>
    <row r="253" spans="68:117" ht="15" hidden="1" customHeight="1">
      <c r="BP253" s="236">
        <f ca="1"/>
        <v>0.163194444444444</v>
      </c>
      <c r="CK253" s="219">
        <f t="shared" si="634"/>
        <v>0.63541666666666663</v>
      </c>
      <c r="CL253" s="219">
        <v>0.81944444444444398</v>
      </c>
      <c r="CM253" s="219">
        <v>0.82291666666666696</v>
      </c>
      <c r="CN253" s="219">
        <f t="shared" si="636"/>
        <v>0.94027777777777777</v>
      </c>
      <c r="CO253" s="219">
        <f t="shared" si="636"/>
        <v>0.27013888888888887</v>
      </c>
      <c r="CP253" s="219">
        <v>0.82291666666666696</v>
      </c>
      <c r="CQ253" s="219">
        <v>0.164583333333333</v>
      </c>
      <c r="CS253" s="219">
        <f t="shared" si="635"/>
        <v>0.74305555555555558</v>
      </c>
      <c r="CT253" s="219">
        <v>0.81944444444444398</v>
      </c>
      <c r="CU253" s="219">
        <v>0.82291666666666696</v>
      </c>
      <c r="CV253" s="219">
        <f t="shared" si="637"/>
        <v>4.7916666666666663E-2</v>
      </c>
      <c r="CW253" s="219">
        <f t="shared" si="637"/>
        <v>0.26319444444444445</v>
      </c>
      <c r="CX253" s="219">
        <v>0.82291666666666696</v>
      </c>
      <c r="CY253" s="219">
        <v>0.164583333333333</v>
      </c>
      <c r="DL253" s="2" t="str" cm="1">
        <f t="array" ref="DL253">_xlfn.IFNA(IF(INDEX(SectorsBlocks,ROW()-ROW(DL$5)+2,MATCH(SUBSTITUTE(RPName," ",""),SectorsBlocks_Top,0))&lt;&gt;0,INDEX(SectorsBlocks,ROW()-ROW(DL$5)+2,MATCH(SUBSTITUTE(RPName," ",""),SectorsBlocks_Top,0)),""),"")</f>
        <v/>
      </c>
      <c r="DM253" s="250" t="str" cm="1">
        <f t="array" ref="DM253">_xlfn.IFNA(IF(INDEX(SectorsBlocks,ROW()-ROW(DM$5)+2,MATCH(SUBSTITUTE(RPName," ",""),SectorsBlocks_Top,0))&lt;&gt;0,INDEX(SectorsBlocks,ROW()-ROW(DM$5)+2,MATCH(SUBSTITUTE(RPName," ",""),SectorsBlocks_Top,0)+1),""),"")</f>
        <v/>
      </c>
    </row>
    <row r="254" spans="68:117" ht="15" hidden="1" customHeight="1">
      <c r="BP254" s="236">
        <f ca="1"/>
        <v>0.163888888888889</v>
      </c>
      <c r="CK254" s="219">
        <f t="shared" si="634"/>
        <v>0.63888888888888884</v>
      </c>
      <c r="CL254" s="219">
        <v>0.82291666666666696</v>
      </c>
      <c r="CM254" s="219">
        <v>0.82638888888888895</v>
      </c>
      <c r="CN254" s="219">
        <f t="shared" si="636"/>
        <v>0.94097222222222221</v>
      </c>
      <c r="CO254" s="219">
        <f t="shared" si="636"/>
        <v>0.27083333333333331</v>
      </c>
      <c r="CP254" s="219">
        <v>0.82638888888888895</v>
      </c>
      <c r="CQ254" s="219">
        <v>0.165277777777778</v>
      </c>
      <c r="CS254" s="219">
        <f t="shared" si="635"/>
        <v>0.74652777777777779</v>
      </c>
      <c r="CT254" s="219">
        <v>0.82291666666666696</v>
      </c>
      <c r="CU254" s="219">
        <v>0.82638888888888895</v>
      </c>
      <c r="CV254" s="219">
        <f t="shared" si="637"/>
        <v>4.8611111111111112E-2</v>
      </c>
      <c r="CW254" s="219">
        <f t="shared" si="637"/>
        <v>0.2638888888888889</v>
      </c>
      <c r="CX254" s="219">
        <v>0.82638888888888895</v>
      </c>
      <c r="CY254" s="219">
        <v>0.165277777777778</v>
      </c>
      <c r="DL254" s="2" t="str" cm="1">
        <f t="array" ref="DL254">_xlfn.IFNA(IF(INDEX(SectorsBlocks,ROW()-ROW(DL$5)+2,MATCH(SUBSTITUTE(RPName," ",""),SectorsBlocks_Top,0))&lt;&gt;0,INDEX(SectorsBlocks,ROW()-ROW(DL$5)+2,MATCH(SUBSTITUTE(RPName," ",""),SectorsBlocks_Top,0)),""),"")</f>
        <v/>
      </c>
      <c r="DM254" s="250" t="str" cm="1">
        <f t="array" ref="DM254">_xlfn.IFNA(IF(INDEX(SectorsBlocks,ROW()-ROW(DM$5)+2,MATCH(SUBSTITUTE(RPName," ",""),SectorsBlocks_Top,0))&lt;&gt;0,INDEX(SectorsBlocks,ROW()-ROW(DM$5)+2,MATCH(SUBSTITUTE(RPName," ",""),SectorsBlocks_Top,0)+1),""),"")</f>
        <v/>
      </c>
    </row>
    <row r="255" spans="68:117" ht="15" hidden="1" customHeight="1">
      <c r="BP255" s="236">
        <f ca="1"/>
        <v>0.164583333333333</v>
      </c>
      <c r="CK255" s="219">
        <f t="shared" si="634"/>
        <v>0.64236111111111105</v>
      </c>
      <c r="CL255" s="219">
        <v>0.82638888888888895</v>
      </c>
      <c r="CM255" s="219">
        <v>0.82986111111111105</v>
      </c>
      <c r="CN255" s="219">
        <f t="shared" si="636"/>
        <v>0.94166666666666665</v>
      </c>
      <c r="CO255" s="219">
        <f t="shared" si="636"/>
        <v>0.27152777777777776</v>
      </c>
      <c r="CP255" s="219">
        <v>0.82986111111111105</v>
      </c>
      <c r="CQ255" s="219">
        <v>0.16597222222222199</v>
      </c>
      <c r="CS255" s="219">
        <f t="shared" si="635"/>
        <v>0.75</v>
      </c>
      <c r="CT255" s="219">
        <v>0.82638888888888895</v>
      </c>
      <c r="CU255" s="219">
        <v>0.82986111111111105</v>
      </c>
      <c r="CV255" s="219">
        <f t="shared" si="637"/>
        <v>4.9305555555555554E-2</v>
      </c>
      <c r="CW255" s="219">
        <f t="shared" si="637"/>
        <v>0.26458333333333334</v>
      </c>
      <c r="CX255" s="219">
        <v>0.82986111111111105</v>
      </c>
      <c r="CY255" s="219">
        <v>0.16597222222222199</v>
      </c>
      <c r="DL255" s="2" t="str" cm="1">
        <f t="array" ref="DL255">_xlfn.IFNA(IF(INDEX(SectorsBlocks,ROW()-ROW(DL$5)+2,MATCH(SUBSTITUTE(RPName," ",""),SectorsBlocks_Top,0))&lt;&gt;0,INDEX(SectorsBlocks,ROW()-ROW(DL$5)+2,MATCH(SUBSTITUTE(RPName," ",""),SectorsBlocks_Top,0)),""),"")</f>
        <v/>
      </c>
      <c r="DM255" s="250" t="str" cm="1">
        <f t="array" ref="DM255">_xlfn.IFNA(IF(INDEX(SectorsBlocks,ROW()-ROW(DM$5)+2,MATCH(SUBSTITUTE(RPName," ",""),SectorsBlocks_Top,0))&lt;&gt;0,INDEX(SectorsBlocks,ROW()-ROW(DM$5)+2,MATCH(SUBSTITUTE(RPName," ",""),SectorsBlocks_Top,0)+1),""),"")</f>
        <v/>
      </c>
    </row>
    <row r="256" spans="68:117" ht="15" hidden="1" customHeight="1">
      <c r="BP256" s="236">
        <f ca="1"/>
        <v>0.165277777777778</v>
      </c>
      <c r="CK256" s="219">
        <f t="shared" si="634"/>
        <v>0.64583333333333337</v>
      </c>
      <c r="CL256" s="219">
        <v>0.82986111111111105</v>
      </c>
      <c r="CM256" s="219">
        <v>0.83333333333333304</v>
      </c>
      <c r="CN256" s="219">
        <f t="shared" ref="CN256:CO271" si="638">IF(CN255=1,TIME(0,1,0),TIME(HOUR(CN255),MINUTE(CN255),0)+TIME(0,1,0))</f>
        <v>0.94236111111111109</v>
      </c>
      <c r="CO256" s="219">
        <f t="shared" si="638"/>
        <v>0.2722222222222222</v>
      </c>
      <c r="CP256" s="219">
        <v>0.83333333333333304</v>
      </c>
      <c r="CQ256" s="219">
        <v>0.16666666666666699</v>
      </c>
      <c r="CS256" s="219">
        <f t="shared" si="635"/>
        <v>0.75347222222222221</v>
      </c>
      <c r="CT256" s="219">
        <v>0.82986111111111105</v>
      </c>
      <c r="CU256" s="219">
        <v>0.83333333333333304</v>
      </c>
      <c r="CV256" s="219">
        <f t="shared" ref="CV256:CW271" si="639">IF(CV255=1,TIME(0,1,0),TIME(HOUR(CV255),MINUTE(CV255),0)+TIME(0,1,0))</f>
        <v>4.9999999999999996E-2</v>
      </c>
      <c r="CW256" s="219">
        <f t="shared" si="639"/>
        <v>0.26527777777777778</v>
      </c>
      <c r="CX256" s="219">
        <v>0.83333333333333304</v>
      </c>
      <c r="CY256" s="219">
        <v>0.16666666666666699</v>
      </c>
      <c r="DL256" s="2" t="str" cm="1">
        <f t="array" ref="DL256">_xlfn.IFNA(IF(INDEX(SectorsBlocks,ROW()-ROW(DL$5)+2,MATCH(SUBSTITUTE(RPName," ",""),SectorsBlocks_Top,0))&lt;&gt;0,INDEX(SectorsBlocks,ROW()-ROW(DL$5)+2,MATCH(SUBSTITUTE(RPName," ",""),SectorsBlocks_Top,0)),""),"")</f>
        <v/>
      </c>
      <c r="DM256" s="250" t="str" cm="1">
        <f t="array" ref="DM256">_xlfn.IFNA(IF(INDEX(SectorsBlocks,ROW()-ROW(DM$5)+2,MATCH(SUBSTITUTE(RPName," ",""),SectorsBlocks_Top,0))&lt;&gt;0,INDEX(SectorsBlocks,ROW()-ROW(DM$5)+2,MATCH(SUBSTITUTE(RPName," ",""),SectorsBlocks_Top,0)+1),""),"")</f>
        <v/>
      </c>
    </row>
    <row r="257" spans="68:117" ht="15" hidden="1" customHeight="1">
      <c r="BP257" s="236">
        <f ca="1"/>
        <v>0.16597222222222199</v>
      </c>
      <c r="CK257" s="219">
        <f t="shared" si="634"/>
        <v>0.64930555555555558</v>
      </c>
      <c r="CL257" s="219">
        <v>0.83333333333333304</v>
      </c>
      <c r="CM257" s="219">
        <v>0.83680555555555503</v>
      </c>
      <c r="CN257" s="219">
        <f t="shared" si="638"/>
        <v>0.94305555555555554</v>
      </c>
      <c r="CO257" s="219">
        <f t="shared" si="638"/>
        <v>0.27291666666666664</v>
      </c>
      <c r="CP257" s="219">
        <v>0.83680555555555503</v>
      </c>
      <c r="CQ257" s="219">
        <v>0.16736111111111099</v>
      </c>
      <c r="CS257" s="219">
        <f t="shared" si="635"/>
        <v>0.75694444444444442</v>
      </c>
      <c r="CT257" s="219">
        <v>0.83333333333333304</v>
      </c>
      <c r="CU257" s="219">
        <v>0.83680555555555503</v>
      </c>
      <c r="CV257" s="219">
        <f t="shared" si="639"/>
        <v>5.0694444444444445E-2</v>
      </c>
      <c r="CW257" s="219">
        <f t="shared" si="639"/>
        <v>0.26597222222222222</v>
      </c>
      <c r="CX257" s="219">
        <v>0.83680555555555503</v>
      </c>
      <c r="CY257" s="219">
        <v>0.16736111111111099</v>
      </c>
      <c r="DL257" s="2" t="str" cm="1">
        <f t="array" ref="DL257">_xlfn.IFNA(IF(INDEX(SectorsBlocks,ROW()-ROW(DL$5)+2,MATCH(SUBSTITUTE(RPName," ",""),SectorsBlocks_Top,0))&lt;&gt;0,INDEX(SectorsBlocks,ROW()-ROW(DL$5)+2,MATCH(SUBSTITUTE(RPName," ",""),SectorsBlocks_Top,0)),""),"")</f>
        <v/>
      </c>
      <c r="DM257" s="250" t="str" cm="1">
        <f t="array" ref="DM257">_xlfn.IFNA(IF(INDEX(SectorsBlocks,ROW()-ROW(DM$5)+2,MATCH(SUBSTITUTE(RPName," ",""),SectorsBlocks_Top,0))&lt;&gt;0,INDEX(SectorsBlocks,ROW()-ROW(DM$5)+2,MATCH(SUBSTITUTE(RPName," ",""),SectorsBlocks_Top,0)+1),""),"")</f>
        <v/>
      </c>
    </row>
    <row r="258" spans="68:117" ht="15" hidden="1" customHeight="1">
      <c r="BP258" s="236">
        <f ca="1"/>
        <v>0.16666666666666699</v>
      </c>
      <c r="CK258" s="219">
        <f t="shared" si="634"/>
        <v>0.65277777777777779</v>
      </c>
      <c r="CL258" s="219">
        <v>0.83680555555555503</v>
      </c>
      <c r="CM258" s="219">
        <v>0.84027777777777801</v>
      </c>
      <c r="CN258" s="219">
        <f t="shared" si="638"/>
        <v>0.94374999999999998</v>
      </c>
      <c r="CO258" s="219">
        <f t="shared" si="638"/>
        <v>0.27361111111111108</v>
      </c>
      <c r="CP258" s="219">
        <v>0.84027777777777801</v>
      </c>
      <c r="CQ258" s="219">
        <v>0.16805555555555601</v>
      </c>
      <c r="CS258" s="219">
        <f t="shared" si="635"/>
        <v>0.76041666666666663</v>
      </c>
      <c r="CT258" s="219">
        <v>0.83680555555555503</v>
      </c>
      <c r="CU258" s="219">
        <v>0.84027777777777801</v>
      </c>
      <c r="CV258" s="219">
        <f t="shared" si="639"/>
        <v>5.1388888888888887E-2</v>
      </c>
      <c r="CW258" s="219">
        <f t="shared" si="639"/>
        <v>0.26666666666666666</v>
      </c>
      <c r="CX258" s="219">
        <v>0.84027777777777801</v>
      </c>
      <c r="CY258" s="219">
        <v>0.16805555555555601</v>
      </c>
      <c r="DL258" s="2" t="str" cm="1">
        <f t="array" ref="DL258">_xlfn.IFNA(IF(INDEX(SectorsBlocks,ROW()-ROW(DL$5)+2,MATCH(SUBSTITUTE(RPName," ",""),SectorsBlocks_Top,0))&lt;&gt;0,INDEX(SectorsBlocks,ROW()-ROW(DL$5)+2,MATCH(SUBSTITUTE(RPName," ",""),SectorsBlocks_Top,0)),""),"")</f>
        <v/>
      </c>
      <c r="DM258" s="250" t="str" cm="1">
        <f t="array" ref="DM258">_xlfn.IFNA(IF(INDEX(SectorsBlocks,ROW()-ROW(DM$5)+2,MATCH(SUBSTITUTE(RPName," ",""),SectorsBlocks_Top,0))&lt;&gt;0,INDEX(SectorsBlocks,ROW()-ROW(DM$5)+2,MATCH(SUBSTITUTE(RPName," ",""),SectorsBlocks_Top,0)+1),""),"")</f>
        <v/>
      </c>
    </row>
    <row r="259" spans="68:117" ht="15" hidden="1" customHeight="1">
      <c r="BP259" s="236">
        <f ca="1"/>
        <v>0.16736111111111099</v>
      </c>
      <c r="CK259" s="219">
        <f t="shared" si="634"/>
        <v>0.65625</v>
      </c>
      <c r="CL259" s="219">
        <v>0.84027777777777801</v>
      </c>
      <c r="CM259" s="219">
        <v>0.84375</v>
      </c>
      <c r="CN259" s="219">
        <f t="shared" si="638"/>
        <v>0.94444444444444442</v>
      </c>
      <c r="CO259" s="219">
        <f t="shared" si="638"/>
        <v>0.27430555555555558</v>
      </c>
      <c r="CP259" s="219">
        <v>0.84375</v>
      </c>
      <c r="CQ259" s="219">
        <v>0.16875000000000001</v>
      </c>
      <c r="CS259" s="219">
        <f t="shared" si="635"/>
        <v>0.76388888888888884</v>
      </c>
      <c r="CT259" s="219">
        <v>0.84027777777777801</v>
      </c>
      <c r="CU259" s="219">
        <v>0.84375</v>
      </c>
      <c r="CV259" s="219">
        <f t="shared" si="639"/>
        <v>5.2083333333333329E-2</v>
      </c>
      <c r="CW259" s="219">
        <f t="shared" si="639"/>
        <v>0.2673611111111111</v>
      </c>
      <c r="CX259" s="219">
        <v>0.84375</v>
      </c>
      <c r="CY259" s="219">
        <v>0.16875000000000001</v>
      </c>
      <c r="DL259" s="2" t="str" cm="1">
        <f t="array" ref="DL259">_xlfn.IFNA(IF(INDEX(SectorsBlocks,ROW()-ROW(DL$5)+2,MATCH(SUBSTITUTE(RPName," ",""),SectorsBlocks_Top,0))&lt;&gt;0,INDEX(SectorsBlocks,ROW()-ROW(DL$5)+2,MATCH(SUBSTITUTE(RPName," ",""),SectorsBlocks_Top,0)),""),"")</f>
        <v/>
      </c>
      <c r="DM259" s="250" t="str" cm="1">
        <f t="array" ref="DM259">_xlfn.IFNA(IF(INDEX(SectorsBlocks,ROW()-ROW(DM$5)+2,MATCH(SUBSTITUTE(RPName," ",""),SectorsBlocks_Top,0))&lt;&gt;0,INDEX(SectorsBlocks,ROW()-ROW(DM$5)+2,MATCH(SUBSTITUTE(RPName," ",""),SectorsBlocks_Top,0)+1),""),"")</f>
        <v/>
      </c>
    </row>
    <row r="260" spans="68:117" ht="15" hidden="1" customHeight="1">
      <c r="BP260" s="236">
        <f ca="1"/>
        <v>0.16805555555555601</v>
      </c>
      <c r="CK260" s="219">
        <f t="shared" si="634"/>
        <v>0.65972222222222221</v>
      </c>
      <c r="CL260" s="219">
        <v>0.84375</v>
      </c>
      <c r="CM260" s="219">
        <v>0.84722222222222199</v>
      </c>
      <c r="CN260" s="219">
        <f t="shared" si="638"/>
        <v>0.94513888888888886</v>
      </c>
      <c r="CO260" s="219">
        <f t="shared" si="638"/>
        <v>0.27500000000000002</v>
      </c>
      <c r="CP260" s="219">
        <v>0.84722222222222199</v>
      </c>
      <c r="CQ260" s="219">
        <v>0.16944444444444401</v>
      </c>
      <c r="CS260" s="219">
        <f t="shared" si="635"/>
        <v>0.76736111111111105</v>
      </c>
      <c r="CT260" s="219">
        <v>0.84375</v>
      </c>
      <c r="CU260" s="219">
        <v>0.84722222222222199</v>
      </c>
      <c r="CV260" s="219">
        <f t="shared" si="639"/>
        <v>5.2777777777777778E-2</v>
      </c>
      <c r="CW260" s="219">
        <f t="shared" si="639"/>
        <v>0.26805555555555555</v>
      </c>
      <c r="CX260" s="219">
        <v>0.84722222222222199</v>
      </c>
      <c r="CY260" s="219">
        <v>0.16944444444444401</v>
      </c>
      <c r="DL260" s="2" t="str" cm="1">
        <f t="array" ref="DL260">_xlfn.IFNA(IF(INDEX(SectorsBlocks,ROW()-ROW(DL$5)+2,MATCH(SUBSTITUTE(RPName," ",""),SectorsBlocks_Top,0))&lt;&gt;0,INDEX(SectorsBlocks,ROW()-ROW(DL$5)+2,MATCH(SUBSTITUTE(RPName," ",""),SectorsBlocks_Top,0)),""),"")</f>
        <v/>
      </c>
      <c r="DM260" s="250" t="str" cm="1">
        <f t="array" ref="DM260">_xlfn.IFNA(IF(INDEX(SectorsBlocks,ROW()-ROW(DM$5)+2,MATCH(SUBSTITUTE(RPName," ",""),SectorsBlocks_Top,0))&lt;&gt;0,INDEX(SectorsBlocks,ROW()-ROW(DM$5)+2,MATCH(SUBSTITUTE(RPName," ",""),SectorsBlocks_Top,0)+1),""),"")</f>
        <v/>
      </c>
    </row>
    <row r="261" spans="68:117" ht="15" hidden="1" customHeight="1">
      <c r="BP261" s="236">
        <f ca="1"/>
        <v>0.16875000000000001</v>
      </c>
      <c r="CK261" s="219">
        <f t="shared" si="634"/>
        <v>0.66319444444444442</v>
      </c>
      <c r="CL261" s="219">
        <v>0.84722222222222199</v>
      </c>
      <c r="CM261" s="219">
        <v>0.85069444444444398</v>
      </c>
      <c r="CN261" s="219">
        <f t="shared" si="638"/>
        <v>0.9458333333333333</v>
      </c>
      <c r="CO261" s="219">
        <f t="shared" si="638"/>
        <v>0.27569444444444446</v>
      </c>
      <c r="CP261" s="219">
        <v>0.85069444444444398</v>
      </c>
      <c r="CQ261" s="219">
        <v>0.17013888888888901</v>
      </c>
      <c r="CS261" s="219">
        <f t="shared" si="635"/>
        <v>0.77083333333333337</v>
      </c>
      <c r="CT261" s="219">
        <v>0.84722222222222199</v>
      </c>
      <c r="CU261" s="219">
        <v>0.85069444444444398</v>
      </c>
      <c r="CV261" s="219">
        <f t="shared" si="639"/>
        <v>5.347222222222222E-2</v>
      </c>
      <c r="CW261" s="219">
        <f t="shared" si="639"/>
        <v>0.26874999999999999</v>
      </c>
      <c r="CX261" s="219">
        <v>0.85069444444444398</v>
      </c>
      <c r="CY261" s="219">
        <v>0.17013888888888901</v>
      </c>
      <c r="DL261" s="2" t="str" cm="1">
        <f t="array" ref="DL261">_xlfn.IFNA(IF(INDEX(SectorsBlocks,ROW()-ROW(DL$5)+2,MATCH(SUBSTITUTE(RPName," ",""),SectorsBlocks_Top,0))&lt;&gt;0,INDEX(SectorsBlocks,ROW()-ROW(DL$5)+2,MATCH(SUBSTITUTE(RPName," ",""),SectorsBlocks_Top,0)),""),"")</f>
        <v/>
      </c>
      <c r="DM261" s="250" t="str" cm="1">
        <f t="array" ref="DM261">_xlfn.IFNA(IF(INDEX(SectorsBlocks,ROW()-ROW(DM$5)+2,MATCH(SUBSTITUTE(RPName," ",""),SectorsBlocks_Top,0))&lt;&gt;0,INDEX(SectorsBlocks,ROW()-ROW(DM$5)+2,MATCH(SUBSTITUTE(RPName," ",""),SectorsBlocks_Top,0)+1),""),"")</f>
        <v/>
      </c>
    </row>
    <row r="262" spans="68:117" ht="15" hidden="1" customHeight="1">
      <c r="BP262" s="236">
        <f ca="1"/>
        <v>0.16944444444444401</v>
      </c>
      <c r="CK262" s="219">
        <f t="shared" si="634"/>
        <v>0.66666666666666663</v>
      </c>
      <c r="CL262" s="219">
        <v>0.85069444444444398</v>
      </c>
      <c r="CM262" s="219">
        <v>0.85416666666666696</v>
      </c>
      <c r="CN262" s="219">
        <f t="shared" si="638"/>
        <v>0.94652777777777775</v>
      </c>
      <c r="CO262" s="219">
        <f t="shared" si="638"/>
        <v>0.27638888888888891</v>
      </c>
      <c r="CP262" s="219">
        <v>0.85416666666666696</v>
      </c>
      <c r="CQ262" s="219">
        <v>0.170833333333333</v>
      </c>
      <c r="CS262" s="219">
        <f t="shared" si="635"/>
        <v>0.77430555555555558</v>
      </c>
      <c r="CT262" s="219">
        <v>0.85069444444444398</v>
      </c>
      <c r="CU262" s="219">
        <v>0.85416666666666696</v>
      </c>
      <c r="CV262" s="219">
        <f t="shared" si="639"/>
        <v>5.4166666666666662E-2</v>
      </c>
      <c r="CW262" s="219">
        <f t="shared" si="639"/>
        <v>0.26944444444444443</v>
      </c>
      <c r="CX262" s="219">
        <v>0.85416666666666696</v>
      </c>
      <c r="CY262" s="219">
        <v>0.170833333333333</v>
      </c>
      <c r="DL262" s="2" t="str" cm="1">
        <f t="array" ref="DL262">_xlfn.IFNA(IF(INDEX(SectorsBlocks,ROW()-ROW(DL$5)+2,MATCH(SUBSTITUTE(RPName," ",""),SectorsBlocks_Top,0))&lt;&gt;0,INDEX(SectorsBlocks,ROW()-ROW(DL$5)+2,MATCH(SUBSTITUTE(RPName," ",""),SectorsBlocks_Top,0)),""),"")</f>
        <v/>
      </c>
      <c r="DM262" s="250" t="str" cm="1">
        <f t="array" ref="DM262">_xlfn.IFNA(IF(INDEX(SectorsBlocks,ROW()-ROW(DM$5)+2,MATCH(SUBSTITUTE(RPName," ",""),SectorsBlocks_Top,0))&lt;&gt;0,INDEX(SectorsBlocks,ROW()-ROW(DM$5)+2,MATCH(SUBSTITUTE(RPName," ",""),SectorsBlocks_Top,0)+1),""),"")</f>
        <v/>
      </c>
    </row>
    <row r="263" spans="68:117" ht="15" hidden="1" customHeight="1">
      <c r="BP263" s="236">
        <f ca="1"/>
        <v>0.17013888888888901</v>
      </c>
      <c r="CK263" s="219">
        <f t="shared" si="634"/>
        <v>0.67013888888888884</v>
      </c>
      <c r="CL263" s="219">
        <v>0.85416666666666696</v>
      </c>
      <c r="CM263" s="219">
        <v>0.85763888888888895</v>
      </c>
      <c r="CN263" s="219">
        <f t="shared" si="638"/>
        <v>0.94722222222222219</v>
      </c>
      <c r="CO263" s="219">
        <f t="shared" si="638"/>
        <v>0.27708333333333335</v>
      </c>
      <c r="CP263" s="219">
        <v>0.85763888888888895</v>
      </c>
      <c r="CQ263" s="219">
        <v>0.171527777777778</v>
      </c>
      <c r="CS263" s="219">
        <f t="shared" si="635"/>
        <v>0.77777777777777779</v>
      </c>
      <c r="CT263" s="219">
        <v>0.85416666666666696</v>
      </c>
      <c r="CU263" s="219">
        <v>0.85763888888888895</v>
      </c>
      <c r="CV263" s="219">
        <f t="shared" si="639"/>
        <v>5.486111111111111E-2</v>
      </c>
      <c r="CW263" s="219">
        <f t="shared" si="639"/>
        <v>0.27013888888888887</v>
      </c>
      <c r="CX263" s="219">
        <v>0.85763888888888895</v>
      </c>
      <c r="CY263" s="219">
        <v>0.171527777777778</v>
      </c>
      <c r="DL263" s="2" t="str" cm="1">
        <f t="array" ref="DL263">_xlfn.IFNA(IF(INDEX(SectorsBlocks,ROW()-ROW(DL$5)+2,MATCH(SUBSTITUTE(RPName," ",""),SectorsBlocks_Top,0))&lt;&gt;0,INDEX(SectorsBlocks,ROW()-ROW(DL$5)+2,MATCH(SUBSTITUTE(RPName," ",""),SectorsBlocks_Top,0)),""),"")</f>
        <v/>
      </c>
      <c r="DM263" s="250" t="str" cm="1">
        <f t="array" ref="DM263">_xlfn.IFNA(IF(INDEX(SectorsBlocks,ROW()-ROW(DM$5)+2,MATCH(SUBSTITUTE(RPName," ",""),SectorsBlocks_Top,0))&lt;&gt;0,INDEX(SectorsBlocks,ROW()-ROW(DM$5)+2,MATCH(SUBSTITUTE(RPName," ",""),SectorsBlocks_Top,0)+1),""),"")</f>
        <v/>
      </c>
    </row>
    <row r="264" spans="68:117" ht="15" hidden="1" customHeight="1">
      <c r="BP264" s="236">
        <f ca="1"/>
        <v>0.170833333333333</v>
      </c>
      <c r="CK264" s="219">
        <f t="shared" si="634"/>
        <v>0.67361111111111105</v>
      </c>
      <c r="CL264" s="219">
        <v>0.85763888888888895</v>
      </c>
      <c r="CM264" s="219">
        <v>0.86111111111111105</v>
      </c>
      <c r="CN264" s="219">
        <f t="shared" si="638"/>
        <v>0.94791666666666663</v>
      </c>
      <c r="CO264" s="219">
        <f t="shared" si="638"/>
        <v>0.27777777777777779</v>
      </c>
      <c r="CP264" s="219">
        <v>0.86111111111111105</v>
      </c>
      <c r="CQ264" s="219">
        <v>0.172222222222222</v>
      </c>
      <c r="CS264" s="219">
        <f t="shared" si="635"/>
        <v>0.78125</v>
      </c>
      <c r="CT264" s="219">
        <v>0.85763888888888895</v>
      </c>
      <c r="CU264" s="219">
        <v>0.86111111111111105</v>
      </c>
      <c r="CV264" s="219">
        <f t="shared" si="639"/>
        <v>5.5555555555555552E-2</v>
      </c>
      <c r="CW264" s="219">
        <f t="shared" si="639"/>
        <v>0.27083333333333331</v>
      </c>
      <c r="CX264" s="219">
        <v>0.86111111111111105</v>
      </c>
      <c r="CY264" s="219">
        <v>0.172222222222222</v>
      </c>
      <c r="DL264" s="2" t="str" cm="1">
        <f t="array" ref="DL264">_xlfn.IFNA(IF(INDEX(SectorsBlocks,ROW()-ROW(DL$5)+2,MATCH(SUBSTITUTE(RPName," ",""),SectorsBlocks_Top,0))&lt;&gt;0,INDEX(SectorsBlocks,ROW()-ROW(DL$5)+2,MATCH(SUBSTITUTE(RPName," ",""),SectorsBlocks_Top,0)),""),"")</f>
        <v/>
      </c>
      <c r="DM264" s="250" t="str" cm="1">
        <f t="array" ref="DM264">_xlfn.IFNA(IF(INDEX(SectorsBlocks,ROW()-ROW(DM$5)+2,MATCH(SUBSTITUTE(RPName," ",""),SectorsBlocks_Top,0))&lt;&gt;0,INDEX(SectorsBlocks,ROW()-ROW(DM$5)+2,MATCH(SUBSTITUTE(RPName," ",""),SectorsBlocks_Top,0)+1),""),"")</f>
        <v/>
      </c>
    </row>
    <row r="265" spans="68:117" ht="15" hidden="1" customHeight="1">
      <c r="BP265" s="236">
        <f ca="1"/>
        <v>0.171527777777778</v>
      </c>
      <c r="CK265" s="219">
        <f t="shared" si="634"/>
        <v>0.67708333333333337</v>
      </c>
      <c r="CL265" s="219">
        <v>0.86111111111111105</v>
      </c>
      <c r="CM265" s="219">
        <v>0.86458333333333304</v>
      </c>
      <c r="CN265" s="219">
        <f t="shared" si="638"/>
        <v>0.94861111111111107</v>
      </c>
      <c r="CO265" s="219">
        <f t="shared" si="638"/>
        <v>0.27847222222222223</v>
      </c>
      <c r="CP265" s="219">
        <v>0.86458333333333304</v>
      </c>
      <c r="CQ265" s="219">
        <v>0.172916666666667</v>
      </c>
      <c r="CS265" s="219">
        <f t="shared" si="635"/>
        <v>0.78472222222222221</v>
      </c>
      <c r="CT265" s="219">
        <v>0.86111111111111105</v>
      </c>
      <c r="CU265" s="219">
        <v>0.86458333333333304</v>
      </c>
      <c r="CV265" s="219">
        <f t="shared" si="639"/>
        <v>5.6249999999999994E-2</v>
      </c>
      <c r="CW265" s="219">
        <f t="shared" si="639"/>
        <v>0.27152777777777776</v>
      </c>
      <c r="CX265" s="219">
        <v>0.86458333333333304</v>
      </c>
      <c r="CY265" s="219">
        <v>0.172916666666667</v>
      </c>
      <c r="DL265" s="2" t="str" cm="1">
        <f t="array" ref="DL265">_xlfn.IFNA(IF(INDEX(SectorsBlocks,ROW()-ROW(DL$5)+2,MATCH(SUBSTITUTE(RPName," ",""),SectorsBlocks_Top,0))&lt;&gt;0,INDEX(SectorsBlocks,ROW()-ROW(DL$5)+2,MATCH(SUBSTITUTE(RPName," ",""),SectorsBlocks_Top,0)),""),"")</f>
        <v/>
      </c>
      <c r="DM265" s="250" t="str" cm="1">
        <f t="array" ref="DM265">_xlfn.IFNA(IF(INDEX(SectorsBlocks,ROW()-ROW(DM$5)+2,MATCH(SUBSTITUTE(RPName," ",""),SectorsBlocks_Top,0))&lt;&gt;0,INDEX(SectorsBlocks,ROW()-ROW(DM$5)+2,MATCH(SUBSTITUTE(RPName," ",""),SectorsBlocks_Top,0)+1),""),"")</f>
        <v/>
      </c>
    </row>
    <row r="266" spans="68:117" ht="15" hidden="1" customHeight="1">
      <c r="BP266" s="236">
        <f ca="1"/>
        <v>0.172222222222222</v>
      </c>
      <c r="CK266" s="219">
        <f t="shared" si="634"/>
        <v>0.68055555555555558</v>
      </c>
      <c r="CL266" s="219">
        <v>0.86458333333333304</v>
      </c>
      <c r="CM266" s="219">
        <v>0.86805555555555503</v>
      </c>
      <c r="CN266" s="219">
        <f t="shared" si="638"/>
        <v>0.94930555555555551</v>
      </c>
      <c r="CO266" s="219">
        <f t="shared" si="638"/>
        <v>0.27916666666666667</v>
      </c>
      <c r="CP266" s="219">
        <v>0.86805555555555503</v>
      </c>
      <c r="CQ266" s="219">
        <v>0.17361111111111099</v>
      </c>
      <c r="CS266" s="219">
        <f t="shared" si="635"/>
        <v>0.78819444444444442</v>
      </c>
      <c r="CT266" s="219">
        <v>0.86458333333333304</v>
      </c>
      <c r="CU266" s="219">
        <v>0.86805555555555503</v>
      </c>
      <c r="CV266" s="219">
        <f t="shared" si="639"/>
        <v>5.6944444444444443E-2</v>
      </c>
      <c r="CW266" s="219">
        <f t="shared" si="639"/>
        <v>0.2722222222222222</v>
      </c>
      <c r="CX266" s="219">
        <v>0.86805555555555503</v>
      </c>
      <c r="CY266" s="219">
        <v>0.17361111111111099</v>
      </c>
      <c r="DL266" s="2" t="str" cm="1">
        <f t="array" ref="DL266">_xlfn.IFNA(IF(INDEX(SectorsBlocks,ROW()-ROW(DL$5)+2,MATCH(SUBSTITUTE(RPName," ",""),SectorsBlocks_Top,0))&lt;&gt;0,INDEX(SectorsBlocks,ROW()-ROW(DL$5)+2,MATCH(SUBSTITUTE(RPName," ",""),SectorsBlocks_Top,0)),""),"")</f>
        <v/>
      </c>
      <c r="DM266" s="250" t="str" cm="1">
        <f t="array" ref="DM266">_xlfn.IFNA(IF(INDEX(SectorsBlocks,ROW()-ROW(DM$5)+2,MATCH(SUBSTITUTE(RPName," ",""),SectorsBlocks_Top,0))&lt;&gt;0,INDEX(SectorsBlocks,ROW()-ROW(DM$5)+2,MATCH(SUBSTITUTE(RPName," ",""),SectorsBlocks_Top,0)+1),""),"")</f>
        <v/>
      </c>
    </row>
    <row r="267" spans="68:117" ht="15" hidden="1" customHeight="1">
      <c r="BP267" s="236">
        <f ca="1"/>
        <v>0.172916666666667</v>
      </c>
      <c r="CK267" s="219">
        <f t="shared" si="634"/>
        <v>0.68402777777777779</v>
      </c>
      <c r="CL267" s="219">
        <v>0.86805555555555503</v>
      </c>
      <c r="CM267" s="219">
        <v>0.87152777777777801</v>
      </c>
      <c r="CN267" s="219">
        <f t="shared" si="638"/>
        <v>0.95</v>
      </c>
      <c r="CO267" s="219">
        <f t="shared" si="638"/>
        <v>0.27986111111111112</v>
      </c>
      <c r="CP267" s="219">
        <v>0.87152777777777801</v>
      </c>
      <c r="CQ267" s="219">
        <v>0.17430555555555599</v>
      </c>
      <c r="CS267" s="219">
        <f t="shared" si="635"/>
        <v>0.79166666666666663</v>
      </c>
      <c r="CT267" s="219">
        <v>0.86805555555555503</v>
      </c>
      <c r="CU267" s="219">
        <v>0.87152777777777801</v>
      </c>
      <c r="CV267" s="219">
        <f t="shared" si="639"/>
        <v>5.7638888888888885E-2</v>
      </c>
      <c r="CW267" s="219">
        <f t="shared" si="639"/>
        <v>0.27291666666666664</v>
      </c>
      <c r="CX267" s="219">
        <v>0.87152777777777801</v>
      </c>
      <c r="CY267" s="219">
        <v>0.17430555555555599</v>
      </c>
      <c r="DL267" s="2" t="str" cm="1">
        <f t="array" ref="DL267">_xlfn.IFNA(IF(INDEX(SectorsBlocks,ROW()-ROW(DL$5)+2,MATCH(SUBSTITUTE(RPName," ",""),SectorsBlocks_Top,0))&lt;&gt;0,INDEX(SectorsBlocks,ROW()-ROW(DL$5)+2,MATCH(SUBSTITUTE(RPName," ",""),SectorsBlocks_Top,0)),""),"")</f>
        <v/>
      </c>
      <c r="DM267" s="250" t="str" cm="1">
        <f t="array" ref="DM267">_xlfn.IFNA(IF(INDEX(SectorsBlocks,ROW()-ROW(DM$5)+2,MATCH(SUBSTITUTE(RPName," ",""),SectorsBlocks_Top,0))&lt;&gt;0,INDEX(SectorsBlocks,ROW()-ROW(DM$5)+2,MATCH(SUBSTITUTE(RPName," ",""),SectorsBlocks_Top,0)+1),""),"")</f>
        <v/>
      </c>
    </row>
    <row r="268" spans="68:117" ht="15" hidden="1" customHeight="1">
      <c r="BP268" s="236">
        <f ca="1"/>
        <v>0.17361111111111099</v>
      </c>
      <c r="CK268" s="219">
        <f t="shared" si="634"/>
        <v>0.6875</v>
      </c>
      <c r="CL268" s="219">
        <v>0.87152777777777801</v>
      </c>
      <c r="CM268" s="219">
        <v>0.875</v>
      </c>
      <c r="CN268" s="219">
        <f t="shared" si="638"/>
        <v>0.9506944444444444</v>
      </c>
      <c r="CO268" s="219">
        <f t="shared" si="638"/>
        <v>0.28055555555555556</v>
      </c>
      <c r="CP268" s="219">
        <v>0.875</v>
      </c>
      <c r="CQ268" s="219">
        <v>0.17499999999999999</v>
      </c>
      <c r="CS268" s="219">
        <f t="shared" si="635"/>
        <v>0.79513888888888884</v>
      </c>
      <c r="CT268" s="219">
        <v>0.87152777777777801</v>
      </c>
      <c r="CU268" s="219">
        <v>0.875</v>
      </c>
      <c r="CV268" s="219">
        <f t="shared" si="639"/>
        <v>5.8333333333333334E-2</v>
      </c>
      <c r="CW268" s="219">
        <f t="shared" si="639"/>
        <v>0.27361111111111108</v>
      </c>
      <c r="CX268" s="219">
        <v>0.875</v>
      </c>
      <c r="CY268" s="219">
        <v>0.17499999999999999</v>
      </c>
      <c r="DL268" s="2" t="str" cm="1">
        <f t="array" ref="DL268">_xlfn.IFNA(IF(INDEX(SectorsBlocks,ROW()-ROW(DL$5)+2,MATCH(SUBSTITUTE(RPName," ",""),SectorsBlocks_Top,0))&lt;&gt;0,INDEX(SectorsBlocks,ROW()-ROW(DL$5)+2,MATCH(SUBSTITUTE(RPName," ",""),SectorsBlocks_Top,0)),""),"")</f>
        <v/>
      </c>
      <c r="DM268" s="250" t="str" cm="1">
        <f t="array" ref="DM268">_xlfn.IFNA(IF(INDEX(SectorsBlocks,ROW()-ROW(DM$5)+2,MATCH(SUBSTITUTE(RPName," ",""),SectorsBlocks_Top,0))&lt;&gt;0,INDEX(SectorsBlocks,ROW()-ROW(DM$5)+2,MATCH(SUBSTITUTE(RPName," ",""),SectorsBlocks_Top,0)+1),""),"")</f>
        <v/>
      </c>
    </row>
    <row r="269" spans="68:117" ht="15" hidden="1" customHeight="1">
      <c r="BP269" s="236">
        <f ca="1"/>
        <v>0.17430555555555599</v>
      </c>
      <c r="CK269" s="219">
        <f t="shared" si="634"/>
        <v>0.69097222222222221</v>
      </c>
      <c r="CL269" s="219">
        <v>0.875</v>
      </c>
      <c r="CM269" s="219">
        <v>0.87847222222222199</v>
      </c>
      <c r="CN269" s="219">
        <f t="shared" si="638"/>
        <v>0.95138888888888884</v>
      </c>
      <c r="CO269" s="219">
        <f t="shared" si="638"/>
        <v>0.28125</v>
      </c>
      <c r="CP269" s="219">
        <v>0.87847222222222199</v>
      </c>
      <c r="CQ269" s="219">
        <v>0.17569444444444399</v>
      </c>
      <c r="CS269" s="219">
        <f t="shared" si="635"/>
        <v>0.79861111111111105</v>
      </c>
      <c r="CT269" s="219">
        <v>0.875</v>
      </c>
      <c r="CU269" s="219">
        <v>0.87847222222222199</v>
      </c>
      <c r="CV269" s="219">
        <f t="shared" si="639"/>
        <v>5.9027777777777776E-2</v>
      </c>
      <c r="CW269" s="219">
        <f t="shared" si="639"/>
        <v>0.27430555555555558</v>
      </c>
      <c r="CX269" s="219">
        <v>0.87847222222222199</v>
      </c>
      <c r="CY269" s="219">
        <v>0.17569444444444399</v>
      </c>
      <c r="DL269" s="2" t="str" cm="1">
        <f t="array" ref="DL269">_xlfn.IFNA(IF(INDEX(SectorsBlocks,ROW()-ROW(DL$5)+2,MATCH(SUBSTITUTE(RPName," ",""),SectorsBlocks_Top,0))&lt;&gt;0,INDEX(SectorsBlocks,ROW()-ROW(DL$5)+2,MATCH(SUBSTITUTE(RPName," ",""),SectorsBlocks_Top,0)),""),"")</f>
        <v/>
      </c>
      <c r="DM269" s="250" t="str" cm="1">
        <f t="array" ref="DM269">_xlfn.IFNA(IF(INDEX(SectorsBlocks,ROW()-ROW(DM$5)+2,MATCH(SUBSTITUTE(RPName," ",""),SectorsBlocks_Top,0))&lt;&gt;0,INDEX(SectorsBlocks,ROW()-ROW(DM$5)+2,MATCH(SUBSTITUTE(RPName," ",""),SectorsBlocks_Top,0)+1),""),"")</f>
        <v/>
      </c>
    </row>
    <row r="270" spans="68:117" ht="15" hidden="1" customHeight="1">
      <c r="BP270" s="236">
        <f ca="1"/>
        <v>0.17499999999999999</v>
      </c>
      <c r="CK270" s="219">
        <f t="shared" si="634"/>
        <v>0.69444444444444442</v>
      </c>
      <c r="CL270" s="219">
        <v>0.87847222222222199</v>
      </c>
      <c r="CM270" s="219">
        <v>0.88194444444444398</v>
      </c>
      <c r="CN270" s="219">
        <f t="shared" si="638"/>
        <v>0.95208333333333328</v>
      </c>
      <c r="CO270" s="219">
        <f t="shared" si="638"/>
        <v>0.28194444444444444</v>
      </c>
      <c r="CP270" s="219">
        <v>0.88194444444444398</v>
      </c>
      <c r="CQ270" s="219">
        <v>0.17638888888888901</v>
      </c>
      <c r="CS270" s="219">
        <f t="shared" si="635"/>
        <v>0.80208333333333337</v>
      </c>
      <c r="CT270" s="219">
        <v>0.87847222222222199</v>
      </c>
      <c r="CU270" s="219">
        <v>0.88194444444444398</v>
      </c>
      <c r="CV270" s="219">
        <f t="shared" si="639"/>
        <v>5.9722222222222218E-2</v>
      </c>
      <c r="CW270" s="219">
        <f t="shared" si="639"/>
        <v>0.27500000000000002</v>
      </c>
      <c r="CX270" s="219">
        <v>0.88194444444444398</v>
      </c>
      <c r="CY270" s="219">
        <v>0.17638888888888901</v>
      </c>
      <c r="DL270" s="2" t="str" cm="1">
        <f t="array" ref="DL270">_xlfn.IFNA(IF(INDEX(SectorsBlocks,ROW()-ROW(DL$5)+2,MATCH(SUBSTITUTE(RPName," ",""),SectorsBlocks_Top,0))&lt;&gt;0,INDEX(SectorsBlocks,ROW()-ROW(DL$5)+2,MATCH(SUBSTITUTE(RPName," ",""),SectorsBlocks_Top,0)),""),"")</f>
        <v/>
      </c>
      <c r="DM270" s="250" t="str" cm="1">
        <f t="array" ref="DM270">_xlfn.IFNA(IF(INDEX(SectorsBlocks,ROW()-ROW(DM$5)+2,MATCH(SUBSTITUTE(RPName," ",""),SectorsBlocks_Top,0))&lt;&gt;0,INDEX(SectorsBlocks,ROW()-ROW(DM$5)+2,MATCH(SUBSTITUTE(RPName," ",""),SectorsBlocks_Top,0)+1),""),"")</f>
        <v/>
      </c>
    </row>
    <row r="271" spans="68:117" ht="15" hidden="1" customHeight="1">
      <c r="BP271" s="236">
        <f ca="1"/>
        <v>0.17569444444444399</v>
      </c>
      <c r="CK271" s="219">
        <f t="shared" si="634"/>
        <v>0.69791666666666663</v>
      </c>
      <c r="CL271" s="219">
        <v>0.88194444444444398</v>
      </c>
      <c r="CM271" s="219">
        <v>0.88541666666666696</v>
      </c>
      <c r="CN271" s="219">
        <f t="shared" si="638"/>
        <v>0.95277777777777772</v>
      </c>
      <c r="CO271" s="219">
        <f t="shared" si="638"/>
        <v>0.28263888888888888</v>
      </c>
      <c r="CP271" s="219">
        <v>0.88541666666666696</v>
      </c>
      <c r="CQ271" s="219">
        <v>0.17708333333333301</v>
      </c>
      <c r="CS271" s="219">
        <f t="shared" si="635"/>
        <v>0.80555555555555558</v>
      </c>
      <c r="CT271" s="219">
        <v>0.88194444444444398</v>
      </c>
      <c r="CU271" s="219">
        <v>0.88541666666666696</v>
      </c>
      <c r="CV271" s="219">
        <f t="shared" si="639"/>
        <v>6.0416666666666667E-2</v>
      </c>
      <c r="CW271" s="219">
        <f t="shared" si="639"/>
        <v>0.27569444444444446</v>
      </c>
      <c r="CX271" s="219">
        <v>0.88541666666666696</v>
      </c>
      <c r="CY271" s="219">
        <v>0.17708333333333301</v>
      </c>
      <c r="DL271" s="2" t="str" cm="1">
        <f t="array" ref="DL271">_xlfn.IFNA(IF(INDEX(SectorsBlocks,ROW()-ROW(DL$5)+2,MATCH(SUBSTITUTE(RPName," ",""),SectorsBlocks_Top,0))&lt;&gt;0,INDEX(SectorsBlocks,ROW()-ROW(DL$5)+2,MATCH(SUBSTITUTE(RPName," ",""),SectorsBlocks_Top,0)),""),"")</f>
        <v/>
      </c>
      <c r="DM271" s="250" t="str" cm="1">
        <f t="array" ref="DM271">_xlfn.IFNA(IF(INDEX(SectorsBlocks,ROW()-ROW(DM$5)+2,MATCH(SUBSTITUTE(RPName," ",""),SectorsBlocks_Top,0))&lt;&gt;0,INDEX(SectorsBlocks,ROW()-ROW(DM$5)+2,MATCH(SUBSTITUTE(RPName," ",""),SectorsBlocks_Top,0)+1),""),"")</f>
        <v/>
      </c>
    </row>
    <row r="272" spans="68:117" ht="15" hidden="1" customHeight="1">
      <c r="BP272" s="236">
        <f ca="1"/>
        <v>0.17638888888888901</v>
      </c>
      <c r="CK272" s="219">
        <f t="shared" si="634"/>
        <v>0.70138888888888884</v>
      </c>
      <c r="CL272" s="219">
        <v>0.88541666666666696</v>
      </c>
      <c r="CM272" s="219">
        <v>0.88888888888888895</v>
      </c>
      <c r="CN272" s="219">
        <f t="shared" ref="CN272:CO287" si="640">IF(CN271=1,TIME(0,1,0),TIME(HOUR(CN271),MINUTE(CN271),0)+TIME(0,1,0))</f>
        <v>0.95347222222222217</v>
      </c>
      <c r="CO272" s="219">
        <f t="shared" si="640"/>
        <v>0.28333333333333333</v>
      </c>
      <c r="CP272" s="219">
        <v>0.88888888888888895</v>
      </c>
      <c r="CQ272" s="219">
        <v>0.17777777777777801</v>
      </c>
      <c r="CS272" s="219">
        <f t="shared" si="635"/>
        <v>0.80902777777777779</v>
      </c>
      <c r="CT272" s="219">
        <v>0.88541666666666696</v>
      </c>
      <c r="CU272" s="219">
        <v>0.88888888888888895</v>
      </c>
      <c r="CV272" s="219">
        <f t="shared" ref="CV272:CW287" si="641">IF(CV271=1,TIME(0,1,0),TIME(HOUR(CV271),MINUTE(CV271),0)+TIME(0,1,0))</f>
        <v>6.1111111111111109E-2</v>
      </c>
      <c r="CW272" s="219">
        <f t="shared" si="641"/>
        <v>0.27638888888888891</v>
      </c>
      <c r="CX272" s="219">
        <v>0.88888888888888895</v>
      </c>
      <c r="CY272" s="219">
        <v>0.17777777777777801</v>
      </c>
      <c r="DL272" s="2" t="str" cm="1">
        <f t="array" ref="DL272">_xlfn.IFNA(IF(INDEX(SectorsBlocks,ROW()-ROW(DL$5)+2,MATCH(SUBSTITUTE(RPName," ",""),SectorsBlocks_Top,0))&lt;&gt;0,INDEX(SectorsBlocks,ROW()-ROW(DL$5)+2,MATCH(SUBSTITUTE(RPName," ",""),SectorsBlocks_Top,0)),""),"")</f>
        <v/>
      </c>
      <c r="DM272" s="250" t="str" cm="1">
        <f t="array" ref="DM272">_xlfn.IFNA(IF(INDEX(SectorsBlocks,ROW()-ROW(DM$5)+2,MATCH(SUBSTITUTE(RPName," ",""),SectorsBlocks_Top,0))&lt;&gt;0,INDEX(SectorsBlocks,ROW()-ROW(DM$5)+2,MATCH(SUBSTITUTE(RPName," ",""),SectorsBlocks_Top,0)+1),""),"")</f>
        <v/>
      </c>
    </row>
    <row r="273" spans="68:117" ht="15" hidden="1" customHeight="1">
      <c r="BP273" s="236">
        <f ca="1"/>
        <v>0.17708333333333301</v>
      </c>
      <c r="CK273" s="219">
        <f t="shared" si="634"/>
        <v>0.70486111111111105</v>
      </c>
      <c r="CL273" s="219">
        <v>0.88888888888888895</v>
      </c>
      <c r="CM273" s="219">
        <v>0.89236111111111105</v>
      </c>
      <c r="CN273" s="219">
        <f t="shared" si="640"/>
        <v>0.95416666666666672</v>
      </c>
      <c r="CO273" s="219">
        <f t="shared" si="640"/>
        <v>0.28402777777777777</v>
      </c>
      <c r="CP273" s="219">
        <v>0.89236111111111105</v>
      </c>
      <c r="CQ273" s="219">
        <v>0.178472222222222</v>
      </c>
      <c r="CS273" s="219">
        <f t="shared" si="635"/>
        <v>0.8125</v>
      </c>
      <c r="CT273" s="219">
        <v>0.88888888888888895</v>
      </c>
      <c r="CU273" s="219">
        <v>0.89236111111111105</v>
      </c>
      <c r="CV273" s="219">
        <f t="shared" si="641"/>
        <v>6.1805555555555551E-2</v>
      </c>
      <c r="CW273" s="219">
        <f t="shared" si="641"/>
        <v>0.27708333333333335</v>
      </c>
      <c r="CX273" s="219">
        <v>0.89236111111111105</v>
      </c>
      <c r="CY273" s="219">
        <v>0.178472222222222</v>
      </c>
      <c r="DL273" s="2" t="str" cm="1">
        <f t="array" ref="DL273">_xlfn.IFNA(IF(INDEX(SectorsBlocks,ROW()-ROW(DL$5)+2,MATCH(SUBSTITUTE(RPName," ",""),SectorsBlocks_Top,0))&lt;&gt;0,INDEX(SectorsBlocks,ROW()-ROW(DL$5)+2,MATCH(SUBSTITUTE(RPName," ",""),SectorsBlocks_Top,0)),""),"")</f>
        <v/>
      </c>
      <c r="DM273" s="250" t="str" cm="1">
        <f t="array" ref="DM273">_xlfn.IFNA(IF(INDEX(SectorsBlocks,ROW()-ROW(DM$5)+2,MATCH(SUBSTITUTE(RPName," ",""),SectorsBlocks_Top,0))&lt;&gt;0,INDEX(SectorsBlocks,ROW()-ROW(DM$5)+2,MATCH(SUBSTITUTE(RPName," ",""),SectorsBlocks_Top,0)+1),""),"")</f>
        <v/>
      </c>
    </row>
    <row r="274" spans="68:117" ht="15" hidden="1" customHeight="1">
      <c r="BP274" s="236">
        <f ca="1"/>
        <v>0.17777777777777801</v>
      </c>
      <c r="CK274" s="219">
        <f t="shared" si="634"/>
        <v>0.70833333333333337</v>
      </c>
      <c r="CL274" s="219">
        <v>0.89236111111111105</v>
      </c>
      <c r="CM274" s="219">
        <v>0.89583333333333304</v>
      </c>
      <c r="CN274" s="219">
        <f t="shared" si="640"/>
        <v>0.95486111111111116</v>
      </c>
      <c r="CO274" s="219">
        <f t="shared" si="640"/>
        <v>0.28472222222222221</v>
      </c>
      <c r="CP274" s="219">
        <v>0.89583333333333304</v>
      </c>
      <c r="CQ274" s="219">
        <v>0.179166666666667</v>
      </c>
      <c r="CS274" s="219">
        <f t="shared" si="635"/>
        <v>0.81597222222222221</v>
      </c>
      <c r="CT274" s="219">
        <v>0.89236111111111105</v>
      </c>
      <c r="CU274" s="219">
        <v>0.89583333333333304</v>
      </c>
      <c r="CV274" s="219">
        <f t="shared" si="641"/>
        <v>6.25E-2</v>
      </c>
      <c r="CW274" s="219">
        <f t="shared" si="641"/>
        <v>0.27777777777777779</v>
      </c>
      <c r="CX274" s="219">
        <v>0.89583333333333304</v>
      </c>
      <c r="CY274" s="219">
        <v>0.179166666666667</v>
      </c>
      <c r="DL274" s="2" t="str" cm="1">
        <f t="array" ref="DL274">_xlfn.IFNA(IF(INDEX(SectorsBlocks,ROW()-ROW(DL$5)+2,MATCH(SUBSTITUTE(RPName," ",""),SectorsBlocks_Top,0))&lt;&gt;0,INDEX(SectorsBlocks,ROW()-ROW(DL$5)+2,MATCH(SUBSTITUTE(RPName," ",""),SectorsBlocks_Top,0)),""),"")</f>
        <v/>
      </c>
      <c r="DM274" s="250" t="str" cm="1">
        <f t="array" ref="DM274">_xlfn.IFNA(IF(INDEX(SectorsBlocks,ROW()-ROW(DM$5)+2,MATCH(SUBSTITUTE(RPName," ",""),SectorsBlocks_Top,0))&lt;&gt;0,INDEX(SectorsBlocks,ROW()-ROW(DM$5)+2,MATCH(SUBSTITUTE(RPName," ",""),SectorsBlocks_Top,0)+1),""),"")</f>
        <v/>
      </c>
    </row>
    <row r="275" spans="68:117" ht="15" hidden="1" customHeight="1">
      <c r="BP275" s="236">
        <f ca="1"/>
        <v>0.178472222222222</v>
      </c>
      <c r="CK275" s="219">
        <f t="shared" si="634"/>
        <v>0.71180555555555558</v>
      </c>
      <c r="CL275" s="219">
        <v>0.89583333333333304</v>
      </c>
      <c r="CM275" s="219">
        <v>0.89930555555555503</v>
      </c>
      <c r="CN275" s="219">
        <f t="shared" si="640"/>
        <v>0.9555555555555556</v>
      </c>
      <c r="CO275" s="219">
        <f t="shared" si="640"/>
        <v>0.28541666666666665</v>
      </c>
      <c r="CP275" s="219">
        <v>0.89930555555555503</v>
      </c>
      <c r="CQ275" s="219">
        <v>0.179861111111111</v>
      </c>
      <c r="CS275" s="219">
        <f t="shared" si="635"/>
        <v>0.81944444444444442</v>
      </c>
      <c r="CT275" s="219">
        <v>0.89583333333333304</v>
      </c>
      <c r="CU275" s="219">
        <v>0.89930555555555503</v>
      </c>
      <c r="CV275" s="219">
        <f t="shared" si="641"/>
        <v>6.3194444444444442E-2</v>
      </c>
      <c r="CW275" s="219">
        <f t="shared" si="641"/>
        <v>0.27847222222222223</v>
      </c>
      <c r="CX275" s="219">
        <v>0.89930555555555503</v>
      </c>
      <c r="CY275" s="219">
        <v>0.179861111111111</v>
      </c>
      <c r="DL275" s="2" t="str" cm="1">
        <f t="array" ref="DL275">_xlfn.IFNA(IF(INDEX(SectorsBlocks,ROW()-ROW(DL$5)+2,MATCH(SUBSTITUTE(RPName," ",""),SectorsBlocks_Top,0))&lt;&gt;0,INDEX(SectorsBlocks,ROW()-ROW(DL$5)+2,MATCH(SUBSTITUTE(RPName," ",""),SectorsBlocks_Top,0)),""),"")</f>
        <v/>
      </c>
      <c r="DM275" s="250" t="str" cm="1">
        <f t="array" ref="DM275">_xlfn.IFNA(IF(INDEX(SectorsBlocks,ROW()-ROW(DM$5)+2,MATCH(SUBSTITUTE(RPName," ",""),SectorsBlocks_Top,0))&lt;&gt;0,INDEX(SectorsBlocks,ROW()-ROW(DM$5)+2,MATCH(SUBSTITUTE(RPName," ",""),SectorsBlocks_Top,0)+1),""),"")</f>
        <v/>
      </c>
    </row>
    <row r="276" spans="68:117" ht="15" hidden="1" customHeight="1">
      <c r="BP276" s="236">
        <f ca="1"/>
        <v>0.179166666666667</v>
      </c>
      <c r="CK276" s="219">
        <f t="shared" si="634"/>
        <v>0.71527777777777779</v>
      </c>
      <c r="CL276" s="219">
        <v>0.89930555555555503</v>
      </c>
      <c r="CM276" s="219">
        <v>0.90277777777777801</v>
      </c>
      <c r="CN276" s="219">
        <f t="shared" si="640"/>
        <v>0.95625000000000004</v>
      </c>
      <c r="CO276" s="219">
        <f t="shared" si="640"/>
        <v>0.28611111111111109</v>
      </c>
      <c r="CP276" s="219">
        <v>0.90277777777777801</v>
      </c>
      <c r="CQ276" s="219">
        <v>0.180555555555556</v>
      </c>
      <c r="CS276" s="219">
        <f t="shared" si="635"/>
        <v>0.82291666666666663</v>
      </c>
      <c r="CT276" s="219">
        <v>0.89930555555555503</v>
      </c>
      <c r="CU276" s="219">
        <v>0.90277777777777801</v>
      </c>
      <c r="CV276" s="219">
        <f t="shared" si="641"/>
        <v>6.3888888888888884E-2</v>
      </c>
      <c r="CW276" s="219">
        <f t="shared" si="641"/>
        <v>0.27916666666666667</v>
      </c>
      <c r="CX276" s="219">
        <v>0.90277777777777801</v>
      </c>
      <c r="CY276" s="219">
        <v>0.180555555555556</v>
      </c>
      <c r="DL276" s="2" t="str" cm="1">
        <f t="array" ref="DL276">_xlfn.IFNA(IF(INDEX(SectorsBlocks,ROW()-ROW(DL$5)+2,MATCH(SUBSTITUTE(RPName," ",""),SectorsBlocks_Top,0))&lt;&gt;0,INDEX(SectorsBlocks,ROW()-ROW(DL$5)+2,MATCH(SUBSTITUTE(RPName," ",""),SectorsBlocks_Top,0)),""),"")</f>
        <v/>
      </c>
      <c r="DM276" s="250" t="str" cm="1">
        <f t="array" ref="DM276">_xlfn.IFNA(IF(INDEX(SectorsBlocks,ROW()-ROW(DM$5)+2,MATCH(SUBSTITUTE(RPName," ",""),SectorsBlocks_Top,0))&lt;&gt;0,INDEX(SectorsBlocks,ROW()-ROW(DM$5)+2,MATCH(SUBSTITUTE(RPName," ",""),SectorsBlocks_Top,0)+1),""),"")</f>
        <v/>
      </c>
    </row>
    <row r="277" spans="68:117" ht="15" hidden="1" customHeight="1">
      <c r="BP277" s="236">
        <f ca="1"/>
        <v>0.179861111111111</v>
      </c>
      <c r="CK277" s="219">
        <f t="shared" si="634"/>
        <v>0.71875</v>
      </c>
      <c r="CL277" s="219">
        <v>0.90277777777777801</v>
      </c>
      <c r="CM277" s="219">
        <v>0.90625</v>
      </c>
      <c r="CN277" s="219">
        <f t="shared" si="640"/>
        <v>0.95694444444444449</v>
      </c>
      <c r="CO277" s="219">
        <f t="shared" si="640"/>
        <v>0.28680555555555554</v>
      </c>
      <c r="CP277" s="219">
        <v>0.90625</v>
      </c>
      <c r="CQ277" s="219">
        <v>0.18124999999999999</v>
      </c>
      <c r="CS277" s="219">
        <f t="shared" si="635"/>
        <v>0.82638888888888884</v>
      </c>
      <c r="CT277" s="219">
        <v>0.90277777777777801</v>
      </c>
      <c r="CU277" s="219">
        <v>0.90625</v>
      </c>
      <c r="CV277" s="219">
        <f t="shared" si="641"/>
        <v>6.4583333333333326E-2</v>
      </c>
      <c r="CW277" s="219">
        <f t="shared" si="641"/>
        <v>0.27986111111111112</v>
      </c>
      <c r="CX277" s="219">
        <v>0.90625</v>
      </c>
      <c r="CY277" s="219">
        <v>0.18124999999999999</v>
      </c>
      <c r="DL277" s="2" t="str" cm="1">
        <f t="array" ref="DL277">_xlfn.IFNA(IF(INDEX(SectorsBlocks,ROW()-ROW(DL$5)+2,MATCH(SUBSTITUTE(RPName," ",""),SectorsBlocks_Top,0))&lt;&gt;0,INDEX(SectorsBlocks,ROW()-ROW(DL$5)+2,MATCH(SUBSTITUTE(RPName," ",""),SectorsBlocks_Top,0)),""),"")</f>
        <v/>
      </c>
      <c r="DM277" s="250" t="str" cm="1">
        <f t="array" ref="DM277">_xlfn.IFNA(IF(INDEX(SectorsBlocks,ROW()-ROW(DM$5)+2,MATCH(SUBSTITUTE(RPName," ",""),SectorsBlocks_Top,0))&lt;&gt;0,INDEX(SectorsBlocks,ROW()-ROW(DM$5)+2,MATCH(SUBSTITUTE(RPName," ",""),SectorsBlocks_Top,0)+1),""),"")</f>
        <v/>
      </c>
    </row>
    <row r="278" spans="68:117" ht="15" hidden="1" customHeight="1">
      <c r="BP278" s="236">
        <f ca="1"/>
        <v>0.180555555555556</v>
      </c>
      <c r="CK278" s="219">
        <f t="shared" si="634"/>
        <v>0.72222222222222221</v>
      </c>
      <c r="CL278" s="219">
        <v>0.90625</v>
      </c>
      <c r="CM278" s="219">
        <v>0.90972222222222199</v>
      </c>
      <c r="CN278" s="219">
        <f t="shared" si="640"/>
        <v>0.95763888888888893</v>
      </c>
      <c r="CO278" s="219">
        <f t="shared" si="640"/>
        <v>0.28749999999999998</v>
      </c>
      <c r="CP278" s="219">
        <v>0.90972222222222199</v>
      </c>
      <c r="CQ278" s="219">
        <v>0.18194444444444399</v>
      </c>
      <c r="CS278" s="219">
        <f t="shared" si="635"/>
        <v>0.82986111111111105</v>
      </c>
      <c r="CT278" s="219">
        <v>0.90625</v>
      </c>
      <c r="CU278" s="219">
        <v>0.90972222222222199</v>
      </c>
      <c r="CV278" s="219">
        <f t="shared" si="641"/>
        <v>6.5277777777777782E-2</v>
      </c>
      <c r="CW278" s="219">
        <f t="shared" si="641"/>
        <v>0.28055555555555556</v>
      </c>
      <c r="CX278" s="219">
        <v>0.90972222222222199</v>
      </c>
      <c r="CY278" s="219">
        <v>0.18194444444444399</v>
      </c>
      <c r="DL278" s="2" t="str" cm="1">
        <f t="array" ref="DL278">_xlfn.IFNA(IF(INDEX(SectorsBlocks,ROW()-ROW(DL$5)+2,MATCH(SUBSTITUTE(RPName," ",""),SectorsBlocks_Top,0))&lt;&gt;0,INDEX(SectorsBlocks,ROW()-ROW(DL$5)+2,MATCH(SUBSTITUTE(RPName," ",""),SectorsBlocks_Top,0)),""),"")</f>
        <v/>
      </c>
      <c r="DM278" s="250" t="str" cm="1">
        <f t="array" ref="DM278">_xlfn.IFNA(IF(INDEX(SectorsBlocks,ROW()-ROW(DM$5)+2,MATCH(SUBSTITUTE(RPName," ",""),SectorsBlocks_Top,0))&lt;&gt;0,INDEX(SectorsBlocks,ROW()-ROW(DM$5)+2,MATCH(SUBSTITUTE(RPName," ",""),SectorsBlocks_Top,0)+1),""),"")</f>
        <v/>
      </c>
    </row>
    <row r="279" spans="68:117" ht="15" hidden="1" customHeight="1">
      <c r="BP279" s="236">
        <f ca="1"/>
        <v>0.18124999999999999</v>
      </c>
      <c r="CK279" s="219">
        <f t="shared" si="634"/>
        <v>0.72569444444444442</v>
      </c>
      <c r="CL279" s="219">
        <v>0.90972222222222199</v>
      </c>
      <c r="CM279" s="219">
        <v>0.91319444444444398</v>
      </c>
      <c r="CN279" s="219">
        <f t="shared" si="640"/>
        <v>0.95833333333333337</v>
      </c>
      <c r="CO279" s="219">
        <f t="shared" si="640"/>
        <v>0.28819444444444442</v>
      </c>
      <c r="CP279" s="219">
        <v>0.91319444444444398</v>
      </c>
      <c r="CQ279" s="219">
        <v>0.18263888888888899</v>
      </c>
      <c r="CS279" s="219">
        <f t="shared" si="635"/>
        <v>0.83333333333333337</v>
      </c>
      <c r="CT279" s="219">
        <v>0.90972222222222199</v>
      </c>
      <c r="CU279" s="219">
        <v>0.91319444444444398</v>
      </c>
      <c r="CV279" s="219">
        <f t="shared" si="641"/>
        <v>6.5972222222222224E-2</v>
      </c>
      <c r="CW279" s="219">
        <f t="shared" si="641"/>
        <v>0.28125</v>
      </c>
      <c r="CX279" s="219">
        <v>0.91319444444444398</v>
      </c>
      <c r="CY279" s="219">
        <v>0.18263888888888899</v>
      </c>
      <c r="DL279" s="2" t="str" cm="1">
        <f t="array" ref="DL279">_xlfn.IFNA(IF(INDEX(SectorsBlocks,ROW()-ROW(DL$5)+2,MATCH(SUBSTITUTE(RPName," ",""),SectorsBlocks_Top,0))&lt;&gt;0,INDEX(SectorsBlocks,ROW()-ROW(DL$5)+2,MATCH(SUBSTITUTE(RPName," ",""),SectorsBlocks_Top,0)),""),"")</f>
        <v/>
      </c>
      <c r="DM279" s="250" t="str" cm="1">
        <f t="array" ref="DM279">_xlfn.IFNA(IF(INDEX(SectorsBlocks,ROW()-ROW(DM$5)+2,MATCH(SUBSTITUTE(RPName," ",""),SectorsBlocks_Top,0))&lt;&gt;0,INDEX(SectorsBlocks,ROW()-ROW(DM$5)+2,MATCH(SUBSTITUTE(RPName," ",""),SectorsBlocks_Top,0)+1),""),"")</f>
        <v/>
      </c>
    </row>
    <row r="280" spans="68:117" ht="15" hidden="1" customHeight="1">
      <c r="BP280" s="236">
        <f ca="1"/>
        <v>0.18194444444444399</v>
      </c>
      <c r="CK280" s="219">
        <f t="shared" si="634"/>
        <v>0.72916666666666663</v>
      </c>
      <c r="CL280" s="219">
        <v>0.91319444444444398</v>
      </c>
      <c r="CM280" s="219">
        <v>0.91666666666666696</v>
      </c>
      <c r="CN280" s="219">
        <f t="shared" si="640"/>
        <v>0.95902777777777781</v>
      </c>
      <c r="CO280" s="219">
        <f t="shared" si="640"/>
        <v>0.28888888888888886</v>
      </c>
      <c r="CP280" s="219">
        <v>0.91666666666666696</v>
      </c>
      <c r="CQ280" s="219">
        <v>0.18333333333333299</v>
      </c>
      <c r="CS280" s="219">
        <f t="shared" si="635"/>
        <v>0.83680555555555558</v>
      </c>
      <c r="CT280" s="219">
        <v>0.91319444444444398</v>
      </c>
      <c r="CU280" s="219">
        <v>0.91666666666666696</v>
      </c>
      <c r="CV280" s="219">
        <f t="shared" si="641"/>
        <v>6.6666666666666666E-2</v>
      </c>
      <c r="CW280" s="219">
        <f t="shared" si="641"/>
        <v>0.28194444444444444</v>
      </c>
      <c r="CX280" s="219">
        <v>0.91666666666666696</v>
      </c>
      <c r="CY280" s="219">
        <v>0.18333333333333299</v>
      </c>
      <c r="DL280" s="2" t="str" cm="1">
        <f t="array" ref="DL280">_xlfn.IFNA(IF(INDEX(SectorsBlocks,ROW()-ROW(DL$5)+2,MATCH(SUBSTITUTE(RPName," ",""),SectorsBlocks_Top,0))&lt;&gt;0,INDEX(SectorsBlocks,ROW()-ROW(DL$5)+2,MATCH(SUBSTITUTE(RPName," ",""),SectorsBlocks_Top,0)),""),"")</f>
        <v/>
      </c>
      <c r="DM280" s="250" t="str" cm="1">
        <f t="array" ref="DM280">_xlfn.IFNA(IF(INDEX(SectorsBlocks,ROW()-ROW(DM$5)+2,MATCH(SUBSTITUTE(RPName," ",""),SectorsBlocks_Top,0))&lt;&gt;0,INDEX(SectorsBlocks,ROW()-ROW(DM$5)+2,MATCH(SUBSTITUTE(RPName," ",""),SectorsBlocks_Top,0)+1),""),"")</f>
        <v/>
      </c>
    </row>
    <row r="281" spans="68:117" ht="15" hidden="1" customHeight="1">
      <c r="BP281" s="236">
        <f ca="1"/>
        <v>0.18263888888888899</v>
      </c>
      <c r="CK281" s="219">
        <f t="shared" si="634"/>
        <v>0.73263888888888884</v>
      </c>
      <c r="CL281" s="219">
        <v>0.91666666666666696</v>
      </c>
      <c r="CM281" s="219">
        <v>0.92013888888888895</v>
      </c>
      <c r="CN281" s="219">
        <f t="shared" si="640"/>
        <v>0.95972222222222225</v>
      </c>
      <c r="CO281" s="219">
        <f t="shared" si="640"/>
        <v>0.2895833333333333</v>
      </c>
      <c r="CP281" s="219">
        <v>0.92013888888888895</v>
      </c>
      <c r="CQ281" s="219">
        <v>0.18402777777777801</v>
      </c>
      <c r="CS281" s="219">
        <f t="shared" si="635"/>
        <v>0.84027777777777779</v>
      </c>
      <c r="CT281" s="219">
        <v>0.91666666666666696</v>
      </c>
      <c r="CU281" s="219">
        <v>0.92013888888888895</v>
      </c>
      <c r="CV281" s="219">
        <f t="shared" si="641"/>
        <v>6.7361111111111108E-2</v>
      </c>
      <c r="CW281" s="219">
        <f t="shared" si="641"/>
        <v>0.28263888888888888</v>
      </c>
      <c r="CX281" s="219">
        <v>0.92013888888888895</v>
      </c>
      <c r="CY281" s="219">
        <v>0.18402777777777801</v>
      </c>
      <c r="DL281" s="2" t="str" cm="1">
        <f t="array" ref="DL281">_xlfn.IFNA(IF(INDEX(SectorsBlocks,ROW()-ROW(DL$5)+2,MATCH(SUBSTITUTE(RPName," ",""),SectorsBlocks_Top,0))&lt;&gt;0,INDEX(SectorsBlocks,ROW()-ROW(DL$5)+2,MATCH(SUBSTITUTE(RPName," ",""),SectorsBlocks_Top,0)),""),"")</f>
        <v/>
      </c>
      <c r="DM281" s="250" t="str" cm="1">
        <f t="array" ref="DM281">_xlfn.IFNA(IF(INDEX(SectorsBlocks,ROW()-ROW(DM$5)+2,MATCH(SUBSTITUTE(RPName," ",""),SectorsBlocks_Top,0))&lt;&gt;0,INDEX(SectorsBlocks,ROW()-ROW(DM$5)+2,MATCH(SUBSTITUTE(RPName," ",""),SectorsBlocks_Top,0)+1),""),"")</f>
        <v/>
      </c>
    </row>
    <row r="282" spans="68:117" ht="15" hidden="1" customHeight="1">
      <c r="BP282" s="236">
        <f ca="1"/>
        <v>0.18333333333333299</v>
      </c>
      <c r="CK282" s="219">
        <f t="shared" si="634"/>
        <v>0.73611111111111105</v>
      </c>
      <c r="CL282" s="219">
        <v>0.92013888888888895</v>
      </c>
      <c r="CM282" s="219">
        <v>0.92361111111111105</v>
      </c>
      <c r="CN282" s="219">
        <f t="shared" si="640"/>
        <v>0.9604166666666667</v>
      </c>
      <c r="CO282" s="219">
        <f t="shared" si="640"/>
        <v>0.2902777777777778</v>
      </c>
      <c r="CP282" s="219">
        <v>0.92361111111111105</v>
      </c>
      <c r="CQ282" s="219">
        <v>0.18472222222222201</v>
      </c>
      <c r="CS282" s="219">
        <f t="shared" si="635"/>
        <v>0.84375</v>
      </c>
      <c r="CT282" s="219">
        <v>0.92013888888888895</v>
      </c>
      <c r="CU282" s="219">
        <v>0.92361111111111105</v>
      </c>
      <c r="CV282" s="219">
        <f t="shared" si="641"/>
        <v>6.805555555555555E-2</v>
      </c>
      <c r="CW282" s="219">
        <f t="shared" si="641"/>
        <v>0.28333333333333333</v>
      </c>
      <c r="CX282" s="219">
        <v>0.92361111111111105</v>
      </c>
      <c r="CY282" s="219">
        <v>0.18472222222222201</v>
      </c>
      <c r="DL282" s="2" t="str" cm="1">
        <f t="array" ref="DL282">_xlfn.IFNA(IF(INDEX(SectorsBlocks,ROW()-ROW(DL$5)+2,MATCH(SUBSTITUTE(RPName," ",""),SectorsBlocks_Top,0))&lt;&gt;0,INDEX(SectorsBlocks,ROW()-ROW(DL$5)+2,MATCH(SUBSTITUTE(RPName," ",""),SectorsBlocks_Top,0)),""),"")</f>
        <v/>
      </c>
      <c r="DM282" s="250" t="str" cm="1">
        <f t="array" ref="DM282">_xlfn.IFNA(IF(INDEX(SectorsBlocks,ROW()-ROW(DM$5)+2,MATCH(SUBSTITUTE(RPName," ",""),SectorsBlocks_Top,0))&lt;&gt;0,INDEX(SectorsBlocks,ROW()-ROW(DM$5)+2,MATCH(SUBSTITUTE(RPName," ",""),SectorsBlocks_Top,0)+1),""),"")</f>
        <v/>
      </c>
    </row>
    <row r="283" spans="68:117" ht="15" hidden="1" customHeight="1">
      <c r="BP283" s="236">
        <f ca="1"/>
        <v>0.18402777777777801</v>
      </c>
      <c r="CK283" s="219">
        <f t="shared" si="634"/>
        <v>0.73958333333333337</v>
      </c>
      <c r="CL283" s="219">
        <v>0.92361111111111105</v>
      </c>
      <c r="CM283" s="219">
        <v>0.92708333333333304</v>
      </c>
      <c r="CN283" s="219">
        <f t="shared" si="640"/>
        <v>0.96111111111111114</v>
      </c>
      <c r="CO283" s="219">
        <f t="shared" si="640"/>
        <v>0.29097222222222224</v>
      </c>
      <c r="CP283" s="219">
        <v>0.92708333333333304</v>
      </c>
      <c r="CQ283" s="219">
        <v>0.18541666666666701</v>
      </c>
      <c r="CS283" s="219">
        <f t="shared" si="635"/>
        <v>0.84722222222222221</v>
      </c>
      <c r="CT283" s="219">
        <v>0.92361111111111105</v>
      </c>
      <c r="CU283" s="219">
        <v>0.92708333333333304</v>
      </c>
      <c r="CV283" s="219">
        <f t="shared" si="641"/>
        <v>6.8749999999999992E-2</v>
      </c>
      <c r="CW283" s="219">
        <f t="shared" si="641"/>
        <v>0.28402777777777777</v>
      </c>
      <c r="CX283" s="219">
        <v>0.92708333333333304</v>
      </c>
      <c r="CY283" s="219">
        <v>0.18541666666666701</v>
      </c>
      <c r="DL283" s="2" t="str" cm="1">
        <f t="array" ref="DL283">_xlfn.IFNA(IF(INDEX(SectorsBlocks,ROW()-ROW(DL$5)+2,MATCH(SUBSTITUTE(RPName," ",""),SectorsBlocks_Top,0))&lt;&gt;0,INDEX(SectorsBlocks,ROW()-ROW(DL$5)+2,MATCH(SUBSTITUTE(RPName," ",""),SectorsBlocks_Top,0)),""),"")</f>
        <v/>
      </c>
      <c r="DM283" s="250" t="str" cm="1">
        <f t="array" ref="DM283">_xlfn.IFNA(IF(INDEX(SectorsBlocks,ROW()-ROW(DM$5)+2,MATCH(SUBSTITUTE(RPName," ",""),SectorsBlocks_Top,0))&lt;&gt;0,INDEX(SectorsBlocks,ROW()-ROW(DM$5)+2,MATCH(SUBSTITUTE(RPName," ",""),SectorsBlocks_Top,0)+1),""),"")</f>
        <v/>
      </c>
    </row>
    <row r="284" spans="68:117" ht="15" hidden="1" customHeight="1">
      <c r="BP284" s="236">
        <f ca="1"/>
        <v>0.18472222222222201</v>
      </c>
      <c r="CK284" s="219">
        <f t="shared" si="634"/>
        <v>0.74305555555555558</v>
      </c>
      <c r="CL284" s="219">
        <v>0.92708333333333304</v>
      </c>
      <c r="CM284" s="219">
        <v>0.93055555555555503</v>
      </c>
      <c r="CN284" s="219">
        <f t="shared" si="640"/>
        <v>0.96180555555555558</v>
      </c>
      <c r="CO284" s="219">
        <f t="shared" si="640"/>
        <v>0.29166666666666669</v>
      </c>
      <c r="CP284" s="219">
        <v>0.93055555555555503</v>
      </c>
      <c r="CQ284" s="219">
        <v>0.18611111111111101</v>
      </c>
      <c r="CS284" s="219">
        <f t="shared" si="635"/>
        <v>0.85069444444444442</v>
      </c>
      <c r="CT284" s="219">
        <v>0.92708333333333304</v>
      </c>
      <c r="CU284" s="219">
        <v>0.93055555555555503</v>
      </c>
      <c r="CV284" s="219">
        <f t="shared" si="641"/>
        <v>6.9444444444444448E-2</v>
      </c>
      <c r="CW284" s="219">
        <f t="shared" si="641"/>
        <v>0.28472222222222221</v>
      </c>
      <c r="CX284" s="219">
        <v>0.93055555555555503</v>
      </c>
      <c r="CY284" s="219">
        <v>0.18611111111111101</v>
      </c>
      <c r="DL284" s="2" t="str" cm="1">
        <f t="array" ref="DL284">_xlfn.IFNA(IF(INDEX(SectorsBlocks,ROW()-ROW(DL$5)+2,MATCH(SUBSTITUTE(RPName," ",""),SectorsBlocks_Top,0))&lt;&gt;0,INDEX(SectorsBlocks,ROW()-ROW(DL$5)+2,MATCH(SUBSTITUTE(RPName," ",""),SectorsBlocks_Top,0)),""),"")</f>
        <v/>
      </c>
      <c r="DM284" s="250" t="str" cm="1">
        <f t="array" ref="DM284">_xlfn.IFNA(IF(INDEX(SectorsBlocks,ROW()-ROW(DM$5)+2,MATCH(SUBSTITUTE(RPName," ",""),SectorsBlocks_Top,0))&lt;&gt;0,INDEX(SectorsBlocks,ROW()-ROW(DM$5)+2,MATCH(SUBSTITUTE(RPName," ",""),SectorsBlocks_Top,0)+1),""),"")</f>
        <v/>
      </c>
    </row>
    <row r="285" spans="68:117" ht="15" hidden="1" customHeight="1">
      <c r="BP285" s="236">
        <f ca="1"/>
        <v>0.18541666666666701</v>
      </c>
      <c r="CK285" s="219">
        <f t="shared" si="634"/>
        <v>0.74652777777777779</v>
      </c>
      <c r="CL285" s="219">
        <v>0.93055555555555503</v>
      </c>
      <c r="CM285" s="219">
        <v>0.93402777777777801</v>
      </c>
      <c r="CN285" s="219">
        <f t="shared" si="640"/>
        <v>0.96250000000000002</v>
      </c>
      <c r="CO285" s="219">
        <f t="shared" si="640"/>
        <v>0.29236111111111113</v>
      </c>
      <c r="CP285" s="219">
        <v>0.93402777777777801</v>
      </c>
      <c r="CQ285" s="219">
        <v>0.186805555555556</v>
      </c>
      <c r="CS285" s="219">
        <f t="shared" si="635"/>
        <v>0.85416666666666663</v>
      </c>
      <c r="CT285" s="219">
        <v>0.93055555555555503</v>
      </c>
      <c r="CU285" s="219">
        <v>0.93402777777777801</v>
      </c>
      <c r="CV285" s="219">
        <f t="shared" si="641"/>
        <v>7.013888888888889E-2</v>
      </c>
      <c r="CW285" s="219">
        <f t="shared" si="641"/>
        <v>0.28541666666666665</v>
      </c>
      <c r="CX285" s="219">
        <v>0.93402777777777801</v>
      </c>
      <c r="CY285" s="219">
        <v>0.186805555555556</v>
      </c>
      <c r="DL285" s="2" t="str" cm="1">
        <f t="array" ref="DL285">_xlfn.IFNA(IF(INDEX(SectorsBlocks,ROW()-ROW(DL$5)+2,MATCH(SUBSTITUTE(RPName," ",""),SectorsBlocks_Top,0))&lt;&gt;0,INDEX(SectorsBlocks,ROW()-ROW(DL$5)+2,MATCH(SUBSTITUTE(RPName," ",""),SectorsBlocks_Top,0)),""),"")</f>
        <v/>
      </c>
      <c r="DM285" s="250" t="str" cm="1">
        <f t="array" ref="DM285">_xlfn.IFNA(IF(INDEX(SectorsBlocks,ROW()-ROW(DM$5)+2,MATCH(SUBSTITUTE(RPName," ",""),SectorsBlocks_Top,0))&lt;&gt;0,INDEX(SectorsBlocks,ROW()-ROW(DM$5)+2,MATCH(SUBSTITUTE(RPName," ",""),SectorsBlocks_Top,0)+1),""),"")</f>
        <v/>
      </c>
    </row>
    <row r="286" spans="68:117" ht="15" hidden="1" customHeight="1">
      <c r="BP286" s="236">
        <f ca="1"/>
        <v>0.18611111111111101</v>
      </c>
      <c r="CK286" s="219">
        <f t="shared" si="634"/>
        <v>0.75</v>
      </c>
      <c r="CL286" s="219">
        <v>0.93402777777777801</v>
      </c>
      <c r="CM286" s="219">
        <v>0.9375</v>
      </c>
      <c r="CN286" s="219">
        <f t="shared" si="640"/>
        <v>0.96319444444444446</v>
      </c>
      <c r="CO286" s="219">
        <f t="shared" si="640"/>
        <v>0.29305555555555557</v>
      </c>
      <c r="CP286" s="219">
        <v>0.9375</v>
      </c>
      <c r="CQ286" s="219">
        <v>0.1875</v>
      </c>
      <c r="CS286" s="219">
        <f t="shared" si="635"/>
        <v>0.85763888888888884</v>
      </c>
      <c r="CT286" s="219">
        <v>0.93402777777777801</v>
      </c>
      <c r="CU286" s="219">
        <v>0.9375</v>
      </c>
      <c r="CV286" s="219">
        <f t="shared" si="641"/>
        <v>7.0833333333333331E-2</v>
      </c>
      <c r="CW286" s="219">
        <f t="shared" si="641"/>
        <v>0.28611111111111109</v>
      </c>
      <c r="CX286" s="219">
        <v>0.9375</v>
      </c>
      <c r="CY286" s="219">
        <v>0.1875</v>
      </c>
      <c r="DL286" s="2" t="str" cm="1">
        <f t="array" ref="DL286">_xlfn.IFNA(IF(INDEX(SectorsBlocks,ROW()-ROW(DL$5)+2,MATCH(SUBSTITUTE(RPName," ",""),SectorsBlocks_Top,0))&lt;&gt;0,INDEX(SectorsBlocks,ROW()-ROW(DL$5)+2,MATCH(SUBSTITUTE(RPName," ",""),SectorsBlocks_Top,0)),""),"")</f>
        <v/>
      </c>
      <c r="DM286" s="250" t="str" cm="1">
        <f t="array" ref="DM286">_xlfn.IFNA(IF(INDEX(SectorsBlocks,ROW()-ROW(DM$5)+2,MATCH(SUBSTITUTE(RPName," ",""),SectorsBlocks_Top,0))&lt;&gt;0,INDEX(SectorsBlocks,ROW()-ROW(DM$5)+2,MATCH(SUBSTITUTE(RPName," ",""),SectorsBlocks_Top,0)+1),""),"")</f>
        <v/>
      </c>
    </row>
    <row r="287" spans="68:117" ht="15" hidden="1" customHeight="1">
      <c r="BP287" s="236">
        <f ca="1"/>
        <v>0.186805555555556</v>
      </c>
      <c r="CK287" s="219">
        <f t="shared" si="634"/>
        <v>0.75347222222222221</v>
      </c>
      <c r="CL287" s="219">
        <v>0.9375</v>
      </c>
      <c r="CM287" s="219">
        <v>0.94097222222222199</v>
      </c>
      <c r="CN287" s="219">
        <f t="shared" si="640"/>
        <v>0.96388888888888891</v>
      </c>
      <c r="CO287" s="219">
        <f t="shared" si="640"/>
        <v>0.29375000000000001</v>
      </c>
      <c r="CP287" s="219">
        <v>0.94097222222222199</v>
      </c>
      <c r="CQ287" s="219">
        <v>0.188194444444444</v>
      </c>
      <c r="CS287" s="219">
        <f t="shared" si="635"/>
        <v>0.86111111111111105</v>
      </c>
      <c r="CT287" s="219">
        <v>0.9375</v>
      </c>
      <c r="CU287" s="219">
        <v>0.94097222222222199</v>
      </c>
      <c r="CV287" s="219">
        <f t="shared" si="641"/>
        <v>7.1527777777777773E-2</v>
      </c>
      <c r="CW287" s="219">
        <f t="shared" si="641"/>
        <v>0.28680555555555554</v>
      </c>
      <c r="CX287" s="219">
        <v>0.94097222222222199</v>
      </c>
      <c r="CY287" s="219">
        <v>0.188194444444444</v>
      </c>
      <c r="DL287" s="2" t="str" cm="1">
        <f t="array" ref="DL287">_xlfn.IFNA(IF(INDEX(SectorsBlocks,ROW()-ROW(DL$5)+2,MATCH(SUBSTITUTE(RPName," ",""),SectorsBlocks_Top,0))&lt;&gt;0,INDEX(SectorsBlocks,ROW()-ROW(DL$5)+2,MATCH(SUBSTITUTE(RPName," ",""),SectorsBlocks_Top,0)),""),"")</f>
        <v/>
      </c>
      <c r="DM287" s="250" t="str" cm="1">
        <f t="array" ref="DM287">_xlfn.IFNA(IF(INDEX(SectorsBlocks,ROW()-ROW(DM$5)+2,MATCH(SUBSTITUTE(RPName," ",""),SectorsBlocks_Top,0))&lt;&gt;0,INDEX(SectorsBlocks,ROW()-ROW(DM$5)+2,MATCH(SUBSTITUTE(RPName," ",""),SectorsBlocks_Top,0)+1),""),"")</f>
        <v/>
      </c>
    </row>
    <row r="288" spans="68:117" ht="15" hidden="1" customHeight="1">
      <c r="BP288" s="236">
        <f ca="1"/>
        <v>0.1875</v>
      </c>
      <c r="CK288" s="219">
        <f t="shared" si="634"/>
        <v>0.75694444444444442</v>
      </c>
      <c r="CL288" s="219">
        <v>0.94097222222222199</v>
      </c>
      <c r="CM288" s="219">
        <v>0.94444444444444398</v>
      </c>
      <c r="CN288" s="219">
        <f t="shared" ref="CN288:CO303" si="642">IF(CN287=1,TIME(0,1,0),TIME(HOUR(CN287),MINUTE(CN287),0)+TIME(0,1,0))</f>
        <v>0.96458333333333335</v>
      </c>
      <c r="CO288" s="219">
        <f t="shared" si="642"/>
        <v>0.29444444444444445</v>
      </c>
      <c r="CP288" s="219">
        <v>0.94444444444444398</v>
      </c>
      <c r="CQ288" s="219">
        <v>0.18888888888888899</v>
      </c>
      <c r="CS288" s="219">
        <f t="shared" si="635"/>
        <v>0.86458333333333337</v>
      </c>
      <c r="CT288" s="219">
        <v>0.94097222222222199</v>
      </c>
      <c r="CU288" s="219">
        <v>0.94444444444444398</v>
      </c>
      <c r="CV288" s="219">
        <f t="shared" ref="CV288:CW303" si="643">IF(CV287=1,TIME(0,1,0),TIME(HOUR(CV287),MINUTE(CV287),0)+TIME(0,1,0))</f>
        <v>7.2222222222222215E-2</v>
      </c>
      <c r="CW288" s="219">
        <f t="shared" si="643"/>
        <v>0.28749999999999998</v>
      </c>
      <c r="CX288" s="219">
        <v>0.94444444444444398</v>
      </c>
      <c r="CY288" s="219">
        <v>0.18888888888888899</v>
      </c>
      <c r="DL288" s="2" t="str" cm="1">
        <f t="array" ref="DL288">_xlfn.IFNA(IF(INDEX(SectorsBlocks,ROW()-ROW(DL$5)+2,MATCH(SUBSTITUTE(RPName," ",""),SectorsBlocks_Top,0))&lt;&gt;0,INDEX(SectorsBlocks,ROW()-ROW(DL$5)+2,MATCH(SUBSTITUTE(RPName," ",""),SectorsBlocks_Top,0)),""),"")</f>
        <v/>
      </c>
      <c r="DM288" s="250" t="str" cm="1">
        <f t="array" ref="DM288">_xlfn.IFNA(IF(INDEX(SectorsBlocks,ROW()-ROW(DM$5)+2,MATCH(SUBSTITUTE(RPName," ",""),SectorsBlocks_Top,0))&lt;&gt;0,INDEX(SectorsBlocks,ROW()-ROW(DM$5)+2,MATCH(SUBSTITUTE(RPName," ",""),SectorsBlocks_Top,0)+1),""),"")</f>
        <v/>
      </c>
    </row>
    <row r="289" spans="68:117" ht="15" hidden="1" customHeight="1">
      <c r="BP289" s="236">
        <f ca="1"/>
        <v>0.188194444444444</v>
      </c>
      <c r="CK289" s="219">
        <f t="shared" si="634"/>
        <v>0.76041666666666663</v>
      </c>
      <c r="CL289" s="219">
        <v>0.94444444444444398</v>
      </c>
      <c r="CM289" s="219">
        <v>0.94791666666666696</v>
      </c>
      <c r="CN289" s="219">
        <f t="shared" si="642"/>
        <v>0.96527777777777779</v>
      </c>
      <c r="CO289" s="219">
        <f t="shared" si="642"/>
        <v>0.2951388888888889</v>
      </c>
      <c r="CP289" s="219">
        <v>0.94791666666666696</v>
      </c>
      <c r="CQ289" s="219">
        <v>0.18958333333333299</v>
      </c>
      <c r="CS289" s="219">
        <f t="shared" si="635"/>
        <v>0.86805555555555558</v>
      </c>
      <c r="CT289" s="219">
        <v>0.94444444444444398</v>
      </c>
      <c r="CU289" s="219">
        <v>0.94791666666666696</v>
      </c>
      <c r="CV289" s="219">
        <f t="shared" si="643"/>
        <v>7.2916666666666657E-2</v>
      </c>
      <c r="CW289" s="219">
        <f t="shared" si="643"/>
        <v>0.28819444444444442</v>
      </c>
      <c r="CX289" s="219">
        <v>0.94791666666666696</v>
      </c>
      <c r="CY289" s="219">
        <v>0.18958333333333299</v>
      </c>
      <c r="DL289" s="2" t="str" cm="1">
        <f t="array" ref="DL289">_xlfn.IFNA(IF(INDEX(SectorsBlocks,ROW()-ROW(DL$5)+2,MATCH(SUBSTITUTE(RPName," ",""),SectorsBlocks_Top,0))&lt;&gt;0,INDEX(SectorsBlocks,ROW()-ROW(DL$5)+2,MATCH(SUBSTITUTE(RPName," ",""),SectorsBlocks_Top,0)),""),"")</f>
        <v/>
      </c>
      <c r="DM289" s="250" t="str" cm="1">
        <f t="array" ref="DM289">_xlfn.IFNA(IF(INDEX(SectorsBlocks,ROW()-ROW(DM$5)+2,MATCH(SUBSTITUTE(RPName," ",""),SectorsBlocks_Top,0))&lt;&gt;0,INDEX(SectorsBlocks,ROW()-ROW(DM$5)+2,MATCH(SUBSTITUTE(RPName," ",""),SectorsBlocks_Top,0)+1),""),"")</f>
        <v/>
      </c>
    </row>
    <row r="290" spans="68:117" ht="15" hidden="1" customHeight="1">
      <c r="BP290" s="236">
        <f ca="1"/>
        <v>0.18888888888888899</v>
      </c>
      <c r="CK290" s="219">
        <f t="shared" si="634"/>
        <v>0.76388888888888884</v>
      </c>
      <c r="CL290" s="219">
        <v>0.94791666666666696</v>
      </c>
      <c r="CM290" s="219">
        <v>0.95138888888888895</v>
      </c>
      <c r="CN290" s="219">
        <f t="shared" si="642"/>
        <v>0.96597222222222223</v>
      </c>
      <c r="CO290" s="219">
        <f t="shared" si="642"/>
        <v>0.29583333333333334</v>
      </c>
      <c r="CP290" s="219">
        <v>0.95138888888888895</v>
      </c>
      <c r="CQ290" s="219">
        <v>0.19027777777777799</v>
      </c>
      <c r="CS290" s="219">
        <f t="shared" si="635"/>
        <v>0.87152777777777779</v>
      </c>
      <c r="CT290" s="219">
        <v>0.94791666666666696</v>
      </c>
      <c r="CU290" s="219">
        <v>0.95138888888888895</v>
      </c>
      <c r="CV290" s="219">
        <f t="shared" si="643"/>
        <v>7.3611111111111113E-2</v>
      </c>
      <c r="CW290" s="219">
        <f t="shared" si="643"/>
        <v>0.28888888888888886</v>
      </c>
      <c r="CX290" s="219">
        <v>0.95138888888888895</v>
      </c>
      <c r="CY290" s="219">
        <v>0.19027777777777799</v>
      </c>
      <c r="DL290" s="2" t="str" cm="1">
        <f t="array" ref="DL290">_xlfn.IFNA(IF(INDEX(SectorsBlocks,ROW()-ROW(DL$5)+2,MATCH(SUBSTITUTE(RPName," ",""),SectorsBlocks_Top,0))&lt;&gt;0,INDEX(SectorsBlocks,ROW()-ROW(DL$5)+2,MATCH(SUBSTITUTE(RPName," ",""),SectorsBlocks_Top,0)),""),"")</f>
        <v/>
      </c>
      <c r="DM290" s="250" t="str" cm="1">
        <f t="array" ref="DM290">_xlfn.IFNA(IF(INDEX(SectorsBlocks,ROW()-ROW(DM$5)+2,MATCH(SUBSTITUTE(RPName," ",""),SectorsBlocks_Top,0))&lt;&gt;0,INDEX(SectorsBlocks,ROW()-ROW(DM$5)+2,MATCH(SUBSTITUTE(RPName," ",""),SectorsBlocks_Top,0)+1),""),"")</f>
        <v/>
      </c>
    </row>
    <row r="291" spans="68:117" ht="15" hidden="1" customHeight="1">
      <c r="BP291" s="236">
        <f ca="1"/>
        <v>0.18958333333333299</v>
      </c>
      <c r="CK291" s="219">
        <f t="shared" si="634"/>
        <v>0.76736111111111105</v>
      </c>
      <c r="CL291" s="219">
        <v>0.95138888888888895</v>
      </c>
      <c r="CM291" s="219">
        <v>0.95486111111111105</v>
      </c>
      <c r="CN291" s="219">
        <f t="shared" si="642"/>
        <v>0.96666666666666667</v>
      </c>
      <c r="CO291" s="219">
        <f t="shared" si="642"/>
        <v>0.29652777777777778</v>
      </c>
      <c r="CP291" s="219">
        <v>0.95486111111111105</v>
      </c>
      <c r="CQ291" s="219">
        <v>0.19097222222222199</v>
      </c>
      <c r="CS291" s="219">
        <f t="shared" si="635"/>
        <v>0.875</v>
      </c>
      <c r="CT291" s="219">
        <v>0.95138888888888895</v>
      </c>
      <c r="CU291" s="219">
        <v>0.95486111111111105</v>
      </c>
      <c r="CV291" s="219">
        <f t="shared" si="643"/>
        <v>7.4305555555555555E-2</v>
      </c>
      <c r="CW291" s="219">
        <f t="shared" si="643"/>
        <v>0.2895833333333333</v>
      </c>
      <c r="CX291" s="219">
        <v>0.95486111111111105</v>
      </c>
      <c r="CY291" s="219">
        <v>0.19097222222222199</v>
      </c>
      <c r="DL291" s="2" t="str" cm="1">
        <f t="array" ref="DL291">_xlfn.IFNA(IF(INDEX(SectorsBlocks,ROW()-ROW(DL$5)+2,MATCH(SUBSTITUTE(RPName," ",""),SectorsBlocks_Top,0))&lt;&gt;0,INDEX(SectorsBlocks,ROW()-ROW(DL$5)+2,MATCH(SUBSTITUTE(RPName," ",""),SectorsBlocks_Top,0)),""),"")</f>
        <v/>
      </c>
      <c r="DM291" s="250" t="str" cm="1">
        <f t="array" ref="DM291">_xlfn.IFNA(IF(INDEX(SectorsBlocks,ROW()-ROW(DM$5)+2,MATCH(SUBSTITUTE(RPName," ",""),SectorsBlocks_Top,0))&lt;&gt;0,INDEX(SectorsBlocks,ROW()-ROW(DM$5)+2,MATCH(SUBSTITUTE(RPName," ",""),SectorsBlocks_Top,0)+1),""),"")</f>
        <v/>
      </c>
    </row>
    <row r="292" spans="68:117" ht="15" hidden="1" customHeight="1">
      <c r="BP292" s="236">
        <f ca="1"/>
        <v>0.19027777777777799</v>
      </c>
      <c r="CK292" s="219">
        <f t="shared" si="634"/>
        <v>0.77083333333333337</v>
      </c>
      <c r="CL292" s="219">
        <v>0.95486111111111105</v>
      </c>
      <c r="CM292" s="219">
        <v>0.95833333333333304</v>
      </c>
      <c r="CN292" s="219">
        <f t="shared" si="642"/>
        <v>0.96736111111111112</v>
      </c>
      <c r="CO292" s="219">
        <f t="shared" si="642"/>
        <v>0.29722222222222222</v>
      </c>
      <c r="CP292" s="219">
        <v>0.95833333333333304</v>
      </c>
      <c r="CQ292" s="219">
        <v>0.19166666666666701</v>
      </c>
      <c r="CS292" s="219">
        <f t="shared" si="635"/>
        <v>0.87847222222222221</v>
      </c>
      <c r="CT292" s="219">
        <v>0.95486111111111105</v>
      </c>
      <c r="CU292" s="219">
        <v>0.95833333333333304</v>
      </c>
      <c r="CV292" s="219">
        <f t="shared" si="643"/>
        <v>7.4999999999999997E-2</v>
      </c>
      <c r="CW292" s="219">
        <f t="shared" si="643"/>
        <v>0.2902777777777778</v>
      </c>
      <c r="CX292" s="219">
        <v>0.95833333333333304</v>
      </c>
      <c r="CY292" s="219">
        <v>0.19166666666666701</v>
      </c>
      <c r="DL292" s="2" t="str" cm="1">
        <f t="array" ref="DL292">_xlfn.IFNA(IF(INDEX(SectorsBlocks,ROW()-ROW(DL$5)+2,MATCH(SUBSTITUTE(RPName," ",""),SectorsBlocks_Top,0))&lt;&gt;0,INDEX(SectorsBlocks,ROW()-ROW(DL$5)+2,MATCH(SUBSTITUTE(RPName," ",""),SectorsBlocks_Top,0)),""),"")</f>
        <v/>
      </c>
      <c r="DM292" s="250" t="str" cm="1">
        <f t="array" ref="DM292">_xlfn.IFNA(IF(INDEX(SectorsBlocks,ROW()-ROW(DM$5)+2,MATCH(SUBSTITUTE(RPName," ",""),SectorsBlocks_Top,0))&lt;&gt;0,INDEX(SectorsBlocks,ROW()-ROW(DM$5)+2,MATCH(SUBSTITUTE(RPName," ",""),SectorsBlocks_Top,0)+1),""),"")</f>
        <v/>
      </c>
    </row>
    <row r="293" spans="68:117" ht="15" hidden="1" customHeight="1">
      <c r="BP293" s="236">
        <f ca="1"/>
        <v>0.19097222222222199</v>
      </c>
      <c r="CK293" s="219">
        <f t="shared" si="634"/>
        <v>0.77430555555555558</v>
      </c>
      <c r="CL293" s="219">
        <v>0.95833333333333304</v>
      </c>
      <c r="CM293" s="219">
        <v>0.96180555555555503</v>
      </c>
      <c r="CN293" s="219">
        <f t="shared" si="642"/>
        <v>0.96805555555555556</v>
      </c>
      <c r="CO293" s="219">
        <f t="shared" si="642"/>
        <v>0.29791666666666666</v>
      </c>
      <c r="CP293" s="219">
        <v>0.96180555555555503</v>
      </c>
      <c r="CQ293" s="219">
        <v>0.19236111111111101</v>
      </c>
      <c r="CS293" s="219">
        <f t="shared" si="635"/>
        <v>0.88194444444444442</v>
      </c>
      <c r="CT293" s="219">
        <v>0.95833333333333304</v>
      </c>
      <c r="CU293" s="219">
        <v>0.96180555555555503</v>
      </c>
      <c r="CV293" s="219">
        <f t="shared" si="643"/>
        <v>7.5694444444444439E-2</v>
      </c>
      <c r="CW293" s="219">
        <f t="shared" si="643"/>
        <v>0.29097222222222224</v>
      </c>
      <c r="CX293" s="219">
        <v>0.96180555555555503</v>
      </c>
      <c r="CY293" s="219">
        <v>0.19236111111111101</v>
      </c>
      <c r="DL293" s="2" t="str" cm="1">
        <f t="array" ref="DL293">_xlfn.IFNA(IF(INDEX(SectorsBlocks,ROW()-ROW(DL$5)+2,MATCH(SUBSTITUTE(RPName," ",""),SectorsBlocks_Top,0))&lt;&gt;0,INDEX(SectorsBlocks,ROW()-ROW(DL$5)+2,MATCH(SUBSTITUTE(RPName," ",""),SectorsBlocks_Top,0)),""),"")</f>
        <v/>
      </c>
      <c r="DM293" s="250" t="str" cm="1">
        <f t="array" ref="DM293">_xlfn.IFNA(IF(INDEX(SectorsBlocks,ROW()-ROW(DM$5)+2,MATCH(SUBSTITUTE(RPName," ",""),SectorsBlocks_Top,0))&lt;&gt;0,INDEX(SectorsBlocks,ROW()-ROW(DM$5)+2,MATCH(SUBSTITUTE(RPName," ",""),SectorsBlocks_Top,0)+1),""),"")</f>
        <v/>
      </c>
    </row>
    <row r="294" spans="68:117" ht="15" hidden="1" customHeight="1">
      <c r="BP294" s="236">
        <f ca="1"/>
        <v>0.19166666666666701</v>
      </c>
      <c r="CK294" s="219">
        <f t="shared" si="634"/>
        <v>0.77777777777777779</v>
      </c>
      <c r="CL294" s="219">
        <v>0.96180555555555503</v>
      </c>
      <c r="CM294" s="219">
        <v>0.96527777777777801</v>
      </c>
      <c r="CN294" s="219">
        <f t="shared" si="642"/>
        <v>0.96875</v>
      </c>
      <c r="CO294" s="219">
        <f t="shared" si="642"/>
        <v>0.2986111111111111</v>
      </c>
      <c r="CP294" s="219">
        <v>0.96527777777777801</v>
      </c>
      <c r="CQ294" s="219">
        <v>0.19305555555555601</v>
      </c>
      <c r="CS294" s="219">
        <f t="shared" si="635"/>
        <v>0.88541666666666663</v>
      </c>
      <c r="CT294" s="219">
        <v>0.96180555555555503</v>
      </c>
      <c r="CU294" s="219">
        <v>0.96527777777777801</v>
      </c>
      <c r="CV294" s="219">
        <f t="shared" si="643"/>
        <v>7.6388888888888881E-2</v>
      </c>
      <c r="CW294" s="219">
        <f t="shared" si="643"/>
        <v>0.29166666666666669</v>
      </c>
      <c r="CX294" s="219">
        <v>0.96527777777777801</v>
      </c>
      <c r="CY294" s="219">
        <v>0.19305555555555601</v>
      </c>
      <c r="DL294" s="2" t="str" cm="1">
        <f t="array" ref="DL294">_xlfn.IFNA(IF(INDEX(SectorsBlocks,ROW()-ROW(DL$5)+2,MATCH(SUBSTITUTE(RPName," ",""),SectorsBlocks_Top,0))&lt;&gt;0,INDEX(SectorsBlocks,ROW()-ROW(DL$5)+2,MATCH(SUBSTITUTE(RPName," ",""),SectorsBlocks_Top,0)),""),"")</f>
        <v/>
      </c>
      <c r="DM294" s="250" t="str" cm="1">
        <f t="array" ref="DM294">_xlfn.IFNA(IF(INDEX(SectorsBlocks,ROW()-ROW(DM$5)+2,MATCH(SUBSTITUTE(RPName," ",""),SectorsBlocks_Top,0))&lt;&gt;0,INDEX(SectorsBlocks,ROW()-ROW(DM$5)+2,MATCH(SUBSTITUTE(RPName," ",""),SectorsBlocks_Top,0)+1),""),"")</f>
        <v/>
      </c>
    </row>
    <row r="295" spans="68:117" ht="15" hidden="1" customHeight="1">
      <c r="BP295" s="236">
        <f ca="1"/>
        <v>0.19236111111111101</v>
      </c>
      <c r="CK295" s="219">
        <f t="shared" si="634"/>
        <v>0.78125</v>
      </c>
      <c r="CL295" s="219">
        <v>0.96527777777777801</v>
      </c>
      <c r="CM295" s="219">
        <v>0.96875</v>
      </c>
      <c r="CN295" s="219">
        <f t="shared" si="642"/>
        <v>0.96944444444444444</v>
      </c>
      <c r="CO295" s="219">
        <f t="shared" si="642"/>
        <v>0.29930555555555555</v>
      </c>
      <c r="CP295" s="219">
        <v>0.96875</v>
      </c>
      <c r="CQ295" s="219">
        <v>0.19375000000000001</v>
      </c>
      <c r="CS295" s="219">
        <f t="shared" si="635"/>
        <v>0.88888888888888884</v>
      </c>
      <c r="CT295" s="219">
        <v>0.96527777777777801</v>
      </c>
      <c r="CU295" s="219">
        <v>0.96875</v>
      </c>
      <c r="CV295" s="219">
        <f t="shared" si="643"/>
        <v>7.7083333333333337E-2</v>
      </c>
      <c r="CW295" s="219">
        <f t="shared" si="643"/>
        <v>0.29236111111111113</v>
      </c>
      <c r="CX295" s="219">
        <v>0.96875</v>
      </c>
      <c r="CY295" s="219">
        <v>0.19375000000000001</v>
      </c>
      <c r="DL295" s="2" t="str" cm="1">
        <f t="array" ref="DL295">_xlfn.IFNA(IF(INDEX(SectorsBlocks,ROW()-ROW(DL$5)+2,MATCH(SUBSTITUTE(RPName," ",""),SectorsBlocks_Top,0))&lt;&gt;0,INDEX(SectorsBlocks,ROW()-ROW(DL$5)+2,MATCH(SUBSTITUTE(RPName," ",""),SectorsBlocks_Top,0)),""),"")</f>
        <v/>
      </c>
      <c r="DM295" s="250" t="str" cm="1">
        <f t="array" ref="DM295">_xlfn.IFNA(IF(INDEX(SectorsBlocks,ROW()-ROW(DM$5)+2,MATCH(SUBSTITUTE(RPName," ",""),SectorsBlocks_Top,0))&lt;&gt;0,INDEX(SectorsBlocks,ROW()-ROW(DM$5)+2,MATCH(SUBSTITUTE(RPName," ",""),SectorsBlocks_Top,0)+1),""),"")</f>
        <v/>
      </c>
    </row>
    <row r="296" spans="68:117" ht="15" hidden="1" customHeight="1">
      <c r="BP296" s="236">
        <f ca="1"/>
        <v>0.19305555555555601</v>
      </c>
      <c r="CK296" s="219">
        <f t="shared" si="634"/>
        <v>0.78472222222222221</v>
      </c>
      <c r="CL296" s="219">
        <v>0.96875</v>
      </c>
      <c r="CM296" s="219">
        <v>0.97222222222222199</v>
      </c>
      <c r="CN296" s="219">
        <f t="shared" si="642"/>
        <v>0.97013888888888888</v>
      </c>
      <c r="CO296" s="219">
        <f t="shared" si="642"/>
        <v>0.3</v>
      </c>
      <c r="CP296" s="219">
        <v>0.97222222222222199</v>
      </c>
      <c r="CQ296" s="219">
        <v>0.194444444444444</v>
      </c>
      <c r="CS296" s="219">
        <f t="shared" si="635"/>
        <v>0.89236111111111105</v>
      </c>
      <c r="CT296" s="219">
        <v>0.96875</v>
      </c>
      <c r="CU296" s="219">
        <v>0.97222222222222199</v>
      </c>
      <c r="CV296" s="219">
        <f t="shared" si="643"/>
        <v>7.7777777777777779E-2</v>
      </c>
      <c r="CW296" s="219">
        <f t="shared" si="643"/>
        <v>0.29305555555555557</v>
      </c>
      <c r="CX296" s="219">
        <v>0.97222222222222199</v>
      </c>
      <c r="CY296" s="219">
        <v>0.194444444444444</v>
      </c>
      <c r="DL296" s="2" t="str" cm="1">
        <f t="array" ref="DL296">_xlfn.IFNA(IF(INDEX(SectorsBlocks,ROW()-ROW(DL$5)+2,MATCH(SUBSTITUTE(RPName," ",""),SectorsBlocks_Top,0))&lt;&gt;0,INDEX(SectorsBlocks,ROW()-ROW(DL$5)+2,MATCH(SUBSTITUTE(RPName," ",""),SectorsBlocks_Top,0)),""),"")</f>
        <v/>
      </c>
      <c r="DM296" s="250" t="str" cm="1">
        <f t="array" ref="DM296">_xlfn.IFNA(IF(INDEX(SectorsBlocks,ROW()-ROW(DM$5)+2,MATCH(SUBSTITUTE(RPName," ",""),SectorsBlocks_Top,0))&lt;&gt;0,INDEX(SectorsBlocks,ROW()-ROW(DM$5)+2,MATCH(SUBSTITUTE(RPName," ",""),SectorsBlocks_Top,0)+1),""),"")</f>
        <v/>
      </c>
    </row>
    <row r="297" spans="68:117" ht="15" hidden="1" customHeight="1">
      <c r="BP297" s="236">
        <f ca="1"/>
        <v>0.19375000000000001</v>
      </c>
      <c r="CK297" s="219">
        <f t="shared" si="634"/>
        <v>0.78819444444444442</v>
      </c>
      <c r="CL297" s="219">
        <v>0.97222222222222199</v>
      </c>
      <c r="CM297" s="219">
        <v>0.97569444444444398</v>
      </c>
      <c r="CN297" s="219">
        <f t="shared" si="642"/>
        <v>0.97083333333333333</v>
      </c>
      <c r="CO297" s="219">
        <f t="shared" si="642"/>
        <v>0.30069444444444443</v>
      </c>
      <c r="CP297" s="219">
        <v>0.97569444444444398</v>
      </c>
      <c r="CQ297" s="219">
        <v>0.195138888888889</v>
      </c>
      <c r="CS297" s="219">
        <f t="shared" si="635"/>
        <v>0.89583333333333337</v>
      </c>
      <c r="CT297" s="219">
        <v>0.97222222222222199</v>
      </c>
      <c r="CU297" s="219">
        <v>0.97569444444444398</v>
      </c>
      <c r="CV297" s="219">
        <f t="shared" si="643"/>
        <v>7.8472222222222221E-2</v>
      </c>
      <c r="CW297" s="219">
        <f t="shared" si="643"/>
        <v>0.29375000000000001</v>
      </c>
      <c r="CX297" s="219">
        <v>0.97569444444444398</v>
      </c>
      <c r="CY297" s="219">
        <v>0.195138888888889</v>
      </c>
      <c r="DL297" s="2" t="str" cm="1">
        <f t="array" ref="DL297">_xlfn.IFNA(IF(INDEX(SectorsBlocks,ROW()-ROW(DL$5)+2,MATCH(SUBSTITUTE(RPName," ",""),SectorsBlocks_Top,0))&lt;&gt;0,INDEX(SectorsBlocks,ROW()-ROW(DL$5)+2,MATCH(SUBSTITUTE(RPName," ",""),SectorsBlocks_Top,0)),""),"")</f>
        <v/>
      </c>
      <c r="DM297" s="250" t="str" cm="1">
        <f t="array" ref="DM297">_xlfn.IFNA(IF(INDEX(SectorsBlocks,ROW()-ROW(DM$5)+2,MATCH(SUBSTITUTE(RPName," ",""),SectorsBlocks_Top,0))&lt;&gt;0,INDEX(SectorsBlocks,ROW()-ROW(DM$5)+2,MATCH(SUBSTITUTE(RPName," ",""),SectorsBlocks_Top,0)+1),""),"")</f>
        <v/>
      </c>
    </row>
    <row r="298" spans="68:117" ht="15" hidden="1" customHeight="1">
      <c r="BP298" s="236">
        <f ca="1"/>
        <v>0.194444444444444</v>
      </c>
      <c r="CK298" s="219">
        <f t="shared" ref="CK298:CK301" si="644">IF(CK297=1,TIME(0,5,0),TIME(HOUR(CK297),MINUTE(CK297),0)+TIME(0,5,0))</f>
        <v>0.79166666666666663</v>
      </c>
      <c r="CL298" s="219">
        <v>0.97569444444444398</v>
      </c>
      <c r="CM298" s="219">
        <v>0.97916666666666696</v>
      </c>
      <c r="CN298" s="219">
        <f t="shared" si="642"/>
        <v>0.97152777777777777</v>
      </c>
      <c r="CO298" s="219">
        <f t="shared" si="642"/>
        <v>0.30138888888888887</v>
      </c>
      <c r="CP298" s="219">
        <v>0.97916666666666696</v>
      </c>
      <c r="CQ298" s="219">
        <v>0.195833333333333</v>
      </c>
      <c r="CS298" s="219">
        <f t="shared" ref="CS298:CS301" si="645">IF(CS297=1,TIME(0,5,0),TIME(HOUR(CS297),MINUTE(CS297),0)+TIME(0,5,0))</f>
        <v>0.89930555555555558</v>
      </c>
      <c r="CT298" s="219">
        <v>0.97569444444444398</v>
      </c>
      <c r="CU298" s="219">
        <v>0.97916666666666696</v>
      </c>
      <c r="CV298" s="219">
        <f t="shared" si="643"/>
        <v>7.9166666666666663E-2</v>
      </c>
      <c r="CW298" s="219">
        <f t="shared" si="643"/>
        <v>0.29444444444444445</v>
      </c>
      <c r="CX298" s="219">
        <v>0.97916666666666696</v>
      </c>
      <c r="CY298" s="219">
        <v>0.195833333333333</v>
      </c>
      <c r="DL298" s="2" t="str" cm="1">
        <f t="array" ref="DL298">_xlfn.IFNA(IF(INDEX(SectorsBlocks,ROW()-ROW(DL$5)+2,MATCH(SUBSTITUTE(RPName," ",""),SectorsBlocks_Top,0))&lt;&gt;0,INDEX(SectorsBlocks,ROW()-ROW(DL$5)+2,MATCH(SUBSTITUTE(RPName," ",""),SectorsBlocks_Top,0)),""),"")</f>
        <v/>
      </c>
      <c r="DM298" s="250" t="str" cm="1">
        <f t="array" ref="DM298">_xlfn.IFNA(IF(INDEX(SectorsBlocks,ROW()-ROW(DM$5)+2,MATCH(SUBSTITUTE(RPName," ",""),SectorsBlocks_Top,0))&lt;&gt;0,INDEX(SectorsBlocks,ROW()-ROW(DM$5)+2,MATCH(SUBSTITUTE(RPName," ",""),SectorsBlocks_Top,0)+1),""),"")</f>
        <v/>
      </c>
    </row>
    <row r="299" spans="68:117" ht="15" hidden="1" customHeight="1">
      <c r="BP299" s="236">
        <f ca="1"/>
        <v>0.195138888888889</v>
      </c>
      <c r="CK299" s="219">
        <f t="shared" si="644"/>
        <v>0.79513888888888884</v>
      </c>
      <c r="CL299" s="219">
        <v>0.97916666666666696</v>
      </c>
      <c r="CM299" s="219">
        <v>0.98263888888888895</v>
      </c>
      <c r="CN299" s="219">
        <f t="shared" si="642"/>
        <v>0.97222222222222221</v>
      </c>
      <c r="CO299" s="219">
        <f t="shared" si="642"/>
        <v>0.30208333333333331</v>
      </c>
      <c r="CP299" s="219">
        <v>0.98263888888888895</v>
      </c>
      <c r="CQ299" s="219">
        <v>0.196527777777778</v>
      </c>
      <c r="CS299" s="219">
        <f t="shared" si="645"/>
        <v>0.90277777777777779</v>
      </c>
      <c r="CT299" s="219">
        <v>0.97916666666666696</v>
      </c>
      <c r="CU299" s="219">
        <v>0.98263888888888895</v>
      </c>
      <c r="CV299" s="219">
        <f t="shared" si="643"/>
        <v>7.9861111111111105E-2</v>
      </c>
      <c r="CW299" s="219">
        <f t="shared" si="643"/>
        <v>0.2951388888888889</v>
      </c>
      <c r="CX299" s="219">
        <v>0.98263888888888895</v>
      </c>
      <c r="CY299" s="219">
        <v>0.196527777777778</v>
      </c>
      <c r="DL299" s="2" t="str" cm="1">
        <f t="array" ref="DL299">_xlfn.IFNA(IF(INDEX(SectorsBlocks,ROW()-ROW(DL$5)+2,MATCH(SUBSTITUTE(RPName," ",""),SectorsBlocks_Top,0))&lt;&gt;0,INDEX(SectorsBlocks,ROW()-ROW(DL$5)+2,MATCH(SUBSTITUTE(RPName," ",""),SectorsBlocks_Top,0)),""),"")</f>
        <v/>
      </c>
      <c r="DM299" s="250" t="str" cm="1">
        <f t="array" ref="DM299">_xlfn.IFNA(IF(INDEX(SectorsBlocks,ROW()-ROW(DM$5)+2,MATCH(SUBSTITUTE(RPName," ",""),SectorsBlocks_Top,0))&lt;&gt;0,INDEX(SectorsBlocks,ROW()-ROW(DM$5)+2,MATCH(SUBSTITUTE(RPName," ",""),SectorsBlocks_Top,0)+1),""),"")</f>
        <v/>
      </c>
    </row>
    <row r="300" spans="68:117" ht="15" hidden="1" customHeight="1">
      <c r="BP300" s="236">
        <f ca="1"/>
        <v>0.195833333333333</v>
      </c>
      <c r="CK300" s="219">
        <f t="shared" si="644"/>
        <v>0.79861111111111105</v>
      </c>
      <c r="CL300" s="219">
        <v>0.98263888888888895</v>
      </c>
      <c r="CM300" s="219">
        <v>0.98611111111111105</v>
      </c>
      <c r="CN300" s="219">
        <f t="shared" si="642"/>
        <v>0.97291666666666665</v>
      </c>
      <c r="CO300" s="219">
        <f t="shared" si="642"/>
        <v>0.30277777777777776</v>
      </c>
      <c r="CP300" s="219">
        <v>0.98611111111111105</v>
      </c>
      <c r="CQ300" s="219">
        <v>0.19722222222222199</v>
      </c>
      <c r="CS300" s="219">
        <f t="shared" si="645"/>
        <v>0.90625</v>
      </c>
      <c r="CT300" s="219">
        <v>0.98263888888888895</v>
      </c>
      <c r="CU300" s="219">
        <v>0.98611111111111105</v>
      </c>
      <c r="CV300" s="219">
        <f t="shared" si="643"/>
        <v>8.0555555555555547E-2</v>
      </c>
      <c r="CW300" s="219">
        <f t="shared" si="643"/>
        <v>0.29583333333333334</v>
      </c>
      <c r="CX300" s="219">
        <v>0.98611111111111105</v>
      </c>
      <c r="CY300" s="219">
        <v>0.19722222222222199</v>
      </c>
      <c r="DL300" s="2" t="str" cm="1">
        <f t="array" ref="DL300">_xlfn.IFNA(IF(INDEX(SectorsBlocks,ROW()-ROW(DL$5)+2,MATCH(SUBSTITUTE(RPName," ",""),SectorsBlocks_Top,0))&lt;&gt;0,INDEX(SectorsBlocks,ROW()-ROW(DL$5)+2,MATCH(SUBSTITUTE(RPName," ",""),SectorsBlocks_Top,0)),""),"")</f>
        <v/>
      </c>
      <c r="DM300" s="250" t="str" cm="1">
        <f t="array" ref="DM300">_xlfn.IFNA(IF(INDEX(SectorsBlocks,ROW()-ROW(DM$5)+2,MATCH(SUBSTITUTE(RPName," ",""),SectorsBlocks_Top,0))&lt;&gt;0,INDEX(SectorsBlocks,ROW()-ROW(DM$5)+2,MATCH(SUBSTITUTE(RPName," ",""),SectorsBlocks_Top,0)+1),""),"")</f>
        <v/>
      </c>
    </row>
    <row r="301" spans="68:117" ht="15" hidden="1" customHeight="1">
      <c r="BP301" s="236">
        <f ca="1"/>
        <v>0.196527777777778</v>
      </c>
      <c r="CK301" s="219">
        <f t="shared" si="644"/>
        <v>0.80208333333333337</v>
      </c>
      <c r="CL301" s="219">
        <v>0.98611111111111105</v>
      </c>
      <c r="CM301" s="219">
        <v>0.98958333333333304</v>
      </c>
      <c r="CN301" s="219">
        <f t="shared" si="642"/>
        <v>0.97361111111111109</v>
      </c>
      <c r="CO301" s="219">
        <f t="shared" si="642"/>
        <v>0.3034722222222222</v>
      </c>
      <c r="CP301" s="219">
        <v>0.98958333333333304</v>
      </c>
      <c r="CQ301" s="219">
        <v>0.19791666666666699</v>
      </c>
      <c r="CS301" s="219">
        <f t="shared" si="645"/>
        <v>0.90972222222222221</v>
      </c>
      <c r="CT301" s="219">
        <v>0.98611111111111105</v>
      </c>
      <c r="CU301" s="219">
        <v>0.98958333333333304</v>
      </c>
      <c r="CV301" s="219">
        <f t="shared" si="643"/>
        <v>8.1250000000000003E-2</v>
      </c>
      <c r="CW301" s="219">
        <f t="shared" si="643"/>
        <v>0.29652777777777778</v>
      </c>
      <c r="CX301" s="219">
        <v>0.98958333333333304</v>
      </c>
      <c r="CY301" s="219">
        <v>0.19791666666666699</v>
      </c>
      <c r="DL301" s="2" t="str" cm="1">
        <f t="array" ref="DL301">_xlfn.IFNA(IF(INDEX(SectorsBlocks,ROW()-ROW(DL$5)+2,MATCH(SUBSTITUTE(RPName," ",""),SectorsBlocks_Top,0))&lt;&gt;0,INDEX(SectorsBlocks,ROW()-ROW(DL$5)+2,MATCH(SUBSTITUTE(RPName," ",""),SectorsBlocks_Top,0)),""),"")</f>
        <v/>
      </c>
      <c r="DM301" s="250" t="str" cm="1">
        <f t="array" ref="DM301">_xlfn.IFNA(IF(INDEX(SectorsBlocks,ROW()-ROW(DM$5)+2,MATCH(SUBSTITUTE(RPName," ",""),SectorsBlocks_Top,0))&lt;&gt;0,INDEX(SectorsBlocks,ROW()-ROW(DM$5)+2,MATCH(SUBSTITUTE(RPName," ",""),SectorsBlocks_Top,0)+1),""),"")</f>
        <v/>
      </c>
    </row>
    <row r="302" spans="68:117" ht="15" hidden="1" customHeight="1">
      <c r="BP302" s="236">
        <f ca="1"/>
        <v>0.19722222222222199</v>
      </c>
      <c r="CL302" s="219">
        <v>0.98958333333333304</v>
      </c>
      <c r="CM302" s="219">
        <v>0.99305555555555503</v>
      </c>
      <c r="CN302" s="219">
        <f t="shared" si="642"/>
        <v>0.97430555555555554</v>
      </c>
      <c r="CO302" s="219">
        <f t="shared" si="642"/>
        <v>0.30416666666666664</v>
      </c>
      <c r="CP302" s="219">
        <v>0.99305555555555503</v>
      </c>
      <c r="CQ302" s="219">
        <v>0.19861111111111099</v>
      </c>
      <c r="CT302" s="219">
        <v>0.98958333333333304</v>
      </c>
      <c r="CU302" s="219">
        <v>0.99305555555555503</v>
      </c>
      <c r="CV302" s="219">
        <f t="shared" si="643"/>
        <v>8.1944444444444445E-2</v>
      </c>
      <c r="CW302" s="219">
        <f t="shared" si="643"/>
        <v>0.29722222222222222</v>
      </c>
      <c r="CX302" s="219">
        <v>0.99305555555555503</v>
      </c>
      <c r="CY302" s="219">
        <v>0.19861111111111099</v>
      </c>
      <c r="DL302" s="2" t="str" cm="1">
        <f t="array" ref="DL302">_xlfn.IFNA(IF(INDEX(SectorsBlocks,ROW()-ROW(DL$5)+2,MATCH(SUBSTITUTE(RPName," ",""),SectorsBlocks_Top,0))&lt;&gt;0,INDEX(SectorsBlocks,ROW()-ROW(DL$5)+2,MATCH(SUBSTITUTE(RPName," ",""),SectorsBlocks_Top,0)),""),"")</f>
        <v/>
      </c>
      <c r="DM302" s="250" t="str" cm="1">
        <f t="array" ref="DM302">_xlfn.IFNA(IF(INDEX(SectorsBlocks,ROW()-ROW(DM$5)+2,MATCH(SUBSTITUTE(RPName," ",""),SectorsBlocks_Top,0))&lt;&gt;0,INDEX(SectorsBlocks,ROW()-ROW(DM$5)+2,MATCH(SUBSTITUTE(RPName," ",""),SectorsBlocks_Top,0)+1),""),"")</f>
        <v/>
      </c>
    </row>
    <row r="303" spans="68:117" ht="15" hidden="1" customHeight="1">
      <c r="BP303" s="236">
        <f ca="1"/>
        <v>0.19791666666666699</v>
      </c>
      <c r="CL303" s="219">
        <v>0.99305555555555503</v>
      </c>
      <c r="CM303" s="219">
        <v>0.99652777777777801</v>
      </c>
      <c r="CN303" s="219">
        <f t="shared" si="642"/>
        <v>0.97499999999999998</v>
      </c>
      <c r="CO303" s="219">
        <f t="shared" si="642"/>
        <v>0.30486111111111108</v>
      </c>
      <c r="CP303" s="219">
        <v>0.99652777777777801</v>
      </c>
      <c r="CQ303" s="219">
        <v>0.19930555555555601</v>
      </c>
      <c r="CT303" s="219">
        <v>0.99305555555555503</v>
      </c>
      <c r="CU303" s="219">
        <v>0.99652777777777801</v>
      </c>
      <c r="CV303" s="219">
        <f t="shared" si="643"/>
        <v>8.2638888888888887E-2</v>
      </c>
      <c r="CW303" s="219">
        <f t="shared" si="643"/>
        <v>0.29791666666666666</v>
      </c>
      <c r="CX303" s="219">
        <v>0.99652777777777801</v>
      </c>
      <c r="CY303" s="219">
        <v>0.19930555555555601</v>
      </c>
      <c r="DL303" s="2" t="str" cm="1">
        <f t="array" ref="DL303">_xlfn.IFNA(IF(INDEX(SectorsBlocks,ROW()-ROW(DL$5)+2,MATCH(SUBSTITUTE(RPName," ",""),SectorsBlocks_Top,0))&lt;&gt;0,INDEX(SectorsBlocks,ROW()-ROW(DL$5)+2,MATCH(SUBSTITUTE(RPName," ",""),SectorsBlocks_Top,0)),""),"")</f>
        <v/>
      </c>
      <c r="DM303" s="250" t="str" cm="1">
        <f t="array" ref="DM303">_xlfn.IFNA(IF(INDEX(SectorsBlocks,ROW()-ROW(DM$5)+2,MATCH(SUBSTITUTE(RPName," ",""),SectorsBlocks_Top,0))&lt;&gt;0,INDEX(SectorsBlocks,ROW()-ROW(DM$5)+2,MATCH(SUBSTITUTE(RPName," ",""),SectorsBlocks_Top,0)+1),""),"")</f>
        <v/>
      </c>
    </row>
    <row r="304" spans="68:117" ht="15" hidden="1" customHeight="1">
      <c r="BP304" s="236">
        <f ca="1"/>
        <v>0.19861111111111099</v>
      </c>
      <c r="CL304" s="219">
        <v>0.99652777777777801</v>
      </c>
      <c r="CM304" s="219">
        <v>0</v>
      </c>
      <c r="CN304" s="219">
        <f t="shared" ref="CN304:CO319" si="646">IF(CN303=1,TIME(0,1,0),TIME(HOUR(CN303),MINUTE(CN303),0)+TIME(0,1,0))</f>
        <v>0.97569444444444442</v>
      </c>
      <c r="CO304" s="219">
        <f t="shared" si="646"/>
        <v>0.30555555555555558</v>
      </c>
      <c r="CP304" s="219">
        <v>0</v>
      </c>
      <c r="CQ304" s="219">
        <v>0.2</v>
      </c>
      <c r="CT304" s="219">
        <v>0.99652777777777801</v>
      </c>
      <c r="CU304" s="219">
        <v>0</v>
      </c>
      <c r="CV304" s="219">
        <f t="shared" ref="CV304:CW319" si="647">IF(CV303=1,TIME(0,1,0),TIME(HOUR(CV303),MINUTE(CV303),0)+TIME(0,1,0))</f>
        <v>8.3333333333333329E-2</v>
      </c>
      <c r="CW304" s="219">
        <f t="shared" si="647"/>
        <v>0.2986111111111111</v>
      </c>
      <c r="CX304" s="219">
        <v>0</v>
      </c>
      <c r="CY304" s="219">
        <v>0.2</v>
      </c>
      <c r="DL304" s="2" t="str" cm="1">
        <f t="array" ref="DL304">_xlfn.IFNA(IF(INDEX(SectorsBlocks,ROW()-ROW(DL$5)+2,MATCH(SUBSTITUTE(RPName," ",""),SectorsBlocks_Top,0))&lt;&gt;0,INDEX(SectorsBlocks,ROW()-ROW(DL$5)+2,MATCH(SUBSTITUTE(RPName," ",""),SectorsBlocks_Top,0)),""),"")</f>
        <v/>
      </c>
      <c r="DM304" s="250" t="str" cm="1">
        <f t="array" ref="DM304">_xlfn.IFNA(IF(INDEX(SectorsBlocks,ROW()-ROW(DM$5)+2,MATCH(SUBSTITUTE(RPName," ",""),SectorsBlocks_Top,0))&lt;&gt;0,INDEX(SectorsBlocks,ROW()-ROW(DM$5)+2,MATCH(SUBSTITUTE(RPName," ",""),SectorsBlocks_Top,0)+1),""),"")</f>
        <v/>
      </c>
    </row>
    <row r="305" spans="68:117" ht="15" hidden="1" customHeight="1">
      <c r="BP305" s="236">
        <f ca="1"/>
        <v>0.19930555555555601</v>
      </c>
      <c r="CL305" s="219">
        <v>0</v>
      </c>
      <c r="CM305" s="219">
        <v>3.472222222222222E-3</v>
      </c>
      <c r="CN305" s="219">
        <f t="shared" si="646"/>
        <v>0.97638888888888886</v>
      </c>
      <c r="CO305" s="219">
        <f t="shared" si="646"/>
        <v>0.30625000000000002</v>
      </c>
      <c r="CP305" s="219">
        <v>3.472222222222222E-3</v>
      </c>
      <c r="CQ305" s="219">
        <v>0.20069444444444401</v>
      </c>
      <c r="CT305" s="219">
        <v>0</v>
      </c>
      <c r="CU305" s="219">
        <v>3.472222222222222E-3</v>
      </c>
      <c r="CV305" s="219">
        <f t="shared" si="647"/>
        <v>8.4027777777777771E-2</v>
      </c>
      <c r="CW305" s="219">
        <f t="shared" si="647"/>
        <v>0.29930555555555555</v>
      </c>
      <c r="CX305" s="219">
        <v>3.472222222222222E-3</v>
      </c>
      <c r="CY305" s="219">
        <v>0.20069444444444401</v>
      </c>
      <c r="DL305" s="2" t="str" cm="1">
        <f t="array" ref="DL305">_xlfn.IFNA(IF(INDEX(SectorsBlocks,ROW()-ROW(DL$5)+2,MATCH(SUBSTITUTE(RPName," ",""),SectorsBlocks_Top,0))&lt;&gt;0,INDEX(SectorsBlocks,ROW()-ROW(DL$5)+2,MATCH(SUBSTITUTE(RPName," ",""),SectorsBlocks_Top,0)),""),"")</f>
        <v/>
      </c>
      <c r="DM305" s="250" t="str" cm="1">
        <f t="array" ref="DM305">_xlfn.IFNA(IF(INDEX(SectorsBlocks,ROW()-ROW(DM$5)+2,MATCH(SUBSTITUTE(RPName," ",""),SectorsBlocks_Top,0))&lt;&gt;0,INDEX(SectorsBlocks,ROW()-ROW(DM$5)+2,MATCH(SUBSTITUTE(RPName," ",""),SectorsBlocks_Top,0)+1),""),"")</f>
        <v/>
      </c>
    </row>
    <row r="306" spans="68:117" ht="15" hidden="1" customHeight="1">
      <c r="BP306" s="236">
        <f ca="1"/>
        <v>0.2</v>
      </c>
      <c r="CL306" s="219">
        <v>3.472222222222222E-3</v>
      </c>
      <c r="CM306" s="219">
        <v>6.9444444444444397E-3</v>
      </c>
      <c r="CN306" s="219">
        <f t="shared" si="646"/>
        <v>0.9770833333333333</v>
      </c>
      <c r="CO306" s="219">
        <f t="shared" si="646"/>
        <v>0.30694444444444446</v>
      </c>
      <c r="CP306" s="219">
        <v>6.9444444444444397E-3</v>
      </c>
      <c r="CQ306" s="219">
        <v>0.20138888888888901</v>
      </c>
      <c r="CT306" s="219">
        <v>3.472222222222222E-3</v>
      </c>
      <c r="CU306" s="219">
        <v>6.9444444444444397E-3</v>
      </c>
      <c r="CV306" s="219">
        <f t="shared" si="647"/>
        <v>8.4722222222222227E-2</v>
      </c>
      <c r="CW306" s="219">
        <f t="shared" si="647"/>
        <v>0.3</v>
      </c>
      <c r="CX306" s="219">
        <v>6.9444444444444397E-3</v>
      </c>
      <c r="CY306" s="219">
        <v>0.20138888888888901</v>
      </c>
      <c r="DL306" s="2" t="str" cm="1">
        <f t="array" ref="DL306">_xlfn.IFNA(IF(INDEX(SectorsBlocks,ROW()-ROW(DL$5)+2,MATCH(SUBSTITUTE(RPName," ",""),SectorsBlocks_Top,0))&lt;&gt;0,INDEX(SectorsBlocks,ROW()-ROW(DL$5)+2,MATCH(SUBSTITUTE(RPName," ",""),SectorsBlocks_Top,0)),""),"")</f>
        <v/>
      </c>
      <c r="DM306" s="250" t="str" cm="1">
        <f t="array" ref="DM306">_xlfn.IFNA(IF(INDEX(SectorsBlocks,ROW()-ROW(DM$5)+2,MATCH(SUBSTITUTE(RPName," ",""),SectorsBlocks_Top,0))&lt;&gt;0,INDEX(SectorsBlocks,ROW()-ROW(DM$5)+2,MATCH(SUBSTITUTE(RPName," ",""),SectorsBlocks_Top,0)+1),""),"")</f>
        <v/>
      </c>
    </row>
    <row r="307" spans="68:117" ht="15" hidden="1" customHeight="1">
      <c r="BP307" s="236">
        <f ca="1"/>
        <v>0.20069444444444401</v>
      </c>
      <c r="CL307" s="219">
        <v>6.9444444444444397E-3</v>
      </c>
      <c r="CM307" s="219">
        <v>1.0416666666666701E-2</v>
      </c>
      <c r="CN307" s="219">
        <f t="shared" si="646"/>
        <v>0.97777777777777775</v>
      </c>
      <c r="CO307" s="219">
        <f t="shared" si="646"/>
        <v>0.30763888888888891</v>
      </c>
      <c r="CP307" s="219">
        <v>1.0416666666666701E-2</v>
      </c>
      <c r="CQ307" s="219">
        <v>0.202083333333333</v>
      </c>
      <c r="CT307" s="219">
        <v>6.9444444444444397E-3</v>
      </c>
      <c r="CU307" s="219">
        <v>1.0416666666666701E-2</v>
      </c>
      <c r="CV307" s="219">
        <f t="shared" si="647"/>
        <v>8.5416666666666669E-2</v>
      </c>
      <c r="CW307" s="219">
        <f t="shared" si="647"/>
        <v>0.30069444444444443</v>
      </c>
      <c r="CX307" s="219">
        <v>1.0416666666666701E-2</v>
      </c>
      <c r="CY307" s="219">
        <v>0.202083333333333</v>
      </c>
      <c r="DL307" s="2" t="str" cm="1">
        <f t="array" ref="DL307">_xlfn.IFNA(IF(INDEX(SectorsBlocks,ROW()-ROW(DL$5)+2,MATCH(SUBSTITUTE(RPName," ",""),SectorsBlocks_Top,0))&lt;&gt;0,INDEX(SectorsBlocks,ROW()-ROW(DL$5)+2,MATCH(SUBSTITUTE(RPName," ",""),SectorsBlocks_Top,0)),""),"")</f>
        <v/>
      </c>
      <c r="DM307" s="250" t="str" cm="1">
        <f t="array" ref="DM307">_xlfn.IFNA(IF(INDEX(SectorsBlocks,ROW()-ROW(DM$5)+2,MATCH(SUBSTITUTE(RPName," ",""),SectorsBlocks_Top,0))&lt;&gt;0,INDEX(SectorsBlocks,ROW()-ROW(DM$5)+2,MATCH(SUBSTITUTE(RPName," ",""),SectorsBlocks_Top,0)+1),""),"")</f>
        <v/>
      </c>
    </row>
    <row r="308" spans="68:117" ht="15" hidden="1" customHeight="1">
      <c r="BP308" s="236">
        <f ca="1"/>
        <v>0.20138888888888901</v>
      </c>
      <c r="CL308" s="219">
        <v>1.0416666666666701E-2</v>
      </c>
      <c r="CM308" s="219">
        <v>1.38888888888889E-2</v>
      </c>
      <c r="CN308" s="219">
        <f t="shared" si="646"/>
        <v>0.97847222222222219</v>
      </c>
      <c r="CO308" s="219">
        <f t="shared" si="646"/>
        <v>0.30833333333333335</v>
      </c>
      <c r="CP308" s="219">
        <v>1.38888888888889E-2</v>
      </c>
      <c r="CQ308" s="219">
        <v>0.202777777777778</v>
      </c>
      <c r="CT308" s="219">
        <v>1.0416666666666701E-2</v>
      </c>
      <c r="CU308" s="219">
        <v>1.38888888888889E-2</v>
      </c>
      <c r="CV308" s="219">
        <f t="shared" si="647"/>
        <v>8.611111111111111E-2</v>
      </c>
      <c r="CW308" s="219">
        <f t="shared" si="647"/>
        <v>0.30138888888888887</v>
      </c>
      <c r="CX308" s="219">
        <v>1.38888888888889E-2</v>
      </c>
      <c r="CY308" s="219">
        <v>0.202777777777778</v>
      </c>
      <c r="DL308" s="2" t="str" cm="1">
        <f t="array" ref="DL308">_xlfn.IFNA(IF(INDEX(SectorsBlocks,ROW()-ROW(DL$5)+2,MATCH(SUBSTITUTE(RPName," ",""),SectorsBlocks_Top,0))&lt;&gt;0,INDEX(SectorsBlocks,ROW()-ROW(DL$5)+2,MATCH(SUBSTITUTE(RPName," ",""),SectorsBlocks_Top,0)),""),"")</f>
        <v/>
      </c>
      <c r="DM308" s="250" t="str" cm="1">
        <f t="array" ref="DM308">_xlfn.IFNA(IF(INDEX(SectorsBlocks,ROW()-ROW(DM$5)+2,MATCH(SUBSTITUTE(RPName," ",""),SectorsBlocks_Top,0))&lt;&gt;0,INDEX(SectorsBlocks,ROW()-ROW(DM$5)+2,MATCH(SUBSTITUTE(RPName," ",""),SectorsBlocks_Top,0)+1),""),"")</f>
        <v/>
      </c>
    </row>
    <row r="309" spans="68:117" ht="15" hidden="1" customHeight="1">
      <c r="BP309" s="236">
        <f ca="1"/>
        <v>0.202083333333333</v>
      </c>
      <c r="CL309" s="219">
        <v>1.38888888888889E-2</v>
      </c>
      <c r="CM309" s="219">
        <v>1.7361111111111101E-2</v>
      </c>
      <c r="CN309" s="219">
        <f t="shared" si="646"/>
        <v>0.97916666666666663</v>
      </c>
      <c r="CO309" s="219">
        <f t="shared" si="646"/>
        <v>0.30902777777777779</v>
      </c>
      <c r="CP309" s="219">
        <v>1.7361111111111101E-2</v>
      </c>
      <c r="CQ309" s="219">
        <v>0.203472222222222</v>
      </c>
      <c r="CT309" s="219">
        <v>1.38888888888889E-2</v>
      </c>
      <c r="CU309" s="219">
        <v>1.7361111111111101E-2</v>
      </c>
      <c r="CV309" s="219">
        <f t="shared" si="647"/>
        <v>8.6805555555555552E-2</v>
      </c>
      <c r="CW309" s="219">
        <f t="shared" si="647"/>
        <v>0.30208333333333331</v>
      </c>
      <c r="CX309" s="219">
        <v>1.7361111111111101E-2</v>
      </c>
      <c r="CY309" s="219">
        <v>0.203472222222222</v>
      </c>
      <c r="DL309" s="2" t="str" cm="1">
        <f t="array" ref="DL309">_xlfn.IFNA(IF(INDEX(SectorsBlocks,ROW()-ROW(DL$5)+2,MATCH(SUBSTITUTE(RPName," ",""),SectorsBlocks_Top,0))&lt;&gt;0,INDEX(SectorsBlocks,ROW()-ROW(DL$5)+2,MATCH(SUBSTITUTE(RPName," ",""),SectorsBlocks_Top,0)),""),"")</f>
        <v/>
      </c>
      <c r="DM309" s="250" t="str" cm="1">
        <f t="array" ref="DM309">_xlfn.IFNA(IF(INDEX(SectorsBlocks,ROW()-ROW(DM$5)+2,MATCH(SUBSTITUTE(RPName," ",""),SectorsBlocks_Top,0))&lt;&gt;0,INDEX(SectorsBlocks,ROW()-ROW(DM$5)+2,MATCH(SUBSTITUTE(RPName," ",""),SectorsBlocks_Top,0)+1),""),"")</f>
        <v/>
      </c>
    </row>
    <row r="310" spans="68:117" ht="15" hidden="1" customHeight="1">
      <c r="BP310" s="236">
        <f ca="1"/>
        <v>0.202777777777778</v>
      </c>
      <c r="CL310" s="219">
        <v>1.7361111111111101E-2</v>
      </c>
      <c r="CM310" s="219">
        <v>2.0833333333333301E-2</v>
      </c>
      <c r="CN310" s="219">
        <f t="shared" si="646"/>
        <v>0.97986111111111107</v>
      </c>
      <c r="CO310" s="219">
        <f t="shared" si="646"/>
        <v>0.30972222222222223</v>
      </c>
      <c r="CP310" s="219">
        <v>2.0833333333333301E-2</v>
      </c>
      <c r="CQ310" s="219">
        <v>0.204166666666667</v>
      </c>
      <c r="CT310" s="219">
        <v>1.7361111111111101E-2</v>
      </c>
      <c r="CU310" s="219">
        <v>2.0833333333333301E-2</v>
      </c>
      <c r="CV310" s="219">
        <f t="shared" si="647"/>
        <v>8.7499999999999994E-2</v>
      </c>
      <c r="CW310" s="219">
        <f t="shared" si="647"/>
        <v>0.30277777777777776</v>
      </c>
      <c r="CX310" s="219">
        <v>2.0833333333333301E-2</v>
      </c>
      <c r="CY310" s="219">
        <v>0.204166666666667</v>
      </c>
      <c r="DL310" s="2" t="str" cm="1">
        <f t="array" ref="DL310">_xlfn.IFNA(IF(INDEX(SectorsBlocks,ROW()-ROW(DL$5)+2,MATCH(SUBSTITUTE(RPName," ",""),SectorsBlocks_Top,0))&lt;&gt;0,INDEX(SectorsBlocks,ROW()-ROW(DL$5)+2,MATCH(SUBSTITUTE(RPName," ",""),SectorsBlocks_Top,0)),""),"")</f>
        <v/>
      </c>
      <c r="DM310" s="250" t="str" cm="1">
        <f t="array" ref="DM310">_xlfn.IFNA(IF(INDEX(SectorsBlocks,ROW()-ROW(DM$5)+2,MATCH(SUBSTITUTE(RPName," ",""),SectorsBlocks_Top,0))&lt;&gt;0,INDEX(SectorsBlocks,ROW()-ROW(DM$5)+2,MATCH(SUBSTITUTE(RPName," ",""),SectorsBlocks_Top,0)+1),""),"")</f>
        <v/>
      </c>
    </row>
    <row r="311" spans="68:117" ht="15" hidden="1" customHeight="1">
      <c r="BP311" s="236">
        <f ca="1"/>
        <v>0.203472222222222</v>
      </c>
      <c r="CL311" s="219">
        <v>2.0833333333333301E-2</v>
      </c>
      <c r="CM311" s="219">
        <v>2.4305555555555601E-2</v>
      </c>
      <c r="CN311" s="219">
        <f t="shared" si="646"/>
        <v>0.98055555555555551</v>
      </c>
      <c r="CO311" s="219">
        <f t="shared" si="646"/>
        <v>0.31041666666666667</v>
      </c>
      <c r="CP311" s="219">
        <v>2.4305555555555601E-2</v>
      </c>
      <c r="CQ311" s="219">
        <v>0.20486111111111099</v>
      </c>
      <c r="CT311" s="219">
        <v>2.0833333333333301E-2</v>
      </c>
      <c r="CU311" s="219">
        <v>2.4305555555555601E-2</v>
      </c>
      <c r="CV311" s="219">
        <f t="shared" si="647"/>
        <v>8.8194444444444436E-2</v>
      </c>
      <c r="CW311" s="219">
        <f t="shared" si="647"/>
        <v>0.3034722222222222</v>
      </c>
      <c r="CX311" s="219">
        <v>2.4305555555555601E-2</v>
      </c>
      <c r="CY311" s="219">
        <v>0.20486111111111099</v>
      </c>
      <c r="DL311" s="2" t="str" cm="1">
        <f t="array" ref="DL311">_xlfn.IFNA(IF(INDEX(SectorsBlocks,ROW()-ROW(DL$5)+2,MATCH(SUBSTITUTE(RPName," ",""),SectorsBlocks_Top,0))&lt;&gt;0,INDEX(SectorsBlocks,ROW()-ROW(DL$5)+2,MATCH(SUBSTITUTE(RPName," ",""),SectorsBlocks_Top,0)),""),"")</f>
        <v/>
      </c>
      <c r="DM311" s="250" t="str" cm="1">
        <f t="array" ref="DM311">_xlfn.IFNA(IF(INDEX(SectorsBlocks,ROW()-ROW(DM$5)+2,MATCH(SUBSTITUTE(RPName," ",""),SectorsBlocks_Top,0))&lt;&gt;0,INDEX(SectorsBlocks,ROW()-ROW(DM$5)+2,MATCH(SUBSTITUTE(RPName," ",""),SectorsBlocks_Top,0)+1),""),"")</f>
        <v/>
      </c>
    </row>
    <row r="312" spans="68:117" ht="15" hidden="1" customHeight="1">
      <c r="BP312" s="236">
        <f ca="1"/>
        <v>0.204166666666667</v>
      </c>
      <c r="CL312" s="219">
        <v>2.4305555555555601E-2</v>
      </c>
      <c r="CM312" s="219">
        <v>2.7777777777777801E-2</v>
      </c>
      <c r="CN312" s="219">
        <f t="shared" si="646"/>
        <v>0.98124999999999996</v>
      </c>
      <c r="CO312" s="219">
        <f t="shared" si="646"/>
        <v>0.31111111111111112</v>
      </c>
      <c r="CP312" s="219">
        <v>2.7777777777777801E-2</v>
      </c>
      <c r="CQ312" s="219">
        <v>0.20555555555555599</v>
      </c>
      <c r="CT312" s="219">
        <v>2.4305555555555601E-2</v>
      </c>
      <c r="CU312" s="219">
        <v>2.7777777777777801E-2</v>
      </c>
      <c r="CV312" s="219">
        <f t="shared" si="647"/>
        <v>8.8888888888888892E-2</v>
      </c>
      <c r="CW312" s="219">
        <f t="shared" si="647"/>
        <v>0.30416666666666664</v>
      </c>
      <c r="CX312" s="219">
        <v>2.7777777777777801E-2</v>
      </c>
      <c r="CY312" s="219">
        <v>0.20555555555555599</v>
      </c>
      <c r="DL312" s="2" t="str" cm="1">
        <f t="array" ref="DL312">_xlfn.IFNA(IF(INDEX(SectorsBlocks,ROW()-ROW(DL$5)+2,MATCH(SUBSTITUTE(RPName," ",""),SectorsBlocks_Top,0))&lt;&gt;0,INDEX(SectorsBlocks,ROW()-ROW(DL$5)+2,MATCH(SUBSTITUTE(RPName," ",""),SectorsBlocks_Top,0)),""),"")</f>
        <v/>
      </c>
      <c r="DM312" s="250" t="str" cm="1">
        <f t="array" ref="DM312">_xlfn.IFNA(IF(INDEX(SectorsBlocks,ROW()-ROW(DM$5)+2,MATCH(SUBSTITUTE(RPName," ",""),SectorsBlocks_Top,0))&lt;&gt;0,INDEX(SectorsBlocks,ROW()-ROW(DM$5)+2,MATCH(SUBSTITUTE(RPName," ",""),SectorsBlocks_Top,0)+1),""),"")</f>
        <v/>
      </c>
    </row>
    <row r="313" spans="68:117" ht="15" hidden="1" customHeight="1">
      <c r="BP313" s="236">
        <f ca="1"/>
        <v>0.20486111111111099</v>
      </c>
      <c r="CL313" s="219">
        <v>2.7777777777777801E-2</v>
      </c>
      <c r="CM313" s="219">
        <v>3.125E-2</v>
      </c>
      <c r="CN313" s="219">
        <f t="shared" si="646"/>
        <v>0.9819444444444444</v>
      </c>
      <c r="CO313" s="219">
        <f t="shared" si="646"/>
        <v>0.31180555555555556</v>
      </c>
      <c r="CP313" s="219">
        <v>3.125E-2</v>
      </c>
      <c r="CQ313" s="219">
        <v>0.20624999999999999</v>
      </c>
      <c r="CT313" s="219">
        <v>2.7777777777777801E-2</v>
      </c>
      <c r="CU313" s="219">
        <v>3.125E-2</v>
      </c>
      <c r="CV313" s="219">
        <f t="shared" si="647"/>
        <v>8.9583333333333334E-2</v>
      </c>
      <c r="CW313" s="219">
        <f t="shared" si="647"/>
        <v>0.30486111111111108</v>
      </c>
      <c r="CX313" s="219">
        <v>3.125E-2</v>
      </c>
      <c r="CY313" s="219">
        <v>0.20624999999999999</v>
      </c>
      <c r="DL313" s="2" t="str" cm="1">
        <f t="array" ref="DL313">_xlfn.IFNA(IF(INDEX(SectorsBlocks,ROW()-ROW(DL$5)+2,MATCH(SUBSTITUTE(RPName," ",""),SectorsBlocks_Top,0))&lt;&gt;0,INDEX(SectorsBlocks,ROW()-ROW(DL$5)+2,MATCH(SUBSTITUTE(RPName," ",""),SectorsBlocks_Top,0)),""),"")</f>
        <v/>
      </c>
      <c r="DM313" s="250" t="str" cm="1">
        <f t="array" ref="DM313">_xlfn.IFNA(IF(INDEX(SectorsBlocks,ROW()-ROW(DM$5)+2,MATCH(SUBSTITUTE(RPName," ",""),SectorsBlocks_Top,0))&lt;&gt;0,INDEX(SectorsBlocks,ROW()-ROW(DM$5)+2,MATCH(SUBSTITUTE(RPName," ",""),SectorsBlocks_Top,0)+1),""),"")</f>
        <v/>
      </c>
    </row>
    <row r="314" spans="68:117" ht="15" hidden="1" customHeight="1">
      <c r="BP314" s="236">
        <f ca="1"/>
        <v>0.20555555555555599</v>
      </c>
      <c r="CL314" s="219">
        <v>3.125E-2</v>
      </c>
      <c r="CM314" s="219">
        <v>3.4722222222222203E-2</v>
      </c>
      <c r="CN314" s="219">
        <f t="shared" si="646"/>
        <v>0.98263888888888884</v>
      </c>
      <c r="CO314" s="219">
        <f t="shared" si="646"/>
        <v>0.3125</v>
      </c>
      <c r="CP314" s="219">
        <v>3.4722222222222203E-2</v>
      </c>
      <c r="CQ314" s="219">
        <v>0.20694444444444399</v>
      </c>
      <c r="CT314" s="219">
        <v>3.125E-2</v>
      </c>
      <c r="CU314" s="219">
        <v>3.4722222222222203E-2</v>
      </c>
      <c r="CV314" s="219">
        <f t="shared" si="647"/>
        <v>9.0277777777777776E-2</v>
      </c>
      <c r="CW314" s="219">
        <f t="shared" si="647"/>
        <v>0.30555555555555558</v>
      </c>
      <c r="CX314" s="219">
        <v>3.4722222222222203E-2</v>
      </c>
      <c r="CY314" s="219">
        <v>0.20694444444444399</v>
      </c>
      <c r="DL314" s="2" t="str" cm="1">
        <f t="array" ref="DL314">_xlfn.IFNA(IF(INDEX(SectorsBlocks,ROW()-ROW(DL$5)+2,MATCH(SUBSTITUTE(RPName," ",""),SectorsBlocks_Top,0))&lt;&gt;0,INDEX(SectorsBlocks,ROW()-ROW(DL$5)+2,MATCH(SUBSTITUTE(RPName," ",""),SectorsBlocks_Top,0)),""),"")</f>
        <v/>
      </c>
      <c r="DM314" s="250" t="str" cm="1">
        <f t="array" ref="DM314">_xlfn.IFNA(IF(INDEX(SectorsBlocks,ROW()-ROW(DM$5)+2,MATCH(SUBSTITUTE(RPName," ",""),SectorsBlocks_Top,0))&lt;&gt;0,INDEX(SectorsBlocks,ROW()-ROW(DM$5)+2,MATCH(SUBSTITUTE(RPName," ",""),SectorsBlocks_Top,0)+1),""),"")</f>
        <v/>
      </c>
    </row>
    <row r="315" spans="68:117" ht="15" hidden="1" customHeight="1">
      <c r="BP315" s="236">
        <f ca="1"/>
        <v>0.20624999999999999</v>
      </c>
      <c r="CL315" s="219">
        <v>3.4722222222222203E-2</v>
      </c>
      <c r="CM315" s="219">
        <v>3.8194444444444399E-2</v>
      </c>
      <c r="CN315" s="219">
        <f t="shared" si="646"/>
        <v>0.98333333333333328</v>
      </c>
      <c r="CO315" s="219">
        <f t="shared" si="646"/>
        <v>0.31319444444444444</v>
      </c>
      <c r="CP315" s="219">
        <v>3.8194444444444399E-2</v>
      </c>
      <c r="CQ315" s="219">
        <v>0.20763888888888901</v>
      </c>
      <c r="CT315" s="219">
        <v>3.4722222222222203E-2</v>
      </c>
      <c r="CU315" s="219">
        <v>3.8194444444444399E-2</v>
      </c>
      <c r="CV315" s="219">
        <f t="shared" si="647"/>
        <v>9.0972222222222218E-2</v>
      </c>
      <c r="CW315" s="219">
        <f t="shared" si="647"/>
        <v>0.30625000000000002</v>
      </c>
      <c r="CX315" s="219">
        <v>3.8194444444444399E-2</v>
      </c>
      <c r="CY315" s="219">
        <v>0.20763888888888901</v>
      </c>
      <c r="DL315" s="2" t="str" cm="1">
        <f t="array" ref="DL315">_xlfn.IFNA(IF(INDEX(SectorsBlocks,ROW()-ROW(DL$5)+2,MATCH(SUBSTITUTE(RPName," ",""),SectorsBlocks_Top,0))&lt;&gt;0,INDEX(SectorsBlocks,ROW()-ROW(DL$5)+2,MATCH(SUBSTITUTE(RPName," ",""),SectorsBlocks_Top,0)),""),"")</f>
        <v/>
      </c>
      <c r="DM315" s="250" t="str" cm="1">
        <f t="array" ref="DM315">_xlfn.IFNA(IF(INDEX(SectorsBlocks,ROW()-ROW(DM$5)+2,MATCH(SUBSTITUTE(RPName," ",""),SectorsBlocks_Top,0))&lt;&gt;0,INDEX(SectorsBlocks,ROW()-ROW(DM$5)+2,MATCH(SUBSTITUTE(RPName," ",""),SectorsBlocks_Top,0)+1),""),"")</f>
        <v/>
      </c>
    </row>
    <row r="316" spans="68:117" ht="15" hidden="1" customHeight="1">
      <c r="BP316" s="236">
        <f ca="1"/>
        <v>0.20694444444444399</v>
      </c>
      <c r="CL316" s="219">
        <v>3.8194444444444399E-2</v>
      </c>
      <c r="CM316" s="219">
        <v>4.1666666666666699E-2</v>
      </c>
      <c r="CN316" s="219">
        <f t="shared" si="646"/>
        <v>0.98402777777777772</v>
      </c>
      <c r="CO316" s="219">
        <f t="shared" si="646"/>
        <v>0.31388888888888888</v>
      </c>
      <c r="CP316" s="219">
        <v>4.1666666666666699E-2</v>
      </c>
      <c r="CQ316" s="219">
        <v>0.20833333333333301</v>
      </c>
      <c r="CT316" s="219">
        <v>3.8194444444444399E-2</v>
      </c>
      <c r="CU316" s="219">
        <v>4.1666666666666699E-2</v>
      </c>
      <c r="CV316" s="219">
        <f t="shared" si="647"/>
        <v>9.166666666666666E-2</v>
      </c>
      <c r="CW316" s="219">
        <f t="shared" si="647"/>
        <v>0.30694444444444446</v>
      </c>
      <c r="CX316" s="219">
        <v>4.1666666666666699E-2</v>
      </c>
      <c r="CY316" s="219">
        <v>0.20833333333333301</v>
      </c>
      <c r="DL316" s="2" t="str" cm="1">
        <f t="array" ref="DL316">_xlfn.IFNA(IF(INDEX(SectorsBlocks,ROW()-ROW(DL$5)+2,MATCH(SUBSTITUTE(RPName," ",""),SectorsBlocks_Top,0))&lt;&gt;0,INDEX(SectorsBlocks,ROW()-ROW(DL$5)+2,MATCH(SUBSTITUTE(RPName," ",""),SectorsBlocks_Top,0)),""),"")</f>
        <v/>
      </c>
      <c r="DM316" s="250" t="str" cm="1">
        <f t="array" ref="DM316">_xlfn.IFNA(IF(INDEX(SectorsBlocks,ROW()-ROW(DM$5)+2,MATCH(SUBSTITUTE(RPName," ",""),SectorsBlocks_Top,0))&lt;&gt;0,INDEX(SectorsBlocks,ROW()-ROW(DM$5)+2,MATCH(SUBSTITUTE(RPName," ",""),SectorsBlocks_Top,0)+1),""),"")</f>
        <v/>
      </c>
    </row>
    <row r="317" spans="68:117" ht="15" hidden="1" customHeight="1">
      <c r="BP317" s="236">
        <f ca="1"/>
        <v>0.20763888888888901</v>
      </c>
      <c r="CL317" s="219">
        <v>4.1666666666666699E-2</v>
      </c>
      <c r="CN317" s="219">
        <f t="shared" si="646"/>
        <v>0.98472222222222217</v>
      </c>
      <c r="CO317" s="219">
        <f t="shared" si="646"/>
        <v>0.31458333333333333</v>
      </c>
      <c r="CQ317" s="219">
        <v>0.20902777777777801</v>
      </c>
      <c r="CT317" s="219">
        <v>4.1666666666666699E-2</v>
      </c>
      <c r="CV317" s="219">
        <f t="shared" si="647"/>
        <v>9.2361111111111102E-2</v>
      </c>
      <c r="CW317" s="219">
        <f t="shared" si="647"/>
        <v>0.30763888888888891</v>
      </c>
      <c r="CY317" s="219">
        <v>0.20902777777777801</v>
      </c>
      <c r="DL317" s="2" t="str" cm="1">
        <f t="array" ref="DL317">_xlfn.IFNA(IF(INDEX(SectorsBlocks,ROW()-ROW(DL$5)+2,MATCH(SUBSTITUTE(RPName," ",""),SectorsBlocks_Top,0))&lt;&gt;0,INDEX(SectorsBlocks,ROW()-ROW(DL$5)+2,MATCH(SUBSTITUTE(RPName," ",""),SectorsBlocks_Top,0)),""),"")</f>
        <v/>
      </c>
      <c r="DM317" s="250" t="str" cm="1">
        <f t="array" ref="DM317">_xlfn.IFNA(IF(INDEX(SectorsBlocks,ROW()-ROW(DM$5)+2,MATCH(SUBSTITUTE(RPName," ",""),SectorsBlocks_Top,0))&lt;&gt;0,INDEX(SectorsBlocks,ROW()-ROW(DM$5)+2,MATCH(SUBSTITUTE(RPName," ",""),SectorsBlocks_Top,0)+1),""),"")</f>
        <v/>
      </c>
    </row>
    <row r="318" spans="68:117" ht="15" hidden="1" customHeight="1">
      <c r="BP318" s="236">
        <f ca="1"/>
        <v>0.20833333333333301</v>
      </c>
      <c r="CN318" s="219">
        <f t="shared" si="646"/>
        <v>0.98541666666666672</v>
      </c>
      <c r="CO318" s="219">
        <f t="shared" si="646"/>
        <v>0.31527777777777777</v>
      </c>
      <c r="CQ318" s="219">
        <v>0.209722222222222</v>
      </c>
      <c r="CV318" s="219">
        <f t="shared" si="647"/>
        <v>9.3055555555555558E-2</v>
      </c>
      <c r="CW318" s="219">
        <f t="shared" si="647"/>
        <v>0.30833333333333335</v>
      </c>
      <c r="CY318" s="219">
        <v>0.209722222222222</v>
      </c>
      <c r="DL318" s="2" t="str" cm="1">
        <f t="array" ref="DL318">_xlfn.IFNA(IF(INDEX(SectorsBlocks,ROW()-ROW(DL$5)+2,MATCH(SUBSTITUTE(RPName," ",""),SectorsBlocks_Top,0))&lt;&gt;0,INDEX(SectorsBlocks,ROW()-ROW(DL$5)+2,MATCH(SUBSTITUTE(RPName," ",""),SectorsBlocks_Top,0)),""),"")</f>
        <v/>
      </c>
      <c r="DM318" s="250" t="str" cm="1">
        <f t="array" ref="DM318">_xlfn.IFNA(IF(INDEX(SectorsBlocks,ROW()-ROW(DM$5)+2,MATCH(SUBSTITUTE(RPName," ",""),SectorsBlocks_Top,0))&lt;&gt;0,INDEX(SectorsBlocks,ROW()-ROW(DM$5)+2,MATCH(SUBSTITUTE(RPName," ",""),SectorsBlocks_Top,0)+1),""),"")</f>
        <v/>
      </c>
    </row>
    <row r="319" spans="68:117" ht="15" hidden="1" customHeight="1">
      <c r="BP319" s="236">
        <f ca="1"/>
        <v>0.20902777777777801</v>
      </c>
      <c r="CN319" s="219">
        <f t="shared" si="646"/>
        <v>0.98611111111111116</v>
      </c>
      <c r="CO319" s="219">
        <f t="shared" si="646"/>
        <v>0.31597222222222221</v>
      </c>
      <c r="CQ319" s="219">
        <v>0.210416666666667</v>
      </c>
      <c r="CV319" s="219">
        <f t="shared" si="647"/>
        <v>9.375E-2</v>
      </c>
      <c r="CW319" s="219">
        <f t="shared" si="647"/>
        <v>0.30902777777777779</v>
      </c>
      <c r="CY319" s="219">
        <v>0.210416666666667</v>
      </c>
      <c r="DL319" s="2" t="str" cm="1">
        <f t="array" ref="DL319">_xlfn.IFNA(IF(INDEX(SectorsBlocks,ROW()-ROW(DL$5)+2,MATCH(SUBSTITUTE(RPName," ",""),SectorsBlocks_Top,0))&lt;&gt;0,INDEX(SectorsBlocks,ROW()-ROW(DL$5)+2,MATCH(SUBSTITUTE(RPName," ",""),SectorsBlocks_Top,0)),""),"")</f>
        <v/>
      </c>
      <c r="DM319" s="250" t="str" cm="1">
        <f t="array" ref="DM319">_xlfn.IFNA(IF(INDEX(SectorsBlocks,ROW()-ROW(DM$5)+2,MATCH(SUBSTITUTE(RPName," ",""),SectorsBlocks_Top,0))&lt;&gt;0,INDEX(SectorsBlocks,ROW()-ROW(DM$5)+2,MATCH(SUBSTITUTE(RPName," ",""),SectorsBlocks_Top,0)+1),""),"")</f>
        <v/>
      </c>
    </row>
    <row r="320" spans="68:117" ht="15" hidden="1" customHeight="1">
      <c r="BP320" s="236">
        <f ca="1"/>
        <v>0.209722222222222</v>
      </c>
      <c r="CN320" s="219">
        <f t="shared" ref="CN320:CO335" si="648">IF(CN319=1,TIME(0,1,0),TIME(HOUR(CN319),MINUTE(CN319),0)+TIME(0,1,0))</f>
        <v>0.9868055555555556</v>
      </c>
      <c r="CO320" s="219">
        <f t="shared" si="648"/>
        <v>0.31666666666666665</v>
      </c>
      <c r="CQ320" s="219">
        <v>0.211111111111111</v>
      </c>
      <c r="CV320" s="219">
        <f t="shared" ref="CV320:CW335" si="649">IF(CV319=1,TIME(0,1,0),TIME(HOUR(CV319),MINUTE(CV319),0)+TIME(0,1,0))</f>
        <v>9.4444444444444442E-2</v>
      </c>
      <c r="CW320" s="219">
        <f t="shared" si="649"/>
        <v>0.30972222222222223</v>
      </c>
      <c r="CY320" s="219">
        <v>0.211111111111111</v>
      </c>
      <c r="DL320" s="2" t="str" cm="1">
        <f t="array" ref="DL320">_xlfn.IFNA(IF(INDEX(SectorsBlocks,ROW()-ROW(DL$5)+2,MATCH(SUBSTITUTE(RPName," ",""),SectorsBlocks_Top,0))&lt;&gt;0,INDEX(SectorsBlocks,ROW()-ROW(DL$5)+2,MATCH(SUBSTITUTE(RPName," ",""),SectorsBlocks_Top,0)),""),"")</f>
        <v/>
      </c>
      <c r="DM320" s="250" t="str" cm="1">
        <f t="array" ref="DM320">_xlfn.IFNA(IF(INDEX(SectorsBlocks,ROW()-ROW(DM$5)+2,MATCH(SUBSTITUTE(RPName," ",""),SectorsBlocks_Top,0))&lt;&gt;0,INDEX(SectorsBlocks,ROW()-ROW(DM$5)+2,MATCH(SUBSTITUTE(RPName," ",""),SectorsBlocks_Top,0)+1),""),"")</f>
        <v/>
      </c>
    </row>
    <row r="321" spans="68:117" ht="15" hidden="1" customHeight="1">
      <c r="BP321" s="236">
        <f ca="1"/>
        <v>0.210416666666667</v>
      </c>
      <c r="CN321" s="219">
        <f t="shared" si="648"/>
        <v>0.98750000000000004</v>
      </c>
      <c r="CO321" s="219">
        <f t="shared" si="648"/>
        <v>0.31736111111111109</v>
      </c>
      <c r="CQ321" s="219">
        <v>0.211805555555556</v>
      </c>
      <c r="CV321" s="219">
        <f t="shared" si="649"/>
        <v>9.5138888888888884E-2</v>
      </c>
      <c r="CW321" s="219">
        <f t="shared" si="649"/>
        <v>0.31041666666666667</v>
      </c>
      <c r="CY321" s="219">
        <v>0.211805555555556</v>
      </c>
      <c r="DL321" s="2" t="str" cm="1">
        <f t="array" ref="DL321">_xlfn.IFNA(IF(INDEX(SectorsBlocks,ROW()-ROW(DL$5)+2,MATCH(SUBSTITUTE(RPName," ",""),SectorsBlocks_Top,0))&lt;&gt;0,INDEX(SectorsBlocks,ROW()-ROW(DL$5)+2,MATCH(SUBSTITUTE(RPName," ",""),SectorsBlocks_Top,0)),""),"")</f>
        <v/>
      </c>
      <c r="DM321" s="250" t="str" cm="1">
        <f t="array" ref="DM321">_xlfn.IFNA(IF(INDEX(SectorsBlocks,ROW()-ROW(DM$5)+2,MATCH(SUBSTITUTE(RPName," ",""),SectorsBlocks_Top,0))&lt;&gt;0,INDEX(SectorsBlocks,ROW()-ROW(DM$5)+2,MATCH(SUBSTITUTE(RPName," ",""),SectorsBlocks_Top,0)+1),""),"")</f>
        <v/>
      </c>
    </row>
    <row r="322" spans="68:117" ht="15" hidden="1" customHeight="1">
      <c r="BP322" s="236">
        <f ca="1"/>
        <v>0.211111111111111</v>
      </c>
      <c r="CN322" s="219">
        <f t="shared" si="648"/>
        <v>0.98819444444444449</v>
      </c>
      <c r="CO322" s="219">
        <f t="shared" si="648"/>
        <v>0.31805555555555554</v>
      </c>
      <c r="CQ322" s="219">
        <v>0.21249999999999999</v>
      </c>
      <c r="CV322" s="219">
        <f t="shared" si="649"/>
        <v>9.5833333333333326E-2</v>
      </c>
      <c r="CW322" s="219">
        <f t="shared" si="649"/>
        <v>0.31111111111111112</v>
      </c>
      <c r="CY322" s="219">
        <v>0.21249999999999999</v>
      </c>
      <c r="DL322" s="2" t="str" cm="1">
        <f t="array" ref="DL322">_xlfn.IFNA(IF(INDEX(SectorsBlocks,ROW()-ROW(DL$5)+2,MATCH(SUBSTITUTE(RPName," ",""),SectorsBlocks_Top,0))&lt;&gt;0,INDEX(SectorsBlocks,ROW()-ROW(DL$5)+2,MATCH(SUBSTITUTE(RPName," ",""),SectorsBlocks_Top,0)),""),"")</f>
        <v/>
      </c>
      <c r="DM322" s="250" t="str" cm="1">
        <f t="array" ref="DM322">_xlfn.IFNA(IF(INDEX(SectorsBlocks,ROW()-ROW(DM$5)+2,MATCH(SUBSTITUTE(RPName," ",""),SectorsBlocks_Top,0))&lt;&gt;0,INDEX(SectorsBlocks,ROW()-ROW(DM$5)+2,MATCH(SUBSTITUTE(RPName," ",""),SectorsBlocks_Top,0)+1),""),"")</f>
        <v/>
      </c>
    </row>
    <row r="323" spans="68:117" ht="15" hidden="1" customHeight="1">
      <c r="BP323" s="236">
        <f ca="1"/>
        <v>0.211805555555556</v>
      </c>
      <c r="CN323" s="219">
        <f t="shared" si="648"/>
        <v>0.98888888888888893</v>
      </c>
      <c r="CO323" s="219">
        <f t="shared" si="648"/>
        <v>0.31874999999999998</v>
      </c>
      <c r="CQ323" s="219">
        <v>0.21319444444444399</v>
      </c>
      <c r="CV323" s="219">
        <f t="shared" si="649"/>
        <v>9.6527777777777782E-2</v>
      </c>
      <c r="CW323" s="219">
        <f t="shared" si="649"/>
        <v>0.31180555555555556</v>
      </c>
      <c r="CY323" s="219">
        <v>0.21319444444444399</v>
      </c>
      <c r="DL323" s="2" t="str" cm="1">
        <f t="array" ref="DL323">_xlfn.IFNA(IF(INDEX(SectorsBlocks,ROW()-ROW(DL$5)+2,MATCH(SUBSTITUTE(RPName," ",""),SectorsBlocks_Top,0))&lt;&gt;0,INDEX(SectorsBlocks,ROW()-ROW(DL$5)+2,MATCH(SUBSTITUTE(RPName," ",""),SectorsBlocks_Top,0)),""),"")</f>
        <v/>
      </c>
      <c r="DM323" s="250" t="str" cm="1">
        <f t="array" ref="DM323">_xlfn.IFNA(IF(INDEX(SectorsBlocks,ROW()-ROW(DM$5)+2,MATCH(SUBSTITUTE(RPName," ",""),SectorsBlocks_Top,0))&lt;&gt;0,INDEX(SectorsBlocks,ROW()-ROW(DM$5)+2,MATCH(SUBSTITUTE(RPName," ",""),SectorsBlocks_Top,0)+1),""),"")</f>
        <v/>
      </c>
    </row>
    <row r="324" spans="68:117" ht="15" hidden="1" customHeight="1">
      <c r="BP324" s="236">
        <f ca="1"/>
        <v>0.21249999999999999</v>
      </c>
      <c r="CN324" s="219">
        <f t="shared" si="648"/>
        <v>0.98958333333333337</v>
      </c>
      <c r="CO324" s="219">
        <f t="shared" si="648"/>
        <v>0.31944444444444442</v>
      </c>
      <c r="CQ324" s="219">
        <v>0.21388888888888899</v>
      </c>
      <c r="CV324" s="219">
        <f t="shared" si="649"/>
        <v>9.7222222222222224E-2</v>
      </c>
      <c r="CW324" s="219">
        <f t="shared" si="649"/>
        <v>0.3125</v>
      </c>
      <c r="CY324" s="219">
        <v>0.21388888888888899</v>
      </c>
      <c r="DL324" s="2" t="str" cm="1">
        <f t="array" ref="DL324">_xlfn.IFNA(IF(INDEX(SectorsBlocks,ROW()-ROW(DL$5)+2,MATCH(SUBSTITUTE(RPName," ",""),SectorsBlocks_Top,0))&lt;&gt;0,INDEX(SectorsBlocks,ROW()-ROW(DL$5)+2,MATCH(SUBSTITUTE(RPName," ",""),SectorsBlocks_Top,0)),""),"")</f>
        <v/>
      </c>
      <c r="DM324" s="250" t="str" cm="1">
        <f t="array" ref="DM324">_xlfn.IFNA(IF(INDEX(SectorsBlocks,ROW()-ROW(DM$5)+2,MATCH(SUBSTITUTE(RPName," ",""),SectorsBlocks_Top,0))&lt;&gt;0,INDEX(SectorsBlocks,ROW()-ROW(DM$5)+2,MATCH(SUBSTITUTE(RPName," ",""),SectorsBlocks_Top,0)+1),""),"")</f>
        <v/>
      </c>
    </row>
    <row r="325" spans="68:117" ht="15" hidden="1" customHeight="1">
      <c r="BP325" s="236">
        <f ca="1"/>
        <v>0.21319444444444399</v>
      </c>
      <c r="CN325" s="219">
        <f t="shared" si="648"/>
        <v>0.99027777777777781</v>
      </c>
      <c r="CO325" s="219">
        <f t="shared" si="648"/>
        <v>0.32013888888888886</v>
      </c>
      <c r="CQ325" s="219">
        <v>0.21458333333333299</v>
      </c>
      <c r="CV325" s="219">
        <f t="shared" si="649"/>
        <v>9.7916666666666666E-2</v>
      </c>
      <c r="CW325" s="219">
        <f t="shared" si="649"/>
        <v>0.31319444444444444</v>
      </c>
      <c r="CY325" s="219">
        <v>0.21458333333333299</v>
      </c>
      <c r="DL325" s="2" t="str" cm="1">
        <f t="array" ref="DL325">_xlfn.IFNA(IF(INDEX(SectorsBlocks,ROW()-ROW(DL$5)+2,MATCH(SUBSTITUTE(RPName," ",""),SectorsBlocks_Top,0))&lt;&gt;0,INDEX(SectorsBlocks,ROW()-ROW(DL$5)+2,MATCH(SUBSTITUTE(RPName," ",""),SectorsBlocks_Top,0)),""),"")</f>
        <v/>
      </c>
      <c r="DM325" s="250" t="str" cm="1">
        <f t="array" ref="DM325">_xlfn.IFNA(IF(INDEX(SectorsBlocks,ROW()-ROW(DM$5)+2,MATCH(SUBSTITUTE(RPName," ",""),SectorsBlocks_Top,0))&lt;&gt;0,INDEX(SectorsBlocks,ROW()-ROW(DM$5)+2,MATCH(SUBSTITUTE(RPName," ",""),SectorsBlocks_Top,0)+1),""),"")</f>
        <v/>
      </c>
    </row>
    <row r="326" spans="68:117" ht="15" hidden="1" customHeight="1">
      <c r="BP326" s="236">
        <f ca="1"/>
        <v>0.21388888888888899</v>
      </c>
      <c r="CN326" s="219">
        <f t="shared" si="648"/>
        <v>0.99097222222222225</v>
      </c>
      <c r="CO326" s="219">
        <f t="shared" si="648"/>
        <v>0.3208333333333333</v>
      </c>
      <c r="CQ326" s="219">
        <v>0.21527777777777801</v>
      </c>
      <c r="CV326" s="219">
        <f t="shared" si="649"/>
        <v>9.8611111111111108E-2</v>
      </c>
      <c r="CW326" s="219">
        <f t="shared" si="649"/>
        <v>0.31388888888888888</v>
      </c>
      <c r="CY326" s="219">
        <v>0.21527777777777801</v>
      </c>
      <c r="DL326" s="2" t="str" cm="1">
        <f t="array" ref="DL326">_xlfn.IFNA(IF(INDEX(SectorsBlocks,ROW()-ROW(DL$5)+2,MATCH(SUBSTITUTE(RPName," ",""),SectorsBlocks_Top,0))&lt;&gt;0,INDEX(SectorsBlocks,ROW()-ROW(DL$5)+2,MATCH(SUBSTITUTE(RPName," ",""),SectorsBlocks_Top,0)),""),"")</f>
        <v/>
      </c>
      <c r="DM326" s="250" t="str" cm="1">
        <f t="array" ref="DM326">_xlfn.IFNA(IF(INDEX(SectorsBlocks,ROW()-ROW(DM$5)+2,MATCH(SUBSTITUTE(RPName," ",""),SectorsBlocks_Top,0))&lt;&gt;0,INDEX(SectorsBlocks,ROW()-ROW(DM$5)+2,MATCH(SUBSTITUTE(RPName," ",""),SectorsBlocks_Top,0)+1),""),"")</f>
        <v/>
      </c>
    </row>
    <row r="327" spans="68:117" ht="15" hidden="1" customHeight="1">
      <c r="BP327" s="236">
        <f ca="1"/>
        <v>0.21458333333333299</v>
      </c>
      <c r="CN327" s="219">
        <f t="shared" si="648"/>
        <v>0.9916666666666667</v>
      </c>
      <c r="CO327" s="219">
        <f t="shared" si="648"/>
        <v>0.3215277777777778</v>
      </c>
      <c r="CQ327" s="219">
        <v>0.21597222222222201</v>
      </c>
      <c r="CV327" s="219">
        <f t="shared" si="649"/>
        <v>9.930555555555555E-2</v>
      </c>
      <c r="CW327" s="219">
        <f t="shared" si="649"/>
        <v>0.31458333333333333</v>
      </c>
      <c r="CY327" s="219">
        <v>0.21597222222222201</v>
      </c>
      <c r="DL327" s="2" t="str" cm="1">
        <f t="array" ref="DL327">_xlfn.IFNA(IF(INDEX(SectorsBlocks,ROW()-ROW(DL$5)+2,MATCH(SUBSTITUTE(RPName," ",""),SectorsBlocks_Top,0))&lt;&gt;0,INDEX(SectorsBlocks,ROW()-ROW(DL$5)+2,MATCH(SUBSTITUTE(RPName," ",""),SectorsBlocks_Top,0)),""),"")</f>
        <v/>
      </c>
      <c r="DM327" s="250" t="str" cm="1">
        <f t="array" ref="DM327">_xlfn.IFNA(IF(INDEX(SectorsBlocks,ROW()-ROW(DM$5)+2,MATCH(SUBSTITUTE(RPName," ",""),SectorsBlocks_Top,0))&lt;&gt;0,INDEX(SectorsBlocks,ROW()-ROW(DM$5)+2,MATCH(SUBSTITUTE(RPName," ",""),SectorsBlocks_Top,0)+1),""),"")</f>
        <v/>
      </c>
    </row>
    <row r="328" spans="68:117" ht="15" hidden="1" customHeight="1">
      <c r="BP328" s="236">
        <f ca="1"/>
        <v>0.21527777777777801</v>
      </c>
      <c r="CN328" s="219">
        <f t="shared" si="648"/>
        <v>0.99236111111111114</v>
      </c>
      <c r="CO328" s="219">
        <f t="shared" si="648"/>
        <v>0.32222222222222224</v>
      </c>
      <c r="CQ328" s="219">
        <v>0.21666666666666701</v>
      </c>
      <c r="CV328" s="219">
        <f t="shared" si="649"/>
        <v>9.9999999999999992E-2</v>
      </c>
      <c r="CW328" s="219">
        <f t="shared" si="649"/>
        <v>0.31527777777777777</v>
      </c>
      <c r="CY328" s="219">
        <v>0.21666666666666701</v>
      </c>
      <c r="DL328" s="2" t="str" cm="1">
        <f t="array" ref="DL328">_xlfn.IFNA(IF(INDEX(SectorsBlocks,ROW()-ROW(DL$5)+2,MATCH(SUBSTITUTE(RPName," ",""),SectorsBlocks_Top,0))&lt;&gt;0,INDEX(SectorsBlocks,ROW()-ROW(DL$5)+2,MATCH(SUBSTITUTE(RPName," ",""),SectorsBlocks_Top,0)),""),"")</f>
        <v/>
      </c>
      <c r="DM328" s="250" t="str" cm="1">
        <f t="array" ref="DM328">_xlfn.IFNA(IF(INDEX(SectorsBlocks,ROW()-ROW(DM$5)+2,MATCH(SUBSTITUTE(RPName," ",""),SectorsBlocks_Top,0))&lt;&gt;0,INDEX(SectorsBlocks,ROW()-ROW(DM$5)+2,MATCH(SUBSTITUTE(RPName," ",""),SectorsBlocks_Top,0)+1),""),"")</f>
        <v/>
      </c>
    </row>
    <row r="329" spans="68:117" ht="15" hidden="1" customHeight="1">
      <c r="BP329" s="236">
        <f ca="1"/>
        <v>0.21597222222222201</v>
      </c>
      <c r="CN329" s="219">
        <f t="shared" si="648"/>
        <v>0.99305555555555558</v>
      </c>
      <c r="CO329" s="219">
        <f t="shared" si="648"/>
        <v>0.32291666666666669</v>
      </c>
      <c r="CQ329" s="219">
        <v>0.21736111111111101</v>
      </c>
      <c r="CV329" s="219">
        <f t="shared" si="649"/>
        <v>0.10069444444444445</v>
      </c>
      <c r="CW329" s="219">
        <f t="shared" si="649"/>
        <v>0.31597222222222221</v>
      </c>
      <c r="CY329" s="219">
        <v>0.21736111111111101</v>
      </c>
      <c r="DL329" s="2" t="str" cm="1">
        <f t="array" ref="DL329">_xlfn.IFNA(IF(INDEX(SectorsBlocks,ROW()-ROW(DL$5)+2,MATCH(SUBSTITUTE(RPName," ",""),SectorsBlocks_Top,0))&lt;&gt;0,INDEX(SectorsBlocks,ROW()-ROW(DL$5)+2,MATCH(SUBSTITUTE(RPName," ",""),SectorsBlocks_Top,0)),""),"")</f>
        <v/>
      </c>
      <c r="DM329" s="250" t="str" cm="1">
        <f t="array" ref="DM329">_xlfn.IFNA(IF(INDEX(SectorsBlocks,ROW()-ROW(DM$5)+2,MATCH(SUBSTITUTE(RPName," ",""),SectorsBlocks_Top,0))&lt;&gt;0,INDEX(SectorsBlocks,ROW()-ROW(DM$5)+2,MATCH(SUBSTITUTE(RPName," ",""),SectorsBlocks_Top,0)+1),""),"")</f>
        <v/>
      </c>
    </row>
    <row r="330" spans="68:117" ht="15" hidden="1" customHeight="1">
      <c r="BP330" s="236">
        <f ca="1"/>
        <v>0.21666666666666701</v>
      </c>
      <c r="CN330" s="219">
        <f t="shared" si="648"/>
        <v>0.99375000000000002</v>
      </c>
      <c r="CO330" s="219">
        <f t="shared" si="648"/>
        <v>0.32361111111111113</v>
      </c>
      <c r="CQ330" s="219">
        <v>0.218055555555556</v>
      </c>
      <c r="CV330" s="219">
        <f t="shared" si="649"/>
        <v>0.10138888888888889</v>
      </c>
      <c r="CW330" s="219">
        <f t="shared" si="649"/>
        <v>0.31666666666666665</v>
      </c>
      <c r="CY330" s="219">
        <v>0.218055555555556</v>
      </c>
      <c r="DL330" s="2" t="str" cm="1">
        <f t="array" ref="DL330">_xlfn.IFNA(IF(INDEX(SectorsBlocks,ROW()-ROW(DL$5)+2,MATCH(SUBSTITUTE(RPName," ",""),SectorsBlocks_Top,0))&lt;&gt;0,INDEX(SectorsBlocks,ROW()-ROW(DL$5)+2,MATCH(SUBSTITUTE(RPName," ",""),SectorsBlocks_Top,0)),""),"")</f>
        <v/>
      </c>
      <c r="DM330" s="250" t="str" cm="1">
        <f t="array" ref="DM330">_xlfn.IFNA(IF(INDEX(SectorsBlocks,ROW()-ROW(DM$5)+2,MATCH(SUBSTITUTE(RPName," ",""),SectorsBlocks_Top,0))&lt;&gt;0,INDEX(SectorsBlocks,ROW()-ROW(DM$5)+2,MATCH(SUBSTITUTE(RPName," ",""),SectorsBlocks_Top,0)+1),""),"")</f>
        <v/>
      </c>
    </row>
    <row r="331" spans="68:117" ht="15" hidden="1" customHeight="1">
      <c r="BP331" s="236">
        <f ca="1"/>
        <v>0.21736111111111101</v>
      </c>
      <c r="CN331" s="219">
        <f t="shared" si="648"/>
        <v>0.99444444444444446</v>
      </c>
      <c r="CO331" s="219">
        <f t="shared" si="648"/>
        <v>0.32430555555555557</v>
      </c>
      <c r="CQ331" s="219">
        <v>0.21875</v>
      </c>
      <c r="CV331" s="219">
        <f t="shared" si="649"/>
        <v>0.10208333333333333</v>
      </c>
      <c r="CW331" s="219">
        <f t="shared" si="649"/>
        <v>0.31736111111111109</v>
      </c>
      <c r="CY331" s="219">
        <v>0.21875</v>
      </c>
      <c r="DL331" s="2" t="str" cm="1">
        <f t="array" ref="DL331">_xlfn.IFNA(IF(INDEX(SectorsBlocks,ROW()-ROW(DL$5)+2,MATCH(SUBSTITUTE(RPName," ",""),SectorsBlocks_Top,0))&lt;&gt;0,INDEX(SectorsBlocks,ROW()-ROW(DL$5)+2,MATCH(SUBSTITUTE(RPName," ",""),SectorsBlocks_Top,0)),""),"")</f>
        <v/>
      </c>
      <c r="DM331" s="250" t="str" cm="1">
        <f t="array" ref="DM331">_xlfn.IFNA(IF(INDEX(SectorsBlocks,ROW()-ROW(DM$5)+2,MATCH(SUBSTITUTE(RPName," ",""),SectorsBlocks_Top,0))&lt;&gt;0,INDEX(SectorsBlocks,ROW()-ROW(DM$5)+2,MATCH(SUBSTITUTE(RPName," ",""),SectorsBlocks_Top,0)+1),""),"")</f>
        <v/>
      </c>
    </row>
    <row r="332" spans="68:117" ht="15" hidden="1" customHeight="1">
      <c r="BP332" s="236">
        <f ca="1"/>
        <v>0.218055555555556</v>
      </c>
      <c r="CN332" s="219">
        <f t="shared" si="648"/>
        <v>0.99513888888888891</v>
      </c>
      <c r="CO332" s="219">
        <f t="shared" si="648"/>
        <v>0.32500000000000001</v>
      </c>
      <c r="CQ332" s="219">
        <v>0.219444444444444</v>
      </c>
      <c r="CV332" s="219">
        <f t="shared" si="649"/>
        <v>0.10277777777777777</v>
      </c>
      <c r="CW332" s="219">
        <f t="shared" si="649"/>
        <v>0.31805555555555554</v>
      </c>
      <c r="CY332" s="219">
        <v>0.219444444444444</v>
      </c>
      <c r="DL332" s="2" t="str" cm="1">
        <f t="array" ref="DL332">_xlfn.IFNA(IF(INDEX(SectorsBlocks,ROW()-ROW(DL$5)+2,MATCH(SUBSTITUTE(RPName," ",""),SectorsBlocks_Top,0))&lt;&gt;0,INDEX(SectorsBlocks,ROW()-ROW(DL$5)+2,MATCH(SUBSTITUTE(RPName," ",""),SectorsBlocks_Top,0)),""),"")</f>
        <v/>
      </c>
      <c r="DM332" s="250" t="str" cm="1">
        <f t="array" ref="DM332">_xlfn.IFNA(IF(INDEX(SectorsBlocks,ROW()-ROW(DM$5)+2,MATCH(SUBSTITUTE(RPName," ",""),SectorsBlocks_Top,0))&lt;&gt;0,INDEX(SectorsBlocks,ROW()-ROW(DM$5)+2,MATCH(SUBSTITUTE(RPName," ",""),SectorsBlocks_Top,0)+1),""),"")</f>
        <v/>
      </c>
    </row>
    <row r="333" spans="68:117" ht="15" hidden="1" customHeight="1">
      <c r="BP333" s="236">
        <f ca="1"/>
        <v>0.21875</v>
      </c>
      <c r="CN333" s="219">
        <f t="shared" si="648"/>
        <v>0.99583333333333335</v>
      </c>
      <c r="CO333" s="219">
        <f t="shared" si="648"/>
        <v>0.32569444444444445</v>
      </c>
      <c r="CQ333" s="219">
        <v>0.22013888888888899</v>
      </c>
      <c r="CV333" s="219">
        <f t="shared" si="649"/>
        <v>0.10347222222222222</v>
      </c>
      <c r="CW333" s="219">
        <f t="shared" si="649"/>
        <v>0.31874999999999998</v>
      </c>
      <c r="CY333" s="219">
        <v>0.22013888888888899</v>
      </c>
      <c r="DL333" s="2" t="str" cm="1">
        <f t="array" ref="DL333">_xlfn.IFNA(IF(INDEX(SectorsBlocks,ROW()-ROW(DL$5)+2,MATCH(SUBSTITUTE(RPName," ",""),SectorsBlocks_Top,0))&lt;&gt;0,INDEX(SectorsBlocks,ROW()-ROW(DL$5)+2,MATCH(SUBSTITUTE(RPName," ",""),SectorsBlocks_Top,0)),""),"")</f>
        <v/>
      </c>
      <c r="DM333" s="250" t="str" cm="1">
        <f t="array" ref="DM333">_xlfn.IFNA(IF(INDEX(SectorsBlocks,ROW()-ROW(DM$5)+2,MATCH(SUBSTITUTE(RPName," ",""),SectorsBlocks_Top,0))&lt;&gt;0,INDEX(SectorsBlocks,ROW()-ROW(DM$5)+2,MATCH(SUBSTITUTE(RPName," ",""),SectorsBlocks_Top,0)+1),""),"")</f>
        <v/>
      </c>
    </row>
    <row r="334" spans="68:117" ht="15" hidden="1" customHeight="1">
      <c r="BP334" s="236">
        <f ca="1"/>
        <v>0.219444444444444</v>
      </c>
      <c r="CN334" s="219">
        <f t="shared" si="648"/>
        <v>0.99652777777777779</v>
      </c>
      <c r="CO334" s="219">
        <f t="shared" si="648"/>
        <v>0.3263888888888889</v>
      </c>
      <c r="CQ334" s="219">
        <v>0.22083333333333299</v>
      </c>
      <c r="CV334" s="219">
        <f t="shared" si="649"/>
        <v>0.10416666666666666</v>
      </c>
      <c r="CW334" s="219">
        <f t="shared" si="649"/>
        <v>0.31944444444444442</v>
      </c>
      <c r="CY334" s="219">
        <v>0.22083333333333299</v>
      </c>
      <c r="DL334" s="2" t="str" cm="1">
        <f t="array" ref="DL334">_xlfn.IFNA(IF(INDEX(SectorsBlocks,ROW()-ROW(DL$5)+2,MATCH(SUBSTITUTE(RPName," ",""),SectorsBlocks_Top,0))&lt;&gt;0,INDEX(SectorsBlocks,ROW()-ROW(DL$5)+2,MATCH(SUBSTITUTE(RPName," ",""),SectorsBlocks_Top,0)),""),"")</f>
        <v/>
      </c>
      <c r="DM334" s="250" t="str" cm="1">
        <f t="array" ref="DM334">_xlfn.IFNA(IF(INDEX(SectorsBlocks,ROW()-ROW(DM$5)+2,MATCH(SUBSTITUTE(RPName," ",""),SectorsBlocks_Top,0))&lt;&gt;0,INDEX(SectorsBlocks,ROW()-ROW(DM$5)+2,MATCH(SUBSTITUTE(RPName," ",""),SectorsBlocks_Top,0)+1),""),"")</f>
        <v/>
      </c>
    </row>
    <row r="335" spans="68:117" ht="15" hidden="1" customHeight="1">
      <c r="BP335" s="236">
        <f ca="1"/>
        <v>0.22013888888888899</v>
      </c>
      <c r="CN335" s="219">
        <f t="shared" si="648"/>
        <v>0.99722222222222223</v>
      </c>
      <c r="CO335" s="219">
        <f t="shared" si="648"/>
        <v>0.32708333333333334</v>
      </c>
      <c r="CQ335" s="219">
        <v>0.22152777777777799</v>
      </c>
      <c r="CV335" s="219">
        <f t="shared" si="649"/>
        <v>0.10486111111111111</v>
      </c>
      <c r="CW335" s="219">
        <f t="shared" si="649"/>
        <v>0.32013888888888886</v>
      </c>
      <c r="CY335" s="219">
        <v>0.22152777777777799</v>
      </c>
      <c r="DL335" s="2" t="str" cm="1">
        <f t="array" ref="DL335">_xlfn.IFNA(IF(INDEX(SectorsBlocks,ROW()-ROW(DL$5)+2,MATCH(SUBSTITUTE(RPName," ",""),SectorsBlocks_Top,0))&lt;&gt;0,INDEX(SectorsBlocks,ROW()-ROW(DL$5)+2,MATCH(SUBSTITUTE(RPName," ",""),SectorsBlocks_Top,0)),""),"")</f>
        <v/>
      </c>
      <c r="DM335" s="250" t="str" cm="1">
        <f t="array" ref="DM335">_xlfn.IFNA(IF(INDEX(SectorsBlocks,ROW()-ROW(DM$5)+2,MATCH(SUBSTITUTE(RPName," ",""),SectorsBlocks_Top,0))&lt;&gt;0,INDEX(SectorsBlocks,ROW()-ROW(DM$5)+2,MATCH(SUBSTITUTE(RPName," ",""),SectorsBlocks_Top,0)+1),""),"")</f>
        <v/>
      </c>
    </row>
    <row r="336" spans="68:117" ht="15" hidden="1" customHeight="1">
      <c r="BP336" s="236">
        <f ca="1"/>
        <v>0.22083333333333299</v>
      </c>
      <c r="CN336" s="219">
        <f t="shared" ref="CN336:CO351" si="650">IF(CN335=1,TIME(0,1,0),TIME(HOUR(CN335),MINUTE(CN335),0)+TIME(0,1,0))</f>
        <v>0.99791666666666667</v>
      </c>
      <c r="CO336" s="219">
        <f t="shared" si="650"/>
        <v>0.32777777777777778</v>
      </c>
      <c r="CQ336" s="219">
        <v>0.22222222222222199</v>
      </c>
      <c r="CV336" s="219">
        <f t="shared" ref="CV336:CW351" si="651">IF(CV335=1,TIME(0,1,0),TIME(HOUR(CV335),MINUTE(CV335),0)+TIME(0,1,0))</f>
        <v>0.10555555555555556</v>
      </c>
      <c r="CW336" s="219">
        <f t="shared" si="651"/>
        <v>0.3208333333333333</v>
      </c>
      <c r="CY336" s="219">
        <v>0.22222222222222199</v>
      </c>
      <c r="DL336" s="2" t="str" cm="1">
        <f t="array" ref="DL336">_xlfn.IFNA(IF(INDEX(SectorsBlocks,ROW()-ROW(DL$5)+2,MATCH(SUBSTITUTE(RPName," ",""),SectorsBlocks_Top,0))&lt;&gt;0,INDEX(SectorsBlocks,ROW()-ROW(DL$5)+2,MATCH(SUBSTITUTE(RPName," ",""),SectorsBlocks_Top,0)),""),"")</f>
        <v/>
      </c>
      <c r="DM336" s="250" t="str" cm="1">
        <f t="array" ref="DM336">_xlfn.IFNA(IF(INDEX(SectorsBlocks,ROW()-ROW(DM$5)+2,MATCH(SUBSTITUTE(RPName," ",""),SectorsBlocks_Top,0))&lt;&gt;0,INDEX(SectorsBlocks,ROW()-ROW(DM$5)+2,MATCH(SUBSTITUTE(RPName," ",""),SectorsBlocks_Top,0)+1),""),"")</f>
        <v/>
      </c>
    </row>
    <row r="337" spans="68:117" ht="15" hidden="1" customHeight="1">
      <c r="BP337" s="236">
        <f ca="1"/>
        <v>0.22152777777777799</v>
      </c>
      <c r="CN337" s="219">
        <f t="shared" si="650"/>
        <v>0.99861111111111112</v>
      </c>
      <c r="CO337" s="219">
        <f t="shared" si="650"/>
        <v>0.32847222222222222</v>
      </c>
      <c r="CQ337" s="219">
        <v>0.22291666666666701</v>
      </c>
      <c r="CV337" s="219">
        <f t="shared" si="651"/>
        <v>0.10625</v>
      </c>
      <c r="CW337" s="219">
        <f t="shared" si="651"/>
        <v>0.3215277777777778</v>
      </c>
      <c r="CY337" s="219">
        <v>0.22291666666666701</v>
      </c>
      <c r="DL337" s="2" t="str" cm="1">
        <f t="array" ref="DL337">_xlfn.IFNA(IF(INDEX(SectorsBlocks,ROW()-ROW(DL$5)+2,MATCH(SUBSTITUTE(RPName," ",""),SectorsBlocks_Top,0))&lt;&gt;0,INDEX(SectorsBlocks,ROW()-ROW(DL$5)+2,MATCH(SUBSTITUTE(RPName," ",""),SectorsBlocks_Top,0)),""),"")</f>
        <v/>
      </c>
      <c r="DM337" s="250" t="str" cm="1">
        <f t="array" ref="DM337">_xlfn.IFNA(IF(INDEX(SectorsBlocks,ROW()-ROW(DM$5)+2,MATCH(SUBSTITUTE(RPName," ",""),SectorsBlocks_Top,0))&lt;&gt;0,INDEX(SectorsBlocks,ROW()-ROW(DM$5)+2,MATCH(SUBSTITUTE(RPName," ",""),SectorsBlocks_Top,0)+1),""),"")</f>
        <v/>
      </c>
    </row>
    <row r="338" spans="68:117" ht="15" hidden="1" customHeight="1">
      <c r="BP338" s="236">
        <f ca="1"/>
        <v>0.22222222222222199</v>
      </c>
      <c r="CN338" s="219">
        <f t="shared" si="650"/>
        <v>0.99930555555555556</v>
      </c>
      <c r="CO338" s="219">
        <f t="shared" si="650"/>
        <v>0.32916666666666666</v>
      </c>
      <c r="CQ338" s="219">
        <v>0.22361111111111101</v>
      </c>
      <c r="CV338" s="219">
        <f t="shared" si="651"/>
        <v>0.10694444444444444</v>
      </c>
      <c r="CW338" s="219">
        <f t="shared" si="651"/>
        <v>0.32222222222222224</v>
      </c>
      <c r="CY338" s="219">
        <v>0.22361111111111101</v>
      </c>
      <c r="DL338" s="2" t="str" cm="1">
        <f t="array" ref="DL338">_xlfn.IFNA(IF(INDEX(SectorsBlocks,ROW()-ROW(DL$5)+2,MATCH(SUBSTITUTE(RPName," ",""),SectorsBlocks_Top,0))&lt;&gt;0,INDEX(SectorsBlocks,ROW()-ROW(DL$5)+2,MATCH(SUBSTITUTE(RPName," ",""),SectorsBlocks_Top,0)),""),"")</f>
        <v/>
      </c>
      <c r="DM338" s="250" t="str" cm="1">
        <f t="array" ref="DM338">_xlfn.IFNA(IF(INDEX(SectorsBlocks,ROW()-ROW(DM$5)+2,MATCH(SUBSTITUTE(RPName," ",""),SectorsBlocks_Top,0))&lt;&gt;0,INDEX(SectorsBlocks,ROW()-ROW(DM$5)+2,MATCH(SUBSTITUTE(RPName," ",""),SectorsBlocks_Top,0)+1),""),"")</f>
        <v/>
      </c>
    </row>
    <row r="339" spans="68:117" ht="15" hidden="1" customHeight="1">
      <c r="BP339" s="236">
        <f ca="1"/>
        <v>0.22291666666666701</v>
      </c>
      <c r="CN339" s="219">
        <f t="shared" si="650"/>
        <v>1</v>
      </c>
      <c r="CO339" s="219">
        <f t="shared" si="650"/>
        <v>0.3298611111111111</v>
      </c>
      <c r="CQ339" s="219">
        <v>0.22430555555555601</v>
      </c>
      <c r="CV339" s="219">
        <f t="shared" si="651"/>
        <v>0.10763888888888888</v>
      </c>
      <c r="CW339" s="219">
        <f t="shared" si="651"/>
        <v>0.32291666666666669</v>
      </c>
      <c r="CY339" s="219">
        <v>0.22430555555555601</v>
      </c>
      <c r="DL339" s="2" t="str" cm="1">
        <f t="array" ref="DL339">_xlfn.IFNA(IF(INDEX(SectorsBlocks,ROW()-ROW(DL$5)+2,MATCH(SUBSTITUTE(RPName," ",""),SectorsBlocks_Top,0))&lt;&gt;0,INDEX(SectorsBlocks,ROW()-ROW(DL$5)+2,MATCH(SUBSTITUTE(RPName," ",""),SectorsBlocks_Top,0)),""),"")</f>
        <v/>
      </c>
      <c r="DM339" s="250" t="str" cm="1">
        <f t="array" ref="DM339">_xlfn.IFNA(IF(INDEX(SectorsBlocks,ROW()-ROW(DM$5)+2,MATCH(SUBSTITUTE(RPName," ",""),SectorsBlocks_Top,0))&lt;&gt;0,INDEX(SectorsBlocks,ROW()-ROW(DM$5)+2,MATCH(SUBSTITUTE(RPName," ",""),SectorsBlocks_Top,0)+1),""),"")</f>
        <v/>
      </c>
    </row>
    <row r="340" spans="68:117" ht="15" hidden="1" customHeight="1">
      <c r="BP340" s="236">
        <f ca="1"/>
        <v>0.22361111111111101</v>
      </c>
      <c r="CN340" s="219">
        <f t="shared" si="650"/>
        <v>6.9444444444444447E-4</v>
      </c>
      <c r="CO340" s="219">
        <f t="shared" si="650"/>
        <v>0.33055555555555555</v>
      </c>
      <c r="CQ340" s="219">
        <v>0.22500000000000001</v>
      </c>
      <c r="CV340" s="219">
        <f t="shared" si="651"/>
        <v>0.10833333333333334</v>
      </c>
      <c r="CW340" s="219">
        <f t="shared" si="651"/>
        <v>0.32361111111111113</v>
      </c>
      <c r="CY340" s="219">
        <v>0.22500000000000001</v>
      </c>
      <c r="DL340" s="2" t="str" cm="1">
        <f t="array" ref="DL340">_xlfn.IFNA(IF(INDEX(SectorsBlocks,ROW()-ROW(DL$5)+2,MATCH(SUBSTITUTE(RPName," ",""),SectorsBlocks_Top,0))&lt;&gt;0,INDEX(SectorsBlocks,ROW()-ROW(DL$5)+2,MATCH(SUBSTITUTE(RPName," ",""),SectorsBlocks_Top,0)),""),"")</f>
        <v/>
      </c>
      <c r="DM340" s="250" t="str" cm="1">
        <f t="array" ref="DM340">_xlfn.IFNA(IF(INDEX(SectorsBlocks,ROW()-ROW(DM$5)+2,MATCH(SUBSTITUTE(RPName," ",""),SectorsBlocks_Top,0))&lt;&gt;0,INDEX(SectorsBlocks,ROW()-ROW(DM$5)+2,MATCH(SUBSTITUTE(RPName," ",""),SectorsBlocks_Top,0)+1),""),"")</f>
        <v/>
      </c>
    </row>
    <row r="341" spans="68:117" ht="15" hidden="1" customHeight="1">
      <c r="BP341" s="236">
        <f ca="1"/>
        <v>0.22430555555555601</v>
      </c>
      <c r="CN341" s="219">
        <f t="shared" si="650"/>
        <v>1.3888888888888889E-3</v>
      </c>
      <c r="CO341" s="219">
        <f t="shared" si="650"/>
        <v>0.33124999999999999</v>
      </c>
      <c r="CQ341" s="219">
        <v>0.225694444444444</v>
      </c>
      <c r="CV341" s="219">
        <f t="shared" si="651"/>
        <v>0.10902777777777778</v>
      </c>
      <c r="CW341" s="219">
        <f t="shared" si="651"/>
        <v>0.32430555555555557</v>
      </c>
      <c r="CY341" s="219">
        <v>0.225694444444444</v>
      </c>
      <c r="DL341" s="2" t="str" cm="1">
        <f t="array" ref="DL341">_xlfn.IFNA(IF(INDEX(SectorsBlocks,ROW()-ROW(DL$5)+2,MATCH(SUBSTITUTE(RPName," ",""),SectorsBlocks_Top,0))&lt;&gt;0,INDEX(SectorsBlocks,ROW()-ROW(DL$5)+2,MATCH(SUBSTITUTE(RPName," ",""),SectorsBlocks_Top,0)),""),"")</f>
        <v/>
      </c>
      <c r="DM341" s="250" t="str" cm="1">
        <f t="array" ref="DM341">_xlfn.IFNA(IF(INDEX(SectorsBlocks,ROW()-ROW(DM$5)+2,MATCH(SUBSTITUTE(RPName," ",""),SectorsBlocks_Top,0))&lt;&gt;0,INDEX(SectorsBlocks,ROW()-ROW(DM$5)+2,MATCH(SUBSTITUTE(RPName," ",""),SectorsBlocks_Top,0)+1),""),"")</f>
        <v/>
      </c>
    </row>
    <row r="342" spans="68:117" ht="15" hidden="1" customHeight="1">
      <c r="BP342" s="236">
        <f ca="1"/>
        <v>0.22500000000000001</v>
      </c>
      <c r="CN342" s="219">
        <f t="shared" si="650"/>
        <v>2.0833333333333333E-3</v>
      </c>
      <c r="CO342" s="219">
        <f t="shared" si="650"/>
        <v>0.33194444444444443</v>
      </c>
      <c r="CQ342" s="219">
        <v>0.226388888888889</v>
      </c>
      <c r="CV342" s="219">
        <f t="shared" si="651"/>
        <v>0.10972222222222222</v>
      </c>
      <c r="CW342" s="219">
        <f t="shared" si="651"/>
        <v>0.32500000000000001</v>
      </c>
      <c r="CY342" s="219">
        <v>0.226388888888889</v>
      </c>
      <c r="DL342" s="2" t="str" cm="1">
        <f t="array" ref="DL342">_xlfn.IFNA(IF(INDEX(SectorsBlocks,ROW()-ROW(DL$5)+2,MATCH(SUBSTITUTE(RPName," ",""),SectorsBlocks_Top,0))&lt;&gt;0,INDEX(SectorsBlocks,ROW()-ROW(DL$5)+2,MATCH(SUBSTITUTE(RPName," ",""),SectorsBlocks_Top,0)),""),"")</f>
        <v/>
      </c>
      <c r="DM342" s="250" t="str" cm="1">
        <f t="array" ref="DM342">_xlfn.IFNA(IF(INDEX(SectorsBlocks,ROW()-ROW(DM$5)+2,MATCH(SUBSTITUTE(RPName," ",""),SectorsBlocks_Top,0))&lt;&gt;0,INDEX(SectorsBlocks,ROW()-ROW(DM$5)+2,MATCH(SUBSTITUTE(RPName," ",""),SectorsBlocks_Top,0)+1),""),"")</f>
        <v/>
      </c>
    </row>
    <row r="343" spans="68:117" ht="15" hidden="1" customHeight="1">
      <c r="BP343" s="236">
        <f ca="1"/>
        <v>0.225694444444444</v>
      </c>
      <c r="CN343" s="219">
        <f t="shared" si="650"/>
        <v>2.7777777777777779E-3</v>
      </c>
      <c r="CO343" s="219">
        <f t="shared" si="650"/>
        <v>0.33263888888888887</v>
      </c>
      <c r="CQ343" s="219">
        <v>0.227083333333333</v>
      </c>
      <c r="CV343" s="219">
        <f t="shared" si="651"/>
        <v>0.11041666666666666</v>
      </c>
      <c r="CW343" s="219">
        <f t="shared" si="651"/>
        <v>0.32569444444444445</v>
      </c>
      <c r="CY343" s="219">
        <v>0.227083333333333</v>
      </c>
      <c r="DL343" s="2" t="str" cm="1">
        <f t="array" ref="DL343">_xlfn.IFNA(IF(INDEX(SectorsBlocks,ROW()-ROW(DL$5)+2,MATCH(SUBSTITUTE(RPName," ",""),SectorsBlocks_Top,0))&lt;&gt;0,INDEX(SectorsBlocks,ROW()-ROW(DL$5)+2,MATCH(SUBSTITUTE(RPName," ",""),SectorsBlocks_Top,0)),""),"")</f>
        <v/>
      </c>
      <c r="DM343" s="250" t="str" cm="1">
        <f t="array" ref="DM343">_xlfn.IFNA(IF(INDEX(SectorsBlocks,ROW()-ROW(DM$5)+2,MATCH(SUBSTITUTE(RPName," ",""),SectorsBlocks_Top,0))&lt;&gt;0,INDEX(SectorsBlocks,ROW()-ROW(DM$5)+2,MATCH(SUBSTITUTE(RPName," ",""),SectorsBlocks_Top,0)+1),""),"")</f>
        <v/>
      </c>
    </row>
    <row r="344" spans="68:117" ht="15" hidden="1" customHeight="1">
      <c r="BP344" s="236">
        <f ca="1"/>
        <v>0.226388888888889</v>
      </c>
      <c r="CN344" s="219">
        <f t="shared" si="650"/>
        <v>3.4722222222222225E-3</v>
      </c>
      <c r="CO344" s="219">
        <f t="shared" si="650"/>
        <v>0.33333333333333331</v>
      </c>
      <c r="CQ344" s="219">
        <v>0.227777777777778</v>
      </c>
      <c r="CV344" s="219">
        <f t="shared" si="651"/>
        <v>0.1111111111111111</v>
      </c>
      <c r="CW344" s="219">
        <f t="shared" si="651"/>
        <v>0.3263888888888889</v>
      </c>
      <c r="CY344" s="219">
        <v>0.227777777777778</v>
      </c>
      <c r="DL344" s="2" t="str" cm="1">
        <f t="array" ref="DL344">_xlfn.IFNA(IF(INDEX(SectorsBlocks,ROW()-ROW(DL$5)+2,MATCH(SUBSTITUTE(RPName," ",""),SectorsBlocks_Top,0))&lt;&gt;0,INDEX(SectorsBlocks,ROW()-ROW(DL$5)+2,MATCH(SUBSTITUTE(RPName," ",""),SectorsBlocks_Top,0)),""),"")</f>
        <v/>
      </c>
      <c r="DM344" s="250" t="str" cm="1">
        <f t="array" ref="DM344">_xlfn.IFNA(IF(INDEX(SectorsBlocks,ROW()-ROW(DM$5)+2,MATCH(SUBSTITUTE(RPName," ",""),SectorsBlocks_Top,0))&lt;&gt;0,INDEX(SectorsBlocks,ROW()-ROW(DM$5)+2,MATCH(SUBSTITUTE(RPName," ",""),SectorsBlocks_Top,0)+1),""),"")</f>
        <v/>
      </c>
    </row>
    <row r="345" spans="68:117" ht="15" hidden="1" customHeight="1">
      <c r="BP345" s="236">
        <f ca="1"/>
        <v>0.227083333333333</v>
      </c>
      <c r="CN345" s="219">
        <f t="shared" si="650"/>
        <v>4.1666666666666666E-3</v>
      </c>
      <c r="CO345" s="219">
        <f t="shared" si="650"/>
        <v>0.33402777777777776</v>
      </c>
      <c r="CQ345" s="219">
        <v>0.22847222222222199</v>
      </c>
      <c r="CV345" s="219">
        <f t="shared" si="651"/>
        <v>0.11180555555555555</v>
      </c>
      <c r="CW345" s="219">
        <f t="shared" si="651"/>
        <v>0.32708333333333334</v>
      </c>
      <c r="CY345" s="219">
        <v>0.22847222222222199</v>
      </c>
      <c r="DL345" s="2" t="str" cm="1">
        <f t="array" ref="DL345">_xlfn.IFNA(IF(INDEX(SectorsBlocks,ROW()-ROW(DL$5)+2,MATCH(SUBSTITUTE(RPName," ",""),SectorsBlocks_Top,0))&lt;&gt;0,INDEX(SectorsBlocks,ROW()-ROW(DL$5)+2,MATCH(SUBSTITUTE(RPName," ",""),SectorsBlocks_Top,0)),""),"")</f>
        <v/>
      </c>
      <c r="DM345" s="250" t="str" cm="1">
        <f t="array" ref="DM345">_xlfn.IFNA(IF(INDEX(SectorsBlocks,ROW()-ROW(DM$5)+2,MATCH(SUBSTITUTE(RPName," ",""),SectorsBlocks_Top,0))&lt;&gt;0,INDEX(SectorsBlocks,ROW()-ROW(DM$5)+2,MATCH(SUBSTITUTE(RPName," ",""),SectorsBlocks_Top,0)+1),""),"")</f>
        <v/>
      </c>
    </row>
    <row r="346" spans="68:117" ht="15" hidden="1" customHeight="1">
      <c r="BP346" s="236">
        <f ca="1"/>
        <v>0.227777777777778</v>
      </c>
      <c r="CN346" s="219">
        <f t="shared" si="650"/>
        <v>4.8611111111111112E-3</v>
      </c>
      <c r="CO346" s="219">
        <f t="shared" si="650"/>
        <v>0.3347222222222222</v>
      </c>
      <c r="CQ346" s="219">
        <v>0.22916666666666699</v>
      </c>
      <c r="CV346" s="219">
        <f t="shared" si="651"/>
        <v>0.1125</v>
      </c>
      <c r="CW346" s="219">
        <f t="shared" si="651"/>
        <v>0.32777777777777778</v>
      </c>
      <c r="CY346" s="219">
        <v>0.22916666666666699</v>
      </c>
      <c r="DL346" s="2" t="str" cm="1">
        <f t="array" ref="DL346">_xlfn.IFNA(IF(INDEX(SectorsBlocks,ROW()-ROW(DL$5)+2,MATCH(SUBSTITUTE(RPName," ",""),SectorsBlocks_Top,0))&lt;&gt;0,INDEX(SectorsBlocks,ROW()-ROW(DL$5)+2,MATCH(SUBSTITUTE(RPName," ",""),SectorsBlocks_Top,0)),""),"")</f>
        <v/>
      </c>
      <c r="DM346" s="250" t="str" cm="1">
        <f t="array" ref="DM346">_xlfn.IFNA(IF(INDEX(SectorsBlocks,ROW()-ROW(DM$5)+2,MATCH(SUBSTITUTE(RPName," ",""),SectorsBlocks_Top,0))&lt;&gt;0,INDEX(SectorsBlocks,ROW()-ROW(DM$5)+2,MATCH(SUBSTITUTE(RPName," ",""),SectorsBlocks_Top,0)+1),""),"")</f>
        <v/>
      </c>
    </row>
    <row r="347" spans="68:117" ht="15" hidden="1" customHeight="1">
      <c r="BP347" s="236">
        <f ca="1"/>
        <v>0.22847222222222199</v>
      </c>
      <c r="CN347" s="219">
        <f t="shared" si="650"/>
        <v>5.5555555555555558E-3</v>
      </c>
      <c r="CO347" s="219">
        <f t="shared" si="650"/>
        <v>0.33541666666666664</v>
      </c>
      <c r="CQ347" s="219">
        <v>0.22986111111111099</v>
      </c>
      <c r="CV347" s="219">
        <f t="shared" si="651"/>
        <v>0.11319444444444444</v>
      </c>
      <c r="CW347" s="219">
        <f t="shared" si="651"/>
        <v>0.32847222222222222</v>
      </c>
      <c r="CY347" s="219">
        <v>0.22986111111111099</v>
      </c>
      <c r="DL347" s="2" t="str" cm="1">
        <f t="array" ref="DL347">_xlfn.IFNA(IF(INDEX(SectorsBlocks,ROW()-ROW(DL$5)+2,MATCH(SUBSTITUTE(RPName," ",""),SectorsBlocks_Top,0))&lt;&gt;0,INDEX(SectorsBlocks,ROW()-ROW(DL$5)+2,MATCH(SUBSTITUTE(RPName," ",""),SectorsBlocks_Top,0)),""),"")</f>
        <v/>
      </c>
      <c r="DM347" s="250" t="str" cm="1">
        <f t="array" ref="DM347">_xlfn.IFNA(IF(INDEX(SectorsBlocks,ROW()-ROW(DM$5)+2,MATCH(SUBSTITUTE(RPName," ",""),SectorsBlocks_Top,0))&lt;&gt;0,INDEX(SectorsBlocks,ROW()-ROW(DM$5)+2,MATCH(SUBSTITUTE(RPName," ",""),SectorsBlocks_Top,0)+1),""),"")</f>
        <v/>
      </c>
    </row>
    <row r="348" spans="68:117" ht="15" hidden="1" customHeight="1">
      <c r="BP348" s="236">
        <f ca="1"/>
        <v>0.22916666666666699</v>
      </c>
      <c r="CN348" s="219">
        <f t="shared" si="650"/>
        <v>6.2500000000000003E-3</v>
      </c>
      <c r="CO348" s="219">
        <f t="shared" si="650"/>
        <v>0.33611111111111108</v>
      </c>
      <c r="CQ348" s="219">
        <v>0.23055555555555601</v>
      </c>
      <c r="CV348" s="219">
        <f t="shared" si="651"/>
        <v>0.11388888888888889</v>
      </c>
      <c r="CW348" s="219">
        <f t="shared" si="651"/>
        <v>0.32916666666666666</v>
      </c>
      <c r="CY348" s="219">
        <v>0.23055555555555601</v>
      </c>
      <c r="DL348" s="2" t="str" cm="1">
        <f t="array" ref="DL348">_xlfn.IFNA(IF(INDEX(SectorsBlocks,ROW()-ROW(DL$5)+2,MATCH(SUBSTITUTE(RPName," ",""),SectorsBlocks_Top,0))&lt;&gt;0,INDEX(SectorsBlocks,ROW()-ROW(DL$5)+2,MATCH(SUBSTITUTE(RPName," ",""),SectorsBlocks_Top,0)),""),"")</f>
        <v/>
      </c>
      <c r="DM348" s="250" t="str" cm="1">
        <f t="array" ref="DM348">_xlfn.IFNA(IF(INDEX(SectorsBlocks,ROW()-ROW(DM$5)+2,MATCH(SUBSTITUTE(RPName," ",""),SectorsBlocks_Top,0))&lt;&gt;0,INDEX(SectorsBlocks,ROW()-ROW(DM$5)+2,MATCH(SUBSTITUTE(RPName," ",""),SectorsBlocks_Top,0)+1),""),"")</f>
        <v/>
      </c>
    </row>
    <row r="349" spans="68:117" ht="15" hidden="1" customHeight="1">
      <c r="BP349" s="236">
        <f ca="1"/>
        <v>0.22986111111111099</v>
      </c>
      <c r="CN349" s="219">
        <f t="shared" si="650"/>
        <v>6.9444444444444449E-3</v>
      </c>
      <c r="CO349" s="219">
        <f t="shared" si="650"/>
        <v>0.33680555555555558</v>
      </c>
      <c r="CQ349" s="219">
        <v>0.23125000000000001</v>
      </c>
      <c r="CV349" s="219">
        <f t="shared" si="651"/>
        <v>0.11458333333333333</v>
      </c>
      <c r="CW349" s="219">
        <f t="shared" si="651"/>
        <v>0.3298611111111111</v>
      </c>
      <c r="CY349" s="219">
        <v>0.23125000000000001</v>
      </c>
      <c r="DL349" s="2" t="str" cm="1">
        <f t="array" ref="DL349">_xlfn.IFNA(IF(INDEX(SectorsBlocks,ROW()-ROW(DL$5)+2,MATCH(SUBSTITUTE(RPName," ",""),SectorsBlocks_Top,0))&lt;&gt;0,INDEX(SectorsBlocks,ROW()-ROW(DL$5)+2,MATCH(SUBSTITUTE(RPName," ",""),SectorsBlocks_Top,0)),""),"")</f>
        <v/>
      </c>
      <c r="DM349" s="250" t="str" cm="1">
        <f t="array" ref="DM349">_xlfn.IFNA(IF(INDEX(SectorsBlocks,ROW()-ROW(DM$5)+2,MATCH(SUBSTITUTE(RPName," ",""),SectorsBlocks_Top,0))&lt;&gt;0,INDEX(SectorsBlocks,ROW()-ROW(DM$5)+2,MATCH(SUBSTITUTE(RPName," ",""),SectorsBlocks_Top,0)+1),""),"")</f>
        <v/>
      </c>
    </row>
    <row r="350" spans="68:117" ht="15" hidden="1" customHeight="1">
      <c r="BP350" s="236">
        <f ca="1"/>
        <v>0.23055555555555601</v>
      </c>
      <c r="CN350" s="219">
        <f t="shared" si="650"/>
        <v>7.6388888888888886E-3</v>
      </c>
      <c r="CO350" s="219">
        <f t="shared" si="650"/>
        <v>0.33750000000000002</v>
      </c>
      <c r="CQ350" s="219">
        <v>0.23194444444444401</v>
      </c>
      <c r="CV350" s="219">
        <f t="shared" si="651"/>
        <v>0.11527777777777777</v>
      </c>
      <c r="CW350" s="219">
        <f t="shared" si="651"/>
        <v>0.33055555555555555</v>
      </c>
      <c r="CY350" s="219">
        <v>0.23194444444444401</v>
      </c>
      <c r="DL350" s="2" t="str" cm="1">
        <f t="array" ref="DL350">_xlfn.IFNA(IF(INDEX(SectorsBlocks,ROW()-ROW(DL$5)+2,MATCH(SUBSTITUTE(RPName," ",""),SectorsBlocks_Top,0))&lt;&gt;0,INDEX(SectorsBlocks,ROW()-ROW(DL$5)+2,MATCH(SUBSTITUTE(RPName," ",""),SectorsBlocks_Top,0)),""),"")</f>
        <v/>
      </c>
      <c r="DM350" s="250" t="str" cm="1">
        <f t="array" ref="DM350">_xlfn.IFNA(IF(INDEX(SectorsBlocks,ROW()-ROW(DM$5)+2,MATCH(SUBSTITUTE(RPName," ",""),SectorsBlocks_Top,0))&lt;&gt;0,INDEX(SectorsBlocks,ROW()-ROW(DM$5)+2,MATCH(SUBSTITUTE(RPName," ",""),SectorsBlocks_Top,0)+1),""),"")</f>
        <v/>
      </c>
    </row>
    <row r="351" spans="68:117" ht="15" hidden="1" customHeight="1">
      <c r="BP351" s="236">
        <f ca="1"/>
        <v>0.23125000000000001</v>
      </c>
      <c r="CN351" s="219">
        <f t="shared" si="650"/>
        <v>8.3333333333333332E-3</v>
      </c>
      <c r="CO351" s="219">
        <f t="shared" si="650"/>
        <v>0.33819444444444446</v>
      </c>
      <c r="CQ351" s="219">
        <v>0.23263888888888901</v>
      </c>
      <c r="CV351" s="219">
        <f t="shared" si="651"/>
        <v>0.11597222222222223</v>
      </c>
      <c r="CW351" s="219">
        <f t="shared" si="651"/>
        <v>0.33124999999999999</v>
      </c>
      <c r="CY351" s="219">
        <v>0.23263888888888901</v>
      </c>
      <c r="DL351" s="2" t="str" cm="1">
        <f t="array" ref="DL351">_xlfn.IFNA(IF(INDEX(SectorsBlocks,ROW()-ROW(DL$5)+2,MATCH(SUBSTITUTE(RPName," ",""),SectorsBlocks_Top,0))&lt;&gt;0,INDEX(SectorsBlocks,ROW()-ROW(DL$5)+2,MATCH(SUBSTITUTE(RPName," ",""),SectorsBlocks_Top,0)),""),"")</f>
        <v/>
      </c>
      <c r="DM351" s="250" t="str" cm="1">
        <f t="array" ref="DM351">_xlfn.IFNA(IF(INDEX(SectorsBlocks,ROW()-ROW(DM$5)+2,MATCH(SUBSTITUTE(RPName," ",""),SectorsBlocks_Top,0))&lt;&gt;0,INDEX(SectorsBlocks,ROW()-ROW(DM$5)+2,MATCH(SUBSTITUTE(RPName," ",""),SectorsBlocks_Top,0)+1),""),"")</f>
        <v/>
      </c>
    </row>
    <row r="352" spans="68:117" ht="15" hidden="1" customHeight="1">
      <c r="BP352" s="236">
        <f ca="1"/>
        <v>0.23194444444444401</v>
      </c>
      <c r="CN352" s="219">
        <f t="shared" ref="CN352:CO367" si="652">IF(CN351=1,TIME(0,1,0),TIME(HOUR(CN351),MINUTE(CN351),0)+TIME(0,1,0))</f>
        <v>9.0277777777777769E-3</v>
      </c>
      <c r="CO352" s="219">
        <f t="shared" si="652"/>
        <v>0.33888888888888891</v>
      </c>
      <c r="CQ352" s="219">
        <v>0.233333333333333</v>
      </c>
      <c r="CV352" s="219">
        <f t="shared" ref="CV352:CW367" si="653">IF(CV351=1,TIME(0,1,0),TIME(HOUR(CV351),MINUTE(CV351),0)+TIME(0,1,0))</f>
        <v>0.11666666666666667</v>
      </c>
      <c r="CW352" s="219">
        <f t="shared" si="653"/>
        <v>0.33194444444444443</v>
      </c>
      <c r="CY352" s="219">
        <v>0.233333333333333</v>
      </c>
      <c r="DL352" s="2" t="str" cm="1">
        <f t="array" ref="DL352">_xlfn.IFNA(IF(INDEX(SectorsBlocks,ROW()-ROW(DL$5)+2,MATCH(SUBSTITUTE(RPName," ",""),SectorsBlocks_Top,0))&lt;&gt;0,INDEX(SectorsBlocks,ROW()-ROW(DL$5)+2,MATCH(SUBSTITUTE(RPName," ",""),SectorsBlocks_Top,0)),""),"")</f>
        <v/>
      </c>
      <c r="DM352" s="250" t="str" cm="1">
        <f t="array" ref="DM352">_xlfn.IFNA(IF(INDEX(SectorsBlocks,ROW()-ROW(DM$5)+2,MATCH(SUBSTITUTE(RPName," ",""),SectorsBlocks_Top,0))&lt;&gt;0,INDEX(SectorsBlocks,ROW()-ROW(DM$5)+2,MATCH(SUBSTITUTE(RPName," ",""),SectorsBlocks_Top,0)+1),""),"")</f>
        <v/>
      </c>
    </row>
    <row r="353" spans="68:117" ht="15" hidden="1" customHeight="1">
      <c r="BP353" s="236">
        <f ca="1"/>
        <v>0.23263888888888901</v>
      </c>
      <c r="CN353" s="219">
        <f t="shared" si="652"/>
        <v>9.7222222222222206E-3</v>
      </c>
      <c r="CO353" s="219">
        <f t="shared" si="652"/>
        <v>0.33958333333333335</v>
      </c>
      <c r="CQ353" s="219">
        <v>0.234027777777778</v>
      </c>
      <c r="CV353" s="219">
        <f t="shared" si="653"/>
        <v>0.11736111111111111</v>
      </c>
      <c r="CW353" s="219">
        <f t="shared" si="653"/>
        <v>0.33263888888888887</v>
      </c>
      <c r="CY353" s="219">
        <v>0.234027777777778</v>
      </c>
      <c r="DL353" s="2" t="str" cm="1">
        <f t="array" ref="DL353">_xlfn.IFNA(IF(INDEX(SectorsBlocks,ROW()-ROW(DL$5)+2,MATCH(SUBSTITUTE(RPName," ",""),SectorsBlocks_Top,0))&lt;&gt;0,INDEX(SectorsBlocks,ROW()-ROW(DL$5)+2,MATCH(SUBSTITUTE(RPName," ",""),SectorsBlocks_Top,0)),""),"")</f>
        <v/>
      </c>
      <c r="DM353" s="250" t="str" cm="1">
        <f t="array" ref="DM353">_xlfn.IFNA(IF(INDEX(SectorsBlocks,ROW()-ROW(DM$5)+2,MATCH(SUBSTITUTE(RPName," ",""),SectorsBlocks_Top,0))&lt;&gt;0,INDEX(SectorsBlocks,ROW()-ROW(DM$5)+2,MATCH(SUBSTITUTE(RPName," ",""),SectorsBlocks_Top,0)+1),""),"")</f>
        <v/>
      </c>
    </row>
    <row r="354" spans="68:117" ht="15" hidden="1" customHeight="1">
      <c r="BP354" s="236">
        <f ca="1"/>
        <v>0.233333333333333</v>
      </c>
      <c r="CN354" s="219">
        <f t="shared" si="652"/>
        <v>1.0416666666666666E-2</v>
      </c>
      <c r="CO354" s="219">
        <f t="shared" si="652"/>
        <v>0.34027777777777779</v>
      </c>
      <c r="CQ354" s="219">
        <v>0.234722222222222</v>
      </c>
      <c r="CV354" s="219">
        <f t="shared" si="653"/>
        <v>0.11805555555555555</v>
      </c>
      <c r="CW354" s="219">
        <f t="shared" si="653"/>
        <v>0.33333333333333331</v>
      </c>
      <c r="CY354" s="219">
        <v>0.234722222222222</v>
      </c>
      <c r="DL354" s="2" t="str" cm="1">
        <f t="array" ref="DL354">_xlfn.IFNA(IF(INDEX(SectorsBlocks,ROW()-ROW(DL$5)+2,MATCH(SUBSTITUTE(RPName," ",""),SectorsBlocks_Top,0))&lt;&gt;0,INDEX(SectorsBlocks,ROW()-ROW(DL$5)+2,MATCH(SUBSTITUTE(RPName," ",""),SectorsBlocks_Top,0)),""),"")</f>
        <v/>
      </c>
      <c r="DM354" s="250" t="str" cm="1">
        <f t="array" ref="DM354">_xlfn.IFNA(IF(INDEX(SectorsBlocks,ROW()-ROW(DM$5)+2,MATCH(SUBSTITUTE(RPName," ",""),SectorsBlocks_Top,0))&lt;&gt;0,INDEX(SectorsBlocks,ROW()-ROW(DM$5)+2,MATCH(SUBSTITUTE(RPName," ",""),SectorsBlocks_Top,0)+1),""),"")</f>
        <v/>
      </c>
    </row>
    <row r="355" spans="68:117" ht="15" hidden="1" customHeight="1">
      <c r="BP355" s="236">
        <f ca="1"/>
        <v>0.234027777777778</v>
      </c>
      <c r="CN355" s="219">
        <f t="shared" si="652"/>
        <v>1.111111111111111E-2</v>
      </c>
      <c r="CO355" s="219">
        <f t="shared" si="652"/>
        <v>0.34097222222222223</v>
      </c>
      <c r="CQ355" s="219">
        <v>0.235416666666667</v>
      </c>
      <c r="CV355" s="219">
        <f t="shared" si="653"/>
        <v>0.11874999999999999</v>
      </c>
      <c r="CW355" s="219">
        <f t="shared" si="653"/>
        <v>0.33402777777777776</v>
      </c>
      <c r="CY355" s="219">
        <v>0.235416666666667</v>
      </c>
      <c r="DL355" s="2" t="str" cm="1">
        <f t="array" ref="DL355">_xlfn.IFNA(IF(INDEX(SectorsBlocks,ROW()-ROW(DL$5)+2,MATCH(SUBSTITUTE(RPName," ",""),SectorsBlocks_Top,0))&lt;&gt;0,INDEX(SectorsBlocks,ROW()-ROW(DL$5)+2,MATCH(SUBSTITUTE(RPName," ",""),SectorsBlocks_Top,0)),""),"")</f>
        <v/>
      </c>
      <c r="DM355" s="250" t="str" cm="1">
        <f t="array" ref="DM355">_xlfn.IFNA(IF(INDEX(SectorsBlocks,ROW()-ROW(DM$5)+2,MATCH(SUBSTITUTE(RPName," ",""),SectorsBlocks_Top,0))&lt;&gt;0,INDEX(SectorsBlocks,ROW()-ROW(DM$5)+2,MATCH(SUBSTITUTE(RPName," ",""),SectorsBlocks_Top,0)+1),""),"")</f>
        <v/>
      </c>
    </row>
    <row r="356" spans="68:117" ht="15" hidden="1" customHeight="1">
      <c r="BP356" s="236">
        <f ca="1"/>
        <v>0.234722222222222</v>
      </c>
      <c r="CN356" s="219">
        <f t="shared" si="652"/>
        <v>1.1805555555555555E-2</v>
      </c>
      <c r="CO356" s="219">
        <f t="shared" si="652"/>
        <v>0.34166666666666667</v>
      </c>
      <c r="CQ356" s="219">
        <v>0.23611111111111099</v>
      </c>
      <c r="CV356" s="219">
        <f t="shared" si="653"/>
        <v>0.11944444444444444</v>
      </c>
      <c r="CW356" s="219">
        <f t="shared" si="653"/>
        <v>0.3347222222222222</v>
      </c>
      <c r="CY356" s="219">
        <v>0.23611111111111099</v>
      </c>
      <c r="DL356" s="2" t="str" cm="1">
        <f t="array" ref="DL356">_xlfn.IFNA(IF(INDEX(SectorsBlocks,ROW()-ROW(DL$5)+2,MATCH(SUBSTITUTE(RPName," ",""),SectorsBlocks_Top,0))&lt;&gt;0,INDEX(SectorsBlocks,ROW()-ROW(DL$5)+2,MATCH(SUBSTITUTE(RPName," ",""),SectorsBlocks_Top,0)),""),"")</f>
        <v/>
      </c>
      <c r="DM356" s="250" t="str" cm="1">
        <f t="array" ref="DM356">_xlfn.IFNA(IF(INDEX(SectorsBlocks,ROW()-ROW(DM$5)+2,MATCH(SUBSTITUTE(RPName," ",""),SectorsBlocks_Top,0))&lt;&gt;0,INDEX(SectorsBlocks,ROW()-ROW(DM$5)+2,MATCH(SUBSTITUTE(RPName," ",""),SectorsBlocks_Top,0)+1),""),"")</f>
        <v/>
      </c>
    </row>
    <row r="357" spans="68:117" ht="15" hidden="1" customHeight="1">
      <c r="BP357" s="236">
        <f ca="1"/>
        <v>0.235416666666667</v>
      </c>
      <c r="CN357" s="219">
        <f t="shared" si="652"/>
        <v>1.2499999999999999E-2</v>
      </c>
      <c r="CO357" s="219">
        <f t="shared" si="652"/>
        <v>0.34236111111111112</v>
      </c>
      <c r="CQ357" s="219">
        <v>0.23680555555555599</v>
      </c>
      <c r="CV357" s="219">
        <f t="shared" si="653"/>
        <v>0.12013888888888889</v>
      </c>
      <c r="CW357" s="219">
        <f t="shared" si="653"/>
        <v>0.33541666666666664</v>
      </c>
      <c r="CY357" s="219">
        <v>0.23680555555555599</v>
      </c>
      <c r="DL357" s="2" t="str" cm="1">
        <f t="array" ref="DL357">_xlfn.IFNA(IF(INDEX(SectorsBlocks,ROW()-ROW(DL$5)+2,MATCH(SUBSTITUTE(RPName," ",""),SectorsBlocks_Top,0))&lt;&gt;0,INDEX(SectorsBlocks,ROW()-ROW(DL$5)+2,MATCH(SUBSTITUTE(RPName," ",""),SectorsBlocks_Top,0)),""),"")</f>
        <v/>
      </c>
      <c r="DM357" s="250" t="str" cm="1">
        <f t="array" ref="DM357">_xlfn.IFNA(IF(INDEX(SectorsBlocks,ROW()-ROW(DM$5)+2,MATCH(SUBSTITUTE(RPName," ",""),SectorsBlocks_Top,0))&lt;&gt;0,INDEX(SectorsBlocks,ROW()-ROW(DM$5)+2,MATCH(SUBSTITUTE(RPName," ",""),SectorsBlocks_Top,0)+1),""),"")</f>
        <v/>
      </c>
    </row>
    <row r="358" spans="68:117" ht="15" hidden="1" customHeight="1">
      <c r="BP358" s="236">
        <f ca="1"/>
        <v>0.23611111111111099</v>
      </c>
      <c r="CN358" s="219">
        <f t="shared" si="652"/>
        <v>1.3194444444444444E-2</v>
      </c>
      <c r="CO358" s="219">
        <f t="shared" si="652"/>
        <v>0.34305555555555556</v>
      </c>
      <c r="CQ358" s="219">
        <v>0.23749999999999999</v>
      </c>
      <c r="CV358" s="219">
        <f t="shared" si="653"/>
        <v>0.12083333333333333</v>
      </c>
      <c r="CW358" s="219">
        <f t="shared" si="653"/>
        <v>0.33611111111111108</v>
      </c>
      <c r="CY358" s="219">
        <v>0.23749999999999999</v>
      </c>
      <c r="DL358" s="2" t="str" cm="1">
        <f t="array" ref="DL358">_xlfn.IFNA(IF(INDEX(SectorsBlocks,ROW()-ROW(DL$5)+2,MATCH(SUBSTITUTE(RPName," ",""),SectorsBlocks_Top,0))&lt;&gt;0,INDEX(SectorsBlocks,ROW()-ROW(DL$5)+2,MATCH(SUBSTITUTE(RPName," ",""),SectorsBlocks_Top,0)),""),"")</f>
        <v/>
      </c>
      <c r="DM358" s="250" t="str" cm="1">
        <f t="array" ref="DM358">_xlfn.IFNA(IF(INDEX(SectorsBlocks,ROW()-ROW(DM$5)+2,MATCH(SUBSTITUTE(RPName," ",""),SectorsBlocks_Top,0))&lt;&gt;0,INDEX(SectorsBlocks,ROW()-ROW(DM$5)+2,MATCH(SUBSTITUTE(RPName," ",""),SectorsBlocks_Top,0)+1),""),"")</f>
        <v/>
      </c>
    </row>
    <row r="359" spans="68:117" ht="15" hidden="1" customHeight="1">
      <c r="BP359" s="236">
        <f ca="1"/>
        <v>0.23680555555555599</v>
      </c>
      <c r="CN359" s="219">
        <f t="shared" si="652"/>
        <v>1.3888888888888888E-2</v>
      </c>
      <c r="CO359" s="219">
        <f t="shared" si="652"/>
        <v>0.34375</v>
      </c>
      <c r="CQ359" s="219">
        <v>0.23819444444444399</v>
      </c>
      <c r="CV359" s="219">
        <f t="shared" si="653"/>
        <v>0.12152777777777778</v>
      </c>
      <c r="CW359" s="219">
        <f t="shared" si="653"/>
        <v>0.33680555555555558</v>
      </c>
      <c r="CY359" s="219">
        <v>0.23819444444444399</v>
      </c>
      <c r="DL359" s="2" t="str" cm="1">
        <f t="array" ref="DL359">_xlfn.IFNA(IF(INDEX(SectorsBlocks,ROW()-ROW(DL$5)+2,MATCH(SUBSTITUTE(RPName," ",""),SectorsBlocks_Top,0))&lt;&gt;0,INDEX(SectorsBlocks,ROW()-ROW(DL$5)+2,MATCH(SUBSTITUTE(RPName," ",""),SectorsBlocks_Top,0)),""),"")</f>
        <v/>
      </c>
      <c r="DM359" s="250" t="str" cm="1">
        <f t="array" ref="DM359">_xlfn.IFNA(IF(INDEX(SectorsBlocks,ROW()-ROW(DM$5)+2,MATCH(SUBSTITUTE(RPName," ",""),SectorsBlocks_Top,0))&lt;&gt;0,INDEX(SectorsBlocks,ROW()-ROW(DM$5)+2,MATCH(SUBSTITUTE(RPName," ",""),SectorsBlocks_Top,0)+1),""),"")</f>
        <v/>
      </c>
    </row>
    <row r="360" spans="68:117" ht="15" hidden="1" customHeight="1">
      <c r="BP360" s="236">
        <f ca="1"/>
        <v>0.23749999999999999</v>
      </c>
      <c r="CN360" s="219">
        <f t="shared" si="652"/>
        <v>1.4583333333333332E-2</v>
      </c>
      <c r="CO360" s="219">
        <f t="shared" si="652"/>
        <v>0.34444444444444444</v>
      </c>
      <c r="CQ360" s="219">
        <v>0.23888888888888901</v>
      </c>
      <c r="CV360" s="219">
        <f t="shared" si="653"/>
        <v>0.12222222222222222</v>
      </c>
      <c r="CW360" s="219">
        <f t="shared" si="653"/>
        <v>0.33750000000000002</v>
      </c>
      <c r="CY360" s="219">
        <v>0.23888888888888901</v>
      </c>
      <c r="DL360" s="2" t="str" cm="1">
        <f t="array" ref="DL360">_xlfn.IFNA(IF(INDEX(SectorsBlocks,ROW()-ROW(DL$5)+2,MATCH(SUBSTITUTE(RPName," ",""),SectorsBlocks_Top,0))&lt;&gt;0,INDEX(SectorsBlocks,ROW()-ROW(DL$5)+2,MATCH(SUBSTITUTE(RPName," ",""),SectorsBlocks_Top,0)),""),"")</f>
        <v/>
      </c>
      <c r="DM360" s="250" t="str" cm="1">
        <f t="array" ref="DM360">_xlfn.IFNA(IF(INDEX(SectorsBlocks,ROW()-ROW(DM$5)+2,MATCH(SUBSTITUTE(RPName," ",""),SectorsBlocks_Top,0))&lt;&gt;0,INDEX(SectorsBlocks,ROW()-ROW(DM$5)+2,MATCH(SUBSTITUTE(RPName," ",""),SectorsBlocks_Top,0)+1),""),"")</f>
        <v/>
      </c>
    </row>
    <row r="361" spans="68:117" ht="15" hidden="1" customHeight="1">
      <c r="BP361" s="236">
        <f ca="1"/>
        <v>0.23819444444444399</v>
      </c>
      <c r="CN361" s="219">
        <f t="shared" si="652"/>
        <v>1.5277777777777777E-2</v>
      </c>
      <c r="CO361" s="219">
        <f t="shared" si="652"/>
        <v>0.34513888888888888</v>
      </c>
      <c r="CQ361" s="219">
        <v>0.23958333333333301</v>
      </c>
      <c r="CV361" s="219">
        <f t="shared" si="653"/>
        <v>0.12291666666666666</v>
      </c>
      <c r="CW361" s="219">
        <f t="shared" si="653"/>
        <v>0.33819444444444446</v>
      </c>
      <c r="CY361" s="219">
        <v>0.23958333333333301</v>
      </c>
      <c r="DL361" s="2" t="str" cm="1">
        <f t="array" ref="DL361">_xlfn.IFNA(IF(INDEX(SectorsBlocks,ROW()-ROW(DL$5)+2,MATCH(SUBSTITUTE(RPName," ",""),SectorsBlocks_Top,0))&lt;&gt;0,INDEX(SectorsBlocks,ROW()-ROW(DL$5)+2,MATCH(SUBSTITUTE(RPName," ",""),SectorsBlocks_Top,0)),""),"")</f>
        <v/>
      </c>
      <c r="DM361" s="250" t="str" cm="1">
        <f t="array" ref="DM361">_xlfn.IFNA(IF(INDEX(SectorsBlocks,ROW()-ROW(DM$5)+2,MATCH(SUBSTITUTE(RPName," ",""),SectorsBlocks_Top,0))&lt;&gt;0,INDEX(SectorsBlocks,ROW()-ROW(DM$5)+2,MATCH(SUBSTITUTE(RPName," ",""),SectorsBlocks_Top,0)+1),""),"")</f>
        <v/>
      </c>
    </row>
    <row r="362" spans="68:117" ht="15" hidden="1" customHeight="1">
      <c r="BP362" s="236">
        <f ca="1"/>
        <v>0.23888888888888901</v>
      </c>
      <c r="CN362" s="219">
        <f t="shared" si="652"/>
        <v>1.5972222222222221E-2</v>
      </c>
      <c r="CO362" s="219">
        <f t="shared" si="652"/>
        <v>0.34583333333333333</v>
      </c>
      <c r="CQ362" s="219">
        <v>0.24027777777777801</v>
      </c>
      <c r="CV362" s="219">
        <f t="shared" si="653"/>
        <v>0.1236111111111111</v>
      </c>
      <c r="CW362" s="219">
        <f t="shared" si="653"/>
        <v>0.33888888888888891</v>
      </c>
      <c r="CY362" s="219">
        <v>0.24027777777777801</v>
      </c>
      <c r="DL362" s="2" t="str" cm="1">
        <f t="array" ref="DL362">_xlfn.IFNA(IF(INDEX(SectorsBlocks,ROW()-ROW(DL$5)+2,MATCH(SUBSTITUTE(RPName," ",""),SectorsBlocks_Top,0))&lt;&gt;0,INDEX(SectorsBlocks,ROW()-ROW(DL$5)+2,MATCH(SUBSTITUTE(RPName," ",""),SectorsBlocks_Top,0)),""),"")</f>
        <v/>
      </c>
      <c r="DM362" s="250" t="str" cm="1">
        <f t="array" ref="DM362">_xlfn.IFNA(IF(INDEX(SectorsBlocks,ROW()-ROW(DM$5)+2,MATCH(SUBSTITUTE(RPName," ",""),SectorsBlocks_Top,0))&lt;&gt;0,INDEX(SectorsBlocks,ROW()-ROW(DM$5)+2,MATCH(SUBSTITUTE(RPName," ",""),SectorsBlocks_Top,0)+1),""),"")</f>
        <v/>
      </c>
    </row>
    <row r="363" spans="68:117" ht="15" hidden="1" customHeight="1">
      <c r="BP363" s="236">
        <f ca="1"/>
        <v>0.23958333333333301</v>
      </c>
      <c r="CN363" s="219">
        <f t="shared" si="652"/>
        <v>1.6666666666666666E-2</v>
      </c>
      <c r="CO363" s="219">
        <f t="shared" si="652"/>
        <v>0.34652777777777777</v>
      </c>
      <c r="CQ363" s="219">
        <v>0.240972222222222</v>
      </c>
      <c r="CV363" s="219">
        <f t="shared" si="653"/>
        <v>0.12430555555555556</v>
      </c>
      <c r="CW363" s="219">
        <f t="shared" si="653"/>
        <v>0.33958333333333335</v>
      </c>
      <c r="CY363" s="219">
        <v>0.240972222222222</v>
      </c>
      <c r="DL363" s="2" t="str" cm="1">
        <f t="array" ref="DL363">_xlfn.IFNA(IF(INDEX(SectorsBlocks,ROW()-ROW(DL$5)+2,MATCH(SUBSTITUTE(RPName," ",""),SectorsBlocks_Top,0))&lt;&gt;0,INDEX(SectorsBlocks,ROW()-ROW(DL$5)+2,MATCH(SUBSTITUTE(RPName," ",""),SectorsBlocks_Top,0)),""),"")</f>
        <v/>
      </c>
      <c r="DM363" s="250" t="str" cm="1">
        <f t="array" ref="DM363">_xlfn.IFNA(IF(INDEX(SectorsBlocks,ROW()-ROW(DM$5)+2,MATCH(SUBSTITUTE(RPName," ",""),SectorsBlocks_Top,0))&lt;&gt;0,INDEX(SectorsBlocks,ROW()-ROW(DM$5)+2,MATCH(SUBSTITUTE(RPName," ",""),SectorsBlocks_Top,0)+1),""),"")</f>
        <v/>
      </c>
    </row>
    <row r="364" spans="68:117" ht="15" hidden="1" customHeight="1">
      <c r="BP364" s="236">
        <f ca="1"/>
        <v>0.24027777777777801</v>
      </c>
      <c r="CN364" s="219">
        <f t="shared" si="652"/>
        <v>1.7361111111111112E-2</v>
      </c>
      <c r="CO364" s="219">
        <f t="shared" si="652"/>
        <v>0.34722222222222221</v>
      </c>
      <c r="CQ364" s="219">
        <v>0.241666666666667</v>
      </c>
      <c r="CV364" s="219">
        <f t="shared" si="653"/>
        <v>0.125</v>
      </c>
      <c r="CW364" s="219">
        <f t="shared" si="653"/>
        <v>0.34027777777777779</v>
      </c>
      <c r="CY364" s="219">
        <v>0.241666666666667</v>
      </c>
      <c r="DL364" s="2" t="str" cm="1">
        <f t="array" ref="DL364">_xlfn.IFNA(IF(INDEX(SectorsBlocks,ROW()-ROW(DL$5)+2,MATCH(SUBSTITUTE(RPName," ",""),SectorsBlocks_Top,0))&lt;&gt;0,INDEX(SectorsBlocks,ROW()-ROW(DL$5)+2,MATCH(SUBSTITUTE(RPName," ",""),SectorsBlocks_Top,0)),""),"")</f>
        <v/>
      </c>
      <c r="DM364" s="250" t="str" cm="1">
        <f t="array" ref="DM364">_xlfn.IFNA(IF(INDEX(SectorsBlocks,ROW()-ROW(DM$5)+2,MATCH(SUBSTITUTE(RPName," ",""),SectorsBlocks_Top,0))&lt;&gt;0,INDEX(SectorsBlocks,ROW()-ROW(DM$5)+2,MATCH(SUBSTITUTE(RPName," ",""),SectorsBlocks_Top,0)+1),""),"")</f>
        <v/>
      </c>
    </row>
    <row r="365" spans="68:117" ht="15" hidden="1" customHeight="1">
      <c r="BP365" s="236">
        <f ca="1"/>
        <v>0.240972222222222</v>
      </c>
      <c r="CN365" s="219">
        <f t="shared" si="652"/>
        <v>1.8055555555555557E-2</v>
      </c>
      <c r="CO365" s="219">
        <f t="shared" si="652"/>
        <v>0.34791666666666665</v>
      </c>
      <c r="CQ365" s="219">
        <v>0.242361111111111</v>
      </c>
      <c r="CV365" s="219">
        <f t="shared" si="653"/>
        <v>0.12569444444444444</v>
      </c>
      <c r="CW365" s="219">
        <f t="shared" si="653"/>
        <v>0.34097222222222223</v>
      </c>
      <c r="CY365" s="219">
        <v>0.242361111111111</v>
      </c>
      <c r="DL365" s="2" t="str" cm="1">
        <f t="array" ref="DL365">_xlfn.IFNA(IF(INDEX(SectorsBlocks,ROW()-ROW(DL$5)+2,MATCH(SUBSTITUTE(RPName," ",""),SectorsBlocks_Top,0))&lt;&gt;0,INDEX(SectorsBlocks,ROW()-ROW(DL$5)+2,MATCH(SUBSTITUTE(RPName," ",""),SectorsBlocks_Top,0)),""),"")</f>
        <v/>
      </c>
      <c r="DM365" s="250" t="str" cm="1">
        <f t="array" ref="DM365">_xlfn.IFNA(IF(INDEX(SectorsBlocks,ROW()-ROW(DM$5)+2,MATCH(SUBSTITUTE(RPName," ",""),SectorsBlocks_Top,0))&lt;&gt;0,INDEX(SectorsBlocks,ROW()-ROW(DM$5)+2,MATCH(SUBSTITUTE(RPName," ",""),SectorsBlocks_Top,0)+1),""),"")</f>
        <v/>
      </c>
    </row>
    <row r="366" spans="68:117" ht="15" hidden="1" customHeight="1">
      <c r="BP366" s="236">
        <f ca="1"/>
        <v>0.241666666666667</v>
      </c>
      <c r="CN366" s="219">
        <f t="shared" si="652"/>
        <v>1.8749999999999999E-2</v>
      </c>
      <c r="CO366" s="219">
        <f t="shared" si="652"/>
        <v>0.34861111111111109</v>
      </c>
      <c r="CQ366" s="219">
        <v>0.243055555555556</v>
      </c>
      <c r="CV366" s="219">
        <f t="shared" si="653"/>
        <v>0.12638888888888888</v>
      </c>
      <c r="CW366" s="219">
        <f t="shared" si="653"/>
        <v>0.34166666666666667</v>
      </c>
      <c r="CY366" s="219">
        <v>0.243055555555556</v>
      </c>
      <c r="DL366" s="2" t="str" cm="1">
        <f t="array" ref="DL366">_xlfn.IFNA(IF(INDEX(SectorsBlocks,ROW()-ROW(DL$5)+2,MATCH(SUBSTITUTE(RPName," ",""),SectorsBlocks_Top,0))&lt;&gt;0,INDEX(SectorsBlocks,ROW()-ROW(DL$5)+2,MATCH(SUBSTITUTE(RPName," ",""),SectorsBlocks_Top,0)),""),"")</f>
        <v/>
      </c>
      <c r="DM366" s="250" t="str" cm="1">
        <f t="array" ref="DM366">_xlfn.IFNA(IF(INDEX(SectorsBlocks,ROW()-ROW(DM$5)+2,MATCH(SUBSTITUTE(RPName," ",""),SectorsBlocks_Top,0))&lt;&gt;0,INDEX(SectorsBlocks,ROW()-ROW(DM$5)+2,MATCH(SUBSTITUTE(RPName," ",""),SectorsBlocks_Top,0)+1),""),"")</f>
        <v/>
      </c>
    </row>
    <row r="367" spans="68:117" ht="15" hidden="1" customHeight="1">
      <c r="BP367" s="236">
        <f ca="1"/>
        <v>0.242361111111111</v>
      </c>
      <c r="CN367" s="219">
        <f t="shared" si="652"/>
        <v>1.9444444444444445E-2</v>
      </c>
      <c r="CO367" s="219">
        <f t="shared" si="652"/>
        <v>0.34930555555555554</v>
      </c>
      <c r="CQ367" s="219">
        <v>0.24374999999999999</v>
      </c>
      <c r="CV367" s="219">
        <f t="shared" si="653"/>
        <v>0.12708333333333333</v>
      </c>
      <c r="CW367" s="219">
        <f t="shared" si="653"/>
        <v>0.34236111111111112</v>
      </c>
      <c r="CY367" s="219">
        <v>0.24374999999999999</v>
      </c>
      <c r="DL367" s="2" t="str" cm="1">
        <f t="array" ref="DL367">_xlfn.IFNA(IF(INDEX(SectorsBlocks,ROW()-ROW(DL$5)+2,MATCH(SUBSTITUTE(RPName," ",""),SectorsBlocks_Top,0))&lt;&gt;0,INDEX(SectorsBlocks,ROW()-ROW(DL$5)+2,MATCH(SUBSTITUTE(RPName," ",""),SectorsBlocks_Top,0)),""),"")</f>
        <v/>
      </c>
      <c r="DM367" s="250" t="str" cm="1">
        <f t="array" ref="DM367">_xlfn.IFNA(IF(INDEX(SectorsBlocks,ROW()-ROW(DM$5)+2,MATCH(SUBSTITUTE(RPName," ",""),SectorsBlocks_Top,0))&lt;&gt;0,INDEX(SectorsBlocks,ROW()-ROW(DM$5)+2,MATCH(SUBSTITUTE(RPName," ",""),SectorsBlocks_Top,0)+1),""),"")</f>
        <v/>
      </c>
    </row>
    <row r="368" spans="68:117" ht="15" hidden="1" customHeight="1">
      <c r="BP368" s="236">
        <f ca="1"/>
        <v>0.243055555555556</v>
      </c>
      <c r="CN368" s="219">
        <f t="shared" ref="CN368:CO383" si="654">IF(CN367=1,TIME(0,1,0),TIME(HOUR(CN367),MINUTE(CN367),0)+TIME(0,1,0))</f>
        <v>2.013888888888889E-2</v>
      </c>
      <c r="CO368" s="219">
        <f t="shared" si="654"/>
        <v>0.35</v>
      </c>
      <c r="CQ368" s="219">
        <v>0.24444444444444399</v>
      </c>
      <c r="CV368" s="219">
        <f t="shared" ref="CV368:CW383" si="655">IF(CV367=1,TIME(0,1,0),TIME(HOUR(CV367),MINUTE(CV367),0)+TIME(0,1,0))</f>
        <v>0.12777777777777777</v>
      </c>
      <c r="CW368" s="219">
        <f t="shared" si="655"/>
        <v>0.34305555555555556</v>
      </c>
      <c r="CY368" s="219">
        <v>0.24444444444444399</v>
      </c>
      <c r="DL368" s="2" t="str" cm="1">
        <f t="array" ref="DL368">_xlfn.IFNA(IF(INDEX(SectorsBlocks,ROW()-ROW(DL$5)+2,MATCH(SUBSTITUTE(RPName," ",""),SectorsBlocks_Top,0))&lt;&gt;0,INDEX(SectorsBlocks,ROW()-ROW(DL$5)+2,MATCH(SUBSTITUTE(RPName," ",""),SectorsBlocks_Top,0)),""),"")</f>
        <v/>
      </c>
      <c r="DM368" s="250" t="str" cm="1">
        <f t="array" ref="DM368">_xlfn.IFNA(IF(INDEX(SectorsBlocks,ROW()-ROW(DM$5)+2,MATCH(SUBSTITUTE(RPName," ",""),SectorsBlocks_Top,0))&lt;&gt;0,INDEX(SectorsBlocks,ROW()-ROW(DM$5)+2,MATCH(SUBSTITUTE(RPName," ",""),SectorsBlocks_Top,0)+1),""),"")</f>
        <v/>
      </c>
    </row>
    <row r="369" spans="68:117" ht="15" hidden="1" customHeight="1">
      <c r="BP369" s="236">
        <f ca="1"/>
        <v>0.24374999999999999</v>
      </c>
      <c r="CN369" s="219">
        <f t="shared" si="654"/>
        <v>2.0833333333333336E-2</v>
      </c>
      <c r="CO369" s="219">
        <f t="shared" si="654"/>
        <v>0.35069444444444442</v>
      </c>
      <c r="CQ369" s="219">
        <v>0.24513888888888899</v>
      </c>
      <c r="CV369" s="219">
        <f t="shared" si="655"/>
        <v>0.12847222222222221</v>
      </c>
      <c r="CW369" s="219">
        <f t="shared" si="655"/>
        <v>0.34375</v>
      </c>
      <c r="CY369" s="219">
        <v>0.24513888888888899</v>
      </c>
      <c r="DL369" s="2" t="str" cm="1">
        <f t="array" ref="DL369">_xlfn.IFNA(IF(INDEX(SectorsBlocks,ROW()-ROW(DL$5)+2,MATCH(SUBSTITUTE(RPName," ",""),SectorsBlocks_Top,0))&lt;&gt;0,INDEX(SectorsBlocks,ROW()-ROW(DL$5)+2,MATCH(SUBSTITUTE(RPName," ",""),SectorsBlocks_Top,0)),""),"")</f>
        <v/>
      </c>
      <c r="DM369" s="250" t="str" cm="1">
        <f t="array" ref="DM369">_xlfn.IFNA(IF(INDEX(SectorsBlocks,ROW()-ROW(DM$5)+2,MATCH(SUBSTITUTE(RPName," ",""),SectorsBlocks_Top,0))&lt;&gt;0,INDEX(SectorsBlocks,ROW()-ROW(DM$5)+2,MATCH(SUBSTITUTE(RPName," ",""),SectorsBlocks_Top,0)+1),""),"")</f>
        <v/>
      </c>
    </row>
    <row r="370" spans="68:117" ht="15" hidden="1" customHeight="1">
      <c r="BP370" s="236">
        <f ca="1"/>
        <v>0.24444444444444399</v>
      </c>
      <c r="CN370" s="219">
        <f t="shared" si="654"/>
        <v>2.1527777777777778E-2</v>
      </c>
      <c r="CO370" s="219">
        <f t="shared" si="654"/>
        <v>0.35138888888888886</v>
      </c>
      <c r="CQ370" s="219">
        <v>0.24583333333333299</v>
      </c>
      <c r="CV370" s="219">
        <f t="shared" si="655"/>
        <v>0.12916666666666665</v>
      </c>
      <c r="CW370" s="219">
        <f t="shared" si="655"/>
        <v>0.34444444444444444</v>
      </c>
      <c r="CY370" s="219">
        <v>0.24583333333333299</v>
      </c>
      <c r="DL370" s="2" t="str" cm="1">
        <f t="array" ref="DL370">_xlfn.IFNA(IF(INDEX(SectorsBlocks,ROW()-ROW(DL$5)+2,MATCH(SUBSTITUTE(RPName," ",""),SectorsBlocks_Top,0))&lt;&gt;0,INDEX(SectorsBlocks,ROW()-ROW(DL$5)+2,MATCH(SUBSTITUTE(RPName," ",""),SectorsBlocks_Top,0)),""),"")</f>
        <v/>
      </c>
      <c r="DM370" s="250" t="str" cm="1">
        <f t="array" ref="DM370">_xlfn.IFNA(IF(INDEX(SectorsBlocks,ROW()-ROW(DM$5)+2,MATCH(SUBSTITUTE(RPName," ",""),SectorsBlocks_Top,0))&lt;&gt;0,INDEX(SectorsBlocks,ROW()-ROW(DM$5)+2,MATCH(SUBSTITUTE(RPName," ",""),SectorsBlocks_Top,0)+1),""),"")</f>
        <v/>
      </c>
    </row>
    <row r="371" spans="68:117" ht="15" hidden="1" customHeight="1">
      <c r="BP371" s="236">
        <f ca="1"/>
        <v>0.24513888888888899</v>
      </c>
      <c r="CN371" s="219">
        <f t="shared" si="654"/>
        <v>2.2222222222222223E-2</v>
      </c>
      <c r="CO371" s="219">
        <f t="shared" si="654"/>
        <v>0.3520833333333333</v>
      </c>
      <c r="CQ371" s="219">
        <v>0.24652777777777801</v>
      </c>
      <c r="CV371" s="219">
        <f t="shared" si="655"/>
        <v>0.12986111111111112</v>
      </c>
      <c r="CW371" s="219">
        <f t="shared" si="655"/>
        <v>0.34513888888888888</v>
      </c>
      <c r="CY371" s="219">
        <v>0.24652777777777801</v>
      </c>
      <c r="DL371" s="2" t="str" cm="1">
        <f t="array" ref="DL371">_xlfn.IFNA(IF(INDEX(SectorsBlocks,ROW()-ROW(DL$5)+2,MATCH(SUBSTITUTE(RPName," ",""),SectorsBlocks_Top,0))&lt;&gt;0,INDEX(SectorsBlocks,ROW()-ROW(DL$5)+2,MATCH(SUBSTITUTE(RPName," ",""),SectorsBlocks_Top,0)),""),"")</f>
        <v/>
      </c>
      <c r="DM371" s="250" t="str" cm="1">
        <f t="array" ref="DM371">_xlfn.IFNA(IF(INDEX(SectorsBlocks,ROW()-ROW(DM$5)+2,MATCH(SUBSTITUTE(RPName," ",""),SectorsBlocks_Top,0))&lt;&gt;0,INDEX(SectorsBlocks,ROW()-ROW(DM$5)+2,MATCH(SUBSTITUTE(RPName," ",""),SectorsBlocks_Top,0)+1),""),"")</f>
        <v/>
      </c>
    </row>
    <row r="372" spans="68:117" ht="15" hidden="1" customHeight="1">
      <c r="BP372" s="236">
        <f ca="1"/>
        <v>0.24583333333333299</v>
      </c>
      <c r="CN372" s="219">
        <f t="shared" si="654"/>
        <v>2.2916666666666669E-2</v>
      </c>
      <c r="CO372" s="219">
        <f t="shared" si="654"/>
        <v>0.3527777777777778</v>
      </c>
      <c r="CQ372" s="219">
        <v>0.24722222222222201</v>
      </c>
      <c r="CV372" s="219">
        <f t="shared" si="655"/>
        <v>0.13055555555555556</v>
      </c>
      <c r="CW372" s="219">
        <f t="shared" si="655"/>
        <v>0.34583333333333333</v>
      </c>
      <c r="CY372" s="219">
        <v>0.24722222222222201</v>
      </c>
      <c r="DL372" s="2" t="str" cm="1">
        <f t="array" ref="DL372">_xlfn.IFNA(IF(INDEX(SectorsBlocks,ROW()-ROW(DL$5)+2,MATCH(SUBSTITUTE(RPName," ",""),SectorsBlocks_Top,0))&lt;&gt;0,INDEX(SectorsBlocks,ROW()-ROW(DL$5)+2,MATCH(SUBSTITUTE(RPName," ",""),SectorsBlocks_Top,0)),""),"")</f>
        <v/>
      </c>
      <c r="DM372" s="250" t="str" cm="1">
        <f t="array" ref="DM372">_xlfn.IFNA(IF(INDEX(SectorsBlocks,ROW()-ROW(DM$5)+2,MATCH(SUBSTITUTE(RPName," ",""),SectorsBlocks_Top,0))&lt;&gt;0,INDEX(SectorsBlocks,ROW()-ROW(DM$5)+2,MATCH(SUBSTITUTE(RPName," ",""),SectorsBlocks_Top,0)+1),""),"")</f>
        <v/>
      </c>
    </row>
    <row r="373" spans="68:117" ht="15" hidden="1" customHeight="1">
      <c r="BP373" s="236">
        <f ca="1"/>
        <v>0.24652777777777801</v>
      </c>
      <c r="CN373" s="219">
        <f t="shared" si="654"/>
        <v>2.361111111111111E-2</v>
      </c>
      <c r="CO373" s="219">
        <f t="shared" si="654"/>
        <v>0.35347222222222224</v>
      </c>
      <c r="CQ373" s="219">
        <v>0.24791666666666701</v>
      </c>
      <c r="CV373" s="219">
        <f t="shared" si="655"/>
        <v>0.13125000000000001</v>
      </c>
      <c r="CW373" s="219">
        <f t="shared" si="655"/>
        <v>0.34652777777777777</v>
      </c>
      <c r="CY373" s="219">
        <v>0.24791666666666701</v>
      </c>
      <c r="DL373" s="2" t="str" cm="1">
        <f t="array" ref="DL373">_xlfn.IFNA(IF(INDEX(SectorsBlocks,ROW()-ROW(DL$5)+2,MATCH(SUBSTITUTE(RPName," ",""),SectorsBlocks_Top,0))&lt;&gt;0,INDEX(SectorsBlocks,ROW()-ROW(DL$5)+2,MATCH(SUBSTITUTE(RPName," ",""),SectorsBlocks_Top,0)),""),"")</f>
        <v/>
      </c>
      <c r="DM373" s="250" t="str" cm="1">
        <f t="array" ref="DM373">_xlfn.IFNA(IF(INDEX(SectorsBlocks,ROW()-ROW(DM$5)+2,MATCH(SUBSTITUTE(RPName," ",""),SectorsBlocks_Top,0))&lt;&gt;0,INDEX(SectorsBlocks,ROW()-ROW(DM$5)+2,MATCH(SUBSTITUTE(RPName," ",""),SectorsBlocks_Top,0)+1),""),"")</f>
        <v/>
      </c>
    </row>
    <row r="374" spans="68:117" ht="15" hidden="1" customHeight="1">
      <c r="BP374" s="236">
        <f ca="1"/>
        <v>0.24722222222222201</v>
      </c>
      <c r="CN374" s="219">
        <f t="shared" si="654"/>
        <v>2.4305555555555556E-2</v>
      </c>
      <c r="CO374" s="219">
        <f t="shared" si="654"/>
        <v>0.35416666666666669</v>
      </c>
      <c r="CQ374" s="219">
        <v>0.24861111111111101</v>
      </c>
      <c r="CV374" s="219">
        <f t="shared" si="655"/>
        <v>0.13194444444444445</v>
      </c>
      <c r="CW374" s="219">
        <f t="shared" si="655"/>
        <v>0.34722222222222221</v>
      </c>
      <c r="CY374" s="219">
        <v>0.24861111111111101</v>
      </c>
      <c r="DL374" s="2" t="str" cm="1">
        <f t="array" ref="DL374">_xlfn.IFNA(IF(INDEX(SectorsBlocks,ROW()-ROW(DL$5)+2,MATCH(SUBSTITUTE(RPName," ",""),SectorsBlocks_Top,0))&lt;&gt;0,INDEX(SectorsBlocks,ROW()-ROW(DL$5)+2,MATCH(SUBSTITUTE(RPName," ",""),SectorsBlocks_Top,0)),""),"")</f>
        <v/>
      </c>
      <c r="DM374" s="250" t="str" cm="1">
        <f t="array" ref="DM374">_xlfn.IFNA(IF(INDEX(SectorsBlocks,ROW()-ROW(DM$5)+2,MATCH(SUBSTITUTE(RPName," ",""),SectorsBlocks_Top,0))&lt;&gt;0,INDEX(SectorsBlocks,ROW()-ROW(DM$5)+2,MATCH(SUBSTITUTE(RPName," ",""),SectorsBlocks_Top,0)+1),""),"")</f>
        <v/>
      </c>
    </row>
    <row r="375" spans="68:117" ht="15" hidden="1" customHeight="1">
      <c r="BP375" s="236">
        <f ca="1"/>
        <v>0.24791666666666701</v>
      </c>
      <c r="CN375" s="219">
        <f t="shared" si="654"/>
        <v>2.5000000000000001E-2</v>
      </c>
      <c r="CO375" s="219">
        <f t="shared" si="654"/>
        <v>0.35486111111111113</v>
      </c>
      <c r="CQ375" s="219">
        <v>0.249305555555556</v>
      </c>
      <c r="CV375" s="219">
        <f t="shared" si="655"/>
        <v>0.13263888888888889</v>
      </c>
      <c r="CW375" s="219">
        <f t="shared" si="655"/>
        <v>0.34791666666666665</v>
      </c>
      <c r="CY375" s="219">
        <v>0.249305555555556</v>
      </c>
      <c r="DL375" s="2" t="str" cm="1">
        <f t="array" ref="DL375">_xlfn.IFNA(IF(INDEX(SectorsBlocks,ROW()-ROW(DL$5)+2,MATCH(SUBSTITUTE(RPName," ",""),SectorsBlocks_Top,0))&lt;&gt;0,INDEX(SectorsBlocks,ROW()-ROW(DL$5)+2,MATCH(SUBSTITUTE(RPName," ",""),SectorsBlocks_Top,0)),""),"")</f>
        <v/>
      </c>
      <c r="DM375" s="250" t="str" cm="1">
        <f t="array" ref="DM375">_xlfn.IFNA(IF(INDEX(SectorsBlocks,ROW()-ROW(DM$5)+2,MATCH(SUBSTITUTE(RPName," ",""),SectorsBlocks_Top,0))&lt;&gt;0,INDEX(SectorsBlocks,ROW()-ROW(DM$5)+2,MATCH(SUBSTITUTE(RPName," ",""),SectorsBlocks_Top,0)+1),""),"")</f>
        <v/>
      </c>
    </row>
    <row r="376" spans="68:117" ht="15" hidden="1" customHeight="1">
      <c r="BP376" s="236">
        <f ca="1"/>
        <v>0.24861111111111101</v>
      </c>
      <c r="CN376" s="219">
        <f t="shared" si="654"/>
        <v>2.5694444444444447E-2</v>
      </c>
      <c r="CO376" s="219">
        <f t="shared" si="654"/>
        <v>0.35555555555555557</v>
      </c>
      <c r="CQ376" s="219">
        <v>0.25</v>
      </c>
      <c r="CV376" s="219">
        <f t="shared" si="655"/>
        <v>0.13333333333333333</v>
      </c>
      <c r="CW376" s="219">
        <f t="shared" si="655"/>
        <v>0.34861111111111109</v>
      </c>
      <c r="CY376" s="219">
        <v>0.25</v>
      </c>
      <c r="DL376" s="2" t="str" cm="1">
        <f t="array" ref="DL376">_xlfn.IFNA(IF(INDEX(SectorsBlocks,ROW()-ROW(DL$5)+2,MATCH(SUBSTITUTE(RPName," ",""),SectorsBlocks_Top,0))&lt;&gt;0,INDEX(SectorsBlocks,ROW()-ROW(DL$5)+2,MATCH(SUBSTITUTE(RPName," ",""),SectorsBlocks_Top,0)),""),"")</f>
        <v/>
      </c>
      <c r="DM376" s="250" t="str" cm="1">
        <f t="array" ref="DM376">_xlfn.IFNA(IF(INDEX(SectorsBlocks,ROW()-ROW(DM$5)+2,MATCH(SUBSTITUTE(RPName," ",""),SectorsBlocks_Top,0))&lt;&gt;0,INDEX(SectorsBlocks,ROW()-ROW(DM$5)+2,MATCH(SUBSTITUTE(RPName," ",""),SectorsBlocks_Top,0)+1),""),"")</f>
        <v/>
      </c>
    </row>
    <row r="377" spans="68:117" ht="15" hidden="1" customHeight="1">
      <c r="BP377" s="236">
        <f ca="1"/>
        <v>0.249305555555556</v>
      </c>
      <c r="CN377" s="219">
        <f t="shared" si="654"/>
        <v>2.6388888888888889E-2</v>
      </c>
      <c r="CO377" s="219">
        <f t="shared" si="654"/>
        <v>0.35625000000000001</v>
      </c>
      <c r="CQ377" s="219">
        <v>0.250694444444444</v>
      </c>
      <c r="CV377" s="219">
        <f t="shared" si="655"/>
        <v>0.13402777777777777</v>
      </c>
      <c r="CW377" s="219">
        <f t="shared" si="655"/>
        <v>0.34930555555555554</v>
      </c>
      <c r="CY377" s="219">
        <v>0.250694444444444</v>
      </c>
      <c r="DL377" s="2" t="str" cm="1">
        <f t="array" ref="DL377">_xlfn.IFNA(IF(INDEX(SectorsBlocks,ROW()-ROW(DL$5)+2,MATCH(SUBSTITUTE(RPName," ",""),SectorsBlocks_Top,0))&lt;&gt;0,INDEX(SectorsBlocks,ROW()-ROW(DL$5)+2,MATCH(SUBSTITUTE(RPName," ",""),SectorsBlocks_Top,0)),""),"")</f>
        <v/>
      </c>
      <c r="DM377" s="250" t="str" cm="1">
        <f t="array" ref="DM377">_xlfn.IFNA(IF(INDEX(SectorsBlocks,ROW()-ROW(DM$5)+2,MATCH(SUBSTITUTE(RPName," ",""),SectorsBlocks_Top,0))&lt;&gt;0,INDEX(SectorsBlocks,ROW()-ROW(DM$5)+2,MATCH(SUBSTITUTE(RPName," ",""),SectorsBlocks_Top,0)+1),""),"")</f>
        <v/>
      </c>
    </row>
    <row r="378" spans="68:117" ht="15" hidden="1" customHeight="1">
      <c r="BP378" s="236">
        <f ca="1"/>
        <v>0.25</v>
      </c>
      <c r="CN378" s="219">
        <f t="shared" si="654"/>
        <v>2.7083333333333334E-2</v>
      </c>
      <c r="CO378" s="219">
        <f t="shared" si="654"/>
        <v>0.35694444444444445</v>
      </c>
      <c r="CQ378" s="219">
        <v>0.25138888888888899</v>
      </c>
      <c r="CV378" s="219">
        <f t="shared" si="655"/>
        <v>0.13472222222222222</v>
      </c>
      <c r="CW378" s="219">
        <f t="shared" si="655"/>
        <v>0.35</v>
      </c>
      <c r="CY378" s="219">
        <v>0.25138888888888899</v>
      </c>
      <c r="DL378" s="2" t="str" cm="1">
        <f t="array" ref="DL378">_xlfn.IFNA(IF(INDEX(SectorsBlocks,ROW()-ROW(DL$5)+2,MATCH(SUBSTITUTE(RPName," ",""),SectorsBlocks_Top,0))&lt;&gt;0,INDEX(SectorsBlocks,ROW()-ROW(DL$5)+2,MATCH(SUBSTITUTE(RPName," ",""),SectorsBlocks_Top,0)),""),"")</f>
        <v/>
      </c>
      <c r="DM378" s="250" t="str" cm="1">
        <f t="array" ref="DM378">_xlfn.IFNA(IF(INDEX(SectorsBlocks,ROW()-ROW(DM$5)+2,MATCH(SUBSTITUTE(RPName," ",""),SectorsBlocks_Top,0))&lt;&gt;0,INDEX(SectorsBlocks,ROW()-ROW(DM$5)+2,MATCH(SUBSTITUTE(RPName," ",""),SectorsBlocks_Top,0)+1),""),"")</f>
        <v/>
      </c>
    </row>
    <row r="379" spans="68:117" ht="15" hidden="1" customHeight="1">
      <c r="BP379" s="236">
        <f ca="1"/>
        <v>0.250694444444444</v>
      </c>
      <c r="CN379" s="219">
        <f t="shared" si="654"/>
        <v>2.777777777777778E-2</v>
      </c>
      <c r="CO379" s="219">
        <f t="shared" si="654"/>
        <v>0.3576388888888889</v>
      </c>
      <c r="CQ379" s="219">
        <v>0.25208333333333299</v>
      </c>
      <c r="CV379" s="219">
        <f t="shared" si="655"/>
        <v>0.13541666666666666</v>
      </c>
      <c r="CW379" s="219">
        <f t="shared" si="655"/>
        <v>0.35069444444444442</v>
      </c>
      <c r="CY379" s="219">
        <v>0.25208333333333299</v>
      </c>
      <c r="DL379" s="2" t="str" cm="1">
        <f t="array" ref="DL379">_xlfn.IFNA(IF(INDEX(SectorsBlocks,ROW()-ROW(DL$5)+2,MATCH(SUBSTITUTE(RPName," ",""),SectorsBlocks_Top,0))&lt;&gt;0,INDEX(SectorsBlocks,ROW()-ROW(DL$5)+2,MATCH(SUBSTITUTE(RPName," ",""),SectorsBlocks_Top,0)),""),"")</f>
        <v/>
      </c>
      <c r="DM379" s="250" t="str" cm="1">
        <f t="array" ref="DM379">_xlfn.IFNA(IF(INDEX(SectorsBlocks,ROW()-ROW(DM$5)+2,MATCH(SUBSTITUTE(RPName," ",""),SectorsBlocks_Top,0))&lt;&gt;0,INDEX(SectorsBlocks,ROW()-ROW(DM$5)+2,MATCH(SUBSTITUTE(RPName," ",""),SectorsBlocks_Top,0)+1),""),"")</f>
        <v/>
      </c>
    </row>
    <row r="380" spans="68:117" ht="15" hidden="1" customHeight="1">
      <c r="BP380" s="236">
        <f ca="1"/>
        <v>0.25138888888888899</v>
      </c>
      <c r="CN380" s="219">
        <f t="shared" si="654"/>
        <v>2.8472222222222222E-2</v>
      </c>
      <c r="CO380" s="219">
        <f t="shared" si="654"/>
        <v>0.35833333333333334</v>
      </c>
      <c r="CQ380" s="219">
        <v>0.25277777777777799</v>
      </c>
      <c r="CV380" s="219">
        <f t="shared" si="655"/>
        <v>0.1361111111111111</v>
      </c>
      <c r="CW380" s="219">
        <f t="shared" si="655"/>
        <v>0.35138888888888886</v>
      </c>
      <c r="CY380" s="219">
        <v>0.25277777777777799</v>
      </c>
      <c r="DL380" s="2" t="str" cm="1">
        <f t="array" ref="DL380">_xlfn.IFNA(IF(INDEX(SectorsBlocks,ROW()-ROW(DL$5)+2,MATCH(SUBSTITUTE(RPName," ",""),SectorsBlocks_Top,0))&lt;&gt;0,INDEX(SectorsBlocks,ROW()-ROW(DL$5)+2,MATCH(SUBSTITUTE(RPName," ",""),SectorsBlocks_Top,0)),""),"")</f>
        <v/>
      </c>
      <c r="DM380" s="250" t="str" cm="1">
        <f t="array" ref="DM380">_xlfn.IFNA(IF(INDEX(SectorsBlocks,ROW()-ROW(DM$5)+2,MATCH(SUBSTITUTE(RPName," ",""),SectorsBlocks_Top,0))&lt;&gt;0,INDEX(SectorsBlocks,ROW()-ROW(DM$5)+2,MATCH(SUBSTITUTE(RPName," ",""),SectorsBlocks_Top,0)+1),""),"")</f>
        <v/>
      </c>
    </row>
    <row r="381" spans="68:117" ht="15" hidden="1" customHeight="1">
      <c r="BP381" s="236">
        <f ca="1"/>
        <v>0.25208333333333299</v>
      </c>
      <c r="CN381" s="219">
        <f t="shared" si="654"/>
        <v>2.9166666666666667E-2</v>
      </c>
      <c r="CO381" s="219">
        <f t="shared" si="654"/>
        <v>0.35902777777777778</v>
      </c>
      <c r="CQ381" s="219">
        <v>0.25347222222222199</v>
      </c>
      <c r="CV381" s="219">
        <f t="shared" si="655"/>
        <v>0.13680555555555554</v>
      </c>
      <c r="CW381" s="219">
        <f t="shared" si="655"/>
        <v>0.3520833333333333</v>
      </c>
      <c r="CY381" s="219">
        <v>0.25347222222222199</v>
      </c>
      <c r="DL381" s="2" t="str" cm="1">
        <f t="array" ref="DL381">_xlfn.IFNA(IF(INDEX(SectorsBlocks,ROW()-ROW(DL$5)+2,MATCH(SUBSTITUTE(RPName," ",""),SectorsBlocks_Top,0))&lt;&gt;0,INDEX(SectorsBlocks,ROW()-ROW(DL$5)+2,MATCH(SUBSTITUTE(RPName," ",""),SectorsBlocks_Top,0)),""),"")</f>
        <v/>
      </c>
      <c r="DM381" s="250" t="str" cm="1">
        <f t="array" ref="DM381">_xlfn.IFNA(IF(INDEX(SectorsBlocks,ROW()-ROW(DM$5)+2,MATCH(SUBSTITUTE(RPName," ",""),SectorsBlocks_Top,0))&lt;&gt;0,INDEX(SectorsBlocks,ROW()-ROW(DM$5)+2,MATCH(SUBSTITUTE(RPName," ",""),SectorsBlocks_Top,0)+1),""),"")</f>
        <v/>
      </c>
    </row>
    <row r="382" spans="68:117" ht="15" hidden="1" customHeight="1">
      <c r="BP382" s="236">
        <f ca="1"/>
        <v>0.25277777777777799</v>
      </c>
      <c r="CN382" s="219">
        <f t="shared" si="654"/>
        <v>2.9861111111111113E-2</v>
      </c>
      <c r="CO382" s="219">
        <f t="shared" si="654"/>
        <v>0.35972222222222222</v>
      </c>
      <c r="CQ382" s="219">
        <v>0.25416666666666698</v>
      </c>
      <c r="CV382" s="219">
        <f t="shared" si="655"/>
        <v>0.13750000000000001</v>
      </c>
      <c r="CW382" s="219">
        <f t="shared" si="655"/>
        <v>0.3527777777777778</v>
      </c>
      <c r="CY382" s="219">
        <v>0.25416666666666698</v>
      </c>
      <c r="DL382" s="2" t="str" cm="1">
        <f t="array" ref="DL382">_xlfn.IFNA(IF(INDEX(SectorsBlocks,ROW()-ROW(DL$5)+2,MATCH(SUBSTITUTE(RPName," ",""),SectorsBlocks_Top,0))&lt;&gt;0,INDEX(SectorsBlocks,ROW()-ROW(DL$5)+2,MATCH(SUBSTITUTE(RPName," ",""),SectorsBlocks_Top,0)),""),"")</f>
        <v/>
      </c>
      <c r="DM382" s="250" t="str" cm="1">
        <f t="array" ref="DM382">_xlfn.IFNA(IF(INDEX(SectorsBlocks,ROW()-ROW(DM$5)+2,MATCH(SUBSTITUTE(RPName," ",""),SectorsBlocks_Top,0))&lt;&gt;0,INDEX(SectorsBlocks,ROW()-ROW(DM$5)+2,MATCH(SUBSTITUTE(RPName," ",""),SectorsBlocks_Top,0)+1),""),"")</f>
        <v/>
      </c>
    </row>
    <row r="383" spans="68:117" ht="15" hidden="1" customHeight="1">
      <c r="BP383" s="236">
        <f ca="1"/>
        <v>0.25347222222222199</v>
      </c>
      <c r="CN383" s="219">
        <f t="shared" si="654"/>
        <v>3.0555555555555558E-2</v>
      </c>
      <c r="CO383" s="219">
        <f t="shared" si="654"/>
        <v>0.36041666666666666</v>
      </c>
      <c r="CQ383" s="219">
        <v>0.25486111111111098</v>
      </c>
      <c r="CV383" s="219">
        <f t="shared" si="655"/>
        <v>0.13819444444444445</v>
      </c>
      <c r="CW383" s="219">
        <f t="shared" si="655"/>
        <v>0.35347222222222224</v>
      </c>
      <c r="CY383" s="219">
        <v>0.25486111111111098</v>
      </c>
      <c r="DL383" s="2" t="str" cm="1">
        <f t="array" ref="DL383">_xlfn.IFNA(IF(INDEX(SectorsBlocks,ROW()-ROW(DL$5)+2,MATCH(SUBSTITUTE(RPName," ",""),SectorsBlocks_Top,0))&lt;&gt;0,INDEX(SectorsBlocks,ROW()-ROW(DL$5)+2,MATCH(SUBSTITUTE(RPName," ",""),SectorsBlocks_Top,0)),""),"")</f>
        <v/>
      </c>
      <c r="DM383" s="250" t="str" cm="1">
        <f t="array" ref="DM383">_xlfn.IFNA(IF(INDEX(SectorsBlocks,ROW()-ROW(DM$5)+2,MATCH(SUBSTITUTE(RPName," ",""),SectorsBlocks_Top,0))&lt;&gt;0,INDEX(SectorsBlocks,ROW()-ROW(DM$5)+2,MATCH(SUBSTITUTE(RPName," ",""),SectorsBlocks_Top,0)+1),""),"")</f>
        <v/>
      </c>
    </row>
    <row r="384" spans="68:117" ht="15" hidden="1" customHeight="1">
      <c r="BP384" s="236">
        <f ca="1"/>
        <v>0.25416666666666698</v>
      </c>
      <c r="CN384" s="219">
        <f t="shared" ref="CN384:CO399" si="656">IF(CN383=1,TIME(0,1,0),TIME(HOUR(CN383),MINUTE(CN383),0)+TIME(0,1,0))</f>
        <v>3.125E-2</v>
      </c>
      <c r="CO384" s="219">
        <f t="shared" si="656"/>
        <v>0.3611111111111111</v>
      </c>
      <c r="CQ384" s="219">
        <v>0.25555555555555598</v>
      </c>
      <c r="CV384" s="219">
        <f t="shared" ref="CV384:CW399" si="657">IF(CV383=1,TIME(0,1,0),TIME(HOUR(CV383),MINUTE(CV383),0)+TIME(0,1,0))</f>
        <v>0.1388888888888889</v>
      </c>
      <c r="CW384" s="219">
        <f t="shared" si="657"/>
        <v>0.35416666666666669</v>
      </c>
      <c r="CY384" s="219">
        <v>0.25555555555555598</v>
      </c>
      <c r="DL384" s="2" t="str" cm="1">
        <f t="array" ref="DL384">_xlfn.IFNA(IF(INDEX(SectorsBlocks,ROW()-ROW(DL$5)+2,MATCH(SUBSTITUTE(RPName," ",""),SectorsBlocks_Top,0))&lt;&gt;0,INDEX(SectorsBlocks,ROW()-ROW(DL$5)+2,MATCH(SUBSTITUTE(RPName," ",""),SectorsBlocks_Top,0)),""),"")</f>
        <v/>
      </c>
      <c r="DM384" s="250" t="str" cm="1">
        <f t="array" ref="DM384">_xlfn.IFNA(IF(INDEX(SectorsBlocks,ROW()-ROW(DM$5)+2,MATCH(SUBSTITUTE(RPName," ",""),SectorsBlocks_Top,0))&lt;&gt;0,INDEX(SectorsBlocks,ROW()-ROW(DM$5)+2,MATCH(SUBSTITUTE(RPName," ",""),SectorsBlocks_Top,0)+1),""),"")</f>
        <v/>
      </c>
    </row>
    <row r="385" spans="68:117" ht="15" hidden="1" customHeight="1">
      <c r="BP385" s="236">
        <f ca="1"/>
        <v>0.25486111111111098</v>
      </c>
      <c r="CN385" s="219">
        <f t="shared" si="656"/>
        <v>3.1944444444444442E-2</v>
      </c>
      <c r="CO385" s="219">
        <f t="shared" si="656"/>
        <v>0.36180555555555555</v>
      </c>
      <c r="CQ385" s="219">
        <v>0.25624999999999998</v>
      </c>
      <c r="CV385" s="219">
        <f t="shared" si="657"/>
        <v>0.13958333333333334</v>
      </c>
      <c r="CW385" s="219">
        <f t="shared" si="657"/>
        <v>0.35486111111111113</v>
      </c>
      <c r="CY385" s="219">
        <v>0.25624999999999998</v>
      </c>
      <c r="DL385" s="2" t="str" cm="1">
        <f t="array" ref="DL385">_xlfn.IFNA(IF(INDEX(SectorsBlocks,ROW()-ROW(DL$5)+2,MATCH(SUBSTITUTE(RPName," ",""),SectorsBlocks_Top,0))&lt;&gt;0,INDEX(SectorsBlocks,ROW()-ROW(DL$5)+2,MATCH(SUBSTITUTE(RPName," ",""),SectorsBlocks_Top,0)),""),"")</f>
        <v/>
      </c>
      <c r="DM385" s="250" t="str" cm="1">
        <f t="array" ref="DM385">_xlfn.IFNA(IF(INDEX(SectorsBlocks,ROW()-ROW(DM$5)+2,MATCH(SUBSTITUTE(RPName," ",""),SectorsBlocks_Top,0))&lt;&gt;0,INDEX(SectorsBlocks,ROW()-ROW(DM$5)+2,MATCH(SUBSTITUTE(RPName," ",""),SectorsBlocks_Top,0)+1),""),"")</f>
        <v/>
      </c>
    </row>
    <row r="386" spans="68:117" ht="15" hidden="1" customHeight="1">
      <c r="BP386" s="236">
        <f ca="1"/>
        <v>0.25555555555555598</v>
      </c>
      <c r="CN386" s="219">
        <f t="shared" si="656"/>
        <v>3.2638888888888884E-2</v>
      </c>
      <c r="CO386" s="219">
        <f t="shared" si="656"/>
        <v>0.36249999999999999</v>
      </c>
      <c r="CQ386" s="219">
        <v>0.25694444444444398</v>
      </c>
      <c r="CV386" s="219">
        <f t="shared" si="657"/>
        <v>0.14027777777777778</v>
      </c>
      <c r="CW386" s="219">
        <f t="shared" si="657"/>
        <v>0.35555555555555557</v>
      </c>
      <c r="CY386" s="219">
        <v>0.25694444444444398</v>
      </c>
      <c r="DL386" s="2" t="str" cm="1">
        <f t="array" ref="DL386">_xlfn.IFNA(IF(INDEX(SectorsBlocks,ROW()-ROW(DL$5)+2,MATCH(SUBSTITUTE(RPName," ",""),SectorsBlocks_Top,0))&lt;&gt;0,INDEX(SectorsBlocks,ROW()-ROW(DL$5)+2,MATCH(SUBSTITUTE(RPName," ",""),SectorsBlocks_Top,0)),""),"")</f>
        <v/>
      </c>
      <c r="DM386" s="250" t="str" cm="1">
        <f t="array" ref="DM386">_xlfn.IFNA(IF(INDEX(SectorsBlocks,ROW()-ROW(DM$5)+2,MATCH(SUBSTITUTE(RPName," ",""),SectorsBlocks_Top,0))&lt;&gt;0,INDEX(SectorsBlocks,ROW()-ROW(DM$5)+2,MATCH(SUBSTITUTE(RPName," ",""),SectorsBlocks_Top,0)+1),""),"")</f>
        <v/>
      </c>
    </row>
    <row r="387" spans="68:117" ht="15" hidden="1" customHeight="1">
      <c r="BP387" s="236">
        <f ca="1"/>
        <v>0.25624999999999998</v>
      </c>
      <c r="CN387" s="219">
        <f t="shared" si="656"/>
        <v>3.3333333333333333E-2</v>
      </c>
      <c r="CO387" s="219">
        <f t="shared" si="656"/>
        <v>0.36319444444444443</v>
      </c>
      <c r="CQ387" s="219">
        <v>0.25763888888888897</v>
      </c>
      <c r="CV387" s="219">
        <f t="shared" si="657"/>
        <v>0.14097222222222222</v>
      </c>
      <c r="CW387" s="219">
        <f t="shared" si="657"/>
        <v>0.35625000000000001</v>
      </c>
      <c r="CY387" s="219">
        <v>0.25763888888888897</v>
      </c>
      <c r="DL387" s="2" t="str" cm="1">
        <f t="array" ref="DL387">_xlfn.IFNA(IF(INDEX(SectorsBlocks,ROW()-ROW(DL$5)+2,MATCH(SUBSTITUTE(RPName," ",""),SectorsBlocks_Top,0))&lt;&gt;0,INDEX(SectorsBlocks,ROW()-ROW(DL$5)+2,MATCH(SUBSTITUTE(RPName," ",""),SectorsBlocks_Top,0)),""),"")</f>
        <v/>
      </c>
      <c r="DM387" s="250" t="str" cm="1">
        <f t="array" ref="DM387">_xlfn.IFNA(IF(INDEX(SectorsBlocks,ROW()-ROW(DM$5)+2,MATCH(SUBSTITUTE(RPName," ",""),SectorsBlocks_Top,0))&lt;&gt;0,INDEX(SectorsBlocks,ROW()-ROW(DM$5)+2,MATCH(SUBSTITUTE(RPName," ",""),SectorsBlocks_Top,0)+1),""),"")</f>
        <v/>
      </c>
    </row>
    <row r="388" spans="68:117" ht="15" hidden="1" customHeight="1">
      <c r="BP388" s="236">
        <f ca="1"/>
        <v>0.25694444444444398</v>
      </c>
      <c r="CN388" s="219">
        <f t="shared" si="656"/>
        <v>3.4027777777777775E-2</v>
      </c>
      <c r="CO388" s="219">
        <f t="shared" si="656"/>
        <v>0.36388888888888887</v>
      </c>
      <c r="CQ388" s="219">
        <v>0.25833333333333303</v>
      </c>
      <c r="CV388" s="219">
        <f t="shared" si="657"/>
        <v>0.14166666666666666</v>
      </c>
      <c r="CW388" s="219">
        <f t="shared" si="657"/>
        <v>0.35694444444444445</v>
      </c>
      <c r="CY388" s="219">
        <v>0.25833333333333303</v>
      </c>
      <c r="DL388" s="2" t="str" cm="1">
        <f t="array" ref="DL388">_xlfn.IFNA(IF(INDEX(SectorsBlocks,ROW()-ROW(DL$5)+2,MATCH(SUBSTITUTE(RPName," ",""),SectorsBlocks_Top,0))&lt;&gt;0,INDEX(SectorsBlocks,ROW()-ROW(DL$5)+2,MATCH(SUBSTITUTE(RPName," ",""),SectorsBlocks_Top,0)),""),"")</f>
        <v/>
      </c>
      <c r="DM388" s="250" t="str" cm="1">
        <f t="array" ref="DM388">_xlfn.IFNA(IF(INDEX(SectorsBlocks,ROW()-ROW(DM$5)+2,MATCH(SUBSTITUTE(RPName," ",""),SectorsBlocks_Top,0))&lt;&gt;0,INDEX(SectorsBlocks,ROW()-ROW(DM$5)+2,MATCH(SUBSTITUTE(RPName," ",""),SectorsBlocks_Top,0)+1),""),"")</f>
        <v/>
      </c>
    </row>
    <row r="389" spans="68:117" ht="15" hidden="1" customHeight="1">
      <c r="BP389" s="236">
        <f ca="1"/>
        <v>0.25763888888888897</v>
      </c>
      <c r="CN389" s="219">
        <f t="shared" si="656"/>
        <v>3.4722222222222217E-2</v>
      </c>
      <c r="CO389" s="219">
        <f t="shared" si="656"/>
        <v>0.36458333333333331</v>
      </c>
      <c r="CQ389" s="219">
        <v>0.25902777777777802</v>
      </c>
      <c r="CV389" s="219">
        <f t="shared" si="657"/>
        <v>0.1423611111111111</v>
      </c>
      <c r="CW389" s="219">
        <f t="shared" si="657"/>
        <v>0.3576388888888889</v>
      </c>
      <c r="CY389" s="219">
        <v>0.25902777777777802</v>
      </c>
      <c r="DL389" s="2" t="str" cm="1">
        <f t="array" ref="DL389">_xlfn.IFNA(IF(INDEX(SectorsBlocks,ROW()-ROW(DL$5)+2,MATCH(SUBSTITUTE(RPName," ",""),SectorsBlocks_Top,0))&lt;&gt;0,INDEX(SectorsBlocks,ROW()-ROW(DL$5)+2,MATCH(SUBSTITUTE(RPName," ",""),SectorsBlocks_Top,0)),""),"")</f>
        <v/>
      </c>
      <c r="DM389" s="250" t="str" cm="1">
        <f t="array" ref="DM389">_xlfn.IFNA(IF(INDEX(SectorsBlocks,ROW()-ROW(DM$5)+2,MATCH(SUBSTITUTE(RPName," ",""),SectorsBlocks_Top,0))&lt;&gt;0,INDEX(SectorsBlocks,ROW()-ROW(DM$5)+2,MATCH(SUBSTITUTE(RPName," ",""),SectorsBlocks_Top,0)+1),""),"")</f>
        <v/>
      </c>
    </row>
    <row r="390" spans="68:117" ht="15" hidden="1" customHeight="1">
      <c r="BP390" s="236">
        <f ca="1"/>
        <v>0.25833333333333303</v>
      </c>
      <c r="CN390" s="219">
        <f t="shared" si="656"/>
        <v>3.5416666666666666E-2</v>
      </c>
      <c r="CO390" s="219">
        <f t="shared" si="656"/>
        <v>0.36527777777777776</v>
      </c>
      <c r="CQ390" s="219">
        <v>0.25972222222222202</v>
      </c>
      <c r="CV390" s="219">
        <f t="shared" si="657"/>
        <v>0.14305555555555555</v>
      </c>
      <c r="CW390" s="219">
        <f t="shared" si="657"/>
        <v>0.35833333333333334</v>
      </c>
      <c r="CY390" s="219">
        <v>0.25972222222222202</v>
      </c>
      <c r="DL390" s="2" t="str" cm="1">
        <f t="array" ref="DL390">_xlfn.IFNA(IF(INDEX(SectorsBlocks,ROW()-ROW(DL$5)+2,MATCH(SUBSTITUTE(RPName," ",""),SectorsBlocks_Top,0))&lt;&gt;0,INDEX(SectorsBlocks,ROW()-ROW(DL$5)+2,MATCH(SUBSTITUTE(RPName," ",""),SectorsBlocks_Top,0)),""),"")</f>
        <v/>
      </c>
      <c r="DM390" s="250" t="str" cm="1">
        <f t="array" ref="DM390">_xlfn.IFNA(IF(INDEX(SectorsBlocks,ROW()-ROW(DM$5)+2,MATCH(SUBSTITUTE(RPName," ",""),SectorsBlocks_Top,0))&lt;&gt;0,INDEX(SectorsBlocks,ROW()-ROW(DM$5)+2,MATCH(SUBSTITUTE(RPName," ",""),SectorsBlocks_Top,0)+1),""),"")</f>
        <v/>
      </c>
    </row>
    <row r="391" spans="68:117" ht="15" hidden="1" customHeight="1">
      <c r="BP391" s="236">
        <f ca="1"/>
        <v>0.25902777777777802</v>
      </c>
      <c r="CN391" s="219">
        <f t="shared" si="656"/>
        <v>3.6111111111111108E-2</v>
      </c>
      <c r="CO391" s="219">
        <f t="shared" si="656"/>
        <v>0.3659722222222222</v>
      </c>
      <c r="CQ391" s="219">
        <v>0.26041666666666702</v>
      </c>
      <c r="CV391" s="219">
        <f t="shared" si="657"/>
        <v>0.14374999999999999</v>
      </c>
      <c r="CW391" s="219">
        <f t="shared" si="657"/>
        <v>0.35902777777777778</v>
      </c>
      <c r="CY391" s="219">
        <v>0.26041666666666702</v>
      </c>
      <c r="DL391" s="2" t="str" cm="1">
        <f t="array" ref="DL391">_xlfn.IFNA(IF(INDEX(SectorsBlocks,ROW()-ROW(DL$5)+2,MATCH(SUBSTITUTE(RPName," ",""),SectorsBlocks_Top,0))&lt;&gt;0,INDEX(SectorsBlocks,ROW()-ROW(DL$5)+2,MATCH(SUBSTITUTE(RPName," ",""),SectorsBlocks_Top,0)),""),"")</f>
        <v/>
      </c>
      <c r="DM391" s="250" t="str" cm="1">
        <f t="array" ref="DM391">_xlfn.IFNA(IF(INDEX(SectorsBlocks,ROW()-ROW(DM$5)+2,MATCH(SUBSTITUTE(RPName," ",""),SectorsBlocks_Top,0))&lt;&gt;0,INDEX(SectorsBlocks,ROW()-ROW(DM$5)+2,MATCH(SUBSTITUTE(RPName," ",""),SectorsBlocks_Top,0)+1),""),"")</f>
        <v/>
      </c>
    </row>
    <row r="392" spans="68:117" ht="15" hidden="1" customHeight="1">
      <c r="BP392" s="236">
        <f ca="1"/>
        <v>0.25972222222222202</v>
      </c>
      <c r="CN392" s="219">
        <f t="shared" si="656"/>
        <v>3.680555555555555E-2</v>
      </c>
      <c r="CO392" s="219">
        <f t="shared" si="656"/>
        <v>0.36666666666666664</v>
      </c>
      <c r="CQ392" s="219">
        <v>0.26111111111111102</v>
      </c>
      <c r="CV392" s="219">
        <f t="shared" si="657"/>
        <v>0.14444444444444443</v>
      </c>
      <c r="CW392" s="219">
        <f t="shared" si="657"/>
        <v>0.35972222222222222</v>
      </c>
      <c r="CY392" s="219">
        <v>0.26111111111111102</v>
      </c>
      <c r="DL392" s="2" t="str" cm="1">
        <f t="array" ref="DL392">_xlfn.IFNA(IF(INDEX(SectorsBlocks,ROW()-ROW(DL$5)+2,MATCH(SUBSTITUTE(RPName," ",""),SectorsBlocks_Top,0))&lt;&gt;0,INDEX(SectorsBlocks,ROW()-ROW(DL$5)+2,MATCH(SUBSTITUTE(RPName," ",""),SectorsBlocks_Top,0)),""),"")</f>
        <v/>
      </c>
      <c r="DM392" s="250" t="str" cm="1">
        <f t="array" ref="DM392">_xlfn.IFNA(IF(INDEX(SectorsBlocks,ROW()-ROW(DM$5)+2,MATCH(SUBSTITUTE(RPName," ",""),SectorsBlocks_Top,0))&lt;&gt;0,INDEX(SectorsBlocks,ROW()-ROW(DM$5)+2,MATCH(SUBSTITUTE(RPName," ",""),SectorsBlocks_Top,0)+1),""),"")</f>
        <v/>
      </c>
    </row>
    <row r="393" spans="68:117" ht="15" hidden="1" customHeight="1">
      <c r="BP393" s="236">
        <f ca="1"/>
        <v>0.26041666666666702</v>
      </c>
      <c r="CN393" s="219">
        <f t="shared" si="656"/>
        <v>3.7499999999999999E-2</v>
      </c>
      <c r="CO393" s="219">
        <f t="shared" si="656"/>
        <v>0.36736111111111108</v>
      </c>
      <c r="CQ393" s="219">
        <v>0.26180555555555601</v>
      </c>
      <c r="CV393" s="219">
        <f t="shared" si="657"/>
        <v>0.14513888888888887</v>
      </c>
      <c r="CW393" s="219">
        <f t="shared" si="657"/>
        <v>0.36041666666666666</v>
      </c>
      <c r="CY393" s="219">
        <v>0.26180555555555601</v>
      </c>
      <c r="DL393" s="2" t="str" cm="1">
        <f t="array" ref="DL393">_xlfn.IFNA(IF(INDEX(SectorsBlocks,ROW()-ROW(DL$5)+2,MATCH(SUBSTITUTE(RPName," ",""),SectorsBlocks_Top,0))&lt;&gt;0,INDEX(SectorsBlocks,ROW()-ROW(DL$5)+2,MATCH(SUBSTITUTE(RPName," ",""),SectorsBlocks_Top,0)),""),"")</f>
        <v/>
      </c>
      <c r="DM393" s="250" t="str" cm="1">
        <f t="array" ref="DM393">_xlfn.IFNA(IF(INDEX(SectorsBlocks,ROW()-ROW(DM$5)+2,MATCH(SUBSTITUTE(RPName," ",""),SectorsBlocks_Top,0))&lt;&gt;0,INDEX(SectorsBlocks,ROW()-ROW(DM$5)+2,MATCH(SUBSTITUTE(RPName," ",""),SectorsBlocks_Top,0)+1),""),"")</f>
        <v/>
      </c>
    </row>
    <row r="394" spans="68:117" ht="15" hidden="1" customHeight="1">
      <c r="BP394" s="236">
        <f ca="1"/>
        <v>0.26111111111111102</v>
      </c>
      <c r="CN394" s="219">
        <f t="shared" si="656"/>
        <v>3.8194444444444441E-2</v>
      </c>
      <c r="CO394" s="219">
        <f t="shared" si="656"/>
        <v>0.36805555555555558</v>
      </c>
      <c r="CQ394" s="219">
        <v>0.26250000000000001</v>
      </c>
      <c r="CV394" s="219">
        <f t="shared" si="657"/>
        <v>0.14583333333333334</v>
      </c>
      <c r="CW394" s="219">
        <f t="shared" si="657"/>
        <v>0.3611111111111111</v>
      </c>
      <c r="CY394" s="219">
        <v>0.26250000000000001</v>
      </c>
      <c r="DL394" s="2" t="str" cm="1">
        <f t="array" ref="DL394">_xlfn.IFNA(IF(INDEX(SectorsBlocks,ROW()-ROW(DL$5)+2,MATCH(SUBSTITUTE(RPName," ",""),SectorsBlocks_Top,0))&lt;&gt;0,INDEX(SectorsBlocks,ROW()-ROW(DL$5)+2,MATCH(SUBSTITUTE(RPName," ",""),SectorsBlocks_Top,0)),""),"")</f>
        <v/>
      </c>
      <c r="DM394" s="250" t="str" cm="1">
        <f t="array" ref="DM394">_xlfn.IFNA(IF(INDEX(SectorsBlocks,ROW()-ROW(DM$5)+2,MATCH(SUBSTITUTE(RPName," ",""),SectorsBlocks_Top,0))&lt;&gt;0,INDEX(SectorsBlocks,ROW()-ROW(DM$5)+2,MATCH(SUBSTITUTE(RPName," ",""),SectorsBlocks_Top,0)+1),""),"")</f>
        <v/>
      </c>
    </row>
    <row r="395" spans="68:117" ht="15" hidden="1" customHeight="1">
      <c r="BP395" s="236">
        <f ca="1"/>
        <v>0.26180555555555601</v>
      </c>
      <c r="CN395" s="219">
        <f t="shared" si="656"/>
        <v>3.888888888888889E-2</v>
      </c>
      <c r="CO395" s="219">
        <f t="shared" si="656"/>
        <v>0.36875000000000002</v>
      </c>
      <c r="CQ395" s="219">
        <v>0.26319444444444401</v>
      </c>
      <c r="CV395" s="219">
        <f t="shared" si="657"/>
        <v>0.14652777777777778</v>
      </c>
      <c r="CW395" s="219">
        <f t="shared" si="657"/>
        <v>0.36180555555555555</v>
      </c>
      <c r="CY395" s="219">
        <v>0.26319444444444401</v>
      </c>
      <c r="DL395" s="2" t="str" cm="1">
        <f t="array" ref="DL395">_xlfn.IFNA(IF(INDEX(SectorsBlocks,ROW()-ROW(DL$5)+2,MATCH(SUBSTITUTE(RPName," ",""),SectorsBlocks_Top,0))&lt;&gt;0,INDEX(SectorsBlocks,ROW()-ROW(DL$5)+2,MATCH(SUBSTITUTE(RPName," ",""),SectorsBlocks_Top,0)),""),"")</f>
        <v/>
      </c>
      <c r="DM395" s="250" t="str" cm="1">
        <f t="array" ref="DM395">_xlfn.IFNA(IF(INDEX(SectorsBlocks,ROW()-ROW(DM$5)+2,MATCH(SUBSTITUTE(RPName," ",""),SectorsBlocks_Top,0))&lt;&gt;0,INDEX(SectorsBlocks,ROW()-ROW(DM$5)+2,MATCH(SUBSTITUTE(RPName," ",""),SectorsBlocks_Top,0)+1),""),"")</f>
        <v/>
      </c>
    </row>
    <row r="396" spans="68:117" ht="15" hidden="1" customHeight="1">
      <c r="BP396" s="236">
        <f ca="1"/>
        <v>0.26250000000000001</v>
      </c>
      <c r="CN396" s="219">
        <f t="shared" si="656"/>
        <v>3.9583333333333331E-2</v>
      </c>
      <c r="CO396" s="219">
        <f t="shared" si="656"/>
        <v>0.36944444444444446</v>
      </c>
      <c r="CQ396" s="219">
        <v>0.26388888888888901</v>
      </c>
      <c r="CV396" s="219">
        <f t="shared" si="657"/>
        <v>0.14722222222222223</v>
      </c>
      <c r="CW396" s="219">
        <f t="shared" si="657"/>
        <v>0.36249999999999999</v>
      </c>
      <c r="CY396" s="219">
        <v>0.26388888888888901</v>
      </c>
      <c r="DL396" s="2" t="str" cm="1">
        <f t="array" ref="DL396">_xlfn.IFNA(IF(INDEX(SectorsBlocks,ROW()-ROW(DL$5)+2,MATCH(SUBSTITUTE(RPName," ",""),SectorsBlocks_Top,0))&lt;&gt;0,INDEX(SectorsBlocks,ROW()-ROW(DL$5)+2,MATCH(SUBSTITUTE(RPName," ",""),SectorsBlocks_Top,0)),""),"")</f>
        <v/>
      </c>
      <c r="DM396" s="250" t="str" cm="1">
        <f t="array" ref="DM396">_xlfn.IFNA(IF(INDEX(SectorsBlocks,ROW()-ROW(DM$5)+2,MATCH(SUBSTITUTE(RPName," ",""),SectorsBlocks_Top,0))&lt;&gt;0,INDEX(SectorsBlocks,ROW()-ROW(DM$5)+2,MATCH(SUBSTITUTE(RPName," ",""),SectorsBlocks_Top,0)+1),""),"")</f>
        <v/>
      </c>
    </row>
    <row r="397" spans="68:117" ht="15" hidden="1" customHeight="1">
      <c r="BP397" s="236">
        <f ca="1"/>
        <v>0.26319444444444401</v>
      </c>
      <c r="CN397" s="219">
        <f t="shared" si="656"/>
        <v>4.0277777777777773E-2</v>
      </c>
      <c r="CO397" s="219">
        <f t="shared" si="656"/>
        <v>0.37013888888888891</v>
      </c>
      <c r="CQ397" s="219">
        <v>0.264583333333333</v>
      </c>
      <c r="CV397" s="219">
        <f t="shared" si="657"/>
        <v>0.14791666666666667</v>
      </c>
      <c r="CW397" s="219">
        <f t="shared" si="657"/>
        <v>0.36319444444444443</v>
      </c>
      <c r="CY397" s="219">
        <v>0.264583333333333</v>
      </c>
      <c r="DL397" s="2" t="str" cm="1">
        <f t="array" ref="DL397">_xlfn.IFNA(IF(INDEX(SectorsBlocks,ROW()-ROW(DL$5)+2,MATCH(SUBSTITUTE(RPName," ",""),SectorsBlocks_Top,0))&lt;&gt;0,INDEX(SectorsBlocks,ROW()-ROW(DL$5)+2,MATCH(SUBSTITUTE(RPName," ",""),SectorsBlocks_Top,0)),""),"")</f>
        <v/>
      </c>
      <c r="DM397" s="250" t="str" cm="1">
        <f t="array" ref="DM397">_xlfn.IFNA(IF(INDEX(SectorsBlocks,ROW()-ROW(DM$5)+2,MATCH(SUBSTITUTE(RPName," ",""),SectorsBlocks_Top,0))&lt;&gt;0,INDEX(SectorsBlocks,ROW()-ROW(DM$5)+2,MATCH(SUBSTITUTE(RPName," ",""),SectorsBlocks_Top,0)+1),""),"")</f>
        <v/>
      </c>
    </row>
    <row r="398" spans="68:117" ht="15" hidden="1" customHeight="1">
      <c r="BP398" s="236">
        <f ca="1"/>
        <v>0.26388888888888901</v>
      </c>
      <c r="CN398" s="219">
        <f t="shared" si="656"/>
        <v>4.0972222222222222E-2</v>
      </c>
      <c r="CO398" s="219">
        <f t="shared" si="656"/>
        <v>0.37083333333333335</v>
      </c>
      <c r="CQ398" s="219">
        <v>0.265277777777778</v>
      </c>
      <c r="CV398" s="219">
        <f t="shared" si="657"/>
        <v>0.14861111111111111</v>
      </c>
      <c r="CW398" s="219">
        <f t="shared" si="657"/>
        <v>0.36388888888888887</v>
      </c>
      <c r="CY398" s="219">
        <v>0.265277777777778</v>
      </c>
      <c r="DL398" s="2" t="str" cm="1">
        <f t="array" ref="DL398">_xlfn.IFNA(IF(INDEX(SectorsBlocks,ROW()-ROW(DL$5)+2,MATCH(SUBSTITUTE(RPName," ",""),SectorsBlocks_Top,0))&lt;&gt;0,INDEX(SectorsBlocks,ROW()-ROW(DL$5)+2,MATCH(SUBSTITUTE(RPName," ",""),SectorsBlocks_Top,0)),""),"")</f>
        <v/>
      </c>
      <c r="DM398" s="250" t="str" cm="1">
        <f t="array" ref="DM398">_xlfn.IFNA(IF(INDEX(SectorsBlocks,ROW()-ROW(DM$5)+2,MATCH(SUBSTITUTE(RPName," ",""),SectorsBlocks_Top,0))&lt;&gt;0,INDEX(SectorsBlocks,ROW()-ROW(DM$5)+2,MATCH(SUBSTITUTE(RPName," ",""),SectorsBlocks_Top,0)+1),""),"")</f>
        <v/>
      </c>
    </row>
    <row r="399" spans="68:117" ht="15" hidden="1" customHeight="1">
      <c r="BP399" s="236">
        <f ca="1"/>
        <v>0.264583333333333</v>
      </c>
      <c r="CN399" s="219">
        <f t="shared" si="656"/>
        <v>4.1666666666666664E-2</v>
      </c>
      <c r="CO399" s="219">
        <f t="shared" si="656"/>
        <v>0.37152777777777779</v>
      </c>
      <c r="CQ399" s="219">
        <v>0.265972222222222</v>
      </c>
      <c r="CV399" s="219">
        <f t="shared" si="657"/>
        <v>0.14930555555555555</v>
      </c>
      <c r="CW399" s="219">
        <f t="shared" si="657"/>
        <v>0.36458333333333331</v>
      </c>
      <c r="CY399" s="219">
        <v>0.265972222222222</v>
      </c>
      <c r="DL399" s="2" t="str" cm="1">
        <f t="array" ref="DL399">_xlfn.IFNA(IF(INDEX(SectorsBlocks,ROW()-ROW(DL$5)+2,MATCH(SUBSTITUTE(RPName," ",""),SectorsBlocks_Top,0))&lt;&gt;0,INDEX(SectorsBlocks,ROW()-ROW(DL$5)+2,MATCH(SUBSTITUTE(RPName," ",""),SectorsBlocks_Top,0)),""),"")</f>
        <v/>
      </c>
      <c r="DM399" s="250" t="str" cm="1">
        <f t="array" ref="DM399">_xlfn.IFNA(IF(INDEX(SectorsBlocks,ROW()-ROW(DM$5)+2,MATCH(SUBSTITUTE(RPName," ",""),SectorsBlocks_Top,0))&lt;&gt;0,INDEX(SectorsBlocks,ROW()-ROW(DM$5)+2,MATCH(SUBSTITUTE(RPName," ",""),SectorsBlocks_Top,0)+1),""),"")</f>
        <v/>
      </c>
    </row>
    <row r="400" spans="68:117" ht="15" hidden="1" customHeight="1">
      <c r="BP400" s="236">
        <f ca="1"/>
        <v>0.265277777777778</v>
      </c>
      <c r="CN400" s="219">
        <f t="shared" ref="CN400:CO415" si="658">IF(CN399=1,TIME(0,1,0),TIME(HOUR(CN399),MINUTE(CN399),0)+TIME(0,1,0))</f>
        <v>4.2361111111111106E-2</v>
      </c>
      <c r="CO400" s="219">
        <f t="shared" si="658"/>
        <v>0.37222222222222223</v>
      </c>
      <c r="CQ400" s="219">
        <v>0.266666666666667</v>
      </c>
      <c r="CV400" s="219">
        <f t="shared" ref="CV400:CW415" si="659">IF(CV399=1,TIME(0,1,0),TIME(HOUR(CV399),MINUTE(CV399),0)+TIME(0,1,0))</f>
        <v>0.15</v>
      </c>
      <c r="CW400" s="219">
        <f t="shared" si="659"/>
        <v>0.36527777777777776</v>
      </c>
      <c r="CY400" s="219">
        <v>0.266666666666667</v>
      </c>
      <c r="DL400" s="2" t="str" cm="1">
        <f t="array" ref="DL400">_xlfn.IFNA(IF(INDEX(SectorsBlocks,ROW()-ROW(DL$5)+2,MATCH(SUBSTITUTE(RPName," ",""),SectorsBlocks_Top,0))&lt;&gt;0,INDEX(SectorsBlocks,ROW()-ROW(DL$5)+2,MATCH(SUBSTITUTE(RPName," ",""),SectorsBlocks_Top,0)),""),"")</f>
        <v/>
      </c>
      <c r="DM400" s="250" t="str" cm="1">
        <f t="array" ref="DM400">_xlfn.IFNA(IF(INDEX(SectorsBlocks,ROW()-ROW(DM$5)+2,MATCH(SUBSTITUTE(RPName," ",""),SectorsBlocks_Top,0))&lt;&gt;0,INDEX(SectorsBlocks,ROW()-ROW(DM$5)+2,MATCH(SUBSTITUTE(RPName," ",""),SectorsBlocks_Top,0)+1),""),"")</f>
        <v/>
      </c>
    </row>
    <row r="401" spans="68:117" ht="15" hidden="1" customHeight="1">
      <c r="BP401" s="236">
        <f ca="1"/>
        <v>0.265972222222222</v>
      </c>
      <c r="CN401" s="219">
        <f t="shared" si="658"/>
        <v>4.3055555555555555E-2</v>
      </c>
      <c r="CO401" s="219">
        <f t="shared" si="658"/>
        <v>0.37291666666666667</v>
      </c>
      <c r="CQ401" s="219">
        <v>0.26736111111111099</v>
      </c>
      <c r="CV401" s="219">
        <f t="shared" si="659"/>
        <v>0.15069444444444444</v>
      </c>
      <c r="CW401" s="219">
        <f t="shared" si="659"/>
        <v>0.3659722222222222</v>
      </c>
      <c r="CY401" s="219">
        <v>0.26736111111111099</v>
      </c>
      <c r="DL401" s="2" t="str" cm="1">
        <f t="array" ref="DL401">_xlfn.IFNA(IF(INDEX(SectorsBlocks,ROW()-ROW(DL$5)+2,MATCH(SUBSTITUTE(RPName," ",""),SectorsBlocks_Top,0))&lt;&gt;0,INDEX(SectorsBlocks,ROW()-ROW(DL$5)+2,MATCH(SUBSTITUTE(RPName," ",""),SectorsBlocks_Top,0)),""),"")</f>
        <v/>
      </c>
      <c r="DM401" s="250" t="str" cm="1">
        <f t="array" ref="DM401">_xlfn.IFNA(IF(INDEX(SectorsBlocks,ROW()-ROW(DM$5)+2,MATCH(SUBSTITUTE(RPName," ",""),SectorsBlocks_Top,0))&lt;&gt;0,INDEX(SectorsBlocks,ROW()-ROW(DM$5)+2,MATCH(SUBSTITUTE(RPName," ",""),SectorsBlocks_Top,0)+1),""),"")</f>
        <v/>
      </c>
    </row>
    <row r="402" spans="68:117" ht="15" hidden="1" customHeight="1">
      <c r="BP402" s="236">
        <f ca="1"/>
        <v>0.266666666666667</v>
      </c>
      <c r="CN402" s="219">
        <f t="shared" si="658"/>
        <v>4.3749999999999997E-2</v>
      </c>
      <c r="CO402" s="219">
        <f t="shared" si="658"/>
        <v>0.37361111111111112</v>
      </c>
      <c r="CQ402" s="219">
        <v>0.26805555555555599</v>
      </c>
      <c r="CV402" s="219">
        <f t="shared" si="659"/>
        <v>0.15138888888888888</v>
      </c>
      <c r="CW402" s="219">
        <f t="shared" si="659"/>
        <v>0.36666666666666664</v>
      </c>
      <c r="CY402" s="219">
        <v>0.26805555555555599</v>
      </c>
      <c r="DL402" s="2" t="str" cm="1">
        <f t="array" ref="DL402">_xlfn.IFNA(IF(INDEX(SectorsBlocks,ROW()-ROW(DL$5)+2,MATCH(SUBSTITUTE(RPName," ",""),SectorsBlocks_Top,0))&lt;&gt;0,INDEX(SectorsBlocks,ROW()-ROW(DL$5)+2,MATCH(SUBSTITUTE(RPName," ",""),SectorsBlocks_Top,0)),""),"")</f>
        <v/>
      </c>
      <c r="DM402" s="250" t="str" cm="1">
        <f t="array" ref="DM402">_xlfn.IFNA(IF(INDEX(SectorsBlocks,ROW()-ROW(DM$5)+2,MATCH(SUBSTITUTE(RPName," ",""),SectorsBlocks_Top,0))&lt;&gt;0,INDEX(SectorsBlocks,ROW()-ROW(DM$5)+2,MATCH(SUBSTITUTE(RPName," ",""),SectorsBlocks_Top,0)+1),""),"")</f>
        <v/>
      </c>
    </row>
    <row r="403" spans="68:117" ht="15" hidden="1" customHeight="1">
      <c r="BP403" s="236">
        <f ca="1"/>
        <v>0.26736111111111099</v>
      </c>
      <c r="CN403" s="219">
        <f t="shared" si="658"/>
        <v>4.4444444444444439E-2</v>
      </c>
      <c r="CO403" s="219">
        <f t="shared" si="658"/>
        <v>0.37430555555555556</v>
      </c>
      <c r="CQ403" s="219">
        <v>0.26874999999999999</v>
      </c>
      <c r="CV403" s="219">
        <f t="shared" si="659"/>
        <v>0.15208333333333332</v>
      </c>
      <c r="CW403" s="219">
        <f t="shared" si="659"/>
        <v>0.36736111111111108</v>
      </c>
      <c r="CY403" s="219">
        <v>0.26874999999999999</v>
      </c>
      <c r="DL403" s="2" t="str" cm="1">
        <f t="array" ref="DL403">_xlfn.IFNA(IF(INDEX(SectorsBlocks,ROW()-ROW(DL$5)+2,MATCH(SUBSTITUTE(RPName," ",""),SectorsBlocks_Top,0))&lt;&gt;0,INDEX(SectorsBlocks,ROW()-ROW(DL$5)+2,MATCH(SUBSTITUTE(RPName," ",""),SectorsBlocks_Top,0)),""),"")</f>
        <v/>
      </c>
      <c r="DM403" s="250" t="str" cm="1">
        <f t="array" ref="DM403">_xlfn.IFNA(IF(INDEX(SectorsBlocks,ROW()-ROW(DM$5)+2,MATCH(SUBSTITUTE(RPName," ",""),SectorsBlocks_Top,0))&lt;&gt;0,INDEX(SectorsBlocks,ROW()-ROW(DM$5)+2,MATCH(SUBSTITUTE(RPName," ",""),SectorsBlocks_Top,0)+1),""),"")</f>
        <v/>
      </c>
    </row>
    <row r="404" spans="68:117" ht="15" hidden="1" customHeight="1">
      <c r="BP404" s="236">
        <f ca="1"/>
        <v>0.26805555555555599</v>
      </c>
      <c r="CN404" s="219">
        <f t="shared" si="658"/>
        <v>4.5138888888888888E-2</v>
      </c>
      <c r="CO404" s="219">
        <f t="shared" si="658"/>
        <v>0.375</v>
      </c>
      <c r="CQ404" s="219">
        <v>0.26944444444444399</v>
      </c>
      <c r="CV404" s="219">
        <f t="shared" si="659"/>
        <v>0.15277777777777776</v>
      </c>
      <c r="CW404" s="219">
        <f t="shared" si="659"/>
        <v>0.36805555555555558</v>
      </c>
      <c r="CY404" s="219">
        <v>0.26944444444444399</v>
      </c>
      <c r="DL404" s="2" t="str" cm="1">
        <f t="array" ref="DL404">_xlfn.IFNA(IF(INDEX(SectorsBlocks,ROW()-ROW(DL$5)+2,MATCH(SUBSTITUTE(RPName," ",""),SectorsBlocks_Top,0))&lt;&gt;0,INDEX(SectorsBlocks,ROW()-ROW(DL$5)+2,MATCH(SUBSTITUTE(RPName," ",""),SectorsBlocks_Top,0)),""),"")</f>
        <v/>
      </c>
      <c r="DM404" s="250" t="str" cm="1">
        <f t="array" ref="DM404">_xlfn.IFNA(IF(INDEX(SectorsBlocks,ROW()-ROW(DM$5)+2,MATCH(SUBSTITUTE(RPName," ",""),SectorsBlocks_Top,0))&lt;&gt;0,INDEX(SectorsBlocks,ROW()-ROW(DM$5)+2,MATCH(SUBSTITUTE(RPName," ",""),SectorsBlocks_Top,0)+1),""),"")</f>
        <v/>
      </c>
    </row>
    <row r="405" spans="68:117" ht="15" hidden="1" customHeight="1">
      <c r="BP405" s="236">
        <f ca="1"/>
        <v>0.26874999999999999</v>
      </c>
      <c r="CN405" s="219">
        <f t="shared" si="658"/>
        <v>4.583333333333333E-2</v>
      </c>
      <c r="CO405" s="219">
        <f t="shared" si="658"/>
        <v>0.37569444444444444</v>
      </c>
      <c r="CQ405" s="219">
        <v>0.27013888888888898</v>
      </c>
      <c r="CV405" s="219">
        <f t="shared" si="659"/>
        <v>0.15347222222222223</v>
      </c>
      <c r="CW405" s="219">
        <f t="shared" si="659"/>
        <v>0.36875000000000002</v>
      </c>
      <c r="CY405" s="219">
        <v>0.27013888888888898</v>
      </c>
      <c r="DL405" s="2" t="str" cm="1">
        <f t="array" ref="DL405">_xlfn.IFNA(IF(INDEX(SectorsBlocks,ROW()-ROW(DL$5)+2,MATCH(SUBSTITUTE(RPName," ",""),SectorsBlocks_Top,0))&lt;&gt;0,INDEX(SectorsBlocks,ROW()-ROW(DL$5)+2,MATCH(SUBSTITUTE(RPName," ",""),SectorsBlocks_Top,0)),""),"")</f>
        <v/>
      </c>
      <c r="DM405" s="250" t="str" cm="1">
        <f t="array" ref="DM405">_xlfn.IFNA(IF(INDEX(SectorsBlocks,ROW()-ROW(DM$5)+2,MATCH(SUBSTITUTE(RPName," ",""),SectorsBlocks_Top,0))&lt;&gt;0,INDEX(SectorsBlocks,ROW()-ROW(DM$5)+2,MATCH(SUBSTITUTE(RPName," ",""),SectorsBlocks_Top,0)+1),""),"")</f>
        <v/>
      </c>
    </row>
    <row r="406" spans="68:117" ht="15" hidden="1" customHeight="1">
      <c r="BP406" s="236">
        <f ca="1"/>
        <v>0.26944444444444399</v>
      </c>
      <c r="CN406" s="219">
        <f t="shared" si="658"/>
        <v>4.6527777777777772E-2</v>
      </c>
      <c r="CO406" s="219">
        <f t="shared" si="658"/>
        <v>0.37638888888888888</v>
      </c>
      <c r="CQ406" s="219">
        <v>0.27083333333333298</v>
      </c>
      <c r="CV406" s="219">
        <f t="shared" si="659"/>
        <v>0.15416666666666667</v>
      </c>
      <c r="CW406" s="219">
        <f t="shared" si="659"/>
        <v>0.36944444444444446</v>
      </c>
      <c r="CY406" s="219">
        <v>0.27083333333333298</v>
      </c>
      <c r="DL406" s="2" t="str" cm="1">
        <f t="array" ref="DL406">_xlfn.IFNA(IF(INDEX(SectorsBlocks,ROW()-ROW(DL$5)+2,MATCH(SUBSTITUTE(RPName," ",""),SectorsBlocks_Top,0))&lt;&gt;0,INDEX(SectorsBlocks,ROW()-ROW(DL$5)+2,MATCH(SUBSTITUTE(RPName," ",""),SectorsBlocks_Top,0)),""),"")</f>
        <v/>
      </c>
      <c r="DM406" s="250" t="str" cm="1">
        <f t="array" ref="DM406">_xlfn.IFNA(IF(INDEX(SectorsBlocks,ROW()-ROW(DM$5)+2,MATCH(SUBSTITUTE(RPName," ",""),SectorsBlocks_Top,0))&lt;&gt;0,INDEX(SectorsBlocks,ROW()-ROW(DM$5)+2,MATCH(SUBSTITUTE(RPName," ",""),SectorsBlocks_Top,0)+1),""),"")</f>
        <v/>
      </c>
    </row>
    <row r="407" spans="68:117" ht="15" hidden="1" customHeight="1">
      <c r="BP407" s="236">
        <f ca="1"/>
        <v>0.27013888888888898</v>
      </c>
      <c r="CN407" s="219">
        <f t="shared" si="658"/>
        <v>4.7222222222222221E-2</v>
      </c>
      <c r="CO407" s="219">
        <f t="shared" si="658"/>
        <v>0.37708333333333333</v>
      </c>
      <c r="CQ407" s="219">
        <v>0.27152777777777798</v>
      </c>
      <c r="CV407" s="219">
        <f t="shared" si="659"/>
        <v>0.15486111111111112</v>
      </c>
      <c r="CW407" s="219">
        <f t="shared" si="659"/>
        <v>0.37013888888888891</v>
      </c>
      <c r="CY407" s="219">
        <v>0.27152777777777798</v>
      </c>
      <c r="DL407" s="2" t="str" cm="1">
        <f t="array" ref="DL407">_xlfn.IFNA(IF(INDEX(SectorsBlocks,ROW()-ROW(DL$5)+2,MATCH(SUBSTITUTE(RPName," ",""),SectorsBlocks_Top,0))&lt;&gt;0,INDEX(SectorsBlocks,ROW()-ROW(DL$5)+2,MATCH(SUBSTITUTE(RPName," ",""),SectorsBlocks_Top,0)),""),"")</f>
        <v/>
      </c>
      <c r="DM407" s="250" t="str" cm="1">
        <f t="array" ref="DM407">_xlfn.IFNA(IF(INDEX(SectorsBlocks,ROW()-ROW(DM$5)+2,MATCH(SUBSTITUTE(RPName," ",""),SectorsBlocks_Top,0))&lt;&gt;0,INDEX(SectorsBlocks,ROW()-ROW(DM$5)+2,MATCH(SUBSTITUTE(RPName," ",""),SectorsBlocks_Top,0)+1),""),"")</f>
        <v/>
      </c>
    </row>
    <row r="408" spans="68:117" ht="15" hidden="1" customHeight="1">
      <c r="BP408" s="236">
        <f ca="1"/>
        <v>0.27083333333333298</v>
      </c>
      <c r="CN408" s="219">
        <f t="shared" si="658"/>
        <v>4.7916666666666663E-2</v>
      </c>
      <c r="CO408" s="219">
        <f t="shared" si="658"/>
        <v>0.37777777777777777</v>
      </c>
      <c r="CQ408" s="219">
        <v>0.27222222222222198</v>
      </c>
      <c r="CV408" s="219">
        <f t="shared" si="659"/>
        <v>0.15555555555555556</v>
      </c>
      <c r="CW408" s="219">
        <f t="shared" si="659"/>
        <v>0.37083333333333335</v>
      </c>
      <c r="CY408" s="219">
        <v>0.27222222222222198</v>
      </c>
      <c r="DL408" s="2" t="str" cm="1">
        <f t="array" ref="DL408">_xlfn.IFNA(IF(INDEX(SectorsBlocks,ROW()-ROW(DL$5)+2,MATCH(SUBSTITUTE(RPName," ",""),SectorsBlocks_Top,0))&lt;&gt;0,INDEX(SectorsBlocks,ROW()-ROW(DL$5)+2,MATCH(SUBSTITUTE(RPName," ",""),SectorsBlocks_Top,0)),""),"")</f>
        <v/>
      </c>
      <c r="DM408" s="250" t="str" cm="1">
        <f t="array" ref="DM408">_xlfn.IFNA(IF(INDEX(SectorsBlocks,ROW()-ROW(DM$5)+2,MATCH(SUBSTITUTE(RPName," ",""),SectorsBlocks_Top,0))&lt;&gt;0,INDEX(SectorsBlocks,ROW()-ROW(DM$5)+2,MATCH(SUBSTITUTE(RPName," ",""),SectorsBlocks_Top,0)+1),""),"")</f>
        <v/>
      </c>
    </row>
    <row r="409" spans="68:117" ht="15" hidden="1" customHeight="1">
      <c r="BP409" s="236">
        <f ca="1"/>
        <v>0.27152777777777798</v>
      </c>
      <c r="CN409" s="219">
        <f t="shared" si="658"/>
        <v>4.8611111111111112E-2</v>
      </c>
      <c r="CO409" s="219">
        <f t="shared" si="658"/>
        <v>0.37847222222222221</v>
      </c>
      <c r="CQ409" s="219">
        <v>0.27291666666666697</v>
      </c>
      <c r="CV409" s="219">
        <f t="shared" si="659"/>
        <v>0.15625</v>
      </c>
      <c r="CW409" s="219">
        <f t="shared" si="659"/>
        <v>0.37152777777777779</v>
      </c>
      <c r="CY409" s="219">
        <v>0.27291666666666697</v>
      </c>
      <c r="DL409" s="2" t="str" cm="1">
        <f t="array" ref="DL409">_xlfn.IFNA(IF(INDEX(SectorsBlocks,ROW()-ROW(DL$5)+2,MATCH(SUBSTITUTE(RPName," ",""),SectorsBlocks_Top,0))&lt;&gt;0,INDEX(SectorsBlocks,ROW()-ROW(DL$5)+2,MATCH(SUBSTITUTE(RPName," ",""),SectorsBlocks_Top,0)),""),"")</f>
        <v/>
      </c>
      <c r="DM409" s="250" t="str" cm="1">
        <f t="array" ref="DM409">_xlfn.IFNA(IF(INDEX(SectorsBlocks,ROW()-ROW(DM$5)+2,MATCH(SUBSTITUTE(RPName," ",""),SectorsBlocks_Top,0))&lt;&gt;0,INDEX(SectorsBlocks,ROW()-ROW(DM$5)+2,MATCH(SUBSTITUTE(RPName," ",""),SectorsBlocks_Top,0)+1),""),"")</f>
        <v/>
      </c>
    </row>
    <row r="410" spans="68:117" ht="15" hidden="1" customHeight="1">
      <c r="BP410" s="236">
        <f ca="1"/>
        <v>0.27222222222222198</v>
      </c>
      <c r="CN410" s="219">
        <f t="shared" si="658"/>
        <v>4.9305555555555554E-2</v>
      </c>
      <c r="CO410" s="219">
        <f t="shared" si="658"/>
        <v>0.37916666666666665</v>
      </c>
      <c r="CQ410" s="219">
        <v>0.27361111111111103</v>
      </c>
      <c r="CV410" s="219">
        <f t="shared" si="659"/>
        <v>0.15694444444444444</v>
      </c>
      <c r="CW410" s="219">
        <f t="shared" si="659"/>
        <v>0.37222222222222223</v>
      </c>
      <c r="CY410" s="219">
        <v>0.27361111111111103</v>
      </c>
      <c r="DL410" s="2" t="str" cm="1">
        <f t="array" ref="DL410">_xlfn.IFNA(IF(INDEX(SectorsBlocks,ROW()-ROW(DL$5)+2,MATCH(SUBSTITUTE(RPName," ",""),SectorsBlocks_Top,0))&lt;&gt;0,INDEX(SectorsBlocks,ROW()-ROW(DL$5)+2,MATCH(SUBSTITUTE(RPName," ",""),SectorsBlocks_Top,0)),""),"")</f>
        <v/>
      </c>
      <c r="DM410" s="250" t="str" cm="1">
        <f t="array" ref="DM410">_xlfn.IFNA(IF(INDEX(SectorsBlocks,ROW()-ROW(DM$5)+2,MATCH(SUBSTITUTE(RPName," ",""),SectorsBlocks_Top,0))&lt;&gt;0,INDEX(SectorsBlocks,ROW()-ROW(DM$5)+2,MATCH(SUBSTITUTE(RPName," ",""),SectorsBlocks_Top,0)+1),""),"")</f>
        <v/>
      </c>
    </row>
    <row r="411" spans="68:117" ht="15" hidden="1" customHeight="1">
      <c r="BP411" s="236">
        <f ca="1"/>
        <v>0.27291666666666697</v>
      </c>
      <c r="CN411" s="219">
        <f t="shared" si="658"/>
        <v>4.9999999999999996E-2</v>
      </c>
      <c r="CO411" s="219">
        <f t="shared" si="658"/>
        <v>0.37986111111111109</v>
      </c>
      <c r="CQ411" s="219">
        <v>0.27430555555555602</v>
      </c>
      <c r="CV411" s="219">
        <f t="shared" si="659"/>
        <v>0.15763888888888888</v>
      </c>
      <c r="CW411" s="219">
        <f t="shared" si="659"/>
        <v>0.37291666666666667</v>
      </c>
      <c r="CY411" s="219">
        <v>0.27430555555555602</v>
      </c>
      <c r="DL411" s="2" t="str" cm="1">
        <f t="array" ref="DL411">_xlfn.IFNA(IF(INDEX(SectorsBlocks,ROW()-ROW(DL$5)+2,MATCH(SUBSTITUTE(RPName," ",""),SectorsBlocks_Top,0))&lt;&gt;0,INDEX(SectorsBlocks,ROW()-ROW(DL$5)+2,MATCH(SUBSTITUTE(RPName," ",""),SectorsBlocks_Top,0)),""),"")</f>
        <v/>
      </c>
      <c r="DM411" s="250" t="str" cm="1">
        <f t="array" ref="DM411">_xlfn.IFNA(IF(INDEX(SectorsBlocks,ROW()-ROW(DM$5)+2,MATCH(SUBSTITUTE(RPName," ",""),SectorsBlocks_Top,0))&lt;&gt;0,INDEX(SectorsBlocks,ROW()-ROW(DM$5)+2,MATCH(SUBSTITUTE(RPName," ",""),SectorsBlocks_Top,0)+1),""),"")</f>
        <v/>
      </c>
    </row>
    <row r="412" spans="68:117" ht="15" hidden="1" customHeight="1">
      <c r="BP412" s="236">
        <f ca="1"/>
        <v>0.27361111111111103</v>
      </c>
      <c r="CN412" s="219">
        <f t="shared" si="658"/>
        <v>5.0694444444444445E-2</v>
      </c>
      <c r="CO412" s="219">
        <f t="shared" si="658"/>
        <v>0.38055555555555554</v>
      </c>
      <c r="CQ412" s="219">
        <v>0.27500000000000002</v>
      </c>
      <c r="CV412" s="219">
        <f t="shared" si="659"/>
        <v>0.15833333333333333</v>
      </c>
      <c r="CW412" s="219">
        <f t="shared" si="659"/>
        <v>0.37361111111111112</v>
      </c>
      <c r="CY412" s="219">
        <v>0.27500000000000002</v>
      </c>
      <c r="DL412" s="2" t="str" cm="1">
        <f t="array" ref="DL412">_xlfn.IFNA(IF(INDEX(SectorsBlocks,ROW()-ROW(DL$5)+2,MATCH(SUBSTITUTE(RPName," ",""),SectorsBlocks_Top,0))&lt;&gt;0,INDEX(SectorsBlocks,ROW()-ROW(DL$5)+2,MATCH(SUBSTITUTE(RPName," ",""),SectorsBlocks_Top,0)),""),"")</f>
        <v/>
      </c>
      <c r="DM412" s="250" t="str" cm="1">
        <f t="array" ref="DM412">_xlfn.IFNA(IF(INDEX(SectorsBlocks,ROW()-ROW(DM$5)+2,MATCH(SUBSTITUTE(RPName," ",""),SectorsBlocks_Top,0))&lt;&gt;0,INDEX(SectorsBlocks,ROW()-ROW(DM$5)+2,MATCH(SUBSTITUTE(RPName," ",""),SectorsBlocks_Top,0)+1),""),"")</f>
        <v/>
      </c>
    </row>
    <row r="413" spans="68:117" ht="15" hidden="1" customHeight="1">
      <c r="BP413" s="236">
        <f ca="1"/>
        <v>0.27430555555555602</v>
      </c>
      <c r="CN413" s="219">
        <f t="shared" si="658"/>
        <v>5.1388888888888887E-2</v>
      </c>
      <c r="CO413" s="219">
        <f t="shared" si="658"/>
        <v>0.38124999999999998</v>
      </c>
      <c r="CQ413" s="219">
        <v>0.27569444444444402</v>
      </c>
      <c r="CV413" s="219">
        <f t="shared" si="659"/>
        <v>0.15902777777777777</v>
      </c>
      <c r="CW413" s="219">
        <f t="shared" si="659"/>
        <v>0.37430555555555556</v>
      </c>
      <c r="CY413" s="219">
        <v>0.27569444444444402</v>
      </c>
      <c r="DL413" s="2" t="str" cm="1">
        <f t="array" ref="DL413">_xlfn.IFNA(IF(INDEX(SectorsBlocks,ROW()-ROW(DL$5)+2,MATCH(SUBSTITUTE(RPName," ",""),SectorsBlocks_Top,0))&lt;&gt;0,INDEX(SectorsBlocks,ROW()-ROW(DL$5)+2,MATCH(SUBSTITUTE(RPName," ",""),SectorsBlocks_Top,0)),""),"")</f>
        <v/>
      </c>
      <c r="DM413" s="250" t="str" cm="1">
        <f t="array" ref="DM413">_xlfn.IFNA(IF(INDEX(SectorsBlocks,ROW()-ROW(DM$5)+2,MATCH(SUBSTITUTE(RPName," ",""),SectorsBlocks_Top,0))&lt;&gt;0,INDEX(SectorsBlocks,ROW()-ROW(DM$5)+2,MATCH(SUBSTITUTE(RPName," ",""),SectorsBlocks_Top,0)+1),""),"")</f>
        <v/>
      </c>
    </row>
    <row r="414" spans="68:117" ht="15" hidden="1" customHeight="1">
      <c r="BP414" s="236">
        <f ca="1"/>
        <v>0.27500000000000002</v>
      </c>
      <c r="CN414" s="219">
        <f t="shared" si="658"/>
        <v>5.2083333333333329E-2</v>
      </c>
      <c r="CO414" s="219">
        <f t="shared" si="658"/>
        <v>0.38194444444444442</v>
      </c>
      <c r="CQ414" s="219">
        <v>0.27638888888888902</v>
      </c>
      <c r="CV414" s="219">
        <f t="shared" si="659"/>
        <v>0.15972222222222221</v>
      </c>
      <c r="CW414" s="219">
        <f t="shared" si="659"/>
        <v>0.375</v>
      </c>
      <c r="CY414" s="219">
        <v>0.27638888888888902</v>
      </c>
      <c r="DL414" s="2" t="str" cm="1">
        <f t="array" ref="DL414">_xlfn.IFNA(IF(INDEX(SectorsBlocks,ROW()-ROW(DL$5)+2,MATCH(SUBSTITUTE(RPName," ",""),SectorsBlocks_Top,0))&lt;&gt;0,INDEX(SectorsBlocks,ROW()-ROW(DL$5)+2,MATCH(SUBSTITUTE(RPName," ",""),SectorsBlocks_Top,0)),""),"")</f>
        <v/>
      </c>
      <c r="DM414" s="250" t="str" cm="1">
        <f t="array" ref="DM414">_xlfn.IFNA(IF(INDEX(SectorsBlocks,ROW()-ROW(DM$5)+2,MATCH(SUBSTITUTE(RPName," ",""),SectorsBlocks_Top,0))&lt;&gt;0,INDEX(SectorsBlocks,ROW()-ROW(DM$5)+2,MATCH(SUBSTITUTE(RPName," ",""),SectorsBlocks_Top,0)+1),""),"")</f>
        <v/>
      </c>
    </row>
    <row r="415" spans="68:117" ht="15" hidden="1" customHeight="1">
      <c r="BP415" s="236">
        <f ca="1"/>
        <v>0.27569444444444402</v>
      </c>
      <c r="CN415" s="219">
        <f t="shared" si="658"/>
        <v>5.2777777777777778E-2</v>
      </c>
      <c r="CO415" s="219">
        <f t="shared" si="658"/>
        <v>0.38263888888888886</v>
      </c>
      <c r="CQ415" s="219">
        <v>0.27708333333333302</v>
      </c>
      <c r="CV415" s="219">
        <f t="shared" si="659"/>
        <v>0.16041666666666665</v>
      </c>
      <c r="CW415" s="219">
        <f t="shared" si="659"/>
        <v>0.37569444444444444</v>
      </c>
      <c r="CY415" s="219">
        <v>0.27708333333333302</v>
      </c>
      <c r="DL415" s="2" t="str" cm="1">
        <f t="array" ref="DL415">_xlfn.IFNA(IF(INDEX(SectorsBlocks,ROW()-ROW(DL$5)+2,MATCH(SUBSTITUTE(RPName," ",""),SectorsBlocks_Top,0))&lt;&gt;0,INDEX(SectorsBlocks,ROW()-ROW(DL$5)+2,MATCH(SUBSTITUTE(RPName," ",""),SectorsBlocks_Top,0)),""),"")</f>
        <v/>
      </c>
      <c r="DM415" s="250" t="str" cm="1">
        <f t="array" ref="DM415">_xlfn.IFNA(IF(INDEX(SectorsBlocks,ROW()-ROW(DM$5)+2,MATCH(SUBSTITUTE(RPName," ",""),SectorsBlocks_Top,0))&lt;&gt;0,INDEX(SectorsBlocks,ROW()-ROW(DM$5)+2,MATCH(SUBSTITUTE(RPName," ",""),SectorsBlocks_Top,0)+1),""),"")</f>
        <v/>
      </c>
    </row>
    <row r="416" spans="68:117" ht="15" hidden="1" customHeight="1">
      <c r="BP416" s="236">
        <f ca="1"/>
        <v>0.27638888888888902</v>
      </c>
      <c r="CN416" s="219">
        <f t="shared" ref="CN416:CO431" si="660">IF(CN415=1,TIME(0,1,0),TIME(HOUR(CN415),MINUTE(CN415),0)+TIME(0,1,0))</f>
        <v>5.347222222222222E-2</v>
      </c>
      <c r="CO416" s="219">
        <f t="shared" si="660"/>
        <v>0.3833333333333333</v>
      </c>
      <c r="CQ416" s="219">
        <v>0.27777777777777801</v>
      </c>
      <c r="CV416" s="219">
        <f t="shared" ref="CV416:CW431" si="661">IF(CV415=1,TIME(0,1,0),TIME(HOUR(CV415),MINUTE(CV415),0)+TIME(0,1,0))</f>
        <v>0.16111111111111112</v>
      </c>
      <c r="CW416" s="219">
        <f t="shared" si="661"/>
        <v>0.37638888888888888</v>
      </c>
      <c r="CY416" s="219">
        <v>0.27777777777777801</v>
      </c>
      <c r="DL416" s="2" t="str" cm="1">
        <f t="array" ref="DL416">_xlfn.IFNA(IF(INDEX(SectorsBlocks,ROW()-ROW(DL$5)+2,MATCH(SUBSTITUTE(RPName," ",""),SectorsBlocks_Top,0))&lt;&gt;0,INDEX(SectorsBlocks,ROW()-ROW(DL$5)+2,MATCH(SUBSTITUTE(RPName," ",""),SectorsBlocks_Top,0)),""),"")</f>
        <v/>
      </c>
      <c r="DM416" s="250" t="str" cm="1">
        <f t="array" ref="DM416">_xlfn.IFNA(IF(INDEX(SectorsBlocks,ROW()-ROW(DM$5)+2,MATCH(SUBSTITUTE(RPName," ",""),SectorsBlocks_Top,0))&lt;&gt;0,INDEX(SectorsBlocks,ROW()-ROW(DM$5)+2,MATCH(SUBSTITUTE(RPName," ",""),SectorsBlocks_Top,0)+1),""),"")</f>
        <v/>
      </c>
    </row>
    <row r="417" spans="68:117" ht="15" hidden="1" customHeight="1">
      <c r="BP417" s="236">
        <f ca="1"/>
        <v>0.27708333333333302</v>
      </c>
      <c r="CN417" s="219">
        <f t="shared" si="660"/>
        <v>5.4166666666666662E-2</v>
      </c>
      <c r="CO417" s="219">
        <f t="shared" si="660"/>
        <v>0.3840277777777778</v>
      </c>
      <c r="CQ417" s="219">
        <v>0.27847222222222201</v>
      </c>
      <c r="CV417" s="219">
        <f t="shared" si="661"/>
        <v>0.16180555555555556</v>
      </c>
      <c r="CW417" s="219">
        <f t="shared" si="661"/>
        <v>0.37708333333333333</v>
      </c>
      <c r="CY417" s="219">
        <v>0.27847222222222201</v>
      </c>
      <c r="DL417" s="2" t="str" cm="1">
        <f t="array" ref="DL417">_xlfn.IFNA(IF(INDEX(SectorsBlocks,ROW()-ROW(DL$5)+2,MATCH(SUBSTITUTE(RPName," ",""),SectorsBlocks_Top,0))&lt;&gt;0,INDEX(SectorsBlocks,ROW()-ROW(DL$5)+2,MATCH(SUBSTITUTE(RPName," ",""),SectorsBlocks_Top,0)),""),"")</f>
        <v/>
      </c>
      <c r="DM417" s="250" t="str" cm="1">
        <f t="array" ref="DM417">_xlfn.IFNA(IF(INDEX(SectorsBlocks,ROW()-ROW(DM$5)+2,MATCH(SUBSTITUTE(RPName," ",""),SectorsBlocks_Top,0))&lt;&gt;0,INDEX(SectorsBlocks,ROW()-ROW(DM$5)+2,MATCH(SUBSTITUTE(RPName," ",""),SectorsBlocks_Top,0)+1),""),"")</f>
        <v/>
      </c>
    </row>
    <row r="418" spans="68:117" ht="15" hidden="1" customHeight="1">
      <c r="BP418" s="236">
        <f ca="1"/>
        <v>0.27777777777777801</v>
      </c>
      <c r="CN418" s="219">
        <f t="shared" si="660"/>
        <v>5.486111111111111E-2</v>
      </c>
      <c r="CO418" s="219">
        <f t="shared" si="660"/>
        <v>0.38472222222222224</v>
      </c>
      <c r="CQ418" s="219">
        <v>0.27916666666666701</v>
      </c>
      <c r="CV418" s="219">
        <f t="shared" si="661"/>
        <v>0.16250000000000001</v>
      </c>
      <c r="CW418" s="219">
        <f t="shared" si="661"/>
        <v>0.37777777777777777</v>
      </c>
      <c r="CY418" s="219">
        <v>0.27916666666666701</v>
      </c>
      <c r="DL418" s="2" t="str" cm="1">
        <f t="array" ref="DL418">_xlfn.IFNA(IF(INDEX(SectorsBlocks,ROW()-ROW(DL$5)+2,MATCH(SUBSTITUTE(RPName," ",""),SectorsBlocks_Top,0))&lt;&gt;0,INDEX(SectorsBlocks,ROW()-ROW(DL$5)+2,MATCH(SUBSTITUTE(RPName," ",""),SectorsBlocks_Top,0)),""),"")</f>
        <v/>
      </c>
      <c r="DM418" s="250" t="str" cm="1">
        <f t="array" ref="DM418">_xlfn.IFNA(IF(INDEX(SectorsBlocks,ROW()-ROW(DM$5)+2,MATCH(SUBSTITUTE(RPName," ",""),SectorsBlocks_Top,0))&lt;&gt;0,INDEX(SectorsBlocks,ROW()-ROW(DM$5)+2,MATCH(SUBSTITUTE(RPName," ",""),SectorsBlocks_Top,0)+1),""),"")</f>
        <v/>
      </c>
    </row>
    <row r="419" spans="68:117" ht="15" hidden="1" customHeight="1">
      <c r="BP419" s="236">
        <f ca="1"/>
        <v>0.27847222222222201</v>
      </c>
      <c r="CN419" s="219">
        <f t="shared" si="660"/>
        <v>5.5555555555555552E-2</v>
      </c>
      <c r="CO419" s="219">
        <f t="shared" si="660"/>
        <v>0.38541666666666669</v>
      </c>
      <c r="CQ419" s="219">
        <v>0.27986111111111101</v>
      </c>
      <c r="CV419" s="219">
        <f t="shared" si="661"/>
        <v>0.16319444444444445</v>
      </c>
      <c r="CW419" s="219">
        <f t="shared" si="661"/>
        <v>0.37847222222222221</v>
      </c>
      <c r="CY419" s="219">
        <v>0.27986111111111101</v>
      </c>
      <c r="DL419" s="2" t="str" cm="1">
        <f t="array" ref="DL419">_xlfn.IFNA(IF(INDEX(SectorsBlocks,ROW()-ROW(DL$5)+2,MATCH(SUBSTITUTE(RPName," ",""),SectorsBlocks_Top,0))&lt;&gt;0,INDEX(SectorsBlocks,ROW()-ROW(DL$5)+2,MATCH(SUBSTITUTE(RPName," ",""),SectorsBlocks_Top,0)),""),"")</f>
        <v/>
      </c>
      <c r="DM419" s="250" t="str" cm="1">
        <f t="array" ref="DM419">_xlfn.IFNA(IF(INDEX(SectorsBlocks,ROW()-ROW(DM$5)+2,MATCH(SUBSTITUTE(RPName," ",""),SectorsBlocks_Top,0))&lt;&gt;0,INDEX(SectorsBlocks,ROW()-ROW(DM$5)+2,MATCH(SUBSTITUTE(RPName," ",""),SectorsBlocks_Top,0)+1),""),"")</f>
        <v/>
      </c>
    </row>
    <row r="420" spans="68:117" ht="15" hidden="1" customHeight="1">
      <c r="BP420" s="236">
        <f ca="1"/>
        <v>0.27916666666666701</v>
      </c>
      <c r="CN420" s="219">
        <f t="shared" si="660"/>
        <v>5.6249999999999994E-2</v>
      </c>
      <c r="CO420" s="219">
        <f t="shared" si="660"/>
        <v>0.38611111111111113</v>
      </c>
      <c r="CQ420" s="219">
        <v>0.280555555555556</v>
      </c>
      <c r="CV420" s="219">
        <f t="shared" si="661"/>
        <v>0.16388888888888889</v>
      </c>
      <c r="CW420" s="219">
        <f t="shared" si="661"/>
        <v>0.37916666666666665</v>
      </c>
      <c r="CY420" s="219">
        <v>0.280555555555556</v>
      </c>
      <c r="DL420" s="2" t="str" cm="1">
        <f t="array" ref="DL420">_xlfn.IFNA(IF(INDEX(SectorsBlocks,ROW()-ROW(DL$5)+2,MATCH(SUBSTITUTE(RPName," ",""),SectorsBlocks_Top,0))&lt;&gt;0,INDEX(SectorsBlocks,ROW()-ROW(DL$5)+2,MATCH(SUBSTITUTE(RPName," ",""),SectorsBlocks_Top,0)),""),"")</f>
        <v/>
      </c>
      <c r="DM420" s="250" t="str" cm="1">
        <f t="array" ref="DM420">_xlfn.IFNA(IF(INDEX(SectorsBlocks,ROW()-ROW(DM$5)+2,MATCH(SUBSTITUTE(RPName," ",""),SectorsBlocks_Top,0))&lt;&gt;0,INDEX(SectorsBlocks,ROW()-ROW(DM$5)+2,MATCH(SUBSTITUTE(RPName," ",""),SectorsBlocks_Top,0)+1),""),"")</f>
        <v/>
      </c>
    </row>
    <row r="421" spans="68:117" ht="15" hidden="1" customHeight="1">
      <c r="BP421" s="236">
        <f ca="1"/>
        <v>0.27986111111111101</v>
      </c>
      <c r="CN421" s="219">
        <f t="shared" si="660"/>
        <v>5.6944444444444443E-2</v>
      </c>
      <c r="CO421" s="219">
        <f t="shared" si="660"/>
        <v>0.38680555555555557</v>
      </c>
      <c r="CQ421" s="219">
        <v>0.28125</v>
      </c>
      <c r="CV421" s="219">
        <f t="shared" si="661"/>
        <v>0.16458333333333333</v>
      </c>
      <c r="CW421" s="219">
        <f t="shared" si="661"/>
        <v>0.37986111111111109</v>
      </c>
      <c r="CY421" s="219">
        <v>0.28125</v>
      </c>
      <c r="DL421" s="2" t="str" cm="1">
        <f t="array" ref="DL421">_xlfn.IFNA(IF(INDEX(SectorsBlocks,ROW()-ROW(DL$5)+2,MATCH(SUBSTITUTE(RPName," ",""),SectorsBlocks_Top,0))&lt;&gt;0,INDEX(SectorsBlocks,ROW()-ROW(DL$5)+2,MATCH(SUBSTITUTE(RPName," ",""),SectorsBlocks_Top,0)),""),"")</f>
        <v/>
      </c>
      <c r="DM421" s="250" t="str" cm="1">
        <f t="array" ref="DM421">_xlfn.IFNA(IF(INDEX(SectorsBlocks,ROW()-ROW(DM$5)+2,MATCH(SUBSTITUTE(RPName," ",""),SectorsBlocks_Top,0))&lt;&gt;0,INDEX(SectorsBlocks,ROW()-ROW(DM$5)+2,MATCH(SUBSTITUTE(RPName," ",""),SectorsBlocks_Top,0)+1),""),"")</f>
        <v/>
      </c>
    </row>
    <row r="422" spans="68:117" ht="15" hidden="1" customHeight="1">
      <c r="BP422" s="236">
        <f ca="1"/>
        <v>0.280555555555556</v>
      </c>
      <c r="CN422" s="219">
        <f t="shared" si="660"/>
        <v>5.7638888888888885E-2</v>
      </c>
      <c r="CO422" s="219">
        <f t="shared" si="660"/>
        <v>0.38750000000000001</v>
      </c>
      <c r="CQ422" s="219">
        <v>0.281944444444444</v>
      </c>
      <c r="CV422" s="219">
        <f t="shared" si="661"/>
        <v>0.16527777777777777</v>
      </c>
      <c r="CW422" s="219">
        <f t="shared" si="661"/>
        <v>0.38055555555555554</v>
      </c>
      <c r="CY422" s="219">
        <v>0.281944444444444</v>
      </c>
      <c r="DL422" s="2" t="str" cm="1">
        <f t="array" ref="DL422">_xlfn.IFNA(IF(INDEX(SectorsBlocks,ROW()-ROW(DL$5)+2,MATCH(SUBSTITUTE(RPName," ",""),SectorsBlocks_Top,0))&lt;&gt;0,INDEX(SectorsBlocks,ROW()-ROW(DL$5)+2,MATCH(SUBSTITUTE(RPName," ",""),SectorsBlocks_Top,0)),""),"")</f>
        <v/>
      </c>
      <c r="DM422" s="250" t="str" cm="1">
        <f t="array" ref="DM422">_xlfn.IFNA(IF(INDEX(SectorsBlocks,ROW()-ROW(DM$5)+2,MATCH(SUBSTITUTE(RPName," ",""),SectorsBlocks_Top,0))&lt;&gt;0,INDEX(SectorsBlocks,ROW()-ROW(DM$5)+2,MATCH(SUBSTITUTE(RPName," ",""),SectorsBlocks_Top,0)+1),""),"")</f>
        <v/>
      </c>
    </row>
    <row r="423" spans="68:117" ht="15" hidden="1" customHeight="1">
      <c r="BP423" s="236">
        <f ca="1"/>
        <v>0.28125</v>
      </c>
      <c r="CN423" s="219">
        <f t="shared" si="660"/>
        <v>5.8333333333333334E-2</v>
      </c>
      <c r="CO423" s="219">
        <f t="shared" si="660"/>
        <v>0.38819444444444445</v>
      </c>
      <c r="CQ423" s="219">
        <v>0.28263888888888899</v>
      </c>
      <c r="CV423" s="219">
        <f t="shared" si="661"/>
        <v>0.16597222222222222</v>
      </c>
      <c r="CW423" s="219">
        <f t="shared" si="661"/>
        <v>0.38124999999999998</v>
      </c>
      <c r="CY423" s="219">
        <v>0.28263888888888899</v>
      </c>
      <c r="DL423" s="2" t="str" cm="1">
        <f t="array" ref="DL423">_xlfn.IFNA(IF(INDEX(SectorsBlocks,ROW()-ROW(DL$5)+2,MATCH(SUBSTITUTE(RPName," ",""),SectorsBlocks_Top,0))&lt;&gt;0,INDEX(SectorsBlocks,ROW()-ROW(DL$5)+2,MATCH(SUBSTITUTE(RPName," ",""),SectorsBlocks_Top,0)),""),"")</f>
        <v/>
      </c>
      <c r="DM423" s="250" t="str" cm="1">
        <f t="array" ref="DM423">_xlfn.IFNA(IF(INDEX(SectorsBlocks,ROW()-ROW(DM$5)+2,MATCH(SUBSTITUTE(RPName," ",""),SectorsBlocks_Top,0))&lt;&gt;0,INDEX(SectorsBlocks,ROW()-ROW(DM$5)+2,MATCH(SUBSTITUTE(RPName," ",""),SectorsBlocks_Top,0)+1),""),"")</f>
        <v/>
      </c>
    </row>
    <row r="424" spans="68:117" ht="15" hidden="1" customHeight="1">
      <c r="BP424" s="236">
        <f ca="1"/>
        <v>0.281944444444444</v>
      </c>
      <c r="CN424" s="219">
        <f t="shared" si="660"/>
        <v>5.9027777777777776E-2</v>
      </c>
      <c r="CO424" s="219">
        <f t="shared" si="660"/>
        <v>0.3888888888888889</v>
      </c>
      <c r="CQ424" s="219">
        <v>0.28333333333333299</v>
      </c>
      <c r="CV424" s="219">
        <f t="shared" si="661"/>
        <v>0.16666666666666666</v>
      </c>
      <c r="CW424" s="219">
        <f t="shared" si="661"/>
        <v>0.38194444444444442</v>
      </c>
      <c r="CY424" s="219">
        <v>0.28333333333333299</v>
      </c>
      <c r="DL424" s="2" t="str" cm="1">
        <f t="array" ref="DL424">_xlfn.IFNA(IF(INDEX(SectorsBlocks,ROW()-ROW(DL$5)+2,MATCH(SUBSTITUTE(RPName," ",""),SectorsBlocks_Top,0))&lt;&gt;0,INDEX(SectorsBlocks,ROW()-ROW(DL$5)+2,MATCH(SUBSTITUTE(RPName," ",""),SectorsBlocks_Top,0)),""),"")</f>
        <v/>
      </c>
      <c r="DM424" s="250" t="str" cm="1">
        <f t="array" ref="DM424">_xlfn.IFNA(IF(INDEX(SectorsBlocks,ROW()-ROW(DM$5)+2,MATCH(SUBSTITUTE(RPName," ",""),SectorsBlocks_Top,0))&lt;&gt;0,INDEX(SectorsBlocks,ROW()-ROW(DM$5)+2,MATCH(SUBSTITUTE(RPName," ",""),SectorsBlocks_Top,0)+1),""),"")</f>
        <v/>
      </c>
    </row>
    <row r="425" spans="68:117" ht="15" hidden="1" customHeight="1">
      <c r="BP425" s="236">
        <f ca="1"/>
        <v>0.28263888888888899</v>
      </c>
      <c r="CN425" s="219">
        <f t="shared" si="660"/>
        <v>5.9722222222222218E-2</v>
      </c>
      <c r="CO425" s="219">
        <f t="shared" si="660"/>
        <v>0.38958333333333334</v>
      </c>
      <c r="CQ425" s="219">
        <v>0.28402777777777799</v>
      </c>
      <c r="CV425" s="219">
        <f t="shared" si="661"/>
        <v>0.1673611111111111</v>
      </c>
      <c r="CW425" s="219">
        <f t="shared" si="661"/>
        <v>0.38263888888888886</v>
      </c>
      <c r="CY425" s="219">
        <v>0.28402777777777799</v>
      </c>
      <c r="DL425" s="2" t="str" cm="1">
        <f t="array" ref="DL425">_xlfn.IFNA(IF(INDEX(SectorsBlocks,ROW()-ROW(DL$5)+2,MATCH(SUBSTITUTE(RPName," ",""),SectorsBlocks_Top,0))&lt;&gt;0,INDEX(SectorsBlocks,ROW()-ROW(DL$5)+2,MATCH(SUBSTITUTE(RPName," ",""),SectorsBlocks_Top,0)),""),"")</f>
        <v/>
      </c>
      <c r="DM425" s="250" t="str" cm="1">
        <f t="array" ref="DM425">_xlfn.IFNA(IF(INDEX(SectorsBlocks,ROW()-ROW(DM$5)+2,MATCH(SUBSTITUTE(RPName," ",""),SectorsBlocks_Top,0))&lt;&gt;0,INDEX(SectorsBlocks,ROW()-ROW(DM$5)+2,MATCH(SUBSTITUTE(RPName," ",""),SectorsBlocks_Top,0)+1),""),"")</f>
        <v/>
      </c>
    </row>
    <row r="426" spans="68:117" ht="15" hidden="1" customHeight="1">
      <c r="BP426" s="236">
        <f ca="1"/>
        <v>0.28333333333333299</v>
      </c>
      <c r="CN426" s="219">
        <f t="shared" si="660"/>
        <v>6.0416666666666667E-2</v>
      </c>
      <c r="CO426" s="219">
        <f t="shared" si="660"/>
        <v>0.39027777777777778</v>
      </c>
      <c r="CQ426" s="219">
        <v>0.28472222222222199</v>
      </c>
      <c r="CV426" s="219">
        <f t="shared" si="661"/>
        <v>0.16805555555555554</v>
      </c>
      <c r="CW426" s="219">
        <f t="shared" si="661"/>
        <v>0.3833333333333333</v>
      </c>
      <c r="CY426" s="219">
        <v>0.28472222222222199</v>
      </c>
      <c r="DL426" s="2" t="str" cm="1">
        <f t="array" ref="DL426">_xlfn.IFNA(IF(INDEX(SectorsBlocks,ROW()-ROW(DL$5)+2,MATCH(SUBSTITUTE(RPName," ",""),SectorsBlocks_Top,0))&lt;&gt;0,INDEX(SectorsBlocks,ROW()-ROW(DL$5)+2,MATCH(SUBSTITUTE(RPName," ",""),SectorsBlocks_Top,0)),""),"")</f>
        <v/>
      </c>
      <c r="DM426" s="250" t="str" cm="1">
        <f t="array" ref="DM426">_xlfn.IFNA(IF(INDEX(SectorsBlocks,ROW()-ROW(DM$5)+2,MATCH(SUBSTITUTE(RPName," ",""),SectorsBlocks_Top,0))&lt;&gt;0,INDEX(SectorsBlocks,ROW()-ROW(DM$5)+2,MATCH(SUBSTITUTE(RPName," ",""),SectorsBlocks_Top,0)+1),""),"")</f>
        <v/>
      </c>
    </row>
    <row r="427" spans="68:117" ht="15" hidden="1" customHeight="1">
      <c r="BP427" s="236">
        <f ca="1"/>
        <v>0.28402777777777799</v>
      </c>
      <c r="CN427" s="219">
        <f t="shared" si="660"/>
        <v>6.1111111111111109E-2</v>
      </c>
      <c r="CO427" s="219">
        <f t="shared" si="660"/>
        <v>0.39097222222222222</v>
      </c>
      <c r="CQ427" s="219">
        <v>0.28541666666666698</v>
      </c>
      <c r="CV427" s="219">
        <f t="shared" si="661"/>
        <v>0.16875000000000001</v>
      </c>
      <c r="CW427" s="219">
        <f t="shared" si="661"/>
        <v>0.3840277777777778</v>
      </c>
      <c r="CY427" s="219">
        <v>0.28541666666666698</v>
      </c>
      <c r="DL427" s="2" t="str" cm="1">
        <f t="array" ref="DL427">_xlfn.IFNA(IF(INDEX(SectorsBlocks,ROW()-ROW(DL$5)+2,MATCH(SUBSTITUTE(RPName," ",""),SectorsBlocks_Top,0))&lt;&gt;0,INDEX(SectorsBlocks,ROW()-ROW(DL$5)+2,MATCH(SUBSTITUTE(RPName," ",""),SectorsBlocks_Top,0)),""),"")</f>
        <v/>
      </c>
      <c r="DM427" s="250" t="str" cm="1">
        <f t="array" ref="DM427">_xlfn.IFNA(IF(INDEX(SectorsBlocks,ROW()-ROW(DM$5)+2,MATCH(SUBSTITUTE(RPName," ",""),SectorsBlocks_Top,0))&lt;&gt;0,INDEX(SectorsBlocks,ROW()-ROW(DM$5)+2,MATCH(SUBSTITUTE(RPName," ",""),SectorsBlocks_Top,0)+1),""),"")</f>
        <v/>
      </c>
    </row>
    <row r="428" spans="68:117" ht="15" hidden="1" customHeight="1">
      <c r="BP428" s="236">
        <f ca="1"/>
        <v>0.28472222222222199</v>
      </c>
      <c r="CN428" s="219">
        <f t="shared" si="660"/>
        <v>6.1805555555555551E-2</v>
      </c>
      <c r="CO428" s="219">
        <f t="shared" si="660"/>
        <v>0.39166666666666666</v>
      </c>
      <c r="CQ428" s="219">
        <v>0.28611111111111098</v>
      </c>
      <c r="CV428" s="219">
        <f t="shared" si="661"/>
        <v>0.16944444444444445</v>
      </c>
      <c r="CW428" s="219">
        <f t="shared" si="661"/>
        <v>0.38472222222222224</v>
      </c>
      <c r="CY428" s="219">
        <v>0.28611111111111098</v>
      </c>
      <c r="DL428" s="2" t="str" cm="1">
        <f t="array" ref="DL428">_xlfn.IFNA(IF(INDEX(SectorsBlocks,ROW()-ROW(DL$5)+2,MATCH(SUBSTITUTE(RPName," ",""),SectorsBlocks_Top,0))&lt;&gt;0,INDEX(SectorsBlocks,ROW()-ROW(DL$5)+2,MATCH(SUBSTITUTE(RPName," ",""),SectorsBlocks_Top,0)),""),"")</f>
        <v/>
      </c>
      <c r="DM428" s="250" t="str" cm="1">
        <f t="array" ref="DM428">_xlfn.IFNA(IF(INDEX(SectorsBlocks,ROW()-ROW(DM$5)+2,MATCH(SUBSTITUTE(RPName," ",""),SectorsBlocks_Top,0))&lt;&gt;0,INDEX(SectorsBlocks,ROW()-ROW(DM$5)+2,MATCH(SUBSTITUTE(RPName," ",""),SectorsBlocks_Top,0)+1),""),"")</f>
        <v/>
      </c>
    </row>
    <row r="429" spans="68:117" ht="15" hidden="1" customHeight="1">
      <c r="BP429" s="236">
        <f ca="1"/>
        <v>0.28541666666666698</v>
      </c>
      <c r="CN429" s="219">
        <f t="shared" si="660"/>
        <v>6.25E-2</v>
      </c>
      <c r="CO429" s="219">
        <f t="shared" si="660"/>
        <v>0.3923611111111111</v>
      </c>
      <c r="CQ429" s="219">
        <v>0.28680555555555598</v>
      </c>
      <c r="CV429" s="219">
        <f t="shared" si="661"/>
        <v>0.1701388888888889</v>
      </c>
      <c r="CW429" s="219">
        <f t="shared" si="661"/>
        <v>0.38541666666666669</v>
      </c>
      <c r="CY429" s="219">
        <v>0.28680555555555598</v>
      </c>
      <c r="DL429" s="2" t="str" cm="1">
        <f t="array" ref="DL429">_xlfn.IFNA(IF(INDEX(SectorsBlocks,ROW()-ROW(DL$5)+2,MATCH(SUBSTITUTE(RPName," ",""),SectorsBlocks_Top,0))&lt;&gt;0,INDEX(SectorsBlocks,ROW()-ROW(DL$5)+2,MATCH(SUBSTITUTE(RPName," ",""),SectorsBlocks_Top,0)),""),"")</f>
        <v/>
      </c>
      <c r="DM429" s="250" t="str" cm="1">
        <f t="array" ref="DM429">_xlfn.IFNA(IF(INDEX(SectorsBlocks,ROW()-ROW(DM$5)+2,MATCH(SUBSTITUTE(RPName," ",""),SectorsBlocks_Top,0))&lt;&gt;0,INDEX(SectorsBlocks,ROW()-ROW(DM$5)+2,MATCH(SUBSTITUTE(RPName," ",""),SectorsBlocks_Top,0)+1),""),"")</f>
        <v/>
      </c>
    </row>
    <row r="430" spans="68:117" ht="15" hidden="1" customHeight="1">
      <c r="BP430" s="236">
        <f ca="1"/>
        <v>0.28611111111111098</v>
      </c>
      <c r="CN430" s="219">
        <f t="shared" si="660"/>
        <v>6.3194444444444442E-2</v>
      </c>
      <c r="CO430" s="219">
        <f t="shared" si="660"/>
        <v>0.39305555555555555</v>
      </c>
      <c r="CQ430" s="219">
        <v>0.28749999999999998</v>
      </c>
      <c r="CV430" s="219">
        <f t="shared" si="661"/>
        <v>0.17083333333333334</v>
      </c>
      <c r="CW430" s="219">
        <f t="shared" si="661"/>
        <v>0.38611111111111113</v>
      </c>
      <c r="CY430" s="219">
        <v>0.28749999999999998</v>
      </c>
      <c r="DL430" s="2" t="str" cm="1">
        <f t="array" ref="DL430">_xlfn.IFNA(IF(INDEX(SectorsBlocks,ROW()-ROW(DL$5)+2,MATCH(SUBSTITUTE(RPName," ",""),SectorsBlocks_Top,0))&lt;&gt;0,INDEX(SectorsBlocks,ROW()-ROW(DL$5)+2,MATCH(SUBSTITUTE(RPName," ",""),SectorsBlocks_Top,0)),""),"")</f>
        <v/>
      </c>
      <c r="DM430" s="250" t="str" cm="1">
        <f t="array" ref="DM430">_xlfn.IFNA(IF(INDEX(SectorsBlocks,ROW()-ROW(DM$5)+2,MATCH(SUBSTITUTE(RPName," ",""),SectorsBlocks_Top,0))&lt;&gt;0,INDEX(SectorsBlocks,ROW()-ROW(DM$5)+2,MATCH(SUBSTITUTE(RPName," ",""),SectorsBlocks_Top,0)+1),""),"")</f>
        <v/>
      </c>
    </row>
    <row r="431" spans="68:117" ht="15" hidden="1" customHeight="1">
      <c r="BP431" s="236">
        <f ca="1"/>
        <v>0.28680555555555598</v>
      </c>
      <c r="CN431" s="219">
        <f t="shared" si="660"/>
        <v>6.3888888888888884E-2</v>
      </c>
      <c r="CO431" s="219">
        <f t="shared" si="660"/>
        <v>0.39374999999999999</v>
      </c>
      <c r="CQ431" s="219">
        <v>0.28819444444444398</v>
      </c>
      <c r="CV431" s="219">
        <f t="shared" si="661"/>
        <v>0.17152777777777778</v>
      </c>
      <c r="CW431" s="219">
        <f t="shared" si="661"/>
        <v>0.38680555555555557</v>
      </c>
      <c r="CY431" s="219">
        <v>0.28819444444444398</v>
      </c>
      <c r="DL431" s="2" t="str" cm="1">
        <f t="array" ref="DL431">_xlfn.IFNA(IF(INDEX(SectorsBlocks,ROW()-ROW(DL$5)+2,MATCH(SUBSTITUTE(RPName," ",""),SectorsBlocks_Top,0))&lt;&gt;0,INDEX(SectorsBlocks,ROW()-ROW(DL$5)+2,MATCH(SUBSTITUTE(RPName," ",""),SectorsBlocks_Top,0)),""),"")</f>
        <v/>
      </c>
      <c r="DM431" s="250" t="str" cm="1">
        <f t="array" ref="DM431">_xlfn.IFNA(IF(INDEX(SectorsBlocks,ROW()-ROW(DM$5)+2,MATCH(SUBSTITUTE(RPName," ",""),SectorsBlocks_Top,0))&lt;&gt;0,INDEX(SectorsBlocks,ROW()-ROW(DM$5)+2,MATCH(SUBSTITUTE(RPName," ",""),SectorsBlocks_Top,0)+1),""),"")</f>
        <v/>
      </c>
    </row>
    <row r="432" spans="68:117" ht="15" hidden="1" customHeight="1">
      <c r="BP432" s="236">
        <f ca="1"/>
        <v>0.28749999999999998</v>
      </c>
      <c r="CN432" s="219">
        <f t="shared" ref="CN432:CO447" si="662">IF(CN431=1,TIME(0,1,0),TIME(HOUR(CN431),MINUTE(CN431),0)+TIME(0,1,0))</f>
        <v>6.4583333333333326E-2</v>
      </c>
      <c r="CO432" s="219">
        <f t="shared" si="662"/>
        <v>0.39444444444444443</v>
      </c>
      <c r="CQ432" s="219">
        <v>0.28888888888888897</v>
      </c>
      <c r="CV432" s="219">
        <f t="shared" ref="CV432:CW447" si="663">IF(CV431=1,TIME(0,1,0),TIME(HOUR(CV431),MINUTE(CV431),0)+TIME(0,1,0))</f>
        <v>0.17222222222222222</v>
      </c>
      <c r="CW432" s="219">
        <f t="shared" si="663"/>
        <v>0.38750000000000001</v>
      </c>
      <c r="CY432" s="219">
        <v>0.28888888888888897</v>
      </c>
      <c r="DL432" s="2" t="str" cm="1">
        <f t="array" ref="DL432">_xlfn.IFNA(IF(INDEX(SectorsBlocks,ROW()-ROW(DL$5)+2,MATCH(SUBSTITUTE(RPName," ",""),SectorsBlocks_Top,0))&lt;&gt;0,INDEX(SectorsBlocks,ROW()-ROW(DL$5)+2,MATCH(SUBSTITUTE(RPName," ",""),SectorsBlocks_Top,0)),""),"")</f>
        <v/>
      </c>
      <c r="DM432" s="250" t="str" cm="1">
        <f t="array" ref="DM432">_xlfn.IFNA(IF(INDEX(SectorsBlocks,ROW()-ROW(DM$5)+2,MATCH(SUBSTITUTE(RPName," ",""),SectorsBlocks_Top,0))&lt;&gt;0,INDEX(SectorsBlocks,ROW()-ROW(DM$5)+2,MATCH(SUBSTITUTE(RPName," ",""),SectorsBlocks_Top,0)+1),""),"")</f>
        <v/>
      </c>
    </row>
    <row r="433" spans="68:117" ht="15" hidden="1" customHeight="1">
      <c r="BP433" s="236">
        <f ca="1"/>
        <v>0.28819444444444398</v>
      </c>
      <c r="CN433" s="219">
        <f t="shared" si="662"/>
        <v>6.5277777777777782E-2</v>
      </c>
      <c r="CO433" s="219">
        <f t="shared" si="662"/>
        <v>0.39513888888888887</v>
      </c>
      <c r="CQ433" s="219">
        <v>0.28958333333333303</v>
      </c>
      <c r="CV433" s="219">
        <f t="shared" si="663"/>
        <v>0.17291666666666666</v>
      </c>
      <c r="CW433" s="219">
        <f t="shared" si="663"/>
        <v>0.38819444444444445</v>
      </c>
      <c r="CY433" s="219">
        <v>0.28958333333333303</v>
      </c>
      <c r="DL433" s="2" t="str" cm="1">
        <f t="array" ref="DL433">_xlfn.IFNA(IF(INDEX(SectorsBlocks,ROW()-ROW(DL$5)+2,MATCH(SUBSTITUTE(RPName," ",""),SectorsBlocks_Top,0))&lt;&gt;0,INDEX(SectorsBlocks,ROW()-ROW(DL$5)+2,MATCH(SUBSTITUTE(RPName," ",""),SectorsBlocks_Top,0)),""),"")</f>
        <v/>
      </c>
      <c r="DM433" s="250" t="str" cm="1">
        <f t="array" ref="DM433">_xlfn.IFNA(IF(INDEX(SectorsBlocks,ROW()-ROW(DM$5)+2,MATCH(SUBSTITUTE(RPName," ",""),SectorsBlocks_Top,0))&lt;&gt;0,INDEX(SectorsBlocks,ROW()-ROW(DM$5)+2,MATCH(SUBSTITUTE(RPName," ",""),SectorsBlocks_Top,0)+1),""),"")</f>
        <v/>
      </c>
    </row>
    <row r="434" spans="68:117" ht="15" hidden="1" customHeight="1">
      <c r="BP434" s="236">
        <f ca="1"/>
        <v>0.28888888888888897</v>
      </c>
      <c r="CN434" s="219">
        <f t="shared" si="662"/>
        <v>6.5972222222222224E-2</v>
      </c>
      <c r="CO434" s="219">
        <f t="shared" si="662"/>
        <v>0.39583333333333331</v>
      </c>
      <c r="CQ434" s="219">
        <v>0.29027777777777802</v>
      </c>
      <c r="CV434" s="219">
        <f t="shared" si="663"/>
        <v>0.1736111111111111</v>
      </c>
      <c r="CW434" s="219">
        <f t="shared" si="663"/>
        <v>0.3888888888888889</v>
      </c>
      <c r="CY434" s="219">
        <v>0.29027777777777802</v>
      </c>
      <c r="DL434" s="2" t="str" cm="1">
        <f t="array" ref="DL434">_xlfn.IFNA(IF(INDEX(SectorsBlocks,ROW()-ROW(DL$5)+2,MATCH(SUBSTITUTE(RPName," ",""),SectorsBlocks_Top,0))&lt;&gt;0,INDEX(SectorsBlocks,ROW()-ROW(DL$5)+2,MATCH(SUBSTITUTE(RPName," ",""),SectorsBlocks_Top,0)),""),"")</f>
        <v/>
      </c>
      <c r="DM434" s="250" t="str" cm="1">
        <f t="array" ref="DM434">_xlfn.IFNA(IF(INDEX(SectorsBlocks,ROW()-ROW(DM$5)+2,MATCH(SUBSTITUTE(RPName," ",""),SectorsBlocks_Top,0))&lt;&gt;0,INDEX(SectorsBlocks,ROW()-ROW(DM$5)+2,MATCH(SUBSTITUTE(RPName," ",""),SectorsBlocks_Top,0)+1),""),"")</f>
        <v/>
      </c>
    </row>
    <row r="435" spans="68:117" ht="15" hidden="1" customHeight="1">
      <c r="BP435" s="236">
        <f ca="1"/>
        <v>0.28958333333333303</v>
      </c>
      <c r="CN435" s="219">
        <f t="shared" si="662"/>
        <v>6.6666666666666666E-2</v>
      </c>
      <c r="CO435" s="219">
        <f t="shared" si="662"/>
        <v>0.39652777777777776</v>
      </c>
      <c r="CQ435" s="219">
        <v>0.29097222222222202</v>
      </c>
      <c r="CV435" s="219">
        <f t="shared" si="663"/>
        <v>0.17430555555555555</v>
      </c>
      <c r="CW435" s="219">
        <f t="shared" si="663"/>
        <v>0.38958333333333334</v>
      </c>
      <c r="CY435" s="219">
        <v>0.29097222222222202</v>
      </c>
      <c r="DL435" s="2" t="str" cm="1">
        <f t="array" ref="DL435">_xlfn.IFNA(IF(INDEX(SectorsBlocks,ROW()-ROW(DL$5)+2,MATCH(SUBSTITUTE(RPName," ",""),SectorsBlocks_Top,0))&lt;&gt;0,INDEX(SectorsBlocks,ROW()-ROW(DL$5)+2,MATCH(SUBSTITUTE(RPName," ",""),SectorsBlocks_Top,0)),""),"")</f>
        <v/>
      </c>
      <c r="DM435" s="250" t="str" cm="1">
        <f t="array" ref="DM435">_xlfn.IFNA(IF(INDEX(SectorsBlocks,ROW()-ROW(DM$5)+2,MATCH(SUBSTITUTE(RPName," ",""),SectorsBlocks_Top,0))&lt;&gt;0,INDEX(SectorsBlocks,ROW()-ROW(DM$5)+2,MATCH(SUBSTITUTE(RPName," ",""),SectorsBlocks_Top,0)+1),""),"")</f>
        <v/>
      </c>
    </row>
    <row r="436" spans="68:117" ht="15" hidden="1" customHeight="1">
      <c r="BP436" s="236">
        <f ca="1"/>
        <v>0.29027777777777802</v>
      </c>
      <c r="CN436" s="219">
        <f t="shared" si="662"/>
        <v>6.7361111111111108E-2</v>
      </c>
      <c r="CO436" s="219">
        <f t="shared" si="662"/>
        <v>0.3972222222222222</v>
      </c>
      <c r="CQ436" s="219">
        <v>0.29166666666666702</v>
      </c>
      <c r="CV436" s="219">
        <f t="shared" si="663"/>
        <v>0.17499999999999999</v>
      </c>
      <c r="CW436" s="219">
        <f t="shared" si="663"/>
        <v>0.39027777777777778</v>
      </c>
      <c r="CY436" s="219">
        <v>0.29166666666666702</v>
      </c>
      <c r="DL436" s="2" t="str" cm="1">
        <f t="array" ref="DL436">_xlfn.IFNA(IF(INDEX(SectorsBlocks,ROW()-ROW(DL$5)+2,MATCH(SUBSTITUTE(RPName," ",""),SectorsBlocks_Top,0))&lt;&gt;0,INDEX(SectorsBlocks,ROW()-ROW(DL$5)+2,MATCH(SUBSTITUTE(RPName," ",""),SectorsBlocks_Top,0)),""),"")</f>
        <v/>
      </c>
      <c r="DM436" s="250" t="str" cm="1">
        <f t="array" ref="DM436">_xlfn.IFNA(IF(INDEX(SectorsBlocks,ROW()-ROW(DM$5)+2,MATCH(SUBSTITUTE(RPName," ",""),SectorsBlocks_Top,0))&lt;&gt;0,INDEX(SectorsBlocks,ROW()-ROW(DM$5)+2,MATCH(SUBSTITUTE(RPName," ",""),SectorsBlocks_Top,0)+1),""),"")</f>
        <v/>
      </c>
    </row>
    <row r="437" spans="68:117" ht="15" hidden="1" customHeight="1">
      <c r="BP437" s="236">
        <f ca="1"/>
        <v>0.29097222222222202</v>
      </c>
      <c r="CN437" s="219">
        <f t="shared" si="662"/>
        <v>6.805555555555555E-2</v>
      </c>
      <c r="CO437" s="219">
        <f t="shared" si="662"/>
        <v>0.39791666666666664</v>
      </c>
      <c r="CQ437" s="219">
        <v>0.29236111111111102</v>
      </c>
      <c r="CV437" s="219">
        <f t="shared" si="663"/>
        <v>0.17569444444444443</v>
      </c>
      <c r="CW437" s="219">
        <f t="shared" si="663"/>
        <v>0.39097222222222222</v>
      </c>
      <c r="CY437" s="219">
        <v>0.29236111111111102</v>
      </c>
      <c r="DL437" s="2" t="str" cm="1">
        <f t="array" ref="DL437">_xlfn.IFNA(IF(INDEX(SectorsBlocks,ROW()-ROW(DL$5)+2,MATCH(SUBSTITUTE(RPName," ",""),SectorsBlocks_Top,0))&lt;&gt;0,INDEX(SectorsBlocks,ROW()-ROW(DL$5)+2,MATCH(SUBSTITUTE(RPName," ",""),SectorsBlocks_Top,0)),""),"")</f>
        <v/>
      </c>
      <c r="DM437" s="250" t="str" cm="1">
        <f t="array" ref="DM437">_xlfn.IFNA(IF(INDEX(SectorsBlocks,ROW()-ROW(DM$5)+2,MATCH(SUBSTITUTE(RPName," ",""),SectorsBlocks_Top,0))&lt;&gt;0,INDEX(SectorsBlocks,ROW()-ROW(DM$5)+2,MATCH(SUBSTITUTE(RPName," ",""),SectorsBlocks_Top,0)+1),""),"")</f>
        <v/>
      </c>
    </row>
    <row r="438" spans="68:117" ht="15" hidden="1" customHeight="1">
      <c r="BP438" s="236">
        <f ca="1"/>
        <v>0.29166666666666702</v>
      </c>
      <c r="CN438" s="219">
        <f t="shared" si="662"/>
        <v>6.8749999999999992E-2</v>
      </c>
      <c r="CO438" s="219">
        <f t="shared" si="662"/>
        <v>0.39861111111111108</v>
      </c>
      <c r="CQ438" s="219">
        <v>0.29305555555555601</v>
      </c>
      <c r="CV438" s="219">
        <f t="shared" si="663"/>
        <v>0.17638888888888887</v>
      </c>
      <c r="CW438" s="219">
        <f t="shared" si="663"/>
        <v>0.39166666666666666</v>
      </c>
      <c r="CY438" s="219">
        <v>0.29305555555555601</v>
      </c>
      <c r="DL438" s="2" t="str" cm="1">
        <f t="array" ref="DL438">_xlfn.IFNA(IF(INDEX(SectorsBlocks,ROW()-ROW(DL$5)+2,MATCH(SUBSTITUTE(RPName," ",""),SectorsBlocks_Top,0))&lt;&gt;0,INDEX(SectorsBlocks,ROW()-ROW(DL$5)+2,MATCH(SUBSTITUTE(RPName," ",""),SectorsBlocks_Top,0)),""),"")</f>
        <v/>
      </c>
      <c r="DM438" s="250" t="str" cm="1">
        <f t="array" ref="DM438">_xlfn.IFNA(IF(INDEX(SectorsBlocks,ROW()-ROW(DM$5)+2,MATCH(SUBSTITUTE(RPName," ",""),SectorsBlocks_Top,0))&lt;&gt;0,INDEX(SectorsBlocks,ROW()-ROW(DM$5)+2,MATCH(SUBSTITUTE(RPName," ",""),SectorsBlocks_Top,0)+1),""),"")</f>
        <v/>
      </c>
    </row>
    <row r="439" spans="68:117" ht="15" hidden="1" customHeight="1">
      <c r="BP439" s="236">
        <f ca="1"/>
        <v>0.29236111111111102</v>
      </c>
      <c r="CN439" s="219">
        <f t="shared" si="662"/>
        <v>6.9444444444444448E-2</v>
      </c>
      <c r="CO439" s="219">
        <f t="shared" si="662"/>
        <v>0.39930555555555558</v>
      </c>
      <c r="CQ439" s="219">
        <v>0.29375000000000001</v>
      </c>
      <c r="CV439" s="219">
        <f t="shared" si="663"/>
        <v>0.17708333333333334</v>
      </c>
      <c r="CW439" s="219">
        <f t="shared" si="663"/>
        <v>0.3923611111111111</v>
      </c>
      <c r="CY439" s="219">
        <v>0.29375000000000001</v>
      </c>
      <c r="DL439" s="2" t="str" cm="1">
        <f t="array" ref="DL439">_xlfn.IFNA(IF(INDEX(SectorsBlocks,ROW()-ROW(DL$5)+2,MATCH(SUBSTITUTE(RPName," ",""),SectorsBlocks_Top,0))&lt;&gt;0,INDEX(SectorsBlocks,ROW()-ROW(DL$5)+2,MATCH(SUBSTITUTE(RPName," ",""),SectorsBlocks_Top,0)),""),"")</f>
        <v/>
      </c>
      <c r="DM439" s="250" t="str" cm="1">
        <f t="array" ref="DM439">_xlfn.IFNA(IF(INDEX(SectorsBlocks,ROW()-ROW(DM$5)+2,MATCH(SUBSTITUTE(RPName," ",""),SectorsBlocks_Top,0))&lt;&gt;0,INDEX(SectorsBlocks,ROW()-ROW(DM$5)+2,MATCH(SUBSTITUTE(RPName," ",""),SectorsBlocks_Top,0)+1),""),"")</f>
        <v/>
      </c>
    </row>
    <row r="440" spans="68:117" ht="15" hidden="1" customHeight="1">
      <c r="BP440" s="236">
        <f ca="1"/>
        <v>0.29305555555555601</v>
      </c>
      <c r="CN440" s="219">
        <f t="shared" si="662"/>
        <v>7.013888888888889E-2</v>
      </c>
      <c r="CO440" s="219">
        <f t="shared" si="662"/>
        <v>0.4</v>
      </c>
      <c r="CQ440" s="219">
        <v>0.29444444444444401</v>
      </c>
      <c r="CV440" s="219">
        <f t="shared" si="663"/>
        <v>0.17777777777777778</v>
      </c>
      <c r="CW440" s="219">
        <f t="shared" si="663"/>
        <v>0.39305555555555555</v>
      </c>
      <c r="CY440" s="219">
        <v>0.29444444444444401</v>
      </c>
      <c r="DL440" s="2" t="str" cm="1">
        <f t="array" ref="DL440">_xlfn.IFNA(IF(INDEX(SectorsBlocks,ROW()-ROW(DL$5)+2,MATCH(SUBSTITUTE(RPName," ",""),SectorsBlocks_Top,0))&lt;&gt;0,INDEX(SectorsBlocks,ROW()-ROW(DL$5)+2,MATCH(SUBSTITUTE(RPName," ",""),SectorsBlocks_Top,0)),""),"")</f>
        <v/>
      </c>
      <c r="DM440" s="250" t="str" cm="1">
        <f t="array" ref="DM440">_xlfn.IFNA(IF(INDEX(SectorsBlocks,ROW()-ROW(DM$5)+2,MATCH(SUBSTITUTE(RPName," ",""),SectorsBlocks_Top,0))&lt;&gt;0,INDEX(SectorsBlocks,ROW()-ROW(DM$5)+2,MATCH(SUBSTITUTE(RPName," ",""),SectorsBlocks_Top,0)+1),""),"")</f>
        <v/>
      </c>
    </row>
    <row r="441" spans="68:117" ht="15" hidden="1" customHeight="1">
      <c r="BP441" s="236">
        <f ca="1"/>
        <v>0.29375000000000001</v>
      </c>
      <c r="CN441" s="219">
        <f t="shared" si="662"/>
        <v>7.0833333333333331E-2</v>
      </c>
      <c r="CO441" s="219">
        <f t="shared" si="662"/>
        <v>0.40069444444444446</v>
      </c>
      <c r="CQ441" s="219">
        <v>0.29513888888888901</v>
      </c>
      <c r="CV441" s="219">
        <f t="shared" si="663"/>
        <v>0.17847222222222223</v>
      </c>
      <c r="CW441" s="219">
        <f t="shared" si="663"/>
        <v>0.39374999999999999</v>
      </c>
      <c r="CY441" s="219">
        <v>0.29513888888888901</v>
      </c>
      <c r="DL441" s="2" t="str" cm="1">
        <f t="array" ref="DL441">_xlfn.IFNA(IF(INDEX(SectorsBlocks,ROW()-ROW(DL$5)+2,MATCH(SUBSTITUTE(RPName," ",""),SectorsBlocks_Top,0))&lt;&gt;0,INDEX(SectorsBlocks,ROW()-ROW(DL$5)+2,MATCH(SUBSTITUTE(RPName," ",""),SectorsBlocks_Top,0)),""),"")</f>
        <v/>
      </c>
      <c r="DM441" s="250" t="str" cm="1">
        <f t="array" ref="DM441">_xlfn.IFNA(IF(INDEX(SectorsBlocks,ROW()-ROW(DM$5)+2,MATCH(SUBSTITUTE(RPName," ",""),SectorsBlocks_Top,0))&lt;&gt;0,INDEX(SectorsBlocks,ROW()-ROW(DM$5)+2,MATCH(SUBSTITUTE(RPName," ",""),SectorsBlocks_Top,0)+1),""),"")</f>
        <v/>
      </c>
    </row>
    <row r="442" spans="68:117" ht="15" hidden="1" customHeight="1">
      <c r="BP442" s="236">
        <f ca="1"/>
        <v>0.29444444444444401</v>
      </c>
      <c r="CN442" s="219">
        <f t="shared" si="662"/>
        <v>7.1527777777777773E-2</v>
      </c>
      <c r="CO442" s="219">
        <f t="shared" si="662"/>
        <v>0.40138888888888891</v>
      </c>
      <c r="CQ442" s="219">
        <v>0.295833333333333</v>
      </c>
      <c r="CV442" s="219">
        <f t="shared" si="663"/>
        <v>0.17916666666666667</v>
      </c>
      <c r="CW442" s="219">
        <f t="shared" si="663"/>
        <v>0.39444444444444443</v>
      </c>
      <c r="CY442" s="219">
        <v>0.295833333333333</v>
      </c>
      <c r="DL442" s="2" t="str" cm="1">
        <f t="array" ref="DL442">_xlfn.IFNA(IF(INDEX(SectorsBlocks,ROW()-ROW(DL$5)+2,MATCH(SUBSTITUTE(RPName," ",""),SectorsBlocks_Top,0))&lt;&gt;0,INDEX(SectorsBlocks,ROW()-ROW(DL$5)+2,MATCH(SUBSTITUTE(RPName," ",""),SectorsBlocks_Top,0)),""),"")</f>
        <v/>
      </c>
      <c r="DM442" s="250" t="str" cm="1">
        <f t="array" ref="DM442">_xlfn.IFNA(IF(INDEX(SectorsBlocks,ROW()-ROW(DM$5)+2,MATCH(SUBSTITUTE(RPName," ",""),SectorsBlocks_Top,0))&lt;&gt;0,INDEX(SectorsBlocks,ROW()-ROW(DM$5)+2,MATCH(SUBSTITUTE(RPName," ",""),SectorsBlocks_Top,0)+1),""),"")</f>
        <v/>
      </c>
    </row>
    <row r="443" spans="68:117" ht="15" hidden="1" customHeight="1">
      <c r="BP443" s="236">
        <f ca="1"/>
        <v>0.29513888888888901</v>
      </c>
      <c r="CN443" s="219">
        <f t="shared" si="662"/>
        <v>7.2222222222222215E-2</v>
      </c>
      <c r="CO443" s="219">
        <f t="shared" si="662"/>
        <v>0.40208333333333335</v>
      </c>
      <c r="CQ443" s="219">
        <v>0.296527777777778</v>
      </c>
      <c r="CV443" s="219">
        <f t="shared" si="663"/>
        <v>0.17986111111111111</v>
      </c>
      <c r="CW443" s="219">
        <f t="shared" si="663"/>
        <v>0.39513888888888887</v>
      </c>
      <c r="CY443" s="219">
        <v>0.296527777777778</v>
      </c>
      <c r="DL443" s="2" t="str" cm="1">
        <f t="array" ref="DL443">_xlfn.IFNA(IF(INDEX(SectorsBlocks,ROW()-ROW(DL$5)+2,MATCH(SUBSTITUTE(RPName," ",""),SectorsBlocks_Top,0))&lt;&gt;0,INDEX(SectorsBlocks,ROW()-ROW(DL$5)+2,MATCH(SUBSTITUTE(RPName," ",""),SectorsBlocks_Top,0)),""),"")</f>
        <v/>
      </c>
      <c r="DM443" s="250" t="str" cm="1">
        <f t="array" ref="DM443">_xlfn.IFNA(IF(INDEX(SectorsBlocks,ROW()-ROW(DM$5)+2,MATCH(SUBSTITUTE(RPName," ",""),SectorsBlocks_Top,0))&lt;&gt;0,INDEX(SectorsBlocks,ROW()-ROW(DM$5)+2,MATCH(SUBSTITUTE(RPName," ",""),SectorsBlocks_Top,0)+1),""),"")</f>
        <v/>
      </c>
    </row>
    <row r="444" spans="68:117" ht="15" hidden="1" customHeight="1">
      <c r="BP444" s="236">
        <f ca="1"/>
        <v>0.295833333333333</v>
      </c>
      <c r="CN444" s="219">
        <f t="shared" si="662"/>
        <v>7.2916666666666657E-2</v>
      </c>
      <c r="CO444" s="219">
        <f t="shared" si="662"/>
        <v>0.40277777777777779</v>
      </c>
      <c r="CQ444" s="219">
        <v>0.297222222222222</v>
      </c>
      <c r="CV444" s="219">
        <f t="shared" si="663"/>
        <v>0.18055555555555555</v>
      </c>
      <c r="CW444" s="219">
        <f t="shared" si="663"/>
        <v>0.39583333333333331</v>
      </c>
      <c r="CY444" s="219">
        <v>0.297222222222222</v>
      </c>
      <c r="DL444" s="2" t="str" cm="1">
        <f t="array" ref="DL444">_xlfn.IFNA(IF(INDEX(SectorsBlocks,ROW()-ROW(DL$5)+2,MATCH(SUBSTITUTE(RPName," ",""),SectorsBlocks_Top,0))&lt;&gt;0,INDEX(SectorsBlocks,ROW()-ROW(DL$5)+2,MATCH(SUBSTITUTE(RPName," ",""),SectorsBlocks_Top,0)),""),"")</f>
        <v/>
      </c>
      <c r="DM444" s="250" t="str" cm="1">
        <f t="array" ref="DM444">_xlfn.IFNA(IF(INDEX(SectorsBlocks,ROW()-ROW(DM$5)+2,MATCH(SUBSTITUTE(RPName," ",""),SectorsBlocks_Top,0))&lt;&gt;0,INDEX(SectorsBlocks,ROW()-ROW(DM$5)+2,MATCH(SUBSTITUTE(RPName," ",""),SectorsBlocks_Top,0)+1),""),"")</f>
        <v/>
      </c>
    </row>
    <row r="445" spans="68:117" ht="15" hidden="1" customHeight="1">
      <c r="BP445" s="236">
        <f ca="1"/>
        <v>0.296527777777778</v>
      </c>
      <c r="CN445" s="219">
        <f t="shared" si="662"/>
        <v>7.3611111111111113E-2</v>
      </c>
      <c r="CO445" s="219">
        <f t="shared" si="662"/>
        <v>0.40347222222222223</v>
      </c>
      <c r="CQ445" s="219">
        <v>0.297916666666667</v>
      </c>
      <c r="CV445" s="219">
        <f t="shared" si="663"/>
        <v>0.18124999999999999</v>
      </c>
      <c r="CW445" s="219">
        <f t="shared" si="663"/>
        <v>0.39652777777777776</v>
      </c>
      <c r="CY445" s="219">
        <v>0.297916666666667</v>
      </c>
      <c r="DL445" s="2" t="str" cm="1">
        <f t="array" ref="DL445">_xlfn.IFNA(IF(INDEX(SectorsBlocks,ROW()-ROW(DL$5)+2,MATCH(SUBSTITUTE(RPName," ",""),SectorsBlocks_Top,0))&lt;&gt;0,INDEX(SectorsBlocks,ROW()-ROW(DL$5)+2,MATCH(SUBSTITUTE(RPName," ",""),SectorsBlocks_Top,0)),""),"")</f>
        <v/>
      </c>
      <c r="DM445" s="250" t="str" cm="1">
        <f t="array" ref="DM445">_xlfn.IFNA(IF(INDEX(SectorsBlocks,ROW()-ROW(DM$5)+2,MATCH(SUBSTITUTE(RPName," ",""),SectorsBlocks_Top,0))&lt;&gt;0,INDEX(SectorsBlocks,ROW()-ROW(DM$5)+2,MATCH(SUBSTITUTE(RPName," ",""),SectorsBlocks_Top,0)+1),""),"")</f>
        <v/>
      </c>
    </row>
    <row r="446" spans="68:117" ht="15" hidden="1" customHeight="1">
      <c r="BP446" s="236">
        <f ca="1"/>
        <v>0.297222222222222</v>
      </c>
      <c r="CN446" s="219">
        <f t="shared" si="662"/>
        <v>7.4305555555555555E-2</v>
      </c>
      <c r="CO446" s="219">
        <f t="shared" si="662"/>
        <v>0.40416666666666667</v>
      </c>
      <c r="CQ446" s="219">
        <v>0.29861111111111099</v>
      </c>
      <c r="CV446" s="219">
        <f t="shared" si="663"/>
        <v>0.18194444444444444</v>
      </c>
      <c r="CW446" s="219">
        <f t="shared" si="663"/>
        <v>0.3972222222222222</v>
      </c>
      <c r="CY446" s="219">
        <v>0.29861111111111099</v>
      </c>
      <c r="DL446" s="2" t="str" cm="1">
        <f t="array" ref="DL446">_xlfn.IFNA(IF(INDEX(SectorsBlocks,ROW()-ROW(DL$5)+2,MATCH(SUBSTITUTE(RPName," ",""),SectorsBlocks_Top,0))&lt;&gt;0,INDEX(SectorsBlocks,ROW()-ROW(DL$5)+2,MATCH(SUBSTITUTE(RPName," ",""),SectorsBlocks_Top,0)),""),"")</f>
        <v/>
      </c>
      <c r="DM446" s="250" t="str" cm="1">
        <f t="array" ref="DM446">_xlfn.IFNA(IF(INDEX(SectorsBlocks,ROW()-ROW(DM$5)+2,MATCH(SUBSTITUTE(RPName," ",""),SectorsBlocks_Top,0))&lt;&gt;0,INDEX(SectorsBlocks,ROW()-ROW(DM$5)+2,MATCH(SUBSTITUTE(RPName," ",""),SectorsBlocks_Top,0)+1),""),"")</f>
        <v/>
      </c>
    </row>
    <row r="447" spans="68:117" ht="15" hidden="1" customHeight="1">
      <c r="BP447" s="236">
        <f ca="1"/>
        <v>0.297916666666667</v>
      </c>
      <c r="CN447" s="219">
        <f t="shared" si="662"/>
        <v>7.4999999999999997E-2</v>
      </c>
      <c r="CO447" s="219">
        <f t="shared" si="662"/>
        <v>0.40486111111111112</v>
      </c>
      <c r="CQ447" s="219">
        <v>0.29930555555555599</v>
      </c>
      <c r="CV447" s="219">
        <f t="shared" si="663"/>
        <v>0.18263888888888888</v>
      </c>
      <c r="CW447" s="219">
        <f t="shared" si="663"/>
        <v>0.39791666666666664</v>
      </c>
      <c r="CY447" s="219">
        <v>0.29930555555555599</v>
      </c>
      <c r="DL447" s="2" t="str" cm="1">
        <f t="array" ref="DL447">_xlfn.IFNA(IF(INDEX(SectorsBlocks,ROW()-ROW(DL$5)+2,MATCH(SUBSTITUTE(RPName," ",""),SectorsBlocks_Top,0))&lt;&gt;0,INDEX(SectorsBlocks,ROW()-ROW(DL$5)+2,MATCH(SUBSTITUTE(RPName," ",""),SectorsBlocks_Top,0)),""),"")</f>
        <v/>
      </c>
      <c r="DM447" s="250" t="str" cm="1">
        <f t="array" ref="DM447">_xlfn.IFNA(IF(INDEX(SectorsBlocks,ROW()-ROW(DM$5)+2,MATCH(SUBSTITUTE(RPName," ",""),SectorsBlocks_Top,0))&lt;&gt;0,INDEX(SectorsBlocks,ROW()-ROW(DM$5)+2,MATCH(SUBSTITUTE(RPName," ",""),SectorsBlocks_Top,0)+1),""),"")</f>
        <v/>
      </c>
    </row>
    <row r="448" spans="68:117" ht="15" hidden="1" customHeight="1">
      <c r="BP448" s="236">
        <f ca="1"/>
        <v>0.29861111111111099</v>
      </c>
      <c r="CN448" s="219">
        <f t="shared" ref="CN448:CO463" si="664">IF(CN447=1,TIME(0,1,0),TIME(HOUR(CN447),MINUTE(CN447),0)+TIME(0,1,0))</f>
        <v>7.5694444444444439E-2</v>
      </c>
      <c r="CO448" s="219">
        <f t="shared" si="664"/>
        <v>0.40555555555555556</v>
      </c>
      <c r="CQ448" s="219">
        <v>0.3</v>
      </c>
      <c r="CV448" s="219">
        <f t="shared" ref="CV448:CW463" si="665">IF(CV447=1,TIME(0,1,0),TIME(HOUR(CV447),MINUTE(CV447),0)+TIME(0,1,0))</f>
        <v>0.18333333333333332</v>
      </c>
      <c r="CW448" s="219">
        <f t="shared" si="665"/>
        <v>0.39861111111111108</v>
      </c>
      <c r="CY448" s="219">
        <v>0.3</v>
      </c>
      <c r="DL448" s="2" t="str" cm="1">
        <f t="array" ref="DL448">_xlfn.IFNA(IF(INDEX(SectorsBlocks,ROW()-ROW(DL$5)+2,MATCH(SUBSTITUTE(RPName," ",""),SectorsBlocks_Top,0))&lt;&gt;0,INDEX(SectorsBlocks,ROW()-ROW(DL$5)+2,MATCH(SUBSTITUTE(RPName," ",""),SectorsBlocks_Top,0)),""),"")</f>
        <v/>
      </c>
      <c r="DM448" s="250" t="str" cm="1">
        <f t="array" ref="DM448">_xlfn.IFNA(IF(INDEX(SectorsBlocks,ROW()-ROW(DM$5)+2,MATCH(SUBSTITUTE(RPName," ",""),SectorsBlocks_Top,0))&lt;&gt;0,INDEX(SectorsBlocks,ROW()-ROW(DM$5)+2,MATCH(SUBSTITUTE(RPName," ",""),SectorsBlocks_Top,0)+1),""),"")</f>
        <v/>
      </c>
    </row>
    <row r="449" spans="68:117" ht="15" hidden="1" customHeight="1">
      <c r="BP449" s="236">
        <f ca="1"/>
        <v>0.29930555555555599</v>
      </c>
      <c r="CN449" s="219">
        <f t="shared" si="664"/>
        <v>7.6388888888888881E-2</v>
      </c>
      <c r="CO449" s="219">
        <f t="shared" si="664"/>
        <v>0.40625</v>
      </c>
      <c r="CQ449" s="219">
        <v>0.30069444444444399</v>
      </c>
      <c r="CV449" s="219">
        <f t="shared" si="665"/>
        <v>0.18402777777777776</v>
      </c>
      <c r="CW449" s="219">
        <f t="shared" si="665"/>
        <v>0.39930555555555558</v>
      </c>
      <c r="CY449" s="219">
        <v>0.30069444444444399</v>
      </c>
      <c r="DL449" s="2" t="str" cm="1">
        <f t="array" ref="DL449">_xlfn.IFNA(IF(INDEX(SectorsBlocks,ROW()-ROW(DL$5)+2,MATCH(SUBSTITUTE(RPName," ",""),SectorsBlocks_Top,0))&lt;&gt;0,INDEX(SectorsBlocks,ROW()-ROW(DL$5)+2,MATCH(SUBSTITUTE(RPName," ",""),SectorsBlocks_Top,0)),""),"")</f>
        <v/>
      </c>
      <c r="DM449" s="250" t="str" cm="1">
        <f t="array" ref="DM449">_xlfn.IFNA(IF(INDEX(SectorsBlocks,ROW()-ROW(DM$5)+2,MATCH(SUBSTITUTE(RPName," ",""),SectorsBlocks_Top,0))&lt;&gt;0,INDEX(SectorsBlocks,ROW()-ROW(DM$5)+2,MATCH(SUBSTITUTE(RPName," ",""),SectorsBlocks_Top,0)+1),""),"")</f>
        <v/>
      </c>
    </row>
    <row r="450" spans="68:117" ht="15" hidden="1" customHeight="1">
      <c r="BP450" s="236">
        <f ca="1"/>
        <v>0.3</v>
      </c>
      <c r="CN450" s="219">
        <f t="shared" si="664"/>
        <v>7.7083333333333337E-2</v>
      </c>
      <c r="CO450" s="219">
        <f t="shared" si="664"/>
        <v>0.40694444444444444</v>
      </c>
      <c r="CQ450" s="219">
        <v>0.30138888888888898</v>
      </c>
      <c r="CV450" s="219">
        <f t="shared" si="665"/>
        <v>0.18472222222222223</v>
      </c>
      <c r="CW450" s="219">
        <f t="shared" si="665"/>
        <v>0.4</v>
      </c>
      <c r="CY450" s="219">
        <v>0.30138888888888898</v>
      </c>
      <c r="DL450" s="2" t="str" cm="1">
        <f t="array" ref="DL450">_xlfn.IFNA(IF(INDEX(SectorsBlocks,ROW()-ROW(DL$5)+2,MATCH(SUBSTITUTE(RPName," ",""),SectorsBlocks_Top,0))&lt;&gt;0,INDEX(SectorsBlocks,ROW()-ROW(DL$5)+2,MATCH(SUBSTITUTE(RPName," ",""),SectorsBlocks_Top,0)),""),"")</f>
        <v/>
      </c>
      <c r="DM450" s="250" t="str" cm="1">
        <f t="array" ref="DM450">_xlfn.IFNA(IF(INDEX(SectorsBlocks,ROW()-ROW(DM$5)+2,MATCH(SUBSTITUTE(RPName," ",""),SectorsBlocks_Top,0))&lt;&gt;0,INDEX(SectorsBlocks,ROW()-ROW(DM$5)+2,MATCH(SUBSTITUTE(RPName," ",""),SectorsBlocks_Top,0)+1),""),"")</f>
        <v/>
      </c>
    </row>
    <row r="451" spans="68:117" ht="15" hidden="1" customHeight="1">
      <c r="BP451" s="236">
        <f ca="1"/>
        <v>0.30069444444444399</v>
      </c>
      <c r="CN451" s="219">
        <f t="shared" si="664"/>
        <v>7.7777777777777779E-2</v>
      </c>
      <c r="CO451" s="219">
        <f t="shared" si="664"/>
        <v>0.40763888888888888</v>
      </c>
      <c r="CQ451" s="219">
        <v>0.30208333333333298</v>
      </c>
      <c r="CV451" s="219">
        <f t="shared" si="665"/>
        <v>0.18541666666666667</v>
      </c>
      <c r="CW451" s="219">
        <f t="shared" si="665"/>
        <v>0.40069444444444446</v>
      </c>
      <c r="CY451" s="219">
        <v>0.30208333333333298</v>
      </c>
      <c r="DL451" s="2" t="str" cm="1">
        <f t="array" ref="DL451">_xlfn.IFNA(IF(INDEX(SectorsBlocks,ROW()-ROW(DL$5)+2,MATCH(SUBSTITUTE(RPName," ",""),SectorsBlocks_Top,0))&lt;&gt;0,INDEX(SectorsBlocks,ROW()-ROW(DL$5)+2,MATCH(SUBSTITUTE(RPName," ",""),SectorsBlocks_Top,0)),""),"")</f>
        <v/>
      </c>
      <c r="DM451" s="250" t="str" cm="1">
        <f t="array" ref="DM451">_xlfn.IFNA(IF(INDEX(SectorsBlocks,ROW()-ROW(DM$5)+2,MATCH(SUBSTITUTE(RPName," ",""),SectorsBlocks_Top,0))&lt;&gt;0,INDEX(SectorsBlocks,ROW()-ROW(DM$5)+2,MATCH(SUBSTITUTE(RPName," ",""),SectorsBlocks_Top,0)+1),""),"")</f>
        <v/>
      </c>
    </row>
    <row r="452" spans="68:117" ht="15" hidden="1" customHeight="1">
      <c r="BP452" s="236">
        <f ca="1"/>
        <v>0.30138888888888898</v>
      </c>
      <c r="CN452" s="219">
        <f t="shared" si="664"/>
        <v>7.8472222222222221E-2</v>
      </c>
      <c r="CO452" s="219">
        <f t="shared" si="664"/>
        <v>0.40833333333333333</v>
      </c>
      <c r="CQ452" s="219">
        <v>0.30277777777777798</v>
      </c>
      <c r="CV452" s="219">
        <f t="shared" si="665"/>
        <v>0.18611111111111112</v>
      </c>
      <c r="CW452" s="219">
        <f t="shared" si="665"/>
        <v>0.40138888888888891</v>
      </c>
      <c r="CY452" s="219">
        <v>0.30277777777777798</v>
      </c>
      <c r="DL452" s="2" t="str" cm="1">
        <f t="array" ref="DL452">_xlfn.IFNA(IF(INDEX(SectorsBlocks,ROW()-ROW(DL$5)+2,MATCH(SUBSTITUTE(RPName," ",""),SectorsBlocks_Top,0))&lt;&gt;0,INDEX(SectorsBlocks,ROW()-ROW(DL$5)+2,MATCH(SUBSTITUTE(RPName," ",""),SectorsBlocks_Top,0)),""),"")</f>
        <v/>
      </c>
      <c r="DM452" s="250" t="str" cm="1">
        <f t="array" ref="DM452">_xlfn.IFNA(IF(INDEX(SectorsBlocks,ROW()-ROW(DM$5)+2,MATCH(SUBSTITUTE(RPName," ",""),SectorsBlocks_Top,0))&lt;&gt;0,INDEX(SectorsBlocks,ROW()-ROW(DM$5)+2,MATCH(SUBSTITUTE(RPName," ",""),SectorsBlocks_Top,0)+1),""),"")</f>
        <v/>
      </c>
    </row>
    <row r="453" spans="68:117" ht="15" hidden="1" customHeight="1">
      <c r="BP453" s="236">
        <f ca="1"/>
        <v>0.30208333333333298</v>
      </c>
      <c r="CN453" s="219">
        <f t="shared" si="664"/>
        <v>7.9166666666666663E-2</v>
      </c>
      <c r="CO453" s="219">
        <f t="shared" si="664"/>
        <v>0.40902777777777777</v>
      </c>
      <c r="CQ453" s="219">
        <v>0.30347222222222198</v>
      </c>
      <c r="CV453" s="219">
        <f t="shared" si="665"/>
        <v>0.18680555555555556</v>
      </c>
      <c r="CW453" s="219">
        <f t="shared" si="665"/>
        <v>0.40208333333333335</v>
      </c>
      <c r="CY453" s="219">
        <v>0.30347222222222198</v>
      </c>
      <c r="DL453" s="2" t="str" cm="1">
        <f t="array" ref="DL453">_xlfn.IFNA(IF(INDEX(SectorsBlocks,ROW()-ROW(DL$5)+2,MATCH(SUBSTITUTE(RPName," ",""),SectorsBlocks_Top,0))&lt;&gt;0,INDEX(SectorsBlocks,ROW()-ROW(DL$5)+2,MATCH(SUBSTITUTE(RPName," ",""),SectorsBlocks_Top,0)),""),"")</f>
        <v/>
      </c>
      <c r="DM453" s="250" t="str" cm="1">
        <f t="array" ref="DM453">_xlfn.IFNA(IF(INDEX(SectorsBlocks,ROW()-ROW(DM$5)+2,MATCH(SUBSTITUTE(RPName," ",""),SectorsBlocks_Top,0))&lt;&gt;0,INDEX(SectorsBlocks,ROW()-ROW(DM$5)+2,MATCH(SUBSTITUTE(RPName," ",""),SectorsBlocks_Top,0)+1),""),"")</f>
        <v/>
      </c>
    </row>
    <row r="454" spans="68:117" ht="15" hidden="1" customHeight="1">
      <c r="BP454" s="236">
        <f ca="1"/>
        <v>0.30277777777777798</v>
      </c>
      <c r="CN454" s="219">
        <f t="shared" si="664"/>
        <v>7.9861111111111105E-2</v>
      </c>
      <c r="CO454" s="219">
        <f t="shared" si="664"/>
        <v>0.40972222222222221</v>
      </c>
      <c r="CQ454" s="219">
        <v>0.30416666666666697</v>
      </c>
      <c r="CV454" s="219">
        <f t="shared" si="665"/>
        <v>0.1875</v>
      </c>
      <c r="CW454" s="219">
        <f t="shared" si="665"/>
        <v>0.40277777777777779</v>
      </c>
      <c r="CY454" s="219">
        <v>0.30416666666666697</v>
      </c>
      <c r="DL454" s="2" t="str" cm="1">
        <f t="array" ref="DL454">_xlfn.IFNA(IF(INDEX(SectorsBlocks,ROW()-ROW(DL$5)+2,MATCH(SUBSTITUTE(RPName," ",""),SectorsBlocks_Top,0))&lt;&gt;0,INDEX(SectorsBlocks,ROW()-ROW(DL$5)+2,MATCH(SUBSTITUTE(RPName," ",""),SectorsBlocks_Top,0)),""),"")</f>
        <v/>
      </c>
      <c r="DM454" s="250" t="str" cm="1">
        <f t="array" ref="DM454">_xlfn.IFNA(IF(INDEX(SectorsBlocks,ROW()-ROW(DM$5)+2,MATCH(SUBSTITUTE(RPName," ",""),SectorsBlocks_Top,0))&lt;&gt;0,INDEX(SectorsBlocks,ROW()-ROW(DM$5)+2,MATCH(SUBSTITUTE(RPName," ",""),SectorsBlocks_Top,0)+1),""),"")</f>
        <v/>
      </c>
    </row>
    <row r="455" spans="68:117" ht="15" hidden="1" customHeight="1">
      <c r="BP455" s="236">
        <f ca="1"/>
        <v>0.30347222222222198</v>
      </c>
      <c r="CN455" s="219">
        <f t="shared" si="664"/>
        <v>8.0555555555555547E-2</v>
      </c>
      <c r="CO455" s="219">
        <f t="shared" si="664"/>
        <v>0.41041666666666665</v>
      </c>
      <c r="CQ455" s="219">
        <v>0.30486111111111103</v>
      </c>
      <c r="CV455" s="219">
        <f t="shared" si="665"/>
        <v>0.18819444444444444</v>
      </c>
      <c r="CW455" s="219">
        <f t="shared" si="665"/>
        <v>0.40347222222222223</v>
      </c>
      <c r="CY455" s="219">
        <v>0.30486111111111103</v>
      </c>
      <c r="DL455" s="2" t="str" cm="1">
        <f t="array" ref="DL455">_xlfn.IFNA(IF(INDEX(SectorsBlocks,ROW()-ROW(DL$5)+2,MATCH(SUBSTITUTE(RPName," ",""),SectorsBlocks_Top,0))&lt;&gt;0,INDEX(SectorsBlocks,ROW()-ROW(DL$5)+2,MATCH(SUBSTITUTE(RPName," ",""),SectorsBlocks_Top,0)),""),"")</f>
        <v/>
      </c>
      <c r="DM455" s="250" t="str" cm="1">
        <f t="array" ref="DM455">_xlfn.IFNA(IF(INDEX(SectorsBlocks,ROW()-ROW(DM$5)+2,MATCH(SUBSTITUTE(RPName," ",""),SectorsBlocks_Top,0))&lt;&gt;0,INDEX(SectorsBlocks,ROW()-ROW(DM$5)+2,MATCH(SUBSTITUTE(RPName," ",""),SectorsBlocks_Top,0)+1),""),"")</f>
        <v/>
      </c>
    </row>
    <row r="456" spans="68:117" ht="15" hidden="1" customHeight="1">
      <c r="BP456" s="236">
        <f ca="1"/>
        <v>0.30416666666666697</v>
      </c>
      <c r="CN456" s="219">
        <f t="shared" si="664"/>
        <v>8.1250000000000003E-2</v>
      </c>
      <c r="CO456" s="219">
        <f t="shared" si="664"/>
        <v>0.41111111111111109</v>
      </c>
      <c r="CQ456" s="219">
        <v>0.30555555555555602</v>
      </c>
      <c r="CV456" s="219">
        <f t="shared" si="665"/>
        <v>0.18888888888888888</v>
      </c>
      <c r="CW456" s="219">
        <f t="shared" si="665"/>
        <v>0.40416666666666667</v>
      </c>
      <c r="CY456" s="219">
        <v>0.30555555555555602</v>
      </c>
      <c r="DL456" s="2" t="str" cm="1">
        <f t="array" ref="DL456">_xlfn.IFNA(IF(INDEX(SectorsBlocks,ROW()-ROW(DL$5)+2,MATCH(SUBSTITUTE(RPName," ",""),SectorsBlocks_Top,0))&lt;&gt;0,INDEX(SectorsBlocks,ROW()-ROW(DL$5)+2,MATCH(SUBSTITUTE(RPName," ",""),SectorsBlocks_Top,0)),""),"")</f>
        <v/>
      </c>
      <c r="DM456" s="250" t="str" cm="1">
        <f t="array" ref="DM456">_xlfn.IFNA(IF(INDEX(SectorsBlocks,ROW()-ROW(DM$5)+2,MATCH(SUBSTITUTE(RPName," ",""),SectorsBlocks_Top,0))&lt;&gt;0,INDEX(SectorsBlocks,ROW()-ROW(DM$5)+2,MATCH(SUBSTITUTE(RPName," ",""),SectorsBlocks_Top,0)+1),""),"")</f>
        <v/>
      </c>
    </row>
    <row r="457" spans="68:117" ht="15" hidden="1" customHeight="1">
      <c r="BP457" s="236">
        <f ca="1"/>
        <v>0.30486111111111103</v>
      </c>
      <c r="CN457" s="219">
        <f t="shared" si="664"/>
        <v>8.1944444444444445E-2</v>
      </c>
      <c r="CO457" s="219">
        <f t="shared" si="664"/>
        <v>0.41180555555555554</v>
      </c>
      <c r="CQ457" s="219">
        <v>0.30625000000000002</v>
      </c>
      <c r="CV457" s="219">
        <f t="shared" si="665"/>
        <v>0.18958333333333333</v>
      </c>
      <c r="CW457" s="219">
        <f t="shared" si="665"/>
        <v>0.40486111111111112</v>
      </c>
      <c r="CY457" s="219">
        <v>0.30625000000000002</v>
      </c>
      <c r="DL457" s="2" t="str" cm="1">
        <f t="array" ref="DL457">_xlfn.IFNA(IF(INDEX(SectorsBlocks,ROW()-ROW(DL$5)+2,MATCH(SUBSTITUTE(RPName," ",""),SectorsBlocks_Top,0))&lt;&gt;0,INDEX(SectorsBlocks,ROW()-ROW(DL$5)+2,MATCH(SUBSTITUTE(RPName," ",""),SectorsBlocks_Top,0)),""),"")</f>
        <v/>
      </c>
      <c r="DM457" s="250" t="str" cm="1">
        <f t="array" ref="DM457">_xlfn.IFNA(IF(INDEX(SectorsBlocks,ROW()-ROW(DM$5)+2,MATCH(SUBSTITUTE(RPName," ",""),SectorsBlocks_Top,0))&lt;&gt;0,INDEX(SectorsBlocks,ROW()-ROW(DM$5)+2,MATCH(SUBSTITUTE(RPName," ",""),SectorsBlocks_Top,0)+1),""),"")</f>
        <v/>
      </c>
    </row>
    <row r="458" spans="68:117" ht="15" hidden="1" customHeight="1">
      <c r="BP458" s="236">
        <f ca="1"/>
        <v>0.30555555555555602</v>
      </c>
      <c r="CN458" s="219">
        <f t="shared" si="664"/>
        <v>8.2638888888888887E-2</v>
      </c>
      <c r="CO458" s="219">
        <f t="shared" si="664"/>
        <v>0.41249999999999998</v>
      </c>
      <c r="CQ458" s="219">
        <v>0.30694444444444402</v>
      </c>
      <c r="CV458" s="219">
        <f t="shared" si="665"/>
        <v>0.19027777777777777</v>
      </c>
      <c r="CW458" s="219">
        <f t="shared" si="665"/>
        <v>0.40555555555555556</v>
      </c>
      <c r="CY458" s="219">
        <v>0.30694444444444402</v>
      </c>
      <c r="DL458" s="2" t="str" cm="1">
        <f t="array" ref="DL458">_xlfn.IFNA(IF(INDEX(SectorsBlocks,ROW()-ROW(DL$5)+2,MATCH(SUBSTITUTE(RPName," ",""),SectorsBlocks_Top,0))&lt;&gt;0,INDEX(SectorsBlocks,ROW()-ROW(DL$5)+2,MATCH(SUBSTITUTE(RPName," ",""),SectorsBlocks_Top,0)),""),"")</f>
        <v/>
      </c>
      <c r="DM458" s="250" t="str" cm="1">
        <f t="array" ref="DM458">_xlfn.IFNA(IF(INDEX(SectorsBlocks,ROW()-ROW(DM$5)+2,MATCH(SUBSTITUTE(RPName," ",""),SectorsBlocks_Top,0))&lt;&gt;0,INDEX(SectorsBlocks,ROW()-ROW(DM$5)+2,MATCH(SUBSTITUTE(RPName," ",""),SectorsBlocks_Top,0)+1),""),"")</f>
        <v/>
      </c>
    </row>
    <row r="459" spans="68:117" ht="15" hidden="1" customHeight="1">
      <c r="BP459" s="236">
        <f ca="1"/>
        <v>0.30625000000000002</v>
      </c>
      <c r="CN459" s="219">
        <f t="shared" si="664"/>
        <v>8.3333333333333329E-2</v>
      </c>
      <c r="CO459" s="219">
        <f t="shared" si="664"/>
        <v>0.41319444444444442</v>
      </c>
      <c r="CQ459" s="219">
        <v>0.30763888888888902</v>
      </c>
      <c r="CV459" s="219">
        <f t="shared" si="665"/>
        <v>0.19097222222222221</v>
      </c>
      <c r="CW459" s="219">
        <f t="shared" si="665"/>
        <v>0.40625</v>
      </c>
      <c r="CY459" s="219">
        <v>0.30763888888888902</v>
      </c>
      <c r="DL459" s="2" t="str" cm="1">
        <f t="array" ref="DL459">_xlfn.IFNA(IF(INDEX(SectorsBlocks,ROW()-ROW(DL$5)+2,MATCH(SUBSTITUTE(RPName," ",""),SectorsBlocks_Top,0))&lt;&gt;0,INDEX(SectorsBlocks,ROW()-ROW(DL$5)+2,MATCH(SUBSTITUTE(RPName," ",""),SectorsBlocks_Top,0)),""),"")</f>
        <v/>
      </c>
      <c r="DM459" s="250" t="str" cm="1">
        <f t="array" ref="DM459">_xlfn.IFNA(IF(INDEX(SectorsBlocks,ROW()-ROW(DM$5)+2,MATCH(SUBSTITUTE(RPName," ",""),SectorsBlocks_Top,0))&lt;&gt;0,INDEX(SectorsBlocks,ROW()-ROW(DM$5)+2,MATCH(SUBSTITUTE(RPName," ",""),SectorsBlocks_Top,0)+1),""),"")</f>
        <v/>
      </c>
    </row>
    <row r="460" spans="68:117" ht="15" hidden="1" customHeight="1">
      <c r="BP460" s="236">
        <f ca="1"/>
        <v>0.30694444444444402</v>
      </c>
      <c r="CN460" s="219">
        <f t="shared" si="664"/>
        <v>8.4027777777777771E-2</v>
      </c>
      <c r="CO460" s="219">
        <f t="shared" si="664"/>
        <v>0.41388888888888886</v>
      </c>
      <c r="CQ460" s="219">
        <v>0.30833333333333302</v>
      </c>
      <c r="CV460" s="219">
        <f t="shared" si="665"/>
        <v>0.19166666666666665</v>
      </c>
      <c r="CW460" s="219">
        <f t="shared" si="665"/>
        <v>0.40694444444444444</v>
      </c>
      <c r="CY460" s="219">
        <v>0.30833333333333302</v>
      </c>
      <c r="DL460" s="2" t="str" cm="1">
        <f t="array" ref="DL460">_xlfn.IFNA(IF(INDEX(SectorsBlocks,ROW()-ROW(DL$5)+2,MATCH(SUBSTITUTE(RPName," ",""),SectorsBlocks_Top,0))&lt;&gt;0,INDEX(SectorsBlocks,ROW()-ROW(DL$5)+2,MATCH(SUBSTITUTE(RPName," ",""),SectorsBlocks_Top,0)),""),"")</f>
        <v/>
      </c>
      <c r="DM460" s="250" t="str" cm="1">
        <f t="array" ref="DM460">_xlfn.IFNA(IF(INDEX(SectorsBlocks,ROW()-ROW(DM$5)+2,MATCH(SUBSTITUTE(RPName," ",""),SectorsBlocks_Top,0))&lt;&gt;0,INDEX(SectorsBlocks,ROW()-ROW(DM$5)+2,MATCH(SUBSTITUTE(RPName," ",""),SectorsBlocks_Top,0)+1),""),"")</f>
        <v/>
      </c>
    </row>
    <row r="461" spans="68:117" ht="15" hidden="1" customHeight="1">
      <c r="BP461" s="236">
        <f ca="1"/>
        <v>0.30763888888888902</v>
      </c>
      <c r="CN461" s="219">
        <f t="shared" si="664"/>
        <v>8.4722222222222227E-2</v>
      </c>
      <c r="CO461" s="219">
        <f t="shared" si="664"/>
        <v>0.4145833333333333</v>
      </c>
      <c r="CQ461" s="219">
        <v>0.30902777777777801</v>
      </c>
      <c r="CV461" s="219">
        <f t="shared" si="665"/>
        <v>0.19236111111111112</v>
      </c>
      <c r="CW461" s="219">
        <f t="shared" si="665"/>
        <v>0.40763888888888888</v>
      </c>
      <c r="CY461" s="219">
        <v>0.30902777777777801</v>
      </c>
      <c r="DL461" s="2" t="str" cm="1">
        <f t="array" ref="DL461">_xlfn.IFNA(IF(INDEX(SectorsBlocks,ROW()-ROW(DL$5)+2,MATCH(SUBSTITUTE(RPName," ",""),SectorsBlocks_Top,0))&lt;&gt;0,INDEX(SectorsBlocks,ROW()-ROW(DL$5)+2,MATCH(SUBSTITUTE(RPName," ",""),SectorsBlocks_Top,0)),""),"")</f>
        <v/>
      </c>
      <c r="DM461" s="250" t="str" cm="1">
        <f t="array" ref="DM461">_xlfn.IFNA(IF(INDEX(SectorsBlocks,ROW()-ROW(DM$5)+2,MATCH(SUBSTITUTE(RPName," ",""),SectorsBlocks_Top,0))&lt;&gt;0,INDEX(SectorsBlocks,ROW()-ROW(DM$5)+2,MATCH(SUBSTITUTE(RPName," ",""),SectorsBlocks_Top,0)+1),""),"")</f>
        <v/>
      </c>
    </row>
    <row r="462" spans="68:117" ht="15" hidden="1" customHeight="1">
      <c r="BP462" s="236">
        <f ca="1"/>
        <v>0.30833333333333302</v>
      </c>
      <c r="CN462" s="219">
        <f t="shared" si="664"/>
        <v>8.5416666666666669E-2</v>
      </c>
      <c r="CO462" s="219">
        <f t="shared" si="664"/>
        <v>0.4152777777777778</v>
      </c>
      <c r="CQ462" s="219">
        <v>0.30972222222222201</v>
      </c>
      <c r="CV462" s="219">
        <f t="shared" si="665"/>
        <v>0.19305555555555556</v>
      </c>
      <c r="CW462" s="219">
        <f t="shared" si="665"/>
        <v>0.40833333333333333</v>
      </c>
      <c r="CY462" s="219">
        <v>0.30972222222222201</v>
      </c>
      <c r="DL462" s="2" t="str" cm="1">
        <f t="array" ref="DL462">_xlfn.IFNA(IF(INDEX(SectorsBlocks,ROW()-ROW(DL$5)+2,MATCH(SUBSTITUTE(RPName," ",""),SectorsBlocks_Top,0))&lt;&gt;0,INDEX(SectorsBlocks,ROW()-ROW(DL$5)+2,MATCH(SUBSTITUTE(RPName," ",""),SectorsBlocks_Top,0)),""),"")</f>
        <v/>
      </c>
      <c r="DM462" s="250" t="str" cm="1">
        <f t="array" ref="DM462">_xlfn.IFNA(IF(INDEX(SectorsBlocks,ROW()-ROW(DM$5)+2,MATCH(SUBSTITUTE(RPName," ",""),SectorsBlocks_Top,0))&lt;&gt;0,INDEX(SectorsBlocks,ROW()-ROW(DM$5)+2,MATCH(SUBSTITUTE(RPName," ",""),SectorsBlocks_Top,0)+1),""),"")</f>
        <v/>
      </c>
    </row>
    <row r="463" spans="68:117" ht="15" hidden="1" customHeight="1">
      <c r="BP463" s="236">
        <f ca="1"/>
        <v>0.30902777777777801</v>
      </c>
      <c r="CN463" s="219">
        <f t="shared" si="664"/>
        <v>8.611111111111111E-2</v>
      </c>
      <c r="CO463" s="219">
        <f t="shared" si="664"/>
        <v>0.41597222222222224</v>
      </c>
      <c r="CQ463" s="219">
        <v>0.31041666666666701</v>
      </c>
      <c r="CV463" s="219">
        <f t="shared" si="665"/>
        <v>0.19375000000000001</v>
      </c>
      <c r="CW463" s="219">
        <f t="shared" si="665"/>
        <v>0.40902777777777777</v>
      </c>
      <c r="CY463" s="219">
        <v>0.31041666666666701</v>
      </c>
      <c r="DL463" s="2" t="str" cm="1">
        <f t="array" ref="DL463">_xlfn.IFNA(IF(INDEX(SectorsBlocks,ROW()-ROW(DL$5)+2,MATCH(SUBSTITUTE(RPName," ",""),SectorsBlocks_Top,0))&lt;&gt;0,INDEX(SectorsBlocks,ROW()-ROW(DL$5)+2,MATCH(SUBSTITUTE(RPName," ",""),SectorsBlocks_Top,0)),""),"")</f>
        <v/>
      </c>
      <c r="DM463" s="250" t="str" cm="1">
        <f t="array" ref="DM463">_xlfn.IFNA(IF(INDEX(SectorsBlocks,ROW()-ROW(DM$5)+2,MATCH(SUBSTITUTE(RPName," ",""),SectorsBlocks_Top,0))&lt;&gt;0,INDEX(SectorsBlocks,ROW()-ROW(DM$5)+2,MATCH(SUBSTITUTE(RPName," ",""),SectorsBlocks_Top,0)+1),""),"")</f>
        <v/>
      </c>
    </row>
    <row r="464" spans="68:117" ht="15" hidden="1" customHeight="1">
      <c r="BP464" s="236">
        <f ca="1"/>
        <v>0.30972222222222201</v>
      </c>
      <c r="CN464" s="219">
        <f t="shared" ref="CN464:CO479" si="666">IF(CN463=1,TIME(0,1,0),TIME(HOUR(CN463),MINUTE(CN463),0)+TIME(0,1,0))</f>
        <v>8.6805555555555552E-2</v>
      </c>
      <c r="CO464" s="219">
        <f t="shared" si="666"/>
        <v>0.41666666666666669</v>
      </c>
      <c r="CQ464" s="219">
        <v>0.31111111111111101</v>
      </c>
      <c r="CV464" s="219">
        <f t="shared" ref="CV464:CW479" si="667">IF(CV463=1,TIME(0,1,0),TIME(HOUR(CV463),MINUTE(CV463),0)+TIME(0,1,0))</f>
        <v>0.19444444444444445</v>
      </c>
      <c r="CW464" s="219">
        <f t="shared" si="667"/>
        <v>0.40972222222222221</v>
      </c>
      <c r="CY464" s="219">
        <v>0.31111111111111101</v>
      </c>
      <c r="DL464" s="2" t="str" cm="1">
        <f t="array" ref="DL464">_xlfn.IFNA(IF(INDEX(SectorsBlocks,ROW()-ROW(DL$5)+2,MATCH(SUBSTITUTE(RPName," ",""),SectorsBlocks_Top,0))&lt;&gt;0,INDEX(SectorsBlocks,ROW()-ROW(DL$5)+2,MATCH(SUBSTITUTE(RPName," ",""),SectorsBlocks_Top,0)),""),"")</f>
        <v/>
      </c>
      <c r="DM464" s="250" t="str" cm="1">
        <f t="array" ref="DM464">_xlfn.IFNA(IF(INDEX(SectorsBlocks,ROW()-ROW(DM$5)+2,MATCH(SUBSTITUTE(RPName," ",""),SectorsBlocks_Top,0))&lt;&gt;0,INDEX(SectorsBlocks,ROW()-ROW(DM$5)+2,MATCH(SUBSTITUTE(RPName," ",""),SectorsBlocks_Top,0)+1),""),"")</f>
        <v/>
      </c>
    </row>
    <row r="465" spans="68:117" ht="15" hidden="1" customHeight="1">
      <c r="BP465" s="236">
        <f ca="1"/>
        <v>0.31041666666666701</v>
      </c>
      <c r="CN465" s="219">
        <f t="shared" si="666"/>
        <v>8.7499999999999994E-2</v>
      </c>
      <c r="CO465" s="219">
        <f t="shared" si="666"/>
        <v>0.41736111111111113</v>
      </c>
      <c r="CQ465" s="219">
        <v>0.311805555555556</v>
      </c>
      <c r="CV465" s="219">
        <f t="shared" si="667"/>
        <v>0.19513888888888889</v>
      </c>
      <c r="CW465" s="219">
        <f t="shared" si="667"/>
        <v>0.41041666666666665</v>
      </c>
      <c r="CY465" s="219">
        <v>0.311805555555556</v>
      </c>
      <c r="DL465" s="2" t="str" cm="1">
        <f t="array" ref="DL465">_xlfn.IFNA(IF(INDEX(SectorsBlocks,ROW()-ROW(DL$5)+2,MATCH(SUBSTITUTE(RPName," ",""),SectorsBlocks_Top,0))&lt;&gt;0,INDEX(SectorsBlocks,ROW()-ROW(DL$5)+2,MATCH(SUBSTITUTE(RPName," ",""),SectorsBlocks_Top,0)),""),"")</f>
        <v/>
      </c>
      <c r="DM465" s="250" t="str" cm="1">
        <f t="array" ref="DM465">_xlfn.IFNA(IF(INDEX(SectorsBlocks,ROW()-ROW(DM$5)+2,MATCH(SUBSTITUTE(RPName," ",""),SectorsBlocks_Top,0))&lt;&gt;0,INDEX(SectorsBlocks,ROW()-ROW(DM$5)+2,MATCH(SUBSTITUTE(RPName," ",""),SectorsBlocks_Top,0)+1),""),"")</f>
        <v/>
      </c>
    </row>
    <row r="466" spans="68:117" ht="15" hidden="1" customHeight="1">
      <c r="BP466" s="236">
        <f ca="1"/>
        <v>0.31111111111111101</v>
      </c>
      <c r="CN466" s="219">
        <f t="shared" si="666"/>
        <v>8.8194444444444436E-2</v>
      </c>
      <c r="CO466" s="219">
        <f t="shared" si="666"/>
        <v>0.41805555555555557</v>
      </c>
      <c r="CQ466" s="219">
        <v>0.3125</v>
      </c>
      <c r="CV466" s="219">
        <f t="shared" si="667"/>
        <v>0.19583333333333333</v>
      </c>
      <c r="CW466" s="219">
        <f t="shared" si="667"/>
        <v>0.41111111111111109</v>
      </c>
      <c r="CY466" s="219">
        <v>0.3125</v>
      </c>
      <c r="DL466" s="2" t="str" cm="1">
        <f t="array" ref="DL466">_xlfn.IFNA(IF(INDEX(SectorsBlocks,ROW()-ROW(DL$5)+2,MATCH(SUBSTITUTE(RPName," ",""),SectorsBlocks_Top,0))&lt;&gt;0,INDEX(SectorsBlocks,ROW()-ROW(DL$5)+2,MATCH(SUBSTITUTE(RPName," ",""),SectorsBlocks_Top,0)),""),"")</f>
        <v/>
      </c>
      <c r="DM466" s="250" t="str" cm="1">
        <f t="array" ref="DM466">_xlfn.IFNA(IF(INDEX(SectorsBlocks,ROW()-ROW(DM$5)+2,MATCH(SUBSTITUTE(RPName," ",""),SectorsBlocks_Top,0))&lt;&gt;0,INDEX(SectorsBlocks,ROW()-ROW(DM$5)+2,MATCH(SUBSTITUTE(RPName," ",""),SectorsBlocks_Top,0)+1),""),"")</f>
        <v/>
      </c>
    </row>
    <row r="467" spans="68:117" ht="15" hidden="1" customHeight="1">
      <c r="BP467" s="236">
        <f ca="1"/>
        <v>0.311805555555556</v>
      </c>
      <c r="CN467" s="219">
        <f t="shared" si="666"/>
        <v>8.8888888888888892E-2</v>
      </c>
      <c r="CO467" s="219">
        <f t="shared" si="666"/>
        <v>0.41875000000000001</v>
      </c>
      <c r="CQ467" s="219">
        <v>0.313194444444444</v>
      </c>
      <c r="CV467" s="219">
        <f t="shared" si="667"/>
        <v>0.19652777777777777</v>
      </c>
      <c r="CW467" s="219">
        <f t="shared" si="667"/>
        <v>0.41180555555555554</v>
      </c>
      <c r="CY467" s="219">
        <v>0.313194444444444</v>
      </c>
      <c r="DL467" s="2" t="str" cm="1">
        <f t="array" ref="DL467">_xlfn.IFNA(IF(INDEX(SectorsBlocks,ROW()-ROW(DL$5)+2,MATCH(SUBSTITUTE(RPName," ",""),SectorsBlocks_Top,0))&lt;&gt;0,INDEX(SectorsBlocks,ROW()-ROW(DL$5)+2,MATCH(SUBSTITUTE(RPName," ",""),SectorsBlocks_Top,0)),""),"")</f>
        <v/>
      </c>
      <c r="DM467" s="250" t="str" cm="1">
        <f t="array" ref="DM467">_xlfn.IFNA(IF(INDEX(SectorsBlocks,ROW()-ROW(DM$5)+2,MATCH(SUBSTITUTE(RPName," ",""),SectorsBlocks_Top,0))&lt;&gt;0,INDEX(SectorsBlocks,ROW()-ROW(DM$5)+2,MATCH(SUBSTITUTE(RPName," ",""),SectorsBlocks_Top,0)+1),""),"")</f>
        <v/>
      </c>
    </row>
    <row r="468" spans="68:117" ht="15" hidden="1" customHeight="1">
      <c r="BP468" s="236">
        <f ca="1"/>
        <v>0.3125</v>
      </c>
      <c r="CN468" s="219">
        <f t="shared" si="666"/>
        <v>8.9583333333333334E-2</v>
      </c>
      <c r="CO468" s="219">
        <f t="shared" si="666"/>
        <v>0.41944444444444445</v>
      </c>
      <c r="CQ468" s="219">
        <v>0.31388888888888899</v>
      </c>
      <c r="CV468" s="219">
        <f t="shared" si="667"/>
        <v>0.19722222222222222</v>
      </c>
      <c r="CW468" s="219">
        <f t="shared" si="667"/>
        <v>0.41249999999999998</v>
      </c>
      <c r="CY468" s="219">
        <v>0.31388888888888899</v>
      </c>
      <c r="DL468" s="2" t="str" cm="1">
        <f t="array" ref="DL468">_xlfn.IFNA(IF(INDEX(SectorsBlocks,ROW()-ROW(DL$5)+2,MATCH(SUBSTITUTE(RPName," ",""),SectorsBlocks_Top,0))&lt;&gt;0,INDEX(SectorsBlocks,ROW()-ROW(DL$5)+2,MATCH(SUBSTITUTE(RPName," ",""),SectorsBlocks_Top,0)),""),"")</f>
        <v/>
      </c>
      <c r="DM468" s="250" t="str" cm="1">
        <f t="array" ref="DM468">_xlfn.IFNA(IF(INDEX(SectorsBlocks,ROW()-ROW(DM$5)+2,MATCH(SUBSTITUTE(RPName," ",""),SectorsBlocks_Top,0))&lt;&gt;0,INDEX(SectorsBlocks,ROW()-ROW(DM$5)+2,MATCH(SUBSTITUTE(RPName," ",""),SectorsBlocks_Top,0)+1),""),"")</f>
        <v/>
      </c>
    </row>
    <row r="469" spans="68:117" ht="15" hidden="1" customHeight="1">
      <c r="BP469" s="236">
        <f ca="1"/>
        <v>0.313194444444444</v>
      </c>
      <c r="CN469" s="219">
        <f t="shared" si="666"/>
        <v>9.0277777777777776E-2</v>
      </c>
      <c r="CO469" s="219">
        <f t="shared" si="666"/>
        <v>0.4201388888888889</v>
      </c>
      <c r="CQ469" s="219">
        <v>0.31458333333333299</v>
      </c>
      <c r="CV469" s="219">
        <f t="shared" si="667"/>
        <v>0.19791666666666666</v>
      </c>
      <c r="CW469" s="219">
        <f t="shared" si="667"/>
        <v>0.41319444444444442</v>
      </c>
      <c r="CY469" s="219">
        <v>0.31458333333333299</v>
      </c>
      <c r="DL469" s="2" t="str" cm="1">
        <f t="array" ref="DL469">_xlfn.IFNA(IF(INDEX(SectorsBlocks,ROW()-ROW(DL$5)+2,MATCH(SUBSTITUTE(RPName," ",""),SectorsBlocks_Top,0))&lt;&gt;0,INDEX(SectorsBlocks,ROW()-ROW(DL$5)+2,MATCH(SUBSTITUTE(RPName," ",""),SectorsBlocks_Top,0)),""),"")</f>
        <v/>
      </c>
      <c r="DM469" s="250" t="str" cm="1">
        <f t="array" ref="DM469">_xlfn.IFNA(IF(INDEX(SectorsBlocks,ROW()-ROW(DM$5)+2,MATCH(SUBSTITUTE(RPName," ",""),SectorsBlocks_Top,0))&lt;&gt;0,INDEX(SectorsBlocks,ROW()-ROW(DM$5)+2,MATCH(SUBSTITUTE(RPName," ",""),SectorsBlocks_Top,0)+1),""),"")</f>
        <v/>
      </c>
    </row>
    <row r="470" spans="68:117" ht="15" hidden="1" customHeight="1">
      <c r="BP470" s="236">
        <f ca="1"/>
        <v>0.31388888888888899</v>
      </c>
      <c r="CN470" s="219">
        <f t="shared" si="666"/>
        <v>9.0972222222222218E-2</v>
      </c>
      <c r="CO470" s="219">
        <f t="shared" si="666"/>
        <v>0.42083333333333334</v>
      </c>
      <c r="CQ470" s="219">
        <v>0.31527777777777799</v>
      </c>
      <c r="CV470" s="219">
        <f t="shared" si="667"/>
        <v>0.1986111111111111</v>
      </c>
      <c r="CW470" s="219">
        <f t="shared" si="667"/>
        <v>0.41388888888888886</v>
      </c>
      <c r="CY470" s="219">
        <v>0.31527777777777799</v>
      </c>
      <c r="DL470" s="2" t="str" cm="1">
        <f t="array" ref="DL470">_xlfn.IFNA(IF(INDEX(SectorsBlocks,ROW()-ROW(DL$5)+2,MATCH(SUBSTITUTE(RPName," ",""),SectorsBlocks_Top,0))&lt;&gt;0,INDEX(SectorsBlocks,ROW()-ROW(DL$5)+2,MATCH(SUBSTITUTE(RPName," ",""),SectorsBlocks_Top,0)),""),"")</f>
        <v/>
      </c>
      <c r="DM470" s="250" t="str" cm="1">
        <f t="array" ref="DM470">_xlfn.IFNA(IF(INDEX(SectorsBlocks,ROW()-ROW(DM$5)+2,MATCH(SUBSTITUTE(RPName," ",""),SectorsBlocks_Top,0))&lt;&gt;0,INDEX(SectorsBlocks,ROW()-ROW(DM$5)+2,MATCH(SUBSTITUTE(RPName," ",""),SectorsBlocks_Top,0)+1),""),"")</f>
        <v/>
      </c>
    </row>
    <row r="471" spans="68:117" ht="15" hidden="1" customHeight="1">
      <c r="BP471" s="236">
        <f ca="1"/>
        <v>0.31458333333333299</v>
      </c>
      <c r="CN471" s="219">
        <f t="shared" si="666"/>
        <v>9.166666666666666E-2</v>
      </c>
      <c r="CO471" s="219">
        <f t="shared" si="666"/>
        <v>0.42152777777777778</v>
      </c>
      <c r="CQ471" s="219">
        <v>0.31597222222222199</v>
      </c>
      <c r="CV471" s="219">
        <f t="shared" si="667"/>
        <v>0.19930555555555554</v>
      </c>
      <c r="CW471" s="219">
        <f t="shared" si="667"/>
        <v>0.4145833333333333</v>
      </c>
      <c r="CY471" s="219">
        <v>0.31597222222222199</v>
      </c>
      <c r="DL471" s="2" t="str" cm="1">
        <f t="array" ref="DL471">_xlfn.IFNA(IF(INDEX(SectorsBlocks,ROW()-ROW(DL$5)+2,MATCH(SUBSTITUTE(RPName," ",""),SectorsBlocks_Top,0))&lt;&gt;0,INDEX(SectorsBlocks,ROW()-ROW(DL$5)+2,MATCH(SUBSTITUTE(RPName," ",""),SectorsBlocks_Top,0)),""),"")</f>
        <v/>
      </c>
      <c r="DM471" s="250" t="str" cm="1">
        <f t="array" ref="DM471">_xlfn.IFNA(IF(INDEX(SectorsBlocks,ROW()-ROW(DM$5)+2,MATCH(SUBSTITUTE(RPName," ",""),SectorsBlocks_Top,0))&lt;&gt;0,INDEX(SectorsBlocks,ROW()-ROW(DM$5)+2,MATCH(SUBSTITUTE(RPName," ",""),SectorsBlocks_Top,0)+1),""),"")</f>
        <v/>
      </c>
    </row>
    <row r="472" spans="68:117" ht="15" hidden="1" customHeight="1">
      <c r="BP472" s="236">
        <f ca="1"/>
        <v>0.31527777777777799</v>
      </c>
      <c r="CN472" s="219">
        <f t="shared" si="666"/>
        <v>9.2361111111111102E-2</v>
      </c>
      <c r="CO472" s="219">
        <f t="shared" si="666"/>
        <v>0.42222222222222222</v>
      </c>
      <c r="CQ472" s="219">
        <v>0.31666666666666698</v>
      </c>
      <c r="CV472" s="219">
        <f t="shared" si="667"/>
        <v>0.2</v>
      </c>
      <c r="CW472" s="219">
        <f t="shared" si="667"/>
        <v>0.4152777777777778</v>
      </c>
      <c r="CY472" s="219">
        <v>0.31666666666666698</v>
      </c>
      <c r="DL472" s="2" t="str" cm="1">
        <f t="array" ref="DL472">_xlfn.IFNA(IF(INDEX(SectorsBlocks,ROW()-ROW(DL$5)+2,MATCH(SUBSTITUTE(RPName," ",""),SectorsBlocks_Top,0))&lt;&gt;0,INDEX(SectorsBlocks,ROW()-ROW(DL$5)+2,MATCH(SUBSTITUTE(RPName," ",""),SectorsBlocks_Top,0)),""),"")</f>
        <v/>
      </c>
      <c r="DM472" s="250" t="str" cm="1">
        <f t="array" ref="DM472">_xlfn.IFNA(IF(INDEX(SectorsBlocks,ROW()-ROW(DM$5)+2,MATCH(SUBSTITUTE(RPName," ",""),SectorsBlocks_Top,0))&lt;&gt;0,INDEX(SectorsBlocks,ROW()-ROW(DM$5)+2,MATCH(SUBSTITUTE(RPName," ",""),SectorsBlocks_Top,0)+1),""),"")</f>
        <v/>
      </c>
    </row>
    <row r="473" spans="68:117" ht="15" hidden="1" customHeight="1">
      <c r="BP473" s="236">
        <f ca="1"/>
        <v>0.31597222222222199</v>
      </c>
      <c r="CN473" s="219">
        <f t="shared" si="666"/>
        <v>9.3055555555555558E-2</v>
      </c>
      <c r="CO473" s="219">
        <f t="shared" si="666"/>
        <v>0.42291666666666666</v>
      </c>
      <c r="CQ473" s="219">
        <v>0.31736111111111098</v>
      </c>
      <c r="CV473" s="219">
        <f t="shared" si="667"/>
        <v>0.20069444444444445</v>
      </c>
      <c r="CW473" s="219">
        <f t="shared" si="667"/>
        <v>0.41597222222222224</v>
      </c>
      <c r="CY473" s="219">
        <v>0.31736111111111098</v>
      </c>
      <c r="DL473" s="2" t="str" cm="1">
        <f t="array" ref="DL473">_xlfn.IFNA(IF(INDEX(SectorsBlocks,ROW()-ROW(DL$5)+2,MATCH(SUBSTITUTE(RPName," ",""),SectorsBlocks_Top,0))&lt;&gt;0,INDEX(SectorsBlocks,ROW()-ROW(DL$5)+2,MATCH(SUBSTITUTE(RPName," ",""),SectorsBlocks_Top,0)),""),"")</f>
        <v/>
      </c>
      <c r="DM473" s="250" t="str" cm="1">
        <f t="array" ref="DM473">_xlfn.IFNA(IF(INDEX(SectorsBlocks,ROW()-ROW(DM$5)+2,MATCH(SUBSTITUTE(RPName," ",""),SectorsBlocks_Top,0))&lt;&gt;0,INDEX(SectorsBlocks,ROW()-ROW(DM$5)+2,MATCH(SUBSTITUTE(RPName," ",""),SectorsBlocks_Top,0)+1),""),"")</f>
        <v/>
      </c>
    </row>
    <row r="474" spans="68:117" ht="15" hidden="1" customHeight="1">
      <c r="BP474" s="236">
        <f ca="1"/>
        <v>0.31666666666666698</v>
      </c>
      <c r="CN474" s="219">
        <f t="shared" si="666"/>
        <v>9.375E-2</v>
      </c>
      <c r="CO474" s="219">
        <f t="shared" si="666"/>
        <v>0.4236111111111111</v>
      </c>
      <c r="CQ474" s="219">
        <v>0.31805555555555598</v>
      </c>
      <c r="CV474" s="219">
        <f t="shared" si="667"/>
        <v>0.2013888888888889</v>
      </c>
      <c r="CW474" s="219">
        <f t="shared" si="667"/>
        <v>0.41666666666666669</v>
      </c>
      <c r="CY474" s="219">
        <v>0.31805555555555598</v>
      </c>
      <c r="DL474" s="2" t="str" cm="1">
        <f t="array" ref="DL474">_xlfn.IFNA(IF(INDEX(SectorsBlocks,ROW()-ROW(DL$5)+2,MATCH(SUBSTITUTE(RPName," ",""),SectorsBlocks_Top,0))&lt;&gt;0,INDEX(SectorsBlocks,ROW()-ROW(DL$5)+2,MATCH(SUBSTITUTE(RPName," ",""),SectorsBlocks_Top,0)),""),"")</f>
        <v/>
      </c>
      <c r="DM474" s="250" t="str" cm="1">
        <f t="array" ref="DM474">_xlfn.IFNA(IF(INDEX(SectorsBlocks,ROW()-ROW(DM$5)+2,MATCH(SUBSTITUTE(RPName," ",""),SectorsBlocks_Top,0))&lt;&gt;0,INDEX(SectorsBlocks,ROW()-ROW(DM$5)+2,MATCH(SUBSTITUTE(RPName," ",""),SectorsBlocks_Top,0)+1),""),"")</f>
        <v/>
      </c>
    </row>
    <row r="475" spans="68:117" ht="15" hidden="1" customHeight="1">
      <c r="BP475" s="236">
        <f ca="1"/>
        <v>0.31736111111111098</v>
      </c>
      <c r="CN475" s="219">
        <f t="shared" si="666"/>
        <v>9.4444444444444442E-2</v>
      </c>
      <c r="CO475" s="219">
        <f t="shared" si="666"/>
        <v>0.42430555555555555</v>
      </c>
      <c r="CQ475" s="219">
        <v>0.31874999999999998</v>
      </c>
      <c r="CV475" s="219">
        <f t="shared" si="667"/>
        <v>0.20208333333333334</v>
      </c>
      <c r="CW475" s="219">
        <f t="shared" si="667"/>
        <v>0.41736111111111113</v>
      </c>
      <c r="CY475" s="219">
        <v>0.31874999999999998</v>
      </c>
      <c r="DL475" s="2" t="str" cm="1">
        <f t="array" ref="DL475">_xlfn.IFNA(IF(INDEX(SectorsBlocks,ROW()-ROW(DL$5)+2,MATCH(SUBSTITUTE(RPName," ",""),SectorsBlocks_Top,0))&lt;&gt;0,INDEX(SectorsBlocks,ROW()-ROW(DL$5)+2,MATCH(SUBSTITUTE(RPName," ",""),SectorsBlocks_Top,0)),""),"")</f>
        <v/>
      </c>
      <c r="DM475" s="250" t="str" cm="1">
        <f t="array" ref="DM475">_xlfn.IFNA(IF(INDEX(SectorsBlocks,ROW()-ROW(DM$5)+2,MATCH(SUBSTITUTE(RPName," ",""),SectorsBlocks_Top,0))&lt;&gt;0,INDEX(SectorsBlocks,ROW()-ROW(DM$5)+2,MATCH(SUBSTITUTE(RPName," ",""),SectorsBlocks_Top,0)+1),""),"")</f>
        <v/>
      </c>
    </row>
    <row r="476" spans="68:117" ht="15" hidden="1" customHeight="1">
      <c r="BP476" s="236">
        <f ca="1"/>
        <v>0.31805555555555598</v>
      </c>
      <c r="CN476" s="219">
        <f t="shared" si="666"/>
        <v>9.5138888888888884E-2</v>
      </c>
      <c r="CO476" s="219">
        <f t="shared" si="666"/>
        <v>0.42499999999999999</v>
      </c>
      <c r="CQ476" s="219">
        <v>0.31944444444444398</v>
      </c>
      <c r="CV476" s="219">
        <f t="shared" si="667"/>
        <v>0.20277777777777778</v>
      </c>
      <c r="CW476" s="219">
        <f t="shared" si="667"/>
        <v>0.41805555555555557</v>
      </c>
      <c r="CY476" s="219">
        <v>0.31944444444444398</v>
      </c>
      <c r="DL476" s="2" t="str" cm="1">
        <f t="array" ref="DL476">_xlfn.IFNA(IF(INDEX(SectorsBlocks,ROW()-ROW(DL$5)+2,MATCH(SUBSTITUTE(RPName," ",""),SectorsBlocks_Top,0))&lt;&gt;0,INDEX(SectorsBlocks,ROW()-ROW(DL$5)+2,MATCH(SUBSTITUTE(RPName," ",""),SectorsBlocks_Top,0)),""),"")</f>
        <v/>
      </c>
      <c r="DM476" s="250" t="str" cm="1">
        <f t="array" ref="DM476">_xlfn.IFNA(IF(INDEX(SectorsBlocks,ROW()-ROW(DM$5)+2,MATCH(SUBSTITUTE(RPName," ",""),SectorsBlocks_Top,0))&lt;&gt;0,INDEX(SectorsBlocks,ROW()-ROW(DM$5)+2,MATCH(SUBSTITUTE(RPName," ",""),SectorsBlocks_Top,0)+1),""),"")</f>
        <v/>
      </c>
    </row>
    <row r="477" spans="68:117" ht="15" hidden="1" customHeight="1">
      <c r="BP477" s="236">
        <f ca="1"/>
        <v>0.31874999999999998</v>
      </c>
      <c r="CN477" s="219">
        <f t="shared" si="666"/>
        <v>9.5833333333333326E-2</v>
      </c>
      <c r="CO477" s="219">
        <f t="shared" si="666"/>
        <v>0.42569444444444443</v>
      </c>
      <c r="CQ477" s="219">
        <v>0.32013888888888897</v>
      </c>
      <c r="CV477" s="219">
        <f t="shared" si="667"/>
        <v>0.20347222222222222</v>
      </c>
      <c r="CW477" s="219">
        <f t="shared" si="667"/>
        <v>0.41875000000000001</v>
      </c>
      <c r="CY477" s="219">
        <v>0.32013888888888897</v>
      </c>
      <c r="DL477" s="2" t="str" cm="1">
        <f t="array" ref="DL477">_xlfn.IFNA(IF(INDEX(SectorsBlocks,ROW()-ROW(DL$5)+2,MATCH(SUBSTITUTE(RPName," ",""),SectorsBlocks_Top,0))&lt;&gt;0,INDEX(SectorsBlocks,ROW()-ROW(DL$5)+2,MATCH(SUBSTITUTE(RPName," ",""),SectorsBlocks_Top,0)),""),"")</f>
        <v/>
      </c>
      <c r="DM477" s="250" t="str" cm="1">
        <f t="array" ref="DM477">_xlfn.IFNA(IF(INDEX(SectorsBlocks,ROW()-ROW(DM$5)+2,MATCH(SUBSTITUTE(RPName," ",""),SectorsBlocks_Top,0))&lt;&gt;0,INDEX(SectorsBlocks,ROW()-ROW(DM$5)+2,MATCH(SUBSTITUTE(RPName," ",""),SectorsBlocks_Top,0)+1),""),"")</f>
        <v/>
      </c>
    </row>
    <row r="478" spans="68:117" ht="15" hidden="1" customHeight="1">
      <c r="BP478" s="236">
        <f ca="1"/>
        <v>0.31944444444444398</v>
      </c>
      <c r="CN478" s="219">
        <f t="shared" si="666"/>
        <v>9.6527777777777782E-2</v>
      </c>
      <c r="CO478" s="219">
        <f t="shared" si="666"/>
        <v>0.42638888888888887</v>
      </c>
      <c r="CQ478" s="219">
        <v>0.32083333333333303</v>
      </c>
      <c r="CV478" s="219">
        <f t="shared" si="667"/>
        <v>0.20416666666666666</v>
      </c>
      <c r="CW478" s="219">
        <f t="shared" si="667"/>
        <v>0.41944444444444445</v>
      </c>
      <c r="CY478" s="219">
        <v>0.32083333333333303</v>
      </c>
      <c r="DL478" s="2" t="str" cm="1">
        <f t="array" ref="DL478">_xlfn.IFNA(IF(INDEX(SectorsBlocks,ROW()-ROW(DL$5)+2,MATCH(SUBSTITUTE(RPName," ",""),SectorsBlocks_Top,0))&lt;&gt;0,INDEX(SectorsBlocks,ROW()-ROW(DL$5)+2,MATCH(SUBSTITUTE(RPName," ",""),SectorsBlocks_Top,0)),""),"")</f>
        <v/>
      </c>
      <c r="DM478" s="250" t="str" cm="1">
        <f t="array" ref="DM478">_xlfn.IFNA(IF(INDEX(SectorsBlocks,ROW()-ROW(DM$5)+2,MATCH(SUBSTITUTE(RPName," ",""),SectorsBlocks_Top,0))&lt;&gt;0,INDEX(SectorsBlocks,ROW()-ROW(DM$5)+2,MATCH(SUBSTITUTE(RPName," ",""),SectorsBlocks_Top,0)+1),""),"")</f>
        <v/>
      </c>
    </row>
    <row r="479" spans="68:117" ht="15" hidden="1" customHeight="1">
      <c r="BP479" s="236">
        <f ca="1"/>
        <v>0.32013888888888897</v>
      </c>
      <c r="CN479" s="219">
        <f t="shared" si="666"/>
        <v>9.7222222222222224E-2</v>
      </c>
      <c r="CO479" s="219">
        <f t="shared" si="666"/>
        <v>0.42708333333333331</v>
      </c>
      <c r="CQ479" s="219">
        <v>0.32152777777777802</v>
      </c>
      <c r="CV479" s="219">
        <f t="shared" si="667"/>
        <v>0.2048611111111111</v>
      </c>
      <c r="CW479" s="219">
        <f t="shared" si="667"/>
        <v>0.4201388888888889</v>
      </c>
      <c r="CY479" s="219">
        <v>0.32152777777777802</v>
      </c>
      <c r="DL479" s="2" t="str" cm="1">
        <f t="array" ref="DL479">_xlfn.IFNA(IF(INDEX(SectorsBlocks,ROW()-ROW(DL$5)+2,MATCH(SUBSTITUTE(RPName," ",""),SectorsBlocks_Top,0))&lt;&gt;0,INDEX(SectorsBlocks,ROW()-ROW(DL$5)+2,MATCH(SUBSTITUTE(RPName," ",""),SectorsBlocks_Top,0)),""),"")</f>
        <v/>
      </c>
      <c r="DM479" s="250" t="str" cm="1">
        <f t="array" ref="DM479">_xlfn.IFNA(IF(INDEX(SectorsBlocks,ROW()-ROW(DM$5)+2,MATCH(SUBSTITUTE(RPName," ",""),SectorsBlocks_Top,0))&lt;&gt;0,INDEX(SectorsBlocks,ROW()-ROW(DM$5)+2,MATCH(SUBSTITUTE(RPName," ",""),SectorsBlocks_Top,0)+1),""),"")</f>
        <v/>
      </c>
    </row>
    <row r="480" spans="68:117" ht="15" hidden="1" customHeight="1">
      <c r="BP480" s="236">
        <f ca="1"/>
        <v>0.32083333333333303</v>
      </c>
      <c r="CN480" s="219">
        <f t="shared" ref="CN480:CO495" si="668">IF(CN479=1,TIME(0,1,0),TIME(HOUR(CN479),MINUTE(CN479),0)+TIME(0,1,0))</f>
        <v>9.7916666666666666E-2</v>
      </c>
      <c r="CO480" s="219">
        <f t="shared" si="668"/>
        <v>0.42777777777777776</v>
      </c>
      <c r="CQ480" s="219">
        <v>0.32222222222222202</v>
      </c>
      <c r="CV480" s="219">
        <f t="shared" ref="CV480:CW495" si="669">IF(CV479=1,TIME(0,1,0),TIME(HOUR(CV479),MINUTE(CV479),0)+TIME(0,1,0))</f>
        <v>0.20555555555555555</v>
      </c>
      <c r="CW480" s="219">
        <f t="shared" si="669"/>
        <v>0.42083333333333334</v>
      </c>
      <c r="CY480" s="219">
        <v>0.32222222222222202</v>
      </c>
      <c r="DL480" s="2" t="str" cm="1">
        <f t="array" ref="DL480">_xlfn.IFNA(IF(INDEX(SectorsBlocks,ROW()-ROW(DL$5)+2,MATCH(SUBSTITUTE(RPName," ",""),SectorsBlocks_Top,0))&lt;&gt;0,INDEX(SectorsBlocks,ROW()-ROW(DL$5)+2,MATCH(SUBSTITUTE(RPName," ",""),SectorsBlocks_Top,0)),""),"")</f>
        <v/>
      </c>
      <c r="DM480" s="250" t="str" cm="1">
        <f t="array" ref="DM480">_xlfn.IFNA(IF(INDEX(SectorsBlocks,ROW()-ROW(DM$5)+2,MATCH(SUBSTITUTE(RPName," ",""),SectorsBlocks_Top,0))&lt;&gt;0,INDEX(SectorsBlocks,ROW()-ROW(DM$5)+2,MATCH(SUBSTITUTE(RPName," ",""),SectorsBlocks_Top,0)+1),""),"")</f>
        <v/>
      </c>
    </row>
    <row r="481" spans="68:117" ht="15" hidden="1" customHeight="1">
      <c r="BP481" s="236">
        <f ca="1"/>
        <v>0.32152777777777802</v>
      </c>
      <c r="CN481" s="219">
        <f t="shared" si="668"/>
        <v>9.8611111111111108E-2</v>
      </c>
      <c r="CO481" s="219">
        <f t="shared" si="668"/>
        <v>0.4284722222222222</v>
      </c>
      <c r="CQ481" s="219">
        <v>0.32291666666666702</v>
      </c>
      <c r="CV481" s="219">
        <f t="shared" si="669"/>
        <v>0.20624999999999999</v>
      </c>
      <c r="CW481" s="219">
        <f t="shared" si="669"/>
        <v>0.42152777777777778</v>
      </c>
      <c r="CY481" s="219">
        <v>0.32291666666666702</v>
      </c>
      <c r="DL481" s="2" t="str" cm="1">
        <f t="array" ref="DL481">_xlfn.IFNA(IF(INDEX(SectorsBlocks,ROW()-ROW(DL$5)+2,MATCH(SUBSTITUTE(RPName," ",""),SectorsBlocks_Top,0))&lt;&gt;0,INDEX(SectorsBlocks,ROW()-ROW(DL$5)+2,MATCH(SUBSTITUTE(RPName," ",""),SectorsBlocks_Top,0)),""),"")</f>
        <v/>
      </c>
      <c r="DM481" s="250" t="str" cm="1">
        <f t="array" ref="DM481">_xlfn.IFNA(IF(INDEX(SectorsBlocks,ROW()-ROW(DM$5)+2,MATCH(SUBSTITUTE(RPName," ",""),SectorsBlocks_Top,0))&lt;&gt;0,INDEX(SectorsBlocks,ROW()-ROW(DM$5)+2,MATCH(SUBSTITUTE(RPName," ",""),SectorsBlocks_Top,0)+1),""),"")</f>
        <v/>
      </c>
    </row>
    <row r="482" spans="68:117" ht="15" hidden="1" customHeight="1">
      <c r="BP482" s="236">
        <f ca="1"/>
        <v>0.32222222222222202</v>
      </c>
      <c r="CN482" s="219">
        <f t="shared" si="668"/>
        <v>9.930555555555555E-2</v>
      </c>
      <c r="CO482" s="219">
        <f t="shared" si="668"/>
        <v>0.42916666666666664</v>
      </c>
      <c r="CQ482" s="219">
        <v>0.32361111111111102</v>
      </c>
      <c r="CV482" s="219">
        <f t="shared" si="669"/>
        <v>0.20694444444444443</v>
      </c>
      <c r="CW482" s="219">
        <f t="shared" si="669"/>
        <v>0.42222222222222222</v>
      </c>
      <c r="CY482" s="219">
        <v>0.32361111111111102</v>
      </c>
      <c r="DL482" s="2" t="str" cm="1">
        <f t="array" ref="DL482">_xlfn.IFNA(IF(INDEX(SectorsBlocks,ROW()-ROW(DL$5)+2,MATCH(SUBSTITUTE(RPName," ",""),SectorsBlocks_Top,0))&lt;&gt;0,INDEX(SectorsBlocks,ROW()-ROW(DL$5)+2,MATCH(SUBSTITUTE(RPName," ",""),SectorsBlocks_Top,0)),""),"")</f>
        <v/>
      </c>
      <c r="DM482" s="250" t="str" cm="1">
        <f t="array" ref="DM482">_xlfn.IFNA(IF(INDEX(SectorsBlocks,ROW()-ROW(DM$5)+2,MATCH(SUBSTITUTE(RPName," ",""),SectorsBlocks_Top,0))&lt;&gt;0,INDEX(SectorsBlocks,ROW()-ROW(DM$5)+2,MATCH(SUBSTITUTE(RPName," ",""),SectorsBlocks_Top,0)+1),""),"")</f>
        <v/>
      </c>
    </row>
    <row r="483" spans="68:117" ht="15" hidden="1" customHeight="1">
      <c r="BP483" s="236">
        <f ca="1"/>
        <v>0.32291666666666702</v>
      </c>
      <c r="CN483" s="219">
        <f t="shared" si="668"/>
        <v>9.9999999999999992E-2</v>
      </c>
      <c r="CO483" s="219">
        <f t="shared" si="668"/>
        <v>0.42986111111111108</v>
      </c>
      <c r="CQ483" s="219">
        <v>0.32430555555555601</v>
      </c>
      <c r="CV483" s="219">
        <f t="shared" si="669"/>
        <v>0.20763888888888887</v>
      </c>
      <c r="CW483" s="219">
        <f t="shared" si="669"/>
        <v>0.42291666666666666</v>
      </c>
      <c r="CY483" s="219">
        <v>0.32430555555555601</v>
      </c>
      <c r="DL483" s="2" t="str" cm="1">
        <f t="array" ref="DL483">_xlfn.IFNA(IF(INDEX(SectorsBlocks,ROW()-ROW(DL$5)+2,MATCH(SUBSTITUTE(RPName," ",""),SectorsBlocks_Top,0))&lt;&gt;0,INDEX(SectorsBlocks,ROW()-ROW(DL$5)+2,MATCH(SUBSTITUTE(RPName," ",""),SectorsBlocks_Top,0)),""),"")</f>
        <v/>
      </c>
      <c r="DM483" s="250" t="str" cm="1">
        <f t="array" ref="DM483">_xlfn.IFNA(IF(INDEX(SectorsBlocks,ROW()-ROW(DM$5)+2,MATCH(SUBSTITUTE(RPName," ",""),SectorsBlocks_Top,0))&lt;&gt;0,INDEX(SectorsBlocks,ROW()-ROW(DM$5)+2,MATCH(SUBSTITUTE(RPName," ",""),SectorsBlocks_Top,0)+1),""),"")</f>
        <v/>
      </c>
    </row>
    <row r="484" spans="68:117" ht="15" hidden="1" customHeight="1">
      <c r="BP484" s="236">
        <f ca="1"/>
        <v>0.32361111111111102</v>
      </c>
      <c r="CN484" s="219">
        <f t="shared" si="668"/>
        <v>0.10069444444444445</v>
      </c>
      <c r="CO484" s="219">
        <f t="shared" si="668"/>
        <v>0.43055555555555558</v>
      </c>
      <c r="CQ484" s="219">
        <v>0.32500000000000001</v>
      </c>
      <c r="CV484" s="219">
        <f t="shared" si="669"/>
        <v>0.20833333333333334</v>
      </c>
      <c r="CW484" s="219">
        <f t="shared" si="669"/>
        <v>0.4236111111111111</v>
      </c>
      <c r="CY484" s="219">
        <v>0.32500000000000001</v>
      </c>
      <c r="DL484" s="2" t="str" cm="1">
        <f t="array" ref="DL484">_xlfn.IFNA(IF(INDEX(SectorsBlocks,ROW()-ROW(DL$5)+2,MATCH(SUBSTITUTE(RPName," ",""),SectorsBlocks_Top,0))&lt;&gt;0,INDEX(SectorsBlocks,ROW()-ROW(DL$5)+2,MATCH(SUBSTITUTE(RPName," ",""),SectorsBlocks_Top,0)),""),"")</f>
        <v/>
      </c>
      <c r="DM484" s="250" t="str" cm="1">
        <f t="array" ref="DM484">_xlfn.IFNA(IF(INDEX(SectorsBlocks,ROW()-ROW(DM$5)+2,MATCH(SUBSTITUTE(RPName," ",""),SectorsBlocks_Top,0))&lt;&gt;0,INDEX(SectorsBlocks,ROW()-ROW(DM$5)+2,MATCH(SUBSTITUTE(RPName," ",""),SectorsBlocks_Top,0)+1),""),"")</f>
        <v/>
      </c>
    </row>
    <row r="485" spans="68:117" ht="15" hidden="1" customHeight="1">
      <c r="BP485" s="236">
        <f ca="1"/>
        <v>0.32430555555555601</v>
      </c>
      <c r="CN485" s="219">
        <f t="shared" si="668"/>
        <v>0.10138888888888889</v>
      </c>
      <c r="CO485" s="219">
        <f t="shared" si="668"/>
        <v>0.43125000000000002</v>
      </c>
      <c r="CQ485" s="219">
        <v>0.32569444444444401</v>
      </c>
      <c r="CV485" s="219">
        <f t="shared" si="669"/>
        <v>0.20902777777777778</v>
      </c>
      <c r="CW485" s="219">
        <f t="shared" si="669"/>
        <v>0.42430555555555555</v>
      </c>
      <c r="CY485" s="219">
        <v>0.32569444444444401</v>
      </c>
      <c r="DL485" s="2" t="str" cm="1">
        <f t="array" ref="DL485">_xlfn.IFNA(IF(INDEX(SectorsBlocks,ROW()-ROW(DL$5)+2,MATCH(SUBSTITUTE(RPName," ",""),SectorsBlocks_Top,0))&lt;&gt;0,INDEX(SectorsBlocks,ROW()-ROW(DL$5)+2,MATCH(SUBSTITUTE(RPName," ",""),SectorsBlocks_Top,0)),""),"")</f>
        <v/>
      </c>
      <c r="DM485" s="250" t="str" cm="1">
        <f t="array" ref="DM485">_xlfn.IFNA(IF(INDEX(SectorsBlocks,ROW()-ROW(DM$5)+2,MATCH(SUBSTITUTE(RPName," ",""),SectorsBlocks_Top,0))&lt;&gt;0,INDEX(SectorsBlocks,ROW()-ROW(DM$5)+2,MATCH(SUBSTITUTE(RPName," ",""),SectorsBlocks_Top,0)+1),""),"")</f>
        <v/>
      </c>
    </row>
    <row r="486" spans="68:117" ht="15" hidden="1" customHeight="1">
      <c r="BP486" s="236">
        <f ca="1"/>
        <v>0.32500000000000001</v>
      </c>
      <c r="CN486" s="219">
        <f t="shared" si="668"/>
        <v>0.10208333333333333</v>
      </c>
      <c r="CO486" s="219">
        <f t="shared" si="668"/>
        <v>0.43194444444444446</v>
      </c>
      <c r="CQ486" s="219">
        <v>0.32638888888888901</v>
      </c>
      <c r="CV486" s="219">
        <f t="shared" si="669"/>
        <v>0.20972222222222223</v>
      </c>
      <c r="CW486" s="219">
        <f t="shared" si="669"/>
        <v>0.42499999999999999</v>
      </c>
      <c r="CY486" s="219">
        <v>0.32638888888888901</v>
      </c>
      <c r="DL486" s="2" t="str" cm="1">
        <f t="array" ref="DL486">_xlfn.IFNA(IF(INDEX(SectorsBlocks,ROW()-ROW(DL$5)+2,MATCH(SUBSTITUTE(RPName," ",""),SectorsBlocks_Top,0))&lt;&gt;0,INDEX(SectorsBlocks,ROW()-ROW(DL$5)+2,MATCH(SUBSTITUTE(RPName," ",""),SectorsBlocks_Top,0)),""),"")</f>
        <v/>
      </c>
      <c r="DM486" s="250" t="str" cm="1">
        <f t="array" ref="DM486">_xlfn.IFNA(IF(INDEX(SectorsBlocks,ROW()-ROW(DM$5)+2,MATCH(SUBSTITUTE(RPName," ",""),SectorsBlocks_Top,0))&lt;&gt;0,INDEX(SectorsBlocks,ROW()-ROW(DM$5)+2,MATCH(SUBSTITUTE(RPName," ",""),SectorsBlocks_Top,0)+1),""),"")</f>
        <v/>
      </c>
    </row>
    <row r="487" spans="68:117" ht="15" hidden="1" customHeight="1">
      <c r="BP487" s="236">
        <f ca="1"/>
        <v>0.32569444444444401</v>
      </c>
      <c r="CN487" s="219">
        <f t="shared" si="668"/>
        <v>0.10277777777777777</v>
      </c>
      <c r="CO487" s="219">
        <f t="shared" si="668"/>
        <v>0.43263888888888891</v>
      </c>
      <c r="CQ487" s="219">
        <v>0.327083333333333</v>
      </c>
      <c r="CV487" s="219">
        <f t="shared" si="669"/>
        <v>0.21041666666666667</v>
      </c>
      <c r="CW487" s="219">
        <f t="shared" si="669"/>
        <v>0.42569444444444443</v>
      </c>
      <c r="CY487" s="219">
        <v>0.327083333333333</v>
      </c>
      <c r="DL487" s="2" t="str" cm="1">
        <f t="array" ref="DL487">_xlfn.IFNA(IF(INDEX(SectorsBlocks,ROW()-ROW(DL$5)+2,MATCH(SUBSTITUTE(RPName," ",""),SectorsBlocks_Top,0))&lt;&gt;0,INDEX(SectorsBlocks,ROW()-ROW(DL$5)+2,MATCH(SUBSTITUTE(RPName," ",""),SectorsBlocks_Top,0)),""),"")</f>
        <v/>
      </c>
      <c r="DM487" s="250" t="str" cm="1">
        <f t="array" ref="DM487">_xlfn.IFNA(IF(INDEX(SectorsBlocks,ROW()-ROW(DM$5)+2,MATCH(SUBSTITUTE(RPName," ",""),SectorsBlocks_Top,0))&lt;&gt;0,INDEX(SectorsBlocks,ROW()-ROW(DM$5)+2,MATCH(SUBSTITUTE(RPName," ",""),SectorsBlocks_Top,0)+1),""),"")</f>
        <v/>
      </c>
    </row>
    <row r="488" spans="68:117" ht="15" hidden="1" customHeight="1">
      <c r="BP488" s="236">
        <f ca="1"/>
        <v>0.32638888888888901</v>
      </c>
      <c r="CN488" s="219">
        <f t="shared" si="668"/>
        <v>0.10347222222222222</v>
      </c>
      <c r="CO488" s="219">
        <f t="shared" si="668"/>
        <v>0.43333333333333335</v>
      </c>
      <c r="CQ488" s="219">
        <v>0.327777777777778</v>
      </c>
      <c r="CV488" s="219">
        <f t="shared" si="669"/>
        <v>0.21111111111111111</v>
      </c>
      <c r="CW488" s="219">
        <f t="shared" si="669"/>
        <v>0.42638888888888887</v>
      </c>
      <c r="CY488" s="219">
        <v>0.327777777777778</v>
      </c>
      <c r="DL488" s="2" t="str" cm="1">
        <f t="array" ref="DL488">_xlfn.IFNA(IF(INDEX(SectorsBlocks,ROW()-ROW(DL$5)+2,MATCH(SUBSTITUTE(RPName," ",""),SectorsBlocks_Top,0))&lt;&gt;0,INDEX(SectorsBlocks,ROW()-ROW(DL$5)+2,MATCH(SUBSTITUTE(RPName," ",""),SectorsBlocks_Top,0)),""),"")</f>
        <v/>
      </c>
      <c r="DM488" s="250" t="str" cm="1">
        <f t="array" ref="DM488">_xlfn.IFNA(IF(INDEX(SectorsBlocks,ROW()-ROW(DM$5)+2,MATCH(SUBSTITUTE(RPName," ",""),SectorsBlocks_Top,0))&lt;&gt;0,INDEX(SectorsBlocks,ROW()-ROW(DM$5)+2,MATCH(SUBSTITUTE(RPName," ",""),SectorsBlocks_Top,0)+1),""),"")</f>
        <v/>
      </c>
    </row>
    <row r="489" spans="68:117" ht="15" hidden="1" customHeight="1">
      <c r="BP489" s="236">
        <f ca="1"/>
        <v>0.327083333333333</v>
      </c>
      <c r="CN489" s="219">
        <f t="shared" si="668"/>
        <v>0.10416666666666666</v>
      </c>
      <c r="CO489" s="219">
        <f t="shared" si="668"/>
        <v>0.43402777777777779</v>
      </c>
      <c r="CQ489" s="219">
        <v>0.328472222222222</v>
      </c>
      <c r="CV489" s="219">
        <f t="shared" si="669"/>
        <v>0.21180555555555555</v>
      </c>
      <c r="CW489" s="219">
        <f t="shared" si="669"/>
        <v>0.42708333333333331</v>
      </c>
      <c r="CY489" s="219">
        <v>0.328472222222222</v>
      </c>
      <c r="DL489" s="2" t="str" cm="1">
        <f t="array" ref="DL489">_xlfn.IFNA(IF(INDEX(SectorsBlocks,ROW()-ROW(DL$5)+2,MATCH(SUBSTITUTE(RPName," ",""),SectorsBlocks_Top,0))&lt;&gt;0,INDEX(SectorsBlocks,ROW()-ROW(DL$5)+2,MATCH(SUBSTITUTE(RPName," ",""),SectorsBlocks_Top,0)),""),"")</f>
        <v/>
      </c>
      <c r="DM489" s="250" t="str" cm="1">
        <f t="array" ref="DM489">_xlfn.IFNA(IF(INDEX(SectorsBlocks,ROW()-ROW(DM$5)+2,MATCH(SUBSTITUTE(RPName," ",""),SectorsBlocks_Top,0))&lt;&gt;0,INDEX(SectorsBlocks,ROW()-ROW(DM$5)+2,MATCH(SUBSTITUTE(RPName," ",""),SectorsBlocks_Top,0)+1),""),"")</f>
        <v/>
      </c>
    </row>
    <row r="490" spans="68:117" ht="15" hidden="1" customHeight="1">
      <c r="BP490" s="236">
        <f ca="1"/>
        <v>0.327777777777778</v>
      </c>
      <c r="CN490" s="219">
        <f t="shared" si="668"/>
        <v>0.10486111111111111</v>
      </c>
      <c r="CO490" s="219">
        <f t="shared" si="668"/>
        <v>0.43472222222222223</v>
      </c>
      <c r="CQ490" s="219">
        <v>0.329166666666667</v>
      </c>
      <c r="CV490" s="219">
        <f t="shared" si="669"/>
        <v>0.21249999999999999</v>
      </c>
      <c r="CW490" s="219">
        <f t="shared" si="669"/>
        <v>0.42777777777777776</v>
      </c>
      <c r="CY490" s="219">
        <v>0.329166666666667</v>
      </c>
      <c r="DL490" s="2" t="str" cm="1">
        <f t="array" ref="DL490">_xlfn.IFNA(IF(INDEX(SectorsBlocks,ROW()-ROW(DL$5)+2,MATCH(SUBSTITUTE(RPName," ",""),SectorsBlocks_Top,0))&lt;&gt;0,INDEX(SectorsBlocks,ROW()-ROW(DL$5)+2,MATCH(SUBSTITUTE(RPName," ",""),SectorsBlocks_Top,0)),""),"")</f>
        <v/>
      </c>
      <c r="DM490" s="250" t="str" cm="1">
        <f t="array" ref="DM490">_xlfn.IFNA(IF(INDEX(SectorsBlocks,ROW()-ROW(DM$5)+2,MATCH(SUBSTITUTE(RPName," ",""),SectorsBlocks_Top,0))&lt;&gt;0,INDEX(SectorsBlocks,ROW()-ROW(DM$5)+2,MATCH(SUBSTITUTE(RPName," ",""),SectorsBlocks_Top,0)+1),""),"")</f>
        <v/>
      </c>
    </row>
    <row r="491" spans="68:117" ht="15" hidden="1" customHeight="1">
      <c r="BP491" s="236">
        <f ca="1"/>
        <v>0.328472222222222</v>
      </c>
      <c r="CN491" s="219">
        <f t="shared" si="668"/>
        <v>0.10555555555555556</v>
      </c>
      <c r="CO491" s="219">
        <f t="shared" si="668"/>
        <v>0.43541666666666667</v>
      </c>
      <c r="CQ491" s="219">
        <v>0.32986111111111099</v>
      </c>
      <c r="CV491" s="219">
        <f t="shared" si="669"/>
        <v>0.21319444444444444</v>
      </c>
      <c r="CW491" s="219">
        <f t="shared" si="669"/>
        <v>0.4284722222222222</v>
      </c>
      <c r="CY491" s="219">
        <v>0.32986111111111099</v>
      </c>
      <c r="DL491" s="2" t="str" cm="1">
        <f t="array" ref="DL491">_xlfn.IFNA(IF(INDEX(SectorsBlocks,ROW()-ROW(DL$5)+2,MATCH(SUBSTITUTE(RPName," ",""),SectorsBlocks_Top,0))&lt;&gt;0,INDEX(SectorsBlocks,ROW()-ROW(DL$5)+2,MATCH(SUBSTITUTE(RPName," ",""),SectorsBlocks_Top,0)),""),"")</f>
        <v/>
      </c>
      <c r="DM491" s="250" t="str" cm="1">
        <f t="array" ref="DM491">_xlfn.IFNA(IF(INDEX(SectorsBlocks,ROW()-ROW(DM$5)+2,MATCH(SUBSTITUTE(RPName," ",""),SectorsBlocks_Top,0))&lt;&gt;0,INDEX(SectorsBlocks,ROW()-ROW(DM$5)+2,MATCH(SUBSTITUTE(RPName," ",""),SectorsBlocks_Top,0)+1),""),"")</f>
        <v/>
      </c>
    </row>
    <row r="492" spans="68:117" ht="15" hidden="1" customHeight="1">
      <c r="BP492" s="236">
        <f ca="1"/>
        <v>0.329166666666667</v>
      </c>
      <c r="CN492" s="219">
        <f t="shared" si="668"/>
        <v>0.10625</v>
      </c>
      <c r="CO492" s="219">
        <f t="shared" si="668"/>
        <v>0.43611111111111112</v>
      </c>
      <c r="CQ492" s="219">
        <v>0.33055555555555599</v>
      </c>
      <c r="CV492" s="219">
        <f t="shared" si="669"/>
        <v>0.21388888888888888</v>
      </c>
      <c r="CW492" s="219">
        <f t="shared" si="669"/>
        <v>0.42916666666666664</v>
      </c>
      <c r="CY492" s="219">
        <v>0.33055555555555599</v>
      </c>
      <c r="DL492" s="2" t="str" cm="1">
        <f t="array" ref="DL492">_xlfn.IFNA(IF(INDEX(SectorsBlocks,ROW()-ROW(DL$5)+2,MATCH(SUBSTITUTE(RPName," ",""),SectorsBlocks_Top,0))&lt;&gt;0,INDEX(SectorsBlocks,ROW()-ROW(DL$5)+2,MATCH(SUBSTITUTE(RPName," ",""),SectorsBlocks_Top,0)),""),"")</f>
        <v/>
      </c>
      <c r="DM492" s="250" t="str" cm="1">
        <f t="array" ref="DM492">_xlfn.IFNA(IF(INDEX(SectorsBlocks,ROW()-ROW(DM$5)+2,MATCH(SUBSTITUTE(RPName," ",""),SectorsBlocks_Top,0))&lt;&gt;0,INDEX(SectorsBlocks,ROW()-ROW(DM$5)+2,MATCH(SUBSTITUTE(RPName," ",""),SectorsBlocks_Top,0)+1),""),"")</f>
        <v/>
      </c>
    </row>
    <row r="493" spans="68:117" ht="15" hidden="1" customHeight="1">
      <c r="BP493" s="236">
        <f ca="1"/>
        <v>0.32986111111111099</v>
      </c>
      <c r="CN493" s="219">
        <f t="shared" si="668"/>
        <v>0.10694444444444444</v>
      </c>
      <c r="CO493" s="219">
        <f t="shared" si="668"/>
        <v>0.43680555555555556</v>
      </c>
      <c r="CQ493" s="219">
        <v>0.33124999999999999</v>
      </c>
      <c r="CV493" s="219">
        <f t="shared" si="669"/>
        <v>0.21458333333333332</v>
      </c>
      <c r="CW493" s="219">
        <f t="shared" si="669"/>
        <v>0.42986111111111108</v>
      </c>
      <c r="CY493" s="219">
        <v>0.33124999999999999</v>
      </c>
      <c r="DL493" s="2" t="str" cm="1">
        <f t="array" ref="DL493">_xlfn.IFNA(IF(INDEX(SectorsBlocks,ROW()-ROW(DL$5)+2,MATCH(SUBSTITUTE(RPName," ",""),SectorsBlocks_Top,0))&lt;&gt;0,INDEX(SectorsBlocks,ROW()-ROW(DL$5)+2,MATCH(SUBSTITUTE(RPName," ",""),SectorsBlocks_Top,0)),""),"")</f>
        <v/>
      </c>
      <c r="DM493" s="250" t="str" cm="1">
        <f t="array" ref="DM493">_xlfn.IFNA(IF(INDEX(SectorsBlocks,ROW()-ROW(DM$5)+2,MATCH(SUBSTITUTE(RPName," ",""),SectorsBlocks_Top,0))&lt;&gt;0,INDEX(SectorsBlocks,ROW()-ROW(DM$5)+2,MATCH(SUBSTITUTE(RPName," ",""),SectorsBlocks_Top,0)+1),""),"")</f>
        <v/>
      </c>
    </row>
    <row r="494" spans="68:117" ht="15" hidden="1" customHeight="1">
      <c r="BP494" s="236">
        <f ca="1"/>
        <v>0.33055555555555599</v>
      </c>
      <c r="CN494" s="219">
        <f t="shared" si="668"/>
        <v>0.10763888888888888</v>
      </c>
      <c r="CO494" s="219">
        <f t="shared" si="668"/>
        <v>0.4375</v>
      </c>
      <c r="CQ494" s="219">
        <v>0.33194444444444399</v>
      </c>
      <c r="CV494" s="219">
        <f t="shared" si="669"/>
        <v>0.21527777777777776</v>
      </c>
      <c r="CW494" s="219">
        <f t="shared" si="669"/>
        <v>0.43055555555555558</v>
      </c>
      <c r="CY494" s="219">
        <v>0.33194444444444399</v>
      </c>
      <c r="DL494" s="2" t="str" cm="1">
        <f t="array" ref="DL494">_xlfn.IFNA(IF(INDEX(SectorsBlocks,ROW()-ROW(DL$5)+2,MATCH(SUBSTITUTE(RPName," ",""),SectorsBlocks_Top,0))&lt;&gt;0,INDEX(SectorsBlocks,ROW()-ROW(DL$5)+2,MATCH(SUBSTITUTE(RPName," ",""),SectorsBlocks_Top,0)),""),"")</f>
        <v/>
      </c>
      <c r="DM494" s="250" t="str" cm="1">
        <f t="array" ref="DM494">_xlfn.IFNA(IF(INDEX(SectorsBlocks,ROW()-ROW(DM$5)+2,MATCH(SUBSTITUTE(RPName," ",""),SectorsBlocks_Top,0))&lt;&gt;0,INDEX(SectorsBlocks,ROW()-ROW(DM$5)+2,MATCH(SUBSTITUTE(RPName," ",""),SectorsBlocks_Top,0)+1),""),"")</f>
        <v/>
      </c>
    </row>
    <row r="495" spans="68:117" ht="15" hidden="1" customHeight="1">
      <c r="BP495" s="236">
        <f ca="1"/>
        <v>0.33124999999999999</v>
      </c>
      <c r="CN495" s="219">
        <f t="shared" si="668"/>
        <v>0.10833333333333334</v>
      </c>
      <c r="CO495" s="219">
        <f t="shared" si="668"/>
        <v>0.43819444444444444</v>
      </c>
      <c r="CQ495" s="219">
        <v>0.33263888888888898</v>
      </c>
      <c r="CV495" s="219">
        <f t="shared" si="669"/>
        <v>0.21597222222222223</v>
      </c>
      <c r="CW495" s="219">
        <f t="shared" si="669"/>
        <v>0.43125000000000002</v>
      </c>
      <c r="CY495" s="219">
        <v>0.33263888888888898</v>
      </c>
      <c r="DL495" s="2" t="str" cm="1">
        <f t="array" ref="DL495">_xlfn.IFNA(IF(INDEX(SectorsBlocks,ROW()-ROW(DL$5)+2,MATCH(SUBSTITUTE(RPName," ",""),SectorsBlocks_Top,0))&lt;&gt;0,INDEX(SectorsBlocks,ROW()-ROW(DL$5)+2,MATCH(SUBSTITUTE(RPName," ",""),SectorsBlocks_Top,0)),""),"")</f>
        <v/>
      </c>
      <c r="DM495" s="250" t="str" cm="1">
        <f t="array" ref="DM495">_xlfn.IFNA(IF(INDEX(SectorsBlocks,ROW()-ROW(DM$5)+2,MATCH(SUBSTITUTE(RPName," ",""),SectorsBlocks_Top,0))&lt;&gt;0,INDEX(SectorsBlocks,ROW()-ROW(DM$5)+2,MATCH(SUBSTITUTE(RPName," ",""),SectorsBlocks_Top,0)+1),""),"")</f>
        <v/>
      </c>
    </row>
    <row r="496" spans="68:117" ht="15" hidden="1" customHeight="1">
      <c r="BP496" s="236">
        <f ca="1"/>
        <v>0.33194444444444399</v>
      </c>
      <c r="CN496" s="219">
        <f t="shared" ref="CN496:CO511" si="670">IF(CN495=1,TIME(0,1,0),TIME(HOUR(CN495),MINUTE(CN495),0)+TIME(0,1,0))</f>
        <v>0.10902777777777778</v>
      </c>
      <c r="CO496" s="219">
        <f t="shared" si="670"/>
        <v>0.43888888888888888</v>
      </c>
      <c r="CQ496" s="219">
        <v>0.33333333333333298</v>
      </c>
      <c r="CV496" s="219">
        <f t="shared" ref="CV496:CW511" si="671">IF(CV495=1,TIME(0,1,0),TIME(HOUR(CV495),MINUTE(CV495),0)+TIME(0,1,0))</f>
        <v>0.21666666666666667</v>
      </c>
      <c r="CW496" s="219">
        <f t="shared" si="671"/>
        <v>0.43194444444444446</v>
      </c>
      <c r="CY496" s="219">
        <v>0.33333333333333298</v>
      </c>
      <c r="DL496" s="2" t="str" cm="1">
        <f t="array" ref="DL496">_xlfn.IFNA(IF(INDEX(SectorsBlocks,ROW()-ROW(DL$5)+2,MATCH(SUBSTITUTE(RPName," ",""),SectorsBlocks_Top,0))&lt;&gt;0,INDEX(SectorsBlocks,ROW()-ROW(DL$5)+2,MATCH(SUBSTITUTE(RPName," ",""),SectorsBlocks_Top,0)),""),"")</f>
        <v/>
      </c>
      <c r="DM496" s="250" t="str" cm="1">
        <f t="array" ref="DM496">_xlfn.IFNA(IF(INDEX(SectorsBlocks,ROW()-ROW(DM$5)+2,MATCH(SUBSTITUTE(RPName," ",""),SectorsBlocks_Top,0))&lt;&gt;0,INDEX(SectorsBlocks,ROW()-ROW(DM$5)+2,MATCH(SUBSTITUTE(RPName," ",""),SectorsBlocks_Top,0)+1),""),"")</f>
        <v/>
      </c>
    </row>
    <row r="497" spans="68:117" ht="15" hidden="1" customHeight="1">
      <c r="BP497" s="236">
        <f ca="1"/>
        <v>0.33263888888888898</v>
      </c>
      <c r="CN497" s="219">
        <f t="shared" si="670"/>
        <v>0.10972222222222222</v>
      </c>
      <c r="CO497" s="219">
        <f t="shared" si="670"/>
        <v>0.43958333333333333</v>
      </c>
      <c r="CQ497" s="219">
        <v>0.33402777777777798</v>
      </c>
      <c r="CV497" s="219">
        <f t="shared" si="671"/>
        <v>0.21736111111111112</v>
      </c>
      <c r="CW497" s="219">
        <f t="shared" si="671"/>
        <v>0.43263888888888891</v>
      </c>
      <c r="CY497" s="219">
        <v>0.33402777777777798</v>
      </c>
      <c r="DL497" s="2" t="str" cm="1">
        <f t="array" ref="DL497">_xlfn.IFNA(IF(INDEX(SectorsBlocks,ROW()-ROW(DL$5)+2,MATCH(SUBSTITUTE(RPName," ",""),SectorsBlocks_Top,0))&lt;&gt;0,INDEX(SectorsBlocks,ROW()-ROW(DL$5)+2,MATCH(SUBSTITUTE(RPName," ",""),SectorsBlocks_Top,0)),""),"")</f>
        <v/>
      </c>
      <c r="DM497" s="250" t="str" cm="1">
        <f t="array" ref="DM497">_xlfn.IFNA(IF(INDEX(SectorsBlocks,ROW()-ROW(DM$5)+2,MATCH(SUBSTITUTE(RPName," ",""),SectorsBlocks_Top,0))&lt;&gt;0,INDEX(SectorsBlocks,ROW()-ROW(DM$5)+2,MATCH(SUBSTITUTE(RPName," ",""),SectorsBlocks_Top,0)+1),""),"")</f>
        <v/>
      </c>
    </row>
    <row r="498" spans="68:117" ht="15" hidden="1" customHeight="1">
      <c r="BP498" s="236">
        <f ca="1"/>
        <v>0.33333333333333298</v>
      </c>
      <c r="CN498" s="219">
        <f t="shared" si="670"/>
        <v>0.11041666666666666</v>
      </c>
      <c r="CO498" s="219">
        <f t="shared" si="670"/>
        <v>0.44027777777777777</v>
      </c>
      <c r="CQ498" s="219">
        <v>0.33472222222222198</v>
      </c>
      <c r="CV498" s="219">
        <f t="shared" si="671"/>
        <v>0.21805555555555556</v>
      </c>
      <c r="CW498" s="219">
        <f t="shared" si="671"/>
        <v>0.43333333333333335</v>
      </c>
      <c r="CY498" s="219">
        <v>0.33472222222222198</v>
      </c>
      <c r="DL498" s="2" t="str" cm="1">
        <f t="array" ref="DL498">_xlfn.IFNA(IF(INDEX(SectorsBlocks,ROW()-ROW(DL$5)+2,MATCH(SUBSTITUTE(RPName," ",""),SectorsBlocks_Top,0))&lt;&gt;0,INDEX(SectorsBlocks,ROW()-ROW(DL$5)+2,MATCH(SUBSTITUTE(RPName," ",""),SectorsBlocks_Top,0)),""),"")</f>
        <v/>
      </c>
      <c r="DM498" s="250" t="str" cm="1">
        <f t="array" ref="DM498">_xlfn.IFNA(IF(INDEX(SectorsBlocks,ROW()-ROW(DM$5)+2,MATCH(SUBSTITUTE(RPName," ",""),SectorsBlocks_Top,0))&lt;&gt;0,INDEX(SectorsBlocks,ROW()-ROW(DM$5)+2,MATCH(SUBSTITUTE(RPName," ",""),SectorsBlocks_Top,0)+1),""),"")</f>
        <v/>
      </c>
    </row>
    <row r="499" spans="68:117" ht="15" hidden="1" customHeight="1">
      <c r="BP499" s="236">
        <f ca="1"/>
        <v>0.33402777777777798</v>
      </c>
      <c r="CN499" s="219">
        <f t="shared" si="670"/>
        <v>0.1111111111111111</v>
      </c>
      <c r="CO499" s="219">
        <f t="shared" si="670"/>
        <v>0.44097222222222221</v>
      </c>
      <c r="CQ499" s="219">
        <v>0.33541666666666697</v>
      </c>
      <c r="CV499" s="219">
        <f t="shared" si="671"/>
        <v>0.21875</v>
      </c>
      <c r="CW499" s="219">
        <f t="shared" si="671"/>
        <v>0.43402777777777779</v>
      </c>
      <c r="CY499" s="219">
        <v>0.33541666666666697</v>
      </c>
      <c r="DL499" s="2" t="str" cm="1">
        <f t="array" ref="DL499">_xlfn.IFNA(IF(INDEX(SectorsBlocks,ROW()-ROW(DL$5)+2,MATCH(SUBSTITUTE(RPName," ",""),SectorsBlocks_Top,0))&lt;&gt;0,INDEX(SectorsBlocks,ROW()-ROW(DL$5)+2,MATCH(SUBSTITUTE(RPName," ",""),SectorsBlocks_Top,0)),""),"")</f>
        <v/>
      </c>
      <c r="DM499" s="250" t="str" cm="1">
        <f t="array" ref="DM499">_xlfn.IFNA(IF(INDEX(SectorsBlocks,ROW()-ROW(DM$5)+2,MATCH(SUBSTITUTE(RPName," ",""),SectorsBlocks_Top,0))&lt;&gt;0,INDEX(SectorsBlocks,ROW()-ROW(DM$5)+2,MATCH(SUBSTITUTE(RPName," ",""),SectorsBlocks_Top,0)+1),""),"")</f>
        <v/>
      </c>
    </row>
    <row r="500" spans="68:117" ht="15" hidden="1" customHeight="1">
      <c r="BP500" s="236">
        <f ca="1"/>
        <v>0.33472222222222198</v>
      </c>
      <c r="CN500" s="219">
        <f t="shared" si="670"/>
        <v>0.11180555555555555</v>
      </c>
      <c r="CO500" s="219">
        <f t="shared" si="670"/>
        <v>0.44166666666666665</v>
      </c>
      <c r="CQ500" s="219">
        <v>0.33611111111111103</v>
      </c>
      <c r="CV500" s="219">
        <f t="shared" si="671"/>
        <v>0.21944444444444444</v>
      </c>
      <c r="CW500" s="219">
        <f t="shared" si="671"/>
        <v>0.43472222222222223</v>
      </c>
      <c r="CY500" s="219">
        <v>0.33611111111111103</v>
      </c>
      <c r="DL500" s="2" t="str" cm="1">
        <f t="array" ref="DL500">_xlfn.IFNA(IF(INDEX(SectorsBlocks,ROW()-ROW(DL$5)+2,MATCH(SUBSTITUTE(RPName," ",""),SectorsBlocks_Top,0))&lt;&gt;0,INDEX(SectorsBlocks,ROW()-ROW(DL$5)+2,MATCH(SUBSTITUTE(RPName," ",""),SectorsBlocks_Top,0)),""),"")</f>
        <v/>
      </c>
      <c r="DM500" s="250" t="str" cm="1">
        <f t="array" ref="DM500">_xlfn.IFNA(IF(INDEX(SectorsBlocks,ROW()-ROW(DM$5)+2,MATCH(SUBSTITUTE(RPName," ",""),SectorsBlocks_Top,0))&lt;&gt;0,INDEX(SectorsBlocks,ROW()-ROW(DM$5)+2,MATCH(SUBSTITUTE(RPName," ",""),SectorsBlocks_Top,0)+1),""),"")</f>
        <v/>
      </c>
    </row>
    <row r="501" spans="68:117" ht="15" hidden="1" customHeight="1">
      <c r="BP501" s="236">
        <f ca="1"/>
        <v>0.33541666666666697</v>
      </c>
      <c r="CN501" s="219">
        <f t="shared" si="670"/>
        <v>0.1125</v>
      </c>
      <c r="CO501" s="219">
        <f t="shared" si="670"/>
        <v>0.44236111111111109</v>
      </c>
      <c r="CQ501" s="219">
        <v>0.33680555555555602</v>
      </c>
      <c r="CV501" s="219">
        <f t="shared" si="671"/>
        <v>0.22013888888888888</v>
      </c>
      <c r="CW501" s="219">
        <f t="shared" si="671"/>
        <v>0.43541666666666667</v>
      </c>
      <c r="CY501" s="219">
        <v>0.33680555555555602</v>
      </c>
      <c r="DL501" s="2" t="str" cm="1">
        <f t="array" ref="DL501">_xlfn.IFNA(IF(INDEX(SectorsBlocks,ROW()-ROW(DL$5)+2,MATCH(SUBSTITUTE(RPName," ",""),SectorsBlocks_Top,0))&lt;&gt;0,INDEX(SectorsBlocks,ROW()-ROW(DL$5)+2,MATCH(SUBSTITUTE(RPName," ",""),SectorsBlocks_Top,0)),""),"")</f>
        <v/>
      </c>
      <c r="DM501" s="250" t="str" cm="1">
        <f t="array" ref="DM501">_xlfn.IFNA(IF(INDEX(SectorsBlocks,ROW()-ROW(DM$5)+2,MATCH(SUBSTITUTE(RPName," ",""),SectorsBlocks_Top,0))&lt;&gt;0,INDEX(SectorsBlocks,ROW()-ROW(DM$5)+2,MATCH(SUBSTITUTE(RPName," ",""),SectorsBlocks_Top,0)+1),""),"")</f>
        <v/>
      </c>
    </row>
    <row r="502" spans="68:117" ht="15" hidden="1" customHeight="1">
      <c r="BP502" s="236">
        <f ca="1"/>
        <v>0.33611111111111103</v>
      </c>
      <c r="CN502" s="219">
        <f t="shared" si="670"/>
        <v>0.11319444444444444</v>
      </c>
      <c r="CO502" s="219">
        <f t="shared" si="670"/>
        <v>0.44305555555555554</v>
      </c>
      <c r="CQ502" s="219">
        <v>0.33750000000000002</v>
      </c>
      <c r="CV502" s="219">
        <f t="shared" si="671"/>
        <v>0.22083333333333333</v>
      </c>
      <c r="CW502" s="219">
        <f t="shared" si="671"/>
        <v>0.43611111111111112</v>
      </c>
      <c r="CY502" s="219">
        <v>0.33750000000000002</v>
      </c>
      <c r="DL502" s="2" t="str" cm="1">
        <f t="array" ref="DL502">_xlfn.IFNA(IF(INDEX(SectorsBlocks,ROW()-ROW(DL$5)+2,MATCH(SUBSTITUTE(RPName," ",""),SectorsBlocks_Top,0))&lt;&gt;0,INDEX(SectorsBlocks,ROW()-ROW(DL$5)+2,MATCH(SUBSTITUTE(RPName," ",""),SectorsBlocks_Top,0)),""),"")</f>
        <v/>
      </c>
      <c r="DM502" s="250" t="str" cm="1">
        <f t="array" ref="DM502">_xlfn.IFNA(IF(INDEX(SectorsBlocks,ROW()-ROW(DM$5)+2,MATCH(SUBSTITUTE(RPName," ",""),SectorsBlocks_Top,0))&lt;&gt;0,INDEX(SectorsBlocks,ROW()-ROW(DM$5)+2,MATCH(SUBSTITUTE(RPName," ",""),SectorsBlocks_Top,0)+1),""),"")</f>
        <v/>
      </c>
    </row>
    <row r="503" spans="68:117" ht="15" hidden="1" customHeight="1">
      <c r="BP503" s="236">
        <f ca="1"/>
        <v>0.33680555555555602</v>
      </c>
      <c r="CN503" s="219">
        <f t="shared" si="670"/>
        <v>0.11388888888888889</v>
      </c>
      <c r="CO503" s="219">
        <f t="shared" si="670"/>
        <v>0.44374999999999998</v>
      </c>
      <c r="CQ503" s="219">
        <v>0.33819444444444402</v>
      </c>
      <c r="CV503" s="219">
        <f t="shared" si="671"/>
        <v>0.22152777777777777</v>
      </c>
      <c r="CW503" s="219">
        <f t="shared" si="671"/>
        <v>0.43680555555555556</v>
      </c>
      <c r="CY503" s="219">
        <v>0.33819444444444402</v>
      </c>
      <c r="DL503" s="2" t="str" cm="1">
        <f t="array" ref="DL503">_xlfn.IFNA(IF(INDEX(SectorsBlocks,ROW()-ROW(DL$5)+2,MATCH(SUBSTITUTE(RPName," ",""),SectorsBlocks_Top,0))&lt;&gt;0,INDEX(SectorsBlocks,ROW()-ROW(DL$5)+2,MATCH(SUBSTITUTE(RPName," ",""),SectorsBlocks_Top,0)),""),"")</f>
        <v/>
      </c>
      <c r="DM503" s="250" t="str" cm="1">
        <f t="array" ref="DM503">_xlfn.IFNA(IF(INDEX(SectorsBlocks,ROW()-ROW(DM$5)+2,MATCH(SUBSTITUTE(RPName," ",""),SectorsBlocks_Top,0))&lt;&gt;0,INDEX(SectorsBlocks,ROW()-ROW(DM$5)+2,MATCH(SUBSTITUTE(RPName," ",""),SectorsBlocks_Top,0)+1),""),"")</f>
        <v/>
      </c>
    </row>
    <row r="504" spans="68:117" ht="15" hidden="1" customHeight="1">
      <c r="BP504" s="236">
        <f ca="1"/>
        <v>0.33750000000000002</v>
      </c>
      <c r="CN504" s="219">
        <f t="shared" si="670"/>
        <v>0.11458333333333333</v>
      </c>
      <c r="CO504" s="219">
        <f t="shared" si="670"/>
        <v>0.44444444444444442</v>
      </c>
      <c r="CQ504" s="219">
        <v>0.33888888888888902</v>
      </c>
      <c r="CV504" s="219">
        <f t="shared" si="671"/>
        <v>0.22222222222222221</v>
      </c>
      <c r="CW504" s="219">
        <f t="shared" si="671"/>
        <v>0.4375</v>
      </c>
      <c r="CY504" s="219">
        <v>0.33888888888888902</v>
      </c>
      <c r="DL504" s="2" t="str" cm="1">
        <f t="array" ref="DL504">_xlfn.IFNA(IF(INDEX(SectorsBlocks,ROW()-ROW(DL$5)+2,MATCH(SUBSTITUTE(RPName," ",""),SectorsBlocks_Top,0))&lt;&gt;0,INDEX(SectorsBlocks,ROW()-ROW(DL$5)+2,MATCH(SUBSTITUTE(RPName," ",""),SectorsBlocks_Top,0)),""),"")</f>
        <v/>
      </c>
      <c r="DM504" s="250" t="str" cm="1">
        <f t="array" ref="DM504">_xlfn.IFNA(IF(INDEX(SectorsBlocks,ROW()-ROW(DM$5)+2,MATCH(SUBSTITUTE(RPName," ",""),SectorsBlocks_Top,0))&lt;&gt;0,INDEX(SectorsBlocks,ROW()-ROW(DM$5)+2,MATCH(SUBSTITUTE(RPName," ",""),SectorsBlocks_Top,0)+1),""),"")</f>
        <v/>
      </c>
    </row>
    <row r="505" spans="68:117" ht="15" hidden="1" customHeight="1">
      <c r="BP505" s="236">
        <f ca="1"/>
        <v>0.33819444444444402</v>
      </c>
      <c r="CN505" s="219">
        <f t="shared" si="670"/>
        <v>0.11527777777777777</v>
      </c>
      <c r="CO505" s="219">
        <f t="shared" si="670"/>
        <v>0.44513888888888886</v>
      </c>
      <c r="CQ505" s="219">
        <v>0.33958333333333302</v>
      </c>
      <c r="CV505" s="219">
        <f t="shared" si="671"/>
        <v>0.22291666666666665</v>
      </c>
      <c r="CW505" s="219">
        <f t="shared" si="671"/>
        <v>0.43819444444444444</v>
      </c>
      <c r="CY505" s="219">
        <v>0.33958333333333302</v>
      </c>
      <c r="DL505" s="2" t="str" cm="1">
        <f t="array" ref="DL505">_xlfn.IFNA(IF(INDEX(SectorsBlocks,ROW()-ROW(DL$5)+2,MATCH(SUBSTITUTE(RPName," ",""),SectorsBlocks_Top,0))&lt;&gt;0,INDEX(SectorsBlocks,ROW()-ROW(DL$5)+2,MATCH(SUBSTITUTE(RPName," ",""),SectorsBlocks_Top,0)),""),"")</f>
        <v/>
      </c>
      <c r="DM505" s="250" t="str" cm="1">
        <f t="array" ref="DM505">_xlfn.IFNA(IF(INDEX(SectorsBlocks,ROW()-ROW(DM$5)+2,MATCH(SUBSTITUTE(RPName," ",""),SectorsBlocks_Top,0))&lt;&gt;0,INDEX(SectorsBlocks,ROW()-ROW(DM$5)+2,MATCH(SUBSTITUTE(RPName," ",""),SectorsBlocks_Top,0)+1),""),"")</f>
        <v/>
      </c>
    </row>
    <row r="506" spans="68:117" ht="15" hidden="1" customHeight="1">
      <c r="BP506" s="236">
        <f ca="1"/>
        <v>0.33888888888888902</v>
      </c>
      <c r="CN506" s="219">
        <f t="shared" si="670"/>
        <v>0.11597222222222223</v>
      </c>
      <c r="CO506" s="219">
        <f t="shared" si="670"/>
        <v>0.4458333333333333</v>
      </c>
      <c r="CQ506" s="219">
        <v>0.34027777777777801</v>
      </c>
      <c r="CV506" s="219">
        <f t="shared" si="671"/>
        <v>0.22361111111111112</v>
      </c>
      <c r="CW506" s="219">
        <f t="shared" si="671"/>
        <v>0.43888888888888888</v>
      </c>
      <c r="CY506" s="219">
        <v>0.34027777777777801</v>
      </c>
      <c r="DL506" s="2" t="str" cm="1">
        <f t="array" ref="DL506">_xlfn.IFNA(IF(INDEX(SectorsBlocks,ROW()-ROW(DL$5)+2,MATCH(SUBSTITUTE(RPName," ",""),SectorsBlocks_Top,0))&lt;&gt;0,INDEX(SectorsBlocks,ROW()-ROW(DL$5)+2,MATCH(SUBSTITUTE(RPName," ",""),SectorsBlocks_Top,0)),""),"")</f>
        <v/>
      </c>
      <c r="DM506" s="250" t="str" cm="1">
        <f t="array" ref="DM506">_xlfn.IFNA(IF(INDEX(SectorsBlocks,ROW()-ROW(DM$5)+2,MATCH(SUBSTITUTE(RPName," ",""),SectorsBlocks_Top,0))&lt;&gt;0,INDEX(SectorsBlocks,ROW()-ROW(DM$5)+2,MATCH(SUBSTITUTE(RPName," ",""),SectorsBlocks_Top,0)+1),""),"")</f>
        <v/>
      </c>
    </row>
    <row r="507" spans="68:117" ht="15" hidden="1" customHeight="1">
      <c r="BP507" s="236">
        <f ca="1"/>
        <v>0.33958333333333302</v>
      </c>
      <c r="CN507" s="219">
        <f t="shared" si="670"/>
        <v>0.11666666666666667</v>
      </c>
      <c r="CO507" s="219">
        <f t="shared" si="670"/>
        <v>0.4465277777777778</v>
      </c>
      <c r="CQ507" s="219">
        <v>0.34097222222222201</v>
      </c>
      <c r="CV507" s="219">
        <f t="shared" si="671"/>
        <v>0.22430555555555556</v>
      </c>
      <c r="CW507" s="219">
        <f t="shared" si="671"/>
        <v>0.43958333333333333</v>
      </c>
      <c r="CY507" s="219">
        <v>0.34097222222222201</v>
      </c>
      <c r="DL507" s="2" t="str" cm="1">
        <f t="array" ref="DL507">_xlfn.IFNA(IF(INDEX(SectorsBlocks,ROW()-ROW(DL$5)+2,MATCH(SUBSTITUTE(RPName," ",""),SectorsBlocks_Top,0))&lt;&gt;0,INDEX(SectorsBlocks,ROW()-ROW(DL$5)+2,MATCH(SUBSTITUTE(RPName," ",""),SectorsBlocks_Top,0)),""),"")</f>
        <v/>
      </c>
      <c r="DM507" s="250" t="str" cm="1">
        <f t="array" ref="DM507">_xlfn.IFNA(IF(INDEX(SectorsBlocks,ROW()-ROW(DM$5)+2,MATCH(SUBSTITUTE(RPName," ",""),SectorsBlocks_Top,0))&lt;&gt;0,INDEX(SectorsBlocks,ROW()-ROW(DM$5)+2,MATCH(SUBSTITUTE(RPName," ",""),SectorsBlocks_Top,0)+1),""),"")</f>
        <v/>
      </c>
    </row>
    <row r="508" spans="68:117" ht="15" hidden="1" customHeight="1">
      <c r="BP508" s="236">
        <f ca="1"/>
        <v>0.34027777777777801</v>
      </c>
      <c r="CN508" s="219">
        <f t="shared" si="670"/>
        <v>0.11736111111111111</v>
      </c>
      <c r="CO508" s="219">
        <f t="shared" si="670"/>
        <v>0.44722222222222224</v>
      </c>
      <c r="CQ508" s="219">
        <v>0.34166666666666701</v>
      </c>
      <c r="CV508" s="219">
        <f t="shared" si="671"/>
        <v>0.22500000000000001</v>
      </c>
      <c r="CW508" s="219">
        <f t="shared" si="671"/>
        <v>0.44027777777777777</v>
      </c>
      <c r="CY508" s="219">
        <v>0.34166666666666701</v>
      </c>
      <c r="DL508" s="2" t="str" cm="1">
        <f t="array" ref="DL508">_xlfn.IFNA(IF(INDEX(SectorsBlocks,ROW()-ROW(DL$5)+2,MATCH(SUBSTITUTE(RPName," ",""),SectorsBlocks_Top,0))&lt;&gt;0,INDEX(SectorsBlocks,ROW()-ROW(DL$5)+2,MATCH(SUBSTITUTE(RPName," ",""),SectorsBlocks_Top,0)),""),"")</f>
        <v/>
      </c>
      <c r="DM508" s="250" t="str" cm="1">
        <f t="array" ref="DM508">_xlfn.IFNA(IF(INDEX(SectorsBlocks,ROW()-ROW(DM$5)+2,MATCH(SUBSTITUTE(RPName," ",""),SectorsBlocks_Top,0))&lt;&gt;0,INDEX(SectorsBlocks,ROW()-ROW(DM$5)+2,MATCH(SUBSTITUTE(RPName," ",""),SectorsBlocks_Top,0)+1),""),"")</f>
        <v/>
      </c>
    </row>
    <row r="509" spans="68:117" ht="15" hidden="1" customHeight="1">
      <c r="BP509" s="236">
        <f ca="1"/>
        <v>0.34097222222222201</v>
      </c>
      <c r="CN509" s="219">
        <f t="shared" si="670"/>
        <v>0.11805555555555555</v>
      </c>
      <c r="CO509" s="219">
        <f t="shared" si="670"/>
        <v>0.44791666666666669</v>
      </c>
      <c r="CQ509" s="219">
        <v>0.34236111111111101</v>
      </c>
      <c r="CV509" s="219">
        <f t="shared" si="671"/>
        <v>0.22569444444444445</v>
      </c>
      <c r="CW509" s="219">
        <f t="shared" si="671"/>
        <v>0.44097222222222221</v>
      </c>
      <c r="CY509" s="219">
        <v>0.34236111111111101</v>
      </c>
      <c r="DL509" s="2" t="str" cm="1">
        <f t="array" ref="DL509">_xlfn.IFNA(IF(INDEX(SectorsBlocks,ROW()-ROW(DL$5)+2,MATCH(SUBSTITUTE(RPName," ",""),SectorsBlocks_Top,0))&lt;&gt;0,INDEX(SectorsBlocks,ROW()-ROW(DL$5)+2,MATCH(SUBSTITUTE(RPName," ",""),SectorsBlocks_Top,0)),""),"")</f>
        <v/>
      </c>
      <c r="DM509" s="250" t="str" cm="1">
        <f t="array" ref="DM509">_xlfn.IFNA(IF(INDEX(SectorsBlocks,ROW()-ROW(DM$5)+2,MATCH(SUBSTITUTE(RPName," ",""),SectorsBlocks_Top,0))&lt;&gt;0,INDEX(SectorsBlocks,ROW()-ROW(DM$5)+2,MATCH(SUBSTITUTE(RPName," ",""),SectorsBlocks_Top,0)+1),""),"")</f>
        <v/>
      </c>
    </row>
    <row r="510" spans="68:117" ht="15" hidden="1" customHeight="1">
      <c r="BP510" s="236">
        <f ca="1"/>
        <v>0.34166666666666701</v>
      </c>
      <c r="CN510" s="219">
        <f t="shared" si="670"/>
        <v>0.11874999999999999</v>
      </c>
      <c r="CO510" s="219">
        <f t="shared" si="670"/>
        <v>0.44861111111111113</v>
      </c>
      <c r="CQ510" s="219">
        <v>0.343055555555556</v>
      </c>
      <c r="CV510" s="219">
        <f t="shared" si="671"/>
        <v>0.22638888888888889</v>
      </c>
      <c r="CW510" s="219">
        <f t="shared" si="671"/>
        <v>0.44166666666666665</v>
      </c>
      <c r="CY510" s="219">
        <v>0.343055555555556</v>
      </c>
      <c r="DL510" s="2" t="str" cm="1">
        <f t="array" ref="DL510">_xlfn.IFNA(IF(INDEX(SectorsBlocks,ROW()-ROW(DL$5)+2,MATCH(SUBSTITUTE(RPName," ",""),SectorsBlocks_Top,0))&lt;&gt;0,INDEX(SectorsBlocks,ROW()-ROW(DL$5)+2,MATCH(SUBSTITUTE(RPName," ",""),SectorsBlocks_Top,0)),""),"")</f>
        <v/>
      </c>
      <c r="DM510" s="250" t="str" cm="1">
        <f t="array" ref="DM510">_xlfn.IFNA(IF(INDEX(SectorsBlocks,ROW()-ROW(DM$5)+2,MATCH(SUBSTITUTE(RPName," ",""),SectorsBlocks_Top,0))&lt;&gt;0,INDEX(SectorsBlocks,ROW()-ROW(DM$5)+2,MATCH(SUBSTITUTE(RPName," ",""),SectorsBlocks_Top,0)+1),""),"")</f>
        <v/>
      </c>
    </row>
    <row r="511" spans="68:117" ht="15" hidden="1" customHeight="1">
      <c r="BP511" s="236">
        <f ca="1"/>
        <v>0.34236111111111101</v>
      </c>
      <c r="CN511" s="219">
        <f t="shared" si="670"/>
        <v>0.11944444444444444</v>
      </c>
      <c r="CO511" s="219">
        <f t="shared" si="670"/>
        <v>0.44930555555555557</v>
      </c>
      <c r="CQ511" s="219">
        <v>0.34375</v>
      </c>
      <c r="CV511" s="219">
        <f t="shared" si="671"/>
        <v>0.22708333333333333</v>
      </c>
      <c r="CW511" s="219">
        <f t="shared" si="671"/>
        <v>0.44236111111111109</v>
      </c>
      <c r="CY511" s="219">
        <v>0.34375</v>
      </c>
      <c r="DL511" s="1"/>
      <c r="DM511" s="1"/>
    </row>
    <row r="512" spans="68:117" ht="15" hidden="1" customHeight="1">
      <c r="BP512" s="236">
        <f ca="1"/>
        <v>0.343055555555556</v>
      </c>
      <c r="CN512" s="219">
        <f t="shared" ref="CN512:CO527" si="672">IF(CN511=1,TIME(0,1,0),TIME(HOUR(CN511),MINUTE(CN511),0)+TIME(0,1,0))</f>
        <v>0.12013888888888889</v>
      </c>
      <c r="CO512" s="219">
        <f t="shared" si="672"/>
        <v>0.45</v>
      </c>
      <c r="CQ512" s="219">
        <v>0.344444444444444</v>
      </c>
      <c r="CV512" s="219">
        <f t="shared" ref="CV512:CW527" si="673">IF(CV511=1,TIME(0,1,0),TIME(HOUR(CV511),MINUTE(CV511),0)+TIME(0,1,0))</f>
        <v>0.22777777777777777</v>
      </c>
      <c r="CW512" s="219">
        <f t="shared" si="673"/>
        <v>0.44305555555555554</v>
      </c>
      <c r="CY512" s="219">
        <v>0.344444444444444</v>
      </c>
      <c r="DL512" s="1"/>
      <c r="DM512" s="1"/>
    </row>
    <row r="513" spans="68:117" ht="15" hidden="1" customHeight="1">
      <c r="BP513" s="236">
        <f ca="1"/>
        <v>0.34375</v>
      </c>
      <c r="CN513" s="219">
        <f t="shared" si="672"/>
        <v>0.12083333333333333</v>
      </c>
      <c r="CO513" s="219">
        <f t="shared" si="672"/>
        <v>0.45069444444444445</v>
      </c>
      <c r="CQ513" s="219">
        <v>0.34513888888888899</v>
      </c>
      <c r="CV513" s="219">
        <f t="shared" si="673"/>
        <v>0.22847222222222222</v>
      </c>
      <c r="CW513" s="219">
        <f t="shared" si="673"/>
        <v>0.44374999999999998</v>
      </c>
      <c r="CY513" s="219">
        <v>0.34513888888888899</v>
      </c>
      <c r="DL513" s="1"/>
      <c r="DM513" s="1"/>
    </row>
    <row r="514" spans="68:117" ht="15" hidden="1" customHeight="1">
      <c r="BP514" s="236">
        <f ca="1"/>
        <v>0.344444444444444</v>
      </c>
      <c r="CN514" s="219">
        <f t="shared" si="672"/>
        <v>0.12152777777777778</v>
      </c>
      <c r="CO514" s="219">
        <f t="shared" si="672"/>
        <v>0.4513888888888889</v>
      </c>
      <c r="CQ514" s="219">
        <v>0.34583333333333299</v>
      </c>
      <c r="CV514" s="219">
        <f t="shared" si="673"/>
        <v>0.22916666666666666</v>
      </c>
      <c r="CW514" s="219">
        <f t="shared" si="673"/>
        <v>0.44444444444444442</v>
      </c>
      <c r="CY514" s="219">
        <v>0.34583333333333299</v>
      </c>
      <c r="DL514" s="1"/>
      <c r="DM514" s="1"/>
    </row>
    <row r="515" spans="68:117" ht="15" hidden="1" customHeight="1">
      <c r="BP515" s="236">
        <f ca="1"/>
        <v>0.34513888888888899</v>
      </c>
      <c r="CN515" s="219">
        <f t="shared" si="672"/>
        <v>0.12222222222222222</v>
      </c>
      <c r="CO515" s="219">
        <f t="shared" si="672"/>
        <v>0.45208333333333334</v>
      </c>
      <c r="CQ515" s="219">
        <v>0.34652777777777799</v>
      </c>
      <c r="CV515" s="219">
        <f t="shared" si="673"/>
        <v>0.2298611111111111</v>
      </c>
      <c r="CW515" s="219">
        <f t="shared" si="673"/>
        <v>0.44513888888888886</v>
      </c>
      <c r="CY515" s="219">
        <v>0.34652777777777799</v>
      </c>
      <c r="DL515" s="1"/>
      <c r="DM515" s="1"/>
    </row>
    <row r="516" spans="68:117" ht="15" hidden="1" customHeight="1">
      <c r="BP516" s="236">
        <f ca="1"/>
        <v>0.34583333333333299</v>
      </c>
      <c r="CN516" s="219">
        <f t="shared" si="672"/>
        <v>0.12291666666666666</v>
      </c>
      <c r="CO516" s="219">
        <f t="shared" si="672"/>
        <v>0.45277777777777778</v>
      </c>
      <c r="CQ516" s="219">
        <v>0.34722222222222199</v>
      </c>
      <c r="CV516" s="219">
        <f t="shared" si="673"/>
        <v>0.23055555555555554</v>
      </c>
      <c r="CW516" s="219">
        <f t="shared" si="673"/>
        <v>0.4458333333333333</v>
      </c>
      <c r="CY516" s="219">
        <v>0.34722222222222199</v>
      </c>
      <c r="DL516" s="1"/>
      <c r="DM516" s="1"/>
    </row>
    <row r="517" spans="68:117" ht="15" hidden="1" customHeight="1">
      <c r="BP517" s="236">
        <f ca="1"/>
        <v>0.34652777777777799</v>
      </c>
      <c r="CN517" s="219">
        <f t="shared" si="672"/>
        <v>0.1236111111111111</v>
      </c>
      <c r="CO517" s="219">
        <f t="shared" si="672"/>
        <v>0.45347222222222222</v>
      </c>
      <c r="CQ517" s="219">
        <v>0.34791666666666698</v>
      </c>
      <c r="CV517" s="219">
        <f t="shared" si="673"/>
        <v>0.23125000000000001</v>
      </c>
      <c r="CW517" s="219">
        <f t="shared" si="673"/>
        <v>0.4465277777777778</v>
      </c>
      <c r="CY517" s="219">
        <v>0.34791666666666698</v>
      </c>
      <c r="DL517" s="1"/>
      <c r="DM517" s="1"/>
    </row>
    <row r="518" spans="68:117" ht="15" hidden="1" customHeight="1">
      <c r="BP518" s="236">
        <f ca="1"/>
        <v>0.34722222222222199</v>
      </c>
      <c r="CN518" s="219">
        <f t="shared" si="672"/>
        <v>0.12430555555555556</v>
      </c>
      <c r="CO518" s="219">
        <f t="shared" si="672"/>
        <v>0.45416666666666666</v>
      </c>
      <c r="CQ518" s="219">
        <v>0.34861111111111098</v>
      </c>
      <c r="CV518" s="219">
        <f t="shared" si="673"/>
        <v>0.23194444444444445</v>
      </c>
      <c r="CW518" s="219">
        <f t="shared" si="673"/>
        <v>0.44722222222222224</v>
      </c>
      <c r="CY518" s="219">
        <v>0.34861111111111098</v>
      </c>
      <c r="DL518" s="1"/>
      <c r="DM518" s="1"/>
    </row>
    <row r="519" spans="68:117" ht="15" hidden="1" customHeight="1">
      <c r="BP519" s="236">
        <f ca="1"/>
        <v>0.34791666666666698</v>
      </c>
      <c r="CN519" s="219">
        <f t="shared" si="672"/>
        <v>0.125</v>
      </c>
      <c r="CO519" s="219">
        <f t="shared" si="672"/>
        <v>0.4548611111111111</v>
      </c>
      <c r="CQ519" s="219">
        <v>0.34930555555555598</v>
      </c>
      <c r="CV519" s="219">
        <f t="shared" si="673"/>
        <v>0.2326388888888889</v>
      </c>
      <c r="CW519" s="219">
        <f t="shared" si="673"/>
        <v>0.44791666666666669</v>
      </c>
      <c r="CY519" s="219">
        <v>0.34930555555555598</v>
      </c>
      <c r="DL519" s="1"/>
      <c r="DM519" s="1"/>
    </row>
    <row r="520" spans="68:117" ht="15" hidden="1" customHeight="1">
      <c r="BP520" s="236">
        <f ca="1"/>
        <v>0.34861111111111098</v>
      </c>
      <c r="CN520" s="219">
        <f t="shared" si="672"/>
        <v>0.12569444444444444</v>
      </c>
      <c r="CO520" s="219">
        <f t="shared" si="672"/>
        <v>0.45555555555555555</v>
      </c>
      <c r="CQ520" s="219">
        <v>0.35</v>
      </c>
      <c r="CV520" s="219">
        <f t="shared" si="673"/>
        <v>0.23333333333333334</v>
      </c>
      <c r="CW520" s="219">
        <f t="shared" si="673"/>
        <v>0.44861111111111113</v>
      </c>
      <c r="CY520" s="219">
        <v>0.35</v>
      </c>
      <c r="DL520" s="1"/>
      <c r="DM520" s="1"/>
    </row>
    <row r="521" spans="68:117" ht="15" hidden="1" customHeight="1">
      <c r="BP521" s="236">
        <f ca="1"/>
        <v>0.34930555555555598</v>
      </c>
      <c r="CN521" s="219">
        <f t="shared" si="672"/>
        <v>0.12638888888888888</v>
      </c>
      <c r="CO521" s="219">
        <f t="shared" si="672"/>
        <v>0.45624999999999999</v>
      </c>
      <c r="CQ521" s="219">
        <v>0.35069444444444398</v>
      </c>
      <c r="CV521" s="219">
        <f t="shared" si="673"/>
        <v>0.23402777777777778</v>
      </c>
      <c r="CW521" s="219">
        <f t="shared" si="673"/>
        <v>0.44930555555555557</v>
      </c>
      <c r="CY521" s="219">
        <v>0.35069444444444398</v>
      </c>
      <c r="DL521" s="1"/>
      <c r="DM521" s="1"/>
    </row>
    <row r="522" spans="68:117" ht="15" hidden="1" customHeight="1">
      <c r="BP522" s="236">
        <f ca="1"/>
        <v>0.35</v>
      </c>
      <c r="CN522" s="219">
        <f t="shared" si="672"/>
        <v>0.12708333333333333</v>
      </c>
      <c r="CO522" s="219">
        <f t="shared" si="672"/>
        <v>0.45694444444444443</v>
      </c>
      <c r="CQ522" s="219">
        <v>0.35138888888888897</v>
      </c>
      <c r="CV522" s="219">
        <f t="shared" si="673"/>
        <v>0.23472222222222222</v>
      </c>
      <c r="CW522" s="219">
        <f t="shared" si="673"/>
        <v>0.45</v>
      </c>
      <c r="CY522" s="219">
        <v>0.35138888888888897</v>
      </c>
      <c r="DL522" s="1"/>
      <c r="DM522" s="1"/>
    </row>
    <row r="523" spans="68:117" ht="15" hidden="1" customHeight="1">
      <c r="BP523" s="236">
        <f ca="1"/>
        <v>0.35069444444444398</v>
      </c>
      <c r="CN523" s="219">
        <f t="shared" si="672"/>
        <v>0.12777777777777777</v>
      </c>
      <c r="CO523" s="219">
        <f t="shared" si="672"/>
        <v>0.45763888888888887</v>
      </c>
      <c r="CQ523" s="219">
        <v>0.35208333333333303</v>
      </c>
      <c r="CV523" s="219">
        <f t="shared" si="673"/>
        <v>0.23541666666666666</v>
      </c>
      <c r="CW523" s="219">
        <f t="shared" si="673"/>
        <v>0.45069444444444445</v>
      </c>
      <c r="CY523" s="219">
        <v>0.35208333333333303</v>
      </c>
      <c r="DL523" s="1"/>
      <c r="DM523" s="1"/>
    </row>
    <row r="524" spans="68:117" ht="15" hidden="1" customHeight="1">
      <c r="BP524" s="236">
        <f ca="1"/>
        <v>0.35138888888888897</v>
      </c>
      <c r="CN524" s="219">
        <f t="shared" si="672"/>
        <v>0.12847222222222221</v>
      </c>
      <c r="CO524" s="219">
        <f t="shared" si="672"/>
        <v>0.45833333333333331</v>
      </c>
      <c r="CQ524" s="219">
        <v>0.35277777777777802</v>
      </c>
      <c r="CV524" s="219">
        <f t="shared" si="673"/>
        <v>0.2361111111111111</v>
      </c>
      <c r="CW524" s="219">
        <f t="shared" si="673"/>
        <v>0.4513888888888889</v>
      </c>
      <c r="CY524" s="219">
        <v>0.35277777777777802</v>
      </c>
      <c r="DL524" s="1"/>
      <c r="DM524" s="1"/>
    </row>
    <row r="525" spans="68:117" ht="15" hidden="1" customHeight="1">
      <c r="BP525" s="236">
        <f ca="1"/>
        <v>0.35208333333333303</v>
      </c>
      <c r="CN525" s="219">
        <f t="shared" si="672"/>
        <v>0.12916666666666665</v>
      </c>
      <c r="CO525" s="219">
        <f t="shared" si="672"/>
        <v>0.45902777777777776</v>
      </c>
      <c r="CQ525" s="219">
        <v>0.35347222222222202</v>
      </c>
      <c r="CV525" s="219">
        <f t="shared" si="673"/>
        <v>0.23680555555555555</v>
      </c>
      <c r="CW525" s="219">
        <f t="shared" si="673"/>
        <v>0.45208333333333334</v>
      </c>
      <c r="CY525" s="219">
        <v>0.35347222222222202</v>
      </c>
      <c r="DL525" s="1"/>
      <c r="DM525" s="1"/>
    </row>
    <row r="526" spans="68:117" ht="15" hidden="1" customHeight="1">
      <c r="BP526" s="236">
        <f ca="1"/>
        <v>0.35277777777777802</v>
      </c>
      <c r="CN526" s="219">
        <f t="shared" si="672"/>
        <v>0.12986111111111112</v>
      </c>
      <c r="CO526" s="219">
        <f t="shared" si="672"/>
        <v>0.4597222222222222</v>
      </c>
      <c r="CQ526" s="219">
        <v>0.35416666666666702</v>
      </c>
      <c r="CV526" s="219">
        <f t="shared" si="673"/>
        <v>0.23749999999999999</v>
      </c>
      <c r="CW526" s="219">
        <f t="shared" si="673"/>
        <v>0.45277777777777778</v>
      </c>
      <c r="CY526" s="219">
        <v>0.35416666666666702</v>
      </c>
      <c r="DL526" s="1"/>
      <c r="DM526" s="1"/>
    </row>
    <row r="527" spans="68:117" ht="15" hidden="1" customHeight="1">
      <c r="BP527" s="236">
        <f ca="1"/>
        <v>0.35347222222222202</v>
      </c>
      <c r="CN527" s="219">
        <f t="shared" si="672"/>
        <v>0.13055555555555556</v>
      </c>
      <c r="CO527" s="219">
        <f t="shared" si="672"/>
        <v>0.46041666666666664</v>
      </c>
      <c r="CQ527" s="219">
        <v>0.35486111111111102</v>
      </c>
      <c r="CV527" s="219">
        <f t="shared" si="673"/>
        <v>0.23819444444444443</v>
      </c>
      <c r="CW527" s="219">
        <f t="shared" si="673"/>
        <v>0.45347222222222222</v>
      </c>
      <c r="CY527" s="219">
        <v>0.35486111111111102</v>
      </c>
      <c r="DL527" s="1"/>
      <c r="DM527" s="1"/>
    </row>
    <row r="528" spans="68:117" ht="15" hidden="1" customHeight="1">
      <c r="BP528" s="236">
        <f ca="1"/>
        <v>0.35416666666666702</v>
      </c>
      <c r="CN528" s="219">
        <f t="shared" ref="CN528:CO543" si="674">IF(CN527=1,TIME(0,1,0),TIME(HOUR(CN527),MINUTE(CN527),0)+TIME(0,1,0))</f>
        <v>0.13125000000000001</v>
      </c>
      <c r="CO528" s="219">
        <f t="shared" si="674"/>
        <v>0.46111111111111108</v>
      </c>
      <c r="CQ528" s="219">
        <v>0.35555555555555601</v>
      </c>
      <c r="CV528" s="219">
        <f t="shared" ref="CV528:CW543" si="675">IF(CV527=1,TIME(0,1,0),TIME(HOUR(CV527),MINUTE(CV527),0)+TIME(0,1,0))</f>
        <v>0.23888888888888887</v>
      </c>
      <c r="CW528" s="219">
        <f t="shared" si="675"/>
        <v>0.45416666666666666</v>
      </c>
      <c r="CY528" s="219">
        <v>0.35555555555555601</v>
      </c>
      <c r="DL528" s="1"/>
      <c r="DM528" s="1"/>
    </row>
    <row r="529" spans="68:117" ht="15" hidden="1" customHeight="1">
      <c r="BP529" s="236">
        <f ca="1"/>
        <v>0.35486111111111102</v>
      </c>
      <c r="CN529" s="219">
        <f t="shared" si="674"/>
        <v>0.13194444444444445</v>
      </c>
      <c r="CO529" s="219">
        <f t="shared" si="674"/>
        <v>0.46180555555555558</v>
      </c>
      <c r="CQ529" s="219">
        <v>0.35625000000000001</v>
      </c>
      <c r="CV529" s="219">
        <f t="shared" si="675"/>
        <v>0.23958333333333334</v>
      </c>
      <c r="CW529" s="219">
        <f t="shared" si="675"/>
        <v>0.4548611111111111</v>
      </c>
      <c r="CY529" s="219">
        <v>0.35625000000000001</v>
      </c>
      <c r="DL529" s="1"/>
      <c r="DM529" s="1"/>
    </row>
    <row r="530" spans="68:117" ht="15" hidden="1" customHeight="1">
      <c r="BP530" s="236">
        <f ca="1"/>
        <v>0.35555555555555601</v>
      </c>
      <c r="CN530" s="219">
        <f t="shared" si="674"/>
        <v>0.13263888888888889</v>
      </c>
      <c r="CO530" s="219">
        <f t="shared" si="674"/>
        <v>0.46250000000000002</v>
      </c>
      <c r="CQ530" s="219">
        <v>0.35694444444444401</v>
      </c>
      <c r="CV530" s="219">
        <f t="shared" si="675"/>
        <v>0.24027777777777778</v>
      </c>
      <c r="CW530" s="219">
        <f t="shared" si="675"/>
        <v>0.45555555555555555</v>
      </c>
      <c r="CY530" s="219">
        <v>0.35694444444444401</v>
      </c>
      <c r="DL530" s="1"/>
      <c r="DM530" s="1"/>
    </row>
    <row r="531" spans="68:117" ht="15" hidden="1" customHeight="1">
      <c r="BP531" s="236">
        <f ca="1"/>
        <v>0.35625000000000001</v>
      </c>
      <c r="CN531" s="219">
        <f t="shared" si="674"/>
        <v>0.13333333333333333</v>
      </c>
      <c r="CO531" s="219">
        <f t="shared" si="674"/>
        <v>0.46319444444444446</v>
      </c>
      <c r="CQ531" s="219">
        <v>0.35763888888888901</v>
      </c>
      <c r="CV531" s="219">
        <f t="shared" si="675"/>
        <v>0.24097222222222223</v>
      </c>
      <c r="CW531" s="219">
        <f t="shared" si="675"/>
        <v>0.45624999999999999</v>
      </c>
      <c r="CY531" s="219">
        <v>0.35763888888888901</v>
      </c>
      <c r="DL531" s="1"/>
      <c r="DM531" s="1"/>
    </row>
    <row r="532" spans="68:117" ht="15" hidden="1" customHeight="1">
      <c r="BP532" s="236">
        <f ca="1"/>
        <v>0.35694444444444401</v>
      </c>
      <c r="CN532" s="219">
        <f t="shared" si="674"/>
        <v>0.13402777777777777</v>
      </c>
      <c r="CO532" s="219">
        <f t="shared" si="674"/>
        <v>0.46388888888888891</v>
      </c>
      <c r="CQ532" s="219">
        <v>0.358333333333333</v>
      </c>
      <c r="CV532" s="219">
        <f t="shared" si="675"/>
        <v>0.24166666666666667</v>
      </c>
      <c r="CW532" s="219">
        <f t="shared" si="675"/>
        <v>0.45694444444444443</v>
      </c>
      <c r="CY532" s="219">
        <v>0.358333333333333</v>
      </c>
      <c r="DL532" s="1"/>
      <c r="DM532" s="1"/>
    </row>
    <row r="533" spans="68:117" ht="15" hidden="1" customHeight="1">
      <c r="BP533" s="236">
        <f ca="1"/>
        <v>0.35763888888888901</v>
      </c>
      <c r="CN533" s="219">
        <f t="shared" si="674"/>
        <v>0.13472222222222222</v>
      </c>
      <c r="CO533" s="219">
        <f t="shared" si="674"/>
        <v>0.46458333333333335</v>
      </c>
      <c r="CQ533" s="219">
        <v>0.359027777777778</v>
      </c>
      <c r="CV533" s="219">
        <f t="shared" si="675"/>
        <v>0.24236111111111111</v>
      </c>
      <c r="CW533" s="219">
        <f t="shared" si="675"/>
        <v>0.45763888888888887</v>
      </c>
      <c r="CY533" s="219">
        <v>0.359027777777778</v>
      </c>
      <c r="DL533" s="1"/>
      <c r="DM533" s="1"/>
    </row>
    <row r="534" spans="68:117" ht="15" hidden="1" customHeight="1">
      <c r="BP534" s="236">
        <f ca="1"/>
        <v>0.358333333333333</v>
      </c>
      <c r="CN534" s="219">
        <f t="shared" si="674"/>
        <v>0.13541666666666666</v>
      </c>
      <c r="CO534" s="219">
        <f t="shared" si="674"/>
        <v>0.46527777777777779</v>
      </c>
      <c r="CQ534" s="219">
        <v>0.359722222222222</v>
      </c>
      <c r="CV534" s="219">
        <f t="shared" si="675"/>
        <v>0.24305555555555555</v>
      </c>
      <c r="CW534" s="219">
        <f t="shared" si="675"/>
        <v>0.45833333333333331</v>
      </c>
      <c r="CY534" s="219">
        <v>0.359722222222222</v>
      </c>
      <c r="DL534" s="1"/>
      <c r="DM534" s="1"/>
    </row>
    <row r="535" spans="68:117" ht="15" hidden="1" customHeight="1">
      <c r="BP535" s="236">
        <f ca="1"/>
        <v>0.359027777777778</v>
      </c>
      <c r="CN535" s="219">
        <f t="shared" si="674"/>
        <v>0.1361111111111111</v>
      </c>
      <c r="CO535" s="219">
        <f t="shared" si="674"/>
        <v>0.46597222222222223</v>
      </c>
      <c r="CQ535" s="219">
        <v>0.360416666666667</v>
      </c>
      <c r="CV535" s="219">
        <f t="shared" si="675"/>
        <v>0.24374999999999999</v>
      </c>
      <c r="CW535" s="219">
        <f t="shared" si="675"/>
        <v>0.45902777777777776</v>
      </c>
      <c r="CY535" s="219">
        <v>0.360416666666667</v>
      </c>
      <c r="DL535" s="1"/>
      <c r="DM535" s="1"/>
    </row>
    <row r="536" spans="68:117" ht="15" hidden="1" customHeight="1">
      <c r="BP536" s="236">
        <f ca="1"/>
        <v>0.359722222222222</v>
      </c>
      <c r="CN536" s="219">
        <f t="shared" si="674"/>
        <v>0.13680555555555554</v>
      </c>
      <c r="CO536" s="219">
        <f t="shared" si="674"/>
        <v>0.46666666666666667</v>
      </c>
      <c r="CQ536" s="219">
        <v>0.36111111111111099</v>
      </c>
      <c r="CV536" s="219">
        <f t="shared" si="675"/>
        <v>0.24444444444444444</v>
      </c>
      <c r="CW536" s="219">
        <f t="shared" si="675"/>
        <v>0.4597222222222222</v>
      </c>
      <c r="CY536" s="219">
        <v>0.36111111111111099</v>
      </c>
      <c r="DL536" s="1"/>
      <c r="DM536" s="1"/>
    </row>
    <row r="537" spans="68:117" ht="15" hidden="1" customHeight="1">
      <c r="BP537" s="236">
        <f ca="1"/>
        <v>0.360416666666667</v>
      </c>
      <c r="CN537" s="219">
        <f t="shared" si="674"/>
        <v>0.13750000000000001</v>
      </c>
      <c r="CO537" s="219">
        <f t="shared" si="674"/>
        <v>0.46736111111111112</v>
      </c>
      <c r="CQ537" s="219">
        <v>0.36180555555555599</v>
      </c>
      <c r="CV537" s="219">
        <f t="shared" si="675"/>
        <v>0.24513888888888888</v>
      </c>
      <c r="CW537" s="219">
        <f t="shared" si="675"/>
        <v>0.46041666666666664</v>
      </c>
      <c r="CY537" s="219">
        <v>0.36180555555555599</v>
      </c>
      <c r="DL537" s="1"/>
      <c r="DM537" s="1"/>
    </row>
    <row r="538" spans="68:117" ht="15" hidden="1" customHeight="1">
      <c r="BP538" s="236">
        <f ca="1"/>
        <v>0.36111111111111099</v>
      </c>
      <c r="CN538" s="219">
        <f t="shared" si="674"/>
        <v>0.13819444444444445</v>
      </c>
      <c r="CO538" s="219">
        <f t="shared" si="674"/>
        <v>0.46805555555555556</v>
      </c>
      <c r="CQ538" s="219">
        <v>0.36249999999999999</v>
      </c>
      <c r="CV538" s="219">
        <f t="shared" si="675"/>
        <v>0.24583333333333332</v>
      </c>
      <c r="CW538" s="219">
        <f t="shared" si="675"/>
        <v>0.46111111111111108</v>
      </c>
      <c r="CY538" s="219">
        <v>0.36249999999999999</v>
      </c>
      <c r="DL538" s="1"/>
      <c r="DM538" s="1"/>
    </row>
    <row r="539" spans="68:117" ht="15" hidden="1" customHeight="1">
      <c r="BP539" s="236">
        <f ca="1"/>
        <v>0.36180555555555599</v>
      </c>
      <c r="CN539" s="219">
        <f t="shared" si="674"/>
        <v>0.1388888888888889</v>
      </c>
      <c r="CO539" s="219">
        <f t="shared" si="674"/>
        <v>0.46875</v>
      </c>
      <c r="CQ539" s="219">
        <v>0.36319444444444399</v>
      </c>
      <c r="CV539" s="219">
        <f t="shared" si="675"/>
        <v>0.24652777777777776</v>
      </c>
      <c r="CW539" s="219">
        <f t="shared" si="675"/>
        <v>0.46180555555555558</v>
      </c>
      <c r="CY539" s="219">
        <v>0.36319444444444399</v>
      </c>
      <c r="DL539" s="1"/>
      <c r="DM539" s="1"/>
    </row>
    <row r="540" spans="68:117" ht="15" hidden="1" customHeight="1">
      <c r="BP540" s="236">
        <f ca="1"/>
        <v>0.36249999999999999</v>
      </c>
      <c r="CN540" s="219">
        <f t="shared" si="674"/>
        <v>0.13958333333333334</v>
      </c>
      <c r="CO540" s="219">
        <f t="shared" si="674"/>
        <v>0.46944444444444444</v>
      </c>
      <c r="CQ540" s="219">
        <v>0.36388888888888898</v>
      </c>
      <c r="CV540" s="219">
        <f t="shared" si="675"/>
        <v>0.24722222222222223</v>
      </c>
      <c r="CW540" s="219">
        <f t="shared" si="675"/>
        <v>0.46250000000000002</v>
      </c>
      <c r="CY540" s="219">
        <v>0.36388888888888898</v>
      </c>
      <c r="DL540" s="1"/>
      <c r="DM540" s="1"/>
    </row>
    <row r="541" spans="68:117" ht="15" hidden="1" customHeight="1">
      <c r="BP541" s="236">
        <f ca="1"/>
        <v>0.36319444444444399</v>
      </c>
      <c r="CN541" s="219">
        <f t="shared" si="674"/>
        <v>0.14027777777777778</v>
      </c>
      <c r="CO541" s="219">
        <f t="shared" si="674"/>
        <v>0.47013888888888888</v>
      </c>
      <c r="CQ541" s="219">
        <v>0.36458333333333298</v>
      </c>
      <c r="CV541" s="219">
        <f t="shared" si="675"/>
        <v>0.24791666666666667</v>
      </c>
      <c r="CW541" s="219">
        <f t="shared" si="675"/>
        <v>0.46319444444444446</v>
      </c>
      <c r="CY541" s="219">
        <v>0.36458333333333298</v>
      </c>
      <c r="DL541" s="1"/>
      <c r="DM541" s="1"/>
    </row>
    <row r="542" spans="68:117" ht="15" hidden="1" customHeight="1">
      <c r="BP542" s="236">
        <f ca="1"/>
        <v>0.36388888888888898</v>
      </c>
      <c r="CN542" s="219">
        <f t="shared" si="674"/>
        <v>0.14097222222222222</v>
      </c>
      <c r="CO542" s="219">
        <f t="shared" si="674"/>
        <v>0.47083333333333333</v>
      </c>
      <c r="CQ542" s="219">
        <v>0.36527777777777798</v>
      </c>
      <c r="CV542" s="219">
        <f t="shared" si="675"/>
        <v>0.24861111111111112</v>
      </c>
      <c r="CW542" s="219">
        <f t="shared" si="675"/>
        <v>0.46388888888888891</v>
      </c>
      <c r="CY542" s="219">
        <v>0.36527777777777798</v>
      </c>
      <c r="DL542" s="1"/>
      <c r="DM542" s="1"/>
    </row>
    <row r="543" spans="68:117" ht="15" hidden="1" customHeight="1">
      <c r="BP543" s="236">
        <f ca="1"/>
        <v>0.36458333333333298</v>
      </c>
      <c r="CN543" s="219">
        <f t="shared" si="674"/>
        <v>0.14166666666666666</v>
      </c>
      <c r="CO543" s="219">
        <f t="shared" si="674"/>
        <v>0.47152777777777777</v>
      </c>
      <c r="CQ543" s="219">
        <v>0.36597222222222198</v>
      </c>
      <c r="CV543" s="219">
        <f t="shared" si="675"/>
        <v>0.24930555555555556</v>
      </c>
      <c r="CW543" s="219">
        <f t="shared" si="675"/>
        <v>0.46458333333333335</v>
      </c>
      <c r="CY543" s="219">
        <v>0.36597222222222198</v>
      </c>
      <c r="DL543" s="1"/>
      <c r="DM543" s="1"/>
    </row>
    <row r="544" spans="68:117" ht="15" hidden="1" customHeight="1">
      <c r="BP544" s="236">
        <f ca="1"/>
        <v>0.36527777777777798</v>
      </c>
      <c r="CN544" s="219">
        <f t="shared" ref="CN544:CO559" si="676">IF(CN543=1,TIME(0,1,0),TIME(HOUR(CN543),MINUTE(CN543),0)+TIME(0,1,0))</f>
        <v>0.1423611111111111</v>
      </c>
      <c r="CO544" s="219">
        <f t="shared" si="676"/>
        <v>0.47222222222222221</v>
      </c>
      <c r="CQ544" s="219">
        <v>0.36666666666666697</v>
      </c>
      <c r="CV544" s="219">
        <f t="shared" ref="CV544:CW559" si="677">IF(CV543=1,TIME(0,1,0),TIME(HOUR(CV543),MINUTE(CV543),0)+TIME(0,1,0))</f>
        <v>0.25</v>
      </c>
      <c r="CW544" s="219">
        <f t="shared" si="677"/>
        <v>0.46527777777777779</v>
      </c>
      <c r="CY544" s="219">
        <v>0.36666666666666697</v>
      </c>
      <c r="DL544" s="1"/>
      <c r="DM544" s="1"/>
    </row>
    <row r="545" spans="68:117" ht="15" hidden="1" customHeight="1">
      <c r="BP545" s="236">
        <f ca="1"/>
        <v>0.36597222222222198</v>
      </c>
      <c r="CN545" s="219">
        <f t="shared" si="676"/>
        <v>0.14305555555555555</v>
      </c>
      <c r="CO545" s="219">
        <f t="shared" si="676"/>
        <v>0.47291666666666665</v>
      </c>
      <c r="CQ545" s="219">
        <v>0.36736111111111103</v>
      </c>
      <c r="CV545" s="219">
        <f t="shared" si="677"/>
        <v>0.25069444444444444</v>
      </c>
      <c r="CW545" s="219">
        <f t="shared" si="677"/>
        <v>0.46597222222222223</v>
      </c>
      <c r="CY545" s="219">
        <v>0.36736111111111103</v>
      </c>
      <c r="DL545" s="1"/>
      <c r="DM545" s="1"/>
    </row>
    <row r="546" spans="68:117" ht="15" hidden="1" customHeight="1">
      <c r="BP546" s="236">
        <f ca="1"/>
        <v>0.36666666666666697</v>
      </c>
      <c r="CN546" s="219">
        <f t="shared" si="676"/>
        <v>0.14374999999999999</v>
      </c>
      <c r="CO546" s="219">
        <f t="shared" si="676"/>
        <v>0.47361111111111109</v>
      </c>
      <c r="CQ546" s="219">
        <v>0.36805555555555602</v>
      </c>
      <c r="CV546" s="219">
        <f t="shared" si="677"/>
        <v>0.25138888888888888</v>
      </c>
      <c r="CW546" s="219">
        <f t="shared" si="677"/>
        <v>0.46666666666666667</v>
      </c>
      <c r="CY546" s="219">
        <v>0.36805555555555602</v>
      </c>
      <c r="DL546" s="1"/>
      <c r="DM546" s="1"/>
    </row>
    <row r="547" spans="68:117" ht="15" hidden="1" customHeight="1">
      <c r="BP547" s="236">
        <f ca="1"/>
        <v>0.36736111111111103</v>
      </c>
      <c r="CN547" s="219">
        <f t="shared" si="676"/>
        <v>0.14444444444444443</v>
      </c>
      <c r="CO547" s="219">
        <f t="shared" si="676"/>
        <v>0.47430555555555554</v>
      </c>
      <c r="CQ547" s="219">
        <v>0.36875000000000002</v>
      </c>
      <c r="CV547" s="219">
        <f t="shared" si="677"/>
        <v>0.25208333333333333</v>
      </c>
      <c r="CW547" s="219">
        <f t="shared" si="677"/>
        <v>0.46736111111111112</v>
      </c>
      <c r="CY547" s="219">
        <v>0.36875000000000002</v>
      </c>
      <c r="DL547" s="1"/>
      <c r="DM547" s="1"/>
    </row>
    <row r="548" spans="68:117" ht="15" hidden="1" customHeight="1">
      <c r="BP548" s="236">
        <f ca="1"/>
        <v>0.36805555555555602</v>
      </c>
      <c r="CN548" s="219">
        <f t="shared" si="676"/>
        <v>0.14513888888888887</v>
      </c>
      <c r="CO548" s="219">
        <f t="shared" si="676"/>
        <v>0.47499999999999998</v>
      </c>
      <c r="CQ548" s="219">
        <v>0.36944444444444402</v>
      </c>
      <c r="CV548" s="219">
        <f t="shared" si="677"/>
        <v>0.25277777777777777</v>
      </c>
      <c r="CW548" s="219">
        <f t="shared" si="677"/>
        <v>0.46805555555555556</v>
      </c>
      <c r="CY548" s="219">
        <v>0.36944444444444402</v>
      </c>
      <c r="DL548" s="1"/>
      <c r="DM548" s="1"/>
    </row>
    <row r="549" spans="68:117" ht="15" hidden="1" customHeight="1">
      <c r="BP549" s="236">
        <f ca="1"/>
        <v>0.36875000000000002</v>
      </c>
      <c r="CN549" s="219">
        <f t="shared" si="676"/>
        <v>0.14583333333333334</v>
      </c>
      <c r="CO549" s="219">
        <f t="shared" si="676"/>
        <v>0.47569444444444442</v>
      </c>
      <c r="CQ549" s="219">
        <v>0.37013888888888902</v>
      </c>
      <c r="CV549" s="219">
        <f t="shared" si="677"/>
        <v>0.25347222222222221</v>
      </c>
      <c r="CW549" s="219">
        <f t="shared" si="677"/>
        <v>0.46875</v>
      </c>
      <c r="CY549" s="219">
        <v>0.37013888888888902</v>
      </c>
      <c r="DL549" s="1"/>
      <c r="DM549" s="1"/>
    </row>
    <row r="550" spans="68:117" ht="15" hidden="1" customHeight="1">
      <c r="BP550" s="236">
        <f ca="1"/>
        <v>0.36944444444444402</v>
      </c>
      <c r="CN550" s="219">
        <f t="shared" si="676"/>
        <v>0.14652777777777778</v>
      </c>
      <c r="CO550" s="219">
        <f t="shared" si="676"/>
        <v>0.47638888888888886</v>
      </c>
      <c r="CQ550" s="219">
        <v>0.37083333333333302</v>
      </c>
      <c r="CV550" s="219">
        <f t="shared" si="677"/>
        <v>0.25416666666666665</v>
      </c>
      <c r="CW550" s="219">
        <f t="shared" si="677"/>
        <v>0.46944444444444444</v>
      </c>
      <c r="CY550" s="219">
        <v>0.37083333333333302</v>
      </c>
      <c r="DL550" s="1"/>
      <c r="DM550" s="1"/>
    </row>
    <row r="551" spans="68:117" ht="15" hidden="1" customHeight="1">
      <c r="BP551" s="236">
        <f ca="1"/>
        <v>0.37013888888888902</v>
      </c>
      <c r="CN551" s="219">
        <f t="shared" si="676"/>
        <v>0.14722222222222223</v>
      </c>
      <c r="CO551" s="219">
        <f t="shared" si="676"/>
        <v>0.4770833333333333</v>
      </c>
      <c r="CQ551" s="219">
        <v>0.37152777777777801</v>
      </c>
      <c r="CV551" s="219">
        <f t="shared" si="677"/>
        <v>0.25486111111111109</v>
      </c>
      <c r="CW551" s="219">
        <f t="shared" si="677"/>
        <v>0.47013888888888888</v>
      </c>
      <c r="CY551" s="219">
        <v>0.37152777777777801</v>
      </c>
      <c r="DL551" s="1"/>
      <c r="DM551" s="1"/>
    </row>
    <row r="552" spans="68:117" ht="15" hidden="1" customHeight="1">
      <c r="BP552" s="236">
        <f ca="1"/>
        <v>0.37083333333333302</v>
      </c>
      <c r="CN552" s="219">
        <f t="shared" si="676"/>
        <v>0.14791666666666667</v>
      </c>
      <c r="CO552" s="219">
        <f t="shared" si="676"/>
        <v>0.4777777777777778</v>
      </c>
      <c r="CQ552" s="219">
        <v>0.37222222222222201</v>
      </c>
      <c r="CV552" s="219">
        <f t="shared" si="677"/>
        <v>0.25555555555555554</v>
      </c>
      <c r="CW552" s="219">
        <f t="shared" si="677"/>
        <v>0.47083333333333333</v>
      </c>
      <c r="CY552" s="219">
        <v>0.37222222222222201</v>
      </c>
      <c r="DL552" s="1"/>
      <c r="DM552" s="1"/>
    </row>
    <row r="553" spans="68:117" ht="15" hidden="1" customHeight="1">
      <c r="BP553" s="236">
        <f ca="1"/>
        <v>0.37152777777777801</v>
      </c>
      <c r="CN553" s="219">
        <f t="shared" si="676"/>
        <v>0.14861111111111111</v>
      </c>
      <c r="CO553" s="219">
        <f t="shared" si="676"/>
        <v>0.47847222222222224</v>
      </c>
      <c r="CQ553" s="219">
        <v>0.37291666666666701</v>
      </c>
      <c r="CV553" s="219">
        <f t="shared" si="677"/>
        <v>0.25624999999999998</v>
      </c>
      <c r="CW553" s="219">
        <f t="shared" si="677"/>
        <v>0.47152777777777777</v>
      </c>
      <c r="CY553" s="219">
        <v>0.37291666666666701</v>
      </c>
      <c r="DL553" s="1"/>
      <c r="DM553" s="1"/>
    </row>
    <row r="554" spans="68:117" ht="15" hidden="1" customHeight="1">
      <c r="BP554" s="236">
        <f ca="1"/>
        <v>0.37222222222222201</v>
      </c>
      <c r="CN554" s="219">
        <f t="shared" si="676"/>
        <v>0.14930555555555555</v>
      </c>
      <c r="CO554" s="219">
        <f t="shared" si="676"/>
        <v>0.47916666666666669</v>
      </c>
      <c r="CQ554" s="219">
        <v>0.37361111111111101</v>
      </c>
      <c r="CV554" s="219">
        <f t="shared" si="677"/>
        <v>0.25694444444444442</v>
      </c>
      <c r="CW554" s="219">
        <f t="shared" si="677"/>
        <v>0.47222222222222221</v>
      </c>
      <c r="CY554" s="219">
        <v>0.37361111111111101</v>
      </c>
      <c r="DL554" s="1"/>
      <c r="DM554" s="1"/>
    </row>
    <row r="555" spans="68:117" ht="15" hidden="1" customHeight="1">
      <c r="BP555" s="236">
        <f ca="1"/>
        <v>0.37291666666666701</v>
      </c>
      <c r="CN555" s="219">
        <f t="shared" si="676"/>
        <v>0.15</v>
      </c>
      <c r="CO555" s="219">
        <f t="shared" si="676"/>
        <v>0.47986111111111113</v>
      </c>
      <c r="CQ555" s="219">
        <v>0.374305555555556</v>
      </c>
      <c r="CV555" s="219">
        <f t="shared" si="677"/>
        <v>0.25763888888888886</v>
      </c>
      <c r="CW555" s="219">
        <f t="shared" si="677"/>
        <v>0.47291666666666665</v>
      </c>
      <c r="CY555" s="219">
        <v>0.374305555555556</v>
      </c>
      <c r="DL555" s="1"/>
      <c r="DM555" s="1"/>
    </row>
    <row r="556" spans="68:117" ht="15" hidden="1" customHeight="1">
      <c r="BP556" s="236">
        <f ca="1"/>
        <v>0.37361111111111101</v>
      </c>
      <c r="CN556" s="219">
        <f t="shared" si="676"/>
        <v>0.15069444444444444</v>
      </c>
      <c r="CO556" s="219">
        <f t="shared" si="676"/>
        <v>0.48055555555555557</v>
      </c>
      <c r="CQ556" s="219">
        <v>0.375</v>
      </c>
      <c r="CV556" s="219">
        <f t="shared" si="677"/>
        <v>0.2583333333333333</v>
      </c>
      <c r="CW556" s="219">
        <f t="shared" si="677"/>
        <v>0.47361111111111109</v>
      </c>
      <c r="CY556" s="219">
        <v>0.375</v>
      </c>
      <c r="DL556" s="1"/>
      <c r="DM556" s="1"/>
    </row>
    <row r="557" spans="68:117" ht="15" hidden="1" customHeight="1">
      <c r="BP557" s="236">
        <f ca="1"/>
        <v>0.374305555555556</v>
      </c>
      <c r="CN557" s="219">
        <f t="shared" si="676"/>
        <v>0.15138888888888888</v>
      </c>
      <c r="CO557" s="219">
        <f t="shared" si="676"/>
        <v>0.48125000000000001</v>
      </c>
      <c r="CQ557" s="219">
        <v>0.375694444444444</v>
      </c>
      <c r="CV557" s="219">
        <f t="shared" si="677"/>
        <v>0.2590277777777778</v>
      </c>
      <c r="CW557" s="219">
        <f t="shared" si="677"/>
        <v>0.47430555555555554</v>
      </c>
      <c r="CY557" s="219">
        <v>0.375694444444444</v>
      </c>
      <c r="DL557" s="1"/>
      <c r="DM557" s="1"/>
    </row>
    <row r="558" spans="68:117" ht="15" hidden="1" customHeight="1">
      <c r="BP558" s="236">
        <f ca="1"/>
        <v>0.375</v>
      </c>
      <c r="CN558" s="219">
        <f t="shared" si="676"/>
        <v>0.15208333333333332</v>
      </c>
      <c r="CO558" s="219">
        <f t="shared" si="676"/>
        <v>0.48194444444444445</v>
      </c>
      <c r="CQ558" s="219">
        <v>0.37638888888888899</v>
      </c>
      <c r="CV558" s="219">
        <f t="shared" si="677"/>
        <v>0.25972222222222224</v>
      </c>
      <c r="CW558" s="219">
        <f t="shared" si="677"/>
        <v>0.47499999999999998</v>
      </c>
      <c r="CY558" s="219">
        <v>0.37638888888888899</v>
      </c>
      <c r="DL558" s="1"/>
      <c r="DM558" s="1"/>
    </row>
    <row r="559" spans="68:117" ht="15" hidden="1" customHeight="1">
      <c r="BP559" s="236">
        <f ca="1"/>
        <v>0.375694444444444</v>
      </c>
      <c r="CN559" s="219">
        <f t="shared" si="676"/>
        <v>0.15277777777777776</v>
      </c>
      <c r="CO559" s="219">
        <f t="shared" si="676"/>
        <v>0.4826388888888889</v>
      </c>
      <c r="CQ559" s="219">
        <v>0.37708333333333299</v>
      </c>
      <c r="CV559" s="219">
        <f t="shared" si="677"/>
        <v>0.26041666666666669</v>
      </c>
      <c r="CW559" s="219">
        <f t="shared" si="677"/>
        <v>0.47569444444444442</v>
      </c>
      <c r="CY559" s="219">
        <v>0.37708333333333299</v>
      </c>
      <c r="DL559" s="1"/>
      <c r="DM559" s="1"/>
    </row>
    <row r="560" spans="68:117" ht="15" hidden="1" customHeight="1">
      <c r="BP560" s="236">
        <f ca="1"/>
        <v>0.37638888888888899</v>
      </c>
      <c r="CN560" s="219">
        <f t="shared" ref="CN560:CO575" si="678">IF(CN559=1,TIME(0,1,0),TIME(HOUR(CN559),MINUTE(CN559),0)+TIME(0,1,0))</f>
        <v>0.15347222222222223</v>
      </c>
      <c r="CO560" s="219">
        <f t="shared" si="678"/>
        <v>0.48333333333333334</v>
      </c>
      <c r="CQ560" s="219">
        <v>0.37777777777777799</v>
      </c>
      <c r="CV560" s="219">
        <f t="shared" ref="CV560:CW575" si="679">IF(CV559=1,TIME(0,1,0),TIME(HOUR(CV559),MINUTE(CV559),0)+TIME(0,1,0))</f>
        <v>0.26111111111111113</v>
      </c>
      <c r="CW560" s="219">
        <f t="shared" si="679"/>
        <v>0.47638888888888886</v>
      </c>
      <c r="CY560" s="219">
        <v>0.37777777777777799</v>
      </c>
      <c r="DL560" s="1"/>
      <c r="DM560" s="1"/>
    </row>
    <row r="561" spans="68:117" ht="15" hidden="1" customHeight="1">
      <c r="BP561" s="236">
        <f ca="1"/>
        <v>0.37708333333333299</v>
      </c>
      <c r="CN561" s="219">
        <f t="shared" si="678"/>
        <v>0.15416666666666667</v>
      </c>
      <c r="CO561" s="219">
        <f t="shared" si="678"/>
        <v>0.48402777777777778</v>
      </c>
      <c r="CQ561" s="219">
        <v>0.37847222222222199</v>
      </c>
      <c r="CV561" s="219">
        <f t="shared" si="679"/>
        <v>0.26180555555555557</v>
      </c>
      <c r="CW561" s="219">
        <f t="shared" si="679"/>
        <v>0.4770833333333333</v>
      </c>
      <c r="CY561" s="219">
        <v>0.37847222222222199</v>
      </c>
      <c r="DL561" s="1"/>
      <c r="DM561" s="1"/>
    </row>
    <row r="562" spans="68:117" ht="15" hidden="1" customHeight="1">
      <c r="BP562" s="236">
        <f ca="1"/>
        <v>0.37777777777777799</v>
      </c>
      <c r="CN562" s="219">
        <f t="shared" si="678"/>
        <v>0.15486111111111112</v>
      </c>
      <c r="CO562" s="219">
        <f t="shared" si="678"/>
        <v>0.48472222222222222</v>
      </c>
      <c r="CQ562" s="219">
        <v>0.37916666666666698</v>
      </c>
      <c r="CV562" s="219">
        <f t="shared" si="679"/>
        <v>0.26250000000000001</v>
      </c>
      <c r="CW562" s="219">
        <f t="shared" si="679"/>
        <v>0.4777777777777778</v>
      </c>
      <c r="CY562" s="219">
        <v>0.37916666666666698</v>
      </c>
      <c r="DL562" s="1"/>
      <c r="DM562" s="1"/>
    </row>
    <row r="563" spans="68:117" ht="15" hidden="1" customHeight="1">
      <c r="BP563" s="236">
        <f ca="1"/>
        <v>0.37847222222222199</v>
      </c>
      <c r="CN563" s="219">
        <f t="shared" si="678"/>
        <v>0.15555555555555556</v>
      </c>
      <c r="CO563" s="219">
        <f t="shared" si="678"/>
        <v>0.48541666666666666</v>
      </c>
      <c r="CQ563" s="219">
        <v>0.37986111111111098</v>
      </c>
      <c r="CV563" s="219">
        <f t="shared" si="679"/>
        <v>0.26319444444444445</v>
      </c>
      <c r="CW563" s="219">
        <f t="shared" si="679"/>
        <v>0.47847222222222224</v>
      </c>
      <c r="CY563" s="219">
        <v>0.37986111111111098</v>
      </c>
      <c r="DL563" s="1"/>
      <c r="DM563" s="1"/>
    </row>
    <row r="564" spans="68:117" ht="15" hidden="1" customHeight="1">
      <c r="BP564" s="236">
        <f ca="1"/>
        <v>0.37916666666666698</v>
      </c>
      <c r="CN564" s="219">
        <f t="shared" si="678"/>
        <v>0.15625</v>
      </c>
      <c r="CO564" s="219">
        <f t="shared" si="678"/>
        <v>0.4861111111111111</v>
      </c>
      <c r="CQ564" s="219">
        <v>0.38055555555555598</v>
      </c>
      <c r="CV564" s="219">
        <f t="shared" si="679"/>
        <v>0.2638888888888889</v>
      </c>
      <c r="CW564" s="219">
        <f t="shared" si="679"/>
        <v>0.47916666666666669</v>
      </c>
      <c r="CY564" s="219">
        <v>0.38055555555555598</v>
      </c>
      <c r="DL564" s="1"/>
      <c r="DM564" s="1"/>
    </row>
    <row r="565" spans="68:117" ht="15" hidden="1" customHeight="1">
      <c r="BP565" s="236">
        <f ca="1"/>
        <v>0.37986111111111098</v>
      </c>
      <c r="CN565" s="219">
        <f t="shared" si="678"/>
        <v>0.15694444444444444</v>
      </c>
      <c r="CO565" s="219">
        <f t="shared" si="678"/>
        <v>0.48680555555555555</v>
      </c>
      <c r="CQ565" s="219">
        <v>0.38124999999999998</v>
      </c>
      <c r="CV565" s="219">
        <f t="shared" si="679"/>
        <v>0.26458333333333334</v>
      </c>
      <c r="CW565" s="219">
        <f t="shared" si="679"/>
        <v>0.47986111111111113</v>
      </c>
      <c r="CY565" s="219">
        <v>0.38124999999999998</v>
      </c>
      <c r="DL565" s="1"/>
      <c r="DM565" s="1"/>
    </row>
    <row r="566" spans="68:117" ht="15" hidden="1" customHeight="1">
      <c r="BP566" s="236">
        <f ca="1"/>
        <v>0.38055555555555598</v>
      </c>
      <c r="CN566" s="219">
        <f t="shared" si="678"/>
        <v>0.15763888888888888</v>
      </c>
      <c r="CO566" s="219">
        <f t="shared" si="678"/>
        <v>0.48749999999999999</v>
      </c>
      <c r="CQ566" s="219">
        <v>0.38194444444444398</v>
      </c>
      <c r="CV566" s="219">
        <f t="shared" si="679"/>
        <v>0.26527777777777778</v>
      </c>
      <c r="CW566" s="219">
        <f t="shared" si="679"/>
        <v>0.48055555555555557</v>
      </c>
      <c r="CY566" s="219">
        <v>0.38194444444444398</v>
      </c>
      <c r="DL566" s="1"/>
      <c r="DM566" s="1"/>
    </row>
    <row r="567" spans="68:117" ht="15" hidden="1" customHeight="1">
      <c r="BP567" s="236">
        <f ca="1"/>
        <v>0.38124999999999998</v>
      </c>
      <c r="CN567" s="219">
        <f t="shared" si="678"/>
        <v>0.15833333333333333</v>
      </c>
      <c r="CO567" s="219">
        <f t="shared" si="678"/>
        <v>0.48819444444444443</v>
      </c>
      <c r="CQ567" s="219">
        <v>0.38263888888888897</v>
      </c>
      <c r="CV567" s="219">
        <f t="shared" si="679"/>
        <v>0.26597222222222222</v>
      </c>
      <c r="CW567" s="219">
        <f t="shared" si="679"/>
        <v>0.48125000000000001</v>
      </c>
      <c r="CY567" s="219">
        <v>0.38263888888888897</v>
      </c>
      <c r="DL567" s="1"/>
      <c r="DM567" s="1"/>
    </row>
    <row r="568" spans="68:117" ht="15" hidden="1" customHeight="1">
      <c r="BP568" s="236">
        <f ca="1"/>
        <v>0.38194444444444398</v>
      </c>
      <c r="CN568" s="219">
        <f t="shared" si="678"/>
        <v>0.15902777777777777</v>
      </c>
      <c r="CO568" s="219">
        <f t="shared" si="678"/>
        <v>0.48888888888888887</v>
      </c>
      <c r="CQ568" s="219">
        <v>0.38333333333333303</v>
      </c>
      <c r="CV568" s="219">
        <f t="shared" si="679"/>
        <v>0.26666666666666666</v>
      </c>
      <c r="CW568" s="219">
        <f t="shared" si="679"/>
        <v>0.48194444444444445</v>
      </c>
      <c r="CY568" s="219">
        <v>0.38333333333333303</v>
      </c>
      <c r="DL568" s="1"/>
      <c r="DM568" s="1"/>
    </row>
    <row r="569" spans="68:117" ht="15" hidden="1" customHeight="1">
      <c r="BP569" s="236">
        <f ca="1"/>
        <v>0.38263888888888897</v>
      </c>
      <c r="CN569" s="219">
        <f t="shared" si="678"/>
        <v>0.15972222222222221</v>
      </c>
      <c r="CO569" s="219">
        <f t="shared" si="678"/>
        <v>0.48958333333333331</v>
      </c>
      <c r="CQ569" s="219">
        <v>0.38402777777777802</v>
      </c>
      <c r="CV569" s="219">
        <f t="shared" si="679"/>
        <v>0.2673611111111111</v>
      </c>
      <c r="CW569" s="219">
        <f t="shared" si="679"/>
        <v>0.4826388888888889</v>
      </c>
      <c r="CY569" s="219">
        <v>0.38402777777777802</v>
      </c>
      <c r="DL569" s="1"/>
      <c r="DM569" s="1"/>
    </row>
    <row r="570" spans="68:117" ht="15" hidden="1" customHeight="1">
      <c r="BP570" s="236">
        <f ca="1"/>
        <v>0.38333333333333303</v>
      </c>
      <c r="CN570" s="219">
        <f t="shared" si="678"/>
        <v>0.16041666666666665</v>
      </c>
      <c r="CO570" s="219">
        <f t="shared" si="678"/>
        <v>0.49027777777777776</v>
      </c>
      <c r="CQ570" s="219">
        <v>0.38472222222222202</v>
      </c>
      <c r="CV570" s="219">
        <f t="shared" si="679"/>
        <v>0.26805555555555555</v>
      </c>
      <c r="CW570" s="219">
        <f t="shared" si="679"/>
        <v>0.48333333333333334</v>
      </c>
      <c r="CY570" s="219">
        <v>0.38472222222222202</v>
      </c>
      <c r="DL570" s="1"/>
      <c r="DM570" s="1"/>
    </row>
    <row r="571" spans="68:117" ht="15" hidden="1" customHeight="1">
      <c r="BP571" s="236">
        <f ca="1"/>
        <v>0.38402777777777802</v>
      </c>
      <c r="CN571" s="219">
        <f t="shared" si="678"/>
        <v>0.16111111111111112</v>
      </c>
      <c r="CO571" s="219">
        <f t="shared" si="678"/>
        <v>0.4909722222222222</v>
      </c>
      <c r="CQ571" s="219">
        <v>0.38541666666666702</v>
      </c>
      <c r="CV571" s="219">
        <f t="shared" si="679"/>
        <v>0.26874999999999999</v>
      </c>
      <c r="CW571" s="219">
        <f t="shared" si="679"/>
        <v>0.48402777777777778</v>
      </c>
      <c r="CY571" s="219">
        <v>0.38541666666666702</v>
      </c>
      <c r="DL571" s="1"/>
      <c r="DM571" s="1"/>
    </row>
    <row r="572" spans="68:117" ht="15" hidden="1" customHeight="1">
      <c r="BP572" s="236">
        <f ca="1"/>
        <v>0.38472222222222202</v>
      </c>
      <c r="CN572" s="219">
        <f t="shared" si="678"/>
        <v>0.16180555555555556</v>
      </c>
      <c r="CO572" s="219">
        <f t="shared" si="678"/>
        <v>0.49166666666666664</v>
      </c>
      <c r="CQ572" s="219">
        <v>0.38611111111111102</v>
      </c>
      <c r="CV572" s="219">
        <f t="shared" si="679"/>
        <v>0.26944444444444443</v>
      </c>
      <c r="CW572" s="219">
        <f t="shared" si="679"/>
        <v>0.48472222222222222</v>
      </c>
      <c r="CY572" s="219">
        <v>0.38611111111111102</v>
      </c>
      <c r="DL572" s="1"/>
      <c r="DM572" s="1"/>
    </row>
    <row r="573" spans="68:117" ht="15" hidden="1" customHeight="1">
      <c r="BP573" s="236">
        <f ca="1"/>
        <v>0.38541666666666702</v>
      </c>
      <c r="CN573" s="219">
        <f t="shared" si="678"/>
        <v>0.16250000000000001</v>
      </c>
      <c r="CO573" s="219">
        <f t="shared" si="678"/>
        <v>0.49236111111111108</v>
      </c>
      <c r="CQ573" s="219">
        <v>0.38680555555555601</v>
      </c>
      <c r="CV573" s="219">
        <f t="shared" si="679"/>
        <v>0.27013888888888887</v>
      </c>
      <c r="CW573" s="219">
        <f t="shared" si="679"/>
        <v>0.48541666666666666</v>
      </c>
      <c r="CY573" s="219">
        <v>0.38680555555555601</v>
      </c>
      <c r="DL573" s="1"/>
      <c r="DM573" s="1"/>
    </row>
    <row r="574" spans="68:117" ht="15" hidden="1" customHeight="1">
      <c r="BP574" s="236">
        <f ca="1"/>
        <v>0.38611111111111102</v>
      </c>
      <c r="CN574" s="219">
        <f t="shared" si="678"/>
        <v>0.16319444444444445</v>
      </c>
      <c r="CO574" s="219">
        <f t="shared" si="678"/>
        <v>0.49305555555555558</v>
      </c>
      <c r="CQ574" s="219">
        <v>0.38750000000000001</v>
      </c>
      <c r="CV574" s="219">
        <f t="shared" si="679"/>
        <v>0.27083333333333331</v>
      </c>
      <c r="CW574" s="219">
        <f t="shared" si="679"/>
        <v>0.4861111111111111</v>
      </c>
      <c r="CY574" s="219">
        <v>0.38750000000000001</v>
      </c>
      <c r="DL574" s="1"/>
      <c r="DM574" s="1"/>
    </row>
    <row r="575" spans="68:117" ht="15" hidden="1" customHeight="1">
      <c r="BP575" s="236">
        <f ca="1"/>
        <v>0.38680555555555601</v>
      </c>
      <c r="CN575" s="219">
        <f t="shared" si="678"/>
        <v>0.16388888888888889</v>
      </c>
      <c r="CO575" s="219">
        <f t="shared" si="678"/>
        <v>0.49375000000000002</v>
      </c>
      <c r="CQ575" s="219">
        <v>0.38819444444444401</v>
      </c>
      <c r="CV575" s="219">
        <f t="shared" si="679"/>
        <v>0.27152777777777776</v>
      </c>
      <c r="CW575" s="219">
        <f t="shared" si="679"/>
        <v>0.48680555555555555</v>
      </c>
      <c r="CY575" s="219">
        <v>0.38819444444444401</v>
      </c>
      <c r="DL575" s="1"/>
      <c r="DM575" s="1"/>
    </row>
    <row r="576" spans="68:117" ht="15" hidden="1" customHeight="1">
      <c r="BP576" s="236">
        <f ca="1"/>
        <v>0.38750000000000001</v>
      </c>
      <c r="CN576" s="219">
        <f t="shared" ref="CN576:CO591" si="680">IF(CN575=1,TIME(0,1,0),TIME(HOUR(CN575),MINUTE(CN575),0)+TIME(0,1,0))</f>
        <v>0.16458333333333333</v>
      </c>
      <c r="CO576" s="219">
        <f t="shared" si="680"/>
        <v>0.49444444444444446</v>
      </c>
      <c r="CQ576" s="219">
        <v>0.38888888888888901</v>
      </c>
      <c r="CV576" s="219">
        <f t="shared" ref="CV576:CW591" si="681">IF(CV575=1,TIME(0,1,0),TIME(HOUR(CV575),MINUTE(CV575),0)+TIME(0,1,0))</f>
        <v>0.2722222222222222</v>
      </c>
      <c r="CW576" s="219">
        <f t="shared" si="681"/>
        <v>0.48749999999999999</v>
      </c>
      <c r="CY576" s="219">
        <v>0.38888888888888901</v>
      </c>
      <c r="DL576" s="1"/>
      <c r="DM576" s="1"/>
    </row>
    <row r="577" spans="68:117" ht="15" hidden="1" customHeight="1">
      <c r="BP577" s="236">
        <f ca="1"/>
        <v>0.38819444444444401</v>
      </c>
      <c r="CN577" s="219">
        <f t="shared" si="680"/>
        <v>0.16527777777777777</v>
      </c>
      <c r="CO577" s="219">
        <f t="shared" si="680"/>
        <v>0.49513888888888891</v>
      </c>
      <c r="CQ577" s="219">
        <v>0.389583333333333</v>
      </c>
      <c r="CV577" s="219">
        <f t="shared" si="681"/>
        <v>0.27291666666666664</v>
      </c>
      <c r="CW577" s="219">
        <f t="shared" si="681"/>
        <v>0.48819444444444443</v>
      </c>
      <c r="CY577" s="219">
        <v>0.389583333333333</v>
      </c>
      <c r="DL577" s="1"/>
      <c r="DM577" s="1"/>
    </row>
    <row r="578" spans="68:117" ht="15" hidden="1" customHeight="1">
      <c r="BP578" s="236">
        <f ca="1"/>
        <v>0.38888888888888901</v>
      </c>
      <c r="CN578" s="219">
        <f t="shared" si="680"/>
        <v>0.16597222222222222</v>
      </c>
      <c r="CO578" s="219">
        <f t="shared" si="680"/>
        <v>0.49583333333333335</v>
      </c>
      <c r="CQ578" s="219">
        <v>0.390277777777778</v>
      </c>
      <c r="CV578" s="219">
        <f t="shared" si="681"/>
        <v>0.27361111111111108</v>
      </c>
      <c r="CW578" s="219">
        <f t="shared" si="681"/>
        <v>0.48888888888888887</v>
      </c>
      <c r="CY578" s="219">
        <v>0.390277777777778</v>
      </c>
      <c r="DL578" s="1"/>
      <c r="DM578" s="1"/>
    </row>
    <row r="579" spans="68:117" ht="15" hidden="1" customHeight="1">
      <c r="BP579" s="236">
        <f ca="1"/>
        <v>0.389583333333333</v>
      </c>
      <c r="CN579" s="219">
        <f t="shared" si="680"/>
        <v>0.16666666666666666</v>
      </c>
      <c r="CO579" s="219">
        <f t="shared" si="680"/>
        <v>0.49652777777777779</v>
      </c>
      <c r="CQ579" s="219">
        <v>0.390972222222222</v>
      </c>
      <c r="CV579" s="219">
        <f t="shared" si="681"/>
        <v>0.27430555555555558</v>
      </c>
      <c r="CW579" s="219">
        <f t="shared" si="681"/>
        <v>0.48958333333333331</v>
      </c>
      <c r="CY579" s="219">
        <v>0.390972222222222</v>
      </c>
      <c r="DL579" s="1"/>
      <c r="DM579" s="1"/>
    </row>
    <row r="580" spans="68:117" ht="15" hidden="1" customHeight="1">
      <c r="BP580" s="236">
        <f ca="1"/>
        <v>0.390277777777778</v>
      </c>
      <c r="CN580" s="219">
        <f t="shared" si="680"/>
        <v>0.1673611111111111</v>
      </c>
      <c r="CO580" s="219">
        <f t="shared" si="680"/>
        <v>0.49722222222222223</v>
      </c>
      <c r="CQ580" s="219">
        <v>0.391666666666667</v>
      </c>
      <c r="CV580" s="219">
        <f t="shared" si="681"/>
        <v>0.27500000000000002</v>
      </c>
      <c r="CW580" s="219">
        <f t="shared" si="681"/>
        <v>0.49027777777777776</v>
      </c>
      <c r="CY580" s="219">
        <v>0.391666666666667</v>
      </c>
      <c r="DL580" s="1"/>
      <c r="DM580" s="1"/>
    </row>
    <row r="581" spans="68:117" ht="15" hidden="1" customHeight="1">
      <c r="BP581" s="236">
        <f ca="1"/>
        <v>0.390972222222222</v>
      </c>
      <c r="CN581" s="219">
        <f t="shared" si="680"/>
        <v>0.16805555555555554</v>
      </c>
      <c r="CO581" s="219">
        <f t="shared" si="680"/>
        <v>0.49791666666666667</v>
      </c>
      <c r="CQ581" s="219">
        <v>0.39236111111111099</v>
      </c>
      <c r="CV581" s="219">
        <f t="shared" si="681"/>
        <v>0.27569444444444446</v>
      </c>
      <c r="CW581" s="219">
        <f t="shared" si="681"/>
        <v>0.4909722222222222</v>
      </c>
      <c r="CY581" s="219">
        <v>0.39236111111111099</v>
      </c>
      <c r="DL581" s="1"/>
      <c r="DM581" s="1"/>
    </row>
    <row r="582" spans="68:117" ht="15" hidden="1" customHeight="1">
      <c r="BP582" s="236">
        <f ca="1"/>
        <v>0.391666666666667</v>
      </c>
      <c r="CN582" s="219">
        <f t="shared" si="680"/>
        <v>0.16875000000000001</v>
      </c>
      <c r="CO582" s="219">
        <f t="shared" si="680"/>
        <v>0.49861111111111112</v>
      </c>
      <c r="CQ582" s="219">
        <v>0.39305555555555599</v>
      </c>
      <c r="CV582" s="219">
        <f t="shared" si="681"/>
        <v>0.27638888888888891</v>
      </c>
      <c r="CW582" s="219">
        <f t="shared" si="681"/>
        <v>0.49166666666666664</v>
      </c>
      <c r="CY582" s="219">
        <v>0.39305555555555599</v>
      </c>
      <c r="DL582" s="1"/>
      <c r="DM582" s="1"/>
    </row>
    <row r="583" spans="68:117" ht="15" hidden="1" customHeight="1">
      <c r="BP583" s="236">
        <f ca="1"/>
        <v>0.39236111111111099</v>
      </c>
      <c r="CN583" s="219">
        <f t="shared" si="680"/>
        <v>0.16944444444444445</v>
      </c>
      <c r="CO583" s="219">
        <f t="shared" si="680"/>
        <v>0.49930555555555556</v>
      </c>
      <c r="CQ583" s="219">
        <v>0.39374999999999999</v>
      </c>
      <c r="CV583" s="219">
        <f t="shared" si="681"/>
        <v>0.27708333333333335</v>
      </c>
      <c r="CW583" s="219">
        <f t="shared" si="681"/>
        <v>0.49236111111111108</v>
      </c>
      <c r="CY583" s="219">
        <v>0.39374999999999999</v>
      </c>
      <c r="DL583" s="1"/>
      <c r="DM583" s="1"/>
    </row>
    <row r="584" spans="68:117" ht="15" hidden="1" customHeight="1">
      <c r="BP584" s="236">
        <f ca="1"/>
        <v>0.39305555555555599</v>
      </c>
      <c r="CN584" s="219">
        <f t="shared" si="680"/>
        <v>0.1701388888888889</v>
      </c>
      <c r="CO584" s="219">
        <f t="shared" si="680"/>
        <v>0.5</v>
      </c>
      <c r="CQ584" s="219">
        <v>0.39444444444444399</v>
      </c>
      <c r="CV584" s="219">
        <f t="shared" si="681"/>
        <v>0.27777777777777779</v>
      </c>
      <c r="CW584" s="219">
        <f t="shared" si="681"/>
        <v>0.49305555555555558</v>
      </c>
      <c r="CY584" s="219">
        <v>0.39444444444444399</v>
      </c>
      <c r="DL584" s="1"/>
      <c r="DM584" s="1"/>
    </row>
    <row r="585" spans="68:117" ht="15" hidden="1" customHeight="1">
      <c r="BP585" s="236">
        <f ca="1"/>
        <v>0.39374999999999999</v>
      </c>
      <c r="CN585" s="219">
        <f t="shared" si="680"/>
        <v>0.17083333333333334</v>
      </c>
      <c r="CO585" s="219">
        <f t="shared" si="680"/>
        <v>0.50069444444444444</v>
      </c>
      <c r="CQ585" s="219">
        <v>0.39513888888888898</v>
      </c>
      <c r="CV585" s="219">
        <f t="shared" si="681"/>
        <v>0.27847222222222223</v>
      </c>
      <c r="CW585" s="219">
        <f t="shared" si="681"/>
        <v>0.49375000000000002</v>
      </c>
      <c r="CY585" s="219">
        <v>0.39513888888888898</v>
      </c>
      <c r="DL585" s="1"/>
      <c r="DM585" s="1"/>
    </row>
    <row r="586" spans="68:117" ht="15" hidden="1" customHeight="1">
      <c r="BP586" s="236">
        <f ca="1"/>
        <v>0.39444444444444399</v>
      </c>
      <c r="CN586" s="219">
        <f t="shared" si="680"/>
        <v>0.17152777777777778</v>
      </c>
      <c r="CO586" s="219">
        <f t="shared" si="680"/>
        <v>0.50138888888888888</v>
      </c>
      <c r="CQ586" s="219">
        <v>0.39583333333333298</v>
      </c>
      <c r="CV586" s="219">
        <f t="shared" si="681"/>
        <v>0.27916666666666667</v>
      </c>
      <c r="CW586" s="219">
        <f t="shared" si="681"/>
        <v>0.49444444444444446</v>
      </c>
      <c r="CY586" s="219">
        <v>0.39583333333333298</v>
      </c>
      <c r="DL586" s="1"/>
      <c r="DM586" s="1"/>
    </row>
    <row r="587" spans="68:117" ht="15" hidden="1" customHeight="1">
      <c r="BP587" s="236">
        <f ca="1"/>
        <v>0.39513888888888898</v>
      </c>
      <c r="CN587" s="219">
        <f t="shared" si="680"/>
        <v>0.17222222222222222</v>
      </c>
      <c r="CO587" s="219">
        <f t="shared" si="680"/>
        <v>0.50208333333333333</v>
      </c>
      <c r="CQ587" s="219">
        <v>0.39652777777777798</v>
      </c>
      <c r="CV587" s="219">
        <f t="shared" si="681"/>
        <v>0.27986111111111112</v>
      </c>
      <c r="CW587" s="219">
        <f t="shared" si="681"/>
        <v>0.49513888888888891</v>
      </c>
      <c r="CY587" s="219">
        <v>0.39652777777777798</v>
      </c>
      <c r="DL587" s="1"/>
      <c r="DM587" s="1"/>
    </row>
    <row r="588" spans="68:117" ht="15" hidden="1" customHeight="1">
      <c r="BP588" s="236">
        <f ca="1"/>
        <v>0.39583333333333298</v>
      </c>
      <c r="CN588" s="219">
        <f t="shared" si="680"/>
        <v>0.17291666666666666</v>
      </c>
      <c r="CO588" s="219">
        <f t="shared" si="680"/>
        <v>0.50277777777777777</v>
      </c>
      <c r="CQ588" s="219">
        <v>0.39722222222222198</v>
      </c>
      <c r="CV588" s="219">
        <f t="shared" si="681"/>
        <v>0.28055555555555556</v>
      </c>
      <c r="CW588" s="219">
        <f t="shared" si="681"/>
        <v>0.49583333333333335</v>
      </c>
      <c r="CY588" s="219">
        <v>0.39722222222222198</v>
      </c>
      <c r="DL588" s="1"/>
      <c r="DM588" s="1"/>
    </row>
    <row r="589" spans="68:117" ht="15" hidden="1" customHeight="1">
      <c r="BP589" s="236">
        <f ca="1"/>
        <v>0.39652777777777798</v>
      </c>
      <c r="CN589" s="219">
        <f t="shared" si="680"/>
        <v>0.1736111111111111</v>
      </c>
      <c r="CO589" s="219">
        <f t="shared" si="680"/>
        <v>0.50347222222222221</v>
      </c>
      <c r="CQ589" s="219">
        <v>0.39791666666666697</v>
      </c>
      <c r="CV589" s="219">
        <f t="shared" si="681"/>
        <v>0.28125</v>
      </c>
      <c r="CW589" s="219">
        <f t="shared" si="681"/>
        <v>0.49652777777777779</v>
      </c>
      <c r="CY589" s="219">
        <v>0.39791666666666697</v>
      </c>
      <c r="DL589" s="1"/>
      <c r="DM589" s="1"/>
    </row>
    <row r="590" spans="68:117" ht="15" hidden="1" customHeight="1">
      <c r="BP590" s="236">
        <f ca="1"/>
        <v>0.39722222222222198</v>
      </c>
      <c r="CN590" s="219">
        <f t="shared" si="680"/>
        <v>0.17430555555555555</v>
      </c>
      <c r="CO590" s="219">
        <f t="shared" si="680"/>
        <v>0.50416666666666665</v>
      </c>
      <c r="CQ590" s="219">
        <v>0.39861111111111103</v>
      </c>
      <c r="CV590" s="219">
        <f t="shared" si="681"/>
        <v>0.28194444444444444</v>
      </c>
      <c r="CW590" s="219">
        <f t="shared" si="681"/>
        <v>0.49722222222222223</v>
      </c>
      <c r="CY590" s="219">
        <v>0.39861111111111103</v>
      </c>
      <c r="DL590" s="1"/>
      <c r="DM590" s="1"/>
    </row>
    <row r="591" spans="68:117" ht="15" hidden="1" customHeight="1">
      <c r="BP591" s="236">
        <f ca="1"/>
        <v>0.39791666666666697</v>
      </c>
      <c r="CN591" s="219">
        <f t="shared" si="680"/>
        <v>0.17499999999999999</v>
      </c>
      <c r="CO591" s="219">
        <f t="shared" si="680"/>
        <v>0.50486111111111109</v>
      </c>
      <c r="CQ591" s="219">
        <v>0.39930555555555602</v>
      </c>
      <c r="CV591" s="219">
        <f t="shared" si="681"/>
        <v>0.28263888888888888</v>
      </c>
      <c r="CW591" s="219">
        <f t="shared" si="681"/>
        <v>0.49791666666666667</v>
      </c>
      <c r="CY591" s="219">
        <v>0.39930555555555602</v>
      </c>
      <c r="DL591" s="1"/>
      <c r="DM591" s="1"/>
    </row>
    <row r="592" spans="68:117" ht="15" hidden="1" customHeight="1">
      <c r="BP592" s="236">
        <f ca="1"/>
        <v>0.39861111111111103</v>
      </c>
      <c r="CN592" s="219">
        <f t="shared" ref="CN592:CO607" si="682">IF(CN591=1,TIME(0,1,0),TIME(HOUR(CN591),MINUTE(CN591),0)+TIME(0,1,0))</f>
        <v>0.17569444444444443</v>
      </c>
      <c r="CO592" s="219">
        <f t="shared" si="682"/>
        <v>0.50555555555555554</v>
      </c>
      <c r="CQ592" s="219">
        <v>0.4</v>
      </c>
      <c r="CV592" s="219">
        <f t="shared" ref="CV592:CW607" si="683">IF(CV591=1,TIME(0,1,0),TIME(HOUR(CV591),MINUTE(CV591),0)+TIME(0,1,0))</f>
        <v>0.28333333333333333</v>
      </c>
      <c r="CW592" s="219">
        <f t="shared" si="683"/>
        <v>0.49861111111111112</v>
      </c>
      <c r="CY592" s="219">
        <v>0.4</v>
      </c>
      <c r="DL592" s="1"/>
      <c r="DM592" s="1"/>
    </row>
    <row r="593" spans="68:117" ht="15" hidden="1" customHeight="1">
      <c r="BP593" s="236">
        <f ca="1"/>
        <v>0.39930555555555602</v>
      </c>
      <c r="CN593" s="219">
        <f t="shared" si="682"/>
        <v>0.17638888888888887</v>
      </c>
      <c r="CO593" s="219">
        <f t="shared" si="682"/>
        <v>0.50624999999999998</v>
      </c>
      <c r="CQ593" s="219">
        <v>0.40069444444444402</v>
      </c>
      <c r="CV593" s="219">
        <f t="shared" si="683"/>
        <v>0.28402777777777777</v>
      </c>
      <c r="CW593" s="219">
        <f t="shared" si="683"/>
        <v>0.49930555555555556</v>
      </c>
      <c r="CY593" s="219">
        <v>0.40069444444444402</v>
      </c>
      <c r="DL593" s="1"/>
      <c r="DM593" s="1"/>
    </row>
    <row r="594" spans="68:117" ht="15" hidden="1" customHeight="1">
      <c r="BP594" s="236">
        <f ca="1"/>
        <v>0.4</v>
      </c>
      <c r="CN594" s="219">
        <f t="shared" si="682"/>
        <v>0.17708333333333334</v>
      </c>
      <c r="CO594" s="219">
        <f t="shared" si="682"/>
        <v>0.50694444444444442</v>
      </c>
      <c r="CQ594" s="219">
        <v>0.40138888888888902</v>
      </c>
      <c r="CV594" s="219">
        <f t="shared" si="683"/>
        <v>0.28472222222222221</v>
      </c>
      <c r="CW594" s="219">
        <f t="shared" si="683"/>
        <v>0.5</v>
      </c>
      <c r="CY594" s="219">
        <v>0.40138888888888902</v>
      </c>
      <c r="DL594" s="1"/>
      <c r="DM594" s="1"/>
    </row>
    <row r="595" spans="68:117" ht="15" hidden="1" customHeight="1">
      <c r="BP595" s="236">
        <f ca="1"/>
        <v>0.40069444444444402</v>
      </c>
      <c r="CN595" s="219">
        <f t="shared" si="682"/>
        <v>0.17777777777777778</v>
      </c>
      <c r="CO595" s="219">
        <f t="shared" si="682"/>
        <v>0.50763888888888886</v>
      </c>
      <c r="CQ595" s="219">
        <v>0.40208333333333302</v>
      </c>
      <c r="CV595" s="219">
        <f t="shared" si="683"/>
        <v>0.28541666666666665</v>
      </c>
      <c r="CW595" s="219">
        <f t="shared" si="683"/>
        <v>0.50069444444444444</v>
      </c>
      <c r="CY595" s="219">
        <v>0.40208333333333302</v>
      </c>
      <c r="DL595" s="1"/>
      <c r="DM595" s="1"/>
    </row>
    <row r="596" spans="68:117" ht="15" hidden="1" customHeight="1">
      <c r="BP596" s="236">
        <f ca="1"/>
        <v>0.40138888888888902</v>
      </c>
      <c r="CN596" s="219">
        <f t="shared" si="682"/>
        <v>0.17847222222222223</v>
      </c>
      <c r="CO596" s="219">
        <f t="shared" si="682"/>
        <v>0.5083333333333333</v>
      </c>
      <c r="CQ596" s="219">
        <v>0.40277777777777801</v>
      </c>
      <c r="CV596" s="219">
        <f t="shared" si="683"/>
        <v>0.28611111111111109</v>
      </c>
      <c r="CW596" s="219">
        <f t="shared" si="683"/>
        <v>0.50138888888888888</v>
      </c>
      <c r="CY596" s="219">
        <v>0.40277777777777801</v>
      </c>
      <c r="DL596" s="1"/>
      <c r="DM596" s="1"/>
    </row>
    <row r="597" spans="68:117" ht="15" hidden="1" customHeight="1">
      <c r="BP597" s="236">
        <f ca="1"/>
        <v>0.40208333333333302</v>
      </c>
      <c r="CN597" s="219">
        <f t="shared" si="682"/>
        <v>0.17916666666666667</v>
      </c>
      <c r="CO597" s="219">
        <f t="shared" si="682"/>
        <v>0.50902777777777775</v>
      </c>
      <c r="CQ597" s="219">
        <v>0.40347222222222201</v>
      </c>
      <c r="CV597" s="219">
        <f t="shared" si="683"/>
        <v>0.28680555555555554</v>
      </c>
      <c r="CW597" s="219">
        <f t="shared" si="683"/>
        <v>0.50208333333333333</v>
      </c>
      <c r="CY597" s="219">
        <v>0.40347222222222201</v>
      </c>
      <c r="DL597" s="1"/>
      <c r="DM597" s="1"/>
    </row>
    <row r="598" spans="68:117" ht="15" hidden="1" customHeight="1">
      <c r="BP598" s="236">
        <f ca="1"/>
        <v>0.40277777777777801</v>
      </c>
      <c r="CN598" s="219">
        <f t="shared" si="682"/>
        <v>0.17986111111111111</v>
      </c>
      <c r="CO598" s="219">
        <f t="shared" si="682"/>
        <v>0.50972222222222219</v>
      </c>
      <c r="CQ598" s="219">
        <v>0.40416666666666701</v>
      </c>
      <c r="CV598" s="219">
        <f t="shared" si="683"/>
        <v>0.28749999999999998</v>
      </c>
      <c r="CW598" s="219">
        <f t="shared" si="683"/>
        <v>0.50277777777777777</v>
      </c>
      <c r="CY598" s="219">
        <v>0.40416666666666701</v>
      </c>
      <c r="DL598" s="1"/>
      <c r="DM598" s="1"/>
    </row>
    <row r="599" spans="68:117" ht="15" hidden="1" customHeight="1">
      <c r="BP599" s="236">
        <f ca="1"/>
        <v>0.40347222222222201</v>
      </c>
      <c r="CN599" s="219">
        <f t="shared" si="682"/>
        <v>0.18055555555555555</v>
      </c>
      <c r="CO599" s="219">
        <f t="shared" si="682"/>
        <v>0.51041666666666663</v>
      </c>
      <c r="CQ599" s="219">
        <v>0.40486111111111101</v>
      </c>
      <c r="CV599" s="219">
        <f t="shared" si="683"/>
        <v>0.28819444444444442</v>
      </c>
      <c r="CW599" s="219">
        <f t="shared" si="683"/>
        <v>0.50347222222222221</v>
      </c>
      <c r="CY599" s="219">
        <v>0.40486111111111101</v>
      </c>
      <c r="DL599" s="1"/>
      <c r="DM599" s="1"/>
    </row>
    <row r="600" spans="68:117" ht="15" hidden="1" customHeight="1">
      <c r="BP600" s="236">
        <f ca="1"/>
        <v>0.40416666666666701</v>
      </c>
      <c r="CN600" s="219">
        <f t="shared" si="682"/>
        <v>0.18124999999999999</v>
      </c>
      <c r="CO600" s="219">
        <f t="shared" si="682"/>
        <v>0.51111111111111107</v>
      </c>
      <c r="CQ600" s="219">
        <v>0.405555555555556</v>
      </c>
      <c r="CV600" s="219">
        <f t="shared" si="683"/>
        <v>0.28888888888888886</v>
      </c>
      <c r="CW600" s="219">
        <f t="shared" si="683"/>
        <v>0.50416666666666665</v>
      </c>
      <c r="CY600" s="219">
        <v>0.405555555555556</v>
      </c>
      <c r="DL600" s="1"/>
      <c r="DM600" s="1"/>
    </row>
    <row r="601" spans="68:117" ht="15" hidden="1" customHeight="1">
      <c r="BP601" s="236">
        <f ca="1"/>
        <v>0.40486111111111101</v>
      </c>
      <c r="CN601" s="219">
        <f t="shared" si="682"/>
        <v>0.18194444444444444</v>
      </c>
      <c r="CO601" s="219">
        <f t="shared" si="682"/>
        <v>0.51180555555555551</v>
      </c>
      <c r="CQ601" s="219">
        <v>0.40625</v>
      </c>
      <c r="CV601" s="219">
        <f t="shared" si="683"/>
        <v>0.2895833333333333</v>
      </c>
      <c r="CW601" s="219">
        <f t="shared" si="683"/>
        <v>0.50486111111111109</v>
      </c>
      <c r="CY601" s="219">
        <v>0.40625</v>
      </c>
      <c r="DL601" s="1"/>
      <c r="DM601" s="1"/>
    </row>
    <row r="602" spans="68:117" ht="15" hidden="1" customHeight="1">
      <c r="BP602" s="236">
        <f ca="1"/>
        <v>0.405555555555556</v>
      </c>
      <c r="CN602" s="219">
        <f t="shared" si="682"/>
        <v>0.18263888888888888</v>
      </c>
      <c r="CO602" s="219">
        <f t="shared" si="682"/>
        <v>0.51249999999999996</v>
      </c>
      <c r="CQ602" s="219">
        <v>0.406944444444444</v>
      </c>
      <c r="CV602" s="219">
        <f t="shared" si="683"/>
        <v>0.2902777777777778</v>
      </c>
      <c r="CW602" s="219">
        <f t="shared" si="683"/>
        <v>0.50555555555555554</v>
      </c>
      <c r="CY602" s="219">
        <v>0.406944444444444</v>
      </c>
      <c r="DL602" s="1"/>
      <c r="DM602" s="1"/>
    </row>
    <row r="603" spans="68:117" ht="15" hidden="1" customHeight="1">
      <c r="BP603" s="236">
        <f ca="1"/>
        <v>0.40625</v>
      </c>
      <c r="CN603" s="219">
        <f t="shared" si="682"/>
        <v>0.18333333333333332</v>
      </c>
      <c r="CO603" s="219">
        <f t="shared" si="682"/>
        <v>0.5131944444444444</v>
      </c>
      <c r="CQ603" s="219">
        <v>0.40763888888888899</v>
      </c>
      <c r="CV603" s="219">
        <f t="shared" si="683"/>
        <v>0.29097222222222224</v>
      </c>
      <c r="CW603" s="219">
        <f t="shared" si="683"/>
        <v>0.50624999999999998</v>
      </c>
      <c r="CY603" s="219">
        <v>0.40763888888888899</v>
      </c>
      <c r="DL603" s="1"/>
      <c r="DM603" s="1"/>
    </row>
    <row r="604" spans="68:117" ht="15" hidden="1" customHeight="1">
      <c r="BP604" s="236">
        <f ca="1"/>
        <v>0.406944444444444</v>
      </c>
      <c r="CN604" s="219">
        <f t="shared" si="682"/>
        <v>0.18402777777777776</v>
      </c>
      <c r="CO604" s="219">
        <f t="shared" si="682"/>
        <v>0.51388888888888884</v>
      </c>
      <c r="CQ604" s="219">
        <v>0.40833333333333299</v>
      </c>
      <c r="CV604" s="219">
        <f t="shared" si="683"/>
        <v>0.29166666666666669</v>
      </c>
      <c r="CW604" s="219">
        <f t="shared" si="683"/>
        <v>0.50694444444444442</v>
      </c>
      <c r="CY604" s="219">
        <v>0.40833333333333299</v>
      </c>
      <c r="DL604" s="1"/>
      <c r="DM604" s="1"/>
    </row>
    <row r="605" spans="68:117" ht="15" hidden="1" customHeight="1">
      <c r="BP605" s="236">
        <f ca="1"/>
        <v>0.40763888888888899</v>
      </c>
      <c r="CN605" s="219">
        <f t="shared" si="682"/>
        <v>0.18472222222222223</v>
      </c>
      <c r="CO605" s="219">
        <f t="shared" si="682"/>
        <v>0.51458333333333328</v>
      </c>
      <c r="CQ605" s="219">
        <v>0.40902777777777799</v>
      </c>
      <c r="CV605" s="219">
        <f t="shared" si="683"/>
        <v>0.29236111111111113</v>
      </c>
      <c r="CW605" s="219">
        <f t="shared" si="683"/>
        <v>0.50763888888888886</v>
      </c>
      <c r="CY605" s="219">
        <v>0.40902777777777799</v>
      </c>
      <c r="DL605" s="1"/>
      <c r="DM605" s="1"/>
    </row>
    <row r="606" spans="68:117" ht="15" hidden="1" customHeight="1">
      <c r="BP606" s="236">
        <f ca="1"/>
        <v>0.40833333333333299</v>
      </c>
      <c r="CN606" s="219">
        <f t="shared" si="682"/>
        <v>0.18541666666666667</v>
      </c>
      <c r="CO606" s="219">
        <f t="shared" si="682"/>
        <v>0.51527777777777772</v>
      </c>
      <c r="CQ606" s="219">
        <v>0.40972222222222199</v>
      </c>
      <c r="CV606" s="219">
        <f t="shared" si="683"/>
        <v>0.29305555555555557</v>
      </c>
      <c r="CW606" s="219">
        <f t="shared" si="683"/>
        <v>0.5083333333333333</v>
      </c>
      <c r="CY606" s="219">
        <v>0.40972222222222199</v>
      </c>
      <c r="DL606" s="1"/>
      <c r="DM606" s="1"/>
    </row>
    <row r="607" spans="68:117" ht="15" hidden="1" customHeight="1">
      <c r="BP607" s="236">
        <f ca="1"/>
        <v>0.40902777777777799</v>
      </c>
      <c r="CN607" s="219">
        <f t="shared" si="682"/>
        <v>0.18611111111111112</v>
      </c>
      <c r="CO607" s="219">
        <f t="shared" si="682"/>
        <v>0.51597222222222217</v>
      </c>
      <c r="CQ607" s="219">
        <v>0.41041666666666698</v>
      </c>
      <c r="CV607" s="219">
        <f t="shared" si="683"/>
        <v>0.29375000000000001</v>
      </c>
      <c r="CW607" s="219">
        <f t="shared" si="683"/>
        <v>0.50902777777777775</v>
      </c>
      <c r="CY607" s="219">
        <v>0.41041666666666698</v>
      </c>
      <c r="DL607" s="1"/>
      <c r="DM607" s="1"/>
    </row>
    <row r="608" spans="68:117" ht="15" hidden="1" customHeight="1">
      <c r="BP608" s="236">
        <f ca="1"/>
        <v>0.40972222222222199</v>
      </c>
      <c r="CN608" s="219">
        <f t="shared" ref="CN608:CO623" si="684">IF(CN607=1,TIME(0,1,0),TIME(HOUR(CN607),MINUTE(CN607),0)+TIME(0,1,0))</f>
        <v>0.18680555555555556</v>
      </c>
      <c r="CO608" s="219">
        <f t="shared" si="684"/>
        <v>0.51666666666666672</v>
      </c>
      <c r="CQ608" s="219">
        <v>0.41111111111111098</v>
      </c>
      <c r="CV608" s="219">
        <f t="shared" ref="CV608:CW623" si="685">IF(CV607=1,TIME(0,1,0),TIME(HOUR(CV607),MINUTE(CV607),0)+TIME(0,1,0))</f>
        <v>0.29444444444444445</v>
      </c>
      <c r="CW608" s="219">
        <f t="shared" si="685"/>
        <v>0.50972222222222219</v>
      </c>
      <c r="CY608" s="219">
        <v>0.41111111111111098</v>
      </c>
      <c r="DL608" s="1"/>
      <c r="DM608" s="1"/>
    </row>
    <row r="609" spans="68:117" ht="15" hidden="1" customHeight="1">
      <c r="BP609" s="236">
        <f ca="1"/>
        <v>0.41041666666666698</v>
      </c>
      <c r="CN609" s="219">
        <f t="shared" si="684"/>
        <v>0.1875</v>
      </c>
      <c r="CO609" s="219">
        <f t="shared" si="684"/>
        <v>0.51736111111111116</v>
      </c>
      <c r="CQ609" s="219">
        <v>0.41180555555555598</v>
      </c>
      <c r="CV609" s="219">
        <f t="shared" si="685"/>
        <v>0.2951388888888889</v>
      </c>
      <c r="CW609" s="219">
        <f t="shared" si="685"/>
        <v>0.51041666666666663</v>
      </c>
      <c r="CY609" s="219">
        <v>0.41180555555555598</v>
      </c>
      <c r="DL609" s="1"/>
      <c r="DM609" s="1"/>
    </row>
    <row r="610" spans="68:117" ht="15" hidden="1" customHeight="1">
      <c r="BP610" s="236">
        <f ca="1"/>
        <v>0.41111111111111098</v>
      </c>
      <c r="CN610" s="219">
        <f t="shared" si="684"/>
        <v>0.18819444444444444</v>
      </c>
      <c r="CO610" s="219">
        <f t="shared" si="684"/>
        <v>0.5180555555555556</v>
      </c>
      <c r="CQ610" s="219">
        <v>0.41249999999999998</v>
      </c>
      <c r="CV610" s="219">
        <f t="shared" si="685"/>
        <v>0.29583333333333334</v>
      </c>
      <c r="CW610" s="219">
        <f t="shared" si="685"/>
        <v>0.51111111111111107</v>
      </c>
      <c r="CY610" s="219">
        <v>0.41249999999999998</v>
      </c>
      <c r="DL610" s="1"/>
      <c r="DM610" s="1"/>
    </row>
    <row r="611" spans="68:117" ht="15" hidden="1" customHeight="1">
      <c r="BP611" s="236">
        <f ca="1"/>
        <v>0.41180555555555598</v>
      </c>
      <c r="CN611" s="219">
        <f t="shared" si="684"/>
        <v>0.18888888888888888</v>
      </c>
      <c r="CO611" s="219">
        <f t="shared" si="684"/>
        <v>0.51875000000000004</v>
      </c>
      <c r="CQ611" s="219">
        <v>0.41319444444444398</v>
      </c>
      <c r="CV611" s="219">
        <f t="shared" si="685"/>
        <v>0.29652777777777778</v>
      </c>
      <c r="CW611" s="219">
        <f t="shared" si="685"/>
        <v>0.51180555555555551</v>
      </c>
      <c r="CY611" s="219">
        <v>0.41319444444444398</v>
      </c>
      <c r="DL611" s="1"/>
      <c r="DM611" s="1"/>
    </row>
    <row r="612" spans="68:117" ht="15" hidden="1" customHeight="1">
      <c r="BP612" s="236">
        <f ca="1"/>
        <v>0.41249999999999998</v>
      </c>
      <c r="CN612" s="219">
        <f t="shared" si="684"/>
        <v>0.18958333333333333</v>
      </c>
      <c r="CO612" s="219">
        <f t="shared" si="684"/>
        <v>0.51944444444444449</v>
      </c>
      <c r="CQ612" s="219">
        <v>0.41388888888888897</v>
      </c>
      <c r="CV612" s="219">
        <f t="shared" si="685"/>
        <v>0.29722222222222222</v>
      </c>
      <c r="CW612" s="219">
        <f t="shared" si="685"/>
        <v>0.51249999999999996</v>
      </c>
      <c r="CY612" s="219">
        <v>0.41388888888888897</v>
      </c>
      <c r="DL612" s="1"/>
      <c r="DM612" s="1"/>
    </row>
    <row r="613" spans="68:117" ht="15" hidden="1" customHeight="1">
      <c r="BP613" s="236">
        <f ca="1"/>
        <v>0.41319444444444398</v>
      </c>
      <c r="CN613" s="219">
        <f t="shared" si="684"/>
        <v>0.19027777777777777</v>
      </c>
      <c r="CO613" s="219">
        <f t="shared" si="684"/>
        <v>0.52013888888888893</v>
      </c>
      <c r="CQ613" s="219">
        <v>0.41458333333333303</v>
      </c>
      <c r="CV613" s="219">
        <f t="shared" si="685"/>
        <v>0.29791666666666666</v>
      </c>
      <c r="CW613" s="219">
        <f t="shared" si="685"/>
        <v>0.5131944444444444</v>
      </c>
      <c r="CY613" s="219">
        <v>0.41458333333333303</v>
      </c>
      <c r="DL613" s="1"/>
      <c r="DM613" s="1"/>
    </row>
    <row r="614" spans="68:117" ht="15" hidden="1" customHeight="1">
      <c r="BP614" s="236">
        <f ca="1"/>
        <v>0.41388888888888897</v>
      </c>
      <c r="CN614" s="219">
        <f t="shared" si="684"/>
        <v>0.19097222222222221</v>
      </c>
      <c r="CO614" s="219">
        <f t="shared" si="684"/>
        <v>0.52083333333333337</v>
      </c>
      <c r="CQ614" s="219">
        <v>0.41527777777777802</v>
      </c>
      <c r="CV614" s="219">
        <f t="shared" si="685"/>
        <v>0.2986111111111111</v>
      </c>
      <c r="CW614" s="219">
        <f t="shared" si="685"/>
        <v>0.51388888888888884</v>
      </c>
      <c r="CY614" s="219">
        <v>0.41527777777777802</v>
      </c>
      <c r="DL614" s="1"/>
      <c r="DM614" s="1"/>
    </row>
    <row r="615" spans="68:117" ht="15" hidden="1" customHeight="1">
      <c r="BP615" s="236">
        <f ca="1"/>
        <v>0.41458333333333303</v>
      </c>
      <c r="CN615" s="219">
        <f t="shared" si="684"/>
        <v>0.19166666666666665</v>
      </c>
      <c r="CO615" s="219">
        <f t="shared" si="684"/>
        <v>0.52152777777777781</v>
      </c>
      <c r="CQ615" s="219">
        <v>0.41597222222222202</v>
      </c>
      <c r="CV615" s="219">
        <f t="shared" si="685"/>
        <v>0.29930555555555555</v>
      </c>
      <c r="CW615" s="219">
        <f t="shared" si="685"/>
        <v>0.51458333333333328</v>
      </c>
      <c r="CY615" s="219">
        <v>0.41597222222222202</v>
      </c>
      <c r="DL615" s="1"/>
      <c r="DM615" s="1"/>
    </row>
    <row r="616" spans="68:117" ht="15" hidden="1" customHeight="1">
      <c r="BP616" s="236">
        <f ca="1"/>
        <v>0.41527777777777802</v>
      </c>
      <c r="CN616" s="219">
        <f t="shared" si="684"/>
        <v>0.19236111111111112</v>
      </c>
      <c r="CO616" s="219">
        <f t="shared" si="684"/>
        <v>0.52222222222222225</v>
      </c>
      <c r="CQ616" s="219">
        <v>0.41666666666666702</v>
      </c>
      <c r="CV616" s="219">
        <f t="shared" si="685"/>
        <v>0.3</v>
      </c>
      <c r="CW616" s="219">
        <f t="shared" si="685"/>
        <v>0.51527777777777772</v>
      </c>
      <c r="CY616" s="219">
        <v>0.41666666666666702</v>
      </c>
      <c r="DL616" s="1"/>
      <c r="DM616" s="1"/>
    </row>
    <row r="617" spans="68:117" ht="15" hidden="1" customHeight="1">
      <c r="BP617" s="236">
        <f ca="1"/>
        <v>0.41597222222222202</v>
      </c>
      <c r="CN617" s="219">
        <f t="shared" si="684"/>
        <v>0.19305555555555556</v>
      </c>
      <c r="CO617" s="219">
        <f t="shared" si="684"/>
        <v>0.5229166666666667</v>
      </c>
      <c r="CQ617" s="219">
        <v>0.41736111111111102</v>
      </c>
      <c r="CV617" s="219">
        <f t="shared" si="685"/>
        <v>0.30069444444444443</v>
      </c>
      <c r="CW617" s="219">
        <f t="shared" si="685"/>
        <v>0.51597222222222217</v>
      </c>
      <c r="CY617" s="219">
        <v>0.41736111111111102</v>
      </c>
      <c r="DL617" s="1"/>
      <c r="DM617" s="1"/>
    </row>
    <row r="618" spans="68:117" ht="15" hidden="1" customHeight="1">
      <c r="BP618" s="236">
        <f ca="1"/>
        <v>0.41666666666666702</v>
      </c>
      <c r="CN618" s="219">
        <f t="shared" si="684"/>
        <v>0.19375000000000001</v>
      </c>
      <c r="CO618" s="219">
        <f t="shared" si="684"/>
        <v>0.52361111111111114</v>
      </c>
      <c r="CQ618" s="219">
        <v>0.41805555555555601</v>
      </c>
      <c r="CV618" s="219">
        <f t="shared" si="685"/>
        <v>0.30138888888888887</v>
      </c>
      <c r="CW618" s="219">
        <f t="shared" si="685"/>
        <v>0.51666666666666672</v>
      </c>
      <c r="CY618" s="219">
        <v>0.41805555555555601</v>
      </c>
      <c r="DL618" s="1"/>
      <c r="DM618" s="1"/>
    </row>
    <row r="619" spans="68:117" ht="15" hidden="1" customHeight="1">
      <c r="BP619" s="236">
        <f ca="1"/>
        <v>0.41736111111111102</v>
      </c>
      <c r="CN619" s="219">
        <f t="shared" si="684"/>
        <v>0.19444444444444445</v>
      </c>
      <c r="CO619" s="219">
        <f t="shared" si="684"/>
        <v>0.52430555555555558</v>
      </c>
      <c r="CQ619" s="219">
        <v>0.41875000000000001</v>
      </c>
      <c r="CV619" s="219">
        <f t="shared" si="685"/>
        <v>0.30208333333333331</v>
      </c>
      <c r="CW619" s="219">
        <f t="shared" si="685"/>
        <v>0.51736111111111116</v>
      </c>
      <c r="CY619" s="219">
        <v>0.41875000000000001</v>
      </c>
      <c r="DL619" s="1"/>
      <c r="DM619" s="1"/>
    </row>
    <row r="620" spans="68:117" ht="15" hidden="1" customHeight="1">
      <c r="BP620" s="236">
        <f ca="1"/>
        <v>0.41805555555555601</v>
      </c>
      <c r="CN620" s="219">
        <f t="shared" si="684"/>
        <v>0.19513888888888889</v>
      </c>
      <c r="CO620" s="219">
        <f t="shared" si="684"/>
        <v>0.52500000000000002</v>
      </c>
      <c r="CQ620" s="219">
        <v>0.41944444444444401</v>
      </c>
      <c r="CV620" s="219">
        <f t="shared" si="685"/>
        <v>0.30277777777777776</v>
      </c>
      <c r="CW620" s="219">
        <f t="shared" si="685"/>
        <v>0.5180555555555556</v>
      </c>
      <c r="CY620" s="219">
        <v>0.41944444444444401</v>
      </c>
      <c r="DL620" s="1"/>
      <c r="DM620" s="1"/>
    </row>
    <row r="621" spans="68:117" ht="15" hidden="1" customHeight="1">
      <c r="BP621" s="236">
        <f ca="1"/>
        <v>0.41875000000000001</v>
      </c>
      <c r="CN621" s="219">
        <f t="shared" si="684"/>
        <v>0.19583333333333333</v>
      </c>
      <c r="CO621" s="219">
        <f t="shared" si="684"/>
        <v>0.52569444444444446</v>
      </c>
      <c r="CQ621" s="219">
        <v>0.42013888888888901</v>
      </c>
      <c r="CV621" s="219">
        <f t="shared" si="685"/>
        <v>0.3034722222222222</v>
      </c>
      <c r="CW621" s="219">
        <f t="shared" si="685"/>
        <v>0.51875000000000004</v>
      </c>
      <c r="CY621" s="219">
        <v>0.42013888888888901</v>
      </c>
      <c r="DL621" s="1"/>
      <c r="DM621" s="1"/>
    </row>
    <row r="622" spans="68:117" ht="15" hidden="1" customHeight="1">
      <c r="BP622" s="236">
        <f ca="1"/>
        <v>0.41944444444444401</v>
      </c>
      <c r="CN622" s="219">
        <f t="shared" si="684"/>
        <v>0.19652777777777777</v>
      </c>
      <c r="CO622" s="219">
        <f t="shared" si="684"/>
        <v>0.52638888888888891</v>
      </c>
      <c r="CQ622" s="219">
        <v>0.420833333333333</v>
      </c>
      <c r="CV622" s="219">
        <f t="shared" si="685"/>
        <v>0.30416666666666664</v>
      </c>
      <c r="CW622" s="219">
        <f t="shared" si="685"/>
        <v>0.51944444444444449</v>
      </c>
      <c r="CY622" s="219">
        <v>0.420833333333333</v>
      </c>
      <c r="DL622" s="1"/>
      <c r="DM622" s="1"/>
    </row>
    <row r="623" spans="68:117" ht="15" hidden="1" customHeight="1">
      <c r="BP623" s="236">
        <f ca="1"/>
        <v>0.42013888888888901</v>
      </c>
      <c r="CN623" s="219">
        <f t="shared" si="684"/>
        <v>0.19722222222222222</v>
      </c>
      <c r="CO623" s="219">
        <f t="shared" si="684"/>
        <v>0.52708333333333335</v>
      </c>
      <c r="CQ623" s="219">
        <v>0.421527777777778</v>
      </c>
      <c r="CV623" s="219">
        <f t="shared" si="685"/>
        <v>0.30486111111111108</v>
      </c>
      <c r="CW623" s="219">
        <f t="shared" si="685"/>
        <v>0.52013888888888893</v>
      </c>
      <c r="CY623" s="219">
        <v>0.421527777777778</v>
      </c>
      <c r="DL623" s="1"/>
      <c r="DM623" s="1"/>
    </row>
    <row r="624" spans="68:117" ht="15" hidden="1" customHeight="1">
      <c r="BP624" s="236">
        <f ca="1"/>
        <v>0.420833333333333</v>
      </c>
      <c r="CN624" s="219">
        <f t="shared" ref="CN624:CO639" si="686">IF(CN623=1,TIME(0,1,0),TIME(HOUR(CN623),MINUTE(CN623),0)+TIME(0,1,0))</f>
        <v>0.19791666666666666</v>
      </c>
      <c r="CO624" s="219">
        <f t="shared" si="686"/>
        <v>0.52777777777777779</v>
      </c>
      <c r="CQ624" s="219">
        <v>0.422222222222222</v>
      </c>
      <c r="CV624" s="219">
        <f t="shared" ref="CV624:CW639" si="687">IF(CV623=1,TIME(0,1,0),TIME(HOUR(CV623),MINUTE(CV623),0)+TIME(0,1,0))</f>
        <v>0.30555555555555558</v>
      </c>
      <c r="CW624" s="219">
        <f t="shared" si="687"/>
        <v>0.52083333333333337</v>
      </c>
      <c r="CY624" s="219">
        <v>0.422222222222222</v>
      </c>
      <c r="DL624" s="1"/>
      <c r="DM624" s="1"/>
    </row>
    <row r="625" spans="68:117" ht="15" hidden="1" customHeight="1">
      <c r="BP625" s="236">
        <f ca="1"/>
        <v>0.421527777777778</v>
      </c>
      <c r="CN625" s="219">
        <f t="shared" si="686"/>
        <v>0.1986111111111111</v>
      </c>
      <c r="CO625" s="219">
        <f t="shared" si="686"/>
        <v>0.52847222222222223</v>
      </c>
      <c r="CQ625" s="219">
        <v>0.422916666666667</v>
      </c>
      <c r="CV625" s="219">
        <f t="shared" si="687"/>
        <v>0.30625000000000002</v>
      </c>
      <c r="CW625" s="219">
        <f t="shared" si="687"/>
        <v>0.52152777777777781</v>
      </c>
      <c r="CY625" s="219">
        <v>0.422916666666667</v>
      </c>
      <c r="DL625" s="1"/>
      <c r="DM625" s="1"/>
    </row>
    <row r="626" spans="68:117" ht="15" hidden="1" customHeight="1">
      <c r="BP626" s="236">
        <f ca="1"/>
        <v>0.422222222222222</v>
      </c>
      <c r="CN626" s="219">
        <f t="shared" si="686"/>
        <v>0.19930555555555554</v>
      </c>
      <c r="CO626" s="219">
        <f t="shared" si="686"/>
        <v>0.52916666666666667</v>
      </c>
      <c r="CQ626" s="219">
        <v>0.42361111111111099</v>
      </c>
      <c r="CV626" s="219">
        <f t="shared" si="687"/>
        <v>0.30694444444444446</v>
      </c>
      <c r="CW626" s="219">
        <f t="shared" si="687"/>
        <v>0.52222222222222225</v>
      </c>
      <c r="CY626" s="219">
        <v>0.42361111111111099</v>
      </c>
      <c r="DL626" s="1"/>
      <c r="DM626" s="1"/>
    </row>
    <row r="627" spans="68:117" ht="15" hidden="1" customHeight="1">
      <c r="BP627" s="236">
        <f ca="1"/>
        <v>0.422916666666667</v>
      </c>
      <c r="CN627" s="219">
        <f t="shared" si="686"/>
        <v>0.2</v>
      </c>
      <c r="CO627" s="219">
        <f t="shared" si="686"/>
        <v>0.52986111111111112</v>
      </c>
      <c r="CQ627" s="219">
        <v>0.42430555555555599</v>
      </c>
      <c r="CV627" s="219">
        <f t="shared" si="687"/>
        <v>0.30763888888888891</v>
      </c>
      <c r="CW627" s="219">
        <f t="shared" si="687"/>
        <v>0.5229166666666667</v>
      </c>
      <c r="CY627" s="219">
        <v>0.42430555555555599</v>
      </c>
      <c r="DL627" s="1"/>
      <c r="DM627" s="1"/>
    </row>
    <row r="628" spans="68:117" ht="15" hidden="1" customHeight="1">
      <c r="BP628" s="236">
        <f ca="1"/>
        <v>0.42361111111111099</v>
      </c>
      <c r="CN628" s="219">
        <f t="shared" si="686"/>
        <v>0.20069444444444445</v>
      </c>
      <c r="CO628" s="219">
        <f t="shared" si="686"/>
        <v>0.53055555555555556</v>
      </c>
      <c r="CQ628" s="219">
        <v>0.42499999999999999</v>
      </c>
      <c r="CV628" s="219">
        <f t="shared" si="687"/>
        <v>0.30833333333333335</v>
      </c>
      <c r="CW628" s="219">
        <f t="shared" si="687"/>
        <v>0.52361111111111114</v>
      </c>
      <c r="CY628" s="219">
        <v>0.42499999999999999</v>
      </c>
      <c r="DL628" s="1"/>
      <c r="DM628" s="1"/>
    </row>
    <row r="629" spans="68:117" ht="15" hidden="1" customHeight="1">
      <c r="BP629" s="236">
        <f ca="1"/>
        <v>0.42430555555555599</v>
      </c>
      <c r="CN629" s="219">
        <f t="shared" si="686"/>
        <v>0.2013888888888889</v>
      </c>
      <c r="CO629" s="219">
        <f t="shared" si="686"/>
        <v>0.53125</v>
      </c>
      <c r="CQ629" s="219">
        <v>0.42569444444444399</v>
      </c>
      <c r="CV629" s="219">
        <f t="shared" si="687"/>
        <v>0.30902777777777779</v>
      </c>
      <c r="CW629" s="219">
        <f t="shared" si="687"/>
        <v>0.52430555555555558</v>
      </c>
      <c r="CY629" s="219">
        <v>0.42569444444444399</v>
      </c>
      <c r="DL629" s="1"/>
      <c r="DM629" s="1"/>
    </row>
    <row r="630" spans="68:117" ht="15" hidden="1" customHeight="1">
      <c r="BP630" s="236">
        <f ca="1"/>
        <v>0.42499999999999999</v>
      </c>
      <c r="CN630" s="219">
        <f t="shared" si="686"/>
        <v>0.20208333333333334</v>
      </c>
      <c r="CO630" s="219">
        <f t="shared" si="686"/>
        <v>0.53194444444444444</v>
      </c>
      <c r="CQ630" s="219">
        <v>0.42638888888888898</v>
      </c>
      <c r="CV630" s="219">
        <f t="shared" si="687"/>
        <v>0.30972222222222223</v>
      </c>
      <c r="CW630" s="219">
        <f t="shared" si="687"/>
        <v>0.52500000000000002</v>
      </c>
      <c r="CY630" s="219">
        <v>0.42638888888888898</v>
      </c>
      <c r="DL630" s="1"/>
      <c r="DM630" s="1"/>
    </row>
    <row r="631" spans="68:117" ht="15" hidden="1" customHeight="1">
      <c r="BP631" s="236">
        <f ca="1"/>
        <v>0.42569444444444399</v>
      </c>
      <c r="CN631" s="219">
        <f t="shared" si="686"/>
        <v>0.20277777777777778</v>
      </c>
      <c r="CO631" s="219">
        <f t="shared" si="686"/>
        <v>0.53263888888888888</v>
      </c>
      <c r="CQ631" s="219">
        <v>0.42708333333333298</v>
      </c>
      <c r="CV631" s="219">
        <f t="shared" si="687"/>
        <v>0.31041666666666667</v>
      </c>
      <c r="CW631" s="219">
        <f t="shared" si="687"/>
        <v>0.52569444444444446</v>
      </c>
      <c r="CY631" s="219">
        <v>0.42708333333333298</v>
      </c>
      <c r="DL631" s="1"/>
      <c r="DM631" s="1"/>
    </row>
    <row r="632" spans="68:117" ht="15" hidden="1" customHeight="1">
      <c r="BP632" s="236">
        <f ca="1"/>
        <v>0.42638888888888898</v>
      </c>
      <c r="CN632" s="219">
        <f t="shared" si="686"/>
        <v>0.20347222222222222</v>
      </c>
      <c r="CO632" s="219">
        <f t="shared" si="686"/>
        <v>0.53333333333333333</v>
      </c>
      <c r="CQ632" s="219">
        <v>0.42777777777777798</v>
      </c>
      <c r="CV632" s="219">
        <f t="shared" si="687"/>
        <v>0.31111111111111112</v>
      </c>
      <c r="CW632" s="219">
        <f t="shared" si="687"/>
        <v>0.52638888888888891</v>
      </c>
      <c r="CY632" s="219">
        <v>0.42777777777777798</v>
      </c>
      <c r="DL632" s="1"/>
      <c r="DM632" s="1"/>
    </row>
    <row r="633" spans="68:117" ht="15" hidden="1" customHeight="1">
      <c r="BP633" s="236">
        <f ca="1"/>
        <v>0.42708333333333298</v>
      </c>
      <c r="CN633" s="219">
        <f t="shared" si="686"/>
        <v>0.20416666666666666</v>
      </c>
      <c r="CO633" s="219">
        <f t="shared" si="686"/>
        <v>0.53402777777777777</v>
      </c>
      <c r="CQ633" s="219">
        <v>0.42847222222222198</v>
      </c>
      <c r="CV633" s="219">
        <f t="shared" si="687"/>
        <v>0.31180555555555556</v>
      </c>
      <c r="CW633" s="219">
        <f t="shared" si="687"/>
        <v>0.52708333333333335</v>
      </c>
      <c r="CY633" s="219">
        <v>0.42847222222222198</v>
      </c>
      <c r="DL633" s="1"/>
      <c r="DM633" s="1"/>
    </row>
    <row r="634" spans="68:117" ht="15" hidden="1" customHeight="1">
      <c r="BP634" s="236">
        <f ca="1"/>
        <v>0.42777777777777798</v>
      </c>
      <c r="CN634" s="219">
        <f t="shared" si="686"/>
        <v>0.2048611111111111</v>
      </c>
      <c r="CO634" s="219">
        <f t="shared" si="686"/>
        <v>0.53472222222222221</v>
      </c>
      <c r="CQ634" s="219">
        <v>0.42916666666666697</v>
      </c>
      <c r="CV634" s="219">
        <f t="shared" si="687"/>
        <v>0.3125</v>
      </c>
      <c r="CW634" s="219">
        <f t="shared" si="687"/>
        <v>0.52777777777777779</v>
      </c>
      <c r="CY634" s="219">
        <v>0.42916666666666697</v>
      </c>
      <c r="DL634" s="1"/>
      <c r="DM634" s="1"/>
    </row>
    <row r="635" spans="68:117" ht="15" hidden="1" customHeight="1">
      <c r="BP635" s="236">
        <f ca="1"/>
        <v>0.42847222222222198</v>
      </c>
      <c r="CN635" s="219">
        <f t="shared" si="686"/>
        <v>0.20555555555555555</v>
      </c>
      <c r="CO635" s="219">
        <f t="shared" si="686"/>
        <v>0.53541666666666665</v>
      </c>
      <c r="CQ635" s="219">
        <v>0.42986111111111103</v>
      </c>
      <c r="CV635" s="219">
        <f t="shared" si="687"/>
        <v>0.31319444444444444</v>
      </c>
      <c r="CW635" s="219">
        <f t="shared" si="687"/>
        <v>0.52847222222222223</v>
      </c>
      <c r="CY635" s="219">
        <v>0.42986111111111103</v>
      </c>
      <c r="DL635" s="1"/>
      <c r="DM635" s="1"/>
    </row>
    <row r="636" spans="68:117" ht="15" hidden="1" customHeight="1">
      <c r="BP636" s="236">
        <f ca="1"/>
        <v>0.42916666666666697</v>
      </c>
      <c r="CN636" s="219">
        <f t="shared" si="686"/>
        <v>0.20624999999999999</v>
      </c>
      <c r="CO636" s="219">
        <f t="shared" si="686"/>
        <v>0.53611111111111109</v>
      </c>
      <c r="CQ636" s="219">
        <v>0.43055555555555602</v>
      </c>
      <c r="CV636" s="219">
        <f t="shared" si="687"/>
        <v>0.31388888888888888</v>
      </c>
      <c r="CW636" s="219">
        <f t="shared" si="687"/>
        <v>0.52916666666666667</v>
      </c>
      <c r="CY636" s="219">
        <v>0.43055555555555602</v>
      </c>
      <c r="DL636" s="1"/>
      <c r="DM636" s="1"/>
    </row>
    <row r="637" spans="68:117" ht="15" hidden="1" customHeight="1">
      <c r="BP637" s="236">
        <f ca="1"/>
        <v>0.42986111111111103</v>
      </c>
      <c r="CN637" s="219">
        <f t="shared" si="686"/>
        <v>0.20694444444444443</v>
      </c>
      <c r="CO637" s="219">
        <f t="shared" si="686"/>
        <v>0.53680555555555554</v>
      </c>
      <c r="CQ637" s="219">
        <v>0.43125000000000002</v>
      </c>
      <c r="CV637" s="219">
        <f t="shared" si="687"/>
        <v>0.31458333333333333</v>
      </c>
      <c r="CW637" s="219">
        <f t="shared" si="687"/>
        <v>0.52986111111111112</v>
      </c>
      <c r="CY637" s="219">
        <v>0.43125000000000002</v>
      </c>
      <c r="DL637" s="1"/>
      <c r="DM637" s="1"/>
    </row>
    <row r="638" spans="68:117" ht="15" hidden="1" customHeight="1">
      <c r="BP638" s="236">
        <f ca="1"/>
        <v>0.43055555555555602</v>
      </c>
      <c r="CN638" s="219">
        <f t="shared" si="686"/>
        <v>0.20763888888888887</v>
      </c>
      <c r="CO638" s="219">
        <f t="shared" si="686"/>
        <v>0.53749999999999998</v>
      </c>
      <c r="CQ638" s="219">
        <v>0.43194444444444402</v>
      </c>
      <c r="CV638" s="219">
        <f t="shared" si="687"/>
        <v>0.31527777777777777</v>
      </c>
      <c r="CW638" s="219">
        <f t="shared" si="687"/>
        <v>0.53055555555555556</v>
      </c>
      <c r="CY638" s="219">
        <v>0.43194444444444402</v>
      </c>
      <c r="DL638" s="1"/>
      <c r="DM638" s="1"/>
    </row>
    <row r="639" spans="68:117" ht="15" hidden="1" customHeight="1">
      <c r="BP639" s="236">
        <f ca="1"/>
        <v>0.43125000000000002</v>
      </c>
      <c r="CN639" s="219">
        <f t="shared" si="686"/>
        <v>0.20833333333333334</v>
      </c>
      <c r="CO639" s="219">
        <f t="shared" si="686"/>
        <v>0.53819444444444442</v>
      </c>
      <c r="CQ639" s="219">
        <v>0.43263888888888902</v>
      </c>
      <c r="CV639" s="219">
        <f t="shared" si="687"/>
        <v>0.31597222222222221</v>
      </c>
      <c r="CW639" s="219">
        <f t="shared" si="687"/>
        <v>0.53125</v>
      </c>
      <c r="CY639" s="219">
        <v>0.43263888888888902</v>
      </c>
      <c r="DL639" s="1"/>
      <c r="DM639" s="1"/>
    </row>
    <row r="640" spans="68:117" ht="15" hidden="1" customHeight="1">
      <c r="BP640" s="236">
        <f ca="1"/>
        <v>0.43194444444444402</v>
      </c>
      <c r="CN640" s="219">
        <f t="shared" ref="CN640:CO655" si="688">IF(CN639=1,TIME(0,1,0),TIME(HOUR(CN639),MINUTE(CN639),0)+TIME(0,1,0))</f>
        <v>0.20902777777777778</v>
      </c>
      <c r="CO640" s="219">
        <f t="shared" si="688"/>
        <v>0.53888888888888886</v>
      </c>
      <c r="CQ640" s="219">
        <v>0.43333333333333302</v>
      </c>
      <c r="CV640" s="219">
        <f t="shared" ref="CV640:CW655" si="689">IF(CV639=1,TIME(0,1,0),TIME(HOUR(CV639),MINUTE(CV639),0)+TIME(0,1,0))</f>
        <v>0.31666666666666665</v>
      </c>
      <c r="CW640" s="219">
        <f t="shared" si="689"/>
        <v>0.53194444444444444</v>
      </c>
      <c r="CY640" s="219">
        <v>0.43333333333333302</v>
      </c>
      <c r="DL640" s="1"/>
      <c r="DM640" s="1"/>
    </row>
    <row r="641" spans="68:117" ht="15" hidden="1" customHeight="1">
      <c r="BP641" s="236">
        <f ca="1"/>
        <v>0.43263888888888902</v>
      </c>
      <c r="CN641" s="219">
        <f t="shared" si="688"/>
        <v>0.20972222222222223</v>
      </c>
      <c r="CO641" s="219">
        <f t="shared" si="688"/>
        <v>0.5395833333333333</v>
      </c>
      <c r="CQ641" s="219">
        <v>0.43402777777777801</v>
      </c>
      <c r="CV641" s="219">
        <f t="shared" si="689"/>
        <v>0.31736111111111109</v>
      </c>
      <c r="CW641" s="219">
        <f t="shared" si="689"/>
        <v>0.53263888888888888</v>
      </c>
      <c r="CY641" s="219">
        <v>0.43402777777777801</v>
      </c>
      <c r="DL641" s="1"/>
      <c r="DM641" s="1"/>
    </row>
    <row r="642" spans="68:117" ht="15" hidden="1" customHeight="1">
      <c r="BP642" s="236">
        <f ca="1"/>
        <v>0.43333333333333302</v>
      </c>
      <c r="CN642" s="219">
        <f t="shared" si="688"/>
        <v>0.21041666666666667</v>
      </c>
      <c r="CO642" s="219">
        <f t="shared" si="688"/>
        <v>0.54027777777777775</v>
      </c>
      <c r="CQ642" s="219">
        <v>0.43472222222222201</v>
      </c>
      <c r="CV642" s="219">
        <f t="shared" si="689"/>
        <v>0.31805555555555554</v>
      </c>
      <c r="CW642" s="219">
        <f t="shared" si="689"/>
        <v>0.53333333333333333</v>
      </c>
      <c r="CY642" s="219">
        <v>0.43472222222222201</v>
      </c>
      <c r="DL642" s="1"/>
      <c r="DM642" s="1"/>
    </row>
    <row r="643" spans="68:117" ht="15" hidden="1" customHeight="1">
      <c r="BP643" s="236">
        <f ca="1"/>
        <v>0.43402777777777801</v>
      </c>
      <c r="CN643" s="219">
        <f t="shared" si="688"/>
        <v>0.21111111111111111</v>
      </c>
      <c r="CO643" s="219">
        <f t="shared" si="688"/>
        <v>0.54097222222222219</v>
      </c>
      <c r="CQ643" s="219">
        <v>0.43541666666666701</v>
      </c>
      <c r="CV643" s="219">
        <f t="shared" si="689"/>
        <v>0.31874999999999998</v>
      </c>
      <c r="CW643" s="219">
        <f t="shared" si="689"/>
        <v>0.53402777777777777</v>
      </c>
      <c r="CY643" s="219">
        <v>0.43541666666666701</v>
      </c>
      <c r="DL643" s="1"/>
      <c r="DM643" s="1"/>
    </row>
    <row r="644" spans="68:117" ht="15" hidden="1" customHeight="1">
      <c r="BP644" s="236">
        <f ca="1"/>
        <v>0.43472222222222201</v>
      </c>
      <c r="CN644" s="219">
        <f t="shared" si="688"/>
        <v>0.21180555555555555</v>
      </c>
      <c r="CO644" s="219">
        <f t="shared" si="688"/>
        <v>0.54166666666666663</v>
      </c>
      <c r="CQ644" s="219">
        <v>0.43611111111111101</v>
      </c>
      <c r="CV644" s="219">
        <f t="shared" si="689"/>
        <v>0.31944444444444442</v>
      </c>
      <c r="CW644" s="219">
        <f t="shared" si="689"/>
        <v>0.53472222222222221</v>
      </c>
      <c r="CY644" s="219">
        <v>0.43611111111111101</v>
      </c>
      <c r="DL644" s="1"/>
      <c r="DM644" s="1"/>
    </row>
    <row r="645" spans="68:117" ht="15" hidden="1" customHeight="1">
      <c r="BP645" s="236">
        <f ca="1"/>
        <v>0.43541666666666701</v>
      </c>
      <c r="CN645" s="219">
        <f t="shared" si="688"/>
        <v>0.21249999999999999</v>
      </c>
      <c r="CO645" s="219">
        <f t="shared" si="688"/>
        <v>0.54236111111111107</v>
      </c>
      <c r="CQ645" s="219">
        <v>0.436805555555556</v>
      </c>
      <c r="CV645" s="219">
        <f t="shared" si="689"/>
        <v>0.32013888888888886</v>
      </c>
      <c r="CW645" s="219">
        <f t="shared" si="689"/>
        <v>0.53541666666666665</v>
      </c>
      <c r="CY645" s="219">
        <v>0.436805555555556</v>
      </c>
      <c r="DL645" s="1"/>
      <c r="DM645" s="1"/>
    </row>
    <row r="646" spans="68:117" ht="15" hidden="1" customHeight="1">
      <c r="BP646" s="236">
        <f ca="1"/>
        <v>0.43611111111111101</v>
      </c>
      <c r="CN646" s="219">
        <f t="shared" si="688"/>
        <v>0.21319444444444444</v>
      </c>
      <c r="CO646" s="219">
        <f t="shared" si="688"/>
        <v>0.54305555555555551</v>
      </c>
      <c r="CQ646" s="219">
        <v>0.4375</v>
      </c>
      <c r="CV646" s="219">
        <f t="shared" si="689"/>
        <v>0.3208333333333333</v>
      </c>
      <c r="CW646" s="219">
        <f t="shared" si="689"/>
        <v>0.53611111111111109</v>
      </c>
      <c r="CY646" s="219">
        <v>0.4375</v>
      </c>
      <c r="DL646" s="1"/>
      <c r="DM646" s="1"/>
    </row>
    <row r="647" spans="68:117" ht="15" hidden="1" customHeight="1">
      <c r="BP647" s="236">
        <f ca="1"/>
        <v>0.436805555555556</v>
      </c>
      <c r="CN647" s="219">
        <f t="shared" si="688"/>
        <v>0.21388888888888888</v>
      </c>
      <c r="CO647" s="219">
        <f t="shared" si="688"/>
        <v>0.54374999999999996</v>
      </c>
      <c r="CQ647" s="219">
        <v>0.438194444444444</v>
      </c>
      <c r="CV647" s="219">
        <f t="shared" si="689"/>
        <v>0.3215277777777778</v>
      </c>
      <c r="CW647" s="219">
        <f t="shared" si="689"/>
        <v>0.53680555555555554</v>
      </c>
      <c r="CY647" s="219">
        <v>0.438194444444444</v>
      </c>
      <c r="DL647" s="1"/>
      <c r="DM647" s="1"/>
    </row>
    <row r="648" spans="68:117" ht="15" hidden="1" customHeight="1">
      <c r="BP648" s="236">
        <f ca="1"/>
        <v>0.4375</v>
      </c>
      <c r="CN648" s="219">
        <f t="shared" si="688"/>
        <v>0.21458333333333332</v>
      </c>
      <c r="CO648" s="219">
        <f t="shared" si="688"/>
        <v>0.5444444444444444</v>
      </c>
      <c r="CQ648" s="219">
        <v>0.43888888888888899</v>
      </c>
      <c r="CV648" s="219">
        <f t="shared" si="689"/>
        <v>0.32222222222222224</v>
      </c>
      <c r="CW648" s="219">
        <f t="shared" si="689"/>
        <v>0.53749999999999998</v>
      </c>
      <c r="CY648" s="219">
        <v>0.43888888888888899</v>
      </c>
      <c r="DL648" s="1"/>
      <c r="DM648" s="1"/>
    </row>
    <row r="649" spans="68:117" ht="15" hidden="1" customHeight="1">
      <c r="BP649" s="236">
        <f ca="1"/>
        <v>0.438194444444444</v>
      </c>
      <c r="CN649" s="219">
        <f t="shared" si="688"/>
        <v>0.21527777777777776</v>
      </c>
      <c r="CO649" s="219">
        <f t="shared" si="688"/>
        <v>0.54513888888888884</v>
      </c>
      <c r="CQ649" s="219">
        <v>0.43958333333333299</v>
      </c>
      <c r="CV649" s="219">
        <f t="shared" si="689"/>
        <v>0.32291666666666669</v>
      </c>
      <c r="CW649" s="219">
        <f t="shared" si="689"/>
        <v>0.53819444444444442</v>
      </c>
      <c r="CY649" s="219">
        <v>0.43958333333333299</v>
      </c>
      <c r="DL649" s="1"/>
      <c r="DM649" s="1"/>
    </row>
    <row r="650" spans="68:117" ht="15" hidden="1" customHeight="1">
      <c r="BP650" s="236">
        <f ca="1"/>
        <v>0.43888888888888899</v>
      </c>
      <c r="CN650" s="219">
        <f t="shared" si="688"/>
        <v>0.21597222222222223</v>
      </c>
      <c r="CO650" s="219">
        <f t="shared" si="688"/>
        <v>0.54583333333333328</v>
      </c>
      <c r="CQ650" s="219">
        <v>0.44027777777777799</v>
      </c>
      <c r="CV650" s="219">
        <f t="shared" si="689"/>
        <v>0.32361111111111113</v>
      </c>
      <c r="CW650" s="219">
        <f t="shared" si="689"/>
        <v>0.53888888888888886</v>
      </c>
      <c r="CY650" s="219">
        <v>0.44027777777777799</v>
      </c>
      <c r="DL650" s="1"/>
      <c r="DM650" s="1"/>
    </row>
    <row r="651" spans="68:117" ht="15" hidden="1" customHeight="1">
      <c r="BP651" s="236">
        <f ca="1"/>
        <v>0.43958333333333299</v>
      </c>
      <c r="CN651" s="219">
        <f t="shared" si="688"/>
        <v>0.21666666666666667</v>
      </c>
      <c r="CO651" s="219">
        <f t="shared" si="688"/>
        <v>0.54652777777777772</v>
      </c>
      <c r="CQ651" s="219">
        <v>0.44097222222222199</v>
      </c>
      <c r="CV651" s="219">
        <f t="shared" si="689"/>
        <v>0.32430555555555557</v>
      </c>
      <c r="CW651" s="219">
        <f t="shared" si="689"/>
        <v>0.5395833333333333</v>
      </c>
      <c r="CY651" s="219">
        <v>0.44097222222222199</v>
      </c>
      <c r="DL651" s="1"/>
      <c r="DM651" s="1"/>
    </row>
    <row r="652" spans="68:117" ht="15" hidden="1" customHeight="1">
      <c r="BP652" s="236">
        <f ca="1"/>
        <v>0.44027777777777799</v>
      </c>
      <c r="CN652" s="219">
        <f t="shared" si="688"/>
        <v>0.21736111111111112</v>
      </c>
      <c r="CO652" s="219">
        <f t="shared" si="688"/>
        <v>0.54722222222222217</v>
      </c>
      <c r="CQ652" s="219">
        <v>0.44166666666666698</v>
      </c>
      <c r="CV652" s="219">
        <f t="shared" si="689"/>
        <v>0.32500000000000001</v>
      </c>
      <c r="CW652" s="219">
        <f t="shared" si="689"/>
        <v>0.54027777777777775</v>
      </c>
      <c r="CY652" s="219">
        <v>0.44166666666666698</v>
      </c>
      <c r="DL652" s="1"/>
      <c r="DM652" s="1"/>
    </row>
    <row r="653" spans="68:117" ht="15" hidden="1" customHeight="1">
      <c r="BP653" s="236">
        <f ca="1"/>
        <v>0.44097222222222199</v>
      </c>
      <c r="CN653" s="219">
        <f t="shared" si="688"/>
        <v>0.21805555555555556</v>
      </c>
      <c r="CO653" s="219">
        <f t="shared" si="688"/>
        <v>0.54791666666666672</v>
      </c>
      <c r="CQ653" s="219">
        <v>0.44236111111111098</v>
      </c>
      <c r="CV653" s="219">
        <f t="shared" si="689"/>
        <v>0.32569444444444445</v>
      </c>
      <c r="CW653" s="219">
        <f t="shared" si="689"/>
        <v>0.54097222222222219</v>
      </c>
      <c r="CY653" s="219">
        <v>0.44236111111111098</v>
      </c>
      <c r="DL653" s="1"/>
      <c r="DM653" s="1"/>
    </row>
    <row r="654" spans="68:117" ht="15" hidden="1" customHeight="1">
      <c r="BP654" s="236">
        <f ca="1"/>
        <v>0.44166666666666698</v>
      </c>
      <c r="CN654" s="219">
        <f t="shared" si="688"/>
        <v>0.21875</v>
      </c>
      <c r="CO654" s="219">
        <f t="shared" si="688"/>
        <v>0.54861111111111116</v>
      </c>
      <c r="CQ654" s="219">
        <v>0.44305555555555598</v>
      </c>
      <c r="CV654" s="219">
        <f t="shared" si="689"/>
        <v>0.3263888888888889</v>
      </c>
      <c r="CW654" s="219">
        <f t="shared" si="689"/>
        <v>0.54166666666666663</v>
      </c>
      <c r="CY654" s="219">
        <v>0.44305555555555598</v>
      </c>
      <c r="DL654" s="1"/>
      <c r="DM654" s="1"/>
    </row>
    <row r="655" spans="68:117" ht="15" hidden="1" customHeight="1">
      <c r="BP655" s="236">
        <f ca="1"/>
        <v>0.44236111111111098</v>
      </c>
      <c r="CN655" s="219">
        <f t="shared" si="688"/>
        <v>0.21944444444444444</v>
      </c>
      <c r="CO655" s="219">
        <f t="shared" si="688"/>
        <v>0.5493055555555556</v>
      </c>
      <c r="CQ655" s="219">
        <v>0.44374999999999998</v>
      </c>
      <c r="CV655" s="219">
        <f t="shared" si="689"/>
        <v>0.32708333333333334</v>
      </c>
      <c r="CW655" s="219">
        <f t="shared" si="689"/>
        <v>0.54236111111111107</v>
      </c>
      <c r="CY655" s="219">
        <v>0.44374999999999998</v>
      </c>
      <c r="DL655" s="1"/>
      <c r="DM655" s="1"/>
    </row>
    <row r="656" spans="68:117" ht="15" hidden="1" customHeight="1">
      <c r="BP656" s="236">
        <f ca="1"/>
        <v>0.44305555555555598</v>
      </c>
      <c r="CN656" s="219">
        <f t="shared" ref="CN656:CO671" si="690">IF(CN655=1,TIME(0,1,0),TIME(HOUR(CN655),MINUTE(CN655),0)+TIME(0,1,0))</f>
        <v>0.22013888888888888</v>
      </c>
      <c r="CO656" s="219">
        <f t="shared" si="690"/>
        <v>0.55000000000000004</v>
      </c>
      <c r="CQ656" s="219">
        <v>0.44444444444444398</v>
      </c>
      <c r="CV656" s="219">
        <f t="shared" ref="CV656:CW671" si="691">IF(CV655=1,TIME(0,1,0),TIME(HOUR(CV655),MINUTE(CV655),0)+TIME(0,1,0))</f>
        <v>0.32777777777777778</v>
      </c>
      <c r="CW656" s="219">
        <f t="shared" si="691"/>
        <v>0.54305555555555551</v>
      </c>
      <c r="CY656" s="219">
        <v>0.44444444444444398</v>
      </c>
      <c r="DL656" s="1"/>
      <c r="DM656" s="1"/>
    </row>
    <row r="657" spans="68:117" ht="15" hidden="1" customHeight="1">
      <c r="BP657" s="236">
        <f ca="1"/>
        <v>0.44374999999999998</v>
      </c>
      <c r="CN657" s="219">
        <f t="shared" si="690"/>
        <v>0.22083333333333333</v>
      </c>
      <c r="CO657" s="219">
        <f t="shared" si="690"/>
        <v>0.55069444444444449</v>
      </c>
      <c r="CQ657" s="219">
        <v>0.44513888888888897</v>
      </c>
      <c r="CV657" s="219">
        <f t="shared" si="691"/>
        <v>0.32847222222222222</v>
      </c>
      <c r="CW657" s="219">
        <f t="shared" si="691"/>
        <v>0.54374999999999996</v>
      </c>
      <c r="CY657" s="219">
        <v>0.44513888888888897</v>
      </c>
      <c r="DL657" s="1"/>
      <c r="DM657" s="1"/>
    </row>
    <row r="658" spans="68:117" ht="15" hidden="1" customHeight="1">
      <c r="BP658" s="236">
        <f ca="1"/>
        <v>0.44444444444444398</v>
      </c>
      <c r="CN658" s="219">
        <f t="shared" si="690"/>
        <v>0.22152777777777777</v>
      </c>
      <c r="CO658" s="219">
        <f t="shared" si="690"/>
        <v>0.55138888888888893</v>
      </c>
      <c r="CQ658" s="219">
        <v>0.44583333333333303</v>
      </c>
      <c r="CV658" s="219">
        <f t="shared" si="691"/>
        <v>0.32916666666666666</v>
      </c>
      <c r="CW658" s="219">
        <f t="shared" si="691"/>
        <v>0.5444444444444444</v>
      </c>
      <c r="CY658" s="219">
        <v>0.44583333333333303</v>
      </c>
      <c r="DL658" s="1"/>
      <c r="DM658" s="1"/>
    </row>
    <row r="659" spans="68:117" ht="15" hidden="1" customHeight="1">
      <c r="BP659" s="236">
        <f ca="1"/>
        <v>0.44513888888888897</v>
      </c>
      <c r="CN659" s="219">
        <f t="shared" si="690"/>
        <v>0.22222222222222221</v>
      </c>
      <c r="CO659" s="219">
        <f t="shared" si="690"/>
        <v>0.55208333333333337</v>
      </c>
      <c r="CQ659" s="219">
        <v>0.44652777777777802</v>
      </c>
      <c r="CV659" s="219">
        <f t="shared" si="691"/>
        <v>0.3298611111111111</v>
      </c>
      <c r="CW659" s="219">
        <f t="shared" si="691"/>
        <v>0.54513888888888884</v>
      </c>
      <c r="CY659" s="219">
        <v>0.44652777777777802</v>
      </c>
      <c r="DL659" s="1"/>
      <c r="DM659" s="1"/>
    </row>
    <row r="660" spans="68:117" ht="15" hidden="1" customHeight="1">
      <c r="BP660" s="236">
        <f ca="1"/>
        <v>0.44583333333333303</v>
      </c>
      <c r="CN660" s="219">
        <f t="shared" si="690"/>
        <v>0.22291666666666665</v>
      </c>
      <c r="CO660" s="219">
        <f t="shared" si="690"/>
        <v>0.55277777777777781</v>
      </c>
      <c r="CQ660" s="219">
        <v>0.44722222222222202</v>
      </c>
      <c r="CV660" s="219">
        <f t="shared" si="691"/>
        <v>0.33055555555555555</v>
      </c>
      <c r="CW660" s="219">
        <f t="shared" si="691"/>
        <v>0.54583333333333328</v>
      </c>
      <c r="CY660" s="219">
        <v>0.44722222222222202</v>
      </c>
      <c r="DL660" s="1"/>
      <c r="DM660" s="1"/>
    </row>
    <row r="661" spans="68:117" ht="15" hidden="1" customHeight="1">
      <c r="BP661" s="236">
        <f ca="1"/>
        <v>0.44652777777777802</v>
      </c>
      <c r="CN661" s="219">
        <f t="shared" si="690"/>
        <v>0.22361111111111112</v>
      </c>
      <c r="CO661" s="219">
        <f t="shared" si="690"/>
        <v>0.55347222222222225</v>
      </c>
      <c r="CQ661" s="219">
        <v>0.44791666666666702</v>
      </c>
      <c r="CV661" s="219">
        <f t="shared" si="691"/>
        <v>0.33124999999999999</v>
      </c>
      <c r="CW661" s="219">
        <f t="shared" si="691"/>
        <v>0.54652777777777772</v>
      </c>
      <c r="CY661" s="219">
        <v>0.44791666666666702</v>
      </c>
      <c r="DL661" s="1"/>
      <c r="DM661" s="1"/>
    </row>
    <row r="662" spans="68:117" ht="15" hidden="1" customHeight="1">
      <c r="BP662" s="236">
        <f ca="1"/>
        <v>0.44722222222222202</v>
      </c>
      <c r="CN662" s="219">
        <f t="shared" si="690"/>
        <v>0.22430555555555556</v>
      </c>
      <c r="CO662" s="219">
        <f t="shared" si="690"/>
        <v>0.5541666666666667</v>
      </c>
      <c r="CQ662" s="219">
        <v>0.44861111111111102</v>
      </c>
      <c r="CV662" s="219">
        <f t="shared" si="691"/>
        <v>0.33194444444444443</v>
      </c>
      <c r="CW662" s="219">
        <f t="shared" si="691"/>
        <v>0.54722222222222217</v>
      </c>
      <c r="CY662" s="219">
        <v>0.44861111111111102</v>
      </c>
      <c r="DL662" s="1"/>
      <c r="DM662" s="1"/>
    </row>
    <row r="663" spans="68:117" ht="15" hidden="1" customHeight="1">
      <c r="BP663" s="236">
        <f ca="1"/>
        <v>0.44791666666666702</v>
      </c>
      <c r="CN663" s="219">
        <f t="shared" si="690"/>
        <v>0.22500000000000001</v>
      </c>
      <c r="CO663" s="219">
        <f t="shared" si="690"/>
        <v>0.55486111111111114</v>
      </c>
      <c r="CQ663" s="219">
        <v>0.44930555555555601</v>
      </c>
      <c r="CV663" s="219">
        <f t="shared" si="691"/>
        <v>0.33263888888888887</v>
      </c>
      <c r="CW663" s="219">
        <f t="shared" si="691"/>
        <v>0.54791666666666672</v>
      </c>
      <c r="CY663" s="219">
        <v>0.44930555555555601</v>
      </c>
      <c r="DL663" s="1"/>
      <c r="DM663" s="1"/>
    </row>
    <row r="664" spans="68:117" ht="15" hidden="1" customHeight="1">
      <c r="BP664" s="236">
        <f ca="1"/>
        <v>0.44861111111111102</v>
      </c>
      <c r="CN664" s="219">
        <f t="shared" si="690"/>
        <v>0.22569444444444445</v>
      </c>
      <c r="CO664" s="219">
        <f t="shared" si="690"/>
        <v>0.55555555555555558</v>
      </c>
      <c r="CQ664" s="219">
        <v>0.45</v>
      </c>
      <c r="CV664" s="219">
        <f t="shared" si="691"/>
        <v>0.33333333333333331</v>
      </c>
      <c r="CW664" s="219">
        <f t="shared" si="691"/>
        <v>0.54861111111111116</v>
      </c>
      <c r="CY664" s="219">
        <v>0.45</v>
      </c>
      <c r="DL664" s="1"/>
      <c r="DM664" s="1"/>
    </row>
    <row r="665" spans="68:117" ht="15" hidden="1" customHeight="1">
      <c r="BP665" s="236">
        <f ca="1"/>
        <v>0.44930555555555601</v>
      </c>
      <c r="CN665" s="219">
        <f t="shared" si="690"/>
        <v>0.22638888888888889</v>
      </c>
      <c r="CO665" s="219">
        <f t="shared" si="690"/>
        <v>0.55625000000000002</v>
      </c>
      <c r="CQ665" s="219">
        <v>0.45069444444444401</v>
      </c>
      <c r="CV665" s="219">
        <f t="shared" si="691"/>
        <v>0.33402777777777776</v>
      </c>
      <c r="CW665" s="219">
        <f t="shared" si="691"/>
        <v>0.5493055555555556</v>
      </c>
      <c r="CY665" s="219">
        <v>0.45069444444444401</v>
      </c>
      <c r="DL665" s="1"/>
      <c r="DM665" s="1"/>
    </row>
    <row r="666" spans="68:117" ht="15" hidden="1" customHeight="1">
      <c r="BP666" s="236">
        <f ca="1"/>
        <v>0.45</v>
      </c>
      <c r="CN666" s="219">
        <f t="shared" si="690"/>
        <v>0.22708333333333333</v>
      </c>
      <c r="CO666" s="219">
        <f t="shared" si="690"/>
        <v>0.55694444444444446</v>
      </c>
      <c r="CQ666" s="219">
        <v>0.45138888888888901</v>
      </c>
      <c r="CV666" s="219">
        <f t="shared" si="691"/>
        <v>0.3347222222222222</v>
      </c>
      <c r="CW666" s="219">
        <f t="shared" si="691"/>
        <v>0.55000000000000004</v>
      </c>
      <c r="CY666" s="219">
        <v>0.45138888888888901</v>
      </c>
      <c r="DL666" s="1"/>
      <c r="DM666" s="1"/>
    </row>
    <row r="667" spans="68:117" ht="15" hidden="1" customHeight="1">
      <c r="BP667" s="236">
        <f ca="1"/>
        <v>0.45069444444444401</v>
      </c>
      <c r="CN667" s="219">
        <f t="shared" si="690"/>
        <v>0.22777777777777777</v>
      </c>
      <c r="CO667" s="219">
        <f t="shared" si="690"/>
        <v>0.55763888888888891</v>
      </c>
      <c r="CQ667" s="219">
        <v>0.452083333333333</v>
      </c>
      <c r="CV667" s="219">
        <f t="shared" si="691"/>
        <v>0.33541666666666664</v>
      </c>
      <c r="CW667" s="219">
        <f t="shared" si="691"/>
        <v>0.55069444444444449</v>
      </c>
      <c r="CY667" s="219">
        <v>0.452083333333333</v>
      </c>
      <c r="DL667" s="1"/>
      <c r="DM667" s="1"/>
    </row>
    <row r="668" spans="68:117" ht="15" hidden="1" customHeight="1">
      <c r="BP668" s="236">
        <f ca="1"/>
        <v>0.45138888888888901</v>
      </c>
      <c r="CN668" s="219">
        <f t="shared" si="690"/>
        <v>0.22847222222222222</v>
      </c>
      <c r="CO668" s="219">
        <f t="shared" si="690"/>
        <v>0.55833333333333335</v>
      </c>
      <c r="CQ668" s="219">
        <v>0.452777777777778</v>
      </c>
      <c r="CV668" s="219">
        <f t="shared" si="691"/>
        <v>0.33611111111111108</v>
      </c>
      <c r="CW668" s="219">
        <f t="shared" si="691"/>
        <v>0.55138888888888893</v>
      </c>
      <c r="CY668" s="219">
        <v>0.452777777777778</v>
      </c>
      <c r="DL668" s="1"/>
      <c r="DM668" s="1"/>
    </row>
    <row r="669" spans="68:117" ht="15" hidden="1" customHeight="1">
      <c r="BP669" s="236">
        <f ca="1"/>
        <v>0.452083333333333</v>
      </c>
      <c r="CN669" s="219">
        <f t="shared" si="690"/>
        <v>0.22916666666666666</v>
      </c>
      <c r="CO669" s="219">
        <f t="shared" si="690"/>
        <v>0.55902777777777779</v>
      </c>
      <c r="CQ669" s="219">
        <v>0.453472222222222</v>
      </c>
      <c r="CV669" s="219">
        <f t="shared" si="691"/>
        <v>0.33680555555555558</v>
      </c>
      <c r="CW669" s="219">
        <f t="shared" si="691"/>
        <v>0.55208333333333337</v>
      </c>
      <c r="CY669" s="219">
        <v>0.453472222222222</v>
      </c>
      <c r="DL669" s="1"/>
      <c r="DM669" s="1"/>
    </row>
    <row r="670" spans="68:117" ht="15" hidden="1" customHeight="1">
      <c r="BP670" s="236">
        <f ca="1"/>
        <v>0.452777777777778</v>
      </c>
      <c r="CN670" s="219">
        <f t="shared" si="690"/>
        <v>0.2298611111111111</v>
      </c>
      <c r="CO670" s="219">
        <f t="shared" si="690"/>
        <v>0.55972222222222223</v>
      </c>
      <c r="CQ670" s="219">
        <v>0.454166666666667</v>
      </c>
      <c r="CV670" s="219">
        <f t="shared" si="691"/>
        <v>0.33750000000000002</v>
      </c>
      <c r="CW670" s="219">
        <f t="shared" si="691"/>
        <v>0.55277777777777781</v>
      </c>
      <c r="CY670" s="219">
        <v>0.454166666666667</v>
      </c>
      <c r="DL670" s="1"/>
      <c r="DM670" s="1"/>
    </row>
    <row r="671" spans="68:117" ht="15" hidden="1" customHeight="1">
      <c r="BP671" s="236">
        <f ca="1"/>
        <v>0.453472222222222</v>
      </c>
      <c r="CN671" s="219">
        <f t="shared" si="690"/>
        <v>0.23055555555555554</v>
      </c>
      <c r="CO671" s="219">
        <f t="shared" si="690"/>
        <v>0.56041666666666667</v>
      </c>
      <c r="CQ671" s="219">
        <v>0.45486111111111099</v>
      </c>
      <c r="CV671" s="219">
        <f t="shared" si="691"/>
        <v>0.33819444444444446</v>
      </c>
      <c r="CW671" s="219">
        <f t="shared" si="691"/>
        <v>0.55347222222222225</v>
      </c>
      <c r="CY671" s="219">
        <v>0.45486111111111099</v>
      </c>
      <c r="DL671" s="1"/>
      <c r="DM671" s="1"/>
    </row>
    <row r="672" spans="68:117" ht="15" hidden="1" customHeight="1">
      <c r="BP672" s="236">
        <f ca="1"/>
        <v>0.454166666666667</v>
      </c>
      <c r="CN672" s="219">
        <f t="shared" ref="CN672:CO687" si="692">IF(CN671=1,TIME(0,1,0),TIME(HOUR(CN671),MINUTE(CN671),0)+TIME(0,1,0))</f>
        <v>0.23125000000000001</v>
      </c>
      <c r="CO672" s="219">
        <f t="shared" si="692"/>
        <v>0.56111111111111112</v>
      </c>
      <c r="CQ672" s="219">
        <v>0.45555555555555599</v>
      </c>
      <c r="CV672" s="219">
        <f t="shared" ref="CV672:CW687" si="693">IF(CV671=1,TIME(0,1,0),TIME(HOUR(CV671),MINUTE(CV671),0)+TIME(0,1,0))</f>
        <v>0.33888888888888891</v>
      </c>
      <c r="CW672" s="219">
        <f t="shared" si="693"/>
        <v>0.5541666666666667</v>
      </c>
      <c r="CY672" s="219">
        <v>0.45555555555555599</v>
      </c>
      <c r="DL672" s="1"/>
      <c r="DM672" s="1"/>
    </row>
    <row r="673" spans="68:117" ht="15" hidden="1" customHeight="1">
      <c r="BP673" s="236">
        <f ca="1"/>
        <v>0.45486111111111099</v>
      </c>
      <c r="CN673" s="219">
        <f t="shared" si="692"/>
        <v>0.23194444444444445</v>
      </c>
      <c r="CO673" s="219">
        <f t="shared" si="692"/>
        <v>0.56180555555555556</v>
      </c>
      <c r="CQ673" s="219">
        <v>0.45624999999999999</v>
      </c>
      <c r="CV673" s="219">
        <f t="shared" si="693"/>
        <v>0.33958333333333335</v>
      </c>
      <c r="CW673" s="219">
        <f t="shared" si="693"/>
        <v>0.55486111111111114</v>
      </c>
      <c r="CY673" s="219">
        <v>0.45624999999999999</v>
      </c>
      <c r="DL673" s="1"/>
      <c r="DM673" s="1"/>
    </row>
    <row r="674" spans="68:117" ht="15" hidden="1" customHeight="1">
      <c r="BP674" s="236">
        <f ca="1"/>
        <v>0.45555555555555599</v>
      </c>
      <c r="CN674" s="219">
        <f t="shared" si="692"/>
        <v>0.2326388888888889</v>
      </c>
      <c r="CO674" s="219">
        <f t="shared" si="692"/>
        <v>0.5625</v>
      </c>
      <c r="CQ674" s="219">
        <v>0.45694444444444399</v>
      </c>
      <c r="CV674" s="219">
        <f t="shared" si="693"/>
        <v>0.34027777777777779</v>
      </c>
      <c r="CW674" s="219">
        <f t="shared" si="693"/>
        <v>0.55555555555555558</v>
      </c>
      <c r="CY674" s="219">
        <v>0.45694444444444399</v>
      </c>
      <c r="DL674" s="1"/>
      <c r="DM674" s="1"/>
    </row>
    <row r="675" spans="68:117" ht="15" hidden="1" customHeight="1">
      <c r="BP675" s="236">
        <f ca="1"/>
        <v>0.45624999999999999</v>
      </c>
      <c r="CN675" s="219">
        <f t="shared" si="692"/>
        <v>0.23333333333333334</v>
      </c>
      <c r="CO675" s="219">
        <f t="shared" si="692"/>
        <v>0.56319444444444444</v>
      </c>
      <c r="CQ675" s="219">
        <v>0.45763888888888898</v>
      </c>
      <c r="CV675" s="219">
        <f t="shared" si="693"/>
        <v>0.34097222222222223</v>
      </c>
      <c r="CW675" s="219">
        <f t="shared" si="693"/>
        <v>0.55625000000000002</v>
      </c>
      <c r="CY675" s="219">
        <v>0.45763888888888898</v>
      </c>
      <c r="DL675" s="1"/>
      <c r="DM675" s="1"/>
    </row>
    <row r="676" spans="68:117" ht="15" hidden="1" customHeight="1">
      <c r="BP676" s="236">
        <f ca="1"/>
        <v>0.45694444444444399</v>
      </c>
      <c r="CN676" s="219">
        <f t="shared" si="692"/>
        <v>0.23402777777777778</v>
      </c>
      <c r="CO676" s="219">
        <f t="shared" si="692"/>
        <v>0.56388888888888888</v>
      </c>
      <c r="CQ676" s="219">
        <v>0.45833333333333298</v>
      </c>
      <c r="CV676" s="219">
        <f t="shared" si="693"/>
        <v>0.34166666666666667</v>
      </c>
      <c r="CW676" s="219">
        <f t="shared" si="693"/>
        <v>0.55694444444444446</v>
      </c>
      <c r="CY676" s="219">
        <v>0.45833333333333298</v>
      </c>
      <c r="DL676" s="1"/>
      <c r="DM676" s="1"/>
    </row>
    <row r="677" spans="68:117" ht="15" hidden="1" customHeight="1">
      <c r="BP677" s="236">
        <f ca="1"/>
        <v>0.45763888888888898</v>
      </c>
      <c r="CN677" s="219">
        <f t="shared" si="692"/>
        <v>0.23472222222222222</v>
      </c>
      <c r="CO677" s="219">
        <f t="shared" si="692"/>
        <v>0.56458333333333333</v>
      </c>
      <c r="CQ677" s="219">
        <v>0.45902777777777798</v>
      </c>
      <c r="CV677" s="219">
        <f t="shared" si="693"/>
        <v>0.34236111111111112</v>
      </c>
      <c r="CW677" s="219">
        <f t="shared" si="693"/>
        <v>0.55763888888888891</v>
      </c>
      <c r="CY677" s="219">
        <v>0.45902777777777798</v>
      </c>
      <c r="DL677" s="1"/>
      <c r="DM677" s="1"/>
    </row>
    <row r="678" spans="68:117" ht="15" hidden="1" customHeight="1">
      <c r="BP678" s="236">
        <f ca="1"/>
        <v>0.45833333333333298</v>
      </c>
      <c r="CN678" s="219">
        <f t="shared" si="692"/>
        <v>0.23541666666666666</v>
      </c>
      <c r="CO678" s="219">
        <f t="shared" si="692"/>
        <v>0.56527777777777777</v>
      </c>
      <c r="CQ678" s="219">
        <v>0.45972222222222198</v>
      </c>
      <c r="CV678" s="219">
        <f t="shared" si="693"/>
        <v>0.34305555555555556</v>
      </c>
      <c r="CW678" s="219">
        <f t="shared" si="693"/>
        <v>0.55833333333333335</v>
      </c>
      <c r="CY678" s="219">
        <v>0.45972222222222198</v>
      </c>
      <c r="DL678" s="1"/>
      <c r="DM678" s="1"/>
    </row>
    <row r="679" spans="68:117" ht="15" hidden="1" customHeight="1">
      <c r="BP679" s="236">
        <f ca="1"/>
        <v>0.45902777777777798</v>
      </c>
      <c r="CN679" s="219">
        <f t="shared" si="692"/>
        <v>0.2361111111111111</v>
      </c>
      <c r="CO679" s="219">
        <f t="shared" si="692"/>
        <v>0.56597222222222221</v>
      </c>
      <c r="CQ679" s="219">
        <v>0.46041666666666697</v>
      </c>
      <c r="CV679" s="219">
        <f t="shared" si="693"/>
        <v>0.34375</v>
      </c>
      <c r="CW679" s="219">
        <f t="shared" si="693"/>
        <v>0.55902777777777779</v>
      </c>
      <c r="CY679" s="219">
        <v>0.46041666666666697</v>
      </c>
      <c r="DL679" s="1"/>
      <c r="DM679" s="1"/>
    </row>
    <row r="680" spans="68:117" ht="15" hidden="1" customHeight="1">
      <c r="BP680" s="236">
        <f ca="1"/>
        <v>0.45972222222222198</v>
      </c>
      <c r="CN680" s="219">
        <f t="shared" si="692"/>
        <v>0.23680555555555555</v>
      </c>
      <c r="CO680" s="219">
        <f t="shared" si="692"/>
        <v>0.56666666666666665</v>
      </c>
      <c r="CQ680" s="219">
        <v>0.46111111111111103</v>
      </c>
      <c r="CV680" s="219">
        <f t="shared" si="693"/>
        <v>0.34444444444444444</v>
      </c>
      <c r="CW680" s="219">
        <f t="shared" si="693"/>
        <v>0.55972222222222223</v>
      </c>
      <c r="CY680" s="219">
        <v>0.46111111111111103</v>
      </c>
      <c r="DL680" s="1"/>
      <c r="DM680" s="1"/>
    </row>
    <row r="681" spans="68:117" ht="15" hidden="1" customHeight="1">
      <c r="BP681" s="236">
        <f ca="1"/>
        <v>0.46041666666666697</v>
      </c>
      <c r="CN681" s="219">
        <f t="shared" si="692"/>
        <v>0.23749999999999999</v>
      </c>
      <c r="CO681" s="219">
        <f t="shared" si="692"/>
        <v>0.56736111111111109</v>
      </c>
      <c r="CQ681" s="219">
        <v>0.46180555555555602</v>
      </c>
      <c r="CV681" s="219">
        <f t="shared" si="693"/>
        <v>0.34513888888888888</v>
      </c>
      <c r="CW681" s="219">
        <f t="shared" si="693"/>
        <v>0.56041666666666667</v>
      </c>
      <c r="CY681" s="219">
        <v>0.46180555555555602</v>
      </c>
      <c r="DL681" s="1"/>
      <c r="DM681" s="1"/>
    </row>
    <row r="682" spans="68:117" ht="15" hidden="1" customHeight="1">
      <c r="BP682" s="236">
        <f ca="1"/>
        <v>0.46111111111111103</v>
      </c>
      <c r="CN682" s="219">
        <f t="shared" si="692"/>
        <v>0.23819444444444443</v>
      </c>
      <c r="CO682" s="219">
        <f t="shared" si="692"/>
        <v>0.56805555555555554</v>
      </c>
      <c r="CQ682" s="219">
        <v>0.46250000000000002</v>
      </c>
      <c r="CV682" s="219">
        <f t="shared" si="693"/>
        <v>0.34583333333333333</v>
      </c>
      <c r="CW682" s="219">
        <f t="shared" si="693"/>
        <v>0.56111111111111112</v>
      </c>
      <c r="CY682" s="219">
        <v>0.46250000000000002</v>
      </c>
      <c r="DL682" s="1"/>
      <c r="DM682" s="1"/>
    </row>
    <row r="683" spans="68:117" ht="15" hidden="1" customHeight="1">
      <c r="BP683" s="236">
        <f ca="1"/>
        <v>0.46180555555555602</v>
      </c>
      <c r="CN683" s="219">
        <f t="shared" si="692"/>
        <v>0.23888888888888887</v>
      </c>
      <c r="CO683" s="219">
        <f t="shared" si="692"/>
        <v>0.56874999999999998</v>
      </c>
      <c r="CQ683" s="219">
        <v>0.46319444444444402</v>
      </c>
      <c r="CV683" s="219">
        <f t="shared" si="693"/>
        <v>0.34652777777777777</v>
      </c>
      <c r="CW683" s="219">
        <f t="shared" si="693"/>
        <v>0.56180555555555556</v>
      </c>
      <c r="CY683" s="219">
        <v>0.46319444444444402</v>
      </c>
      <c r="DL683" s="1"/>
      <c r="DM683" s="1"/>
    </row>
    <row r="684" spans="68:117" ht="15" hidden="1" customHeight="1">
      <c r="BP684" s="236">
        <f ca="1"/>
        <v>0.46250000000000002</v>
      </c>
      <c r="CN684" s="219">
        <f t="shared" si="692"/>
        <v>0.23958333333333334</v>
      </c>
      <c r="CO684" s="219">
        <f t="shared" si="692"/>
        <v>0.56944444444444442</v>
      </c>
      <c r="CQ684" s="219">
        <v>0.46388888888888902</v>
      </c>
      <c r="CV684" s="219">
        <f t="shared" si="693"/>
        <v>0.34722222222222221</v>
      </c>
      <c r="CW684" s="219">
        <f t="shared" si="693"/>
        <v>0.5625</v>
      </c>
      <c r="CY684" s="219">
        <v>0.46388888888888902</v>
      </c>
      <c r="DL684" s="1"/>
      <c r="DM684" s="1"/>
    </row>
    <row r="685" spans="68:117" ht="15" hidden="1" customHeight="1">
      <c r="BP685" s="236">
        <f ca="1"/>
        <v>0.46319444444444402</v>
      </c>
      <c r="CN685" s="219">
        <f t="shared" si="692"/>
        <v>0.24027777777777778</v>
      </c>
      <c r="CO685" s="219">
        <f t="shared" si="692"/>
        <v>0.57013888888888886</v>
      </c>
      <c r="CQ685" s="219">
        <v>0.46458333333333302</v>
      </c>
      <c r="CV685" s="219">
        <f t="shared" si="693"/>
        <v>0.34791666666666665</v>
      </c>
      <c r="CW685" s="219">
        <f t="shared" si="693"/>
        <v>0.56319444444444444</v>
      </c>
      <c r="CY685" s="219">
        <v>0.46458333333333302</v>
      </c>
      <c r="DL685" s="1"/>
      <c r="DM685" s="1"/>
    </row>
    <row r="686" spans="68:117" ht="15" hidden="1" customHeight="1">
      <c r="BP686" s="236">
        <f ca="1"/>
        <v>0.46388888888888902</v>
      </c>
      <c r="CN686" s="219">
        <f t="shared" si="692"/>
        <v>0.24097222222222223</v>
      </c>
      <c r="CO686" s="219">
        <f t="shared" si="692"/>
        <v>0.5708333333333333</v>
      </c>
      <c r="CQ686" s="219">
        <v>0.46527777777777801</v>
      </c>
      <c r="CV686" s="219">
        <f t="shared" si="693"/>
        <v>0.34861111111111109</v>
      </c>
      <c r="CW686" s="219">
        <f t="shared" si="693"/>
        <v>0.56388888888888888</v>
      </c>
      <c r="CY686" s="219">
        <v>0.46527777777777801</v>
      </c>
      <c r="DL686" s="1"/>
      <c r="DM686" s="1"/>
    </row>
    <row r="687" spans="68:117" ht="15" hidden="1" customHeight="1">
      <c r="BP687" s="236">
        <f ca="1"/>
        <v>0.46458333333333302</v>
      </c>
      <c r="CN687" s="219">
        <f t="shared" si="692"/>
        <v>0.24166666666666667</v>
      </c>
      <c r="CO687" s="219">
        <f t="shared" si="692"/>
        <v>0.57152777777777775</v>
      </c>
      <c r="CQ687" s="219">
        <v>0.46597222222222201</v>
      </c>
      <c r="CV687" s="219">
        <f t="shared" si="693"/>
        <v>0.34930555555555554</v>
      </c>
      <c r="CW687" s="219">
        <f t="shared" si="693"/>
        <v>0.56458333333333333</v>
      </c>
      <c r="CY687" s="219">
        <v>0.46597222222222201</v>
      </c>
      <c r="DL687" s="1"/>
      <c r="DM687" s="1"/>
    </row>
    <row r="688" spans="68:117" ht="15" hidden="1" customHeight="1">
      <c r="BP688" s="236">
        <f ca="1"/>
        <v>0.46527777777777801</v>
      </c>
      <c r="CN688" s="219">
        <f t="shared" ref="CN688:CO703" si="694">IF(CN687=1,TIME(0,1,0),TIME(HOUR(CN687),MINUTE(CN687),0)+TIME(0,1,0))</f>
        <v>0.24236111111111111</v>
      </c>
      <c r="CO688" s="219">
        <f t="shared" si="694"/>
        <v>0.57222222222222219</v>
      </c>
      <c r="CQ688" s="219">
        <v>0.46666666666666701</v>
      </c>
      <c r="CV688" s="219">
        <f t="shared" ref="CV688:CW703" si="695">IF(CV687=1,TIME(0,1,0),TIME(HOUR(CV687),MINUTE(CV687),0)+TIME(0,1,0))</f>
        <v>0.35</v>
      </c>
      <c r="CW688" s="219">
        <f t="shared" si="695"/>
        <v>0.56527777777777777</v>
      </c>
      <c r="CY688" s="219">
        <v>0.46666666666666701</v>
      </c>
      <c r="DL688" s="1"/>
      <c r="DM688" s="1"/>
    </row>
    <row r="689" spans="68:117" ht="15" hidden="1" customHeight="1">
      <c r="BP689" s="236">
        <f ca="1"/>
        <v>0.46597222222222201</v>
      </c>
      <c r="CN689" s="219">
        <f t="shared" si="694"/>
        <v>0.24305555555555555</v>
      </c>
      <c r="CO689" s="219">
        <f t="shared" si="694"/>
        <v>0.57291666666666663</v>
      </c>
      <c r="CQ689" s="219">
        <v>0.46736111111111101</v>
      </c>
      <c r="CV689" s="219">
        <f t="shared" si="695"/>
        <v>0.35069444444444442</v>
      </c>
      <c r="CW689" s="219">
        <f t="shared" si="695"/>
        <v>0.56597222222222221</v>
      </c>
      <c r="CY689" s="219">
        <v>0.46736111111111101</v>
      </c>
      <c r="DL689" s="1"/>
      <c r="DM689" s="1"/>
    </row>
    <row r="690" spans="68:117" ht="15" hidden="1" customHeight="1">
      <c r="BP690" s="236">
        <f ca="1"/>
        <v>0.46666666666666701</v>
      </c>
      <c r="CN690" s="219">
        <f t="shared" si="694"/>
        <v>0.24374999999999999</v>
      </c>
      <c r="CO690" s="219">
        <f t="shared" si="694"/>
        <v>0.57361111111111107</v>
      </c>
      <c r="CQ690" s="219">
        <v>0.468055555555556</v>
      </c>
      <c r="CV690" s="219">
        <f t="shared" si="695"/>
        <v>0.35138888888888886</v>
      </c>
      <c r="CW690" s="219">
        <f t="shared" si="695"/>
        <v>0.56666666666666665</v>
      </c>
      <c r="CY690" s="219">
        <v>0.468055555555556</v>
      </c>
      <c r="DL690" s="1"/>
      <c r="DM690" s="1"/>
    </row>
    <row r="691" spans="68:117" ht="15" hidden="1" customHeight="1">
      <c r="BP691" s="236">
        <f ca="1"/>
        <v>0.46736111111111101</v>
      </c>
      <c r="CN691" s="219">
        <f t="shared" si="694"/>
        <v>0.24444444444444444</v>
      </c>
      <c r="CO691" s="219">
        <f t="shared" si="694"/>
        <v>0.57430555555555551</v>
      </c>
      <c r="CQ691" s="219">
        <v>0.46875</v>
      </c>
      <c r="CV691" s="219">
        <f t="shared" si="695"/>
        <v>0.3520833333333333</v>
      </c>
      <c r="CW691" s="219">
        <f t="shared" si="695"/>
        <v>0.56736111111111109</v>
      </c>
      <c r="CY691" s="219">
        <v>0.46875</v>
      </c>
      <c r="DL691" s="1"/>
      <c r="DM691" s="1"/>
    </row>
    <row r="692" spans="68:117" ht="15" hidden="1" customHeight="1">
      <c r="BP692" s="236">
        <f ca="1"/>
        <v>0.468055555555556</v>
      </c>
      <c r="CN692" s="219">
        <f t="shared" si="694"/>
        <v>0.24513888888888888</v>
      </c>
      <c r="CO692" s="219">
        <f t="shared" si="694"/>
        <v>0.57499999999999996</v>
      </c>
      <c r="CQ692" s="219">
        <v>0.469444444444444</v>
      </c>
      <c r="CV692" s="219">
        <f t="shared" si="695"/>
        <v>0.3527777777777778</v>
      </c>
      <c r="CW692" s="219">
        <f t="shared" si="695"/>
        <v>0.56805555555555554</v>
      </c>
      <c r="CY692" s="219">
        <v>0.469444444444444</v>
      </c>
      <c r="DL692" s="1"/>
      <c r="DM692" s="1"/>
    </row>
    <row r="693" spans="68:117" ht="15" hidden="1" customHeight="1">
      <c r="BP693" s="236">
        <f ca="1"/>
        <v>0.46875</v>
      </c>
      <c r="CN693" s="219">
        <f t="shared" si="694"/>
        <v>0.24583333333333332</v>
      </c>
      <c r="CO693" s="219">
        <f t="shared" si="694"/>
        <v>0.5756944444444444</v>
      </c>
      <c r="CQ693" s="219">
        <v>0.47013888888888899</v>
      </c>
      <c r="CV693" s="219">
        <f t="shared" si="695"/>
        <v>0.35347222222222224</v>
      </c>
      <c r="CW693" s="219">
        <f t="shared" si="695"/>
        <v>0.56874999999999998</v>
      </c>
      <c r="CY693" s="219">
        <v>0.47013888888888899</v>
      </c>
      <c r="DL693" s="1"/>
      <c r="DM693" s="1"/>
    </row>
    <row r="694" spans="68:117" ht="15" hidden="1" customHeight="1">
      <c r="BP694" s="236">
        <f ca="1"/>
        <v>0.469444444444444</v>
      </c>
      <c r="CN694" s="219">
        <f t="shared" si="694"/>
        <v>0.24652777777777776</v>
      </c>
      <c r="CO694" s="219">
        <f t="shared" si="694"/>
        <v>0.57638888888888884</v>
      </c>
      <c r="CQ694" s="219">
        <v>0.47083333333333299</v>
      </c>
      <c r="CV694" s="219">
        <f t="shared" si="695"/>
        <v>0.35416666666666669</v>
      </c>
      <c r="CW694" s="219">
        <f t="shared" si="695"/>
        <v>0.56944444444444442</v>
      </c>
      <c r="CY694" s="219">
        <v>0.47083333333333299</v>
      </c>
      <c r="DL694" s="1"/>
      <c r="DM694" s="1"/>
    </row>
    <row r="695" spans="68:117" ht="15" hidden="1" customHeight="1">
      <c r="BP695" s="236">
        <f ca="1"/>
        <v>0.47013888888888899</v>
      </c>
      <c r="CN695" s="219">
        <f t="shared" si="694"/>
        <v>0.24722222222222223</v>
      </c>
      <c r="CO695" s="219">
        <f t="shared" si="694"/>
        <v>0.57708333333333328</v>
      </c>
      <c r="CQ695" s="219">
        <v>0.47152777777777799</v>
      </c>
      <c r="CV695" s="219">
        <f t="shared" si="695"/>
        <v>0.35486111111111113</v>
      </c>
      <c r="CW695" s="219">
        <f t="shared" si="695"/>
        <v>0.57013888888888886</v>
      </c>
      <c r="CY695" s="219">
        <v>0.47152777777777799</v>
      </c>
      <c r="DL695" s="1"/>
      <c r="DM695" s="1"/>
    </row>
    <row r="696" spans="68:117" ht="15" hidden="1" customHeight="1">
      <c r="BP696" s="236">
        <f ca="1"/>
        <v>0.47083333333333299</v>
      </c>
      <c r="CN696" s="219">
        <f t="shared" si="694"/>
        <v>0.24791666666666667</v>
      </c>
      <c r="CO696" s="219">
        <f t="shared" si="694"/>
        <v>0.57777777777777772</v>
      </c>
      <c r="CQ696" s="219">
        <v>0.47222222222222199</v>
      </c>
      <c r="CV696" s="219">
        <f t="shared" si="695"/>
        <v>0.35555555555555557</v>
      </c>
      <c r="CW696" s="219">
        <f t="shared" si="695"/>
        <v>0.5708333333333333</v>
      </c>
      <c r="CY696" s="219">
        <v>0.47222222222222199</v>
      </c>
      <c r="DL696" s="1"/>
      <c r="DM696" s="1"/>
    </row>
    <row r="697" spans="68:117" ht="15" hidden="1" customHeight="1">
      <c r="BP697" s="236">
        <f ca="1"/>
        <v>0.47152777777777799</v>
      </c>
      <c r="CN697" s="219">
        <f t="shared" si="694"/>
        <v>0.24861111111111112</v>
      </c>
      <c r="CO697" s="219">
        <f t="shared" si="694"/>
        <v>0.57847222222222217</v>
      </c>
      <c r="CQ697" s="219">
        <v>0.47291666666666698</v>
      </c>
      <c r="CV697" s="219">
        <f t="shared" si="695"/>
        <v>0.35625000000000001</v>
      </c>
      <c r="CW697" s="219">
        <f t="shared" si="695"/>
        <v>0.57152777777777775</v>
      </c>
      <c r="CY697" s="219">
        <v>0.47291666666666698</v>
      </c>
      <c r="DL697" s="1"/>
      <c r="DM697" s="1"/>
    </row>
    <row r="698" spans="68:117" ht="15" hidden="1" customHeight="1">
      <c r="BP698" s="236">
        <f ca="1"/>
        <v>0.47222222222222199</v>
      </c>
      <c r="CN698" s="219">
        <f t="shared" si="694"/>
        <v>0.24930555555555556</v>
      </c>
      <c r="CO698" s="219">
        <f t="shared" si="694"/>
        <v>0.57916666666666672</v>
      </c>
      <c r="CQ698" s="219">
        <v>0.47361111111111098</v>
      </c>
      <c r="CV698" s="219">
        <f t="shared" si="695"/>
        <v>0.35694444444444445</v>
      </c>
      <c r="CW698" s="219">
        <f t="shared" si="695"/>
        <v>0.57222222222222219</v>
      </c>
      <c r="CY698" s="219">
        <v>0.47361111111111098</v>
      </c>
      <c r="DL698" s="1"/>
      <c r="DM698" s="1"/>
    </row>
    <row r="699" spans="68:117" ht="15" hidden="1" customHeight="1">
      <c r="BP699" s="236">
        <f ca="1"/>
        <v>0.47291666666666698</v>
      </c>
      <c r="CN699" s="219">
        <f t="shared" si="694"/>
        <v>0.25</v>
      </c>
      <c r="CO699" s="219">
        <f t="shared" si="694"/>
        <v>0.57986111111111116</v>
      </c>
      <c r="CQ699" s="219">
        <v>0.47430555555555598</v>
      </c>
      <c r="CV699" s="219">
        <f t="shared" si="695"/>
        <v>0.3576388888888889</v>
      </c>
      <c r="CW699" s="219">
        <f t="shared" si="695"/>
        <v>0.57291666666666663</v>
      </c>
      <c r="CY699" s="219">
        <v>0.47430555555555598</v>
      </c>
      <c r="DL699" s="1"/>
      <c r="DM699" s="1"/>
    </row>
    <row r="700" spans="68:117" ht="15" hidden="1" customHeight="1">
      <c r="BP700" s="236">
        <f ca="1"/>
        <v>0.47361111111111098</v>
      </c>
      <c r="CN700" s="219">
        <f t="shared" si="694"/>
        <v>0.25069444444444444</v>
      </c>
      <c r="CO700" s="219">
        <f t="shared" si="694"/>
        <v>0.5805555555555556</v>
      </c>
      <c r="CQ700" s="219">
        <v>0.47499999999999998</v>
      </c>
      <c r="CV700" s="219">
        <f t="shared" si="695"/>
        <v>0.35833333333333334</v>
      </c>
      <c r="CW700" s="219">
        <f t="shared" si="695"/>
        <v>0.57361111111111107</v>
      </c>
      <c r="CY700" s="219">
        <v>0.47499999999999998</v>
      </c>
      <c r="DL700" s="1"/>
      <c r="DM700" s="1"/>
    </row>
    <row r="701" spans="68:117" ht="15" hidden="1" customHeight="1">
      <c r="BP701" s="236">
        <f ca="1"/>
        <v>0.47430555555555598</v>
      </c>
      <c r="CN701" s="219">
        <f t="shared" si="694"/>
        <v>0.25138888888888888</v>
      </c>
      <c r="CO701" s="219">
        <f t="shared" si="694"/>
        <v>0.58125000000000004</v>
      </c>
      <c r="CQ701" s="219">
        <v>0.47569444444444398</v>
      </c>
      <c r="CV701" s="219">
        <f t="shared" si="695"/>
        <v>0.35902777777777778</v>
      </c>
      <c r="CW701" s="219">
        <f t="shared" si="695"/>
        <v>0.57430555555555551</v>
      </c>
      <c r="CY701" s="219">
        <v>0.47569444444444398</v>
      </c>
      <c r="DL701" s="1"/>
      <c r="DM701" s="1"/>
    </row>
    <row r="702" spans="68:117" ht="15" hidden="1" customHeight="1">
      <c r="BP702" s="236">
        <f ca="1"/>
        <v>0.47499999999999998</v>
      </c>
      <c r="CN702" s="219">
        <f t="shared" si="694"/>
        <v>0.25208333333333333</v>
      </c>
      <c r="CO702" s="219">
        <f t="shared" si="694"/>
        <v>0.58194444444444449</v>
      </c>
      <c r="CQ702" s="219">
        <v>0.47638888888888897</v>
      </c>
      <c r="CV702" s="219">
        <f t="shared" si="695"/>
        <v>0.35972222222222222</v>
      </c>
      <c r="CW702" s="219">
        <f t="shared" si="695"/>
        <v>0.57499999999999996</v>
      </c>
      <c r="CY702" s="219">
        <v>0.47638888888888897</v>
      </c>
      <c r="DL702" s="1"/>
      <c r="DM702" s="1"/>
    </row>
    <row r="703" spans="68:117" ht="15" hidden="1" customHeight="1">
      <c r="BP703" s="236">
        <f ca="1"/>
        <v>0.47569444444444398</v>
      </c>
      <c r="CN703" s="219">
        <f t="shared" si="694"/>
        <v>0.25277777777777777</v>
      </c>
      <c r="CO703" s="219">
        <f t="shared" si="694"/>
        <v>0.58263888888888893</v>
      </c>
      <c r="CQ703" s="219">
        <v>0.47708333333333303</v>
      </c>
      <c r="CV703" s="219">
        <f t="shared" si="695"/>
        <v>0.36041666666666666</v>
      </c>
      <c r="CW703" s="219">
        <f t="shared" si="695"/>
        <v>0.5756944444444444</v>
      </c>
      <c r="CY703" s="219">
        <v>0.47708333333333303</v>
      </c>
      <c r="DL703" s="1"/>
      <c r="DM703" s="1"/>
    </row>
    <row r="704" spans="68:117" ht="15" hidden="1" customHeight="1">
      <c r="BP704" s="236">
        <f ca="1"/>
        <v>0.47638888888888897</v>
      </c>
      <c r="CN704" s="219">
        <f t="shared" ref="CN704:CO719" si="696">IF(CN703=1,TIME(0,1,0),TIME(HOUR(CN703),MINUTE(CN703),0)+TIME(0,1,0))</f>
        <v>0.25347222222222221</v>
      </c>
      <c r="CO704" s="219">
        <f t="shared" si="696"/>
        <v>0.58333333333333337</v>
      </c>
      <c r="CQ704" s="219">
        <v>0.47777777777777802</v>
      </c>
      <c r="CV704" s="219">
        <f t="shared" ref="CV704:CW719" si="697">IF(CV703=1,TIME(0,1,0),TIME(HOUR(CV703),MINUTE(CV703),0)+TIME(0,1,0))</f>
        <v>0.3611111111111111</v>
      </c>
      <c r="CW704" s="219">
        <f t="shared" si="697"/>
        <v>0.57638888888888884</v>
      </c>
      <c r="CY704" s="219">
        <v>0.47777777777777802</v>
      </c>
      <c r="DL704" s="1"/>
      <c r="DM704" s="1"/>
    </row>
    <row r="705" spans="68:117" ht="15" hidden="1" customHeight="1">
      <c r="BP705" s="236">
        <f ca="1"/>
        <v>0.47708333333333303</v>
      </c>
      <c r="CN705" s="219">
        <f t="shared" si="696"/>
        <v>0.25416666666666665</v>
      </c>
      <c r="CO705" s="219">
        <f t="shared" si="696"/>
        <v>0.58402777777777781</v>
      </c>
      <c r="CQ705" s="219">
        <v>0.47847222222222202</v>
      </c>
      <c r="CV705" s="219">
        <f t="shared" si="697"/>
        <v>0.36180555555555555</v>
      </c>
      <c r="CW705" s="219">
        <f t="shared" si="697"/>
        <v>0.57708333333333328</v>
      </c>
      <c r="CY705" s="219">
        <v>0.47847222222222202</v>
      </c>
      <c r="DL705" s="1"/>
      <c r="DM705" s="1"/>
    </row>
    <row r="706" spans="68:117" ht="15" hidden="1" customHeight="1">
      <c r="BP706" s="236">
        <f ca="1"/>
        <v>0.47777777777777802</v>
      </c>
      <c r="CN706" s="219">
        <f t="shared" si="696"/>
        <v>0.25486111111111109</v>
      </c>
      <c r="CO706" s="219">
        <f t="shared" si="696"/>
        <v>0.58472222222222225</v>
      </c>
      <c r="CQ706" s="219">
        <v>0.47916666666666702</v>
      </c>
      <c r="CV706" s="219">
        <f t="shared" si="697"/>
        <v>0.36249999999999999</v>
      </c>
      <c r="CW706" s="219">
        <f t="shared" si="697"/>
        <v>0.57777777777777772</v>
      </c>
      <c r="CY706" s="219">
        <v>0.47916666666666702</v>
      </c>
      <c r="DL706" s="1"/>
      <c r="DM706" s="1"/>
    </row>
    <row r="707" spans="68:117" ht="15" hidden="1" customHeight="1">
      <c r="BP707" s="236">
        <f ca="1"/>
        <v>0.47847222222222202</v>
      </c>
      <c r="CN707" s="219">
        <f t="shared" si="696"/>
        <v>0.25555555555555554</v>
      </c>
      <c r="CO707" s="219">
        <f t="shared" si="696"/>
        <v>0.5854166666666667</v>
      </c>
      <c r="CQ707" s="219">
        <v>0.47986111111111102</v>
      </c>
      <c r="CV707" s="219">
        <f t="shared" si="697"/>
        <v>0.36319444444444443</v>
      </c>
      <c r="CW707" s="219">
        <f t="shared" si="697"/>
        <v>0.57847222222222217</v>
      </c>
      <c r="CY707" s="219">
        <v>0.47986111111111102</v>
      </c>
      <c r="DL707" s="1"/>
      <c r="DM707" s="1"/>
    </row>
    <row r="708" spans="68:117" ht="15" hidden="1" customHeight="1">
      <c r="BP708" s="236">
        <f ca="1"/>
        <v>0.47916666666666702</v>
      </c>
      <c r="CN708" s="219">
        <f t="shared" si="696"/>
        <v>0.25624999999999998</v>
      </c>
      <c r="CO708" s="219">
        <f t="shared" si="696"/>
        <v>0.58611111111111114</v>
      </c>
      <c r="CQ708" s="219">
        <v>0.48055555555555601</v>
      </c>
      <c r="CV708" s="219">
        <f t="shared" si="697"/>
        <v>0.36388888888888887</v>
      </c>
      <c r="CW708" s="219">
        <f t="shared" si="697"/>
        <v>0.57916666666666672</v>
      </c>
      <c r="CY708" s="219">
        <v>0.48055555555555601</v>
      </c>
      <c r="DL708" s="1"/>
      <c r="DM708" s="1"/>
    </row>
    <row r="709" spans="68:117" ht="15" hidden="1" customHeight="1">
      <c r="BP709" s="236">
        <f ca="1"/>
        <v>0.47986111111111102</v>
      </c>
      <c r="CN709" s="219">
        <f t="shared" si="696"/>
        <v>0.25694444444444442</v>
      </c>
      <c r="CO709" s="219">
        <f t="shared" si="696"/>
        <v>0.58680555555555558</v>
      </c>
      <c r="CQ709" s="219">
        <v>0.48125000000000001</v>
      </c>
      <c r="CV709" s="219">
        <f t="shared" si="697"/>
        <v>0.36458333333333331</v>
      </c>
      <c r="CW709" s="219">
        <f t="shared" si="697"/>
        <v>0.57986111111111116</v>
      </c>
      <c r="CY709" s="219">
        <v>0.48125000000000001</v>
      </c>
      <c r="DL709" s="1"/>
      <c r="DM709" s="1"/>
    </row>
    <row r="710" spans="68:117" ht="15" hidden="1" customHeight="1">
      <c r="BP710" s="236">
        <f ca="1"/>
        <v>0.48055555555555601</v>
      </c>
      <c r="CN710" s="219">
        <f t="shared" si="696"/>
        <v>0.25763888888888886</v>
      </c>
      <c r="CO710" s="219">
        <f t="shared" si="696"/>
        <v>0.58750000000000002</v>
      </c>
      <c r="CQ710" s="219">
        <v>0.48194444444444401</v>
      </c>
      <c r="CV710" s="219">
        <f t="shared" si="697"/>
        <v>0.36527777777777776</v>
      </c>
      <c r="CW710" s="219">
        <f t="shared" si="697"/>
        <v>0.5805555555555556</v>
      </c>
      <c r="CY710" s="219">
        <v>0.48194444444444401</v>
      </c>
      <c r="DL710" s="1"/>
      <c r="DM710" s="1"/>
    </row>
    <row r="711" spans="68:117" ht="15" hidden="1" customHeight="1">
      <c r="BP711" s="236">
        <f ca="1"/>
        <v>0.48125000000000001</v>
      </c>
      <c r="CN711" s="219">
        <f t="shared" si="696"/>
        <v>0.2583333333333333</v>
      </c>
      <c r="CO711" s="219">
        <f t="shared" si="696"/>
        <v>0.58819444444444446</v>
      </c>
      <c r="CQ711" s="219">
        <v>0.48263888888888901</v>
      </c>
      <c r="CV711" s="219">
        <f t="shared" si="697"/>
        <v>0.3659722222222222</v>
      </c>
      <c r="CW711" s="219">
        <f t="shared" si="697"/>
        <v>0.58125000000000004</v>
      </c>
      <c r="CY711" s="219">
        <v>0.48263888888888901</v>
      </c>
      <c r="DL711" s="1"/>
      <c r="DM711" s="1"/>
    </row>
    <row r="712" spans="68:117" ht="15" hidden="1" customHeight="1">
      <c r="BP712" s="236">
        <f ca="1"/>
        <v>0.48194444444444401</v>
      </c>
      <c r="CN712" s="219">
        <f t="shared" si="696"/>
        <v>0.2590277777777778</v>
      </c>
      <c r="CO712" s="219">
        <f t="shared" si="696"/>
        <v>0.58888888888888891</v>
      </c>
      <c r="CQ712" s="219">
        <v>0.483333333333333</v>
      </c>
      <c r="CV712" s="219">
        <f t="shared" si="697"/>
        <v>0.36666666666666664</v>
      </c>
      <c r="CW712" s="219">
        <f t="shared" si="697"/>
        <v>0.58194444444444449</v>
      </c>
      <c r="CY712" s="219">
        <v>0.483333333333333</v>
      </c>
      <c r="DL712" s="1"/>
      <c r="DM712" s="1"/>
    </row>
    <row r="713" spans="68:117" ht="15" hidden="1" customHeight="1">
      <c r="BP713" s="236">
        <f ca="1"/>
        <v>0.48263888888888901</v>
      </c>
      <c r="CN713" s="219">
        <f t="shared" si="696"/>
        <v>0.25972222222222224</v>
      </c>
      <c r="CO713" s="219">
        <f t="shared" si="696"/>
        <v>0.58958333333333335</v>
      </c>
      <c r="CQ713" s="219">
        <v>0.484027777777778</v>
      </c>
      <c r="CV713" s="219">
        <f t="shared" si="697"/>
        <v>0.36736111111111108</v>
      </c>
      <c r="CW713" s="219">
        <f t="shared" si="697"/>
        <v>0.58263888888888893</v>
      </c>
      <c r="CY713" s="219">
        <v>0.484027777777778</v>
      </c>
      <c r="DL713" s="1"/>
      <c r="DM713" s="1"/>
    </row>
    <row r="714" spans="68:117" ht="15" hidden="1" customHeight="1">
      <c r="BP714" s="236">
        <f ca="1"/>
        <v>0.483333333333333</v>
      </c>
      <c r="CN714" s="219">
        <f t="shared" si="696"/>
        <v>0.26041666666666669</v>
      </c>
      <c r="CO714" s="219">
        <f t="shared" si="696"/>
        <v>0.59027777777777779</v>
      </c>
      <c r="CQ714" s="219">
        <v>0.484722222222222</v>
      </c>
      <c r="CV714" s="219">
        <f t="shared" si="697"/>
        <v>0.36805555555555558</v>
      </c>
      <c r="CW714" s="219">
        <f t="shared" si="697"/>
        <v>0.58333333333333337</v>
      </c>
      <c r="CY714" s="219">
        <v>0.484722222222222</v>
      </c>
      <c r="DL714" s="1"/>
      <c r="DM714" s="1"/>
    </row>
    <row r="715" spans="68:117" ht="15" hidden="1" customHeight="1">
      <c r="BP715" s="236">
        <f ca="1"/>
        <v>0.484027777777778</v>
      </c>
      <c r="CN715" s="219">
        <f t="shared" si="696"/>
        <v>0.26111111111111113</v>
      </c>
      <c r="CO715" s="219">
        <f t="shared" si="696"/>
        <v>0.59097222222222223</v>
      </c>
      <c r="CQ715" s="219">
        <v>0.485416666666667</v>
      </c>
      <c r="CV715" s="219">
        <f t="shared" si="697"/>
        <v>0.36875000000000002</v>
      </c>
      <c r="CW715" s="219">
        <f t="shared" si="697"/>
        <v>0.58402777777777781</v>
      </c>
      <c r="CY715" s="219">
        <v>0.485416666666667</v>
      </c>
      <c r="DL715" s="1"/>
      <c r="DM715" s="1"/>
    </row>
    <row r="716" spans="68:117" ht="15" hidden="1" customHeight="1">
      <c r="BP716" s="236">
        <f ca="1"/>
        <v>0.484722222222222</v>
      </c>
      <c r="CN716" s="219">
        <f t="shared" si="696"/>
        <v>0.26180555555555557</v>
      </c>
      <c r="CO716" s="219">
        <f t="shared" si="696"/>
        <v>0.59166666666666667</v>
      </c>
      <c r="CQ716" s="219">
        <v>0.48611111111111099</v>
      </c>
      <c r="CV716" s="219">
        <f t="shared" si="697"/>
        <v>0.36944444444444446</v>
      </c>
      <c r="CW716" s="219">
        <f t="shared" si="697"/>
        <v>0.58472222222222225</v>
      </c>
      <c r="CY716" s="219">
        <v>0.48611111111111099</v>
      </c>
      <c r="DL716" s="1"/>
      <c r="DM716" s="1"/>
    </row>
    <row r="717" spans="68:117" ht="15" hidden="1" customHeight="1">
      <c r="BP717" s="236">
        <f ca="1"/>
        <v>0.485416666666667</v>
      </c>
      <c r="CN717" s="219">
        <f t="shared" si="696"/>
        <v>0.26250000000000001</v>
      </c>
      <c r="CO717" s="219">
        <f t="shared" si="696"/>
        <v>0.59236111111111112</v>
      </c>
      <c r="CQ717" s="219">
        <v>0.48680555555555599</v>
      </c>
      <c r="CV717" s="219">
        <f t="shared" si="697"/>
        <v>0.37013888888888891</v>
      </c>
      <c r="CW717" s="219">
        <f t="shared" si="697"/>
        <v>0.5854166666666667</v>
      </c>
      <c r="CY717" s="219">
        <v>0.48680555555555599</v>
      </c>
      <c r="DL717" s="1"/>
      <c r="DM717" s="1"/>
    </row>
    <row r="718" spans="68:117" ht="15" hidden="1" customHeight="1">
      <c r="BP718" s="236">
        <f ca="1"/>
        <v>0.48611111111111099</v>
      </c>
      <c r="CN718" s="219">
        <f t="shared" si="696"/>
        <v>0.26319444444444445</v>
      </c>
      <c r="CO718" s="219">
        <f t="shared" si="696"/>
        <v>0.59305555555555556</v>
      </c>
      <c r="CQ718" s="219">
        <v>0.48749999999999999</v>
      </c>
      <c r="CV718" s="219">
        <f t="shared" si="697"/>
        <v>0.37083333333333335</v>
      </c>
      <c r="CW718" s="219">
        <f t="shared" si="697"/>
        <v>0.58611111111111114</v>
      </c>
      <c r="CY718" s="219">
        <v>0.48749999999999999</v>
      </c>
      <c r="DL718" s="1"/>
      <c r="DM718" s="1"/>
    </row>
    <row r="719" spans="68:117" ht="15" hidden="1" customHeight="1">
      <c r="BP719" s="236">
        <f ca="1"/>
        <v>0.48680555555555599</v>
      </c>
      <c r="CN719" s="219">
        <f t="shared" si="696"/>
        <v>0.2638888888888889</v>
      </c>
      <c r="CO719" s="219">
        <f t="shared" si="696"/>
        <v>0.59375</v>
      </c>
      <c r="CQ719" s="219">
        <v>0.48819444444444399</v>
      </c>
      <c r="CV719" s="219">
        <f t="shared" si="697"/>
        <v>0.37152777777777779</v>
      </c>
      <c r="CW719" s="219">
        <f t="shared" si="697"/>
        <v>0.58680555555555558</v>
      </c>
      <c r="CY719" s="219">
        <v>0.48819444444444399</v>
      </c>
      <c r="DL719" s="1"/>
      <c r="DM719" s="1"/>
    </row>
    <row r="720" spans="68:117" ht="15" hidden="1" customHeight="1">
      <c r="BP720" s="236">
        <f ca="1"/>
        <v>0.48749999999999999</v>
      </c>
      <c r="CN720" s="219">
        <f t="shared" ref="CN720:CO735" si="698">IF(CN719=1,TIME(0,1,0),TIME(HOUR(CN719),MINUTE(CN719),0)+TIME(0,1,0))</f>
        <v>0.26458333333333334</v>
      </c>
      <c r="CO720" s="219">
        <f t="shared" si="698"/>
        <v>0.59444444444444444</v>
      </c>
      <c r="CQ720" s="219">
        <v>0.48888888888888898</v>
      </c>
      <c r="CV720" s="219">
        <f t="shared" ref="CV720:CW735" si="699">IF(CV719=1,TIME(0,1,0),TIME(HOUR(CV719),MINUTE(CV719),0)+TIME(0,1,0))</f>
        <v>0.37222222222222223</v>
      </c>
      <c r="CW720" s="219">
        <f t="shared" si="699"/>
        <v>0.58750000000000002</v>
      </c>
      <c r="CY720" s="219">
        <v>0.48888888888888898</v>
      </c>
      <c r="DL720" s="1"/>
      <c r="DM720" s="1"/>
    </row>
    <row r="721" spans="68:117" ht="15" hidden="1" customHeight="1">
      <c r="BP721" s="236">
        <f ca="1"/>
        <v>0.48819444444444399</v>
      </c>
      <c r="CN721" s="219">
        <f t="shared" si="698"/>
        <v>0.26527777777777778</v>
      </c>
      <c r="CO721" s="219">
        <f t="shared" si="698"/>
        <v>0.59513888888888888</v>
      </c>
      <c r="CQ721" s="219">
        <v>0.48958333333333298</v>
      </c>
      <c r="CV721" s="219">
        <f t="shared" si="699"/>
        <v>0.37291666666666667</v>
      </c>
      <c r="CW721" s="219">
        <f t="shared" si="699"/>
        <v>0.58819444444444446</v>
      </c>
      <c r="CY721" s="219">
        <v>0.48958333333333298</v>
      </c>
      <c r="DL721" s="1"/>
      <c r="DM721" s="1"/>
    </row>
    <row r="722" spans="68:117" ht="15" hidden="1" customHeight="1">
      <c r="BP722" s="236">
        <f ca="1"/>
        <v>0.48888888888888898</v>
      </c>
      <c r="CN722" s="219">
        <f t="shared" si="698"/>
        <v>0.26597222222222222</v>
      </c>
      <c r="CO722" s="219">
        <f t="shared" si="698"/>
        <v>0.59583333333333333</v>
      </c>
      <c r="CQ722" s="219">
        <v>0.49027777777777798</v>
      </c>
      <c r="CV722" s="219">
        <f t="shared" si="699"/>
        <v>0.37361111111111112</v>
      </c>
      <c r="CW722" s="219">
        <f t="shared" si="699"/>
        <v>0.58888888888888891</v>
      </c>
      <c r="CY722" s="219">
        <v>0.49027777777777798</v>
      </c>
      <c r="DL722" s="1"/>
      <c r="DM722" s="1"/>
    </row>
    <row r="723" spans="68:117" ht="15" hidden="1" customHeight="1">
      <c r="BP723" s="236">
        <f ca="1"/>
        <v>0.48958333333333298</v>
      </c>
      <c r="CN723" s="219">
        <f t="shared" si="698"/>
        <v>0.26666666666666666</v>
      </c>
      <c r="CO723" s="219">
        <f t="shared" si="698"/>
        <v>0.59652777777777777</v>
      </c>
      <c r="CQ723" s="219">
        <v>0.49097222222222198</v>
      </c>
      <c r="CV723" s="219">
        <f t="shared" si="699"/>
        <v>0.37430555555555556</v>
      </c>
      <c r="CW723" s="219">
        <f t="shared" si="699"/>
        <v>0.58958333333333335</v>
      </c>
      <c r="CY723" s="219">
        <v>0.49097222222222198</v>
      </c>
      <c r="DL723" s="1"/>
      <c r="DM723" s="1"/>
    </row>
    <row r="724" spans="68:117" ht="15" hidden="1" customHeight="1">
      <c r="BP724" s="236">
        <f ca="1"/>
        <v>0.49027777777777798</v>
      </c>
      <c r="CN724" s="219">
        <f t="shared" si="698"/>
        <v>0.2673611111111111</v>
      </c>
      <c r="CO724" s="219">
        <f t="shared" si="698"/>
        <v>0.59722222222222221</v>
      </c>
      <c r="CQ724" s="219">
        <v>0.49166666666666697</v>
      </c>
      <c r="CV724" s="219">
        <f t="shared" si="699"/>
        <v>0.375</v>
      </c>
      <c r="CW724" s="219">
        <f t="shared" si="699"/>
        <v>0.59027777777777779</v>
      </c>
      <c r="CY724" s="219">
        <v>0.49166666666666697</v>
      </c>
      <c r="DL724" s="1"/>
      <c r="DM724" s="1"/>
    </row>
    <row r="725" spans="68:117" ht="15" hidden="1" customHeight="1">
      <c r="BP725" s="236">
        <f ca="1"/>
        <v>0.49097222222222198</v>
      </c>
      <c r="CN725" s="219">
        <f t="shared" si="698"/>
        <v>0.26805555555555555</v>
      </c>
      <c r="CO725" s="219">
        <f t="shared" si="698"/>
        <v>0.59791666666666665</v>
      </c>
      <c r="CQ725" s="219">
        <v>0.49236111111111103</v>
      </c>
      <c r="CV725" s="219">
        <f t="shared" si="699"/>
        <v>0.37569444444444444</v>
      </c>
      <c r="CW725" s="219">
        <f t="shared" si="699"/>
        <v>0.59097222222222223</v>
      </c>
      <c r="CY725" s="219">
        <v>0.49236111111111103</v>
      </c>
      <c r="DL725" s="1"/>
      <c r="DM725" s="1"/>
    </row>
    <row r="726" spans="68:117" ht="15" hidden="1" customHeight="1">
      <c r="BP726" s="236">
        <f ca="1"/>
        <v>0.49166666666666697</v>
      </c>
      <c r="CN726" s="219">
        <f t="shared" si="698"/>
        <v>0.26874999999999999</v>
      </c>
      <c r="CO726" s="219">
        <f t="shared" si="698"/>
        <v>0.59861111111111109</v>
      </c>
      <c r="CQ726" s="219">
        <v>0.49305555555555602</v>
      </c>
      <c r="CV726" s="219">
        <f t="shared" si="699"/>
        <v>0.37638888888888888</v>
      </c>
      <c r="CW726" s="219">
        <f t="shared" si="699"/>
        <v>0.59166666666666667</v>
      </c>
      <c r="CY726" s="219">
        <v>0.49305555555555602</v>
      </c>
      <c r="DL726" s="1"/>
      <c r="DM726" s="1"/>
    </row>
    <row r="727" spans="68:117" ht="15" hidden="1" customHeight="1">
      <c r="BP727" s="236">
        <f ca="1"/>
        <v>0.49236111111111103</v>
      </c>
      <c r="CN727" s="219">
        <f t="shared" si="698"/>
        <v>0.26944444444444443</v>
      </c>
      <c r="CO727" s="219">
        <f t="shared" si="698"/>
        <v>0.59930555555555554</v>
      </c>
      <c r="CQ727" s="219">
        <v>0.49375000000000002</v>
      </c>
      <c r="CV727" s="219">
        <f t="shared" si="699"/>
        <v>0.37708333333333333</v>
      </c>
      <c r="CW727" s="219">
        <f t="shared" si="699"/>
        <v>0.59236111111111112</v>
      </c>
      <c r="CY727" s="219">
        <v>0.49375000000000002</v>
      </c>
      <c r="DL727" s="1"/>
      <c r="DM727" s="1"/>
    </row>
    <row r="728" spans="68:117" ht="15" hidden="1" customHeight="1">
      <c r="BP728" s="236">
        <f ca="1"/>
        <v>0.49305555555555602</v>
      </c>
      <c r="CN728" s="219">
        <f t="shared" si="698"/>
        <v>0.27013888888888887</v>
      </c>
      <c r="CO728" s="219">
        <f t="shared" si="698"/>
        <v>0.6</v>
      </c>
      <c r="CQ728" s="219">
        <v>0.49444444444444402</v>
      </c>
      <c r="CV728" s="219">
        <f t="shared" si="699"/>
        <v>0.37777777777777777</v>
      </c>
      <c r="CW728" s="219">
        <f t="shared" si="699"/>
        <v>0.59305555555555556</v>
      </c>
      <c r="CY728" s="219">
        <v>0.49444444444444402</v>
      </c>
      <c r="DL728" s="1"/>
      <c r="DM728" s="1"/>
    </row>
    <row r="729" spans="68:117" ht="15" hidden="1" customHeight="1">
      <c r="BP729" s="236">
        <f ca="1"/>
        <v>0.49375000000000002</v>
      </c>
      <c r="CN729" s="219">
        <f t="shared" si="698"/>
        <v>0.27083333333333331</v>
      </c>
      <c r="CO729" s="219">
        <f t="shared" si="698"/>
        <v>0.60069444444444442</v>
      </c>
      <c r="CQ729" s="219">
        <v>0.49513888888888902</v>
      </c>
      <c r="CV729" s="219">
        <f t="shared" si="699"/>
        <v>0.37847222222222221</v>
      </c>
      <c r="CW729" s="219">
        <f t="shared" si="699"/>
        <v>0.59375</v>
      </c>
      <c r="CY729" s="219">
        <v>0.49513888888888902</v>
      </c>
      <c r="DL729" s="1"/>
      <c r="DM729" s="1"/>
    </row>
    <row r="730" spans="68:117" ht="15" hidden="1" customHeight="1">
      <c r="BP730" s="236">
        <f ca="1"/>
        <v>0.49444444444444402</v>
      </c>
      <c r="CN730" s="219">
        <f t="shared" si="698"/>
        <v>0.27152777777777776</v>
      </c>
      <c r="CO730" s="219">
        <f t="shared" si="698"/>
        <v>0.60138888888888886</v>
      </c>
      <c r="CQ730" s="219">
        <v>0.49583333333333302</v>
      </c>
      <c r="CV730" s="219">
        <f t="shared" si="699"/>
        <v>0.37916666666666665</v>
      </c>
      <c r="CW730" s="219">
        <f t="shared" si="699"/>
        <v>0.59444444444444444</v>
      </c>
      <c r="CY730" s="219">
        <v>0.49583333333333302</v>
      </c>
      <c r="DL730" s="1"/>
      <c r="DM730" s="1"/>
    </row>
    <row r="731" spans="68:117" ht="15" hidden="1" customHeight="1">
      <c r="BP731" s="236">
        <f ca="1"/>
        <v>0.49513888888888902</v>
      </c>
      <c r="CN731" s="219">
        <f t="shared" si="698"/>
        <v>0.2722222222222222</v>
      </c>
      <c r="CO731" s="219">
        <f t="shared" si="698"/>
        <v>0.6020833333333333</v>
      </c>
      <c r="CQ731" s="219">
        <v>0.49652777777777801</v>
      </c>
      <c r="CV731" s="219">
        <f t="shared" si="699"/>
        <v>0.37986111111111109</v>
      </c>
      <c r="CW731" s="219">
        <f t="shared" si="699"/>
        <v>0.59513888888888888</v>
      </c>
      <c r="CY731" s="219">
        <v>0.49652777777777801</v>
      </c>
      <c r="DL731" s="1"/>
      <c r="DM731" s="1"/>
    </row>
    <row r="732" spans="68:117" ht="15" hidden="1" customHeight="1">
      <c r="BP732" s="236">
        <f ca="1"/>
        <v>0.49583333333333302</v>
      </c>
      <c r="CN732" s="219">
        <f t="shared" si="698"/>
        <v>0.27291666666666664</v>
      </c>
      <c r="CO732" s="219">
        <f t="shared" si="698"/>
        <v>0.60277777777777775</v>
      </c>
      <c r="CQ732" s="219">
        <v>0.49722222222222201</v>
      </c>
      <c r="CV732" s="219">
        <f t="shared" si="699"/>
        <v>0.38055555555555554</v>
      </c>
      <c r="CW732" s="219">
        <f t="shared" si="699"/>
        <v>0.59583333333333333</v>
      </c>
      <c r="CY732" s="219">
        <v>0.49722222222222201</v>
      </c>
      <c r="DL732" s="1"/>
      <c r="DM732" s="1"/>
    </row>
    <row r="733" spans="68:117" ht="15" hidden="1" customHeight="1">
      <c r="BP733" s="236">
        <f ca="1"/>
        <v>0.49652777777777801</v>
      </c>
      <c r="CN733" s="219">
        <f t="shared" si="698"/>
        <v>0.27361111111111108</v>
      </c>
      <c r="CO733" s="219">
        <f t="shared" si="698"/>
        <v>0.60347222222222219</v>
      </c>
      <c r="CQ733" s="219">
        <v>0.49791666666666701</v>
      </c>
      <c r="CV733" s="219">
        <f t="shared" si="699"/>
        <v>0.38124999999999998</v>
      </c>
      <c r="CW733" s="219">
        <f t="shared" si="699"/>
        <v>0.59652777777777777</v>
      </c>
      <c r="CY733" s="219">
        <v>0.49791666666666701</v>
      </c>
      <c r="DL733" s="1"/>
      <c r="DM733" s="1"/>
    </row>
    <row r="734" spans="68:117" ht="15" hidden="1" customHeight="1">
      <c r="BP734" s="236">
        <f ca="1"/>
        <v>0.49722222222222201</v>
      </c>
      <c r="CN734" s="219">
        <f t="shared" si="698"/>
        <v>0.27430555555555558</v>
      </c>
      <c r="CO734" s="219">
        <f t="shared" si="698"/>
        <v>0.60416666666666663</v>
      </c>
      <c r="CQ734" s="219">
        <v>0.49861111111111101</v>
      </c>
      <c r="CV734" s="219">
        <f t="shared" si="699"/>
        <v>0.38194444444444442</v>
      </c>
      <c r="CW734" s="219">
        <f t="shared" si="699"/>
        <v>0.59722222222222221</v>
      </c>
      <c r="CY734" s="219">
        <v>0.49861111111111101</v>
      </c>
      <c r="DL734" s="1"/>
      <c r="DM734" s="1"/>
    </row>
    <row r="735" spans="68:117" ht="15" hidden="1" customHeight="1">
      <c r="BP735" s="236">
        <f ca="1"/>
        <v>0.49791666666666701</v>
      </c>
      <c r="CN735" s="219">
        <f t="shared" si="698"/>
        <v>0.27500000000000002</v>
      </c>
      <c r="CO735" s="219">
        <f t="shared" si="698"/>
        <v>0.60486111111111107</v>
      </c>
      <c r="CQ735" s="219">
        <v>0.499305555555556</v>
      </c>
      <c r="CV735" s="219">
        <f t="shared" si="699"/>
        <v>0.38263888888888886</v>
      </c>
      <c r="CW735" s="219">
        <f t="shared" si="699"/>
        <v>0.59791666666666665</v>
      </c>
      <c r="CY735" s="219">
        <v>0.499305555555556</v>
      </c>
      <c r="DL735" s="1"/>
      <c r="DM735" s="1"/>
    </row>
    <row r="736" spans="68:117" ht="15" hidden="1" customHeight="1">
      <c r="BP736" s="236">
        <f ca="1"/>
        <v>0.49861111111111101</v>
      </c>
      <c r="CN736" s="219">
        <f t="shared" ref="CN736:CO751" si="700">IF(CN735=1,TIME(0,1,0),TIME(HOUR(CN735),MINUTE(CN735),0)+TIME(0,1,0))</f>
        <v>0.27569444444444446</v>
      </c>
      <c r="CO736" s="219">
        <f t="shared" si="700"/>
        <v>0.60555555555555551</v>
      </c>
      <c r="CQ736" s="219">
        <v>0.5</v>
      </c>
      <c r="CV736" s="219">
        <f t="shared" ref="CV736:CW751" si="701">IF(CV735=1,TIME(0,1,0),TIME(HOUR(CV735),MINUTE(CV735),0)+TIME(0,1,0))</f>
        <v>0.3833333333333333</v>
      </c>
      <c r="CW736" s="219">
        <f t="shared" si="701"/>
        <v>0.59861111111111109</v>
      </c>
      <c r="CY736" s="219">
        <v>0.5</v>
      </c>
      <c r="DL736" s="1"/>
      <c r="DM736" s="1"/>
    </row>
    <row r="737" spans="68:117" ht="15" hidden="1" customHeight="1">
      <c r="BP737" s="236">
        <f ca="1"/>
        <v>0.499305555555556</v>
      </c>
      <c r="CN737" s="219">
        <f t="shared" si="700"/>
        <v>0.27638888888888891</v>
      </c>
      <c r="CO737" s="219">
        <f t="shared" si="700"/>
        <v>0.60624999999999996</v>
      </c>
      <c r="CQ737" s="219">
        <v>0.500694444444444</v>
      </c>
      <c r="CV737" s="219">
        <f t="shared" si="701"/>
        <v>0.3840277777777778</v>
      </c>
      <c r="CW737" s="219">
        <f t="shared" si="701"/>
        <v>0.59930555555555554</v>
      </c>
      <c r="CY737" s="219">
        <v>0.500694444444444</v>
      </c>
      <c r="DL737" s="1"/>
      <c r="DM737" s="1"/>
    </row>
    <row r="738" spans="68:117" ht="15" hidden="1" customHeight="1">
      <c r="BP738" s="236">
        <f ca="1"/>
        <v>0.5</v>
      </c>
      <c r="CN738" s="219">
        <f t="shared" si="700"/>
        <v>0.27708333333333335</v>
      </c>
      <c r="CO738" s="219">
        <f t="shared" si="700"/>
        <v>0.6069444444444444</v>
      </c>
      <c r="CQ738" s="219">
        <v>0.50138888888888899</v>
      </c>
      <c r="CV738" s="219">
        <f t="shared" si="701"/>
        <v>0.38472222222222224</v>
      </c>
      <c r="CW738" s="219">
        <f t="shared" si="701"/>
        <v>0.6</v>
      </c>
      <c r="CY738" s="219">
        <v>0.50138888888888899</v>
      </c>
      <c r="DL738" s="1"/>
      <c r="DM738" s="1"/>
    </row>
    <row r="739" spans="68:117" ht="15" hidden="1" customHeight="1">
      <c r="BP739" s="236">
        <f ca="1"/>
        <v>0.500694444444444</v>
      </c>
      <c r="CN739" s="219">
        <f t="shared" si="700"/>
        <v>0.27777777777777779</v>
      </c>
      <c r="CO739" s="219">
        <f t="shared" si="700"/>
        <v>0.60763888888888884</v>
      </c>
      <c r="CQ739" s="219">
        <v>0.50208333333333299</v>
      </c>
      <c r="CV739" s="219">
        <f t="shared" si="701"/>
        <v>0.38541666666666669</v>
      </c>
      <c r="CW739" s="219">
        <f t="shared" si="701"/>
        <v>0.60069444444444442</v>
      </c>
      <c r="CY739" s="219">
        <v>0.50208333333333299</v>
      </c>
      <c r="DL739" s="1"/>
      <c r="DM739" s="1"/>
    </row>
    <row r="740" spans="68:117" ht="15" hidden="1" customHeight="1">
      <c r="BP740" s="236">
        <f ca="1"/>
        <v>0.50138888888888899</v>
      </c>
      <c r="CN740" s="219">
        <f t="shared" si="700"/>
        <v>0.27847222222222223</v>
      </c>
      <c r="CO740" s="219">
        <f t="shared" si="700"/>
        <v>0.60833333333333328</v>
      </c>
      <c r="CQ740" s="219">
        <v>0.50277777777777799</v>
      </c>
      <c r="CV740" s="219">
        <f t="shared" si="701"/>
        <v>0.38611111111111113</v>
      </c>
      <c r="CW740" s="219">
        <f t="shared" si="701"/>
        <v>0.60138888888888886</v>
      </c>
      <c r="CY740" s="219">
        <v>0.50277777777777799</v>
      </c>
      <c r="DL740" s="1"/>
      <c r="DM740" s="1"/>
    </row>
    <row r="741" spans="68:117" ht="15" hidden="1" customHeight="1">
      <c r="BP741" s="236">
        <f ca="1"/>
        <v>0.50208333333333299</v>
      </c>
      <c r="CN741" s="219">
        <f t="shared" si="700"/>
        <v>0.27916666666666667</v>
      </c>
      <c r="CO741" s="219">
        <f t="shared" si="700"/>
        <v>0.60902777777777772</v>
      </c>
      <c r="CQ741" s="219">
        <v>0.50347222222222199</v>
      </c>
      <c r="CV741" s="219">
        <f t="shared" si="701"/>
        <v>0.38680555555555557</v>
      </c>
      <c r="CW741" s="219">
        <f t="shared" si="701"/>
        <v>0.6020833333333333</v>
      </c>
      <c r="CY741" s="219">
        <v>0.50347222222222199</v>
      </c>
      <c r="DL741" s="1"/>
      <c r="DM741" s="1"/>
    </row>
    <row r="742" spans="68:117" ht="15" hidden="1" customHeight="1">
      <c r="BP742" s="236">
        <f ca="1"/>
        <v>0.50277777777777799</v>
      </c>
      <c r="CN742" s="219">
        <f t="shared" si="700"/>
        <v>0.27986111111111112</v>
      </c>
      <c r="CO742" s="219">
        <f t="shared" si="700"/>
        <v>0.60972222222222217</v>
      </c>
      <c r="CQ742" s="219">
        <v>0.50416666666666698</v>
      </c>
      <c r="CV742" s="219">
        <f t="shared" si="701"/>
        <v>0.38750000000000001</v>
      </c>
      <c r="CW742" s="219">
        <f t="shared" si="701"/>
        <v>0.60277777777777775</v>
      </c>
      <c r="CY742" s="219">
        <v>0.50416666666666698</v>
      </c>
      <c r="DL742" s="1"/>
      <c r="DM742" s="1"/>
    </row>
    <row r="743" spans="68:117" ht="15" hidden="1" customHeight="1">
      <c r="BP743" s="236">
        <f ca="1"/>
        <v>0.50347222222222199</v>
      </c>
      <c r="CN743" s="219">
        <f t="shared" si="700"/>
        <v>0.28055555555555556</v>
      </c>
      <c r="CO743" s="219">
        <f t="shared" si="700"/>
        <v>0.61041666666666672</v>
      </c>
      <c r="CQ743" s="219">
        <v>0.50486111111111098</v>
      </c>
      <c r="CV743" s="219">
        <f t="shared" si="701"/>
        <v>0.38819444444444445</v>
      </c>
      <c r="CW743" s="219">
        <f t="shared" si="701"/>
        <v>0.60347222222222219</v>
      </c>
      <c r="CY743" s="219">
        <v>0.50486111111111098</v>
      </c>
      <c r="DL743" s="1"/>
      <c r="DM743" s="1"/>
    </row>
    <row r="744" spans="68:117" ht="15" hidden="1" customHeight="1">
      <c r="BP744" s="236">
        <f ca="1"/>
        <v>0.50416666666666698</v>
      </c>
      <c r="CN744" s="219">
        <f t="shared" si="700"/>
        <v>0.28125</v>
      </c>
      <c r="CO744" s="219">
        <f t="shared" si="700"/>
        <v>0.61111111111111116</v>
      </c>
      <c r="CQ744" s="219">
        <v>0.50555555555555598</v>
      </c>
      <c r="CV744" s="219">
        <f t="shared" si="701"/>
        <v>0.3888888888888889</v>
      </c>
      <c r="CW744" s="219">
        <f t="shared" si="701"/>
        <v>0.60416666666666663</v>
      </c>
      <c r="CY744" s="219">
        <v>0.50555555555555598</v>
      </c>
      <c r="DL744" s="1"/>
      <c r="DM744" s="1"/>
    </row>
    <row r="745" spans="68:117" ht="15" hidden="1" customHeight="1">
      <c r="BP745" s="236">
        <f ca="1"/>
        <v>0.50486111111111098</v>
      </c>
      <c r="CN745" s="219">
        <f t="shared" si="700"/>
        <v>0.28194444444444444</v>
      </c>
      <c r="CO745" s="219">
        <f t="shared" si="700"/>
        <v>0.6118055555555556</v>
      </c>
      <c r="CQ745" s="219">
        <v>0.50624999999999998</v>
      </c>
      <c r="CV745" s="219">
        <f t="shared" si="701"/>
        <v>0.38958333333333334</v>
      </c>
      <c r="CW745" s="219">
        <f t="shared" si="701"/>
        <v>0.60486111111111107</v>
      </c>
      <c r="CY745" s="219">
        <v>0.50624999999999998</v>
      </c>
      <c r="DL745" s="1"/>
      <c r="DM745" s="1"/>
    </row>
    <row r="746" spans="68:117" ht="15" hidden="1" customHeight="1">
      <c r="BP746" s="236">
        <f ca="1"/>
        <v>0.50555555555555598</v>
      </c>
      <c r="CN746" s="219">
        <f t="shared" si="700"/>
        <v>0.28263888888888888</v>
      </c>
      <c r="CO746" s="219">
        <f t="shared" si="700"/>
        <v>0.61250000000000004</v>
      </c>
      <c r="CQ746" s="219">
        <v>0.50694444444444398</v>
      </c>
      <c r="CV746" s="219">
        <f t="shared" si="701"/>
        <v>0.39027777777777778</v>
      </c>
      <c r="CW746" s="219">
        <f t="shared" si="701"/>
        <v>0.60555555555555551</v>
      </c>
      <c r="CY746" s="219">
        <v>0.50694444444444398</v>
      </c>
      <c r="DL746" s="1"/>
      <c r="DM746" s="1"/>
    </row>
    <row r="747" spans="68:117" ht="15" hidden="1" customHeight="1">
      <c r="BP747" s="236">
        <f ca="1"/>
        <v>0.50624999999999998</v>
      </c>
      <c r="CN747" s="219">
        <f t="shared" si="700"/>
        <v>0.28333333333333333</v>
      </c>
      <c r="CO747" s="219">
        <f t="shared" si="700"/>
        <v>0.61319444444444449</v>
      </c>
      <c r="CQ747" s="219">
        <v>0.50763888888888897</v>
      </c>
      <c r="CV747" s="219">
        <f t="shared" si="701"/>
        <v>0.39097222222222222</v>
      </c>
      <c r="CW747" s="219">
        <f t="shared" si="701"/>
        <v>0.60624999999999996</v>
      </c>
      <c r="CY747" s="219">
        <v>0.50763888888888897</v>
      </c>
      <c r="DL747" s="1"/>
      <c r="DM747" s="1"/>
    </row>
    <row r="748" spans="68:117" ht="15" hidden="1" customHeight="1">
      <c r="BP748" s="236">
        <f ca="1"/>
        <v>0.50694444444444398</v>
      </c>
      <c r="CN748" s="219">
        <f t="shared" si="700"/>
        <v>0.28402777777777777</v>
      </c>
      <c r="CO748" s="219">
        <f t="shared" si="700"/>
        <v>0.61388888888888893</v>
      </c>
      <c r="CQ748" s="219">
        <v>0.50833333333333297</v>
      </c>
      <c r="CV748" s="219">
        <f t="shared" si="701"/>
        <v>0.39166666666666666</v>
      </c>
      <c r="CW748" s="219">
        <f t="shared" si="701"/>
        <v>0.6069444444444444</v>
      </c>
      <c r="CY748" s="219">
        <v>0.50833333333333297</v>
      </c>
      <c r="DL748" s="1"/>
      <c r="DM748" s="1"/>
    </row>
    <row r="749" spans="68:117" ht="15" hidden="1" customHeight="1">
      <c r="BP749" s="236">
        <f ca="1"/>
        <v>0.50763888888888897</v>
      </c>
      <c r="CN749" s="219">
        <f t="shared" si="700"/>
        <v>0.28472222222222221</v>
      </c>
      <c r="CO749" s="219">
        <f t="shared" si="700"/>
        <v>0.61458333333333337</v>
      </c>
      <c r="CQ749" s="219">
        <v>0.50902777777777797</v>
      </c>
      <c r="CV749" s="219">
        <f t="shared" si="701"/>
        <v>0.3923611111111111</v>
      </c>
      <c r="CW749" s="219">
        <f t="shared" si="701"/>
        <v>0.60763888888888884</v>
      </c>
      <c r="CY749" s="219">
        <v>0.50902777777777797</v>
      </c>
      <c r="DL749" s="1"/>
      <c r="DM749" s="1"/>
    </row>
    <row r="750" spans="68:117" ht="15" hidden="1" customHeight="1">
      <c r="BP750" s="236">
        <f ca="1"/>
        <v>0.50833333333333297</v>
      </c>
      <c r="CN750" s="219">
        <f t="shared" si="700"/>
        <v>0.28541666666666665</v>
      </c>
      <c r="CO750" s="219">
        <f t="shared" si="700"/>
        <v>0.61527777777777781</v>
      </c>
      <c r="CQ750" s="219">
        <v>0.50972222222222197</v>
      </c>
      <c r="CV750" s="219">
        <f t="shared" si="701"/>
        <v>0.39305555555555555</v>
      </c>
      <c r="CW750" s="219">
        <f t="shared" si="701"/>
        <v>0.60833333333333328</v>
      </c>
      <c r="CY750" s="219">
        <v>0.50972222222222197</v>
      </c>
      <c r="DL750" s="1"/>
      <c r="DM750" s="1"/>
    </row>
    <row r="751" spans="68:117" ht="15" hidden="1" customHeight="1">
      <c r="BP751" s="236">
        <f ca="1"/>
        <v>0.50902777777777797</v>
      </c>
      <c r="CN751" s="219">
        <f t="shared" si="700"/>
        <v>0.28611111111111109</v>
      </c>
      <c r="CO751" s="219">
        <f t="shared" si="700"/>
        <v>0.61597222222222225</v>
      </c>
      <c r="CQ751" s="219">
        <v>0.51041666666666696</v>
      </c>
      <c r="CV751" s="219">
        <f t="shared" si="701"/>
        <v>0.39374999999999999</v>
      </c>
      <c r="CW751" s="219">
        <f t="shared" si="701"/>
        <v>0.60902777777777772</v>
      </c>
      <c r="CY751" s="219">
        <v>0.51041666666666696</v>
      </c>
      <c r="DL751" s="1"/>
      <c r="DM751" s="1"/>
    </row>
    <row r="752" spans="68:117" ht="15" hidden="1" customHeight="1">
      <c r="BP752" s="236">
        <f ca="1"/>
        <v>0.50972222222222197</v>
      </c>
      <c r="CN752" s="219">
        <f t="shared" ref="CN752:CO767" si="702">IF(CN751=1,TIME(0,1,0),TIME(HOUR(CN751),MINUTE(CN751),0)+TIME(0,1,0))</f>
        <v>0.28680555555555554</v>
      </c>
      <c r="CO752" s="219">
        <f t="shared" si="702"/>
        <v>0.6166666666666667</v>
      </c>
      <c r="CQ752" s="219">
        <v>0.51111111111111096</v>
      </c>
      <c r="CV752" s="219">
        <f t="shared" ref="CV752:CW767" si="703">IF(CV751=1,TIME(0,1,0),TIME(HOUR(CV751),MINUTE(CV751),0)+TIME(0,1,0))</f>
        <v>0.39444444444444443</v>
      </c>
      <c r="CW752" s="219">
        <f t="shared" si="703"/>
        <v>0.60972222222222217</v>
      </c>
      <c r="CY752" s="219">
        <v>0.51111111111111096</v>
      </c>
      <c r="DL752" s="1"/>
      <c r="DM752" s="1"/>
    </row>
    <row r="753" spans="68:117" ht="15" hidden="1" customHeight="1">
      <c r="BP753" s="236">
        <f ca="1"/>
        <v>0.51041666666666696</v>
      </c>
      <c r="CN753" s="219">
        <f t="shared" si="702"/>
        <v>0.28749999999999998</v>
      </c>
      <c r="CO753" s="219">
        <f t="shared" si="702"/>
        <v>0.61736111111111114</v>
      </c>
      <c r="CQ753" s="219">
        <v>0.51180555555555596</v>
      </c>
      <c r="CV753" s="219">
        <f t="shared" si="703"/>
        <v>0.39513888888888887</v>
      </c>
      <c r="CW753" s="219">
        <f t="shared" si="703"/>
        <v>0.61041666666666672</v>
      </c>
      <c r="CY753" s="219">
        <v>0.51180555555555596</v>
      </c>
      <c r="DL753" s="1"/>
      <c r="DM753" s="1"/>
    </row>
    <row r="754" spans="68:117" ht="15" hidden="1" customHeight="1">
      <c r="BP754" s="236">
        <f ca="1"/>
        <v>0.51111111111111096</v>
      </c>
      <c r="CN754" s="219">
        <f t="shared" si="702"/>
        <v>0.28819444444444442</v>
      </c>
      <c r="CO754" s="219">
        <f t="shared" si="702"/>
        <v>0.61805555555555558</v>
      </c>
      <c r="CQ754" s="219">
        <v>0.51249999999999996</v>
      </c>
      <c r="CV754" s="219">
        <f t="shared" si="703"/>
        <v>0.39583333333333331</v>
      </c>
      <c r="CW754" s="219">
        <f t="shared" si="703"/>
        <v>0.61111111111111116</v>
      </c>
      <c r="CY754" s="219">
        <v>0.51249999999999996</v>
      </c>
      <c r="DL754" s="1"/>
      <c r="DM754" s="1"/>
    </row>
    <row r="755" spans="68:117" ht="15" hidden="1" customHeight="1">
      <c r="BP755" s="236">
        <f ca="1"/>
        <v>0.51180555555555596</v>
      </c>
      <c r="CN755" s="219">
        <f t="shared" si="702"/>
        <v>0.28888888888888886</v>
      </c>
      <c r="CO755" s="219">
        <f t="shared" si="702"/>
        <v>0.61875000000000002</v>
      </c>
      <c r="CQ755" s="219">
        <v>0.51319444444444495</v>
      </c>
      <c r="CV755" s="219">
        <f t="shared" si="703"/>
        <v>0.39652777777777776</v>
      </c>
      <c r="CW755" s="219">
        <f t="shared" si="703"/>
        <v>0.6118055555555556</v>
      </c>
      <c r="CY755" s="219">
        <v>0.51319444444444495</v>
      </c>
      <c r="DL755" s="1"/>
      <c r="DM755" s="1"/>
    </row>
    <row r="756" spans="68:117" ht="15" hidden="1" customHeight="1">
      <c r="BP756" s="236">
        <f ca="1"/>
        <v>0.51249999999999996</v>
      </c>
      <c r="CN756" s="219">
        <f t="shared" si="702"/>
        <v>0.2895833333333333</v>
      </c>
      <c r="CO756" s="219">
        <f t="shared" si="702"/>
        <v>0.61944444444444446</v>
      </c>
      <c r="CQ756" s="219">
        <v>0.51388888888888895</v>
      </c>
      <c r="CV756" s="219">
        <f t="shared" si="703"/>
        <v>0.3972222222222222</v>
      </c>
      <c r="CW756" s="219">
        <f t="shared" si="703"/>
        <v>0.61250000000000004</v>
      </c>
      <c r="CY756" s="219">
        <v>0.51388888888888895</v>
      </c>
      <c r="DL756" s="1"/>
      <c r="DM756" s="1"/>
    </row>
    <row r="757" spans="68:117" ht="15" hidden="1" customHeight="1">
      <c r="BP757" s="236">
        <f ca="1"/>
        <v>0.51319444444444495</v>
      </c>
      <c r="CN757" s="219">
        <f t="shared" si="702"/>
        <v>0.2902777777777778</v>
      </c>
      <c r="CO757" s="219">
        <f t="shared" si="702"/>
        <v>0.62013888888888891</v>
      </c>
      <c r="CQ757" s="219">
        <v>0.51458333333333295</v>
      </c>
      <c r="CV757" s="219">
        <f t="shared" si="703"/>
        <v>0.39791666666666664</v>
      </c>
      <c r="CW757" s="219">
        <f t="shared" si="703"/>
        <v>0.61319444444444449</v>
      </c>
      <c r="CY757" s="219">
        <v>0.51458333333333295</v>
      </c>
      <c r="DL757" s="1"/>
      <c r="DM757" s="1"/>
    </row>
    <row r="758" spans="68:117" ht="15" hidden="1" customHeight="1">
      <c r="BP758" s="236">
        <f ca="1"/>
        <v>0.51388888888888895</v>
      </c>
      <c r="CN758" s="219">
        <f t="shared" si="702"/>
        <v>0.29097222222222224</v>
      </c>
      <c r="CO758" s="219">
        <f t="shared" si="702"/>
        <v>0.62083333333333335</v>
      </c>
      <c r="CQ758" s="219">
        <v>0.51527777777777795</v>
      </c>
      <c r="CV758" s="219">
        <f t="shared" si="703"/>
        <v>0.39861111111111108</v>
      </c>
      <c r="CW758" s="219">
        <f t="shared" si="703"/>
        <v>0.61388888888888893</v>
      </c>
      <c r="CY758" s="219">
        <v>0.51527777777777795</v>
      </c>
      <c r="DL758" s="1"/>
      <c r="DM758" s="1"/>
    </row>
    <row r="759" spans="68:117" ht="15" hidden="1" customHeight="1">
      <c r="BP759" s="236">
        <f ca="1"/>
        <v>0.51458333333333295</v>
      </c>
      <c r="CN759" s="219">
        <f t="shared" si="702"/>
        <v>0.29166666666666669</v>
      </c>
      <c r="CO759" s="219">
        <f t="shared" si="702"/>
        <v>0.62152777777777779</v>
      </c>
      <c r="CQ759" s="219">
        <v>0.51597222222222205</v>
      </c>
      <c r="CV759" s="219">
        <f t="shared" si="703"/>
        <v>0.39930555555555558</v>
      </c>
      <c r="CW759" s="219">
        <f t="shared" si="703"/>
        <v>0.61458333333333337</v>
      </c>
      <c r="CY759" s="219">
        <v>0.51597222222222205</v>
      </c>
      <c r="DL759" s="1"/>
      <c r="DM759" s="1"/>
    </row>
    <row r="760" spans="68:117" ht="15" hidden="1" customHeight="1">
      <c r="BP760" s="236">
        <f ca="1"/>
        <v>0.51527777777777795</v>
      </c>
      <c r="CN760" s="219">
        <f t="shared" si="702"/>
        <v>0.29236111111111113</v>
      </c>
      <c r="CO760" s="219">
        <f t="shared" si="702"/>
        <v>0.62222222222222223</v>
      </c>
      <c r="CQ760" s="219">
        <v>0.51666666666666705</v>
      </c>
      <c r="CV760" s="219">
        <f t="shared" si="703"/>
        <v>0.4</v>
      </c>
      <c r="CW760" s="219">
        <f t="shared" si="703"/>
        <v>0.61527777777777781</v>
      </c>
      <c r="CY760" s="219">
        <v>0.51666666666666705</v>
      </c>
      <c r="DL760" s="1"/>
      <c r="DM760" s="1"/>
    </row>
    <row r="761" spans="68:117" ht="15" hidden="1" customHeight="1">
      <c r="BP761" s="236">
        <f ca="1"/>
        <v>0.51597222222222205</v>
      </c>
      <c r="CN761" s="219">
        <f t="shared" si="702"/>
        <v>0.29305555555555557</v>
      </c>
      <c r="CO761" s="219">
        <f t="shared" si="702"/>
        <v>0.62291666666666667</v>
      </c>
      <c r="CQ761" s="219">
        <v>0.51736111111111105</v>
      </c>
      <c r="CV761" s="219">
        <f t="shared" si="703"/>
        <v>0.40069444444444446</v>
      </c>
      <c r="CW761" s="219">
        <f t="shared" si="703"/>
        <v>0.61597222222222225</v>
      </c>
      <c r="CY761" s="219">
        <v>0.51736111111111105</v>
      </c>
      <c r="DL761" s="1"/>
      <c r="DM761" s="1"/>
    </row>
    <row r="762" spans="68:117" ht="15" hidden="1" customHeight="1">
      <c r="BP762" s="236">
        <f ca="1"/>
        <v>0.51666666666666705</v>
      </c>
      <c r="CN762" s="219">
        <f t="shared" si="702"/>
        <v>0.29375000000000001</v>
      </c>
      <c r="CO762" s="219">
        <f t="shared" si="702"/>
        <v>0.62361111111111112</v>
      </c>
      <c r="CQ762" s="219">
        <v>0.51805555555555605</v>
      </c>
      <c r="CV762" s="219">
        <f t="shared" si="703"/>
        <v>0.40138888888888891</v>
      </c>
      <c r="CW762" s="219">
        <f t="shared" si="703"/>
        <v>0.6166666666666667</v>
      </c>
      <c r="CY762" s="219">
        <v>0.51805555555555605</v>
      </c>
      <c r="DL762" s="1"/>
      <c r="DM762" s="1"/>
    </row>
    <row r="763" spans="68:117" ht="15" hidden="1" customHeight="1">
      <c r="BP763" s="236">
        <f ca="1"/>
        <v>0.51736111111111105</v>
      </c>
      <c r="CN763" s="219">
        <f t="shared" si="702"/>
        <v>0.29444444444444445</v>
      </c>
      <c r="CO763" s="219">
        <f t="shared" si="702"/>
        <v>0.62430555555555556</v>
      </c>
      <c r="CQ763" s="219">
        <v>0.51875000000000004</v>
      </c>
      <c r="CV763" s="219">
        <f t="shared" si="703"/>
        <v>0.40208333333333335</v>
      </c>
      <c r="CW763" s="219">
        <f t="shared" si="703"/>
        <v>0.61736111111111114</v>
      </c>
      <c r="CY763" s="219">
        <v>0.51875000000000004</v>
      </c>
      <c r="DL763" s="1"/>
      <c r="DM763" s="1"/>
    </row>
    <row r="764" spans="68:117" ht="15" hidden="1" customHeight="1">
      <c r="BP764" s="236">
        <f ca="1"/>
        <v>0.51805555555555605</v>
      </c>
      <c r="CN764" s="219">
        <f t="shared" si="702"/>
        <v>0.2951388888888889</v>
      </c>
      <c r="CO764" s="219">
        <f t="shared" si="702"/>
        <v>0.625</v>
      </c>
      <c r="CQ764" s="219">
        <v>0.51944444444444404</v>
      </c>
      <c r="CV764" s="219">
        <f t="shared" si="703"/>
        <v>0.40277777777777779</v>
      </c>
      <c r="CW764" s="219">
        <f t="shared" si="703"/>
        <v>0.61805555555555558</v>
      </c>
      <c r="CY764" s="219">
        <v>0.51944444444444404</v>
      </c>
      <c r="DL764" s="1"/>
      <c r="DM764" s="1"/>
    </row>
    <row r="765" spans="68:117" ht="15" hidden="1" customHeight="1">
      <c r="BP765" s="236">
        <f ca="1"/>
        <v>0.51875000000000004</v>
      </c>
      <c r="CN765" s="219">
        <f t="shared" si="702"/>
        <v>0.29583333333333334</v>
      </c>
      <c r="CO765" s="219">
        <f t="shared" si="702"/>
        <v>0.62569444444444444</v>
      </c>
      <c r="CQ765" s="219">
        <v>0.52013888888888904</v>
      </c>
      <c r="CV765" s="219">
        <f t="shared" si="703"/>
        <v>0.40347222222222223</v>
      </c>
      <c r="CW765" s="219">
        <f t="shared" si="703"/>
        <v>0.61875000000000002</v>
      </c>
      <c r="CY765" s="219">
        <v>0.52013888888888904</v>
      </c>
      <c r="DL765" s="1"/>
      <c r="DM765" s="1"/>
    </row>
    <row r="766" spans="68:117" ht="15" hidden="1" customHeight="1">
      <c r="BP766" s="236">
        <f ca="1"/>
        <v>0.51944444444444404</v>
      </c>
      <c r="CN766" s="219">
        <f t="shared" si="702"/>
        <v>0.29652777777777778</v>
      </c>
      <c r="CO766" s="219">
        <f t="shared" si="702"/>
        <v>0.62638888888888888</v>
      </c>
      <c r="CQ766" s="219">
        <v>0.52083333333333304</v>
      </c>
      <c r="CV766" s="219">
        <f t="shared" si="703"/>
        <v>0.40416666666666667</v>
      </c>
      <c r="CW766" s="219">
        <f t="shared" si="703"/>
        <v>0.61944444444444446</v>
      </c>
      <c r="CY766" s="219">
        <v>0.52083333333333304</v>
      </c>
      <c r="DL766" s="1"/>
      <c r="DM766" s="1"/>
    </row>
    <row r="767" spans="68:117" ht="15" hidden="1" customHeight="1">
      <c r="BP767" s="236">
        <f ca="1"/>
        <v>0.52013888888888904</v>
      </c>
      <c r="CN767" s="219">
        <f t="shared" si="702"/>
        <v>0.29722222222222222</v>
      </c>
      <c r="CO767" s="219">
        <f t="shared" si="702"/>
        <v>0.62708333333333333</v>
      </c>
      <c r="CQ767" s="219">
        <v>0.52152777777777803</v>
      </c>
      <c r="CV767" s="219">
        <f t="shared" si="703"/>
        <v>0.40486111111111112</v>
      </c>
      <c r="CW767" s="219">
        <f t="shared" si="703"/>
        <v>0.62013888888888891</v>
      </c>
      <c r="CY767" s="219">
        <v>0.52152777777777803</v>
      </c>
      <c r="DL767" s="1"/>
      <c r="DM767" s="1"/>
    </row>
    <row r="768" spans="68:117" ht="15" hidden="1" customHeight="1">
      <c r="BP768" s="236">
        <f ca="1"/>
        <v>0.52083333333333304</v>
      </c>
      <c r="CN768" s="219">
        <f t="shared" ref="CN768:CO783" si="704">IF(CN767=1,TIME(0,1,0),TIME(HOUR(CN767),MINUTE(CN767),0)+TIME(0,1,0))</f>
        <v>0.29791666666666666</v>
      </c>
      <c r="CO768" s="219">
        <f t="shared" si="704"/>
        <v>0.62777777777777777</v>
      </c>
      <c r="CQ768" s="219">
        <v>0.52222222222222203</v>
      </c>
      <c r="CV768" s="219">
        <f t="shared" ref="CV768:CW783" si="705">IF(CV767=1,TIME(0,1,0),TIME(HOUR(CV767),MINUTE(CV767),0)+TIME(0,1,0))</f>
        <v>0.40555555555555556</v>
      </c>
      <c r="CW768" s="219">
        <f t="shared" si="705"/>
        <v>0.62083333333333335</v>
      </c>
      <c r="CY768" s="219">
        <v>0.52222222222222203</v>
      </c>
      <c r="DL768" s="1"/>
      <c r="DM768" s="1"/>
    </row>
    <row r="769" spans="68:117" ht="15" hidden="1" customHeight="1">
      <c r="BP769" s="236">
        <f ca="1"/>
        <v>0.52152777777777803</v>
      </c>
      <c r="CN769" s="219">
        <f t="shared" si="704"/>
        <v>0.2986111111111111</v>
      </c>
      <c r="CO769" s="219">
        <f t="shared" si="704"/>
        <v>0.62847222222222221</v>
      </c>
      <c r="CQ769" s="219">
        <v>0.52291666666666703</v>
      </c>
      <c r="CV769" s="219">
        <f t="shared" si="705"/>
        <v>0.40625</v>
      </c>
      <c r="CW769" s="219">
        <f t="shared" si="705"/>
        <v>0.62152777777777779</v>
      </c>
      <c r="CY769" s="219">
        <v>0.52291666666666703</v>
      </c>
      <c r="DL769" s="1"/>
      <c r="DM769" s="1"/>
    </row>
    <row r="770" spans="68:117" ht="15" hidden="1" customHeight="1">
      <c r="BP770" s="236">
        <f ca="1"/>
        <v>0.52222222222222203</v>
      </c>
      <c r="CN770" s="219">
        <f t="shared" si="704"/>
        <v>0.29930555555555555</v>
      </c>
      <c r="CO770" s="219">
        <f t="shared" si="704"/>
        <v>0.62916666666666665</v>
      </c>
      <c r="CQ770" s="219">
        <v>0.52361111111111103</v>
      </c>
      <c r="CV770" s="219">
        <f t="shared" si="705"/>
        <v>0.40694444444444444</v>
      </c>
      <c r="CW770" s="219">
        <f t="shared" si="705"/>
        <v>0.62222222222222223</v>
      </c>
      <c r="CY770" s="219">
        <v>0.52361111111111103</v>
      </c>
      <c r="DL770" s="1"/>
      <c r="DM770" s="1"/>
    </row>
    <row r="771" spans="68:117" ht="15" hidden="1" customHeight="1">
      <c r="BP771" s="236">
        <f ca="1"/>
        <v>0.52291666666666703</v>
      </c>
      <c r="CN771" s="219">
        <f t="shared" si="704"/>
        <v>0.3</v>
      </c>
      <c r="CO771" s="219">
        <f t="shared" si="704"/>
        <v>0.62986111111111109</v>
      </c>
      <c r="CQ771" s="219">
        <v>0.52430555555555602</v>
      </c>
      <c r="CV771" s="219">
        <f t="shared" si="705"/>
        <v>0.40763888888888888</v>
      </c>
      <c r="CW771" s="219">
        <f t="shared" si="705"/>
        <v>0.62291666666666667</v>
      </c>
      <c r="CY771" s="219">
        <v>0.52430555555555602</v>
      </c>
      <c r="DL771" s="1"/>
      <c r="DM771" s="1"/>
    </row>
    <row r="772" spans="68:117" ht="15" hidden="1" customHeight="1">
      <c r="BP772" s="236">
        <f ca="1"/>
        <v>0.52361111111111103</v>
      </c>
      <c r="CN772" s="219">
        <f t="shared" si="704"/>
        <v>0.30069444444444443</v>
      </c>
      <c r="CO772" s="219">
        <f t="shared" si="704"/>
        <v>0.63055555555555554</v>
      </c>
      <c r="CQ772" s="219">
        <v>0.52500000000000002</v>
      </c>
      <c r="CV772" s="219">
        <f t="shared" si="705"/>
        <v>0.40833333333333333</v>
      </c>
      <c r="CW772" s="219">
        <f t="shared" si="705"/>
        <v>0.62361111111111112</v>
      </c>
      <c r="CY772" s="219">
        <v>0.52500000000000002</v>
      </c>
      <c r="DL772" s="1"/>
      <c r="DM772" s="1"/>
    </row>
    <row r="773" spans="68:117" ht="15" hidden="1" customHeight="1">
      <c r="BP773" s="236">
        <f ca="1"/>
        <v>0.52430555555555602</v>
      </c>
      <c r="CN773" s="219">
        <f t="shared" si="704"/>
        <v>0.30138888888888887</v>
      </c>
      <c r="CO773" s="219">
        <f t="shared" si="704"/>
        <v>0.63124999999999998</v>
      </c>
      <c r="CQ773" s="219">
        <v>0.52569444444444402</v>
      </c>
      <c r="CV773" s="219">
        <f t="shared" si="705"/>
        <v>0.40902777777777777</v>
      </c>
      <c r="CW773" s="219">
        <f t="shared" si="705"/>
        <v>0.62430555555555556</v>
      </c>
      <c r="CY773" s="219">
        <v>0.52569444444444402</v>
      </c>
      <c r="DL773" s="1"/>
      <c r="DM773" s="1"/>
    </row>
    <row r="774" spans="68:117" ht="15" hidden="1" customHeight="1">
      <c r="BP774" s="236">
        <f ca="1"/>
        <v>0.52500000000000002</v>
      </c>
      <c r="CN774" s="219">
        <f t="shared" si="704"/>
        <v>0.30208333333333331</v>
      </c>
      <c r="CO774" s="219">
        <f t="shared" si="704"/>
        <v>0.63194444444444442</v>
      </c>
      <c r="CQ774" s="219">
        <v>0.52638888888888902</v>
      </c>
      <c r="CV774" s="219">
        <f t="shared" si="705"/>
        <v>0.40972222222222221</v>
      </c>
      <c r="CW774" s="219">
        <f t="shared" si="705"/>
        <v>0.625</v>
      </c>
      <c r="CY774" s="219">
        <v>0.52638888888888902</v>
      </c>
      <c r="DL774" s="1"/>
      <c r="DM774" s="1"/>
    </row>
    <row r="775" spans="68:117" ht="15" hidden="1" customHeight="1">
      <c r="BP775" s="236">
        <f ca="1"/>
        <v>0.52569444444444402</v>
      </c>
      <c r="CN775" s="219">
        <f t="shared" si="704"/>
        <v>0.30277777777777776</v>
      </c>
      <c r="CO775" s="219">
        <f t="shared" si="704"/>
        <v>0.63263888888888886</v>
      </c>
      <c r="CQ775" s="219">
        <v>0.52708333333333302</v>
      </c>
      <c r="CV775" s="219">
        <f t="shared" si="705"/>
        <v>0.41041666666666665</v>
      </c>
      <c r="CW775" s="219">
        <f t="shared" si="705"/>
        <v>0.62569444444444444</v>
      </c>
      <c r="CY775" s="219">
        <v>0.52708333333333302</v>
      </c>
      <c r="DL775" s="1"/>
      <c r="DM775" s="1"/>
    </row>
    <row r="776" spans="68:117" ht="15" hidden="1" customHeight="1">
      <c r="BP776" s="236">
        <f ca="1"/>
        <v>0.52638888888888902</v>
      </c>
      <c r="CN776" s="219">
        <f t="shared" si="704"/>
        <v>0.3034722222222222</v>
      </c>
      <c r="CO776" s="219">
        <f t="shared" si="704"/>
        <v>0.6333333333333333</v>
      </c>
      <c r="CQ776" s="219">
        <v>0.52777777777777801</v>
      </c>
      <c r="CV776" s="219">
        <f t="shared" si="705"/>
        <v>0.41111111111111109</v>
      </c>
      <c r="CW776" s="219">
        <f t="shared" si="705"/>
        <v>0.62638888888888888</v>
      </c>
      <c r="CY776" s="219">
        <v>0.52777777777777801</v>
      </c>
      <c r="DL776" s="1"/>
      <c r="DM776" s="1"/>
    </row>
    <row r="777" spans="68:117" ht="15" hidden="1" customHeight="1">
      <c r="BP777" s="236">
        <f ca="1"/>
        <v>0.52708333333333302</v>
      </c>
      <c r="CN777" s="219">
        <f t="shared" si="704"/>
        <v>0.30416666666666664</v>
      </c>
      <c r="CO777" s="219">
        <f t="shared" si="704"/>
        <v>0.63402777777777775</v>
      </c>
      <c r="CQ777" s="219">
        <v>0.52847222222222201</v>
      </c>
      <c r="CV777" s="219">
        <f t="shared" si="705"/>
        <v>0.41180555555555554</v>
      </c>
      <c r="CW777" s="219">
        <f t="shared" si="705"/>
        <v>0.62708333333333333</v>
      </c>
      <c r="CY777" s="219">
        <v>0.52847222222222201</v>
      </c>
      <c r="DL777" s="1"/>
      <c r="DM777" s="1"/>
    </row>
    <row r="778" spans="68:117" ht="15" hidden="1" customHeight="1">
      <c r="BP778" s="236">
        <f ca="1"/>
        <v>0.52777777777777801</v>
      </c>
      <c r="CN778" s="219">
        <f t="shared" si="704"/>
        <v>0.30486111111111108</v>
      </c>
      <c r="CO778" s="219">
        <f t="shared" si="704"/>
        <v>0.63472222222222219</v>
      </c>
      <c r="CQ778" s="219">
        <v>0.52916666666666701</v>
      </c>
      <c r="CV778" s="219">
        <f t="shared" si="705"/>
        <v>0.41249999999999998</v>
      </c>
      <c r="CW778" s="219">
        <f t="shared" si="705"/>
        <v>0.62777777777777777</v>
      </c>
      <c r="CY778" s="219">
        <v>0.52916666666666701</v>
      </c>
      <c r="DL778" s="1"/>
      <c r="DM778" s="1"/>
    </row>
    <row r="779" spans="68:117" ht="15" hidden="1" customHeight="1">
      <c r="BP779" s="236">
        <f ca="1"/>
        <v>0.52847222222222201</v>
      </c>
      <c r="CN779" s="219">
        <f t="shared" si="704"/>
        <v>0.30555555555555558</v>
      </c>
      <c r="CO779" s="219">
        <f t="shared" si="704"/>
        <v>0.63541666666666663</v>
      </c>
      <c r="CQ779" s="219">
        <v>0.52986111111111101</v>
      </c>
      <c r="CV779" s="219">
        <f t="shared" si="705"/>
        <v>0.41319444444444442</v>
      </c>
      <c r="CW779" s="219">
        <f t="shared" si="705"/>
        <v>0.62847222222222221</v>
      </c>
      <c r="CY779" s="219">
        <v>0.52986111111111101</v>
      </c>
      <c r="DL779" s="1"/>
      <c r="DM779" s="1"/>
    </row>
    <row r="780" spans="68:117" ht="15" hidden="1" customHeight="1">
      <c r="BP780" s="236">
        <f ca="1"/>
        <v>0.52916666666666701</v>
      </c>
      <c r="CN780" s="219">
        <f t="shared" si="704"/>
        <v>0.30625000000000002</v>
      </c>
      <c r="CO780" s="219">
        <f t="shared" si="704"/>
        <v>0.63611111111111107</v>
      </c>
      <c r="CQ780" s="219">
        <v>0.530555555555556</v>
      </c>
      <c r="CV780" s="219">
        <f t="shared" si="705"/>
        <v>0.41388888888888886</v>
      </c>
      <c r="CW780" s="219">
        <f t="shared" si="705"/>
        <v>0.62916666666666665</v>
      </c>
      <c r="CY780" s="219">
        <v>0.530555555555556</v>
      </c>
      <c r="DL780" s="1"/>
      <c r="DM780" s="1"/>
    </row>
    <row r="781" spans="68:117" ht="15" hidden="1" customHeight="1">
      <c r="BP781" s="236">
        <f ca="1"/>
        <v>0.52986111111111101</v>
      </c>
      <c r="CN781" s="219">
        <f t="shared" si="704"/>
        <v>0.30694444444444446</v>
      </c>
      <c r="CO781" s="219">
        <f t="shared" si="704"/>
        <v>0.63680555555555551</v>
      </c>
      <c r="CQ781" s="219">
        <v>0.53125</v>
      </c>
      <c r="CV781" s="219">
        <f t="shared" si="705"/>
        <v>0.4145833333333333</v>
      </c>
      <c r="CW781" s="219">
        <f t="shared" si="705"/>
        <v>0.62986111111111109</v>
      </c>
      <c r="CY781" s="219">
        <v>0.53125</v>
      </c>
      <c r="DL781" s="1"/>
      <c r="DM781" s="1"/>
    </row>
    <row r="782" spans="68:117" ht="15" hidden="1" customHeight="1">
      <c r="BP782" s="236">
        <f ca="1"/>
        <v>0.530555555555556</v>
      </c>
      <c r="CN782" s="219">
        <f t="shared" si="704"/>
        <v>0.30763888888888891</v>
      </c>
      <c r="CO782" s="219">
        <f t="shared" si="704"/>
        <v>0.63749999999999996</v>
      </c>
      <c r="CQ782" s="219">
        <v>0.531944444444444</v>
      </c>
      <c r="CV782" s="219">
        <f t="shared" si="705"/>
        <v>0.4152777777777778</v>
      </c>
      <c r="CW782" s="219">
        <f t="shared" si="705"/>
        <v>0.63055555555555554</v>
      </c>
      <c r="CY782" s="219">
        <v>0.531944444444444</v>
      </c>
      <c r="DL782" s="1"/>
      <c r="DM782" s="1"/>
    </row>
    <row r="783" spans="68:117" ht="15" hidden="1" customHeight="1">
      <c r="BP783" s="236">
        <f ca="1"/>
        <v>0.53125</v>
      </c>
      <c r="CN783" s="219">
        <f t="shared" si="704"/>
        <v>0.30833333333333335</v>
      </c>
      <c r="CO783" s="219">
        <f t="shared" si="704"/>
        <v>0.6381944444444444</v>
      </c>
      <c r="CQ783" s="219">
        <v>0.53263888888888899</v>
      </c>
      <c r="CV783" s="219">
        <f t="shared" si="705"/>
        <v>0.41597222222222224</v>
      </c>
      <c r="CW783" s="219">
        <f t="shared" si="705"/>
        <v>0.63124999999999998</v>
      </c>
      <c r="CY783" s="219">
        <v>0.53263888888888899</v>
      </c>
      <c r="DL783" s="1"/>
      <c r="DM783" s="1"/>
    </row>
    <row r="784" spans="68:117" ht="15" hidden="1" customHeight="1">
      <c r="BP784" s="236">
        <f ca="1"/>
        <v>0.531944444444444</v>
      </c>
      <c r="CN784" s="219">
        <f t="shared" ref="CN784:CO799" si="706">IF(CN783=1,TIME(0,1,0),TIME(HOUR(CN783),MINUTE(CN783),0)+TIME(0,1,0))</f>
        <v>0.30902777777777779</v>
      </c>
      <c r="CO784" s="219">
        <f t="shared" si="706"/>
        <v>0.63888888888888884</v>
      </c>
      <c r="CQ784" s="219">
        <v>0.53333333333333299</v>
      </c>
      <c r="CV784" s="219">
        <f t="shared" ref="CV784:CW799" si="707">IF(CV783=1,TIME(0,1,0),TIME(HOUR(CV783),MINUTE(CV783),0)+TIME(0,1,0))</f>
        <v>0.41666666666666669</v>
      </c>
      <c r="CW784" s="219">
        <f t="shared" si="707"/>
        <v>0.63194444444444442</v>
      </c>
      <c r="CY784" s="219">
        <v>0.53333333333333299</v>
      </c>
      <c r="DL784" s="1"/>
      <c r="DM784" s="1"/>
    </row>
    <row r="785" spans="68:117" ht="15" hidden="1" customHeight="1">
      <c r="BP785" s="236">
        <f ca="1"/>
        <v>0.53263888888888899</v>
      </c>
      <c r="CN785" s="219">
        <f t="shared" si="706"/>
        <v>0.30972222222222223</v>
      </c>
      <c r="CO785" s="219">
        <f t="shared" si="706"/>
        <v>0.63958333333333328</v>
      </c>
      <c r="CQ785" s="219">
        <v>0.53402777777777799</v>
      </c>
      <c r="CV785" s="219">
        <f t="shared" si="707"/>
        <v>0.41736111111111113</v>
      </c>
      <c r="CW785" s="219">
        <f t="shared" si="707"/>
        <v>0.63263888888888886</v>
      </c>
      <c r="CY785" s="219">
        <v>0.53402777777777799</v>
      </c>
      <c r="DL785" s="1"/>
      <c r="DM785" s="1"/>
    </row>
    <row r="786" spans="68:117" ht="15" hidden="1" customHeight="1">
      <c r="BP786" s="236">
        <f ca="1"/>
        <v>0.53333333333333299</v>
      </c>
      <c r="CN786" s="219">
        <f t="shared" si="706"/>
        <v>0.31041666666666667</v>
      </c>
      <c r="CO786" s="219">
        <f t="shared" si="706"/>
        <v>0.64027777777777772</v>
      </c>
      <c r="CQ786" s="219">
        <v>0.53472222222222199</v>
      </c>
      <c r="CV786" s="219">
        <f t="shared" si="707"/>
        <v>0.41805555555555557</v>
      </c>
      <c r="CW786" s="219">
        <f t="shared" si="707"/>
        <v>0.6333333333333333</v>
      </c>
      <c r="CY786" s="219">
        <v>0.53472222222222199</v>
      </c>
      <c r="DL786" s="1"/>
      <c r="DM786" s="1"/>
    </row>
    <row r="787" spans="68:117" ht="15" hidden="1" customHeight="1">
      <c r="BP787" s="236">
        <f ca="1"/>
        <v>0.53402777777777799</v>
      </c>
      <c r="CN787" s="219">
        <f t="shared" si="706"/>
        <v>0.31111111111111112</v>
      </c>
      <c r="CO787" s="219">
        <f t="shared" si="706"/>
        <v>0.64097222222222217</v>
      </c>
      <c r="CQ787" s="219">
        <v>0.53541666666666698</v>
      </c>
      <c r="CV787" s="219">
        <f t="shared" si="707"/>
        <v>0.41875000000000001</v>
      </c>
      <c r="CW787" s="219">
        <f t="shared" si="707"/>
        <v>0.63402777777777775</v>
      </c>
      <c r="CY787" s="219">
        <v>0.53541666666666698</v>
      </c>
      <c r="DL787" s="1"/>
      <c r="DM787" s="1"/>
    </row>
    <row r="788" spans="68:117" ht="15" hidden="1" customHeight="1">
      <c r="BP788" s="236">
        <f ca="1"/>
        <v>0.53472222222222199</v>
      </c>
      <c r="CN788" s="219">
        <f t="shared" si="706"/>
        <v>0.31180555555555556</v>
      </c>
      <c r="CO788" s="219">
        <f t="shared" si="706"/>
        <v>0.64166666666666672</v>
      </c>
      <c r="CQ788" s="219">
        <v>0.53611111111111098</v>
      </c>
      <c r="CV788" s="219">
        <f t="shared" si="707"/>
        <v>0.41944444444444445</v>
      </c>
      <c r="CW788" s="219">
        <f t="shared" si="707"/>
        <v>0.63472222222222219</v>
      </c>
      <c r="CY788" s="219">
        <v>0.53611111111111098</v>
      </c>
      <c r="DL788" s="1"/>
      <c r="DM788" s="1"/>
    </row>
    <row r="789" spans="68:117" ht="15" hidden="1" customHeight="1">
      <c r="BP789" s="236">
        <f ca="1"/>
        <v>0.53541666666666698</v>
      </c>
      <c r="CN789" s="219">
        <f t="shared" si="706"/>
        <v>0.3125</v>
      </c>
      <c r="CO789" s="219">
        <f t="shared" si="706"/>
        <v>0.64236111111111116</v>
      </c>
      <c r="CQ789" s="219">
        <v>0.53680555555555598</v>
      </c>
      <c r="CV789" s="219">
        <f t="shared" si="707"/>
        <v>0.4201388888888889</v>
      </c>
      <c r="CW789" s="219">
        <f t="shared" si="707"/>
        <v>0.63541666666666663</v>
      </c>
      <c r="CY789" s="219">
        <v>0.53680555555555598</v>
      </c>
      <c r="DL789" s="1"/>
      <c r="DM789" s="1"/>
    </row>
    <row r="790" spans="68:117" ht="15" hidden="1" customHeight="1">
      <c r="BP790" s="236">
        <f ca="1"/>
        <v>0.53611111111111098</v>
      </c>
      <c r="CN790" s="219">
        <f t="shared" si="706"/>
        <v>0.31319444444444444</v>
      </c>
      <c r="CO790" s="219">
        <f t="shared" si="706"/>
        <v>0.6430555555555556</v>
      </c>
      <c r="CQ790" s="219">
        <v>0.53749999999999998</v>
      </c>
      <c r="CV790" s="219">
        <f t="shared" si="707"/>
        <v>0.42083333333333334</v>
      </c>
      <c r="CW790" s="219">
        <f t="shared" si="707"/>
        <v>0.63611111111111107</v>
      </c>
      <c r="CY790" s="219">
        <v>0.53749999999999998</v>
      </c>
      <c r="DL790" s="1"/>
      <c r="DM790" s="1"/>
    </row>
    <row r="791" spans="68:117" ht="15" hidden="1" customHeight="1">
      <c r="BP791" s="236">
        <f ca="1"/>
        <v>0.53680555555555598</v>
      </c>
      <c r="CN791" s="219">
        <f t="shared" si="706"/>
        <v>0.31388888888888888</v>
      </c>
      <c r="CO791" s="219">
        <f t="shared" si="706"/>
        <v>0.64375000000000004</v>
      </c>
      <c r="CQ791" s="219">
        <v>0.53819444444444398</v>
      </c>
      <c r="CV791" s="219">
        <f t="shared" si="707"/>
        <v>0.42152777777777778</v>
      </c>
      <c r="CW791" s="219">
        <f t="shared" si="707"/>
        <v>0.63680555555555551</v>
      </c>
      <c r="CY791" s="219">
        <v>0.53819444444444398</v>
      </c>
      <c r="DL791" s="1"/>
      <c r="DM791" s="1"/>
    </row>
    <row r="792" spans="68:117" ht="15" hidden="1" customHeight="1">
      <c r="BP792" s="236">
        <f ca="1"/>
        <v>0.53749999999999998</v>
      </c>
      <c r="CN792" s="219">
        <f t="shared" si="706"/>
        <v>0.31458333333333333</v>
      </c>
      <c r="CO792" s="219">
        <f t="shared" si="706"/>
        <v>0.64444444444444449</v>
      </c>
      <c r="CQ792" s="219">
        <v>0.53888888888888897</v>
      </c>
      <c r="CV792" s="219">
        <f t="shared" si="707"/>
        <v>0.42222222222222222</v>
      </c>
      <c r="CW792" s="219">
        <f t="shared" si="707"/>
        <v>0.63749999999999996</v>
      </c>
      <c r="CY792" s="219">
        <v>0.53888888888888897</v>
      </c>
      <c r="DL792" s="1"/>
      <c r="DM792" s="1"/>
    </row>
    <row r="793" spans="68:117" ht="15" hidden="1" customHeight="1">
      <c r="BP793" s="236">
        <f ca="1"/>
        <v>0.53819444444444398</v>
      </c>
      <c r="CN793" s="219">
        <f t="shared" si="706"/>
        <v>0.31527777777777777</v>
      </c>
      <c r="CO793" s="219">
        <f t="shared" si="706"/>
        <v>0.64513888888888893</v>
      </c>
      <c r="CQ793" s="219">
        <v>0.53958333333333297</v>
      </c>
      <c r="CV793" s="219">
        <f t="shared" si="707"/>
        <v>0.42291666666666666</v>
      </c>
      <c r="CW793" s="219">
        <f t="shared" si="707"/>
        <v>0.6381944444444444</v>
      </c>
      <c r="CY793" s="219">
        <v>0.53958333333333297</v>
      </c>
      <c r="DL793" s="1"/>
      <c r="DM793" s="1"/>
    </row>
    <row r="794" spans="68:117" ht="15" hidden="1" customHeight="1">
      <c r="BP794" s="236">
        <f ca="1"/>
        <v>0.53888888888888897</v>
      </c>
      <c r="CN794" s="219">
        <f t="shared" si="706"/>
        <v>0.31597222222222221</v>
      </c>
      <c r="CO794" s="219">
        <f t="shared" si="706"/>
        <v>0.64583333333333337</v>
      </c>
      <c r="CQ794" s="219">
        <v>0.54027777777777797</v>
      </c>
      <c r="CV794" s="219">
        <f t="shared" si="707"/>
        <v>0.4236111111111111</v>
      </c>
      <c r="CW794" s="219">
        <f t="shared" si="707"/>
        <v>0.63888888888888884</v>
      </c>
      <c r="CY794" s="219">
        <v>0.54027777777777797</v>
      </c>
      <c r="DL794" s="1"/>
      <c r="DM794" s="1"/>
    </row>
    <row r="795" spans="68:117" ht="15" hidden="1" customHeight="1">
      <c r="BP795" s="236">
        <f ca="1"/>
        <v>0.53958333333333297</v>
      </c>
      <c r="CN795" s="219">
        <f t="shared" si="706"/>
        <v>0.31666666666666665</v>
      </c>
      <c r="CO795" s="219">
        <f t="shared" si="706"/>
        <v>0.64652777777777781</v>
      </c>
      <c r="CQ795" s="219">
        <v>0.54097222222222197</v>
      </c>
      <c r="CV795" s="219">
        <f t="shared" si="707"/>
        <v>0.42430555555555555</v>
      </c>
      <c r="CW795" s="219">
        <f t="shared" si="707"/>
        <v>0.63958333333333328</v>
      </c>
      <c r="CY795" s="219">
        <v>0.54097222222222197</v>
      </c>
      <c r="DL795" s="1"/>
      <c r="DM795" s="1"/>
    </row>
    <row r="796" spans="68:117" ht="15" hidden="1" customHeight="1">
      <c r="BP796" s="236">
        <f ca="1"/>
        <v>0.54027777777777797</v>
      </c>
      <c r="CN796" s="219">
        <f t="shared" si="706"/>
        <v>0.31736111111111109</v>
      </c>
      <c r="CO796" s="219">
        <f t="shared" si="706"/>
        <v>0.64722222222222225</v>
      </c>
      <c r="CQ796" s="219">
        <v>0.54166666666666696</v>
      </c>
      <c r="CV796" s="219">
        <f t="shared" si="707"/>
        <v>0.42499999999999999</v>
      </c>
      <c r="CW796" s="219">
        <f t="shared" si="707"/>
        <v>0.64027777777777772</v>
      </c>
      <c r="CY796" s="219">
        <v>0.54166666666666696</v>
      </c>
      <c r="DL796" s="1"/>
      <c r="DM796" s="1"/>
    </row>
    <row r="797" spans="68:117" ht="15" hidden="1" customHeight="1">
      <c r="BP797" s="236">
        <f ca="1"/>
        <v>0.54097222222222197</v>
      </c>
      <c r="CN797" s="219">
        <f t="shared" si="706"/>
        <v>0.31805555555555554</v>
      </c>
      <c r="CO797" s="219">
        <f t="shared" si="706"/>
        <v>0.6479166666666667</v>
      </c>
      <c r="CQ797" s="219">
        <v>0.54236111111111096</v>
      </c>
      <c r="CV797" s="219">
        <f t="shared" si="707"/>
        <v>0.42569444444444443</v>
      </c>
      <c r="CW797" s="219">
        <f t="shared" si="707"/>
        <v>0.64097222222222217</v>
      </c>
      <c r="CY797" s="219">
        <v>0.54236111111111096</v>
      </c>
      <c r="DL797" s="1"/>
      <c r="DM797" s="1"/>
    </row>
    <row r="798" spans="68:117" ht="15" hidden="1" customHeight="1">
      <c r="BP798" s="236">
        <f ca="1"/>
        <v>0.54166666666666696</v>
      </c>
      <c r="CN798" s="219">
        <f t="shared" si="706"/>
        <v>0.31874999999999998</v>
      </c>
      <c r="CO798" s="219">
        <f t="shared" si="706"/>
        <v>0.64861111111111114</v>
      </c>
      <c r="CQ798" s="219">
        <v>0.54305555555555596</v>
      </c>
      <c r="CV798" s="219">
        <f t="shared" si="707"/>
        <v>0.42638888888888887</v>
      </c>
      <c r="CW798" s="219">
        <f t="shared" si="707"/>
        <v>0.64166666666666672</v>
      </c>
      <c r="CY798" s="219">
        <v>0.54305555555555596</v>
      </c>
      <c r="DL798" s="1"/>
      <c r="DM798" s="1"/>
    </row>
    <row r="799" spans="68:117" ht="15" hidden="1" customHeight="1">
      <c r="BP799" s="236">
        <f ca="1"/>
        <v>0.54236111111111096</v>
      </c>
      <c r="CN799" s="219">
        <f t="shared" si="706"/>
        <v>0.31944444444444442</v>
      </c>
      <c r="CO799" s="219">
        <f t="shared" si="706"/>
        <v>0.64930555555555558</v>
      </c>
      <c r="CQ799" s="219">
        <v>0.54374999999999996</v>
      </c>
      <c r="CV799" s="219">
        <f t="shared" si="707"/>
        <v>0.42708333333333331</v>
      </c>
      <c r="CW799" s="219">
        <f t="shared" si="707"/>
        <v>0.64236111111111116</v>
      </c>
      <c r="CY799" s="219">
        <v>0.54374999999999996</v>
      </c>
      <c r="DL799" s="1"/>
      <c r="DM799" s="1"/>
    </row>
    <row r="800" spans="68:117" ht="15" hidden="1" customHeight="1">
      <c r="BP800" s="236">
        <f ca="1"/>
        <v>0.54305555555555596</v>
      </c>
      <c r="CN800" s="219">
        <f t="shared" ref="CN800:CO815" si="708">IF(CN799=1,TIME(0,1,0),TIME(HOUR(CN799),MINUTE(CN799),0)+TIME(0,1,0))</f>
        <v>0.32013888888888886</v>
      </c>
      <c r="CO800" s="219">
        <f t="shared" si="708"/>
        <v>0.65</v>
      </c>
      <c r="CQ800" s="219">
        <v>0.54444444444444495</v>
      </c>
      <c r="CV800" s="219">
        <f t="shared" ref="CV800:CW815" si="709">IF(CV799=1,TIME(0,1,0),TIME(HOUR(CV799),MINUTE(CV799),0)+TIME(0,1,0))</f>
        <v>0.42777777777777776</v>
      </c>
      <c r="CW800" s="219">
        <f t="shared" si="709"/>
        <v>0.6430555555555556</v>
      </c>
      <c r="CY800" s="219">
        <v>0.54444444444444495</v>
      </c>
      <c r="DL800" s="1"/>
      <c r="DM800" s="1"/>
    </row>
    <row r="801" spans="68:117" ht="15" hidden="1" customHeight="1">
      <c r="BP801" s="236">
        <f ca="1"/>
        <v>0.54374999999999996</v>
      </c>
      <c r="CN801" s="219">
        <f t="shared" si="708"/>
        <v>0.3208333333333333</v>
      </c>
      <c r="CO801" s="219">
        <f t="shared" si="708"/>
        <v>0.65069444444444446</v>
      </c>
      <c r="CQ801" s="219">
        <v>0.54513888888888895</v>
      </c>
      <c r="CV801" s="219">
        <f t="shared" si="709"/>
        <v>0.4284722222222222</v>
      </c>
      <c r="CW801" s="219">
        <f t="shared" si="709"/>
        <v>0.64375000000000004</v>
      </c>
      <c r="CY801" s="219">
        <v>0.54513888888888895</v>
      </c>
      <c r="DL801" s="1"/>
      <c r="DM801" s="1"/>
    </row>
    <row r="802" spans="68:117" ht="15" hidden="1" customHeight="1">
      <c r="BP802" s="236">
        <f ca="1"/>
        <v>0.54444444444444495</v>
      </c>
      <c r="CN802" s="219">
        <f t="shared" si="708"/>
        <v>0.3215277777777778</v>
      </c>
      <c r="CO802" s="219">
        <f t="shared" si="708"/>
        <v>0.65138888888888891</v>
      </c>
      <c r="CQ802" s="219">
        <v>0.54583333333333295</v>
      </c>
      <c r="CV802" s="219">
        <f t="shared" si="709"/>
        <v>0.42916666666666664</v>
      </c>
      <c r="CW802" s="219">
        <f t="shared" si="709"/>
        <v>0.64444444444444449</v>
      </c>
      <c r="CY802" s="219">
        <v>0.54583333333333295</v>
      </c>
      <c r="DL802" s="1"/>
      <c r="DM802" s="1"/>
    </row>
    <row r="803" spans="68:117" ht="15" hidden="1" customHeight="1">
      <c r="BP803" s="236">
        <f ca="1"/>
        <v>0.54513888888888895</v>
      </c>
      <c r="CN803" s="219">
        <f t="shared" si="708"/>
        <v>0.32222222222222224</v>
      </c>
      <c r="CO803" s="219">
        <f t="shared" si="708"/>
        <v>0.65208333333333335</v>
      </c>
      <c r="CQ803" s="219">
        <v>0.54652777777777795</v>
      </c>
      <c r="CV803" s="219">
        <f t="shared" si="709"/>
        <v>0.42986111111111108</v>
      </c>
      <c r="CW803" s="219">
        <f t="shared" si="709"/>
        <v>0.64513888888888893</v>
      </c>
      <c r="CY803" s="219">
        <v>0.54652777777777795</v>
      </c>
      <c r="DL803" s="1"/>
      <c r="DM803" s="1"/>
    </row>
    <row r="804" spans="68:117" ht="15" hidden="1" customHeight="1">
      <c r="BP804" s="236">
        <f ca="1"/>
        <v>0.54583333333333295</v>
      </c>
      <c r="CN804" s="219">
        <f t="shared" si="708"/>
        <v>0.32291666666666669</v>
      </c>
      <c r="CO804" s="219">
        <f t="shared" si="708"/>
        <v>0.65277777777777779</v>
      </c>
      <c r="CQ804" s="219">
        <v>0.54722222222222205</v>
      </c>
      <c r="CV804" s="219">
        <f t="shared" si="709"/>
        <v>0.43055555555555558</v>
      </c>
      <c r="CW804" s="219">
        <f t="shared" si="709"/>
        <v>0.64583333333333337</v>
      </c>
      <c r="CY804" s="219">
        <v>0.54722222222222205</v>
      </c>
      <c r="DL804" s="1"/>
      <c r="DM804" s="1"/>
    </row>
    <row r="805" spans="68:117" ht="15" hidden="1" customHeight="1">
      <c r="BP805" s="236">
        <f ca="1"/>
        <v>0.54652777777777795</v>
      </c>
      <c r="CN805" s="219">
        <f t="shared" si="708"/>
        <v>0.32361111111111113</v>
      </c>
      <c r="CO805" s="219">
        <f t="shared" si="708"/>
        <v>0.65347222222222223</v>
      </c>
      <c r="CQ805" s="219">
        <v>0.54791666666666705</v>
      </c>
      <c r="CV805" s="219">
        <f t="shared" si="709"/>
        <v>0.43125000000000002</v>
      </c>
      <c r="CW805" s="219">
        <f t="shared" si="709"/>
        <v>0.64652777777777781</v>
      </c>
      <c r="CY805" s="219">
        <v>0.54791666666666705</v>
      </c>
      <c r="DL805" s="1"/>
      <c r="DM805" s="1"/>
    </row>
    <row r="806" spans="68:117" ht="15" hidden="1" customHeight="1">
      <c r="BP806" s="236">
        <f ca="1"/>
        <v>0.54722222222222205</v>
      </c>
      <c r="CN806" s="219">
        <f t="shared" si="708"/>
        <v>0.32430555555555557</v>
      </c>
      <c r="CO806" s="219">
        <f t="shared" si="708"/>
        <v>0.65416666666666667</v>
      </c>
      <c r="CQ806" s="219">
        <v>0.54861111111111105</v>
      </c>
      <c r="CV806" s="219">
        <f t="shared" si="709"/>
        <v>0.43194444444444446</v>
      </c>
      <c r="CW806" s="219">
        <f t="shared" si="709"/>
        <v>0.64722222222222225</v>
      </c>
      <c r="CY806" s="219">
        <v>0.54861111111111105</v>
      </c>
      <c r="DL806" s="1"/>
      <c r="DM806" s="1"/>
    </row>
    <row r="807" spans="68:117" ht="15" hidden="1" customHeight="1">
      <c r="BP807" s="236">
        <f ca="1"/>
        <v>0.54791666666666705</v>
      </c>
      <c r="CN807" s="219">
        <f t="shared" si="708"/>
        <v>0.32500000000000001</v>
      </c>
      <c r="CO807" s="219">
        <f t="shared" si="708"/>
        <v>0.65486111111111112</v>
      </c>
      <c r="CQ807" s="219">
        <v>0.54930555555555605</v>
      </c>
      <c r="CV807" s="219">
        <f t="shared" si="709"/>
        <v>0.43263888888888891</v>
      </c>
      <c r="CW807" s="219">
        <f t="shared" si="709"/>
        <v>0.6479166666666667</v>
      </c>
      <c r="CY807" s="219">
        <v>0.54930555555555605</v>
      </c>
      <c r="DL807" s="1"/>
      <c r="DM807" s="1"/>
    </row>
    <row r="808" spans="68:117" ht="15" hidden="1" customHeight="1">
      <c r="BP808" s="236">
        <f ca="1"/>
        <v>0.54861111111111105</v>
      </c>
      <c r="CN808" s="219">
        <f t="shared" si="708"/>
        <v>0.32569444444444445</v>
      </c>
      <c r="CO808" s="219">
        <f t="shared" si="708"/>
        <v>0.65555555555555556</v>
      </c>
      <c r="CQ808" s="219">
        <v>0.55000000000000004</v>
      </c>
      <c r="CV808" s="219">
        <f t="shared" si="709"/>
        <v>0.43333333333333335</v>
      </c>
      <c r="CW808" s="219">
        <f t="shared" si="709"/>
        <v>0.64861111111111114</v>
      </c>
      <c r="CY808" s="219">
        <v>0.55000000000000004</v>
      </c>
      <c r="DL808" s="1"/>
      <c r="DM808" s="1"/>
    </row>
    <row r="809" spans="68:117" ht="15" hidden="1" customHeight="1">
      <c r="BP809" s="236">
        <f ca="1"/>
        <v>0.54930555555555605</v>
      </c>
      <c r="CN809" s="219">
        <f t="shared" si="708"/>
        <v>0.3263888888888889</v>
      </c>
      <c r="CO809" s="219">
        <f t="shared" si="708"/>
        <v>0.65625</v>
      </c>
      <c r="CQ809" s="219">
        <v>0.55069444444444404</v>
      </c>
      <c r="CV809" s="219">
        <f t="shared" si="709"/>
        <v>0.43402777777777779</v>
      </c>
      <c r="CW809" s="219">
        <f t="shared" si="709"/>
        <v>0.64930555555555558</v>
      </c>
      <c r="CY809" s="219">
        <v>0.55069444444444404</v>
      </c>
      <c r="DL809" s="1"/>
      <c r="DM809" s="1"/>
    </row>
    <row r="810" spans="68:117" ht="15" hidden="1" customHeight="1">
      <c r="BP810" s="236">
        <f ca="1"/>
        <v>0.55000000000000004</v>
      </c>
      <c r="CN810" s="219">
        <f t="shared" si="708"/>
        <v>0.32708333333333334</v>
      </c>
      <c r="CO810" s="219">
        <f t="shared" si="708"/>
        <v>0.65694444444444444</v>
      </c>
      <c r="CQ810" s="219">
        <v>0.55138888888888904</v>
      </c>
      <c r="CV810" s="219">
        <f t="shared" si="709"/>
        <v>0.43472222222222223</v>
      </c>
      <c r="CW810" s="219">
        <f t="shared" si="709"/>
        <v>0.65</v>
      </c>
      <c r="CY810" s="219">
        <v>0.55138888888888904</v>
      </c>
      <c r="DL810" s="1"/>
      <c r="DM810" s="1"/>
    </row>
    <row r="811" spans="68:117" ht="15" hidden="1" customHeight="1">
      <c r="BP811" s="236">
        <f ca="1"/>
        <v>0.55069444444444404</v>
      </c>
      <c r="CN811" s="219">
        <f t="shared" si="708"/>
        <v>0.32777777777777778</v>
      </c>
      <c r="CO811" s="219">
        <f t="shared" si="708"/>
        <v>0.65763888888888888</v>
      </c>
      <c r="CQ811" s="219">
        <v>0.55208333333333304</v>
      </c>
      <c r="CV811" s="219">
        <f t="shared" si="709"/>
        <v>0.43541666666666667</v>
      </c>
      <c r="CW811" s="219">
        <f t="shared" si="709"/>
        <v>0.65069444444444446</v>
      </c>
      <c r="CY811" s="219">
        <v>0.55208333333333304</v>
      </c>
      <c r="DL811" s="1"/>
      <c r="DM811" s="1"/>
    </row>
    <row r="812" spans="68:117" ht="15" hidden="1" customHeight="1">
      <c r="BP812" s="236">
        <f ca="1"/>
        <v>0.55138888888888904</v>
      </c>
      <c r="CN812" s="219">
        <f t="shared" si="708"/>
        <v>0.32847222222222222</v>
      </c>
      <c r="CO812" s="219">
        <f t="shared" si="708"/>
        <v>0.65833333333333333</v>
      </c>
      <c r="CQ812" s="219">
        <v>0.55277777777777803</v>
      </c>
      <c r="CV812" s="219">
        <f t="shared" si="709"/>
        <v>0.43611111111111112</v>
      </c>
      <c r="CW812" s="219">
        <f t="shared" si="709"/>
        <v>0.65138888888888891</v>
      </c>
      <c r="CY812" s="219">
        <v>0.55277777777777803</v>
      </c>
      <c r="DL812" s="1"/>
      <c r="DM812" s="1"/>
    </row>
    <row r="813" spans="68:117" ht="15" hidden="1" customHeight="1">
      <c r="BP813" s="236">
        <f ca="1"/>
        <v>0.55208333333333304</v>
      </c>
      <c r="CN813" s="219">
        <f t="shared" si="708"/>
        <v>0.32916666666666666</v>
      </c>
      <c r="CO813" s="219">
        <f t="shared" si="708"/>
        <v>0.65902777777777777</v>
      </c>
      <c r="CQ813" s="219">
        <v>0.55347222222222203</v>
      </c>
      <c r="CV813" s="219">
        <f t="shared" si="709"/>
        <v>0.43680555555555556</v>
      </c>
      <c r="CW813" s="219">
        <f t="shared" si="709"/>
        <v>0.65208333333333335</v>
      </c>
      <c r="CY813" s="219">
        <v>0.55347222222222203</v>
      </c>
      <c r="DL813" s="1"/>
      <c r="DM813" s="1"/>
    </row>
    <row r="814" spans="68:117" ht="15" hidden="1" customHeight="1">
      <c r="BP814" s="236">
        <f ca="1"/>
        <v>0.55277777777777803</v>
      </c>
      <c r="CN814" s="219">
        <f t="shared" si="708"/>
        <v>0.3298611111111111</v>
      </c>
      <c r="CO814" s="219">
        <f t="shared" si="708"/>
        <v>0.65972222222222221</v>
      </c>
      <c r="CQ814" s="219">
        <v>0.55416666666666703</v>
      </c>
      <c r="CV814" s="219">
        <f t="shared" si="709"/>
        <v>0.4375</v>
      </c>
      <c r="CW814" s="219">
        <f t="shared" si="709"/>
        <v>0.65277777777777779</v>
      </c>
      <c r="CY814" s="219">
        <v>0.55416666666666703</v>
      </c>
      <c r="DL814" s="1"/>
      <c r="DM814" s="1"/>
    </row>
    <row r="815" spans="68:117" ht="15" hidden="1" customHeight="1">
      <c r="BP815" s="236">
        <f ca="1"/>
        <v>0.55347222222222203</v>
      </c>
      <c r="CN815" s="219">
        <f t="shared" si="708"/>
        <v>0.33055555555555555</v>
      </c>
      <c r="CO815" s="219">
        <f t="shared" si="708"/>
        <v>0.66041666666666665</v>
      </c>
      <c r="CQ815" s="219">
        <v>0.55486111111111103</v>
      </c>
      <c r="CV815" s="219">
        <f t="shared" si="709"/>
        <v>0.43819444444444444</v>
      </c>
      <c r="CW815" s="219">
        <f t="shared" si="709"/>
        <v>0.65347222222222223</v>
      </c>
      <c r="CY815" s="219">
        <v>0.55486111111111103</v>
      </c>
      <c r="DL815" s="1"/>
      <c r="DM815" s="1"/>
    </row>
    <row r="816" spans="68:117" ht="15" hidden="1" customHeight="1">
      <c r="BP816" s="236">
        <f ca="1"/>
        <v>0.55416666666666703</v>
      </c>
      <c r="CN816" s="219">
        <f t="shared" ref="CN816:CO831" si="710">IF(CN815=1,TIME(0,1,0),TIME(HOUR(CN815),MINUTE(CN815),0)+TIME(0,1,0))</f>
        <v>0.33124999999999999</v>
      </c>
      <c r="CO816" s="219">
        <f t="shared" si="710"/>
        <v>0.66111111111111109</v>
      </c>
      <c r="CQ816" s="219">
        <v>0.55555555555555602</v>
      </c>
      <c r="CV816" s="219">
        <f t="shared" ref="CV816:CW831" si="711">IF(CV815=1,TIME(0,1,0),TIME(HOUR(CV815),MINUTE(CV815),0)+TIME(0,1,0))</f>
        <v>0.43888888888888888</v>
      </c>
      <c r="CW816" s="219">
        <f t="shared" si="711"/>
        <v>0.65416666666666667</v>
      </c>
      <c r="CY816" s="219">
        <v>0.55555555555555602</v>
      </c>
      <c r="DL816" s="1"/>
      <c r="DM816" s="1"/>
    </row>
    <row r="817" spans="68:117" ht="15" hidden="1" customHeight="1">
      <c r="BP817" s="236">
        <f ca="1"/>
        <v>0.55486111111111103</v>
      </c>
      <c r="CN817" s="219">
        <f t="shared" si="710"/>
        <v>0.33194444444444443</v>
      </c>
      <c r="CO817" s="219">
        <f t="shared" si="710"/>
        <v>0.66180555555555554</v>
      </c>
      <c r="CQ817" s="219">
        <v>0.55625000000000002</v>
      </c>
      <c r="CV817" s="219">
        <f t="shared" si="711"/>
        <v>0.43958333333333333</v>
      </c>
      <c r="CW817" s="219">
        <f t="shared" si="711"/>
        <v>0.65486111111111112</v>
      </c>
      <c r="CY817" s="219">
        <v>0.55625000000000002</v>
      </c>
      <c r="DL817" s="1"/>
      <c r="DM817" s="1"/>
    </row>
    <row r="818" spans="68:117" ht="15" hidden="1" customHeight="1">
      <c r="BP818" s="236">
        <f ca="1"/>
        <v>0.55555555555555602</v>
      </c>
      <c r="CN818" s="219">
        <f t="shared" si="710"/>
        <v>0.33263888888888887</v>
      </c>
      <c r="CO818" s="219">
        <f t="shared" si="710"/>
        <v>0.66249999999999998</v>
      </c>
      <c r="CQ818" s="219">
        <v>0.55694444444444402</v>
      </c>
      <c r="CV818" s="219">
        <f t="shared" si="711"/>
        <v>0.44027777777777777</v>
      </c>
      <c r="CW818" s="219">
        <f t="shared" si="711"/>
        <v>0.65555555555555556</v>
      </c>
      <c r="CY818" s="219">
        <v>0.55694444444444402</v>
      </c>
      <c r="DL818" s="1"/>
      <c r="DM818" s="1"/>
    </row>
    <row r="819" spans="68:117" ht="15" hidden="1" customHeight="1">
      <c r="BP819" s="236">
        <f ca="1"/>
        <v>0.55625000000000002</v>
      </c>
      <c r="CN819" s="219">
        <f t="shared" si="710"/>
        <v>0.33333333333333331</v>
      </c>
      <c r="CO819" s="219">
        <f t="shared" si="710"/>
        <v>0.66319444444444442</v>
      </c>
      <c r="CQ819" s="219">
        <v>0.55763888888888902</v>
      </c>
      <c r="CV819" s="219">
        <f t="shared" si="711"/>
        <v>0.44097222222222221</v>
      </c>
      <c r="CW819" s="219">
        <f t="shared" si="711"/>
        <v>0.65625</v>
      </c>
      <c r="CY819" s="219">
        <v>0.55763888888888902</v>
      </c>
      <c r="DL819" s="1"/>
      <c r="DM819" s="1"/>
    </row>
    <row r="820" spans="68:117" ht="15" hidden="1" customHeight="1">
      <c r="BP820" s="236">
        <f ca="1"/>
        <v>0.55694444444444402</v>
      </c>
      <c r="CN820" s="219">
        <f t="shared" si="710"/>
        <v>0.33402777777777776</v>
      </c>
      <c r="CO820" s="219">
        <f t="shared" si="710"/>
        <v>0.66388888888888886</v>
      </c>
      <c r="CQ820" s="219">
        <v>0.55833333333333302</v>
      </c>
      <c r="CV820" s="219">
        <f t="shared" si="711"/>
        <v>0.44166666666666665</v>
      </c>
      <c r="CW820" s="219">
        <f t="shared" si="711"/>
        <v>0.65694444444444444</v>
      </c>
      <c r="CY820" s="219">
        <v>0.55833333333333302</v>
      </c>
      <c r="DL820" s="1"/>
      <c r="DM820" s="1"/>
    </row>
    <row r="821" spans="68:117" ht="15" hidden="1" customHeight="1">
      <c r="BP821" s="236">
        <f ca="1"/>
        <v>0.55763888888888902</v>
      </c>
      <c r="CN821" s="219">
        <f t="shared" si="710"/>
        <v>0.3347222222222222</v>
      </c>
      <c r="CO821" s="219">
        <f t="shared" si="710"/>
        <v>0.6645833333333333</v>
      </c>
      <c r="CQ821" s="219">
        <v>0.55902777777777801</v>
      </c>
      <c r="CV821" s="219">
        <f t="shared" si="711"/>
        <v>0.44236111111111109</v>
      </c>
      <c r="CW821" s="219">
        <f t="shared" si="711"/>
        <v>0.65763888888888888</v>
      </c>
      <c r="CY821" s="219">
        <v>0.55902777777777801</v>
      </c>
      <c r="DL821" s="1"/>
      <c r="DM821" s="1"/>
    </row>
    <row r="822" spans="68:117" ht="15" hidden="1" customHeight="1">
      <c r="BP822" s="236">
        <f ca="1"/>
        <v>0.55833333333333302</v>
      </c>
      <c r="CN822" s="219">
        <f t="shared" si="710"/>
        <v>0.33541666666666664</v>
      </c>
      <c r="CO822" s="219">
        <f t="shared" si="710"/>
        <v>0.66527777777777775</v>
      </c>
      <c r="CQ822" s="219">
        <v>0.55972222222222201</v>
      </c>
      <c r="CV822" s="219">
        <f t="shared" si="711"/>
        <v>0.44305555555555554</v>
      </c>
      <c r="CW822" s="219">
        <f t="shared" si="711"/>
        <v>0.65833333333333333</v>
      </c>
      <c r="CY822" s="219">
        <v>0.55972222222222201</v>
      </c>
      <c r="DL822" s="1"/>
      <c r="DM822" s="1"/>
    </row>
    <row r="823" spans="68:117" ht="15" hidden="1" customHeight="1">
      <c r="BP823" s="236">
        <f ca="1"/>
        <v>0.55902777777777801</v>
      </c>
      <c r="CN823" s="219">
        <f t="shared" si="710"/>
        <v>0.33611111111111108</v>
      </c>
      <c r="CO823" s="219">
        <f t="shared" si="710"/>
        <v>0.66597222222222219</v>
      </c>
      <c r="CQ823" s="219">
        <v>0.56041666666666701</v>
      </c>
      <c r="CV823" s="219">
        <f t="shared" si="711"/>
        <v>0.44374999999999998</v>
      </c>
      <c r="CW823" s="219">
        <f t="shared" si="711"/>
        <v>0.65902777777777777</v>
      </c>
      <c r="CY823" s="219">
        <v>0.56041666666666701</v>
      </c>
      <c r="DL823" s="1"/>
      <c r="DM823" s="1"/>
    </row>
    <row r="824" spans="68:117" ht="15" hidden="1" customHeight="1">
      <c r="BP824" s="236">
        <f ca="1"/>
        <v>0.55972222222222201</v>
      </c>
      <c r="CN824" s="219">
        <f t="shared" si="710"/>
        <v>0.33680555555555558</v>
      </c>
      <c r="CO824" s="219">
        <f t="shared" si="710"/>
        <v>0.66666666666666663</v>
      </c>
      <c r="CQ824" s="219">
        <v>0.56111111111111101</v>
      </c>
      <c r="CV824" s="219">
        <f t="shared" si="711"/>
        <v>0.44444444444444442</v>
      </c>
      <c r="CW824" s="219">
        <f t="shared" si="711"/>
        <v>0.65972222222222221</v>
      </c>
      <c r="CY824" s="219">
        <v>0.56111111111111101</v>
      </c>
      <c r="DL824" s="1"/>
      <c r="DM824" s="1"/>
    </row>
    <row r="825" spans="68:117" ht="15" hidden="1" customHeight="1">
      <c r="BP825" s="236">
        <f ca="1"/>
        <v>0.56041666666666701</v>
      </c>
      <c r="CN825" s="219">
        <f t="shared" si="710"/>
        <v>0.33750000000000002</v>
      </c>
      <c r="CO825" s="219">
        <f t="shared" si="710"/>
        <v>0.66736111111111107</v>
      </c>
      <c r="CQ825" s="219">
        <v>0.561805555555556</v>
      </c>
      <c r="CV825" s="219">
        <f t="shared" si="711"/>
        <v>0.44513888888888886</v>
      </c>
      <c r="CW825" s="219">
        <f t="shared" si="711"/>
        <v>0.66041666666666665</v>
      </c>
      <c r="CY825" s="219">
        <v>0.561805555555556</v>
      </c>
      <c r="DL825" s="1"/>
      <c r="DM825" s="1"/>
    </row>
    <row r="826" spans="68:117" ht="15" hidden="1" customHeight="1">
      <c r="BP826" s="236">
        <f ca="1"/>
        <v>0.56111111111111101</v>
      </c>
      <c r="CN826" s="219">
        <f t="shared" si="710"/>
        <v>0.33819444444444446</v>
      </c>
      <c r="CO826" s="219">
        <f t="shared" si="710"/>
        <v>0.66805555555555551</v>
      </c>
      <c r="CQ826" s="219">
        <v>0.5625</v>
      </c>
      <c r="CV826" s="219">
        <f t="shared" si="711"/>
        <v>0.4458333333333333</v>
      </c>
      <c r="CW826" s="219">
        <f t="shared" si="711"/>
        <v>0.66111111111111109</v>
      </c>
      <c r="CY826" s="219">
        <v>0.5625</v>
      </c>
      <c r="DL826" s="1"/>
      <c r="DM826" s="1"/>
    </row>
    <row r="827" spans="68:117" ht="15" hidden="1" customHeight="1">
      <c r="BP827" s="236">
        <f ca="1"/>
        <v>0.561805555555556</v>
      </c>
      <c r="CN827" s="219">
        <f t="shared" si="710"/>
        <v>0.33888888888888891</v>
      </c>
      <c r="CO827" s="219">
        <f t="shared" si="710"/>
        <v>0.66874999999999996</v>
      </c>
      <c r="CQ827" s="219">
        <v>0.563194444444444</v>
      </c>
      <c r="CV827" s="219">
        <f t="shared" si="711"/>
        <v>0.4465277777777778</v>
      </c>
      <c r="CW827" s="219">
        <f t="shared" si="711"/>
        <v>0.66180555555555554</v>
      </c>
      <c r="CY827" s="219">
        <v>0.563194444444444</v>
      </c>
      <c r="DL827" s="1"/>
      <c r="DM827" s="1"/>
    </row>
    <row r="828" spans="68:117" ht="15" hidden="1" customHeight="1">
      <c r="BP828" s="236">
        <f ca="1"/>
        <v>0.5625</v>
      </c>
      <c r="CN828" s="219">
        <f t="shared" si="710"/>
        <v>0.33958333333333335</v>
      </c>
      <c r="CO828" s="219">
        <f t="shared" si="710"/>
        <v>0.6694444444444444</v>
      </c>
      <c r="CQ828" s="219">
        <v>0.56388888888888899</v>
      </c>
      <c r="CV828" s="219">
        <f t="shared" si="711"/>
        <v>0.44722222222222224</v>
      </c>
      <c r="CW828" s="219">
        <f t="shared" si="711"/>
        <v>0.66249999999999998</v>
      </c>
      <c r="CY828" s="219">
        <v>0.56388888888888899</v>
      </c>
      <c r="DL828" s="1"/>
      <c r="DM828" s="1"/>
    </row>
    <row r="829" spans="68:117" ht="15" hidden="1" customHeight="1">
      <c r="BP829" s="236">
        <f ca="1"/>
        <v>0.563194444444444</v>
      </c>
      <c r="CN829" s="219">
        <f t="shared" si="710"/>
        <v>0.34027777777777779</v>
      </c>
      <c r="CO829" s="219">
        <f t="shared" si="710"/>
        <v>0.67013888888888884</v>
      </c>
      <c r="CQ829" s="219">
        <v>0.56458333333333299</v>
      </c>
      <c r="CV829" s="219">
        <f t="shared" si="711"/>
        <v>0.44791666666666669</v>
      </c>
      <c r="CW829" s="219">
        <f t="shared" si="711"/>
        <v>0.66319444444444442</v>
      </c>
      <c r="CY829" s="219">
        <v>0.56458333333333299</v>
      </c>
      <c r="DL829" s="1"/>
      <c r="DM829" s="1"/>
    </row>
    <row r="830" spans="68:117" ht="15" hidden="1" customHeight="1">
      <c r="BP830" s="236">
        <f ca="1"/>
        <v>0.56388888888888899</v>
      </c>
      <c r="CN830" s="219">
        <f t="shared" si="710"/>
        <v>0.34097222222222223</v>
      </c>
      <c r="CO830" s="219">
        <f t="shared" si="710"/>
        <v>0.67083333333333328</v>
      </c>
      <c r="CQ830" s="219">
        <v>0.56527777777777799</v>
      </c>
      <c r="CV830" s="219">
        <f t="shared" si="711"/>
        <v>0.44861111111111113</v>
      </c>
      <c r="CW830" s="219">
        <f t="shared" si="711"/>
        <v>0.66388888888888886</v>
      </c>
      <c r="CY830" s="219">
        <v>0.56527777777777799</v>
      </c>
      <c r="DL830" s="1"/>
      <c r="DM830" s="1"/>
    </row>
    <row r="831" spans="68:117" ht="15" hidden="1" customHeight="1">
      <c r="BP831" s="236">
        <f ca="1"/>
        <v>0.56458333333333299</v>
      </c>
      <c r="CN831" s="219">
        <f t="shared" si="710"/>
        <v>0.34166666666666667</v>
      </c>
      <c r="CO831" s="219">
        <f t="shared" si="710"/>
        <v>0.67152777777777772</v>
      </c>
      <c r="CQ831" s="219">
        <v>0.56597222222222199</v>
      </c>
      <c r="CV831" s="219">
        <f t="shared" si="711"/>
        <v>0.44930555555555557</v>
      </c>
      <c r="CW831" s="219">
        <f t="shared" si="711"/>
        <v>0.6645833333333333</v>
      </c>
      <c r="CY831" s="219">
        <v>0.56597222222222199</v>
      </c>
      <c r="DL831" s="1"/>
      <c r="DM831" s="1"/>
    </row>
    <row r="832" spans="68:117" ht="15" hidden="1" customHeight="1">
      <c r="BP832" s="236">
        <f ca="1"/>
        <v>0.56527777777777799</v>
      </c>
      <c r="CN832" s="219">
        <f t="shared" ref="CN832:CO847" si="712">IF(CN831=1,TIME(0,1,0),TIME(HOUR(CN831),MINUTE(CN831),0)+TIME(0,1,0))</f>
        <v>0.34236111111111112</v>
      </c>
      <c r="CO832" s="219">
        <f t="shared" si="712"/>
        <v>0.67222222222222217</v>
      </c>
      <c r="CQ832" s="219">
        <v>0.56666666666666698</v>
      </c>
      <c r="CV832" s="219">
        <f t="shared" ref="CV832:CW847" si="713">IF(CV831=1,TIME(0,1,0),TIME(HOUR(CV831),MINUTE(CV831),0)+TIME(0,1,0))</f>
        <v>0.45</v>
      </c>
      <c r="CW832" s="219">
        <f t="shared" si="713"/>
        <v>0.66527777777777775</v>
      </c>
      <c r="CY832" s="219">
        <v>0.56666666666666698</v>
      </c>
      <c r="DL832" s="1"/>
      <c r="DM832" s="1"/>
    </row>
    <row r="833" spans="68:117" ht="15" hidden="1" customHeight="1">
      <c r="BP833" s="236">
        <f ca="1"/>
        <v>0.56597222222222199</v>
      </c>
      <c r="CN833" s="219">
        <f t="shared" si="712"/>
        <v>0.34305555555555556</v>
      </c>
      <c r="CO833" s="219">
        <f t="shared" si="712"/>
        <v>0.67291666666666672</v>
      </c>
      <c r="CQ833" s="219">
        <v>0.56736111111111098</v>
      </c>
      <c r="CV833" s="219">
        <f t="shared" si="713"/>
        <v>0.45069444444444445</v>
      </c>
      <c r="CW833" s="219">
        <f t="shared" si="713"/>
        <v>0.66597222222222219</v>
      </c>
      <c r="CY833" s="219">
        <v>0.56736111111111098</v>
      </c>
      <c r="DL833" s="1"/>
      <c r="DM833" s="1"/>
    </row>
    <row r="834" spans="68:117" ht="15" hidden="1" customHeight="1">
      <c r="BP834" s="236">
        <f ca="1"/>
        <v>0.56666666666666698</v>
      </c>
      <c r="CN834" s="219">
        <f t="shared" si="712"/>
        <v>0.34375</v>
      </c>
      <c r="CO834" s="219">
        <f t="shared" si="712"/>
        <v>0.67361111111111116</v>
      </c>
      <c r="CQ834" s="219">
        <v>0.56805555555555598</v>
      </c>
      <c r="CV834" s="219">
        <f t="shared" si="713"/>
        <v>0.4513888888888889</v>
      </c>
      <c r="CW834" s="219">
        <f t="shared" si="713"/>
        <v>0.66666666666666663</v>
      </c>
      <c r="CY834" s="219">
        <v>0.56805555555555598</v>
      </c>
      <c r="DL834" s="1"/>
      <c r="DM834" s="1"/>
    </row>
    <row r="835" spans="68:117" ht="15" hidden="1" customHeight="1">
      <c r="BP835" s="236">
        <f ca="1"/>
        <v>0.56736111111111098</v>
      </c>
      <c r="CN835" s="219">
        <f t="shared" si="712"/>
        <v>0.34444444444444444</v>
      </c>
      <c r="CO835" s="219">
        <f t="shared" si="712"/>
        <v>0.6743055555555556</v>
      </c>
      <c r="CQ835" s="219">
        <v>0.56874999999999998</v>
      </c>
      <c r="CV835" s="219">
        <f t="shared" si="713"/>
        <v>0.45208333333333334</v>
      </c>
      <c r="CW835" s="219">
        <f t="shared" si="713"/>
        <v>0.66736111111111107</v>
      </c>
      <c r="CY835" s="219">
        <v>0.56874999999999998</v>
      </c>
      <c r="DL835" s="1"/>
      <c r="DM835" s="1"/>
    </row>
    <row r="836" spans="68:117" ht="15" hidden="1" customHeight="1">
      <c r="BP836" s="236">
        <f ca="1"/>
        <v>0.56805555555555598</v>
      </c>
      <c r="CN836" s="219">
        <f t="shared" si="712"/>
        <v>0.34513888888888888</v>
      </c>
      <c r="CO836" s="219">
        <f t="shared" si="712"/>
        <v>0.67500000000000004</v>
      </c>
      <c r="CQ836" s="219">
        <v>0.56944444444444398</v>
      </c>
      <c r="CV836" s="219">
        <f t="shared" si="713"/>
        <v>0.45277777777777778</v>
      </c>
      <c r="CW836" s="219">
        <f t="shared" si="713"/>
        <v>0.66805555555555551</v>
      </c>
      <c r="CY836" s="219">
        <v>0.56944444444444398</v>
      </c>
      <c r="DL836" s="1"/>
      <c r="DM836" s="1"/>
    </row>
    <row r="837" spans="68:117" ht="15" hidden="1" customHeight="1">
      <c r="BP837" s="236">
        <f ca="1"/>
        <v>0.56874999999999998</v>
      </c>
      <c r="CN837" s="219">
        <f t="shared" si="712"/>
        <v>0.34583333333333333</v>
      </c>
      <c r="CO837" s="219">
        <f t="shared" si="712"/>
        <v>0.67569444444444449</v>
      </c>
      <c r="CQ837" s="219">
        <v>0.57013888888888897</v>
      </c>
      <c r="CV837" s="219">
        <f t="shared" si="713"/>
        <v>0.45347222222222222</v>
      </c>
      <c r="CW837" s="219">
        <f t="shared" si="713"/>
        <v>0.66874999999999996</v>
      </c>
      <c r="CY837" s="219">
        <v>0.57013888888888897</v>
      </c>
      <c r="DL837" s="1"/>
      <c r="DM837" s="1"/>
    </row>
    <row r="838" spans="68:117" ht="15" hidden="1" customHeight="1">
      <c r="BP838" s="236">
        <f ca="1"/>
        <v>0.56944444444444398</v>
      </c>
      <c r="CN838" s="219">
        <f t="shared" si="712"/>
        <v>0.34652777777777777</v>
      </c>
      <c r="CO838" s="219">
        <f t="shared" si="712"/>
        <v>0.67638888888888893</v>
      </c>
      <c r="CQ838" s="219">
        <v>0.57083333333333297</v>
      </c>
      <c r="CV838" s="219">
        <f t="shared" si="713"/>
        <v>0.45416666666666666</v>
      </c>
      <c r="CW838" s="219">
        <f t="shared" si="713"/>
        <v>0.6694444444444444</v>
      </c>
      <c r="CY838" s="219">
        <v>0.57083333333333297</v>
      </c>
      <c r="DL838" s="1"/>
      <c r="DM838" s="1"/>
    </row>
    <row r="839" spans="68:117" ht="15" hidden="1" customHeight="1">
      <c r="BP839" s="236">
        <f ca="1"/>
        <v>0.57013888888888897</v>
      </c>
      <c r="CN839" s="219">
        <f t="shared" si="712"/>
        <v>0.34722222222222221</v>
      </c>
      <c r="CO839" s="219">
        <f t="shared" si="712"/>
        <v>0.67708333333333337</v>
      </c>
      <c r="CQ839" s="219">
        <v>0.57152777777777797</v>
      </c>
      <c r="CV839" s="219">
        <f t="shared" si="713"/>
        <v>0.4548611111111111</v>
      </c>
      <c r="CW839" s="219">
        <f t="shared" si="713"/>
        <v>0.67013888888888884</v>
      </c>
      <c r="CY839" s="219">
        <v>0.57152777777777797</v>
      </c>
      <c r="DL839" s="1"/>
      <c r="DM839" s="1"/>
    </row>
    <row r="840" spans="68:117" ht="15" hidden="1" customHeight="1">
      <c r="BP840" s="236">
        <f ca="1"/>
        <v>0.57083333333333297</v>
      </c>
      <c r="CN840" s="219">
        <f t="shared" si="712"/>
        <v>0.34791666666666665</v>
      </c>
      <c r="CO840" s="219">
        <f t="shared" si="712"/>
        <v>0.67777777777777781</v>
      </c>
      <c r="CQ840" s="219">
        <v>0.57222222222222197</v>
      </c>
      <c r="CV840" s="219">
        <f t="shared" si="713"/>
        <v>0.45555555555555555</v>
      </c>
      <c r="CW840" s="219">
        <f t="shared" si="713"/>
        <v>0.67083333333333328</v>
      </c>
      <c r="CY840" s="219">
        <v>0.57222222222222197</v>
      </c>
      <c r="DL840" s="1"/>
      <c r="DM840" s="1"/>
    </row>
    <row r="841" spans="68:117" ht="15" hidden="1" customHeight="1">
      <c r="BP841" s="236">
        <f ca="1"/>
        <v>0.57152777777777797</v>
      </c>
      <c r="CN841" s="219">
        <f t="shared" si="712"/>
        <v>0.34861111111111109</v>
      </c>
      <c r="CO841" s="219">
        <f t="shared" si="712"/>
        <v>0.67847222222222225</v>
      </c>
      <c r="CQ841" s="219">
        <v>0.57291666666666696</v>
      </c>
      <c r="CV841" s="219">
        <f t="shared" si="713"/>
        <v>0.45624999999999999</v>
      </c>
      <c r="CW841" s="219">
        <f t="shared" si="713"/>
        <v>0.67152777777777772</v>
      </c>
      <c r="CY841" s="219">
        <v>0.57291666666666696</v>
      </c>
      <c r="DL841" s="1"/>
      <c r="DM841" s="1"/>
    </row>
    <row r="842" spans="68:117" ht="15" hidden="1" customHeight="1">
      <c r="BP842" s="236">
        <f ca="1"/>
        <v>0.57222222222222197</v>
      </c>
      <c r="CN842" s="219">
        <f t="shared" si="712"/>
        <v>0.34930555555555554</v>
      </c>
      <c r="CO842" s="219">
        <f t="shared" si="712"/>
        <v>0.6791666666666667</v>
      </c>
      <c r="CQ842" s="219">
        <v>0.57361111111111096</v>
      </c>
      <c r="CV842" s="219">
        <f t="shared" si="713"/>
        <v>0.45694444444444443</v>
      </c>
      <c r="CW842" s="219">
        <f t="shared" si="713"/>
        <v>0.67222222222222217</v>
      </c>
      <c r="CY842" s="219">
        <v>0.57361111111111096</v>
      </c>
      <c r="DL842" s="1"/>
      <c r="DM842" s="1"/>
    </row>
    <row r="843" spans="68:117" ht="15" hidden="1" customHeight="1">
      <c r="BP843" s="236">
        <f ca="1"/>
        <v>0.57291666666666696</v>
      </c>
      <c r="CN843" s="219">
        <f t="shared" si="712"/>
        <v>0.35</v>
      </c>
      <c r="CO843" s="219">
        <f t="shared" si="712"/>
        <v>0.67986111111111114</v>
      </c>
      <c r="CQ843" s="219">
        <v>0.57430555555555596</v>
      </c>
      <c r="CV843" s="219">
        <f t="shared" si="713"/>
        <v>0.45763888888888887</v>
      </c>
      <c r="CW843" s="219">
        <f t="shared" si="713"/>
        <v>0.67291666666666672</v>
      </c>
      <c r="CY843" s="219">
        <v>0.57430555555555596</v>
      </c>
      <c r="DL843" s="1"/>
      <c r="DM843" s="1"/>
    </row>
    <row r="844" spans="68:117" ht="15" hidden="1" customHeight="1">
      <c r="BP844" s="236">
        <f ca="1"/>
        <v>0.57361111111111096</v>
      </c>
      <c r="CN844" s="219">
        <f t="shared" si="712"/>
        <v>0.35069444444444442</v>
      </c>
      <c r="CO844" s="219">
        <f t="shared" si="712"/>
        <v>0.68055555555555558</v>
      </c>
      <c r="CQ844" s="219">
        <v>0.57499999999999996</v>
      </c>
      <c r="CV844" s="219">
        <f t="shared" si="713"/>
        <v>0.45833333333333331</v>
      </c>
      <c r="CW844" s="219">
        <f t="shared" si="713"/>
        <v>0.67361111111111116</v>
      </c>
      <c r="CY844" s="219">
        <v>0.57499999999999996</v>
      </c>
      <c r="DL844" s="1"/>
      <c r="DM844" s="1"/>
    </row>
    <row r="845" spans="68:117" ht="15" hidden="1" customHeight="1">
      <c r="BP845" s="236">
        <f ca="1"/>
        <v>0.57430555555555596</v>
      </c>
      <c r="CN845" s="219">
        <f t="shared" si="712"/>
        <v>0.35138888888888886</v>
      </c>
      <c r="CO845" s="219">
        <f t="shared" si="712"/>
        <v>0.68125000000000002</v>
      </c>
      <c r="CQ845" s="219">
        <v>0.57569444444444495</v>
      </c>
      <c r="CV845" s="219">
        <f t="shared" si="713"/>
        <v>0.45902777777777776</v>
      </c>
      <c r="CW845" s="219">
        <f t="shared" si="713"/>
        <v>0.6743055555555556</v>
      </c>
      <c r="CY845" s="219">
        <v>0.57569444444444495</v>
      </c>
      <c r="DL845" s="1"/>
      <c r="DM845" s="1"/>
    </row>
    <row r="846" spans="68:117" ht="15" hidden="1" customHeight="1">
      <c r="BP846" s="236">
        <f ca="1"/>
        <v>0.57499999999999996</v>
      </c>
      <c r="CN846" s="219">
        <f t="shared" si="712"/>
        <v>0.3520833333333333</v>
      </c>
      <c r="CO846" s="219">
        <f t="shared" si="712"/>
        <v>0.68194444444444446</v>
      </c>
      <c r="CQ846" s="219">
        <v>0.57638888888888895</v>
      </c>
      <c r="CV846" s="219">
        <f t="shared" si="713"/>
        <v>0.4597222222222222</v>
      </c>
      <c r="CW846" s="219">
        <f t="shared" si="713"/>
        <v>0.67500000000000004</v>
      </c>
      <c r="CY846" s="219">
        <v>0.57638888888888895</v>
      </c>
      <c r="DL846" s="1"/>
      <c r="DM846" s="1"/>
    </row>
    <row r="847" spans="68:117" ht="15" hidden="1" customHeight="1">
      <c r="BP847" s="236">
        <f ca="1"/>
        <v>0.57569444444444495</v>
      </c>
      <c r="CN847" s="219">
        <f t="shared" si="712"/>
        <v>0.3527777777777778</v>
      </c>
      <c r="CO847" s="219">
        <f t="shared" si="712"/>
        <v>0.68263888888888891</v>
      </c>
      <c r="CQ847" s="219">
        <v>0.57708333333333295</v>
      </c>
      <c r="CV847" s="219">
        <f t="shared" si="713"/>
        <v>0.46041666666666664</v>
      </c>
      <c r="CW847" s="219">
        <f t="shared" si="713"/>
        <v>0.67569444444444449</v>
      </c>
      <c r="CY847" s="219">
        <v>0.57708333333333295</v>
      </c>
      <c r="DL847" s="1"/>
      <c r="DM847" s="1"/>
    </row>
    <row r="848" spans="68:117" ht="15" hidden="1" customHeight="1">
      <c r="BP848" s="236">
        <f ca="1"/>
        <v>0.57638888888888895</v>
      </c>
      <c r="CN848" s="219">
        <f t="shared" ref="CN848:CO863" si="714">IF(CN847=1,TIME(0,1,0),TIME(HOUR(CN847),MINUTE(CN847),0)+TIME(0,1,0))</f>
        <v>0.35347222222222224</v>
      </c>
      <c r="CO848" s="219">
        <f t="shared" si="714"/>
        <v>0.68333333333333335</v>
      </c>
      <c r="CQ848" s="219">
        <v>0.57777777777777795</v>
      </c>
      <c r="CV848" s="219">
        <f t="shared" ref="CV848:CW863" si="715">IF(CV847=1,TIME(0,1,0),TIME(HOUR(CV847),MINUTE(CV847),0)+TIME(0,1,0))</f>
        <v>0.46111111111111108</v>
      </c>
      <c r="CW848" s="219">
        <f t="shared" si="715"/>
        <v>0.67638888888888893</v>
      </c>
      <c r="CY848" s="219">
        <v>0.57777777777777795</v>
      </c>
      <c r="DL848" s="1"/>
      <c r="DM848" s="1"/>
    </row>
    <row r="849" spans="68:117" ht="15" hidden="1" customHeight="1">
      <c r="BP849" s="236">
        <f ca="1"/>
        <v>0.57708333333333295</v>
      </c>
      <c r="CN849" s="219">
        <f t="shared" si="714"/>
        <v>0.35416666666666669</v>
      </c>
      <c r="CO849" s="219">
        <f t="shared" si="714"/>
        <v>0.68402777777777779</v>
      </c>
      <c r="CQ849" s="219">
        <v>0.57847222222222205</v>
      </c>
      <c r="CV849" s="219">
        <f t="shared" si="715"/>
        <v>0.46180555555555558</v>
      </c>
      <c r="CW849" s="219">
        <f t="shared" si="715"/>
        <v>0.67708333333333337</v>
      </c>
      <c r="CY849" s="219">
        <v>0.57847222222222205</v>
      </c>
      <c r="DL849" s="1"/>
      <c r="DM849" s="1"/>
    </row>
    <row r="850" spans="68:117" ht="15" hidden="1" customHeight="1">
      <c r="BP850" s="236">
        <f ca="1"/>
        <v>0.57777777777777795</v>
      </c>
      <c r="CN850" s="219">
        <f t="shared" si="714"/>
        <v>0.35486111111111113</v>
      </c>
      <c r="CO850" s="219">
        <f t="shared" si="714"/>
        <v>0.68472222222222223</v>
      </c>
      <c r="CQ850" s="219">
        <v>0.57916666666666705</v>
      </c>
      <c r="CV850" s="219">
        <f t="shared" si="715"/>
        <v>0.46250000000000002</v>
      </c>
      <c r="CW850" s="219">
        <f t="shared" si="715"/>
        <v>0.67777777777777781</v>
      </c>
      <c r="CY850" s="219">
        <v>0.57916666666666705</v>
      </c>
      <c r="DL850" s="1"/>
      <c r="DM850" s="1"/>
    </row>
    <row r="851" spans="68:117" ht="15" hidden="1" customHeight="1">
      <c r="BP851" s="236">
        <f ca="1"/>
        <v>0.57847222222222205</v>
      </c>
      <c r="CN851" s="219">
        <f t="shared" si="714"/>
        <v>0.35555555555555557</v>
      </c>
      <c r="CO851" s="219">
        <f t="shared" si="714"/>
        <v>0.68541666666666667</v>
      </c>
      <c r="CQ851" s="219">
        <v>0.57986111111111105</v>
      </c>
      <c r="CV851" s="219">
        <f t="shared" si="715"/>
        <v>0.46319444444444446</v>
      </c>
      <c r="CW851" s="219">
        <f t="shared" si="715"/>
        <v>0.67847222222222225</v>
      </c>
      <c r="CY851" s="219">
        <v>0.57986111111111105</v>
      </c>
      <c r="DL851" s="1"/>
      <c r="DM851" s="1"/>
    </row>
    <row r="852" spans="68:117" ht="15" hidden="1" customHeight="1">
      <c r="BP852" s="236">
        <f ca="1"/>
        <v>0.57916666666666705</v>
      </c>
      <c r="CN852" s="219">
        <f t="shared" si="714"/>
        <v>0.35625000000000001</v>
      </c>
      <c r="CO852" s="219">
        <f t="shared" si="714"/>
        <v>0.68611111111111112</v>
      </c>
      <c r="CQ852" s="219">
        <v>0.58055555555555605</v>
      </c>
      <c r="CV852" s="219">
        <f t="shared" si="715"/>
        <v>0.46388888888888891</v>
      </c>
      <c r="CW852" s="219">
        <f t="shared" si="715"/>
        <v>0.6791666666666667</v>
      </c>
      <c r="CY852" s="219">
        <v>0.58055555555555605</v>
      </c>
      <c r="DL852" s="1"/>
      <c r="DM852" s="1"/>
    </row>
    <row r="853" spans="68:117" ht="15" hidden="1" customHeight="1">
      <c r="BP853" s="236">
        <f ca="1"/>
        <v>0.57986111111111105</v>
      </c>
      <c r="CN853" s="219">
        <f t="shared" si="714"/>
        <v>0.35694444444444445</v>
      </c>
      <c r="CO853" s="219">
        <f t="shared" si="714"/>
        <v>0.68680555555555556</v>
      </c>
      <c r="CQ853" s="219">
        <v>0.58125000000000004</v>
      </c>
      <c r="CV853" s="219">
        <f t="shared" si="715"/>
        <v>0.46458333333333335</v>
      </c>
      <c r="CW853" s="219">
        <f t="shared" si="715"/>
        <v>0.67986111111111114</v>
      </c>
      <c r="CY853" s="219">
        <v>0.58125000000000004</v>
      </c>
      <c r="DL853" s="1"/>
      <c r="DM853" s="1"/>
    </row>
    <row r="854" spans="68:117" ht="15" hidden="1" customHeight="1">
      <c r="BP854" s="236">
        <f ca="1"/>
        <v>0.58055555555555605</v>
      </c>
      <c r="CN854" s="219">
        <f t="shared" si="714"/>
        <v>0.3576388888888889</v>
      </c>
      <c r="CO854" s="219">
        <f t="shared" si="714"/>
        <v>0.6875</v>
      </c>
      <c r="CQ854" s="219">
        <v>0.58194444444444404</v>
      </c>
      <c r="CV854" s="219">
        <f t="shared" si="715"/>
        <v>0.46527777777777779</v>
      </c>
      <c r="CW854" s="219">
        <f t="shared" si="715"/>
        <v>0.68055555555555558</v>
      </c>
      <c r="CY854" s="219">
        <v>0.58194444444444404</v>
      </c>
      <c r="DL854" s="1"/>
      <c r="DM854" s="1"/>
    </row>
    <row r="855" spans="68:117" ht="15" hidden="1" customHeight="1">
      <c r="BP855" s="236">
        <f ca="1"/>
        <v>0.58125000000000004</v>
      </c>
      <c r="CN855" s="219">
        <f t="shared" si="714"/>
        <v>0.35833333333333334</v>
      </c>
      <c r="CO855" s="219">
        <f t="shared" si="714"/>
        <v>0.68819444444444444</v>
      </c>
      <c r="CQ855" s="219">
        <v>0.58263888888888904</v>
      </c>
      <c r="CV855" s="219">
        <f t="shared" si="715"/>
        <v>0.46597222222222223</v>
      </c>
      <c r="CW855" s="219">
        <f t="shared" si="715"/>
        <v>0.68125000000000002</v>
      </c>
      <c r="CY855" s="219">
        <v>0.58263888888888904</v>
      </c>
      <c r="DL855" s="1"/>
      <c r="DM855" s="1"/>
    </row>
    <row r="856" spans="68:117" ht="15" hidden="1" customHeight="1">
      <c r="BP856" s="236">
        <f ca="1"/>
        <v>0.58194444444444404</v>
      </c>
      <c r="CN856" s="219">
        <f t="shared" si="714"/>
        <v>0.35902777777777778</v>
      </c>
      <c r="CO856" s="219">
        <f t="shared" si="714"/>
        <v>0.68888888888888888</v>
      </c>
      <c r="CQ856" s="219">
        <v>0.58333333333333304</v>
      </c>
      <c r="CV856" s="219">
        <f t="shared" si="715"/>
        <v>0.46666666666666667</v>
      </c>
      <c r="CW856" s="219">
        <f t="shared" si="715"/>
        <v>0.68194444444444446</v>
      </c>
      <c r="CY856" s="219">
        <v>0.58333333333333304</v>
      </c>
      <c r="DL856" s="1"/>
      <c r="DM856" s="1"/>
    </row>
    <row r="857" spans="68:117" ht="15" hidden="1" customHeight="1">
      <c r="BP857" s="236">
        <f ca="1"/>
        <v>0.58263888888888904</v>
      </c>
      <c r="CN857" s="219">
        <f t="shared" si="714"/>
        <v>0.35972222222222222</v>
      </c>
      <c r="CO857" s="219">
        <f t="shared" si="714"/>
        <v>0.68958333333333333</v>
      </c>
      <c r="CQ857" s="219">
        <v>0.58402777777777803</v>
      </c>
      <c r="CV857" s="219">
        <f t="shared" si="715"/>
        <v>0.46736111111111112</v>
      </c>
      <c r="CW857" s="219">
        <f t="shared" si="715"/>
        <v>0.68263888888888891</v>
      </c>
      <c r="CY857" s="219">
        <v>0.58402777777777803</v>
      </c>
      <c r="DL857" s="1"/>
      <c r="DM857" s="1"/>
    </row>
    <row r="858" spans="68:117" ht="15" hidden="1" customHeight="1">
      <c r="BP858" s="236">
        <f ca="1"/>
        <v>0.58333333333333304</v>
      </c>
      <c r="CN858" s="219">
        <f t="shared" si="714"/>
        <v>0.36041666666666666</v>
      </c>
      <c r="CO858" s="219">
        <f t="shared" si="714"/>
        <v>0.69027777777777777</v>
      </c>
      <c r="CQ858" s="219">
        <v>0.58472222222222203</v>
      </c>
      <c r="CV858" s="219">
        <f t="shared" si="715"/>
        <v>0.46805555555555556</v>
      </c>
      <c r="CW858" s="219">
        <f t="shared" si="715"/>
        <v>0.68333333333333335</v>
      </c>
      <c r="CY858" s="219">
        <v>0.58472222222222203</v>
      </c>
      <c r="DL858" s="1"/>
      <c r="DM858" s="1"/>
    </row>
    <row r="859" spans="68:117" ht="15" hidden="1" customHeight="1">
      <c r="BP859" s="236">
        <f ca="1"/>
        <v>0.58402777777777803</v>
      </c>
      <c r="CN859" s="219">
        <f t="shared" si="714"/>
        <v>0.3611111111111111</v>
      </c>
      <c r="CO859" s="219">
        <f t="shared" si="714"/>
        <v>0.69097222222222221</v>
      </c>
      <c r="CQ859" s="219">
        <v>0.58541666666666703</v>
      </c>
      <c r="CV859" s="219">
        <f t="shared" si="715"/>
        <v>0.46875</v>
      </c>
      <c r="CW859" s="219">
        <f t="shared" si="715"/>
        <v>0.68402777777777779</v>
      </c>
      <c r="CY859" s="219">
        <v>0.58541666666666703</v>
      </c>
      <c r="DL859" s="1"/>
      <c r="DM859" s="1"/>
    </row>
    <row r="860" spans="68:117" ht="15" hidden="1" customHeight="1">
      <c r="BP860" s="236">
        <f ca="1"/>
        <v>0.58472222222222203</v>
      </c>
      <c r="CN860" s="219">
        <f t="shared" si="714"/>
        <v>0.36180555555555555</v>
      </c>
      <c r="CO860" s="219">
        <f t="shared" si="714"/>
        <v>0.69166666666666665</v>
      </c>
      <c r="CQ860" s="219">
        <v>0.58611111111111103</v>
      </c>
      <c r="CV860" s="219">
        <f t="shared" si="715"/>
        <v>0.46944444444444444</v>
      </c>
      <c r="CW860" s="219">
        <f t="shared" si="715"/>
        <v>0.68472222222222223</v>
      </c>
      <c r="CY860" s="219">
        <v>0.58611111111111103</v>
      </c>
      <c r="DL860" s="1"/>
      <c r="DM860" s="1"/>
    </row>
    <row r="861" spans="68:117" ht="15" hidden="1" customHeight="1">
      <c r="BP861" s="236">
        <f ca="1"/>
        <v>0.58541666666666703</v>
      </c>
      <c r="CN861" s="219">
        <f t="shared" si="714"/>
        <v>0.36249999999999999</v>
      </c>
      <c r="CO861" s="219">
        <f t="shared" si="714"/>
        <v>0.69236111111111109</v>
      </c>
      <c r="CQ861" s="219">
        <v>0.58680555555555602</v>
      </c>
      <c r="CV861" s="219">
        <f t="shared" si="715"/>
        <v>0.47013888888888888</v>
      </c>
      <c r="CW861" s="219">
        <f t="shared" si="715"/>
        <v>0.68541666666666667</v>
      </c>
      <c r="CY861" s="219">
        <v>0.58680555555555602</v>
      </c>
      <c r="DL861" s="1"/>
      <c r="DM861" s="1"/>
    </row>
    <row r="862" spans="68:117" ht="15" hidden="1" customHeight="1">
      <c r="BP862" s="236">
        <f ca="1"/>
        <v>0.58611111111111103</v>
      </c>
      <c r="CN862" s="219">
        <f t="shared" si="714"/>
        <v>0.36319444444444443</v>
      </c>
      <c r="CO862" s="219">
        <f t="shared" si="714"/>
        <v>0.69305555555555554</v>
      </c>
      <c r="CQ862" s="219">
        <v>0.58750000000000002</v>
      </c>
      <c r="CV862" s="219">
        <f t="shared" si="715"/>
        <v>0.47083333333333333</v>
      </c>
      <c r="CW862" s="219">
        <f t="shared" si="715"/>
        <v>0.68611111111111112</v>
      </c>
      <c r="CY862" s="219">
        <v>0.58750000000000002</v>
      </c>
      <c r="DL862" s="1"/>
      <c r="DM862" s="1"/>
    </row>
    <row r="863" spans="68:117" ht="15" hidden="1" customHeight="1">
      <c r="BP863" s="236">
        <f ca="1"/>
        <v>0.58680555555555602</v>
      </c>
      <c r="CN863" s="219">
        <f t="shared" si="714"/>
        <v>0.36388888888888887</v>
      </c>
      <c r="CO863" s="219">
        <f t="shared" si="714"/>
        <v>0.69374999999999998</v>
      </c>
      <c r="CQ863" s="219">
        <v>0.58819444444444402</v>
      </c>
      <c r="CV863" s="219">
        <f t="shared" si="715"/>
        <v>0.47152777777777777</v>
      </c>
      <c r="CW863" s="219">
        <f t="shared" si="715"/>
        <v>0.68680555555555556</v>
      </c>
      <c r="CY863" s="219">
        <v>0.58819444444444402</v>
      </c>
      <c r="DL863" s="1"/>
      <c r="DM863" s="1"/>
    </row>
    <row r="864" spans="68:117" ht="15" hidden="1" customHeight="1">
      <c r="BP864" s="236">
        <f ca="1"/>
        <v>0.58750000000000002</v>
      </c>
      <c r="CN864" s="219">
        <f t="shared" ref="CN864:CO879" si="716">IF(CN863=1,TIME(0,1,0),TIME(HOUR(CN863),MINUTE(CN863),0)+TIME(0,1,0))</f>
        <v>0.36458333333333331</v>
      </c>
      <c r="CO864" s="219">
        <f t="shared" si="716"/>
        <v>0.69444444444444442</v>
      </c>
      <c r="CQ864" s="219">
        <v>0.58888888888888902</v>
      </c>
      <c r="CV864" s="219">
        <f t="shared" ref="CV864:CW879" si="717">IF(CV863=1,TIME(0,1,0),TIME(HOUR(CV863),MINUTE(CV863),0)+TIME(0,1,0))</f>
        <v>0.47222222222222221</v>
      </c>
      <c r="CW864" s="219">
        <f t="shared" si="717"/>
        <v>0.6875</v>
      </c>
      <c r="CY864" s="219">
        <v>0.58888888888888902</v>
      </c>
      <c r="DL864" s="1"/>
      <c r="DM864" s="1"/>
    </row>
    <row r="865" spans="68:117" ht="15" hidden="1" customHeight="1">
      <c r="BP865" s="236">
        <f ca="1"/>
        <v>0.58819444444444402</v>
      </c>
      <c r="CN865" s="219">
        <f t="shared" si="716"/>
        <v>0.36527777777777776</v>
      </c>
      <c r="CO865" s="219">
        <f t="shared" si="716"/>
        <v>0.69513888888888886</v>
      </c>
      <c r="CQ865" s="219">
        <v>0.58958333333333302</v>
      </c>
      <c r="CV865" s="219">
        <f t="shared" si="717"/>
        <v>0.47291666666666665</v>
      </c>
      <c r="CW865" s="219">
        <f t="shared" si="717"/>
        <v>0.68819444444444444</v>
      </c>
      <c r="CY865" s="219">
        <v>0.58958333333333302</v>
      </c>
      <c r="DL865" s="1"/>
      <c r="DM865" s="1"/>
    </row>
    <row r="866" spans="68:117" ht="15" hidden="1" customHeight="1">
      <c r="BP866" s="236">
        <f ca="1"/>
        <v>0.58888888888888902</v>
      </c>
      <c r="CN866" s="219">
        <f t="shared" si="716"/>
        <v>0.3659722222222222</v>
      </c>
      <c r="CO866" s="219">
        <f t="shared" si="716"/>
        <v>0.6958333333333333</v>
      </c>
      <c r="CQ866" s="219">
        <v>0.59027777777777801</v>
      </c>
      <c r="CV866" s="219">
        <f t="shared" si="717"/>
        <v>0.47361111111111109</v>
      </c>
      <c r="CW866" s="219">
        <f t="shared" si="717"/>
        <v>0.68888888888888888</v>
      </c>
      <c r="CY866" s="219">
        <v>0.59027777777777801</v>
      </c>
      <c r="DL866" s="1"/>
      <c r="DM866" s="1"/>
    </row>
    <row r="867" spans="68:117" ht="15" hidden="1" customHeight="1">
      <c r="BP867" s="236">
        <f ca="1"/>
        <v>0.58958333333333302</v>
      </c>
      <c r="CN867" s="219">
        <f t="shared" si="716"/>
        <v>0.36666666666666664</v>
      </c>
      <c r="CO867" s="219">
        <f t="shared" si="716"/>
        <v>0.69652777777777775</v>
      </c>
      <c r="CQ867" s="219">
        <v>0.59097222222222201</v>
      </c>
      <c r="CV867" s="219">
        <f t="shared" si="717"/>
        <v>0.47430555555555554</v>
      </c>
      <c r="CW867" s="219">
        <f t="shared" si="717"/>
        <v>0.68958333333333333</v>
      </c>
      <c r="CY867" s="219">
        <v>0.59097222222222201</v>
      </c>
      <c r="DL867" s="1"/>
      <c r="DM867" s="1"/>
    </row>
    <row r="868" spans="68:117" ht="15" hidden="1" customHeight="1">
      <c r="BP868" s="236">
        <f ca="1"/>
        <v>0.59027777777777801</v>
      </c>
      <c r="CN868" s="219">
        <f t="shared" si="716"/>
        <v>0.36736111111111108</v>
      </c>
      <c r="CO868" s="219">
        <f t="shared" si="716"/>
        <v>0.69722222222222219</v>
      </c>
      <c r="CQ868" s="219">
        <v>0.59166666666666701</v>
      </c>
      <c r="CV868" s="219">
        <f t="shared" si="717"/>
        <v>0.47499999999999998</v>
      </c>
      <c r="CW868" s="219">
        <f t="shared" si="717"/>
        <v>0.69027777777777777</v>
      </c>
      <c r="CY868" s="219">
        <v>0.59166666666666701</v>
      </c>
      <c r="DL868" s="1"/>
      <c r="DM868" s="1"/>
    </row>
    <row r="869" spans="68:117" ht="15" hidden="1" customHeight="1">
      <c r="BP869" s="236">
        <f ca="1"/>
        <v>0.59097222222222201</v>
      </c>
      <c r="CN869" s="219">
        <f t="shared" si="716"/>
        <v>0.36805555555555558</v>
      </c>
      <c r="CO869" s="219">
        <f t="shared" si="716"/>
        <v>0.69791666666666663</v>
      </c>
      <c r="CQ869" s="219">
        <v>0.59236111111111101</v>
      </c>
      <c r="CV869" s="219">
        <f t="shared" si="717"/>
        <v>0.47569444444444442</v>
      </c>
      <c r="CW869" s="219">
        <f t="shared" si="717"/>
        <v>0.69097222222222221</v>
      </c>
      <c r="CY869" s="219">
        <v>0.59236111111111101</v>
      </c>
      <c r="DL869" s="1"/>
      <c r="DM869" s="1"/>
    </row>
    <row r="870" spans="68:117" ht="15" hidden="1" customHeight="1">
      <c r="BP870" s="236">
        <f ca="1"/>
        <v>0.59166666666666701</v>
      </c>
      <c r="CN870" s="219">
        <f t="shared" si="716"/>
        <v>0.36875000000000002</v>
      </c>
      <c r="CO870" s="219">
        <f t="shared" si="716"/>
        <v>0.69861111111111107</v>
      </c>
      <c r="CQ870" s="219">
        <v>0.593055555555556</v>
      </c>
      <c r="CV870" s="219">
        <f t="shared" si="717"/>
        <v>0.47638888888888886</v>
      </c>
      <c r="CW870" s="219">
        <f t="shared" si="717"/>
        <v>0.69166666666666665</v>
      </c>
      <c r="CY870" s="219">
        <v>0.593055555555556</v>
      </c>
      <c r="DL870" s="1"/>
      <c r="DM870" s="1"/>
    </row>
    <row r="871" spans="68:117" ht="15" hidden="1" customHeight="1">
      <c r="BP871" s="236">
        <f ca="1"/>
        <v>0.59236111111111101</v>
      </c>
      <c r="CN871" s="219">
        <f t="shared" si="716"/>
        <v>0.36944444444444446</v>
      </c>
      <c r="CO871" s="219">
        <f t="shared" si="716"/>
        <v>0.69930555555555551</v>
      </c>
      <c r="CQ871" s="219">
        <v>0.59375</v>
      </c>
      <c r="CV871" s="219">
        <f t="shared" si="717"/>
        <v>0.4770833333333333</v>
      </c>
      <c r="CW871" s="219">
        <f t="shared" si="717"/>
        <v>0.69236111111111109</v>
      </c>
      <c r="CY871" s="219">
        <v>0.59375</v>
      </c>
      <c r="DL871" s="1"/>
      <c r="DM871" s="1"/>
    </row>
    <row r="872" spans="68:117" ht="15" hidden="1" customHeight="1">
      <c r="BP872" s="236">
        <f ca="1"/>
        <v>0.593055555555556</v>
      </c>
      <c r="CN872" s="219">
        <f t="shared" si="716"/>
        <v>0.37013888888888891</v>
      </c>
      <c r="CO872" s="219">
        <f t="shared" si="716"/>
        <v>0.7</v>
      </c>
      <c r="CQ872" s="219">
        <v>0.594444444444444</v>
      </c>
      <c r="CV872" s="219">
        <f t="shared" si="717"/>
        <v>0.4777777777777778</v>
      </c>
      <c r="CW872" s="219">
        <f t="shared" si="717"/>
        <v>0.69305555555555554</v>
      </c>
      <c r="CY872" s="219">
        <v>0.594444444444444</v>
      </c>
      <c r="DL872" s="1"/>
      <c r="DM872" s="1"/>
    </row>
    <row r="873" spans="68:117" ht="15" hidden="1" customHeight="1">
      <c r="BP873" s="236">
        <f ca="1"/>
        <v>0.59375</v>
      </c>
      <c r="CN873" s="219">
        <f t="shared" si="716"/>
        <v>0.37083333333333335</v>
      </c>
      <c r="CO873" s="219">
        <f t="shared" si="716"/>
        <v>0.7006944444444444</v>
      </c>
      <c r="CQ873" s="219">
        <v>0.59513888888888899</v>
      </c>
      <c r="CV873" s="219">
        <f t="shared" si="717"/>
        <v>0.47847222222222224</v>
      </c>
      <c r="CW873" s="219">
        <f t="shared" si="717"/>
        <v>0.69374999999999998</v>
      </c>
      <c r="CY873" s="219">
        <v>0.59513888888888899</v>
      </c>
      <c r="DL873" s="1"/>
      <c r="DM873" s="1"/>
    </row>
    <row r="874" spans="68:117" ht="15" hidden="1" customHeight="1">
      <c r="BP874" s="236">
        <f ca="1"/>
        <v>0.594444444444444</v>
      </c>
      <c r="CN874" s="219">
        <f t="shared" si="716"/>
        <v>0.37152777777777779</v>
      </c>
      <c r="CO874" s="219">
        <f t="shared" si="716"/>
        <v>0.70138888888888884</v>
      </c>
      <c r="CQ874" s="219">
        <v>0.59583333333333299</v>
      </c>
      <c r="CV874" s="219">
        <f t="shared" si="717"/>
        <v>0.47916666666666669</v>
      </c>
      <c r="CW874" s="219">
        <f t="shared" si="717"/>
        <v>0.69444444444444442</v>
      </c>
      <c r="CY874" s="219">
        <v>0.59583333333333299</v>
      </c>
      <c r="DL874" s="1"/>
      <c r="DM874" s="1"/>
    </row>
    <row r="875" spans="68:117" ht="15" hidden="1" customHeight="1">
      <c r="BP875" s="236">
        <f ca="1"/>
        <v>0.59513888888888899</v>
      </c>
      <c r="CN875" s="219">
        <f t="shared" si="716"/>
        <v>0.37222222222222223</v>
      </c>
      <c r="CO875" s="219">
        <f t="shared" si="716"/>
        <v>0.70208333333333328</v>
      </c>
      <c r="CQ875" s="219">
        <v>0.59652777777777799</v>
      </c>
      <c r="CV875" s="219">
        <f t="shared" si="717"/>
        <v>0.47986111111111113</v>
      </c>
      <c r="CW875" s="219">
        <f t="shared" si="717"/>
        <v>0.69513888888888886</v>
      </c>
      <c r="CY875" s="219">
        <v>0.59652777777777799</v>
      </c>
      <c r="DL875" s="1"/>
      <c r="DM875" s="1"/>
    </row>
    <row r="876" spans="68:117" ht="15" hidden="1" customHeight="1">
      <c r="BP876" s="236">
        <f ca="1"/>
        <v>0.59583333333333299</v>
      </c>
      <c r="CN876" s="219">
        <f t="shared" si="716"/>
        <v>0.37291666666666667</v>
      </c>
      <c r="CO876" s="219">
        <f t="shared" si="716"/>
        <v>0.70277777777777772</v>
      </c>
      <c r="CQ876" s="219">
        <v>0.59722222222222199</v>
      </c>
      <c r="CV876" s="219">
        <f t="shared" si="717"/>
        <v>0.48055555555555557</v>
      </c>
      <c r="CW876" s="219">
        <f t="shared" si="717"/>
        <v>0.6958333333333333</v>
      </c>
      <c r="CY876" s="219">
        <v>0.59722222222222199</v>
      </c>
      <c r="DL876" s="1"/>
      <c r="DM876" s="1"/>
    </row>
    <row r="877" spans="68:117" ht="15" hidden="1" customHeight="1">
      <c r="BP877" s="236">
        <f ca="1"/>
        <v>0.59652777777777799</v>
      </c>
      <c r="CN877" s="219">
        <f t="shared" si="716"/>
        <v>0.37361111111111112</v>
      </c>
      <c r="CO877" s="219">
        <f t="shared" si="716"/>
        <v>0.70347222222222217</v>
      </c>
      <c r="CQ877" s="219">
        <v>0.59791666666666698</v>
      </c>
      <c r="CV877" s="219">
        <f t="shared" si="717"/>
        <v>0.48125000000000001</v>
      </c>
      <c r="CW877" s="219">
        <f t="shared" si="717"/>
        <v>0.69652777777777775</v>
      </c>
      <c r="CY877" s="219">
        <v>0.59791666666666698</v>
      </c>
      <c r="DL877" s="1"/>
      <c r="DM877" s="1"/>
    </row>
    <row r="878" spans="68:117" ht="15" hidden="1" customHeight="1">
      <c r="BP878" s="236">
        <f ca="1"/>
        <v>0.59722222222222199</v>
      </c>
      <c r="CN878" s="219">
        <f t="shared" si="716"/>
        <v>0.37430555555555556</v>
      </c>
      <c r="CO878" s="219">
        <f t="shared" si="716"/>
        <v>0.70416666666666672</v>
      </c>
      <c r="CQ878" s="219">
        <v>0.59861111111111098</v>
      </c>
      <c r="CV878" s="219">
        <f t="shared" si="717"/>
        <v>0.48194444444444445</v>
      </c>
      <c r="CW878" s="219">
        <f t="shared" si="717"/>
        <v>0.69722222222222219</v>
      </c>
      <c r="CY878" s="219">
        <v>0.59861111111111098</v>
      </c>
      <c r="DL878" s="1"/>
      <c r="DM878" s="1"/>
    </row>
    <row r="879" spans="68:117" ht="15" hidden="1" customHeight="1">
      <c r="BP879" s="236">
        <f ca="1"/>
        <v>0.59791666666666698</v>
      </c>
      <c r="CN879" s="219">
        <f t="shared" si="716"/>
        <v>0.375</v>
      </c>
      <c r="CO879" s="219">
        <f t="shared" si="716"/>
        <v>0.70486111111111116</v>
      </c>
      <c r="CQ879" s="219">
        <v>0.59930555555555598</v>
      </c>
      <c r="CV879" s="219">
        <f t="shared" si="717"/>
        <v>0.4826388888888889</v>
      </c>
      <c r="CW879" s="219">
        <f t="shared" si="717"/>
        <v>0.69791666666666663</v>
      </c>
      <c r="CY879" s="219">
        <v>0.59930555555555598</v>
      </c>
      <c r="DL879" s="1"/>
      <c r="DM879" s="1"/>
    </row>
    <row r="880" spans="68:117" ht="15" hidden="1" customHeight="1">
      <c r="BP880" s="236">
        <f ca="1"/>
        <v>0.59861111111111098</v>
      </c>
      <c r="CN880" s="219">
        <f t="shared" ref="CN880:CO895" si="718">IF(CN879=1,TIME(0,1,0),TIME(HOUR(CN879),MINUTE(CN879),0)+TIME(0,1,0))</f>
        <v>0.37569444444444444</v>
      </c>
      <c r="CO880" s="219">
        <f t="shared" si="718"/>
        <v>0.7055555555555556</v>
      </c>
      <c r="CQ880" s="219">
        <v>0.6</v>
      </c>
      <c r="CV880" s="219">
        <f t="shared" ref="CV880:CW895" si="719">IF(CV879=1,TIME(0,1,0),TIME(HOUR(CV879),MINUTE(CV879),0)+TIME(0,1,0))</f>
        <v>0.48333333333333334</v>
      </c>
      <c r="CW880" s="219">
        <f t="shared" si="719"/>
        <v>0.69861111111111107</v>
      </c>
      <c r="CY880" s="219">
        <v>0.6</v>
      </c>
      <c r="DL880" s="1"/>
      <c r="DM880" s="1"/>
    </row>
    <row r="881" spans="68:117" ht="15" hidden="1" customHeight="1">
      <c r="BP881" s="236">
        <f ca="1"/>
        <v>0.59930555555555598</v>
      </c>
      <c r="CN881" s="219">
        <f t="shared" si="718"/>
        <v>0.37638888888888888</v>
      </c>
      <c r="CO881" s="219">
        <f t="shared" si="718"/>
        <v>0.70625000000000004</v>
      </c>
      <c r="CQ881" s="219">
        <v>0.60069444444444398</v>
      </c>
      <c r="CV881" s="219">
        <f t="shared" si="719"/>
        <v>0.48402777777777778</v>
      </c>
      <c r="CW881" s="219">
        <f t="shared" si="719"/>
        <v>0.69930555555555551</v>
      </c>
      <c r="CY881" s="219">
        <v>0.60069444444444398</v>
      </c>
      <c r="DL881" s="1"/>
      <c r="DM881" s="1"/>
    </row>
    <row r="882" spans="68:117" ht="15" hidden="1" customHeight="1">
      <c r="BP882" s="236">
        <f ca="1"/>
        <v>0.6</v>
      </c>
      <c r="CN882" s="219">
        <f t="shared" si="718"/>
        <v>0.37708333333333333</v>
      </c>
      <c r="CO882" s="219">
        <f t="shared" si="718"/>
        <v>0.70694444444444449</v>
      </c>
      <c r="CQ882" s="219">
        <v>0.60138888888888897</v>
      </c>
      <c r="CV882" s="219">
        <f t="shared" si="719"/>
        <v>0.48472222222222222</v>
      </c>
      <c r="CW882" s="219">
        <f t="shared" si="719"/>
        <v>0.7</v>
      </c>
      <c r="CY882" s="219">
        <v>0.60138888888888897</v>
      </c>
      <c r="DL882" s="1"/>
      <c r="DM882" s="1"/>
    </row>
    <row r="883" spans="68:117" ht="15" hidden="1" customHeight="1">
      <c r="BP883" s="236">
        <f ca="1"/>
        <v>0.60069444444444398</v>
      </c>
      <c r="CN883" s="219">
        <f t="shared" si="718"/>
        <v>0.37777777777777777</v>
      </c>
      <c r="CO883" s="219">
        <f t="shared" si="718"/>
        <v>0.70763888888888893</v>
      </c>
      <c r="CQ883" s="219">
        <v>0.60208333333333297</v>
      </c>
      <c r="CV883" s="219">
        <f t="shared" si="719"/>
        <v>0.48541666666666666</v>
      </c>
      <c r="CW883" s="219">
        <f t="shared" si="719"/>
        <v>0.7006944444444444</v>
      </c>
      <c r="CY883" s="219">
        <v>0.60208333333333297</v>
      </c>
      <c r="DL883" s="1"/>
      <c r="DM883" s="1"/>
    </row>
    <row r="884" spans="68:117" ht="15" hidden="1" customHeight="1">
      <c r="BP884" s="236">
        <f ca="1"/>
        <v>0.60138888888888897</v>
      </c>
      <c r="CN884" s="219">
        <f t="shared" si="718"/>
        <v>0.37847222222222221</v>
      </c>
      <c r="CO884" s="219">
        <f t="shared" si="718"/>
        <v>0.70833333333333337</v>
      </c>
      <c r="CQ884" s="219">
        <v>0.60277777777777797</v>
      </c>
      <c r="CV884" s="219">
        <f t="shared" si="719"/>
        <v>0.4861111111111111</v>
      </c>
      <c r="CW884" s="219">
        <f t="shared" si="719"/>
        <v>0.70138888888888884</v>
      </c>
      <c r="CY884" s="219">
        <v>0.60277777777777797</v>
      </c>
      <c r="DL884" s="1"/>
      <c r="DM884" s="1"/>
    </row>
    <row r="885" spans="68:117" ht="15" hidden="1" customHeight="1">
      <c r="BP885" s="236">
        <f ca="1"/>
        <v>0.60208333333333297</v>
      </c>
      <c r="CN885" s="219">
        <f t="shared" si="718"/>
        <v>0.37916666666666665</v>
      </c>
      <c r="CO885" s="219">
        <f t="shared" si="718"/>
        <v>0.70902777777777781</v>
      </c>
      <c r="CQ885" s="219">
        <v>0.60347222222222197</v>
      </c>
      <c r="CV885" s="219">
        <f t="shared" si="719"/>
        <v>0.48680555555555555</v>
      </c>
      <c r="CW885" s="219">
        <f t="shared" si="719"/>
        <v>0.70208333333333328</v>
      </c>
      <c r="CY885" s="219">
        <v>0.60347222222222197</v>
      </c>
      <c r="DL885" s="1"/>
      <c r="DM885" s="1"/>
    </row>
    <row r="886" spans="68:117" ht="15" hidden="1" customHeight="1">
      <c r="BP886" s="236">
        <f ca="1"/>
        <v>0.60277777777777797</v>
      </c>
      <c r="CN886" s="219">
        <f t="shared" si="718"/>
        <v>0.37986111111111109</v>
      </c>
      <c r="CO886" s="219">
        <f t="shared" si="718"/>
        <v>0.70972222222222225</v>
      </c>
      <c r="CQ886" s="219">
        <v>0.60416666666666696</v>
      </c>
      <c r="CV886" s="219">
        <f t="shared" si="719"/>
        <v>0.48749999999999999</v>
      </c>
      <c r="CW886" s="219">
        <f t="shared" si="719"/>
        <v>0.70277777777777772</v>
      </c>
      <c r="CY886" s="219">
        <v>0.60416666666666696</v>
      </c>
      <c r="DL886" s="1"/>
      <c r="DM886" s="1"/>
    </row>
    <row r="887" spans="68:117" ht="15" hidden="1" customHeight="1">
      <c r="BP887" s="236">
        <f ca="1"/>
        <v>0.60347222222222197</v>
      </c>
      <c r="CN887" s="219">
        <f t="shared" si="718"/>
        <v>0.38055555555555554</v>
      </c>
      <c r="CO887" s="219">
        <f t="shared" si="718"/>
        <v>0.7104166666666667</v>
      </c>
      <c r="CQ887" s="219">
        <v>0.60486111111111096</v>
      </c>
      <c r="CV887" s="219">
        <f t="shared" si="719"/>
        <v>0.48819444444444443</v>
      </c>
      <c r="CW887" s="219">
        <f t="shared" si="719"/>
        <v>0.70347222222222217</v>
      </c>
      <c r="CY887" s="219">
        <v>0.60486111111111096</v>
      </c>
      <c r="DL887" s="1"/>
      <c r="DM887" s="1"/>
    </row>
    <row r="888" spans="68:117" ht="15" hidden="1" customHeight="1">
      <c r="BP888" s="236">
        <f ca="1"/>
        <v>0.60416666666666696</v>
      </c>
      <c r="CN888" s="219">
        <f t="shared" si="718"/>
        <v>0.38124999999999998</v>
      </c>
      <c r="CO888" s="219">
        <f t="shared" si="718"/>
        <v>0.71111111111111114</v>
      </c>
      <c r="CQ888" s="219">
        <v>0.60555555555555596</v>
      </c>
      <c r="CV888" s="219">
        <f t="shared" si="719"/>
        <v>0.48888888888888887</v>
      </c>
      <c r="CW888" s="219">
        <f t="shared" si="719"/>
        <v>0.70416666666666672</v>
      </c>
      <c r="CY888" s="219">
        <v>0.60555555555555596</v>
      </c>
      <c r="DL888" s="1"/>
      <c r="DM888" s="1"/>
    </row>
    <row r="889" spans="68:117" ht="15" hidden="1" customHeight="1">
      <c r="BP889" s="236">
        <f ca="1"/>
        <v>0.60486111111111096</v>
      </c>
      <c r="CN889" s="219">
        <f t="shared" si="718"/>
        <v>0.38194444444444442</v>
      </c>
      <c r="CO889" s="219">
        <f t="shared" si="718"/>
        <v>0.71180555555555558</v>
      </c>
      <c r="CQ889" s="219">
        <v>0.60624999999999996</v>
      </c>
      <c r="CV889" s="219">
        <f t="shared" si="719"/>
        <v>0.48958333333333331</v>
      </c>
      <c r="CW889" s="219">
        <f t="shared" si="719"/>
        <v>0.70486111111111116</v>
      </c>
      <c r="CY889" s="219">
        <v>0.60624999999999996</v>
      </c>
      <c r="DL889" s="1"/>
      <c r="DM889" s="1"/>
    </row>
    <row r="890" spans="68:117" ht="15" hidden="1" customHeight="1">
      <c r="BP890" s="236">
        <f ca="1"/>
        <v>0.60555555555555596</v>
      </c>
      <c r="CN890" s="219">
        <f t="shared" si="718"/>
        <v>0.38263888888888886</v>
      </c>
      <c r="CO890" s="219">
        <f t="shared" si="718"/>
        <v>0.71250000000000002</v>
      </c>
      <c r="CQ890" s="219">
        <v>0.60694444444444495</v>
      </c>
      <c r="CV890" s="219">
        <f t="shared" si="719"/>
        <v>0.49027777777777776</v>
      </c>
      <c r="CW890" s="219">
        <f t="shared" si="719"/>
        <v>0.7055555555555556</v>
      </c>
      <c r="CY890" s="219">
        <v>0.60694444444444495</v>
      </c>
      <c r="DL890" s="1"/>
      <c r="DM890" s="1"/>
    </row>
    <row r="891" spans="68:117" ht="15" hidden="1" customHeight="1">
      <c r="BP891" s="236">
        <f ca="1"/>
        <v>0.60624999999999996</v>
      </c>
      <c r="CN891" s="219">
        <f t="shared" si="718"/>
        <v>0.3833333333333333</v>
      </c>
      <c r="CO891" s="219">
        <f t="shared" si="718"/>
        <v>0.71319444444444446</v>
      </c>
      <c r="CQ891" s="219">
        <v>0.60763888888888895</v>
      </c>
      <c r="CV891" s="219">
        <f t="shared" si="719"/>
        <v>0.4909722222222222</v>
      </c>
      <c r="CW891" s="219">
        <f t="shared" si="719"/>
        <v>0.70625000000000004</v>
      </c>
      <c r="CY891" s="219">
        <v>0.60763888888888895</v>
      </c>
      <c r="DL891" s="1"/>
      <c r="DM891" s="1"/>
    </row>
    <row r="892" spans="68:117" ht="15" hidden="1" customHeight="1">
      <c r="BP892" s="236">
        <f ca="1"/>
        <v>0.60694444444444495</v>
      </c>
      <c r="CN892" s="219">
        <f t="shared" si="718"/>
        <v>0.3840277777777778</v>
      </c>
      <c r="CO892" s="219">
        <f t="shared" si="718"/>
        <v>0.71388888888888891</v>
      </c>
      <c r="CQ892" s="219">
        <v>0.60833333333333295</v>
      </c>
      <c r="CV892" s="219">
        <f t="shared" si="719"/>
        <v>0.49166666666666664</v>
      </c>
      <c r="CW892" s="219">
        <f t="shared" si="719"/>
        <v>0.70694444444444449</v>
      </c>
      <c r="CY892" s="219">
        <v>0.60833333333333295</v>
      </c>
      <c r="DL892" s="1"/>
      <c r="DM892" s="1"/>
    </row>
    <row r="893" spans="68:117" ht="15" hidden="1" customHeight="1">
      <c r="BP893" s="236">
        <f ca="1"/>
        <v>0.60763888888888895</v>
      </c>
      <c r="CN893" s="219">
        <f t="shared" si="718"/>
        <v>0.38472222222222224</v>
      </c>
      <c r="CO893" s="219">
        <f t="shared" si="718"/>
        <v>0.71458333333333335</v>
      </c>
      <c r="CQ893" s="219">
        <v>0.60902777777777795</v>
      </c>
      <c r="CV893" s="219">
        <f t="shared" si="719"/>
        <v>0.49236111111111108</v>
      </c>
      <c r="CW893" s="219">
        <f t="shared" si="719"/>
        <v>0.70763888888888893</v>
      </c>
      <c r="CY893" s="219">
        <v>0.60902777777777795</v>
      </c>
      <c r="DL893" s="1"/>
      <c r="DM893" s="1"/>
    </row>
    <row r="894" spans="68:117" ht="15" hidden="1" customHeight="1">
      <c r="BP894" s="236">
        <f ca="1"/>
        <v>0.60833333333333295</v>
      </c>
      <c r="CN894" s="219">
        <f t="shared" si="718"/>
        <v>0.38541666666666669</v>
      </c>
      <c r="CO894" s="219">
        <f t="shared" si="718"/>
        <v>0.71527777777777779</v>
      </c>
      <c r="CQ894" s="219">
        <v>0.60972222222222205</v>
      </c>
      <c r="CV894" s="219">
        <f t="shared" si="719"/>
        <v>0.49305555555555558</v>
      </c>
      <c r="CW894" s="219">
        <f t="shared" si="719"/>
        <v>0.70833333333333337</v>
      </c>
      <c r="CY894" s="219">
        <v>0.60972222222222205</v>
      </c>
      <c r="DL894" s="1"/>
      <c r="DM894" s="1"/>
    </row>
    <row r="895" spans="68:117" ht="15" hidden="1" customHeight="1">
      <c r="BP895" s="236">
        <f ca="1"/>
        <v>0.60902777777777795</v>
      </c>
      <c r="CN895" s="219">
        <f t="shared" si="718"/>
        <v>0.38611111111111113</v>
      </c>
      <c r="CO895" s="219">
        <f t="shared" si="718"/>
        <v>0.71597222222222223</v>
      </c>
      <c r="CQ895" s="219">
        <v>0.61041666666666705</v>
      </c>
      <c r="CV895" s="219">
        <f t="shared" si="719"/>
        <v>0.49375000000000002</v>
      </c>
      <c r="CW895" s="219">
        <f t="shared" si="719"/>
        <v>0.70902777777777781</v>
      </c>
      <c r="CY895" s="219">
        <v>0.61041666666666705</v>
      </c>
      <c r="DL895" s="1"/>
      <c r="DM895" s="1"/>
    </row>
    <row r="896" spans="68:117" ht="15" hidden="1" customHeight="1">
      <c r="BP896" s="236">
        <f ca="1"/>
        <v>0.60972222222222205</v>
      </c>
      <c r="CN896" s="219">
        <f t="shared" ref="CN896:CO911" si="720">IF(CN895=1,TIME(0,1,0),TIME(HOUR(CN895),MINUTE(CN895),0)+TIME(0,1,0))</f>
        <v>0.38680555555555557</v>
      </c>
      <c r="CO896" s="219">
        <f t="shared" si="720"/>
        <v>0.71666666666666667</v>
      </c>
      <c r="CQ896" s="219">
        <v>0.61111111111111105</v>
      </c>
      <c r="CV896" s="219">
        <f t="shared" ref="CV896:CW911" si="721">IF(CV895=1,TIME(0,1,0),TIME(HOUR(CV895),MINUTE(CV895),0)+TIME(0,1,0))</f>
        <v>0.49444444444444446</v>
      </c>
      <c r="CW896" s="219">
        <f t="shared" si="721"/>
        <v>0.70972222222222225</v>
      </c>
      <c r="CY896" s="219">
        <v>0.61111111111111105</v>
      </c>
      <c r="DL896" s="1"/>
      <c r="DM896" s="1"/>
    </row>
    <row r="897" spans="68:117" ht="15" hidden="1" customHeight="1">
      <c r="BP897" s="236">
        <f ca="1"/>
        <v>0.61041666666666705</v>
      </c>
      <c r="CN897" s="219">
        <f t="shared" si="720"/>
        <v>0.38750000000000001</v>
      </c>
      <c r="CO897" s="219">
        <f t="shared" si="720"/>
        <v>0.71736111111111112</v>
      </c>
      <c r="CQ897" s="219">
        <v>0.61180555555555605</v>
      </c>
      <c r="CV897" s="219">
        <f t="shared" si="721"/>
        <v>0.49513888888888891</v>
      </c>
      <c r="CW897" s="219">
        <f t="shared" si="721"/>
        <v>0.7104166666666667</v>
      </c>
      <c r="CY897" s="219">
        <v>0.61180555555555605</v>
      </c>
      <c r="DL897" s="1"/>
      <c r="DM897" s="1"/>
    </row>
    <row r="898" spans="68:117" ht="15" hidden="1" customHeight="1">
      <c r="BP898" s="236">
        <f ca="1"/>
        <v>0.61111111111111105</v>
      </c>
      <c r="CN898" s="219">
        <f t="shared" si="720"/>
        <v>0.38819444444444445</v>
      </c>
      <c r="CO898" s="219">
        <f t="shared" si="720"/>
        <v>0.71805555555555556</v>
      </c>
      <c r="CQ898" s="219">
        <v>0.61250000000000004</v>
      </c>
      <c r="CV898" s="219">
        <f t="shared" si="721"/>
        <v>0.49583333333333335</v>
      </c>
      <c r="CW898" s="219">
        <f t="shared" si="721"/>
        <v>0.71111111111111114</v>
      </c>
      <c r="CY898" s="219">
        <v>0.61250000000000004</v>
      </c>
      <c r="DL898" s="1"/>
      <c r="DM898" s="1"/>
    </row>
    <row r="899" spans="68:117" ht="15" hidden="1" customHeight="1">
      <c r="BP899" s="236">
        <f ca="1"/>
        <v>0.61180555555555605</v>
      </c>
      <c r="CN899" s="219">
        <f t="shared" si="720"/>
        <v>0.3888888888888889</v>
      </c>
      <c r="CO899" s="219">
        <f t="shared" si="720"/>
        <v>0.71875</v>
      </c>
      <c r="CQ899" s="219">
        <v>0.61319444444444404</v>
      </c>
      <c r="CV899" s="219">
        <f t="shared" si="721"/>
        <v>0.49652777777777779</v>
      </c>
      <c r="CW899" s="219">
        <f t="shared" si="721"/>
        <v>0.71180555555555558</v>
      </c>
      <c r="CY899" s="219">
        <v>0.61319444444444404</v>
      </c>
      <c r="DL899" s="1"/>
      <c r="DM899" s="1"/>
    </row>
    <row r="900" spans="68:117" ht="15" hidden="1" customHeight="1">
      <c r="BP900" s="236">
        <f ca="1"/>
        <v>0.61250000000000004</v>
      </c>
      <c r="CN900" s="219">
        <f t="shared" si="720"/>
        <v>0.38958333333333334</v>
      </c>
      <c r="CO900" s="219">
        <f t="shared" si="720"/>
        <v>0.71944444444444444</v>
      </c>
      <c r="CQ900" s="219">
        <v>0.61388888888888904</v>
      </c>
      <c r="CV900" s="219">
        <f t="shared" si="721"/>
        <v>0.49722222222222223</v>
      </c>
      <c r="CW900" s="219">
        <f t="shared" si="721"/>
        <v>0.71250000000000002</v>
      </c>
      <c r="CY900" s="219">
        <v>0.61388888888888904</v>
      </c>
      <c r="DL900" s="1"/>
      <c r="DM900" s="1"/>
    </row>
    <row r="901" spans="68:117" ht="15" hidden="1" customHeight="1">
      <c r="BP901" s="236">
        <f ca="1"/>
        <v>0.61319444444444404</v>
      </c>
      <c r="CN901" s="219">
        <f t="shared" si="720"/>
        <v>0.39027777777777778</v>
      </c>
      <c r="CO901" s="219">
        <f t="shared" si="720"/>
        <v>0.72013888888888888</v>
      </c>
      <c r="CQ901" s="219">
        <v>0.61458333333333304</v>
      </c>
      <c r="CV901" s="219">
        <f t="shared" si="721"/>
        <v>0.49791666666666667</v>
      </c>
      <c r="CW901" s="219">
        <f t="shared" si="721"/>
        <v>0.71319444444444446</v>
      </c>
      <c r="CY901" s="219">
        <v>0.61458333333333304</v>
      </c>
      <c r="DL901" s="1"/>
      <c r="DM901" s="1"/>
    </row>
    <row r="902" spans="68:117" ht="15" hidden="1" customHeight="1">
      <c r="BP902" s="236">
        <f ca="1"/>
        <v>0.61388888888888904</v>
      </c>
      <c r="CN902" s="219">
        <f t="shared" si="720"/>
        <v>0.39097222222222222</v>
      </c>
      <c r="CO902" s="219">
        <f t="shared" si="720"/>
        <v>0.72083333333333333</v>
      </c>
      <c r="CQ902" s="219">
        <v>0.61527777777777803</v>
      </c>
      <c r="CV902" s="219">
        <f t="shared" si="721"/>
        <v>0.49861111111111112</v>
      </c>
      <c r="CW902" s="219">
        <f t="shared" si="721"/>
        <v>0.71388888888888891</v>
      </c>
      <c r="CY902" s="219">
        <v>0.61527777777777803</v>
      </c>
      <c r="DL902" s="1"/>
      <c r="DM902" s="1"/>
    </row>
    <row r="903" spans="68:117" ht="15" hidden="1" customHeight="1">
      <c r="BP903" s="236">
        <f ca="1"/>
        <v>0.61458333333333304</v>
      </c>
      <c r="CN903" s="219">
        <f t="shared" si="720"/>
        <v>0.39166666666666666</v>
      </c>
      <c r="CO903" s="219">
        <f t="shared" si="720"/>
        <v>0.72152777777777777</v>
      </c>
      <c r="CQ903" s="219">
        <v>0.61597222222222203</v>
      </c>
      <c r="CV903" s="219">
        <f t="shared" si="721"/>
        <v>0.49930555555555556</v>
      </c>
      <c r="CW903" s="219">
        <f t="shared" si="721"/>
        <v>0.71458333333333335</v>
      </c>
      <c r="CY903" s="219">
        <v>0.61597222222222203</v>
      </c>
      <c r="DL903" s="1"/>
      <c r="DM903" s="1"/>
    </row>
    <row r="904" spans="68:117" ht="15" hidden="1" customHeight="1">
      <c r="BP904" s="236">
        <f ca="1"/>
        <v>0.61527777777777803</v>
      </c>
      <c r="CN904" s="219">
        <f t="shared" si="720"/>
        <v>0.3923611111111111</v>
      </c>
      <c r="CO904" s="219">
        <f t="shared" si="720"/>
        <v>0.72222222222222221</v>
      </c>
      <c r="CQ904" s="219">
        <v>0.61666666666666703</v>
      </c>
      <c r="CV904" s="219">
        <f t="shared" si="721"/>
        <v>0.5</v>
      </c>
      <c r="CW904" s="219">
        <f t="shared" si="721"/>
        <v>0.71527777777777779</v>
      </c>
      <c r="CY904" s="219">
        <v>0.61666666666666703</v>
      </c>
      <c r="DL904" s="1"/>
      <c r="DM904" s="1"/>
    </row>
    <row r="905" spans="68:117" ht="15" hidden="1" customHeight="1">
      <c r="BP905" s="236">
        <f ca="1"/>
        <v>0.61597222222222203</v>
      </c>
      <c r="CN905" s="219">
        <f t="shared" si="720"/>
        <v>0.39305555555555555</v>
      </c>
      <c r="CO905" s="219">
        <f t="shared" si="720"/>
        <v>0.72291666666666665</v>
      </c>
      <c r="CQ905" s="219">
        <v>0.61736111111111103</v>
      </c>
      <c r="CV905" s="219">
        <f t="shared" si="721"/>
        <v>0.50069444444444444</v>
      </c>
      <c r="CW905" s="219">
        <f t="shared" si="721"/>
        <v>0.71597222222222223</v>
      </c>
      <c r="CY905" s="219">
        <v>0.61736111111111103</v>
      </c>
      <c r="DL905" s="1"/>
      <c r="DM905" s="1"/>
    </row>
    <row r="906" spans="68:117" ht="15" hidden="1" customHeight="1">
      <c r="BP906" s="236">
        <f ca="1"/>
        <v>0.61666666666666703</v>
      </c>
      <c r="CN906" s="219">
        <f t="shared" si="720"/>
        <v>0.39374999999999999</v>
      </c>
      <c r="CO906" s="219">
        <f t="shared" si="720"/>
        <v>0.72361111111111109</v>
      </c>
      <c r="CQ906" s="219">
        <v>0.61805555555555602</v>
      </c>
      <c r="CV906" s="219">
        <f t="shared" si="721"/>
        <v>0.50138888888888888</v>
      </c>
      <c r="CW906" s="219">
        <f t="shared" si="721"/>
        <v>0.71666666666666667</v>
      </c>
      <c r="CY906" s="219">
        <v>0.61805555555555602</v>
      </c>
      <c r="DL906" s="1"/>
      <c r="DM906" s="1"/>
    </row>
    <row r="907" spans="68:117" ht="15" hidden="1" customHeight="1">
      <c r="BP907" s="236">
        <f ca="1"/>
        <v>0.61736111111111103</v>
      </c>
      <c r="CN907" s="219">
        <f t="shared" si="720"/>
        <v>0.39444444444444443</v>
      </c>
      <c r="CO907" s="219">
        <f t="shared" si="720"/>
        <v>0.72430555555555554</v>
      </c>
      <c r="CQ907" s="219">
        <v>0.61875000000000002</v>
      </c>
      <c r="CV907" s="219">
        <f t="shared" si="721"/>
        <v>0.50208333333333333</v>
      </c>
      <c r="CW907" s="219">
        <f t="shared" si="721"/>
        <v>0.71736111111111112</v>
      </c>
      <c r="CY907" s="219">
        <v>0.61875000000000002</v>
      </c>
      <c r="DL907" s="1"/>
      <c r="DM907" s="1"/>
    </row>
    <row r="908" spans="68:117" ht="15" hidden="1" customHeight="1">
      <c r="BP908" s="236">
        <f ca="1"/>
        <v>0.61805555555555602</v>
      </c>
      <c r="CN908" s="219">
        <f t="shared" si="720"/>
        <v>0.39513888888888887</v>
      </c>
      <c r="CO908" s="219">
        <f t="shared" si="720"/>
        <v>0.72499999999999998</v>
      </c>
      <c r="CQ908" s="219">
        <v>0.61944444444444402</v>
      </c>
      <c r="CV908" s="219">
        <f t="shared" si="721"/>
        <v>0.50277777777777777</v>
      </c>
      <c r="CW908" s="219">
        <f t="shared" si="721"/>
        <v>0.71805555555555556</v>
      </c>
      <c r="CY908" s="219">
        <v>0.61944444444444402</v>
      </c>
      <c r="DL908" s="1"/>
      <c r="DM908" s="1"/>
    </row>
    <row r="909" spans="68:117" ht="15" hidden="1" customHeight="1">
      <c r="BP909" s="236">
        <f ca="1"/>
        <v>0.61875000000000002</v>
      </c>
      <c r="CN909" s="219">
        <f t="shared" si="720"/>
        <v>0.39583333333333331</v>
      </c>
      <c r="CO909" s="219">
        <f t="shared" si="720"/>
        <v>0.72569444444444442</v>
      </c>
      <c r="CQ909" s="219">
        <v>0.62013888888888902</v>
      </c>
      <c r="CV909" s="219">
        <f t="shared" si="721"/>
        <v>0.50347222222222221</v>
      </c>
      <c r="CW909" s="219">
        <f t="shared" si="721"/>
        <v>0.71875</v>
      </c>
      <c r="CY909" s="219">
        <v>0.62013888888888902</v>
      </c>
      <c r="DL909" s="1"/>
      <c r="DM909" s="1"/>
    </row>
    <row r="910" spans="68:117" ht="15" hidden="1" customHeight="1">
      <c r="BP910" s="236">
        <f ca="1"/>
        <v>0.61944444444444402</v>
      </c>
      <c r="CN910" s="219">
        <f t="shared" si="720"/>
        <v>0.39652777777777776</v>
      </c>
      <c r="CO910" s="219">
        <f t="shared" si="720"/>
        <v>0.72638888888888886</v>
      </c>
      <c r="CQ910" s="219">
        <v>0.62083333333333302</v>
      </c>
      <c r="CV910" s="219">
        <f t="shared" si="721"/>
        <v>0.50416666666666665</v>
      </c>
      <c r="CW910" s="219">
        <f t="shared" si="721"/>
        <v>0.71944444444444444</v>
      </c>
      <c r="CY910" s="219">
        <v>0.62083333333333302</v>
      </c>
      <c r="DL910" s="1"/>
      <c r="DM910" s="1"/>
    </row>
    <row r="911" spans="68:117" ht="15" hidden="1" customHeight="1">
      <c r="BP911" s="236">
        <f ca="1"/>
        <v>0.62013888888888902</v>
      </c>
      <c r="CN911" s="219">
        <f t="shared" si="720"/>
        <v>0.3972222222222222</v>
      </c>
      <c r="CO911" s="219">
        <f t="shared" si="720"/>
        <v>0.7270833333333333</v>
      </c>
      <c r="CQ911" s="219">
        <v>0.62152777777777801</v>
      </c>
      <c r="CV911" s="219">
        <f t="shared" si="721"/>
        <v>0.50486111111111109</v>
      </c>
      <c r="CW911" s="219">
        <f t="shared" si="721"/>
        <v>0.72013888888888888</v>
      </c>
      <c r="CY911" s="219">
        <v>0.62152777777777801</v>
      </c>
      <c r="DL911" s="1"/>
      <c r="DM911" s="1"/>
    </row>
    <row r="912" spans="68:117" ht="15" hidden="1" customHeight="1">
      <c r="BP912" s="236">
        <f ca="1"/>
        <v>0.62083333333333302</v>
      </c>
      <c r="CN912" s="219">
        <f t="shared" ref="CN912:CO927" si="722">IF(CN911=1,TIME(0,1,0),TIME(HOUR(CN911),MINUTE(CN911),0)+TIME(0,1,0))</f>
        <v>0.39791666666666664</v>
      </c>
      <c r="CO912" s="219">
        <f t="shared" si="722"/>
        <v>0.72777777777777775</v>
      </c>
      <c r="CQ912" s="219">
        <v>0.62222222222222201</v>
      </c>
      <c r="CV912" s="219">
        <f t="shared" ref="CV912:CW927" si="723">IF(CV911=1,TIME(0,1,0),TIME(HOUR(CV911),MINUTE(CV911),0)+TIME(0,1,0))</f>
        <v>0.50555555555555554</v>
      </c>
      <c r="CW912" s="219">
        <f t="shared" si="723"/>
        <v>0.72083333333333333</v>
      </c>
      <c r="CY912" s="219">
        <v>0.62222222222222201</v>
      </c>
      <c r="DL912" s="1"/>
      <c r="DM912" s="1"/>
    </row>
    <row r="913" spans="68:117" ht="15" hidden="1" customHeight="1">
      <c r="BP913" s="236">
        <f ca="1"/>
        <v>0.62152777777777801</v>
      </c>
      <c r="CN913" s="219">
        <f t="shared" si="722"/>
        <v>0.39861111111111108</v>
      </c>
      <c r="CO913" s="219">
        <f t="shared" si="722"/>
        <v>0.72847222222222219</v>
      </c>
      <c r="CQ913" s="219">
        <v>0.62291666666666701</v>
      </c>
      <c r="CV913" s="219">
        <f t="shared" si="723"/>
        <v>0.50624999999999998</v>
      </c>
      <c r="CW913" s="219">
        <f t="shared" si="723"/>
        <v>0.72152777777777777</v>
      </c>
      <c r="CY913" s="219">
        <v>0.62291666666666701</v>
      </c>
      <c r="DL913" s="1"/>
      <c r="DM913" s="1"/>
    </row>
    <row r="914" spans="68:117" ht="15" hidden="1" customHeight="1">
      <c r="BP914" s="236">
        <f ca="1"/>
        <v>0.62222222222222201</v>
      </c>
      <c r="CN914" s="219">
        <f t="shared" si="722"/>
        <v>0.39930555555555558</v>
      </c>
      <c r="CO914" s="219">
        <f t="shared" si="722"/>
        <v>0.72916666666666663</v>
      </c>
      <c r="CQ914" s="219">
        <v>0.62361111111111101</v>
      </c>
      <c r="CV914" s="219">
        <f t="shared" si="723"/>
        <v>0.50694444444444442</v>
      </c>
      <c r="CW914" s="219">
        <f t="shared" si="723"/>
        <v>0.72222222222222221</v>
      </c>
      <c r="CY914" s="219">
        <v>0.62361111111111101</v>
      </c>
      <c r="DL914" s="1"/>
      <c r="DM914" s="1"/>
    </row>
    <row r="915" spans="68:117" ht="15" hidden="1" customHeight="1">
      <c r="BP915" s="236">
        <f ca="1"/>
        <v>0.62291666666666701</v>
      </c>
      <c r="CN915" s="219">
        <f t="shared" si="722"/>
        <v>0.4</v>
      </c>
      <c r="CO915" s="219">
        <f t="shared" si="722"/>
        <v>0.72986111111111107</v>
      </c>
      <c r="CQ915" s="219">
        <v>0.624305555555556</v>
      </c>
      <c r="CV915" s="219">
        <f t="shared" si="723"/>
        <v>0.50763888888888886</v>
      </c>
      <c r="CW915" s="219">
        <f t="shared" si="723"/>
        <v>0.72291666666666665</v>
      </c>
      <c r="CY915" s="219">
        <v>0.624305555555556</v>
      </c>
      <c r="DL915" s="1"/>
      <c r="DM915" s="1"/>
    </row>
    <row r="916" spans="68:117" ht="15" hidden="1" customHeight="1">
      <c r="BP916" s="236">
        <f ca="1"/>
        <v>0.62361111111111101</v>
      </c>
      <c r="CN916" s="219">
        <f t="shared" si="722"/>
        <v>0.40069444444444446</v>
      </c>
      <c r="CO916" s="219">
        <f t="shared" si="722"/>
        <v>0.73055555555555551</v>
      </c>
      <c r="CQ916" s="219">
        <v>0.625</v>
      </c>
      <c r="CV916" s="219">
        <f t="shared" si="723"/>
        <v>0.5083333333333333</v>
      </c>
      <c r="CW916" s="219">
        <f t="shared" si="723"/>
        <v>0.72361111111111109</v>
      </c>
      <c r="CY916" s="219">
        <v>0.625</v>
      </c>
      <c r="DL916" s="1"/>
      <c r="DM916" s="1"/>
    </row>
    <row r="917" spans="68:117" ht="15" hidden="1" customHeight="1">
      <c r="BP917" s="236">
        <f ca="1"/>
        <v>0.624305555555556</v>
      </c>
      <c r="CN917" s="219">
        <f t="shared" si="722"/>
        <v>0.40138888888888891</v>
      </c>
      <c r="CO917" s="219">
        <f t="shared" si="722"/>
        <v>0.73124999999999996</v>
      </c>
      <c r="CQ917" s="219">
        <v>0.625694444444444</v>
      </c>
      <c r="CV917" s="219">
        <f t="shared" si="723"/>
        <v>0.50902777777777775</v>
      </c>
      <c r="CW917" s="219">
        <f t="shared" si="723"/>
        <v>0.72430555555555554</v>
      </c>
      <c r="CY917" s="219">
        <v>0.625694444444444</v>
      </c>
      <c r="DL917" s="1"/>
      <c r="DM917" s="1"/>
    </row>
    <row r="918" spans="68:117" ht="15" hidden="1" customHeight="1">
      <c r="BP918" s="236">
        <f ca="1"/>
        <v>0.625</v>
      </c>
      <c r="CN918" s="219">
        <f t="shared" si="722"/>
        <v>0.40208333333333335</v>
      </c>
      <c r="CO918" s="219">
        <f t="shared" si="722"/>
        <v>0.7319444444444444</v>
      </c>
      <c r="CQ918" s="219">
        <v>0.62638888888888899</v>
      </c>
      <c r="CV918" s="219">
        <f t="shared" si="723"/>
        <v>0.50972222222222219</v>
      </c>
      <c r="CW918" s="219">
        <f t="shared" si="723"/>
        <v>0.72499999999999998</v>
      </c>
      <c r="CY918" s="219">
        <v>0.62638888888888899</v>
      </c>
      <c r="DL918" s="1"/>
      <c r="DM918" s="1"/>
    </row>
    <row r="919" spans="68:117" ht="15" hidden="1" customHeight="1">
      <c r="BP919" s="236">
        <f ca="1"/>
        <v>0.625694444444444</v>
      </c>
      <c r="CN919" s="219">
        <f t="shared" si="722"/>
        <v>0.40277777777777779</v>
      </c>
      <c r="CO919" s="219">
        <f t="shared" si="722"/>
        <v>0.73263888888888884</v>
      </c>
      <c r="CQ919" s="219">
        <v>0.62708333333333299</v>
      </c>
      <c r="CV919" s="219">
        <f t="shared" si="723"/>
        <v>0.51041666666666663</v>
      </c>
      <c r="CW919" s="219">
        <f t="shared" si="723"/>
        <v>0.72569444444444442</v>
      </c>
      <c r="CY919" s="219">
        <v>0.62708333333333299</v>
      </c>
      <c r="DL919" s="1"/>
      <c r="DM919" s="1"/>
    </row>
    <row r="920" spans="68:117" ht="15" hidden="1" customHeight="1">
      <c r="BP920" s="236">
        <f ca="1"/>
        <v>0.62638888888888899</v>
      </c>
      <c r="CN920" s="219">
        <f t="shared" si="722"/>
        <v>0.40347222222222223</v>
      </c>
      <c r="CO920" s="219">
        <f t="shared" si="722"/>
        <v>0.73333333333333328</v>
      </c>
      <c r="CQ920" s="219">
        <v>0.62777777777777799</v>
      </c>
      <c r="CV920" s="219">
        <f t="shared" si="723"/>
        <v>0.51111111111111107</v>
      </c>
      <c r="CW920" s="219">
        <f t="shared" si="723"/>
        <v>0.72638888888888886</v>
      </c>
      <c r="CY920" s="219">
        <v>0.62777777777777799</v>
      </c>
      <c r="DL920" s="1"/>
      <c r="DM920" s="1"/>
    </row>
    <row r="921" spans="68:117" ht="15" hidden="1" customHeight="1">
      <c r="BP921" s="236">
        <f ca="1"/>
        <v>0.62708333333333299</v>
      </c>
      <c r="CN921" s="219">
        <f t="shared" si="722"/>
        <v>0.40416666666666667</v>
      </c>
      <c r="CO921" s="219">
        <f t="shared" si="722"/>
        <v>0.73402777777777772</v>
      </c>
      <c r="CQ921" s="219">
        <v>0.62847222222222199</v>
      </c>
      <c r="CV921" s="219">
        <f t="shared" si="723"/>
        <v>0.51180555555555551</v>
      </c>
      <c r="CW921" s="219">
        <f t="shared" si="723"/>
        <v>0.7270833333333333</v>
      </c>
      <c r="CY921" s="219">
        <v>0.62847222222222199</v>
      </c>
      <c r="DL921" s="1"/>
      <c r="DM921" s="1"/>
    </row>
    <row r="922" spans="68:117" ht="15" hidden="1" customHeight="1">
      <c r="BP922" s="236">
        <f ca="1"/>
        <v>0.62777777777777799</v>
      </c>
      <c r="CN922" s="219">
        <f t="shared" si="722"/>
        <v>0.40486111111111112</v>
      </c>
      <c r="CO922" s="219">
        <f t="shared" si="722"/>
        <v>0.73472222222222217</v>
      </c>
      <c r="CQ922" s="219">
        <v>0.62916666666666698</v>
      </c>
      <c r="CV922" s="219">
        <f t="shared" si="723"/>
        <v>0.51249999999999996</v>
      </c>
      <c r="CW922" s="219">
        <f t="shared" si="723"/>
        <v>0.72777777777777775</v>
      </c>
      <c r="CY922" s="219">
        <v>0.62916666666666698</v>
      </c>
      <c r="DL922" s="1"/>
      <c r="DM922" s="1"/>
    </row>
    <row r="923" spans="68:117" ht="15" hidden="1" customHeight="1">
      <c r="BP923" s="236">
        <f ca="1"/>
        <v>0.62847222222222199</v>
      </c>
      <c r="CN923" s="219">
        <f t="shared" si="722"/>
        <v>0.40555555555555556</v>
      </c>
      <c r="CO923" s="219">
        <f t="shared" si="722"/>
        <v>0.73541666666666672</v>
      </c>
      <c r="CQ923" s="219">
        <v>0.62986111111111098</v>
      </c>
      <c r="CV923" s="219">
        <f t="shared" si="723"/>
        <v>0.5131944444444444</v>
      </c>
      <c r="CW923" s="219">
        <f t="shared" si="723"/>
        <v>0.72847222222222219</v>
      </c>
      <c r="CY923" s="219">
        <v>0.62986111111111098</v>
      </c>
      <c r="DL923" s="1"/>
      <c r="DM923" s="1"/>
    </row>
    <row r="924" spans="68:117" ht="15" hidden="1" customHeight="1">
      <c r="BP924" s="236">
        <f ca="1"/>
        <v>0.62916666666666698</v>
      </c>
      <c r="CN924" s="219">
        <f t="shared" si="722"/>
        <v>0.40625</v>
      </c>
      <c r="CO924" s="219">
        <f t="shared" si="722"/>
        <v>0.73611111111111116</v>
      </c>
      <c r="CQ924" s="219">
        <v>0.63055555555555598</v>
      </c>
      <c r="CV924" s="219">
        <f t="shared" si="723"/>
        <v>0.51388888888888884</v>
      </c>
      <c r="CW924" s="219">
        <f t="shared" si="723"/>
        <v>0.72916666666666663</v>
      </c>
      <c r="CY924" s="219">
        <v>0.63055555555555598</v>
      </c>
      <c r="DL924" s="1"/>
      <c r="DM924" s="1"/>
    </row>
    <row r="925" spans="68:117" ht="15" hidden="1" customHeight="1">
      <c r="BP925" s="236">
        <f ca="1"/>
        <v>0.62986111111111098</v>
      </c>
      <c r="CN925" s="219">
        <f t="shared" si="722"/>
        <v>0.40694444444444444</v>
      </c>
      <c r="CO925" s="219">
        <f t="shared" si="722"/>
        <v>0.7368055555555556</v>
      </c>
      <c r="CQ925" s="219">
        <v>0.63124999999999998</v>
      </c>
      <c r="CV925" s="219">
        <f t="shared" si="723"/>
        <v>0.51458333333333328</v>
      </c>
      <c r="CW925" s="219">
        <f t="shared" si="723"/>
        <v>0.72986111111111107</v>
      </c>
      <c r="CY925" s="219">
        <v>0.63124999999999998</v>
      </c>
      <c r="DL925" s="1"/>
      <c r="DM925" s="1"/>
    </row>
    <row r="926" spans="68:117" ht="15" hidden="1" customHeight="1">
      <c r="BP926" s="236">
        <f ca="1"/>
        <v>0.63055555555555598</v>
      </c>
      <c r="CN926" s="219">
        <f t="shared" si="722"/>
        <v>0.40763888888888888</v>
      </c>
      <c r="CO926" s="219">
        <f t="shared" si="722"/>
        <v>0.73750000000000004</v>
      </c>
      <c r="CQ926" s="219">
        <v>0.63194444444444398</v>
      </c>
      <c r="CV926" s="219">
        <f t="shared" si="723"/>
        <v>0.51527777777777772</v>
      </c>
      <c r="CW926" s="219">
        <f t="shared" si="723"/>
        <v>0.73055555555555551</v>
      </c>
      <c r="CY926" s="219">
        <v>0.63194444444444398</v>
      </c>
      <c r="DL926" s="1"/>
      <c r="DM926" s="1"/>
    </row>
    <row r="927" spans="68:117" ht="15" hidden="1" customHeight="1">
      <c r="BP927" s="236">
        <f ca="1"/>
        <v>0.63124999999999998</v>
      </c>
      <c r="CN927" s="219">
        <f t="shared" si="722"/>
        <v>0.40833333333333333</v>
      </c>
      <c r="CO927" s="219">
        <f t="shared" si="722"/>
        <v>0.73819444444444449</v>
      </c>
      <c r="CQ927" s="219">
        <v>0.63263888888888897</v>
      </c>
      <c r="CV927" s="219">
        <f t="shared" si="723"/>
        <v>0.51597222222222217</v>
      </c>
      <c r="CW927" s="219">
        <f t="shared" si="723"/>
        <v>0.73124999999999996</v>
      </c>
      <c r="CY927" s="219">
        <v>0.63263888888888897</v>
      </c>
      <c r="DL927" s="1"/>
      <c r="DM927" s="1"/>
    </row>
    <row r="928" spans="68:117" ht="15" hidden="1" customHeight="1">
      <c r="BP928" s="236">
        <f ca="1"/>
        <v>0.63194444444444398</v>
      </c>
      <c r="CN928" s="219">
        <f t="shared" ref="CN928:CO943" si="724">IF(CN927=1,TIME(0,1,0),TIME(HOUR(CN927),MINUTE(CN927),0)+TIME(0,1,0))</f>
        <v>0.40902777777777777</v>
      </c>
      <c r="CO928" s="219">
        <f t="shared" si="724"/>
        <v>0.73888888888888893</v>
      </c>
      <c r="CQ928" s="219">
        <v>0.63333333333333297</v>
      </c>
      <c r="CV928" s="219">
        <f t="shared" ref="CV928:CW943" si="725">IF(CV927=1,TIME(0,1,0),TIME(HOUR(CV927),MINUTE(CV927),0)+TIME(0,1,0))</f>
        <v>0.51666666666666672</v>
      </c>
      <c r="CW928" s="219">
        <f t="shared" si="725"/>
        <v>0.7319444444444444</v>
      </c>
      <c r="CY928" s="219">
        <v>0.63333333333333297</v>
      </c>
      <c r="DL928" s="1"/>
      <c r="DM928" s="1"/>
    </row>
    <row r="929" spans="68:117" ht="15" hidden="1" customHeight="1">
      <c r="BP929" s="236">
        <f ca="1"/>
        <v>0.63263888888888897</v>
      </c>
      <c r="CN929" s="219">
        <f t="shared" si="724"/>
        <v>0.40972222222222221</v>
      </c>
      <c r="CO929" s="219">
        <f t="shared" si="724"/>
        <v>0.73958333333333337</v>
      </c>
      <c r="CQ929" s="219">
        <v>0.63402777777777797</v>
      </c>
      <c r="CV929" s="219">
        <f t="shared" si="725"/>
        <v>0.51736111111111116</v>
      </c>
      <c r="CW929" s="219">
        <f t="shared" si="725"/>
        <v>0.73263888888888884</v>
      </c>
      <c r="CY929" s="219">
        <v>0.63402777777777797</v>
      </c>
      <c r="DL929" s="1"/>
      <c r="DM929" s="1"/>
    </row>
    <row r="930" spans="68:117" ht="15" hidden="1" customHeight="1">
      <c r="BP930" s="236">
        <f ca="1"/>
        <v>0.63333333333333297</v>
      </c>
      <c r="CN930" s="219">
        <f t="shared" si="724"/>
        <v>0.41041666666666665</v>
      </c>
      <c r="CO930" s="219">
        <f t="shared" si="724"/>
        <v>0.74027777777777781</v>
      </c>
      <c r="CQ930" s="219">
        <v>0.63472222222222197</v>
      </c>
      <c r="CV930" s="219">
        <f t="shared" si="725"/>
        <v>0.5180555555555556</v>
      </c>
      <c r="CW930" s="219">
        <f t="shared" si="725"/>
        <v>0.73333333333333328</v>
      </c>
      <c r="CY930" s="219">
        <v>0.63472222222222197</v>
      </c>
      <c r="DL930" s="1"/>
      <c r="DM930" s="1"/>
    </row>
    <row r="931" spans="68:117" ht="15" hidden="1" customHeight="1">
      <c r="BP931" s="236">
        <f ca="1"/>
        <v>0.63402777777777797</v>
      </c>
      <c r="CN931" s="219">
        <f t="shared" si="724"/>
        <v>0.41111111111111109</v>
      </c>
      <c r="CO931" s="219">
        <f t="shared" si="724"/>
        <v>0.74097222222222225</v>
      </c>
      <c r="CQ931" s="219">
        <v>0.63541666666666696</v>
      </c>
      <c r="CV931" s="219">
        <f t="shared" si="725"/>
        <v>0.51875000000000004</v>
      </c>
      <c r="CW931" s="219">
        <f t="shared" si="725"/>
        <v>0.73402777777777772</v>
      </c>
      <c r="CY931" s="219">
        <v>0.63541666666666696</v>
      </c>
      <c r="DL931" s="1"/>
      <c r="DM931" s="1"/>
    </row>
    <row r="932" spans="68:117" ht="15" hidden="1" customHeight="1">
      <c r="BP932" s="236">
        <f ca="1"/>
        <v>0.63472222222222197</v>
      </c>
      <c r="CN932" s="219">
        <f t="shared" si="724"/>
        <v>0.41180555555555554</v>
      </c>
      <c r="CO932" s="219">
        <f t="shared" si="724"/>
        <v>0.7416666666666667</v>
      </c>
      <c r="CQ932" s="219">
        <v>0.63611111111111096</v>
      </c>
      <c r="CV932" s="219">
        <f t="shared" si="725"/>
        <v>0.51944444444444449</v>
      </c>
      <c r="CW932" s="219">
        <f t="shared" si="725"/>
        <v>0.73472222222222217</v>
      </c>
      <c r="CY932" s="219">
        <v>0.63611111111111096</v>
      </c>
      <c r="DL932" s="1"/>
      <c r="DM932" s="1"/>
    </row>
    <row r="933" spans="68:117" ht="15" hidden="1" customHeight="1">
      <c r="BP933" s="236">
        <f ca="1"/>
        <v>0.63541666666666696</v>
      </c>
      <c r="CN933" s="219">
        <f t="shared" si="724"/>
        <v>0.41249999999999998</v>
      </c>
      <c r="CO933" s="219">
        <f t="shared" si="724"/>
        <v>0.74236111111111114</v>
      </c>
      <c r="CQ933" s="219">
        <v>0.63680555555555596</v>
      </c>
      <c r="CV933" s="219">
        <f t="shared" si="725"/>
        <v>0.52013888888888893</v>
      </c>
      <c r="CW933" s="219">
        <f t="shared" si="725"/>
        <v>0.73541666666666672</v>
      </c>
      <c r="CY933" s="219">
        <v>0.63680555555555596</v>
      </c>
      <c r="DL933" s="1"/>
      <c r="DM933" s="1"/>
    </row>
    <row r="934" spans="68:117" ht="15" hidden="1" customHeight="1">
      <c r="BP934" s="236">
        <f ca="1"/>
        <v>0.63611111111111096</v>
      </c>
      <c r="CN934" s="219">
        <f t="shared" si="724"/>
        <v>0.41319444444444442</v>
      </c>
      <c r="CO934" s="219">
        <f t="shared" si="724"/>
        <v>0.74305555555555558</v>
      </c>
      <c r="CQ934" s="219">
        <v>0.63749999999999996</v>
      </c>
      <c r="CV934" s="219">
        <f t="shared" si="725"/>
        <v>0.52083333333333337</v>
      </c>
      <c r="CW934" s="219">
        <f t="shared" si="725"/>
        <v>0.73611111111111116</v>
      </c>
      <c r="CY934" s="219">
        <v>0.63749999999999996</v>
      </c>
      <c r="DL934" s="1"/>
      <c r="DM934" s="1"/>
    </row>
    <row r="935" spans="68:117" ht="15" hidden="1" customHeight="1">
      <c r="BP935" s="236">
        <f ca="1"/>
        <v>0.63680555555555596</v>
      </c>
      <c r="CN935" s="219">
        <f t="shared" si="724"/>
        <v>0.41388888888888886</v>
      </c>
      <c r="CO935" s="219">
        <f t="shared" si="724"/>
        <v>0.74375000000000002</v>
      </c>
      <c r="CQ935" s="219">
        <v>0.63819444444444495</v>
      </c>
      <c r="CV935" s="219">
        <f t="shared" si="725"/>
        <v>0.52152777777777781</v>
      </c>
      <c r="CW935" s="219">
        <f t="shared" si="725"/>
        <v>0.7368055555555556</v>
      </c>
      <c r="CY935" s="219">
        <v>0.63819444444444495</v>
      </c>
      <c r="DL935" s="1"/>
      <c r="DM935" s="1"/>
    </row>
    <row r="936" spans="68:117" ht="15" hidden="1" customHeight="1">
      <c r="BP936" s="236">
        <f ca="1"/>
        <v>0.63749999999999996</v>
      </c>
      <c r="CN936" s="219">
        <f t="shared" si="724"/>
        <v>0.4145833333333333</v>
      </c>
      <c r="CO936" s="219">
        <f t="shared" si="724"/>
        <v>0.74444444444444446</v>
      </c>
      <c r="CQ936" s="219">
        <v>0.63888888888888895</v>
      </c>
      <c r="CV936" s="219">
        <f t="shared" si="725"/>
        <v>0.52222222222222225</v>
      </c>
      <c r="CW936" s="219">
        <f t="shared" si="725"/>
        <v>0.73750000000000004</v>
      </c>
      <c r="CY936" s="219">
        <v>0.63888888888888895</v>
      </c>
      <c r="DL936" s="1"/>
      <c r="DM936" s="1"/>
    </row>
    <row r="937" spans="68:117" ht="15" hidden="1" customHeight="1">
      <c r="BP937" s="236">
        <f ca="1"/>
        <v>0.63819444444444495</v>
      </c>
      <c r="CN937" s="219">
        <f t="shared" si="724"/>
        <v>0.4152777777777778</v>
      </c>
      <c r="CO937" s="219">
        <f t="shared" si="724"/>
        <v>0.74513888888888891</v>
      </c>
      <c r="CQ937" s="219">
        <v>0.63958333333333295</v>
      </c>
      <c r="CV937" s="219">
        <f t="shared" si="725"/>
        <v>0.5229166666666667</v>
      </c>
      <c r="CW937" s="219">
        <f t="shared" si="725"/>
        <v>0.73819444444444449</v>
      </c>
      <c r="CY937" s="219">
        <v>0.63958333333333295</v>
      </c>
      <c r="DL937" s="1"/>
      <c r="DM937" s="1"/>
    </row>
    <row r="938" spans="68:117" ht="15" hidden="1" customHeight="1">
      <c r="BP938" s="236">
        <f ca="1"/>
        <v>0.63888888888888895</v>
      </c>
      <c r="CN938" s="219">
        <f t="shared" si="724"/>
        <v>0.41597222222222224</v>
      </c>
      <c r="CO938" s="219">
        <f t="shared" si="724"/>
        <v>0.74583333333333335</v>
      </c>
      <c r="CQ938" s="219">
        <v>0.64027777777777795</v>
      </c>
      <c r="CV938" s="219">
        <f t="shared" si="725"/>
        <v>0.52361111111111114</v>
      </c>
      <c r="CW938" s="219">
        <f t="shared" si="725"/>
        <v>0.73888888888888893</v>
      </c>
      <c r="CY938" s="219">
        <v>0.64027777777777795</v>
      </c>
      <c r="DL938" s="1"/>
      <c r="DM938" s="1"/>
    </row>
    <row r="939" spans="68:117" ht="15" hidden="1" customHeight="1">
      <c r="BP939" s="236">
        <f ca="1"/>
        <v>0.63958333333333295</v>
      </c>
      <c r="CN939" s="219">
        <f t="shared" si="724"/>
        <v>0.41666666666666669</v>
      </c>
      <c r="CO939" s="219">
        <f t="shared" si="724"/>
        <v>0.74652777777777779</v>
      </c>
      <c r="CQ939" s="219">
        <v>0.64097222222222205</v>
      </c>
      <c r="CV939" s="219">
        <f t="shared" si="725"/>
        <v>0.52430555555555558</v>
      </c>
      <c r="CW939" s="219">
        <f t="shared" si="725"/>
        <v>0.73958333333333337</v>
      </c>
      <c r="CY939" s="219">
        <v>0.64097222222222205</v>
      </c>
      <c r="DL939" s="1"/>
      <c r="DM939" s="1"/>
    </row>
    <row r="940" spans="68:117" ht="15" hidden="1" customHeight="1">
      <c r="BP940" s="236">
        <f ca="1"/>
        <v>0.64027777777777795</v>
      </c>
      <c r="CN940" s="219">
        <f t="shared" si="724"/>
        <v>0.41736111111111113</v>
      </c>
      <c r="CO940" s="219">
        <f t="shared" si="724"/>
        <v>0.74722222222222223</v>
      </c>
      <c r="CQ940" s="219">
        <v>0.64166666666666705</v>
      </c>
      <c r="CV940" s="219">
        <f t="shared" si="725"/>
        <v>0.52500000000000002</v>
      </c>
      <c r="CW940" s="219">
        <f t="shared" si="725"/>
        <v>0.74027777777777781</v>
      </c>
      <c r="CY940" s="219">
        <v>0.64166666666666705</v>
      </c>
      <c r="DL940" s="1"/>
      <c r="DM940" s="1"/>
    </row>
    <row r="941" spans="68:117" ht="15" hidden="1" customHeight="1">
      <c r="BP941" s="236">
        <f ca="1"/>
        <v>0.64097222222222205</v>
      </c>
      <c r="CN941" s="219">
        <f t="shared" si="724"/>
        <v>0.41805555555555557</v>
      </c>
      <c r="CO941" s="219">
        <f t="shared" si="724"/>
        <v>0.74791666666666667</v>
      </c>
      <c r="CQ941" s="219">
        <v>0.64236111111111105</v>
      </c>
      <c r="CV941" s="219">
        <f t="shared" si="725"/>
        <v>0.52569444444444446</v>
      </c>
      <c r="CW941" s="219">
        <f t="shared" si="725"/>
        <v>0.74097222222222225</v>
      </c>
      <c r="CY941" s="219">
        <v>0.64236111111111105</v>
      </c>
      <c r="DL941" s="1"/>
      <c r="DM941" s="1"/>
    </row>
    <row r="942" spans="68:117" ht="15" hidden="1" customHeight="1">
      <c r="BP942" s="236">
        <f ca="1"/>
        <v>0.64166666666666705</v>
      </c>
      <c r="CN942" s="219">
        <f t="shared" si="724"/>
        <v>0.41875000000000001</v>
      </c>
      <c r="CO942" s="219">
        <f t="shared" si="724"/>
        <v>0.74861111111111112</v>
      </c>
      <c r="CQ942" s="219">
        <v>0.64305555555555605</v>
      </c>
      <c r="CV942" s="219">
        <f t="shared" si="725"/>
        <v>0.52638888888888891</v>
      </c>
      <c r="CW942" s="219">
        <f t="shared" si="725"/>
        <v>0.7416666666666667</v>
      </c>
      <c r="CY942" s="219">
        <v>0.64305555555555605</v>
      </c>
      <c r="DL942" s="1"/>
      <c r="DM942" s="1"/>
    </row>
    <row r="943" spans="68:117" ht="15" hidden="1" customHeight="1">
      <c r="BP943" s="236">
        <f ca="1"/>
        <v>0.64236111111111105</v>
      </c>
      <c r="CN943" s="219">
        <f t="shared" si="724"/>
        <v>0.41944444444444445</v>
      </c>
      <c r="CO943" s="219">
        <f t="shared" si="724"/>
        <v>0.74930555555555556</v>
      </c>
      <c r="CQ943" s="219">
        <v>0.64375000000000004</v>
      </c>
      <c r="CV943" s="219">
        <f t="shared" si="725"/>
        <v>0.52708333333333335</v>
      </c>
      <c r="CW943" s="219">
        <f t="shared" si="725"/>
        <v>0.74236111111111114</v>
      </c>
      <c r="CY943" s="219">
        <v>0.64375000000000004</v>
      </c>
      <c r="DL943" s="1"/>
      <c r="DM943" s="1"/>
    </row>
    <row r="944" spans="68:117" ht="15" hidden="1" customHeight="1">
      <c r="BP944" s="236">
        <f ca="1"/>
        <v>0.64305555555555605</v>
      </c>
      <c r="CN944" s="219">
        <f t="shared" ref="CN944:CO959" si="726">IF(CN943=1,TIME(0,1,0),TIME(HOUR(CN943),MINUTE(CN943),0)+TIME(0,1,0))</f>
        <v>0.4201388888888889</v>
      </c>
      <c r="CO944" s="219">
        <f t="shared" si="726"/>
        <v>0.75</v>
      </c>
      <c r="CQ944" s="219">
        <v>0.64444444444444404</v>
      </c>
      <c r="CV944" s="219">
        <f t="shared" ref="CV944:CW959" si="727">IF(CV943=1,TIME(0,1,0),TIME(HOUR(CV943),MINUTE(CV943),0)+TIME(0,1,0))</f>
        <v>0.52777777777777779</v>
      </c>
      <c r="CW944" s="219">
        <f t="shared" si="727"/>
        <v>0.74305555555555558</v>
      </c>
      <c r="CY944" s="219">
        <v>0.64444444444444404</v>
      </c>
      <c r="DL944" s="1"/>
      <c r="DM944" s="1"/>
    </row>
    <row r="945" spans="68:117" ht="15" hidden="1" customHeight="1">
      <c r="BP945" s="236">
        <f ca="1"/>
        <v>0.64375000000000004</v>
      </c>
      <c r="CN945" s="219">
        <f t="shared" si="726"/>
        <v>0.42083333333333334</v>
      </c>
      <c r="CO945" s="219">
        <f t="shared" si="726"/>
        <v>0.75069444444444444</v>
      </c>
      <c r="CQ945" s="219">
        <v>0.64513888888888904</v>
      </c>
      <c r="CV945" s="219">
        <f t="shared" si="727"/>
        <v>0.52847222222222223</v>
      </c>
      <c r="CW945" s="219">
        <f t="shared" si="727"/>
        <v>0.74375000000000002</v>
      </c>
      <c r="CY945" s="219">
        <v>0.64513888888888904</v>
      </c>
      <c r="DL945" s="1"/>
      <c r="DM945" s="1"/>
    </row>
    <row r="946" spans="68:117" ht="15" hidden="1" customHeight="1">
      <c r="BP946" s="236">
        <f ca="1"/>
        <v>0.64444444444444404</v>
      </c>
      <c r="CN946" s="219">
        <f t="shared" si="726"/>
        <v>0.42152777777777778</v>
      </c>
      <c r="CO946" s="219">
        <f t="shared" si="726"/>
        <v>0.75138888888888888</v>
      </c>
      <c r="CQ946" s="219">
        <v>0.64583333333333304</v>
      </c>
      <c r="CV946" s="219">
        <f t="shared" si="727"/>
        <v>0.52916666666666667</v>
      </c>
      <c r="CW946" s="219">
        <f t="shared" si="727"/>
        <v>0.74444444444444446</v>
      </c>
      <c r="CY946" s="219">
        <v>0.64583333333333304</v>
      </c>
      <c r="DL946" s="1"/>
      <c r="DM946" s="1"/>
    </row>
    <row r="947" spans="68:117" ht="15" hidden="1" customHeight="1">
      <c r="BP947" s="236">
        <f ca="1"/>
        <v>0.64513888888888904</v>
      </c>
      <c r="CN947" s="219">
        <f t="shared" si="726"/>
        <v>0.42222222222222222</v>
      </c>
      <c r="CO947" s="219">
        <f t="shared" si="726"/>
        <v>0.75208333333333333</v>
      </c>
      <c r="CQ947" s="219">
        <v>0.64652777777777803</v>
      </c>
      <c r="CV947" s="219">
        <f t="shared" si="727"/>
        <v>0.52986111111111112</v>
      </c>
      <c r="CW947" s="219">
        <f t="shared" si="727"/>
        <v>0.74513888888888891</v>
      </c>
      <c r="CY947" s="219">
        <v>0.64652777777777803</v>
      </c>
      <c r="DL947" s="1"/>
      <c r="DM947" s="1"/>
    </row>
    <row r="948" spans="68:117" ht="15" hidden="1" customHeight="1">
      <c r="BP948" s="236">
        <f ca="1"/>
        <v>0.64583333333333304</v>
      </c>
      <c r="CN948" s="219">
        <f t="shared" si="726"/>
        <v>0.42291666666666666</v>
      </c>
      <c r="CO948" s="219">
        <f t="shared" si="726"/>
        <v>0.75277777777777777</v>
      </c>
      <c r="CQ948" s="219">
        <v>0.64722222222222203</v>
      </c>
      <c r="CV948" s="219">
        <f t="shared" si="727"/>
        <v>0.53055555555555556</v>
      </c>
      <c r="CW948" s="219">
        <f t="shared" si="727"/>
        <v>0.74583333333333335</v>
      </c>
      <c r="CY948" s="219">
        <v>0.64722222222222203</v>
      </c>
      <c r="DL948" s="1"/>
      <c r="DM948" s="1"/>
    </row>
    <row r="949" spans="68:117" ht="15" hidden="1" customHeight="1">
      <c r="BP949" s="236">
        <f ca="1"/>
        <v>0.64652777777777803</v>
      </c>
      <c r="CN949" s="219">
        <f t="shared" si="726"/>
        <v>0.4236111111111111</v>
      </c>
      <c r="CO949" s="219">
        <f t="shared" si="726"/>
        <v>0.75347222222222221</v>
      </c>
      <c r="CQ949" s="219">
        <v>0.64791666666666703</v>
      </c>
      <c r="CV949" s="219">
        <f t="shared" si="727"/>
        <v>0.53125</v>
      </c>
      <c r="CW949" s="219">
        <f t="shared" si="727"/>
        <v>0.74652777777777779</v>
      </c>
      <c r="CY949" s="219">
        <v>0.64791666666666703</v>
      </c>
      <c r="DL949" s="1"/>
      <c r="DM949" s="1"/>
    </row>
    <row r="950" spans="68:117" ht="15" hidden="1" customHeight="1">
      <c r="BP950" s="236">
        <f ca="1"/>
        <v>0.64722222222222203</v>
      </c>
      <c r="CN950" s="219">
        <f t="shared" si="726"/>
        <v>0.42430555555555555</v>
      </c>
      <c r="CO950" s="219">
        <f t="shared" si="726"/>
        <v>0.75416666666666665</v>
      </c>
      <c r="CQ950" s="219">
        <v>0.64861111111111103</v>
      </c>
      <c r="CV950" s="219">
        <f t="shared" si="727"/>
        <v>0.53194444444444444</v>
      </c>
      <c r="CW950" s="219">
        <f t="shared" si="727"/>
        <v>0.74722222222222223</v>
      </c>
      <c r="CY950" s="219">
        <v>0.64861111111111103</v>
      </c>
      <c r="DL950" s="1"/>
      <c r="DM950" s="1"/>
    </row>
    <row r="951" spans="68:117" ht="15" hidden="1" customHeight="1">
      <c r="BP951" s="236">
        <f ca="1"/>
        <v>0.64791666666666703</v>
      </c>
      <c r="CN951" s="219">
        <f t="shared" si="726"/>
        <v>0.42499999999999999</v>
      </c>
      <c r="CO951" s="219">
        <f t="shared" si="726"/>
        <v>0.75486111111111109</v>
      </c>
      <c r="CQ951" s="219">
        <v>0.64930555555555602</v>
      </c>
      <c r="CV951" s="219">
        <f t="shared" si="727"/>
        <v>0.53263888888888888</v>
      </c>
      <c r="CW951" s="219">
        <f t="shared" si="727"/>
        <v>0.74791666666666667</v>
      </c>
      <c r="CY951" s="219">
        <v>0.64930555555555602</v>
      </c>
      <c r="DL951" s="1"/>
      <c r="DM951" s="1"/>
    </row>
    <row r="952" spans="68:117" ht="15" hidden="1" customHeight="1">
      <c r="BP952" s="236">
        <f ca="1"/>
        <v>0.64861111111111103</v>
      </c>
      <c r="CN952" s="219">
        <f t="shared" si="726"/>
        <v>0.42569444444444443</v>
      </c>
      <c r="CO952" s="219">
        <f t="shared" si="726"/>
        <v>0.75555555555555554</v>
      </c>
      <c r="CQ952" s="219">
        <v>0.65</v>
      </c>
      <c r="CV952" s="219">
        <f t="shared" si="727"/>
        <v>0.53333333333333333</v>
      </c>
      <c r="CW952" s="219">
        <f t="shared" si="727"/>
        <v>0.74861111111111112</v>
      </c>
      <c r="CY952" s="219">
        <v>0.65</v>
      </c>
      <c r="DL952" s="1"/>
      <c r="DM952" s="1"/>
    </row>
    <row r="953" spans="68:117" ht="15" hidden="1" customHeight="1">
      <c r="BP953" s="236">
        <f ca="1"/>
        <v>0.64930555555555602</v>
      </c>
      <c r="CN953" s="219">
        <f t="shared" si="726"/>
        <v>0.42638888888888887</v>
      </c>
      <c r="CO953" s="219">
        <f t="shared" si="726"/>
        <v>0.75624999999999998</v>
      </c>
      <c r="CQ953" s="219">
        <v>0.65069444444444402</v>
      </c>
      <c r="CV953" s="219">
        <f t="shared" si="727"/>
        <v>0.53402777777777777</v>
      </c>
      <c r="CW953" s="219">
        <f t="shared" si="727"/>
        <v>0.74930555555555556</v>
      </c>
      <c r="CY953" s="219">
        <v>0.65069444444444402</v>
      </c>
      <c r="DL953" s="1"/>
      <c r="DM953" s="1"/>
    </row>
    <row r="954" spans="68:117" ht="15" hidden="1" customHeight="1">
      <c r="BP954" s="236">
        <f ca="1"/>
        <v>0.65</v>
      </c>
      <c r="CN954" s="219">
        <f t="shared" si="726"/>
        <v>0.42708333333333331</v>
      </c>
      <c r="CO954" s="219">
        <f t="shared" si="726"/>
        <v>0.75694444444444442</v>
      </c>
      <c r="CQ954" s="219">
        <v>0.65138888888888902</v>
      </c>
      <c r="CV954" s="219">
        <f t="shared" si="727"/>
        <v>0.53472222222222221</v>
      </c>
      <c r="CW954" s="219">
        <f t="shared" si="727"/>
        <v>0.75</v>
      </c>
      <c r="CY954" s="219">
        <v>0.65138888888888902</v>
      </c>
      <c r="DL954" s="1"/>
      <c r="DM954" s="1"/>
    </row>
    <row r="955" spans="68:117" ht="15" hidden="1" customHeight="1">
      <c r="BP955" s="236">
        <f ca="1"/>
        <v>0.65069444444444402</v>
      </c>
      <c r="CN955" s="219">
        <f t="shared" si="726"/>
        <v>0.42777777777777776</v>
      </c>
      <c r="CO955" s="219">
        <f t="shared" si="726"/>
        <v>0.75763888888888886</v>
      </c>
      <c r="CQ955" s="219">
        <v>0.65208333333333302</v>
      </c>
      <c r="CV955" s="219">
        <f t="shared" si="727"/>
        <v>0.53541666666666665</v>
      </c>
      <c r="CW955" s="219">
        <f t="shared" si="727"/>
        <v>0.75069444444444444</v>
      </c>
      <c r="CY955" s="219">
        <v>0.65208333333333302</v>
      </c>
      <c r="DL955" s="1"/>
      <c r="DM955" s="1"/>
    </row>
    <row r="956" spans="68:117" ht="15" hidden="1" customHeight="1">
      <c r="BP956" s="236">
        <f ca="1"/>
        <v>0.65138888888888902</v>
      </c>
      <c r="CN956" s="219">
        <f t="shared" si="726"/>
        <v>0.4284722222222222</v>
      </c>
      <c r="CO956" s="219">
        <f t="shared" si="726"/>
        <v>0.7583333333333333</v>
      </c>
      <c r="CQ956" s="219">
        <v>0.65277777777777801</v>
      </c>
      <c r="CV956" s="219">
        <f t="shared" si="727"/>
        <v>0.53611111111111109</v>
      </c>
      <c r="CW956" s="219">
        <f t="shared" si="727"/>
        <v>0.75138888888888888</v>
      </c>
      <c r="CY956" s="219">
        <v>0.65277777777777801</v>
      </c>
      <c r="DL956" s="1"/>
      <c r="DM956" s="1"/>
    </row>
    <row r="957" spans="68:117" ht="15" hidden="1" customHeight="1">
      <c r="BP957" s="236">
        <f ca="1"/>
        <v>0.65208333333333302</v>
      </c>
      <c r="CN957" s="219">
        <f t="shared" si="726"/>
        <v>0.42916666666666664</v>
      </c>
      <c r="CO957" s="219">
        <f t="shared" si="726"/>
        <v>0.75902777777777775</v>
      </c>
      <c r="CQ957" s="219">
        <v>0.65347222222222201</v>
      </c>
      <c r="CV957" s="219">
        <f t="shared" si="727"/>
        <v>0.53680555555555554</v>
      </c>
      <c r="CW957" s="219">
        <f t="shared" si="727"/>
        <v>0.75208333333333333</v>
      </c>
      <c r="CY957" s="219">
        <v>0.65347222222222201</v>
      </c>
      <c r="DL957" s="1"/>
      <c r="DM957" s="1"/>
    </row>
    <row r="958" spans="68:117" ht="15" hidden="1" customHeight="1">
      <c r="BP958" s="236">
        <f ca="1"/>
        <v>0.65277777777777801</v>
      </c>
      <c r="CN958" s="219">
        <f t="shared" si="726"/>
        <v>0.42986111111111108</v>
      </c>
      <c r="CO958" s="219">
        <f t="shared" si="726"/>
        <v>0.75972222222222219</v>
      </c>
      <c r="CQ958" s="219">
        <v>0.65416666666666701</v>
      </c>
      <c r="CV958" s="219">
        <f t="shared" si="727"/>
        <v>0.53749999999999998</v>
      </c>
      <c r="CW958" s="219">
        <f t="shared" si="727"/>
        <v>0.75277777777777777</v>
      </c>
      <c r="CY958" s="219">
        <v>0.65416666666666701</v>
      </c>
      <c r="DL958" s="1"/>
      <c r="DM958" s="1"/>
    </row>
    <row r="959" spans="68:117" ht="15" hidden="1" customHeight="1">
      <c r="BP959" s="236">
        <f ca="1"/>
        <v>0.65347222222222201</v>
      </c>
      <c r="CN959" s="219">
        <f t="shared" si="726"/>
        <v>0.43055555555555558</v>
      </c>
      <c r="CO959" s="219">
        <f t="shared" si="726"/>
        <v>0.76041666666666663</v>
      </c>
      <c r="CQ959" s="219">
        <v>0.65486111111111101</v>
      </c>
      <c r="CV959" s="219">
        <f t="shared" si="727"/>
        <v>0.53819444444444442</v>
      </c>
      <c r="CW959" s="219">
        <f t="shared" si="727"/>
        <v>0.75347222222222221</v>
      </c>
      <c r="CY959" s="219">
        <v>0.65486111111111101</v>
      </c>
      <c r="DL959" s="1"/>
      <c r="DM959" s="1"/>
    </row>
    <row r="960" spans="68:117" ht="15" hidden="1" customHeight="1">
      <c r="BP960" s="236">
        <f ca="1"/>
        <v>0.65416666666666701</v>
      </c>
      <c r="CN960" s="219">
        <f t="shared" ref="CN960:CO975" si="728">IF(CN959=1,TIME(0,1,0),TIME(HOUR(CN959),MINUTE(CN959),0)+TIME(0,1,0))</f>
        <v>0.43125000000000002</v>
      </c>
      <c r="CO960" s="219">
        <f t="shared" si="728"/>
        <v>0.76111111111111107</v>
      </c>
      <c r="CQ960" s="219">
        <v>0.655555555555556</v>
      </c>
      <c r="CV960" s="219">
        <f t="shared" ref="CV960:CW975" si="729">IF(CV959=1,TIME(0,1,0),TIME(HOUR(CV959),MINUTE(CV959),0)+TIME(0,1,0))</f>
        <v>0.53888888888888886</v>
      </c>
      <c r="CW960" s="219">
        <f t="shared" si="729"/>
        <v>0.75416666666666665</v>
      </c>
      <c r="CY960" s="219">
        <v>0.655555555555556</v>
      </c>
      <c r="DL960" s="1"/>
      <c r="DM960" s="1"/>
    </row>
    <row r="961" spans="68:117" ht="15" hidden="1" customHeight="1">
      <c r="BP961" s="236">
        <f ca="1"/>
        <v>0.65486111111111101</v>
      </c>
      <c r="CN961" s="219">
        <f t="shared" si="728"/>
        <v>0.43194444444444446</v>
      </c>
      <c r="CO961" s="219">
        <f t="shared" si="728"/>
        <v>0.76180555555555551</v>
      </c>
      <c r="CQ961" s="219">
        <v>0.65625</v>
      </c>
      <c r="CV961" s="219">
        <f t="shared" si="729"/>
        <v>0.5395833333333333</v>
      </c>
      <c r="CW961" s="219">
        <f t="shared" si="729"/>
        <v>0.75486111111111109</v>
      </c>
      <c r="CY961" s="219">
        <v>0.65625</v>
      </c>
      <c r="DL961" s="1"/>
      <c r="DM961" s="1"/>
    </row>
    <row r="962" spans="68:117" ht="15" hidden="1" customHeight="1">
      <c r="BP962" s="236">
        <f ca="1"/>
        <v>0.655555555555556</v>
      </c>
      <c r="CN962" s="219">
        <f t="shared" si="728"/>
        <v>0.43263888888888891</v>
      </c>
      <c r="CO962" s="219">
        <f t="shared" si="728"/>
        <v>0.76249999999999996</v>
      </c>
      <c r="CQ962" s="219">
        <v>0.656944444444444</v>
      </c>
      <c r="CV962" s="219">
        <f t="shared" si="729"/>
        <v>0.54027777777777775</v>
      </c>
      <c r="CW962" s="219">
        <f t="shared" si="729"/>
        <v>0.75555555555555554</v>
      </c>
      <c r="CY962" s="219">
        <v>0.656944444444444</v>
      </c>
      <c r="DL962" s="1"/>
      <c r="DM962" s="1"/>
    </row>
    <row r="963" spans="68:117" ht="15" hidden="1" customHeight="1">
      <c r="BP963" s="236">
        <f ca="1"/>
        <v>0.65625</v>
      </c>
      <c r="CN963" s="219">
        <f t="shared" si="728"/>
        <v>0.43333333333333335</v>
      </c>
      <c r="CO963" s="219">
        <f t="shared" si="728"/>
        <v>0.7631944444444444</v>
      </c>
      <c r="CQ963" s="219">
        <v>0.65763888888888899</v>
      </c>
      <c r="CV963" s="219">
        <f t="shared" si="729"/>
        <v>0.54097222222222219</v>
      </c>
      <c r="CW963" s="219">
        <f t="shared" si="729"/>
        <v>0.75624999999999998</v>
      </c>
      <c r="CY963" s="219">
        <v>0.65763888888888899</v>
      </c>
      <c r="DL963" s="1"/>
      <c r="DM963" s="1"/>
    </row>
    <row r="964" spans="68:117" ht="15" hidden="1" customHeight="1">
      <c r="BP964" s="236">
        <f ca="1"/>
        <v>0.656944444444444</v>
      </c>
      <c r="CN964" s="219">
        <f t="shared" si="728"/>
        <v>0.43402777777777779</v>
      </c>
      <c r="CO964" s="219">
        <f t="shared" si="728"/>
        <v>0.76388888888888884</v>
      </c>
      <c r="CQ964" s="219">
        <v>0.65833333333333299</v>
      </c>
      <c r="CV964" s="219">
        <f t="shared" si="729"/>
        <v>0.54166666666666663</v>
      </c>
      <c r="CW964" s="219">
        <f t="shared" si="729"/>
        <v>0.75694444444444442</v>
      </c>
      <c r="CY964" s="219">
        <v>0.65833333333333299</v>
      </c>
      <c r="DL964" s="1"/>
      <c r="DM964" s="1"/>
    </row>
    <row r="965" spans="68:117" ht="15" hidden="1" customHeight="1">
      <c r="BP965" s="236">
        <f ca="1"/>
        <v>0.65763888888888899</v>
      </c>
      <c r="CN965" s="219">
        <f t="shared" si="728"/>
        <v>0.43472222222222223</v>
      </c>
      <c r="CO965" s="219">
        <f t="shared" si="728"/>
        <v>0.76458333333333328</v>
      </c>
      <c r="CQ965" s="219">
        <v>0.65902777777777799</v>
      </c>
      <c r="CV965" s="219">
        <f t="shared" si="729"/>
        <v>0.54236111111111107</v>
      </c>
      <c r="CW965" s="219">
        <f t="shared" si="729"/>
        <v>0.75763888888888886</v>
      </c>
      <c r="CY965" s="219">
        <v>0.65902777777777799</v>
      </c>
      <c r="DL965" s="1"/>
      <c r="DM965" s="1"/>
    </row>
    <row r="966" spans="68:117" ht="15" hidden="1" customHeight="1">
      <c r="BP966" s="236">
        <f ca="1"/>
        <v>0.65833333333333299</v>
      </c>
      <c r="CN966" s="219">
        <f t="shared" si="728"/>
        <v>0.43541666666666667</v>
      </c>
      <c r="CO966" s="219">
        <f t="shared" si="728"/>
        <v>0.76527777777777772</v>
      </c>
      <c r="CQ966" s="219">
        <v>0.65972222222222199</v>
      </c>
      <c r="CV966" s="219">
        <f t="shared" si="729"/>
        <v>0.54305555555555551</v>
      </c>
      <c r="CW966" s="219">
        <f t="shared" si="729"/>
        <v>0.7583333333333333</v>
      </c>
      <c r="CY966" s="219">
        <v>0.65972222222222199</v>
      </c>
      <c r="DL966" s="1"/>
      <c r="DM966" s="1"/>
    </row>
    <row r="967" spans="68:117" ht="15" hidden="1" customHeight="1">
      <c r="BP967" s="236">
        <f ca="1"/>
        <v>0.65902777777777799</v>
      </c>
      <c r="CN967" s="219">
        <f t="shared" si="728"/>
        <v>0.43611111111111112</v>
      </c>
      <c r="CO967" s="219">
        <f t="shared" si="728"/>
        <v>0.76597222222222217</v>
      </c>
      <c r="CQ967" s="219">
        <v>0.66041666666666698</v>
      </c>
      <c r="CV967" s="219">
        <f t="shared" si="729"/>
        <v>0.54374999999999996</v>
      </c>
      <c r="CW967" s="219">
        <f t="shared" si="729"/>
        <v>0.75902777777777775</v>
      </c>
      <c r="CY967" s="219">
        <v>0.66041666666666698</v>
      </c>
      <c r="DL967" s="1"/>
      <c r="DM967" s="1"/>
    </row>
    <row r="968" spans="68:117" ht="15" hidden="1" customHeight="1">
      <c r="BP968" s="236">
        <f ca="1"/>
        <v>0.65972222222222199</v>
      </c>
      <c r="CN968" s="219">
        <f t="shared" si="728"/>
        <v>0.43680555555555556</v>
      </c>
      <c r="CO968" s="219">
        <f t="shared" si="728"/>
        <v>0.76666666666666672</v>
      </c>
      <c r="CQ968" s="219">
        <v>0.66111111111111098</v>
      </c>
      <c r="CV968" s="219">
        <f t="shared" si="729"/>
        <v>0.5444444444444444</v>
      </c>
      <c r="CW968" s="219">
        <f t="shared" si="729"/>
        <v>0.75972222222222219</v>
      </c>
      <c r="CY968" s="219">
        <v>0.66111111111111098</v>
      </c>
      <c r="DL968" s="1"/>
      <c r="DM968" s="1"/>
    </row>
    <row r="969" spans="68:117" ht="15" hidden="1" customHeight="1">
      <c r="BP969" s="236">
        <f ca="1"/>
        <v>0.66041666666666698</v>
      </c>
      <c r="CN969" s="219">
        <f t="shared" si="728"/>
        <v>0.4375</v>
      </c>
      <c r="CO969" s="219">
        <f t="shared" si="728"/>
        <v>0.76736111111111116</v>
      </c>
      <c r="CQ969" s="219">
        <v>0.66180555555555598</v>
      </c>
      <c r="CV969" s="219">
        <f t="shared" si="729"/>
        <v>0.54513888888888884</v>
      </c>
      <c r="CW969" s="219">
        <f t="shared" si="729"/>
        <v>0.76041666666666663</v>
      </c>
      <c r="CY969" s="219">
        <v>0.66180555555555598</v>
      </c>
      <c r="DL969" s="1"/>
      <c r="DM969" s="1"/>
    </row>
    <row r="970" spans="68:117" ht="15" hidden="1" customHeight="1">
      <c r="BP970" s="236">
        <f ca="1"/>
        <v>0.66111111111111098</v>
      </c>
      <c r="CN970" s="219">
        <f t="shared" si="728"/>
        <v>0.43819444444444444</v>
      </c>
      <c r="CO970" s="219">
        <f t="shared" si="728"/>
        <v>0.7680555555555556</v>
      </c>
      <c r="CQ970" s="219">
        <v>0.66249999999999998</v>
      </c>
      <c r="CV970" s="219">
        <f t="shared" si="729"/>
        <v>0.54583333333333328</v>
      </c>
      <c r="CW970" s="219">
        <f t="shared" si="729"/>
        <v>0.76111111111111107</v>
      </c>
      <c r="CY970" s="219">
        <v>0.66249999999999998</v>
      </c>
      <c r="DL970" s="1"/>
      <c r="DM970" s="1"/>
    </row>
    <row r="971" spans="68:117" ht="15" hidden="1" customHeight="1">
      <c r="BP971" s="236">
        <f ca="1"/>
        <v>0.66180555555555598</v>
      </c>
      <c r="CN971" s="219">
        <f t="shared" si="728"/>
        <v>0.43888888888888888</v>
      </c>
      <c r="CO971" s="219">
        <f t="shared" si="728"/>
        <v>0.76875000000000004</v>
      </c>
      <c r="CQ971" s="219">
        <v>0.66319444444444398</v>
      </c>
      <c r="CV971" s="219">
        <f t="shared" si="729"/>
        <v>0.54652777777777772</v>
      </c>
      <c r="CW971" s="219">
        <f t="shared" si="729"/>
        <v>0.76180555555555551</v>
      </c>
      <c r="CY971" s="219">
        <v>0.66319444444444398</v>
      </c>
      <c r="DL971" s="1"/>
      <c r="DM971" s="1"/>
    </row>
    <row r="972" spans="68:117" ht="15" hidden="1" customHeight="1">
      <c r="BP972" s="236">
        <f ca="1"/>
        <v>0.66249999999999998</v>
      </c>
      <c r="CN972" s="219">
        <f t="shared" si="728"/>
        <v>0.43958333333333333</v>
      </c>
      <c r="CO972" s="219">
        <f t="shared" si="728"/>
        <v>0.76944444444444449</v>
      </c>
      <c r="CQ972" s="219">
        <v>0.66388888888888897</v>
      </c>
      <c r="CV972" s="219">
        <f t="shared" si="729"/>
        <v>0.54722222222222217</v>
      </c>
      <c r="CW972" s="219">
        <f t="shared" si="729"/>
        <v>0.76249999999999996</v>
      </c>
      <c r="CY972" s="219">
        <v>0.66388888888888897</v>
      </c>
      <c r="DL972" s="1"/>
      <c r="DM972" s="1"/>
    </row>
    <row r="973" spans="68:117" ht="15" hidden="1" customHeight="1">
      <c r="BP973" s="236">
        <f ca="1"/>
        <v>0.66319444444444398</v>
      </c>
      <c r="CN973" s="219">
        <f t="shared" si="728"/>
        <v>0.44027777777777777</v>
      </c>
      <c r="CO973" s="219">
        <f t="shared" si="728"/>
        <v>0.77013888888888893</v>
      </c>
      <c r="CQ973" s="219">
        <v>0.66458333333333297</v>
      </c>
      <c r="CV973" s="219">
        <f t="shared" si="729"/>
        <v>0.54791666666666672</v>
      </c>
      <c r="CW973" s="219">
        <f t="shared" si="729"/>
        <v>0.7631944444444444</v>
      </c>
      <c r="CY973" s="219">
        <v>0.66458333333333297</v>
      </c>
      <c r="DL973" s="1"/>
      <c r="DM973" s="1"/>
    </row>
    <row r="974" spans="68:117" ht="15" hidden="1" customHeight="1">
      <c r="BP974" s="236">
        <f ca="1"/>
        <v>0.66388888888888897</v>
      </c>
      <c r="CN974" s="219">
        <f t="shared" si="728"/>
        <v>0.44097222222222221</v>
      </c>
      <c r="CO974" s="219">
        <f t="shared" si="728"/>
        <v>0.77083333333333337</v>
      </c>
      <c r="CQ974" s="219">
        <v>0.66527777777777797</v>
      </c>
      <c r="CV974" s="219">
        <f t="shared" si="729"/>
        <v>0.54861111111111116</v>
      </c>
      <c r="CW974" s="219">
        <f t="shared" si="729"/>
        <v>0.76388888888888884</v>
      </c>
      <c r="CY974" s="219">
        <v>0.66527777777777797</v>
      </c>
      <c r="DL974" s="1"/>
      <c r="DM974" s="1"/>
    </row>
    <row r="975" spans="68:117" ht="15" hidden="1" customHeight="1">
      <c r="BP975" s="236">
        <f ca="1"/>
        <v>0.66458333333333297</v>
      </c>
      <c r="CN975" s="219">
        <f t="shared" si="728"/>
        <v>0.44166666666666665</v>
      </c>
      <c r="CO975" s="219">
        <f t="shared" si="728"/>
        <v>0.77152777777777781</v>
      </c>
      <c r="CQ975" s="219">
        <v>0.66597222222222197</v>
      </c>
      <c r="CV975" s="219">
        <f t="shared" si="729"/>
        <v>0.5493055555555556</v>
      </c>
      <c r="CW975" s="219">
        <f t="shared" si="729"/>
        <v>0.76458333333333328</v>
      </c>
      <c r="CY975" s="219">
        <v>0.66597222222222197</v>
      </c>
      <c r="DL975" s="1"/>
      <c r="DM975" s="1"/>
    </row>
    <row r="976" spans="68:117" ht="15" hidden="1" customHeight="1">
      <c r="BP976" s="236">
        <f ca="1"/>
        <v>0.66527777777777797</v>
      </c>
      <c r="CN976" s="219">
        <f t="shared" ref="CN976:CO991" si="730">IF(CN975=1,TIME(0,1,0),TIME(HOUR(CN975),MINUTE(CN975),0)+TIME(0,1,0))</f>
        <v>0.44236111111111109</v>
      </c>
      <c r="CO976" s="219">
        <f t="shared" si="730"/>
        <v>0.77222222222222225</v>
      </c>
      <c r="CQ976" s="219">
        <v>0.66666666666666696</v>
      </c>
      <c r="CV976" s="219">
        <f t="shared" ref="CV976:CW991" si="731">IF(CV975=1,TIME(0,1,0),TIME(HOUR(CV975),MINUTE(CV975),0)+TIME(0,1,0))</f>
        <v>0.55000000000000004</v>
      </c>
      <c r="CW976" s="219">
        <f t="shared" si="731"/>
        <v>0.76527777777777772</v>
      </c>
      <c r="CY976" s="219">
        <v>0.66666666666666696</v>
      </c>
      <c r="DL976" s="1"/>
      <c r="DM976" s="1"/>
    </row>
    <row r="977" spans="68:117" ht="15" hidden="1" customHeight="1">
      <c r="BP977" s="236">
        <f ca="1"/>
        <v>0.66597222222222197</v>
      </c>
      <c r="CN977" s="219">
        <f t="shared" si="730"/>
        <v>0.44305555555555554</v>
      </c>
      <c r="CO977" s="219">
        <f t="shared" si="730"/>
        <v>0.7729166666666667</v>
      </c>
      <c r="CQ977" s="219">
        <v>0.66736111111111096</v>
      </c>
      <c r="CV977" s="219">
        <f t="shared" si="731"/>
        <v>0.55069444444444449</v>
      </c>
      <c r="CW977" s="219">
        <f t="shared" si="731"/>
        <v>0.76597222222222217</v>
      </c>
      <c r="CY977" s="219">
        <v>0.66736111111111096</v>
      </c>
      <c r="DL977" s="1"/>
      <c r="DM977" s="1"/>
    </row>
    <row r="978" spans="68:117" ht="15" hidden="1" customHeight="1">
      <c r="BP978" s="236">
        <f ca="1"/>
        <v>0.66666666666666696</v>
      </c>
      <c r="CN978" s="219">
        <f t="shared" si="730"/>
        <v>0.44374999999999998</v>
      </c>
      <c r="CO978" s="219">
        <f t="shared" si="730"/>
        <v>0.77361111111111114</v>
      </c>
      <c r="CQ978" s="219">
        <v>0.66805555555555596</v>
      </c>
      <c r="CV978" s="219">
        <f t="shared" si="731"/>
        <v>0.55138888888888893</v>
      </c>
      <c r="CW978" s="219">
        <f t="shared" si="731"/>
        <v>0.76666666666666672</v>
      </c>
      <c r="CY978" s="219">
        <v>0.66805555555555596</v>
      </c>
      <c r="DL978" s="1"/>
      <c r="DM978" s="1"/>
    </row>
    <row r="979" spans="68:117" ht="15" hidden="1" customHeight="1">
      <c r="BP979" s="236">
        <f ca="1"/>
        <v>0.66736111111111096</v>
      </c>
      <c r="CN979" s="219">
        <f t="shared" si="730"/>
        <v>0.44444444444444442</v>
      </c>
      <c r="CO979" s="219">
        <f t="shared" si="730"/>
        <v>0.77430555555555558</v>
      </c>
      <c r="CQ979" s="219">
        <v>0.66874999999999996</v>
      </c>
      <c r="CV979" s="219">
        <f t="shared" si="731"/>
        <v>0.55208333333333337</v>
      </c>
      <c r="CW979" s="219">
        <f t="shared" si="731"/>
        <v>0.76736111111111116</v>
      </c>
      <c r="CY979" s="219">
        <v>0.66874999999999996</v>
      </c>
      <c r="DL979" s="1"/>
      <c r="DM979" s="1"/>
    </row>
    <row r="980" spans="68:117" ht="15" hidden="1" customHeight="1">
      <c r="BP980" s="236">
        <f ca="1"/>
        <v>0.66805555555555596</v>
      </c>
      <c r="CN980" s="219">
        <f t="shared" si="730"/>
        <v>0.44513888888888886</v>
      </c>
      <c r="CO980" s="219">
        <f t="shared" si="730"/>
        <v>0.77500000000000002</v>
      </c>
      <c r="CQ980" s="219">
        <v>0.66944444444444495</v>
      </c>
      <c r="CV980" s="219">
        <f t="shared" si="731"/>
        <v>0.55277777777777781</v>
      </c>
      <c r="CW980" s="219">
        <f t="shared" si="731"/>
        <v>0.7680555555555556</v>
      </c>
      <c r="CY980" s="219">
        <v>0.66944444444444495</v>
      </c>
      <c r="DL980" s="1"/>
      <c r="DM980" s="1"/>
    </row>
    <row r="981" spans="68:117" ht="15" hidden="1" customHeight="1">
      <c r="BP981" s="236">
        <f ca="1"/>
        <v>0.66874999999999996</v>
      </c>
      <c r="CN981" s="219">
        <f t="shared" si="730"/>
        <v>0.4458333333333333</v>
      </c>
      <c r="CO981" s="219">
        <f t="shared" si="730"/>
        <v>0.77569444444444446</v>
      </c>
      <c r="CQ981" s="219">
        <v>0.67013888888888895</v>
      </c>
      <c r="CV981" s="219">
        <f t="shared" si="731"/>
        <v>0.55347222222222225</v>
      </c>
      <c r="CW981" s="219">
        <f t="shared" si="731"/>
        <v>0.76875000000000004</v>
      </c>
      <c r="CY981" s="219">
        <v>0.67013888888888895</v>
      </c>
      <c r="DL981" s="1"/>
      <c r="DM981" s="1"/>
    </row>
    <row r="982" spans="68:117" ht="15" hidden="1" customHeight="1">
      <c r="BP982" s="236">
        <f ca="1"/>
        <v>0.66944444444444495</v>
      </c>
      <c r="CN982" s="219">
        <f t="shared" si="730"/>
        <v>0.4465277777777778</v>
      </c>
      <c r="CO982" s="219">
        <f t="shared" si="730"/>
        <v>0.77638888888888891</v>
      </c>
      <c r="CQ982" s="219">
        <v>0.67083333333333295</v>
      </c>
      <c r="CV982" s="219">
        <f t="shared" si="731"/>
        <v>0.5541666666666667</v>
      </c>
      <c r="CW982" s="219">
        <f t="shared" si="731"/>
        <v>0.76944444444444449</v>
      </c>
      <c r="CY982" s="219">
        <v>0.67083333333333295</v>
      </c>
      <c r="DL982" s="1"/>
      <c r="DM982" s="1"/>
    </row>
    <row r="983" spans="68:117" ht="15" hidden="1" customHeight="1">
      <c r="BP983" s="236">
        <f ca="1"/>
        <v>0.67013888888888895</v>
      </c>
      <c r="CN983" s="219">
        <f t="shared" si="730"/>
        <v>0.44722222222222224</v>
      </c>
      <c r="CO983" s="219">
        <f t="shared" si="730"/>
        <v>0.77708333333333335</v>
      </c>
      <c r="CQ983" s="219">
        <v>0.67152777777777795</v>
      </c>
      <c r="CV983" s="219">
        <f t="shared" si="731"/>
        <v>0.55486111111111114</v>
      </c>
      <c r="CW983" s="219">
        <f t="shared" si="731"/>
        <v>0.77013888888888893</v>
      </c>
      <c r="CY983" s="219">
        <v>0.67152777777777795</v>
      </c>
      <c r="DL983" s="1"/>
      <c r="DM983" s="1"/>
    </row>
    <row r="984" spans="68:117" ht="15" hidden="1" customHeight="1">
      <c r="BP984" s="236">
        <f ca="1"/>
        <v>0.67083333333333295</v>
      </c>
      <c r="CN984" s="219">
        <f t="shared" si="730"/>
        <v>0.44791666666666669</v>
      </c>
      <c r="CO984" s="219">
        <f t="shared" si="730"/>
        <v>0.77777777777777779</v>
      </c>
      <c r="CQ984" s="219">
        <v>0.67222222222222205</v>
      </c>
      <c r="CV984" s="219">
        <f t="shared" si="731"/>
        <v>0.55555555555555558</v>
      </c>
      <c r="CW984" s="219">
        <f t="shared" si="731"/>
        <v>0.77083333333333337</v>
      </c>
      <c r="CY984" s="219">
        <v>0.67222222222222205</v>
      </c>
      <c r="DL984" s="1"/>
      <c r="DM984" s="1"/>
    </row>
    <row r="985" spans="68:117" ht="15" hidden="1" customHeight="1">
      <c r="BP985" s="236">
        <f ca="1"/>
        <v>0.67152777777777795</v>
      </c>
      <c r="CN985" s="219">
        <f t="shared" si="730"/>
        <v>0.44861111111111113</v>
      </c>
      <c r="CO985" s="219">
        <f t="shared" si="730"/>
        <v>0.77847222222222223</v>
      </c>
      <c r="CQ985" s="219">
        <v>0.67291666666666705</v>
      </c>
      <c r="CV985" s="219">
        <f t="shared" si="731"/>
        <v>0.55625000000000002</v>
      </c>
      <c r="CW985" s="219">
        <f t="shared" si="731"/>
        <v>0.77152777777777781</v>
      </c>
      <c r="CY985" s="219">
        <v>0.67291666666666705</v>
      </c>
      <c r="DL985" s="1"/>
      <c r="DM985" s="1"/>
    </row>
    <row r="986" spans="68:117" ht="15" hidden="1" customHeight="1">
      <c r="BP986" s="236">
        <f ca="1"/>
        <v>0.67222222222222205</v>
      </c>
      <c r="CN986" s="219">
        <f t="shared" si="730"/>
        <v>0.44930555555555557</v>
      </c>
      <c r="CO986" s="219">
        <f t="shared" si="730"/>
        <v>0.77916666666666667</v>
      </c>
      <c r="CQ986" s="219">
        <v>0.67361111111111105</v>
      </c>
      <c r="CV986" s="219">
        <f t="shared" si="731"/>
        <v>0.55694444444444446</v>
      </c>
      <c r="CW986" s="219">
        <f t="shared" si="731"/>
        <v>0.77222222222222225</v>
      </c>
      <c r="CY986" s="219">
        <v>0.67361111111111105</v>
      </c>
      <c r="DL986" s="1"/>
      <c r="DM986" s="1"/>
    </row>
    <row r="987" spans="68:117" ht="15" hidden="1" customHeight="1">
      <c r="BP987" s="236">
        <f ca="1"/>
        <v>0.67291666666666705</v>
      </c>
      <c r="CN987" s="219">
        <f t="shared" si="730"/>
        <v>0.45</v>
      </c>
      <c r="CO987" s="219">
        <f t="shared" si="730"/>
        <v>0.77986111111111112</v>
      </c>
      <c r="CQ987" s="219">
        <v>0.67430555555555605</v>
      </c>
      <c r="CV987" s="219">
        <f t="shared" si="731"/>
        <v>0.55763888888888891</v>
      </c>
      <c r="CW987" s="219">
        <f t="shared" si="731"/>
        <v>0.7729166666666667</v>
      </c>
      <c r="CY987" s="219">
        <v>0.67430555555555605</v>
      </c>
      <c r="DL987" s="1"/>
      <c r="DM987" s="1"/>
    </row>
    <row r="988" spans="68:117" ht="15" hidden="1" customHeight="1">
      <c r="BP988" s="236">
        <f ca="1"/>
        <v>0.67361111111111105</v>
      </c>
      <c r="CN988" s="219">
        <f t="shared" si="730"/>
        <v>0.45069444444444445</v>
      </c>
      <c r="CO988" s="219">
        <f t="shared" si="730"/>
        <v>0.78055555555555556</v>
      </c>
      <c r="CQ988" s="219">
        <v>0.67500000000000004</v>
      </c>
      <c r="CV988" s="219">
        <f t="shared" si="731"/>
        <v>0.55833333333333335</v>
      </c>
      <c r="CW988" s="219">
        <f t="shared" si="731"/>
        <v>0.77361111111111114</v>
      </c>
      <c r="CY988" s="219">
        <v>0.67500000000000004</v>
      </c>
      <c r="DL988" s="1"/>
      <c r="DM988" s="1"/>
    </row>
    <row r="989" spans="68:117" ht="15" hidden="1" customHeight="1">
      <c r="BP989" s="236">
        <f ca="1"/>
        <v>0.67430555555555605</v>
      </c>
      <c r="CN989" s="219">
        <f t="shared" si="730"/>
        <v>0.4513888888888889</v>
      </c>
      <c r="CO989" s="219">
        <f t="shared" si="730"/>
        <v>0.78125</v>
      </c>
      <c r="CQ989" s="219">
        <v>0.67569444444444404</v>
      </c>
      <c r="CV989" s="219">
        <f t="shared" si="731"/>
        <v>0.55902777777777779</v>
      </c>
      <c r="CW989" s="219">
        <f t="shared" si="731"/>
        <v>0.77430555555555558</v>
      </c>
      <c r="CY989" s="219">
        <v>0.67569444444444404</v>
      </c>
      <c r="DL989" s="1"/>
      <c r="DM989" s="1"/>
    </row>
    <row r="990" spans="68:117" ht="15" hidden="1" customHeight="1">
      <c r="BP990" s="236">
        <f ca="1"/>
        <v>0.67500000000000004</v>
      </c>
      <c r="CN990" s="219">
        <f t="shared" si="730"/>
        <v>0.45208333333333334</v>
      </c>
      <c r="CO990" s="219">
        <f t="shared" si="730"/>
        <v>0.78194444444444444</v>
      </c>
      <c r="CQ990" s="219">
        <v>0.67638888888888904</v>
      </c>
      <c r="CV990" s="219">
        <f t="shared" si="731"/>
        <v>0.55972222222222223</v>
      </c>
      <c r="CW990" s="219">
        <f t="shared" si="731"/>
        <v>0.77500000000000002</v>
      </c>
      <c r="CY990" s="219">
        <v>0.67638888888888904</v>
      </c>
      <c r="DL990" s="1"/>
      <c r="DM990" s="1"/>
    </row>
    <row r="991" spans="68:117" ht="15" hidden="1" customHeight="1">
      <c r="BP991" s="236">
        <f ca="1"/>
        <v>0.67569444444444404</v>
      </c>
      <c r="CN991" s="219">
        <f t="shared" si="730"/>
        <v>0.45277777777777778</v>
      </c>
      <c r="CO991" s="219">
        <f t="shared" si="730"/>
        <v>0.78263888888888888</v>
      </c>
      <c r="CQ991" s="219">
        <v>0.67708333333333304</v>
      </c>
      <c r="CV991" s="219">
        <f t="shared" si="731"/>
        <v>0.56041666666666667</v>
      </c>
      <c r="CW991" s="219">
        <f t="shared" si="731"/>
        <v>0.77569444444444446</v>
      </c>
      <c r="CY991" s="219">
        <v>0.67708333333333304</v>
      </c>
      <c r="DL991" s="1"/>
      <c r="DM991" s="1"/>
    </row>
    <row r="992" spans="68:117" ht="15" hidden="1" customHeight="1">
      <c r="BP992" s="236">
        <f ca="1"/>
        <v>0.67638888888888904</v>
      </c>
      <c r="CN992" s="219">
        <f t="shared" ref="CN992:CO1007" si="732">IF(CN991=1,TIME(0,1,0),TIME(HOUR(CN991),MINUTE(CN991),0)+TIME(0,1,0))</f>
        <v>0.45347222222222222</v>
      </c>
      <c r="CO992" s="219">
        <f t="shared" si="732"/>
        <v>0.78333333333333333</v>
      </c>
      <c r="CQ992" s="219">
        <v>0.67777777777777803</v>
      </c>
      <c r="CV992" s="219">
        <f t="shared" ref="CV992:CW1007" si="733">IF(CV991=1,TIME(0,1,0),TIME(HOUR(CV991),MINUTE(CV991),0)+TIME(0,1,0))</f>
        <v>0.56111111111111112</v>
      </c>
      <c r="CW992" s="219">
        <f t="shared" si="733"/>
        <v>0.77638888888888891</v>
      </c>
      <c r="CY992" s="219">
        <v>0.67777777777777803</v>
      </c>
      <c r="DL992" s="1"/>
      <c r="DM992" s="1"/>
    </row>
    <row r="993" spans="68:117" ht="15" hidden="1" customHeight="1">
      <c r="BP993" s="236">
        <f ca="1"/>
        <v>0.67708333333333304</v>
      </c>
      <c r="CN993" s="219">
        <f t="shared" si="732"/>
        <v>0.45416666666666666</v>
      </c>
      <c r="CO993" s="219">
        <f t="shared" si="732"/>
        <v>0.78402777777777777</v>
      </c>
      <c r="CQ993" s="219">
        <v>0.67847222222222203</v>
      </c>
      <c r="CV993" s="219">
        <f t="shared" si="733"/>
        <v>0.56180555555555556</v>
      </c>
      <c r="CW993" s="219">
        <f t="shared" si="733"/>
        <v>0.77708333333333335</v>
      </c>
      <c r="CY993" s="219">
        <v>0.67847222222222203</v>
      </c>
      <c r="DL993" s="1"/>
      <c r="DM993" s="1"/>
    </row>
    <row r="994" spans="68:117" ht="15" hidden="1" customHeight="1">
      <c r="BP994" s="236">
        <f ca="1"/>
        <v>0.67777777777777803</v>
      </c>
      <c r="CN994" s="219">
        <f t="shared" si="732"/>
        <v>0.4548611111111111</v>
      </c>
      <c r="CO994" s="219">
        <f t="shared" si="732"/>
        <v>0.78472222222222221</v>
      </c>
      <c r="CQ994" s="219">
        <v>0.67916666666666703</v>
      </c>
      <c r="CV994" s="219">
        <f t="shared" si="733"/>
        <v>0.5625</v>
      </c>
      <c r="CW994" s="219">
        <f t="shared" si="733"/>
        <v>0.77777777777777779</v>
      </c>
      <c r="CY994" s="219">
        <v>0.67916666666666703</v>
      </c>
      <c r="DL994" s="1"/>
      <c r="DM994" s="1"/>
    </row>
    <row r="995" spans="68:117" ht="15" hidden="1" customHeight="1">
      <c r="BP995" s="236">
        <f ca="1"/>
        <v>0.67847222222222203</v>
      </c>
      <c r="CN995" s="219">
        <f t="shared" si="732"/>
        <v>0.45555555555555555</v>
      </c>
      <c r="CO995" s="219">
        <f t="shared" si="732"/>
        <v>0.78541666666666665</v>
      </c>
      <c r="CQ995" s="219">
        <v>0.67986111111111103</v>
      </c>
      <c r="CV995" s="219">
        <f t="shared" si="733"/>
        <v>0.56319444444444444</v>
      </c>
      <c r="CW995" s="219">
        <f t="shared" si="733"/>
        <v>0.77847222222222223</v>
      </c>
      <c r="CY995" s="219">
        <v>0.67986111111111103</v>
      </c>
      <c r="DL995" s="1"/>
      <c r="DM995" s="1"/>
    </row>
    <row r="996" spans="68:117" ht="15" hidden="1" customHeight="1">
      <c r="BP996" s="236">
        <f ca="1"/>
        <v>0.67916666666666703</v>
      </c>
      <c r="CN996" s="219">
        <f t="shared" si="732"/>
        <v>0.45624999999999999</v>
      </c>
      <c r="CO996" s="219">
        <f t="shared" si="732"/>
        <v>0.78611111111111109</v>
      </c>
      <c r="CQ996" s="219">
        <v>0.68055555555555602</v>
      </c>
      <c r="CV996" s="219">
        <f t="shared" si="733"/>
        <v>0.56388888888888888</v>
      </c>
      <c r="CW996" s="219">
        <f t="shared" si="733"/>
        <v>0.77916666666666667</v>
      </c>
      <c r="CY996" s="219">
        <v>0.68055555555555602</v>
      </c>
      <c r="DL996" s="1"/>
      <c r="DM996" s="1"/>
    </row>
    <row r="997" spans="68:117" ht="15" hidden="1" customHeight="1">
      <c r="BP997" s="236">
        <f ca="1"/>
        <v>0.67986111111111103</v>
      </c>
      <c r="CN997" s="219">
        <f t="shared" si="732"/>
        <v>0.45694444444444443</v>
      </c>
      <c r="CO997" s="219">
        <f t="shared" si="732"/>
        <v>0.78680555555555554</v>
      </c>
      <c r="CQ997" s="219">
        <v>0.68125000000000002</v>
      </c>
      <c r="CV997" s="219">
        <f t="shared" si="733"/>
        <v>0.56458333333333333</v>
      </c>
      <c r="CW997" s="219">
        <f t="shared" si="733"/>
        <v>0.77986111111111112</v>
      </c>
      <c r="CY997" s="219">
        <v>0.68125000000000002</v>
      </c>
      <c r="DL997" s="1"/>
      <c r="DM997" s="1"/>
    </row>
    <row r="998" spans="68:117" ht="15" hidden="1" customHeight="1">
      <c r="BP998" s="236">
        <f ca="1"/>
        <v>0.68055555555555602</v>
      </c>
      <c r="CN998" s="219">
        <f t="shared" si="732"/>
        <v>0.45763888888888887</v>
      </c>
      <c r="CO998" s="219">
        <f t="shared" si="732"/>
        <v>0.78749999999999998</v>
      </c>
      <c r="CQ998" s="219">
        <v>0.68194444444444402</v>
      </c>
      <c r="CV998" s="219">
        <f t="shared" si="733"/>
        <v>0.56527777777777777</v>
      </c>
      <c r="CW998" s="219">
        <f t="shared" si="733"/>
        <v>0.78055555555555556</v>
      </c>
      <c r="CY998" s="219">
        <v>0.68194444444444402</v>
      </c>
      <c r="DL998" s="1"/>
      <c r="DM998" s="1"/>
    </row>
    <row r="999" spans="68:117" ht="15" hidden="1" customHeight="1">
      <c r="BP999" s="236">
        <f ca="1"/>
        <v>0.68125000000000002</v>
      </c>
      <c r="CN999" s="219">
        <f t="shared" si="732"/>
        <v>0.45833333333333331</v>
      </c>
      <c r="CO999" s="219">
        <f t="shared" si="732"/>
        <v>0.78819444444444442</v>
      </c>
      <c r="CQ999" s="219">
        <v>0.68263888888888902</v>
      </c>
      <c r="CV999" s="219">
        <f t="shared" si="733"/>
        <v>0.56597222222222221</v>
      </c>
      <c r="CW999" s="219">
        <f t="shared" si="733"/>
        <v>0.78125</v>
      </c>
      <c r="CY999" s="219">
        <v>0.68263888888888902</v>
      </c>
      <c r="DL999" s="1"/>
      <c r="DM999" s="1"/>
    </row>
    <row r="1000" spans="68:117" ht="15" hidden="1" customHeight="1">
      <c r="BP1000" s="236">
        <f ca="1"/>
        <v>0.68194444444444402</v>
      </c>
      <c r="CN1000" s="219">
        <f t="shared" si="732"/>
        <v>0.45902777777777776</v>
      </c>
      <c r="CO1000" s="219">
        <f t="shared" si="732"/>
        <v>0.78888888888888886</v>
      </c>
      <c r="CQ1000" s="219">
        <v>0.68333333333333302</v>
      </c>
      <c r="CV1000" s="219">
        <f t="shared" si="733"/>
        <v>0.56666666666666665</v>
      </c>
      <c r="CW1000" s="219">
        <f t="shared" si="733"/>
        <v>0.78194444444444444</v>
      </c>
      <c r="CY1000" s="219">
        <v>0.68333333333333302</v>
      </c>
      <c r="DL1000" s="1"/>
      <c r="DM1000" s="1"/>
    </row>
    <row r="1001" spans="68:117" ht="15" hidden="1" customHeight="1">
      <c r="BP1001" s="236">
        <f ca="1"/>
        <v>0.68263888888888902</v>
      </c>
      <c r="CN1001" s="219">
        <f t="shared" si="732"/>
        <v>0.4597222222222222</v>
      </c>
      <c r="CO1001" s="219">
        <f t="shared" si="732"/>
        <v>0.7895833333333333</v>
      </c>
      <c r="CQ1001" s="219">
        <v>0.68402777777777801</v>
      </c>
      <c r="CV1001" s="219">
        <f t="shared" si="733"/>
        <v>0.56736111111111109</v>
      </c>
      <c r="CW1001" s="219">
        <f t="shared" si="733"/>
        <v>0.78263888888888888</v>
      </c>
      <c r="CY1001" s="219">
        <v>0.68402777777777801</v>
      </c>
      <c r="DL1001" s="1"/>
      <c r="DM1001" s="1"/>
    </row>
    <row r="1002" spans="68:117" ht="15" hidden="1" customHeight="1">
      <c r="BP1002" s="236">
        <f ca="1"/>
        <v>0.68333333333333302</v>
      </c>
      <c r="CN1002" s="219">
        <f t="shared" si="732"/>
        <v>0.46041666666666664</v>
      </c>
      <c r="CO1002" s="219">
        <f t="shared" si="732"/>
        <v>0.79027777777777775</v>
      </c>
      <c r="CQ1002" s="219">
        <v>0.68472222222222201</v>
      </c>
      <c r="CV1002" s="219">
        <f t="shared" si="733"/>
        <v>0.56805555555555554</v>
      </c>
      <c r="CW1002" s="219">
        <f t="shared" si="733"/>
        <v>0.78333333333333333</v>
      </c>
      <c r="CY1002" s="219">
        <v>0.68472222222222201</v>
      </c>
      <c r="DL1002" s="1"/>
      <c r="DM1002" s="1"/>
    </row>
    <row r="1003" spans="68:117" ht="15" hidden="1" customHeight="1">
      <c r="BP1003" s="236">
        <f ca="1"/>
        <v>0.68402777777777801</v>
      </c>
      <c r="CN1003" s="219">
        <f t="shared" si="732"/>
        <v>0.46111111111111108</v>
      </c>
      <c r="CO1003" s="219">
        <f t="shared" si="732"/>
        <v>0.79097222222222219</v>
      </c>
      <c r="CQ1003" s="219">
        <v>0.68541666666666701</v>
      </c>
      <c r="CV1003" s="219">
        <f t="shared" si="733"/>
        <v>0.56874999999999998</v>
      </c>
      <c r="CW1003" s="219">
        <f t="shared" si="733"/>
        <v>0.78402777777777777</v>
      </c>
      <c r="CY1003" s="219">
        <v>0.68541666666666701</v>
      </c>
      <c r="DL1003" s="1"/>
      <c r="DM1003" s="1"/>
    </row>
    <row r="1004" spans="68:117" ht="15" hidden="1" customHeight="1">
      <c r="BP1004" s="236">
        <f ca="1"/>
        <v>0.68472222222222201</v>
      </c>
      <c r="CN1004" s="219">
        <f t="shared" si="732"/>
        <v>0.46180555555555558</v>
      </c>
      <c r="CO1004" s="219">
        <f t="shared" si="732"/>
        <v>0.79166666666666663</v>
      </c>
      <c r="CQ1004" s="219">
        <v>0.68611111111111101</v>
      </c>
      <c r="CV1004" s="219">
        <f t="shared" si="733"/>
        <v>0.56944444444444442</v>
      </c>
      <c r="CW1004" s="219">
        <f t="shared" si="733"/>
        <v>0.78472222222222221</v>
      </c>
      <c r="CY1004" s="219">
        <v>0.68611111111111101</v>
      </c>
      <c r="DL1004" s="1"/>
      <c r="DM1004" s="1"/>
    </row>
    <row r="1005" spans="68:117" ht="15" hidden="1" customHeight="1">
      <c r="BP1005" s="236">
        <f ca="1"/>
        <v>0.68541666666666701</v>
      </c>
      <c r="CN1005" s="219">
        <f t="shared" si="732"/>
        <v>0.46250000000000002</v>
      </c>
      <c r="CO1005" s="219">
        <f t="shared" si="732"/>
        <v>0.79236111111111107</v>
      </c>
      <c r="CQ1005" s="219">
        <v>0.686805555555556</v>
      </c>
      <c r="CV1005" s="219">
        <f t="shared" si="733"/>
        <v>0.57013888888888886</v>
      </c>
      <c r="CW1005" s="219">
        <f t="shared" si="733"/>
        <v>0.78541666666666665</v>
      </c>
      <c r="CY1005" s="219">
        <v>0.686805555555556</v>
      </c>
      <c r="DL1005" s="1"/>
      <c r="DM1005" s="1"/>
    </row>
    <row r="1006" spans="68:117" ht="15" hidden="1" customHeight="1">
      <c r="BP1006" s="236">
        <f ca="1"/>
        <v>0.68611111111111101</v>
      </c>
      <c r="CN1006" s="219">
        <f t="shared" si="732"/>
        <v>0.46319444444444446</v>
      </c>
      <c r="CO1006" s="219">
        <f t="shared" si="732"/>
        <v>0.79305555555555551</v>
      </c>
      <c r="CQ1006" s="219">
        <v>0.6875</v>
      </c>
      <c r="CV1006" s="219">
        <f t="shared" si="733"/>
        <v>0.5708333333333333</v>
      </c>
      <c r="CW1006" s="219">
        <f t="shared" si="733"/>
        <v>0.78611111111111109</v>
      </c>
      <c r="CY1006" s="219">
        <v>0.6875</v>
      </c>
      <c r="DL1006" s="1"/>
      <c r="DM1006" s="1"/>
    </row>
    <row r="1007" spans="68:117" ht="15" hidden="1" customHeight="1">
      <c r="BP1007" s="236">
        <f ca="1"/>
        <v>0.686805555555556</v>
      </c>
      <c r="CN1007" s="219">
        <f t="shared" si="732"/>
        <v>0.46388888888888891</v>
      </c>
      <c r="CO1007" s="219">
        <f t="shared" si="732"/>
        <v>0.79374999999999996</v>
      </c>
      <c r="CQ1007" s="219">
        <v>0.688194444444444</v>
      </c>
      <c r="CV1007" s="219">
        <f t="shared" si="733"/>
        <v>0.57152777777777775</v>
      </c>
      <c r="CW1007" s="219">
        <f t="shared" si="733"/>
        <v>0.78680555555555554</v>
      </c>
      <c r="CY1007" s="219">
        <v>0.688194444444444</v>
      </c>
      <c r="DL1007" s="1"/>
      <c r="DM1007" s="1"/>
    </row>
    <row r="1008" spans="68:117" ht="15" hidden="1" customHeight="1">
      <c r="BP1008" s="236">
        <f ca="1"/>
        <v>0.6875</v>
      </c>
      <c r="CN1008" s="219">
        <f t="shared" ref="CN1008:CO1023" si="734">IF(CN1007=1,TIME(0,1,0),TIME(HOUR(CN1007),MINUTE(CN1007),0)+TIME(0,1,0))</f>
        <v>0.46458333333333335</v>
      </c>
      <c r="CO1008" s="219">
        <f t="shared" si="734"/>
        <v>0.7944444444444444</v>
      </c>
      <c r="CQ1008" s="219">
        <v>0.68888888888888899</v>
      </c>
      <c r="CV1008" s="219">
        <f t="shared" ref="CV1008:CW1023" si="735">IF(CV1007=1,TIME(0,1,0),TIME(HOUR(CV1007),MINUTE(CV1007),0)+TIME(0,1,0))</f>
        <v>0.57222222222222219</v>
      </c>
      <c r="CW1008" s="219">
        <f t="shared" si="735"/>
        <v>0.78749999999999998</v>
      </c>
      <c r="CY1008" s="219">
        <v>0.68888888888888899</v>
      </c>
      <c r="DL1008" s="1"/>
      <c r="DM1008" s="1"/>
    </row>
    <row r="1009" spans="68:117" ht="15" hidden="1" customHeight="1">
      <c r="BP1009" s="236">
        <f ca="1"/>
        <v>0.688194444444444</v>
      </c>
      <c r="CN1009" s="219">
        <f t="shared" si="734"/>
        <v>0.46527777777777779</v>
      </c>
      <c r="CO1009" s="219">
        <f t="shared" si="734"/>
        <v>0.79513888888888884</v>
      </c>
      <c r="CQ1009" s="219">
        <v>0.68958333333333299</v>
      </c>
      <c r="CV1009" s="219">
        <f t="shared" si="735"/>
        <v>0.57291666666666663</v>
      </c>
      <c r="CW1009" s="219">
        <f t="shared" si="735"/>
        <v>0.78819444444444442</v>
      </c>
      <c r="CY1009" s="219">
        <v>0.68958333333333299</v>
      </c>
      <c r="DL1009" s="1"/>
      <c r="DM1009" s="1"/>
    </row>
    <row r="1010" spans="68:117" ht="15" hidden="1" customHeight="1">
      <c r="BP1010" s="236">
        <f ca="1"/>
        <v>0.68888888888888899</v>
      </c>
      <c r="CN1010" s="219">
        <f t="shared" si="734"/>
        <v>0.46597222222222223</v>
      </c>
      <c r="CO1010" s="219">
        <f t="shared" si="734"/>
        <v>0.79583333333333328</v>
      </c>
      <c r="CQ1010" s="219">
        <v>0.69027777777777799</v>
      </c>
      <c r="CV1010" s="219">
        <f t="shared" si="735"/>
        <v>0.57361111111111107</v>
      </c>
      <c r="CW1010" s="219">
        <f t="shared" si="735"/>
        <v>0.78888888888888886</v>
      </c>
      <c r="CY1010" s="219">
        <v>0.69027777777777799</v>
      </c>
      <c r="DL1010" s="1"/>
      <c r="DM1010" s="1"/>
    </row>
    <row r="1011" spans="68:117" ht="15" hidden="1" customHeight="1">
      <c r="BP1011" s="236">
        <f ca="1"/>
        <v>0.68958333333333299</v>
      </c>
      <c r="CN1011" s="219">
        <f t="shared" si="734"/>
        <v>0.46666666666666667</v>
      </c>
      <c r="CO1011" s="219">
        <f t="shared" si="734"/>
        <v>0.79652777777777772</v>
      </c>
      <c r="CQ1011" s="219">
        <v>0.69097222222222199</v>
      </c>
      <c r="CV1011" s="219">
        <f t="shared" si="735"/>
        <v>0.57430555555555551</v>
      </c>
      <c r="CW1011" s="219">
        <f t="shared" si="735"/>
        <v>0.7895833333333333</v>
      </c>
      <c r="CY1011" s="219">
        <v>0.69097222222222199</v>
      </c>
      <c r="DL1011" s="1"/>
      <c r="DM1011" s="1"/>
    </row>
    <row r="1012" spans="68:117" ht="15" hidden="1" customHeight="1">
      <c r="BP1012" s="236">
        <f ca="1"/>
        <v>0.69027777777777799</v>
      </c>
      <c r="CN1012" s="219">
        <f t="shared" si="734"/>
        <v>0.46736111111111112</v>
      </c>
      <c r="CO1012" s="219">
        <f t="shared" si="734"/>
        <v>0.79722222222222217</v>
      </c>
      <c r="CQ1012" s="219">
        <v>0.69166666666666698</v>
      </c>
      <c r="CV1012" s="219">
        <f t="shared" si="735"/>
        <v>0.57499999999999996</v>
      </c>
      <c r="CW1012" s="219">
        <f t="shared" si="735"/>
        <v>0.79027777777777775</v>
      </c>
      <c r="CY1012" s="219">
        <v>0.69166666666666698</v>
      </c>
      <c r="DL1012" s="1"/>
      <c r="DM1012" s="1"/>
    </row>
    <row r="1013" spans="68:117" ht="15" hidden="1" customHeight="1">
      <c r="BP1013" s="236">
        <f ca="1"/>
        <v>0.69097222222222199</v>
      </c>
      <c r="CN1013" s="219">
        <f t="shared" si="734"/>
        <v>0.46805555555555556</v>
      </c>
      <c r="CO1013" s="219">
        <f t="shared" si="734"/>
        <v>0.79791666666666672</v>
      </c>
      <c r="CQ1013" s="219">
        <v>0.69236111111111098</v>
      </c>
      <c r="CV1013" s="219">
        <f t="shared" si="735"/>
        <v>0.5756944444444444</v>
      </c>
      <c r="CW1013" s="219">
        <f t="shared" si="735"/>
        <v>0.79097222222222219</v>
      </c>
      <c r="CY1013" s="219">
        <v>0.69236111111111098</v>
      </c>
      <c r="DL1013" s="1"/>
      <c r="DM1013" s="1"/>
    </row>
    <row r="1014" spans="68:117" ht="15" hidden="1" customHeight="1">
      <c r="BP1014" s="236">
        <f ca="1"/>
        <v>0.69166666666666698</v>
      </c>
      <c r="CN1014" s="219">
        <f t="shared" si="734"/>
        <v>0.46875</v>
      </c>
      <c r="CO1014" s="219">
        <f t="shared" si="734"/>
        <v>0.79861111111111116</v>
      </c>
      <c r="CQ1014" s="219">
        <v>0.69305555555555598</v>
      </c>
      <c r="CV1014" s="219">
        <f t="shared" si="735"/>
        <v>0.57638888888888884</v>
      </c>
      <c r="CW1014" s="219">
        <f t="shared" si="735"/>
        <v>0.79166666666666663</v>
      </c>
      <c r="CY1014" s="219">
        <v>0.69305555555555598</v>
      </c>
      <c r="DL1014" s="1"/>
      <c r="DM1014" s="1"/>
    </row>
    <row r="1015" spans="68:117" ht="15" hidden="1" customHeight="1">
      <c r="BP1015" s="236">
        <f ca="1"/>
        <v>0.69236111111111098</v>
      </c>
      <c r="CN1015" s="219">
        <f t="shared" si="734"/>
        <v>0.46944444444444444</v>
      </c>
      <c r="CO1015" s="219">
        <f t="shared" si="734"/>
        <v>0.7993055555555556</v>
      </c>
      <c r="CQ1015" s="219">
        <v>0.69374999999999998</v>
      </c>
      <c r="CV1015" s="219">
        <f t="shared" si="735"/>
        <v>0.57708333333333328</v>
      </c>
      <c r="CW1015" s="219">
        <f t="shared" si="735"/>
        <v>0.79236111111111107</v>
      </c>
      <c r="CY1015" s="219">
        <v>0.69374999999999998</v>
      </c>
      <c r="DL1015" s="1"/>
      <c r="DM1015" s="1"/>
    </row>
    <row r="1016" spans="68:117" ht="15" hidden="1" customHeight="1">
      <c r="BP1016" s="236">
        <f ca="1"/>
        <v>0.69305555555555598</v>
      </c>
      <c r="CN1016" s="219">
        <f t="shared" si="734"/>
        <v>0.47013888888888888</v>
      </c>
      <c r="CO1016" s="219">
        <f t="shared" si="734"/>
        <v>0.8</v>
      </c>
      <c r="CQ1016" s="219">
        <v>0.69444444444444398</v>
      </c>
      <c r="CV1016" s="219">
        <f t="shared" si="735"/>
        <v>0.57777777777777772</v>
      </c>
      <c r="CW1016" s="219">
        <f t="shared" si="735"/>
        <v>0.79305555555555551</v>
      </c>
      <c r="CY1016" s="219">
        <v>0.69444444444444398</v>
      </c>
      <c r="DL1016" s="1"/>
      <c r="DM1016" s="1"/>
    </row>
    <row r="1017" spans="68:117" ht="15" hidden="1" customHeight="1">
      <c r="BP1017" s="236">
        <f ca="1"/>
        <v>0.69374999999999998</v>
      </c>
      <c r="CN1017" s="219">
        <f t="shared" si="734"/>
        <v>0.47083333333333333</v>
      </c>
      <c r="CO1017" s="219">
        <f t="shared" si="734"/>
        <v>0.80069444444444449</v>
      </c>
      <c r="CQ1017" s="219">
        <v>0.69513888888888897</v>
      </c>
      <c r="CV1017" s="219">
        <f t="shared" si="735"/>
        <v>0.57847222222222217</v>
      </c>
      <c r="CW1017" s="219">
        <f t="shared" si="735"/>
        <v>0.79374999999999996</v>
      </c>
      <c r="CY1017" s="219">
        <v>0.69513888888888897</v>
      </c>
      <c r="DL1017" s="1"/>
      <c r="DM1017" s="1"/>
    </row>
    <row r="1018" spans="68:117" ht="15" hidden="1" customHeight="1">
      <c r="BP1018" s="236">
        <f ca="1"/>
        <v>0.69444444444444398</v>
      </c>
      <c r="CN1018" s="219">
        <f t="shared" si="734"/>
        <v>0.47152777777777777</v>
      </c>
      <c r="CO1018" s="219">
        <f t="shared" si="734"/>
        <v>0.80138888888888893</v>
      </c>
      <c r="CQ1018" s="219">
        <v>0.69583333333333297</v>
      </c>
      <c r="CV1018" s="219">
        <f t="shared" si="735"/>
        <v>0.57916666666666672</v>
      </c>
      <c r="CW1018" s="219">
        <f t="shared" si="735"/>
        <v>0.7944444444444444</v>
      </c>
      <c r="CY1018" s="219">
        <v>0.69583333333333297</v>
      </c>
      <c r="DL1018" s="1"/>
      <c r="DM1018" s="1"/>
    </row>
    <row r="1019" spans="68:117" ht="15" hidden="1" customHeight="1">
      <c r="BP1019" s="236">
        <f ca="1"/>
        <v>0.69513888888888897</v>
      </c>
      <c r="CN1019" s="219">
        <f t="shared" si="734"/>
        <v>0.47222222222222221</v>
      </c>
      <c r="CO1019" s="219">
        <f t="shared" si="734"/>
        <v>0.80208333333333337</v>
      </c>
      <c r="CQ1019" s="219">
        <v>0.69652777777777797</v>
      </c>
      <c r="CV1019" s="219">
        <f t="shared" si="735"/>
        <v>0.57986111111111116</v>
      </c>
      <c r="CW1019" s="219">
        <f t="shared" si="735"/>
        <v>0.79513888888888884</v>
      </c>
      <c r="CY1019" s="219">
        <v>0.69652777777777797</v>
      </c>
      <c r="DL1019" s="1"/>
      <c r="DM1019" s="1"/>
    </row>
    <row r="1020" spans="68:117" ht="15" hidden="1" customHeight="1">
      <c r="BP1020" s="236">
        <f ca="1"/>
        <v>0.69583333333333297</v>
      </c>
      <c r="CN1020" s="219">
        <f t="shared" si="734"/>
        <v>0.47291666666666665</v>
      </c>
      <c r="CO1020" s="219">
        <f t="shared" si="734"/>
        <v>0.80277777777777781</v>
      </c>
      <c r="CQ1020" s="219">
        <v>0.69722222222222197</v>
      </c>
      <c r="CV1020" s="219">
        <f t="shared" si="735"/>
        <v>0.5805555555555556</v>
      </c>
      <c r="CW1020" s="219">
        <f t="shared" si="735"/>
        <v>0.79583333333333328</v>
      </c>
      <c r="CY1020" s="219">
        <v>0.69722222222222197</v>
      </c>
      <c r="DL1020" s="1"/>
      <c r="DM1020" s="1"/>
    </row>
    <row r="1021" spans="68:117" ht="15" hidden="1" customHeight="1">
      <c r="BP1021" s="236">
        <f ca="1"/>
        <v>0.69652777777777797</v>
      </c>
      <c r="CN1021" s="219">
        <f t="shared" si="734"/>
        <v>0.47361111111111109</v>
      </c>
      <c r="CO1021" s="219">
        <f t="shared" si="734"/>
        <v>0.80347222222222225</v>
      </c>
      <c r="CQ1021" s="219">
        <v>0.69791666666666696</v>
      </c>
      <c r="CV1021" s="219">
        <f t="shared" si="735"/>
        <v>0.58125000000000004</v>
      </c>
      <c r="CW1021" s="219">
        <f t="shared" si="735"/>
        <v>0.79652777777777772</v>
      </c>
      <c r="CY1021" s="219">
        <v>0.69791666666666696</v>
      </c>
      <c r="DL1021" s="1"/>
      <c r="DM1021" s="1"/>
    </row>
    <row r="1022" spans="68:117" ht="15" hidden="1" customHeight="1">
      <c r="BP1022" s="236">
        <f ca="1"/>
        <v>0.69722222222222197</v>
      </c>
      <c r="CN1022" s="219">
        <f t="shared" si="734"/>
        <v>0.47430555555555554</v>
      </c>
      <c r="CO1022" s="219">
        <f t="shared" si="734"/>
        <v>0.8041666666666667</v>
      </c>
      <c r="CQ1022" s="219">
        <v>0.69861111111111096</v>
      </c>
      <c r="CV1022" s="219">
        <f t="shared" si="735"/>
        <v>0.58194444444444449</v>
      </c>
      <c r="CW1022" s="219">
        <f t="shared" si="735"/>
        <v>0.79722222222222217</v>
      </c>
      <c r="CY1022" s="219">
        <v>0.69861111111111096</v>
      </c>
      <c r="DL1022" s="1"/>
      <c r="DM1022" s="1"/>
    </row>
    <row r="1023" spans="68:117" ht="15" hidden="1" customHeight="1">
      <c r="BP1023" s="236">
        <f ca="1"/>
        <v>0.69791666666666696</v>
      </c>
      <c r="CN1023" s="219">
        <f t="shared" si="734"/>
        <v>0.47499999999999998</v>
      </c>
      <c r="CO1023" s="219">
        <f t="shared" si="734"/>
        <v>0.80486111111111114</v>
      </c>
      <c r="CQ1023" s="219">
        <v>0.69930555555555596</v>
      </c>
      <c r="CV1023" s="219">
        <f t="shared" si="735"/>
        <v>0.58263888888888893</v>
      </c>
      <c r="CW1023" s="219">
        <f t="shared" si="735"/>
        <v>0.79791666666666672</v>
      </c>
      <c r="CY1023" s="219">
        <v>0.69930555555555596</v>
      </c>
      <c r="DL1023" s="1"/>
      <c r="DM1023" s="1"/>
    </row>
    <row r="1024" spans="68:117" ht="15" hidden="1" customHeight="1">
      <c r="BP1024" s="236">
        <f ca="1"/>
        <v>0.69861111111111096</v>
      </c>
      <c r="CN1024" s="219">
        <f t="shared" ref="CN1024:CO1039" si="736">IF(CN1023=1,TIME(0,1,0),TIME(HOUR(CN1023),MINUTE(CN1023),0)+TIME(0,1,0))</f>
        <v>0.47569444444444442</v>
      </c>
      <c r="CO1024" s="219">
        <f t="shared" si="736"/>
        <v>0.80555555555555558</v>
      </c>
      <c r="CQ1024" s="219">
        <v>0.7</v>
      </c>
      <c r="CV1024" s="219">
        <f t="shared" ref="CV1024:CW1039" si="737">IF(CV1023=1,TIME(0,1,0),TIME(HOUR(CV1023),MINUTE(CV1023),0)+TIME(0,1,0))</f>
        <v>0.58333333333333337</v>
      </c>
      <c r="CW1024" s="219">
        <f t="shared" si="737"/>
        <v>0.79861111111111116</v>
      </c>
      <c r="CY1024" s="219">
        <v>0.7</v>
      </c>
      <c r="DL1024" s="1"/>
      <c r="DM1024" s="1"/>
    </row>
    <row r="1025" spans="68:117" ht="15" hidden="1" customHeight="1">
      <c r="BP1025" s="236">
        <f ca="1"/>
        <v>0.69930555555555596</v>
      </c>
      <c r="CN1025" s="219">
        <f t="shared" si="736"/>
        <v>0.47638888888888886</v>
      </c>
      <c r="CO1025" s="219">
        <f t="shared" si="736"/>
        <v>0.80625000000000002</v>
      </c>
      <c r="CQ1025" s="219">
        <v>0.70069444444444495</v>
      </c>
      <c r="CV1025" s="219">
        <f t="shared" si="737"/>
        <v>0.58402777777777781</v>
      </c>
      <c r="CW1025" s="219">
        <f t="shared" si="737"/>
        <v>0.7993055555555556</v>
      </c>
      <c r="CY1025" s="219">
        <v>0.70069444444444495</v>
      </c>
      <c r="DL1025" s="1"/>
      <c r="DM1025" s="1"/>
    </row>
    <row r="1026" spans="68:117" ht="15" hidden="1" customHeight="1">
      <c r="BP1026" s="236">
        <f ca="1"/>
        <v>0.7</v>
      </c>
      <c r="CN1026" s="219">
        <f t="shared" si="736"/>
        <v>0.4770833333333333</v>
      </c>
      <c r="CO1026" s="219">
        <f t="shared" si="736"/>
        <v>0.80694444444444446</v>
      </c>
      <c r="CQ1026" s="219">
        <v>0.70138888888888895</v>
      </c>
      <c r="CV1026" s="219">
        <f t="shared" si="737"/>
        <v>0.58472222222222225</v>
      </c>
      <c r="CW1026" s="219">
        <f t="shared" si="737"/>
        <v>0.8</v>
      </c>
      <c r="CY1026" s="219">
        <v>0.70138888888888895</v>
      </c>
      <c r="DL1026" s="1"/>
      <c r="DM1026" s="1"/>
    </row>
    <row r="1027" spans="68:117" ht="15" hidden="1" customHeight="1">
      <c r="BP1027" s="236">
        <f ca="1"/>
        <v>0.70069444444444495</v>
      </c>
      <c r="CN1027" s="219">
        <f t="shared" si="736"/>
        <v>0.4777777777777778</v>
      </c>
      <c r="CO1027" s="219">
        <f t="shared" si="736"/>
        <v>0.80763888888888891</v>
      </c>
      <c r="CQ1027" s="219">
        <v>0.70208333333333295</v>
      </c>
      <c r="CV1027" s="219">
        <f t="shared" si="737"/>
        <v>0.5854166666666667</v>
      </c>
      <c r="CW1027" s="219">
        <f t="shared" si="737"/>
        <v>0.80069444444444449</v>
      </c>
      <c r="CY1027" s="219">
        <v>0.70208333333333295</v>
      </c>
      <c r="DL1027" s="1"/>
      <c r="DM1027" s="1"/>
    </row>
    <row r="1028" spans="68:117" ht="15" hidden="1" customHeight="1">
      <c r="BP1028" s="236">
        <f ca="1"/>
        <v>0.70138888888888895</v>
      </c>
      <c r="CN1028" s="219">
        <f t="shared" si="736"/>
        <v>0.47847222222222224</v>
      </c>
      <c r="CO1028" s="219">
        <f t="shared" si="736"/>
        <v>0.80833333333333335</v>
      </c>
      <c r="CQ1028" s="219">
        <v>0.70277777777777795</v>
      </c>
      <c r="CV1028" s="219">
        <f t="shared" si="737"/>
        <v>0.58611111111111114</v>
      </c>
      <c r="CW1028" s="219">
        <f t="shared" si="737"/>
        <v>0.80138888888888893</v>
      </c>
      <c r="CY1028" s="219">
        <v>0.70277777777777795</v>
      </c>
      <c r="DL1028" s="1"/>
      <c r="DM1028" s="1"/>
    </row>
    <row r="1029" spans="68:117" ht="15" hidden="1" customHeight="1">
      <c r="BP1029" s="236">
        <f ca="1"/>
        <v>0.70208333333333295</v>
      </c>
      <c r="CN1029" s="219">
        <f t="shared" si="736"/>
        <v>0.47916666666666669</v>
      </c>
      <c r="CO1029" s="219">
        <f t="shared" si="736"/>
        <v>0.80902777777777779</v>
      </c>
      <c r="CQ1029" s="219">
        <v>0.70347222222222205</v>
      </c>
      <c r="CV1029" s="219">
        <f t="shared" si="737"/>
        <v>0.58680555555555558</v>
      </c>
      <c r="CW1029" s="219">
        <f t="shared" si="737"/>
        <v>0.80208333333333337</v>
      </c>
      <c r="CY1029" s="219">
        <v>0.70347222222222205</v>
      </c>
      <c r="DL1029" s="1"/>
      <c r="DM1029" s="1"/>
    </row>
    <row r="1030" spans="68:117" ht="15" hidden="1" customHeight="1">
      <c r="BP1030" s="236">
        <f ca="1"/>
        <v>0.70277777777777795</v>
      </c>
      <c r="CN1030" s="219">
        <f t="shared" si="736"/>
        <v>0.47986111111111113</v>
      </c>
      <c r="CO1030" s="219">
        <f t="shared" si="736"/>
        <v>0.80972222222222223</v>
      </c>
      <c r="CQ1030" s="219">
        <v>0.70416666666666705</v>
      </c>
      <c r="CV1030" s="219">
        <f t="shared" si="737"/>
        <v>0.58750000000000002</v>
      </c>
      <c r="CW1030" s="219">
        <f t="shared" si="737"/>
        <v>0.80277777777777781</v>
      </c>
      <c r="CY1030" s="219">
        <v>0.70416666666666705</v>
      </c>
      <c r="DL1030" s="1"/>
      <c r="DM1030" s="1"/>
    </row>
    <row r="1031" spans="68:117" ht="15" hidden="1" customHeight="1">
      <c r="BP1031" s="236">
        <f ca="1"/>
        <v>0.70347222222222205</v>
      </c>
      <c r="CN1031" s="219">
        <f t="shared" si="736"/>
        <v>0.48055555555555557</v>
      </c>
      <c r="CO1031" s="219">
        <f t="shared" si="736"/>
        <v>0.81041666666666667</v>
      </c>
      <c r="CQ1031" s="219">
        <v>0.70486111111111105</v>
      </c>
      <c r="CV1031" s="219">
        <f t="shared" si="737"/>
        <v>0.58819444444444446</v>
      </c>
      <c r="CW1031" s="219">
        <f t="shared" si="737"/>
        <v>0.80347222222222225</v>
      </c>
      <c r="CY1031" s="219">
        <v>0.70486111111111105</v>
      </c>
      <c r="DL1031" s="1"/>
      <c r="DM1031" s="1"/>
    </row>
    <row r="1032" spans="68:117" ht="15" hidden="1" customHeight="1">
      <c r="BP1032" s="236">
        <f ca="1"/>
        <v>0.70416666666666705</v>
      </c>
      <c r="CN1032" s="219">
        <f t="shared" si="736"/>
        <v>0.48125000000000001</v>
      </c>
      <c r="CO1032" s="219">
        <f t="shared" si="736"/>
        <v>0.81111111111111112</v>
      </c>
      <c r="CQ1032" s="219">
        <v>0.70555555555555605</v>
      </c>
      <c r="CV1032" s="219">
        <f t="shared" si="737"/>
        <v>0.58888888888888891</v>
      </c>
      <c r="CW1032" s="219">
        <f t="shared" si="737"/>
        <v>0.8041666666666667</v>
      </c>
      <c r="CY1032" s="219">
        <v>0.70555555555555605</v>
      </c>
      <c r="DL1032" s="1"/>
      <c r="DM1032" s="1"/>
    </row>
    <row r="1033" spans="68:117" ht="15" hidden="1" customHeight="1">
      <c r="BP1033" s="236">
        <f ca="1"/>
        <v>0.70486111111111105</v>
      </c>
      <c r="CN1033" s="219">
        <f t="shared" si="736"/>
        <v>0.48194444444444445</v>
      </c>
      <c r="CO1033" s="219">
        <f t="shared" si="736"/>
        <v>0.81180555555555556</v>
      </c>
      <c r="CQ1033" s="219">
        <v>0.70625000000000004</v>
      </c>
      <c r="CV1033" s="219">
        <f t="shared" si="737"/>
        <v>0.58958333333333335</v>
      </c>
      <c r="CW1033" s="219">
        <f t="shared" si="737"/>
        <v>0.80486111111111114</v>
      </c>
      <c r="CY1033" s="219">
        <v>0.70625000000000004</v>
      </c>
      <c r="DL1033" s="1"/>
      <c r="DM1033" s="1"/>
    </row>
    <row r="1034" spans="68:117" ht="15" hidden="1" customHeight="1">
      <c r="BP1034" s="236">
        <f ca="1"/>
        <v>0.70555555555555605</v>
      </c>
      <c r="CN1034" s="219">
        <f t="shared" si="736"/>
        <v>0.4826388888888889</v>
      </c>
      <c r="CO1034" s="219">
        <f t="shared" si="736"/>
        <v>0.8125</v>
      </c>
      <c r="CQ1034" s="219">
        <v>0.70694444444444404</v>
      </c>
      <c r="CV1034" s="219">
        <f t="shared" si="737"/>
        <v>0.59027777777777779</v>
      </c>
      <c r="CW1034" s="219">
        <f t="shared" si="737"/>
        <v>0.80555555555555558</v>
      </c>
      <c r="CY1034" s="219">
        <v>0.70694444444444404</v>
      </c>
      <c r="DL1034" s="1"/>
      <c r="DM1034" s="1"/>
    </row>
    <row r="1035" spans="68:117" ht="15" hidden="1" customHeight="1">
      <c r="BP1035" s="236">
        <f ca="1"/>
        <v>0.70625000000000004</v>
      </c>
      <c r="CN1035" s="219">
        <f t="shared" si="736"/>
        <v>0.48333333333333334</v>
      </c>
      <c r="CO1035" s="219">
        <f t="shared" si="736"/>
        <v>0.81319444444444444</v>
      </c>
      <c r="CQ1035" s="219">
        <v>0.70763888888888904</v>
      </c>
      <c r="CV1035" s="219">
        <f t="shared" si="737"/>
        <v>0.59097222222222223</v>
      </c>
      <c r="CW1035" s="219">
        <f t="shared" si="737"/>
        <v>0.80625000000000002</v>
      </c>
      <c r="CY1035" s="219">
        <v>0.70763888888888904</v>
      </c>
      <c r="DL1035" s="1"/>
      <c r="DM1035" s="1"/>
    </row>
    <row r="1036" spans="68:117" ht="15" hidden="1" customHeight="1">
      <c r="BP1036" s="236">
        <f ca="1"/>
        <v>0.70694444444444404</v>
      </c>
      <c r="CN1036" s="219">
        <f t="shared" si="736"/>
        <v>0.48402777777777778</v>
      </c>
      <c r="CO1036" s="219">
        <f t="shared" si="736"/>
        <v>0.81388888888888888</v>
      </c>
      <c r="CQ1036" s="219">
        <v>0.70833333333333304</v>
      </c>
      <c r="CV1036" s="219">
        <f t="shared" si="737"/>
        <v>0.59166666666666667</v>
      </c>
      <c r="CW1036" s="219">
        <f t="shared" si="737"/>
        <v>0.80694444444444446</v>
      </c>
      <c r="CY1036" s="219">
        <v>0.70833333333333304</v>
      </c>
      <c r="DL1036" s="1"/>
      <c r="DM1036" s="1"/>
    </row>
    <row r="1037" spans="68:117" ht="15" hidden="1" customHeight="1">
      <c r="BP1037" s="236">
        <f ca="1"/>
        <v>0.70763888888888904</v>
      </c>
      <c r="CN1037" s="219">
        <f t="shared" si="736"/>
        <v>0.48472222222222222</v>
      </c>
      <c r="CO1037" s="219">
        <f t="shared" si="736"/>
        <v>0.81458333333333333</v>
      </c>
      <c r="CQ1037" s="219">
        <v>0.70902777777777803</v>
      </c>
      <c r="CV1037" s="219">
        <f t="shared" si="737"/>
        <v>0.59236111111111112</v>
      </c>
      <c r="CW1037" s="219">
        <f t="shared" si="737"/>
        <v>0.80763888888888891</v>
      </c>
      <c r="CY1037" s="219">
        <v>0.70902777777777803</v>
      </c>
      <c r="DL1037" s="1"/>
      <c r="DM1037" s="1"/>
    </row>
    <row r="1038" spans="68:117" ht="15" hidden="1" customHeight="1">
      <c r="BP1038" s="236">
        <f ca="1"/>
        <v>0.70833333333333304</v>
      </c>
      <c r="CN1038" s="219">
        <f t="shared" si="736"/>
        <v>0.48541666666666666</v>
      </c>
      <c r="CO1038" s="219">
        <f t="shared" si="736"/>
        <v>0.81527777777777777</v>
      </c>
      <c r="CQ1038" s="219">
        <v>0.70972222222222203</v>
      </c>
      <c r="CV1038" s="219">
        <f t="shared" si="737"/>
        <v>0.59305555555555556</v>
      </c>
      <c r="CW1038" s="219">
        <f t="shared" si="737"/>
        <v>0.80833333333333335</v>
      </c>
      <c r="CY1038" s="219">
        <v>0.70972222222222203</v>
      </c>
      <c r="DL1038" s="1"/>
      <c r="DM1038" s="1"/>
    </row>
    <row r="1039" spans="68:117" ht="15" hidden="1" customHeight="1">
      <c r="BP1039" s="236">
        <f ca="1"/>
        <v>0.70902777777777803</v>
      </c>
      <c r="CN1039" s="219">
        <f t="shared" si="736"/>
        <v>0.4861111111111111</v>
      </c>
      <c r="CO1039" s="219">
        <f t="shared" si="736"/>
        <v>0.81597222222222221</v>
      </c>
      <c r="CQ1039" s="219">
        <v>0.71041666666666703</v>
      </c>
      <c r="CV1039" s="219">
        <f t="shared" si="737"/>
        <v>0.59375</v>
      </c>
      <c r="CW1039" s="219">
        <f t="shared" si="737"/>
        <v>0.80902777777777779</v>
      </c>
      <c r="CY1039" s="219">
        <v>0.71041666666666703</v>
      </c>
      <c r="DL1039" s="1"/>
      <c r="DM1039" s="1"/>
    </row>
    <row r="1040" spans="68:117" ht="15" hidden="1" customHeight="1">
      <c r="BP1040" s="236">
        <f ca="1"/>
        <v>0.70972222222222203</v>
      </c>
      <c r="CN1040" s="219">
        <f t="shared" ref="CN1040:CO1055" si="738">IF(CN1039=1,TIME(0,1,0),TIME(HOUR(CN1039),MINUTE(CN1039),0)+TIME(0,1,0))</f>
        <v>0.48680555555555555</v>
      </c>
      <c r="CO1040" s="219">
        <f t="shared" si="738"/>
        <v>0.81666666666666665</v>
      </c>
      <c r="CQ1040" s="219">
        <v>0.71111111111111103</v>
      </c>
      <c r="CV1040" s="219">
        <f t="shared" ref="CV1040:CW1055" si="739">IF(CV1039=1,TIME(0,1,0),TIME(HOUR(CV1039),MINUTE(CV1039),0)+TIME(0,1,0))</f>
        <v>0.59444444444444444</v>
      </c>
      <c r="CW1040" s="219">
        <f t="shared" si="739"/>
        <v>0.80972222222222223</v>
      </c>
      <c r="CY1040" s="219">
        <v>0.71111111111111103</v>
      </c>
      <c r="DL1040" s="1"/>
      <c r="DM1040" s="1"/>
    </row>
    <row r="1041" spans="68:117" ht="15" hidden="1" customHeight="1">
      <c r="BP1041" s="236">
        <f ca="1"/>
        <v>0.71041666666666703</v>
      </c>
      <c r="CN1041" s="219">
        <f t="shared" si="738"/>
        <v>0.48749999999999999</v>
      </c>
      <c r="CO1041" s="219">
        <f t="shared" si="738"/>
        <v>0.81736111111111109</v>
      </c>
      <c r="CQ1041" s="219">
        <v>0.71180555555555602</v>
      </c>
      <c r="CV1041" s="219">
        <f t="shared" si="739"/>
        <v>0.59513888888888888</v>
      </c>
      <c r="CW1041" s="219">
        <f t="shared" si="739"/>
        <v>0.81041666666666667</v>
      </c>
      <c r="CY1041" s="219">
        <v>0.71180555555555602</v>
      </c>
      <c r="DL1041" s="1"/>
      <c r="DM1041" s="1"/>
    </row>
    <row r="1042" spans="68:117" ht="15" hidden="1" customHeight="1">
      <c r="BP1042" s="236">
        <f ca="1"/>
        <v>0.71111111111111103</v>
      </c>
      <c r="CN1042" s="219">
        <f t="shared" si="738"/>
        <v>0.48819444444444443</v>
      </c>
      <c r="CO1042" s="219">
        <f t="shared" si="738"/>
        <v>0.81805555555555554</v>
      </c>
      <c r="CQ1042" s="219">
        <v>0.71250000000000002</v>
      </c>
      <c r="CV1042" s="219">
        <f t="shared" si="739"/>
        <v>0.59583333333333333</v>
      </c>
      <c r="CW1042" s="219">
        <f t="shared" si="739"/>
        <v>0.81111111111111112</v>
      </c>
      <c r="CY1042" s="219">
        <v>0.71250000000000002</v>
      </c>
      <c r="DL1042" s="1"/>
      <c r="DM1042" s="1"/>
    </row>
    <row r="1043" spans="68:117" ht="15" hidden="1" customHeight="1">
      <c r="BP1043" s="236">
        <f ca="1"/>
        <v>0.71180555555555602</v>
      </c>
      <c r="CN1043" s="219">
        <f t="shared" si="738"/>
        <v>0.48888888888888887</v>
      </c>
      <c r="CO1043" s="219">
        <f t="shared" si="738"/>
        <v>0.81874999999999998</v>
      </c>
      <c r="CQ1043" s="219">
        <v>0.71319444444444402</v>
      </c>
      <c r="CV1043" s="219">
        <f t="shared" si="739"/>
        <v>0.59652777777777777</v>
      </c>
      <c r="CW1043" s="219">
        <f t="shared" si="739"/>
        <v>0.81180555555555556</v>
      </c>
      <c r="CY1043" s="219">
        <v>0.71319444444444402</v>
      </c>
      <c r="DL1043" s="1"/>
      <c r="DM1043" s="1"/>
    </row>
    <row r="1044" spans="68:117" ht="15" hidden="1" customHeight="1">
      <c r="BP1044" s="236">
        <f ca="1"/>
        <v>0.71250000000000002</v>
      </c>
      <c r="CN1044" s="219">
        <f t="shared" si="738"/>
        <v>0.48958333333333331</v>
      </c>
      <c r="CO1044" s="219">
        <f t="shared" si="738"/>
        <v>0.81944444444444442</v>
      </c>
      <c r="CQ1044" s="219">
        <v>0.71388888888888902</v>
      </c>
      <c r="CV1044" s="219">
        <f t="shared" si="739"/>
        <v>0.59722222222222221</v>
      </c>
      <c r="CW1044" s="219">
        <f t="shared" si="739"/>
        <v>0.8125</v>
      </c>
      <c r="CY1044" s="219">
        <v>0.71388888888888902</v>
      </c>
      <c r="DL1044" s="1"/>
      <c r="DM1044" s="1"/>
    </row>
    <row r="1045" spans="68:117" ht="15" hidden="1" customHeight="1">
      <c r="BP1045" s="236">
        <f ca="1"/>
        <v>0.71319444444444402</v>
      </c>
      <c r="CN1045" s="219">
        <f t="shared" si="738"/>
        <v>0.49027777777777776</v>
      </c>
      <c r="CO1045" s="219">
        <f t="shared" si="738"/>
        <v>0.82013888888888886</v>
      </c>
      <c r="CQ1045" s="219">
        <v>0.71458333333333302</v>
      </c>
      <c r="CV1045" s="219">
        <f t="shared" si="739"/>
        <v>0.59791666666666665</v>
      </c>
      <c r="CW1045" s="219">
        <f t="shared" si="739"/>
        <v>0.81319444444444444</v>
      </c>
      <c r="CY1045" s="219">
        <v>0.71458333333333302</v>
      </c>
      <c r="DL1045" s="1"/>
      <c r="DM1045" s="1"/>
    </row>
    <row r="1046" spans="68:117" ht="15" hidden="1" customHeight="1">
      <c r="BP1046" s="236">
        <f ca="1"/>
        <v>0.71388888888888902</v>
      </c>
      <c r="CN1046" s="219">
        <f t="shared" si="738"/>
        <v>0.4909722222222222</v>
      </c>
      <c r="CO1046" s="219">
        <f t="shared" si="738"/>
        <v>0.8208333333333333</v>
      </c>
      <c r="CQ1046" s="219">
        <v>0.71527777777777801</v>
      </c>
      <c r="CV1046" s="219">
        <f t="shared" si="739"/>
        <v>0.59861111111111109</v>
      </c>
      <c r="CW1046" s="219">
        <f t="shared" si="739"/>
        <v>0.81388888888888888</v>
      </c>
      <c r="CY1046" s="219">
        <v>0.71527777777777801</v>
      </c>
      <c r="DL1046" s="1"/>
      <c r="DM1046" s="1"/>
    </row>
    <row r="1047" spans="68:117" ht="15" hidden="1" customHeight="1">
      <c r="BP1047" s="236">
        <f ca="1"/>
        <v>0.71458333333333302</v>
      </c>
      <c r="CN1047" s="219">
        <f t="shared" si="738"/>
        <v>0.49166666666666664</v>
      </c>
      <c r="CO1047" s="219">
        <f t="shared" si="738"/>
        <v>0.82152777777777775</v>
      </c>
      <c r="CQ1047" s="219">
        <v>0.71597222222222201</v>
      </c>
      <c r="CV1047" s="219">
        <f t="shared" si="739"/>
        <v>0.59930555555555554</v>
      </c>
      <c r="CW1047" s="219">
        <f t="shared" si="739"/>
        <v>0.81458333333333333</v>
      </c>
      <c r="CY1047" s="219">
        <v>0.71597222222222201</v>
      </c>
      <c r="DL1047" s="1"/>
      <c r="DM1047" s="1"/>
    </row>
    <row r="1048" spans="68:117" ht="15" hidden="1" customHeight="1">
      <c r="BP1048" s="236">
        <f ca="1"/>
        <v>0.71527777777777801</v>
      </c>
      <c r="CN1048" s="219">
        <f t="shared" si="738"/>
        <v>0.49236111111111108</v>
      </c>
      <c r="CO1048" s="219">
        <f t="shared" si="738"/>
        <v>0.82222222222222219</v>
      </c>
      <c r="CQ1048" s="219">
        <v>0.71666666666666701</v>
      </c>
      <c r="CV1048" s="219">
        <f t="shared" si="739"/>
        <v>0.6</v>
      </c>
      <c r="CW1048" s="219">
        <f t="shared" si="739"/>
        <v>0.81527777777777777</v>
      </c>
      <c r="CY1048" s="219">
        <v>0.71666666666666701</v>
      </c>
      <c r="DL1048" s="1"/>
      <c r="DM1048" s="1"/>
    </row>
    <row r="1049" spans="68:117" ht="15" hidden="1" customHeight="1">
      <c r="BP1049" s="236">
        <f ca="1"/>
        <v>0.71597222222222201</v>
      </c>
      <c r="CN1049" s="219">
        <f t="shared" si="738"/>
        <v>0.49305555555555558</v>
      </c>
      <c r="CO1049" s="219">
        <f t="shared" si="738"/>
        <v>0.82291666666666663</v>
      </c>
      <c r="CQ1049" s="219">
        <v>0.71736111111111101</v>
      </c>
      <c r="CV1049" s="219">
        <f t="shared" si="739"/>
        <v>0.60069444444444442</v>
      </c>
      <c r="CW1049" s="219">
        <f t="shared" si="739"/>
        <v>0.81597222222222221</v>
      </c>
      <c r="CY1049" s="219">
        <v>0.71736111111111101</v>
      </c>
      <c r="DL1049" s="1"/>
      <c r="DM1049" s="1"/>
    </row>
    <row r="1050" spans="68:117" ht="15" hidden="1" customHeight="1">
      <c r="BP1050" s="236">
        <f ca="1"/>
        <v>0.71666666666666701</v>
      </c>
      <c r="CN1050" s="219">
        <f t="shared" si="738"/>
        <v>0.49375000000000002</v>
      </c>
      <c r="CO1050" s="219">
        <f t="shared" si="738"/>
        <v>0.82361111111111107</v>
      </c>
      <c r="CQ1050" s="219">
        <v>0.718055555555556</v>
      </c>
      <c r="CV1050" s="219">
        <f t="shared" si="739"/>
        <v>0.60138888888888886</v>
      </c>
      <c r="CW1050" s="219">
        <f t="shared" si="739"/>
        <v>0.81666666666666665</v>
      </c>
      <c r="CY1050" s="219">
        <v>0.718055555555556</v>
      </c>
      <c r="DL1050" s="1"/>
      <c r="DM1050" s="1"/>
    </row>
    <row r="1051" spans="68:117" ht="15" hidden="1" customHeight="1">
      <c r="BP1051" s="236">
        <f ca="1"/>
        <v>0.71736111111111101</v>
      </c>
      <c r="CN1051" s="219">
        <f t="shared" si="738"/>
        <v>0.49444444444444446</v>
      </c>
      <c r="CO1051" s="219">
        <f t="shared" si="738"/>
        <v>0.82430555555555551</v>
      </c>
      <c r="CQ1051" s="219">
        <v>0.71875</v>
      </c>
      <c r="CV1051" s="219">
        <f t="shared" si="739"/>
        <v>0.6020833333333333</v>
      </c>
      <c r="CW1051" s="219">
        <f t="shared" si="739"/>
        <v>0.81736111111111109</v>
      </c>
      <c r="CY1051" s="219">
        <v>0.71875</v>
      </c>
      <c r="DL1051" s="1"/>
      <c r="DM1051" s="1"/>
    </row>
    <row r="1052" spans="68:117" ht="15" hidden="1" customHeight="1">
      <c r="BP1052" s="236">
        <f ca="1"/>
        <v>0.718055555555556</v>
      </c>
      <c r="CN1052" s="219">
        <f t="shared" si="738"/>
        <v>0.49513888888888891</v>
      </c>
      <c r="CO1052" s="219">
        <f t="shared" si="738"/>
        <v>0.82499999999999996</v>
      </c>
      <c r="CQ1052" s="219">
        <v>0.719444444444444</v>
      </c>
      <c r="CV1052" s="219">
        <f t="shared" si="739"/>
        <v>0.60277777777777775</v>
      </c>
      <c r="CW1052" s="219">
        <f t="shared" si="739"/>
        <v>0.81805555555555554</v>
      </c>
      <c r="CY1052" s="219">
        <v>0.719444444444444</v>
      </c>
      <c r="DL1052" s="1"/>
      <c r="DM1052" s="1"/>
    </row>
    <row r="1053" spans="68:117" ht="15" hidden="1" customHeight="1">
      <c r="BP1053" s="236">
        <f ca="1"/>
        <v>0.71875</v>
      </c>
      <c r="CN1053" s="219">
        <f t="shared" si="738"/>
        <v>0.49583333333333335</v>
      </c>
      <c r="CO1053" s="219">
        <f t="shared" si="738"/>
        <v>0.8256944444444444</v>
      </c>
      <c r="CQ1053" s="219">
        <v>0.72013888888888899</v>
      </c>
      <c r="CV1053" s="219">
        <f t="shared" si="739"/>
        <v>0.60347222222222219</v>
      </c>
      <c r="CW1053" s="219">
        <f t="shared" si="739"/>
        <v>0.81874999999999998</v>
      </c>
      <c r="CY1053" s="219">
        <v>0.72013888888888899</v>
      </c>
      <c r="DL1053" s="1"/>
      <c r="DM1053" s="1"/>
    </row>
    <row r="1054" spans="68:117" ht="15" hidden="1" customHeight="1">
      <c r="BP1054" s="236">
        <f ca="1"/>
        <v>0.719444444444444</v>
      </c>
      <c r="CN1054" s="219">
        <f t="shared" si="738"/>
        <v>0.49652777777777779</v>
      </c>
      <c r="CO1054" s="219">
        <f t="shared" si="738"/>
        <v>0.82638888888888884</v>
      </c>
      <c r="CQ1054" s="219">
        <v>0.72083333333333299</v>
      </c>
      <c r="CV1054" s="219">
        <f t="shared" si="739"/>
        <v>0.60416666666666663</v>
      </c>
      <c r="CW1054" s="219">
        <f t="shared" si="739"/>
        <v>0.81944444444444442</v>
      </c>
      <c r="CY1054" s="219">
        <v>0.72083333333333299</v>
      </c>
      <c r="DL1054" s="1"/>
      <c r="DM1054" s="1"/>
    </row>
    <row r="1055" spans="68:117" ht="15" hidden="1" customHeight="1">
      <c r="BP1055" s="236">
        <f ca="1"/>
        <v>0.72013888888888899</v>
      </c>
      <c r="CN1055" s="219">
        <f t="shared" si="738"/>
        <v>0.49722222222222223</v>
      </c>
      <c r="CO1055" s="219">
        <f t="shared" si="738"/>
        <v>0.82708333333333328</v>
      </c>
      <c r="CQ1055" s="219">
        <v>0.72152777777777799</v>
      </c>
      <c r="CV1055" s="219">
        <f t="shared" si="739"/>
        <v>0.60486111111111107</v>
      </c>
      <c r="CW1055" s="219">
        <f t="shared" si="739"/>
        <v>0.82013888888888886</v>
      </c>
      <c r="CY1055" s="219">
        <v>0.72152777777777799</v>
      </c>
      <c r="DL1055" s="1"/>
      <c r="DM1055" s="1"/>
    </row>
    <row r="1056" spans="68:117" ht="15" hidden="1" customHeight="1">
      <c r="BP1056" s="236">
        <f ca="1"/>
        <v>0.72083333333333299</v>
      </c>
      <c r="CN1056" s="219">
        <f t="shared" ref="CN1056:CO1071" si="740">IF(CN1055=1,TIME(0,1,0),TIME(HOUR(CN1055),MINUTE(CN1055),0)+TIME(0,1,0))</f>
        <v>0.49791666666666667</v>
      </c>
      <c r="CO1056" s="219">
        <f t="shared" si="740"/>
        <v>0.82777777777777772</v>
      </c>
      <c r="CQ1056" s="219">
        <v>0.72222222222222199</v>
      </c>
      <c r="CV1056" s="219">
        <f t="shared" ref="CV1056:CW1071" si="741">IF(CV1055=1,TIME(0,1,0),TIME(HOUR(CV1055),MINUTE(CV1055),0)+TIME(0,1,0))</f>
        <v>0.60555555555555551</v>
      </c>
      <c r="CW1056" s="219">
        <f t="shared" si="741"/>
        <v>0.8208333333333333</v>
      </c>
      <c r="CY1056" s="219">
        <v>0.72222222222222199</v>
      </c>
      <c r="DL1056" s="1"/>
      <c r="DM1056" s="1"/>
    </row>
    <row r="1057" spans="68:117" ht="15" hidden="1" customHeight="1">
      <c r="BP1057" s="236">
        <f ca="1"/>
        <v>0.72152777777777799</v>
      </c>
      <c r="CN1057" s="219">
        <f t="shared" si="740"/>
        <v>0.49861111111111112</v>
      </c>
      <c r="CO1057" s="219">
        <f t="shared" si="740"/>
        <v>0.82847222222222217</v>
      </c>
      <c r="CQ1057" s="219">
        <v>0.72291666666666698</v>
      </c>
      <c r="CV1057" s="219">
        <f t="shared" si="741"/>
        <v>0.60624999999999996</v>
      </c>
      <c r="CW1057" s="219">
        <f t="shared" si="741"/>
        <v>0.82152777777777775</v>
      </c>
      <c r="CY1057" s="219">
        <v>0.72291666666666698</v>
      </c>
      <c r="DL1057" s="1"/>
      <c r="DM1057" s="1"/>
    </row>
    <row r="1058" spans="68:117" ht="15" hidden="1" customHeight="1">
      <c r="BP1058" s="236">
        <f ca="1"/>
        <v>0.72222222222222199</v>
      </c>
      <c r="CN1058" s="219">
        <f t="shared" si="740"/>
        <v>0.49930555555555556</v>
      </c>
      <c r="CO1058" s="219">
        <f t="shared" si="740"/>
        <v>0.82916666666666672</v>
      </c>
      <c r="CQ1058" s="219">
        <v>0.72361111111111098</v>
      </c>
      <c r="CV1058" s="219">
        <f t="shared" si="741"/>
        <v>0.6069444444444444</v>
      </c>
      <c r="CW1058" s="219">
        <f t="shared" si="741"/>
        <v>0.82222222222222219</v>
      </c>
      <c r="CY1058" s="219">
        <v>0.72361111111111098</v>
      </c>
      <c r="DL1058" s="1"/>
      <c r="DM1058" s="1"/>
    </row>
    <row r="1059" spans="68:117" ht="15" hidden="1" customHeight="1">
      <c r="BP1059" s="236">
        <f ca="1"/>
        <v>0.72291666666666698</v>
      </c>
      <c r="CN1059" s="219">
        <f t="shared" si="740"/>
        <v>0.5</v>
      </c>
      <c r="CO1059" s="219">
        <f t="shared" si="740"/>
        <v>0.82986111111111116</v>
      </c>
      <c r="CQ1059" s="219">
        <v>0.72430555555555598</v>
      </c>
      <c r="CV1059" s="219">
        <f t="shared" si="741"/>
        <v>0.60763888888888884</v>
      </c>
      <c r="CW1059" s="219">
        <f t="shared" si="741"/>
        <v>0.82291666666666663</v>
      </c>
      <c r="CY1059" s="219">
        <v>0.72430555555555598</v>
      </c>
      <c r="DL1059" s="1"/>
      <c r="DM1059" s="1"/>
    </row>
    <row r="1060" spans="68:117" ht="15" hidden="1" customHeight="1">
      <c r="BP1060" s="236">
        <f ca="1"/>
        <v>0.72361111111111098</v>
      </c>
      <c r="CN1060" s="219">
        <f t="shared" si="740"/>
        <v>0.50069444444444444</v>
      </c>
      <c r="CO1060" s="219">
        <f t="shared" si="740"/>
        <v>0.8305555555555556</v>
      </c>
      <c r="CQ1060" s="219">
        <v>0.72499999999999998</v>
      </c>
      <c r="CV1060" s="219">
        <f t="shared" si="741"/>
        <v>0.60833333333333328</v>
      </c>
      <c r="CW1060" s="219">
        <f t="shared" si="741"/>
        <v>0.82361111111111107</v>
      </c>
      <c r="CY1060" s="219">
        <v>0.72499999999999998</v>
      </c>
      <c r="DL1060" s="1"/>
      <c r="DM1060" s="1"/>
    </row>
    <row r="1061" spans="68:117" ht="15" hidden="1" customHeight="1">
      <c r="BP1061" s="236">
        <f ca="1"/>
        <v>0.72430555555555598</v>
      </c>
      <c r="CN1061" s="219">
        <f t="shared" si="740"/>
        <v>0.50138888888888888</v>
      </c>
      <c r="CO1061" s="219">
        <f t="shared" si="740"/>
        <v>0.83125000000000004</v>
      </c>
      <c r="CQ1061" s="219">
        <v>0.72569444444444398</v>
      </c>
      <c r="CV1061" s="219">
        <f t="shared" si="741"/>
        <v>0.60902777777777772</v>
      </c>
      <c r="CW1061" s="219">
        <f t="shared" si="741"/>
        <v>0.82430555555555551</v>
      </c>
      <c r="CY1061" s="219">
        <v>0.72569444444444398</v>
      </c>
      <c r="DL1061" s="1"/>
      <c r="DM1061" s="1"/>
    </row>
    <row r="1062" spans="68:117" ht="15" hidden="1" customHeight="1">
      <c r="BP1062" s="236">
        <f ca="1"/>
        <v>0.72499999999999998</v>
      </c>
      <c r="CN1062" s="219">
        <f t="shared" si="740"/>
        <v>0.50208333333333333</v>
      </c>
      <c r="CO1062" s="219">
        <f t="shared" si="740"/>
        <v>0.83194444444444449</v>
      </c>
      <c r="CQ1062" s="219">
        <v>0.72638888888888897</v>
      </c>
      <c r="CV1062" s="219">
        <f t="shared" si="741"/>
        <v>0.60972222222222217</v>
      </c>
      <c r="CW1062" s="219">
        <f t="shared" si="741"/>
        <v>0.82499999999999996</v>
      </c>
      <c r="CY1062" s="219">
        <v>0.72638888888888897</v>
      </c>
      <c r="DL1062" s="1"/>
      <c r="DM1062" s="1"/>
    </row>
    <row r="1063" spans="68:117" ht="15" hidden="1" customHeight="1">
      <c r="BP1063" s="236">
        <f ca="1"/>
        <v>0.72569444444444398</v>
      </c>
      <c r="CN1063" s="219">
        <f t="shared" si="740"/>
        <v>0.50277777777777777</v>
      </c>
      <c r="CO1063" s="219">
        <f t="shared" si="740"/>
        <v>0.83263888888888893</v>
      </c>
      <c r="CQ1063" s="219">
        <v>0.72708333333333297</v>
      </c>
      <c r="CV1063" s="219">
        <f t="shared" si="741"/>
        <v>0.61041666666666672</v>
      </c>
      <c r="CW1063" s="219">
        <f t="shared" si="741"/>
        <v>0.8256944444444444</v>
      </c>
      <c r="CY1063" s="219">
        <v>0.72708333333333297</v>
      </c>
      <c r="DL1063" s="1"/>
      <c r="DM1063" s="1"/>
    </row>
    <row r="1064" spans="68:117" ht="15" hidden="1" customHeight="1">
      <c r="BP1064" s="236">
        <f ca="1"/>
        <v>0.72638888888888897</v>
      </c>
      <c r="CN1064" s="219">
        <f t="shared" si="740"/>
        <v>0.50347222222222221</v>
      </c>
      <c r="CO1064" s="219">
        <f t="shared" si="740"/>
        <v>0.83333333333333337</v>
      </c>
      <c r="CQ1064" s="219">
        <v>0.72777777777777797</v>
      </c>
      <c r="CV1064" s="219">
        <f t="shared" si="741"/>
        <v>0.61111111111111116</v>
      </c>
      <c r="CW1064" s="219">
        <f t="shared" si="741"/>
        <v>0.82638888888888884</v>
      </c>
      <c r="CY1064" s="219">
        <v>0.72777777777777797</v>
      </c>
      <c r="DL1064" s="1"/>
      <c r="DM1064" s="1"/>
    </row>
    <row r="1065" spans="68:117" ht="15" hidden="1" customHeight="1">
      <c r="BP1065" s="236">
        <f ca="1"/>
        <v>0.72708333333333297</v>
      </c>
      <c r="CN1065" s="219">
        <f t="shared" si="740"/>
        <v>0.50416666666666665</v>
      </c>
      <c r="CO1065" s="219">
        <f t="shared" si="740"/>
        <v>0.83402777777777781</v>
      </c>
      <c r="CQ1065" s="219">
        <v>0.72847222222222197</v>
      </c>
      <c r="CV1065" s="219">
        <f t="shared" si="741"/>
        <v>0.6118055555555556</v>
      </c>
      <c r="CW1065" s="219">
        <f t="shared" si="741"/>
        <v>0.82708333333333328</v>
      </c>
      <c r="CY1065" s="219">
        <v>0.72847222222222197</v>
      </c>
      <c r="DL1065" s="1"/>
      <c r="DM1065" s="1"/>
    </row>
    <row r="1066" spans="68:117" ht="15" hidden="1" customHeight="1">
      <c r="BP1066" s="236">
        <f ca="1"/>
        <v>0.72777777777777797</v>
      </c>
      <c r="CN1066" s="219">
        <f t="shared" si="740"/>
        <v>0.50486111111111109</v>
      </c>
      <c r="CO1066" s="219">
        <f t="shared" si="740"/>
        <v>0.83472222222222225</v>
      </c>
      <c r="CQ1066" s="219">
        <v>0.72916666666666696</v>
      </c>
      <c r="CV1066" s="219">
        <f t="shared" si="741"/>
        <v>0.61250000000000004</v>
      </c>
      <c r="CW1066" s="219">
        <f t="shared" si="741"/>
        <v>0.82777777777777772</v>
      </c>
      <c r="CY1066" s="219">
        <v>0.72916666666666696</v>
      </c>
      <c r="DL1066" s="1"/>
      <c r="DM1066" s="1"/>
    </row>
    <row r="1067" spans="68:117" ht="15" hidden="1" customHeight="1">
      <c r="BP1067" s="236">
        <f ca="1"/>
        <v>0.72847222222222197</v>
      </c>
      <c r="CN1067" s="219">
        <f t="shared" si="740"/>
        <v>0.50555555555555554</v>
      </c>
      <c r="CO1067" s="219">
        <f t="shared" si="740"/>
        <v>0.8354166666666667</v>
      </c>
      <c r="CQ1067" s="219">
        <v>0.72986111111111096</v>
      </c>
      <c r="CV1067" s="219">
        <f t="shared" si="741"/>
        <v>0.61319444444444449</v>
      </c>
      <c r="CW1067" s="219">
        <f t="shared" si="741"/>
        <v>0.82847222222222217</v>
      </c>
      <c r="CY1067" s="219">
        <v>0.72986111111111096</v>
      </c>
      <c r="DL1067" s="1"/>
      <c r="DM1067" s="1"/>
    </row>
    <row r="1068" spans="68:117" ht="15" hidden="1" customHeight="1">
      <c r="BP1068" s="236">
        <f ca="1"/>
        <v>0.72916666666666696</v>
      </c>
      <c r="CN1068" s="219">
        <f t="shared" si="740"/>
        <v>0.50624999999999998</v>
      </c>
      <c r="CO1068" s="219">
        <f t="shared" si="740"/>
        <v>0.83611111111111114</v>
      </c>
      <c r="CQ1068" s="219">
        <v>0.73055555555555596</v>
      </c>
      <c r="CV1068" s="219">
        <f t="shared" si="741"/>
        <v>0.61388888888888893</v>
      </c>
      <c r="CW1068" s="219">
        <f t="shared" si="741"/>
        <v>0.82916666666666672</v>
      </c>
      <c r="CY1068" s="219">
        <v>0.73055555555555596</v>
      </c>
      <c r="DL1068" s="1"/>
      <c r="DM1068" s="1"/>
    </row>
    <row r="1069" spans="68:117" ht="15" hidden="1" customHeight="1">
      <c r="BP1069" s="236">
        <f ca="1"/>
        <v>0.72986111111111096</v>
      </c>
      <c r="CN1069" s="219">
        <f t="shared" si="740"/>
        <v>0.50694444444444442</v>
      </c>
      <c r="CO1069" s="219">
        <f t="shared" si="740"/>
        <v>0.83680555555555558</v>
      </c>
      <c r="CQ1069" s="219">
        <v>0.73124999999999996</v>
      </c>
      <c r="CV1069" s="219">
        <f t="shared" si="741"/>
        <v>0.61458333333333337</v>
      </c>
      <c r="CW1069" s="219">
        <f t="shared" si="741"/>
        <v>0.82986111111111116</v>
      </c>
      <c r="CY1069" s="219">
        <v>0.73124999999999996</v>
      </c>
      <c r="DL1069" s="1"/>
      <c r="DM1069" s="1"/>
    </row>
    <row r="1070" spans="68:117" ht="15" hidden="1" customHeight="1">
      <c r="BP1070" s="236">
        <f ca="1"/>
        <v>0.73055555555555596</v>
      </c>
      <c r="CN1070" s="219">
        <f t="shared" si="740"/>
        <v>0.50763888888888886</v>
      </c>
      <c r="CO1070" s="219">
        <f t="shared" si="740"/>
        <v>0.83750000000000002</v>
      </c>
      <c r="CQ1070" s="219">
        <v>0.73194444444444495</v>
      </c>
      <c r="CV1070" s="219">
        <f t="shared" si="741"/>
        <v>0.61527777777777781</v>
      </c>
      <c r="CW1070" s="219">
        <f t="shared" si="741"/>
        <v>0.8305555555555556</v>
      </c>
      <c r="CY1070" s="219">
        <v>0.73194444444444495</v>
      </c>
      <c r="DL1070" s="1"/>
      <c r="DM1070" s="1"/>
    </row>
    <row r="1071" spans="68:117" ht="15" hidden="1" customHeight="1">
      <c r="BP1071" s="236">
        <f ca="1"/>
        <v>0.73124999999999996</v>
      </c>
      <c r="CN1071" s="219">
        <f t="shared" si="740"/>
        <v>0.5083333333333333</v>
      </c>
      <c r="CO1071" s="219">
        <f t="shared" si="740"/>
        <v>0.83819444444444446</v>
      </c>
      <c r="CQ1071" s="219">
        <v>0.73263888888888895</v>
      </c>
      <c r="CV1071" s="219">
        <f t="shared" si="741"/>
        <v>0.61597222222222225</v>
      </c>
      <c r="CW1071" s="219">
        <f t="shared" si="741"/>
        <v>0.83125000000000004</v>
      </c>
      <c r="CY1071" s="219">
        <v>0.73263888888888895</v>
      </c>
      <c r="DL1071" s="1"/>
      <c r="DM1071" s="1"/>
    </row>
    <row r="1072" spans="68:117" ht="15" hidden="1" customHeight="1">
      <c r="BP1072" s="236">
        <f ca="1"/>
        <v>0.73194444444444495</v>
      </c>
      <c r="CN1072" s="219">
        <f t="shared" ref="CN1072:CO1087" si="742">IF(CN1071=1,TIME(0,1,0),TIME(HOUR(CN1071),MINUTE(CN1071),0)+TIME(0,1,0))</f>
        <v>0.50902777777777775</v>
      </c>
      <c r="CO1072" s="219">
        <f t="shared" si="742"/>
        <v>0.83888888888888891</v>
      </c>
      <c r="CQ1072" s="219">
        <v>0.73333333333333295</v>
      </c>
      <c r="CV1072" s="219">
        <f t="shared" ref="CV1072:CW1087" si="743">IF(CV1071=1,TIME(0,1,0),TIME(HOUR(CV1071),MINUTE(CV1071),0)+TIME(0,1,0))</f>
        <v>0.6166666666666667</v>
      </c>
      <c r="CW1072" s="219">
        <f t="shared" si="743"/>
        <v>0.83194444444444449</v>
      </c>
      <c r="CY1072" s="219">
        <v>0.73333333333333295</v>
      </c>
      <c r="DL1072" s="1"/>
      <c r="DM1072" s="1"/>
    </row>
    <row r="1073" spans="68:117" ht="15" hidden="1" customHeight="1">
      <c r="BP1073" s="236">
        <f ca="1"/>
        <v>0.73263888888888895</v>
      </c>
      <c r="CN1073" s="219">
        <f t="shared" si="742"/>
        <v>0.50972222222222219</v>
      </c>
      <c r="CO1073" s="219">
        <f t="shared" si="742"/>
        <v>0.83958333333333335</v>
      </c>
      <c r="CQ1073" s="219">
        <v>0.73402777777777795</v>
      </c>
      <c r="CV1073" s="219">
        <f t="shared" si="743"/>
        <v>0.61736111111111114</v>
      </c>
      <c r="CW1073" s="219">
        <f t="shared" si="743"/>
        <v>0.83263888888888893</v>
      </c>
      <c r="CY1073" s="219">
        <v>0.73402777777777795</v>
      </c>
      <c r="DL1073" s="1"/>
      <c r="DM1073" s="1"/>
    </row>
    <row r="1074" spans="68:117" ht="15" hidden="1" customHeight="1">
      <c r="BP1074" s="236">
        <f ca="1"/>
        <v>0.73333333333333295</v>
      </c>
      <c r="CN1074" s="219">
        <f t="shared" si="742"/>
        <v>0.51041666666666663</v>
      </c>
      <c r="CO1074" s="219">
        <f t="shared" si="742"/>
        <v>0.84027777777777779</v>
      </c>
      <c r="CQ1074" s="219">
        <v>0.73472222222222205</v>
      </c>
      <c r="CV1074" s="219">
        <f t="shared" si="743"/>
        <v>0.61805555555555558</v>
      </c>
      <c r="CW1074" s="219">
        <f t="shared" si="743"/>
        <v>0.83333333333333337</v>
      </c>
      <c r="CY1074" s="219">
        <v>0.73472222222222205</v>
      </c>
      <c r="DL1074" s="1"/>
      <c r="DM1074" s="1"/>
    </row>
    <row r="1075" spans="68:117" ht="15" hidden="1" customHeight="1">
      <c r="BP1075" s="236">
        <f ca="1"/>
        <v>0.73402777777777795</v>
      </c>
      <c r="CN1075" s="219">
        <f t="shared" si="742"/>
        <v>0.51111111111111107</v>
      </c>
      <c r="CO1075" s="219">
        <f t="shared" si="742"/>
        <v>0.84097222222222223</v>
      </c>
      <c r="CQ1075" s="219">
        <v>0.73541666666666705</v>
      </c>
      <c r="CV1075" s="219">
        <f t="shared" si="743"/>
        <v>0.61875000000000002</v>
      </c>
      <c r="CW1075" s="219">
        <f t="shared" si="743"/>
        <v>0.83402777777777781</v>
      </c>
      <c r="CY1075" s="219">
        <v>0.73541666666666705</v>
      </c>
      <c r="DL1075" s="1"/>
      <c r="DM1075" s="1"/>
    </row>
    <row r="1076" spans="68:117" ht="15" hidden="1" customHeight="1">
      <c r="BP1076" s="236">
        <f ca="1"/>
        <v>0.73472222222222205</v>
      </c>
      <c r="CN1076" s="219">
        <f t="shared" si="742"/>
        <v>0.51180555555555551</v>
      </c>
      <c r="CO1076" s="219">
        <f t="shared" si="742"/>
        <v>0.84166666666666667</v>
      </c>
      <c r="CQ1076" s="219">
        <v>0.73611111111111105</v>
      </c>
      <c r="CV1076" s="219">
        <f t="shared" si="743"/>
        <v>0.61944444444444446</v>
      </c>
      <c r="CW1076" s="219">
        <f t="shared" si="743"/>
        <v>0.83472222222222225</v>
      </c>
      <c r="CY1076" s="219">
        <v>0.73611111111111105</v>
      </c>
      <c r="DL1076" s="1"/>
      <c r="DM1076" s="1"/>
    </row>
    <row r="1077" spans="68:117" ht="15" hidden="1" customHeight="1">
      <c r="BP1077" s="236">
        <f ca="1"/>
        <v>0.73541666666666705</v>
      </c>
      <c r="CN1077" s="219">
        <f t="shared" si="742"/>
        <v>0.51249999999999996</v>
      </c>
      <c r="CO1077" s="219">
        <f t="shared" si="742"/>
        <v>0.84236111111111112</v>
      </c>
      <c r="CQ1077" s="219">
        <v>0.73680555555555605</v>
      </c>
      <c r="CV1077" s="219">
        <f t="shared" si="743"/>
        <v>0.62013888888888891</v>
      </c>
      <c r="CW1077" s="219">
        <f t="shared" si="743"/>
        <v>0.8354166666666667</v>
      </c>
      <c r="CY1077" s="219">
        <v>0.73680555555555605</v>
      </c>
      <c r="DL1077" s="1"/>
      <c r="DM1077" s="1"/>
    </row>
    <row r="1078" spans="68:117" ht="15" hidden="1" customHeight="1">
      <c r="BP1078" s="236">
        <f ca="1"/>
        <v>0.73611111111111105</v>
      </c>
      <c r="CN1078" s="219">
        <f t="shared" si="742"/>
        <v>0.5131944444444444</v>
      </c>
      <c r="CO1078" s="219">
        <f t="shared" si="742"/>
        <v>0.84305555555555556</v>
      </c>
      <c r="CQ1078" s="219">
        <v>0.73750000000000004</v>
      </c>
      <c r="CV1078" s="219">
        <f t="shared" si="743"/>
        <v>0.62083333333333335</v>
      </c>
      <c r="CW1078" s="219">
        <f t="shared" si="743"/>
        <v>0.83611111111111114</v>
      </c>
      <c r="CY1078" s="219">
        <v>0.73750000000000004</v>
      </c>
      <c r="DL1078" s="1"/>
      <c r="DM1078" s="1"/>
    </row>
    <row r="1079" spans="68:117" ht="15" hidden="1" customHeight="1">
      <c r="BP1079" s="236">
        <f ca="1"/>
        <v>0.73680555555555605</v>
      </c>
      <c r="CN1079" s="219">
        <f t="shared" si="742"/>
        <v>0.51388888888888884</v>
      </c>
      <c r="CO1079" s="219">
        <f t="shared" si="742"/>
        <v>0.84375</v>
      </c>
      <c r="CQ1079" s="219">
        <v>0.73819444444444404</v>
      </c>
      <c r="CV1079" s="219">
        <f t="shared" si="743"/>
        <v>0.62152777777777779</v>
      </c>
      <c r="CW1079" s="219">
        <f t="shared" si="743"/>
        <v>0.83680555555555558</v>
      </c>
      <c r="CY1079" s="219">
        <v>0.73819444444444404</v>
      </c>
      <c r="DL1079" s="1"/>
      <c r="DM1079" s="1"/>
    </row>
    <row r="1080" spans="68:117" ht="15" hidden="1" customHeight="1">
      <c r="BP1080" s="236">
        <f ca="1"/>
        <v>0.73750000000000004</v>
      </c>
      <c r="CN1080" s="219">
        <f t="shared" si="742"/>
        <v>0.51458333333333328</v>
      </c>
      <c r="CO1080" s="219">
        <f t="shared" si="742"/>
        <v>0.84444444444444444</v>
      </c>
      <c r="CQ1080" s="219">
        <v>0.73888888888888904</v>
      </c>
      <c r="CV1080" s="219">
        <f t="shared" si="743"/>
        <v>0.62222222222222223</v>
      </c>
      <c r="CW1080" s="219">
        <f t="shared" si="743"/>
        <v>0.83750000000000002</v>
      </c>
      <c r="CY1080" s="219">
        <v>0.73888888888888904</v>
      </c>
      <c r="DL1080" s="1"/>
      <c r="DM1080" s="1"/>
    </row>
    <row r="1081" spans="68:117" ht="15" hidden="1" customHeight="1">
      <c r="BP1081" s="236">
        <f ca="1"/>
        <v>0.73819444444444404</v>
      </c>
      <c r="CN1081" s="219">
        <f t="shared" si="742"/>
        <v>0.51527777777777772</v>
      </c>
      <c r="CO1081" s="219">
        <f t="shared" si="742"/>
        <v>0.84513888888888888</v>
      </c>
      <c r="CQ1081" s="219">
        <v>0.73958333333333304</v>
      </c>
      <c r="CV1081" s="219">
        <f t="shared" si="743"/>
        <v>0.62291666666666667</v>
      </c>
      <c r="CW1081" s="219">
        <f t="shared" si="743"/>
        <v>0.83819444444444446</v>
      </c>
      <c r="CY1081" s="219">
        <v>0.73958333333333304</v>
      </c>
      <c r="DL1081" s="1"/>
      <c r="DM1081" s="1"/>
    </row>
    <row r="1082" spans="68:117" ht="15" hidden="1" customHeight="1">
      <c r="BP1082" s="236">
        <f ca="1"/>
        <v>0.73888888888888904</v>
      </c>
      <c r="CN1082" s="219">
        <f t="shared" si="742"/>
        <v>0.51597222222222217</v>
      </c>
      <c r="CO1082" s="219">
        <f t="shared" si="742"/>
        <v>0.84583333333333333</v>
      </c>
      <c r="CQ1082" s="219">
        <v>0.74027777777777803</v>
      </c>
      <c r="CV1082" s="219">
        <f t="shared" si="743"/>
        <v>0.62361111111111112</v>
      </c>
      <c r="CW1082" s="219">
        <f t="shared" si="743"/>
        <v>0.83888888888888891</v>
      </c>
      <c r="CY1082" s="219">
        <v>0.74027777777777803</v>
      </c>
      <c r="DL1082" s="1"/>
      <c r="DM1082" s="1"/>
    </row>
    <row r="1083" spans="68:117" ht="15" hidden="1" customHeight="1">
      <c r="BP1083" s="236">
        <f ca="1"/>
        <v>0.73958333333333304</v>
      </c>
      <c r="CN1083" s="219">
        <f t="shared" si="742"/>
        <v>0.51666666666666672</v>
      </c>
      <c r="CO1083" s="219">
        <f t="shared" si="742"/>
        <v>0.84652777777777777</v>
      </c>
      <c r="CQ1083" s="219">
        <v>0.74097222222222203</v>
      </c>
      <c r="CV1083" s="219">
        <f t="shared" si="743"/>
        <v>0.62430555555555556</v>
      </c>
      <c r="CW1083" s="219">
        <f t="shared" si="743"/>
        <v>0.83958333333333335</v>
      </c>
      <c r="CY1083" s="219">
        <v>0.74097222222222203</v>
      </c>
      <c r="DL1083" s="1"/>
      <c r="DM1083" s="1"/>
    </row>
    <row r="1084" spans="68:117" ht="15" hidden="1" customHeight="1">
      <c r="BP1084" s="236">
        <f ca="1"/>
        <v>0.74027777777777803</v>
      </c>
      <c r="CN1084" s="219">
        <f t="shared" si="742"/>
        <v>0.51736111111111116</v>
      </c>
      <c r="CO1084" s="219">
        <f t="shared" si="742"/>
        <v>0.84722222222222221</v>
      </c>
      <c r="CQ1084" s="219">
        <v>0.74166666666666703</v>
      </c>
      <c r="CV1084" s="219">
        <f t="shared" si="743"/>
        <v>0.625</v>
      </c>
      <c r="CW1084" s="219">
        <f t="shared" si="743"/>
        <v>0.84027777777777779</v>
      </c>
      <c r="CY1084" s="219">
        <v>0.74166666666666703</v>
      </c>
      <c r="DL1084" s="1"/>
      <c r="DM1084" s="1"/>
    </row>
    <row r="1085" spans="68:117" ht="15" hidden="1" customHeight="1">
      <c r="BP1085" s="236">
        <f ca="1"/>
        <v>0.74097222222222203</v>
      </c>
      <c r="CN1085" s="219">
        <f t="shared" si="742"/>
        <v>0.5180555555555556</v>
      </c>
      <c r="CO1085" s="219">
        <f t="shared" si="742"/>
        <v>0.84791666666666665</v>
      </c>
      <c r="CQ1085" s="219">
        <v>0.74236111111111103</v>
      </c>
      <c r="CV1085" s="219">
        <f t="shared" si="743"/>
        <v>0.62569444444444444</v>
      </c>
      <c r="CW1085" s="219">
        <f t="shared" si="743"/>
        <v>0.84097222222222223</v>
      </c>
      <c r="CY1085" s="219">
        <v>0.74236111111111103</v>
      </c>
      <c r="DL1085" s="1"/>
      <c r="DM1085" s="1"/>
    </row>
    <row r="1086" spans="68:117" ht="15" hidden="1" customHeight="1">
      <c r="BP1086" s="236">
        <f ca="1"/>
        <v>0.74166666666666703</v>
      </c>
      <c r="CN1086" s="219">
        <f t="shared" si="742"/>
        <v>0.51875000000000004</v>
      </c>
      <c r="CO1086" s="219">
        <f t="shared" si="742"/>
        <v>0.84861111111111109</v>
      </c>
      <c r="CQ1086" s="219">
        <v>0.74305555555555602</v>
      </c>
      <c r="CV1086" s="219">
        <f t="shared" si="743"/>
        <v>0.62638888888888888</v>
      </c>
      <c r="CW1086" s="219">
        <f t="shared" si="743"/>
        <v>0.84166666666666667</v>
      </c>
      <c r="CY1086" s="219">
        <v>0.74305555555555602</v>
      </c>
      <c r="DL1086" s="1"/>
      <c r="DM1086" s="1"/>
    </row>
    <row r="1087" spans="68:117" ht="15" hidden="1" customHeight="1">
      <c r="BP1087" s="236">
        <f ca="1"/>
        <v>0.74236111111111103</v>
      </c>
      <c r="CN1087" s="219">
        <f t="shared" si="742"/>
        <v>0.51944444444444449</v>
      </c>
      <c r="CO1087" s="219">
        <f t="shared" si="742"/>
        <v>0.84930555555555554</v>
      </c>
      <c r="CQ1087" s="219">
        <v>0.74375000000000002</v>
      </c>
      <c r="CV1087" s="219">
        <f t="shared" si="743"/>
        <v>0.62708333333333333</v>
      </c>
      <c r="CW1087" s="219">
        <f t="shared" si="743"/>
        <v>0.84236111111111112</v>
      </c>
      <c r="CY1087" s="219">
        <v>0.74375000000000002</v>
      </c>
      <c r="DL1087" s="1"/>
      <c r="DM1087" s="1"/>
    </row>
    <row r="1088" spans="68:117" ht="15" hidden="1" customHeight="1">
      <c r="BP1088" s="236">
        <f ca="1"/>
        <v>0.74305555555555602</v>
      </c>
      <c r="CN1088" s="219">
        <f t="shared" ref="CN1088:CO1103" si="744">IF(CN1087=1,TIME(0,1,0),TIME(HOUR(CN1087),MINUTE(CN1087),0)+TIME(0,1,0))</f>
        <v>0.52013888888888893</v>
      </c>
      <c r="CO1088" s="219">
        <f t="shared" si="744"/>
        <v>0.85</v>
      </c>
      <c r="CQ1088" s="219">
        <v>0.74444444444444402</v>
      </c>
      <c r="CV1088" s="219">
        <f t="shared" ref="CV1088:CW1103" si="745">IF(CV1087=1,TIME(0,1,0),TIME(HOUR(CV1087),MINUTE(CV1087),0)+TIME(0,1,0))</f>
        <v>0.62777777777777777</v>
      </c>
      <c r="CW1088" s="219">
        <f t="shared" si="745"/>
        <v>0.84305555555555556</v>
      </c>
      <c r="CY1088" s="219">
        <v>0.74444444444444402</v>
      </c>
      <c r="DL1088" s="1"/>
      <c r="DM1088" s="1"/>
    </row>
    <row r="1089" spans="68:117" ht="15" hidden="1" customHeight="1">
      <c r="BP1089" s="236">
        <f ca="1"/>
        <v>0.74375000000000002</v>
      </c>
      <c r="CN1089" s="219">
        <f t="shared" si="744"/>
        <v>0.52083333333333337</v>
      </c>
      <c r="CO1089" s="219">
        <f t="shared" si="744"/>
        <v>0.85069444444444442</v>
      </c>
      <c r="CQ1089" s="219">
        <v>0.74513888888888902</v>
      </c>
      <c r="CV1089" s="219">
        <f t="shared" si="745"/>
        <v>0.62847222222222221</v>
      </c>
      <c r="CW1089" s="219">
        <f t="shared" si="745"/>
        <v>0.84375</v>
      </c>
      <c r="CY1089" s="219">
        <v>0.74513888888888902</v>
      </c>
      <c r="DL1089" s="1"/>
      <c r="DM1089" s="1"/>
    </row>
    <row r="1090" spans="68:117" ht="15" hidden="1" customHeight="1">
      <c r="BP1090" s="236">
        <f ca="1"/>
        <v>0.74444444444444402</v>
      </c>
      <c r="CN1090" s="219">
        <f t="shared" si="744"/>
        <v>0.52152777777777781</v>
      </c>
      <c r="CO1090" s="219">
        <f t="shared" si="744"/>
        <v>0.85138888888888886</v>
      </c>
      <c r="CQ1090" s="219">
        <v>0.74583333333333302</v>
      </c>
      <c r="CV1090" s="219">
        <f t="shared" si="745"/>
        <v>0.62916666666666665</v>
      </c>
      <c r="CW1090" s="219">
        <f t="shared" si="745"/>
        <v>0.84444444444444444</v>
      </c>
      <c r="CY1090" s="219">
        <v>0.74583333333333302</v>
      </c>
      <c r="DL1090" s="1"/>
      <c r="DM1090" s="1"/>
    </row>
    <row r="1091" spans="68:117" ht="15" hidden="1" customHeight="1">
      <c r="BP1091" s="236">
        <f ca="1"/>
        <v>0.74513888888888902</v>
      </c>
      <c r="CN1091" s="219">
        <f t="shared" si="744"/>
        <v>0.52222222222222225</v>
      </c>
      <c r="CO1091" s="219">
        <f t="shared" si="744"/>
        <v>0.8520833333333333</v>
      </c>
      <c r="CQ1091" s="219">
        <v>0.74652777777777801</v>
      </c>
      <c r="CV1091" s="219">
        <f t="shared" si="745"/>
        <v>0.62986111111111109</v>
      </c>
      <c r="CW1091" s="219">
        <f t="shared" si="745"/>
        <v>0.84513888888888888</v>
      </c>
      <c r="CY1091" s="219">
        <v>0.74652777777777801</v>
      </c>
      <c r="DL1091" s="1"/>
      <c r="DM1091" s="1"/>
    </row>
    <row r="1092" spans="68:117" ht="15" hidden="1" customHeight="1">
      <c r="BP1092" s="236">
        <f ca="1"/>
        <v>0.74583333333333302</v>
      </c>
      <c r="CN1092" s="219">
        <f t="shared" si="744"/>
        <v>0.5229166666666667</v>
      </c>
      <c r="CO1092" s="219">
        <f t="shared" si="744"/>
        <v>0.85277777777777775</v>
      </c>
      <c r="CQ1092" s="219">
        <v>0.74722222222222201</v>
      </c>
      <c r="CV1092" s="219">
        <f t="shared" si="745"/>
        <v>0.63055555555555554</v>
      </c>
      <c r="CW1092" s="219">
        <f t="shared" si="745"/>
        <v>0.84583333333333333</v>
      </c>
      <c r="CY1092" s="219">
        <v>0.74722222222222201</v>
      </c>
      <c r="DL1092" s="1"/>
      <c r="DM1092" s="1"/>
    </row>
    <row r="1093" spans="68:117" ht="15" hidden="1" customHeight="1">
      <c r="BP1093" s="236">
        <f ca="1"/>
        <v>0.74652777777777801</v>
      </c>
      <c r="CN1093" s="219">
        <f t="shared" si="744"/>
        <v>0.52361111111111114</v>
      </c>
      <c r="CO1093" s="219">
        <f t="shared" si="744"/>
        <v>0.85347222222222219</v>
      </c>
      <c r="CQ1093" s="219">
        <v>0.74791666666666701</v>
      </c>
      <c r="CV1093" s="219">
        <f t="shared" si="745"/>
        <v>0.63124999999999998</v>
      </c>
      <c r="CW1093" s="219">
        <f t="shared" si="745"/>
        <v>0.84652777777777777</v>
      </c>
      <c r="CY1093" s="219">
        <v>0.74791666666666701</v>
      </c>
      <c r="DL1093" s="1"/>
      <c r="DM1093" s="1"/>
    </row>
    <row r="1094" spans="68:117" ht="15" hidden="1" customHeight="1">
      <c r="BP1094" s="236">
        <f ca="1"/>
        <v>0.74722222222222201</v>
      </c>
      <c r="CN1094" s="219">
        <f t="shared" si="744"/>
        <v>0.52430555555555558</v>
      </c>
      <c r="CO1094" s="219">
        <f t="shared" si="744"/>
        <v>0.85416666666666663</v>
      </c>
      <c r="CQ1094" s="219">
        <v>0.74861111111111101</v>
      </c>
      <c r="CV1094" s="219">
        <f t="shared" si="745"/>
        <v>0.63194444444444442</v>
      </c>
      <c r="CW1094" s="219">
        <f t="shared" si="745"/>
        <v>0.84722222222222221</v>
      </c>
      <c r="CY1094" s="219">
        <v>0.74861111111111101</v>
      </c>
      <c r="DL1094" s="1"/>
      <c r="DM1094" s="1"/>
    </row>
    <row r="1095" spans="68:117" ht="15" hidden="1" customHeight="1">
      <c r="BP1095" s="236">
        <f ca="1"/>
        <v>0.74791666666666701</v>
      </c>
      <c r="CN1095" s="219">
        <f t="shared" si="744"/>
        <v>0.52500000000000002</v>
      </c>
      <c r="CO1095" s="219">
        <f t="shared" si="744"/>
        <v>0.85486111111111107</v>
      </c>
      <c r="CQ1095" s="219">
        <v>0.749305555555556</v>
      </c>
      <c r="CV1095" s="219">
        <f t="shared" si="745"/>
        <v>0.63263888888888886</v>
      </c>
      <c r="CW1095" s="219">
        <f t="shared" si="745"/>
        <v>0.84791666666666665</v>
      </c>
      <c r="CY1095" s="219">
        <v>0.749305555555556</v>
      </c>
      <c r="DL1095" s="1"/>
      <c r="DM1095" s="1"/>
    </row>
    <row r="1096" spans="68:117" ht="15" hidden="1" customHeight="1">
      <c r="BP1096" s="236">
        <f ca="1"/>
        <v>0.74861111111111101</v>
      </c>
      <c r="CN1096" s="219">
        <f t="shared" si="744"/>
        <v>0.52569444444444446</v>
      </c>
      <c r="CO1096" s="219">
        <f t="shared" si="744"/>
        <v>0.85555555555555551</v>
      </c>
      <c r="CQ1096" s="219">
        <v>0.75</v>
      </c>
      <c r="CV1096" s="219">
        <f t="shared" si="745"/>
        <v>0.6333333333333333</v>
      </c>
      <c r="CW1096" s="219">
        <f t="shared" si="745"/>
        <v>0.84861111111111109</v>
      </c>
      <c r="CY1096" s="219">
        <v>0.75</v>
      </c>
      <c r="DL1096" s="1"/>
      <c r="DM1096" s="1"/>
    </row>
    <row r="1097" spans="68:117" ht="15" hidden="1" customHeight="1">
      <c r="BP1097" s="236">
        <f ca="1"/>
        <v>0.749305555555556</v>
      </c>
      <c r="CN1097" s="219">
        <f t="shared" si="744"/>
        <v>0.52638888888888891</v>
      </c>
      <c r="CO1097" s="219">
        <f t="shared" si="744"/>
        <v>0.85624999999999996</v>
      </c>
      <c r="CQ1097" s="219">
        <v>0.750694444444444</v>
      </c>
      <c r="CV1097" s="219">
        <f t="shared" si="745"/>
        <v>0.63402777777777775</v>
      </c>
      <c r="CW1097" s="219">
        <f t="shared" si="745"/>
        <v>0.84930555555555554</v>
      </c>
      <c r="CY1097" s="219">
        <v>0.750694444444444</v>
      </c>
      <c r="DL1097" s="1"/>
      <c r="DM1097" s="1"/>
    </row>
    <row r="1098" spans="68:117" ht="15" hidden="1" customHeight="1">
      <c r="BP1098" s="236">
        <f ca="1"/>
        <v>0.75</v>
      </c>
      <c r="CN1098" s="219">
        <f t="shared" si="744"/>
        <v>0.52708333333333335</v>
      </c>
      <c r="CO1098" s="219">
        <f t="shared" si="744"/>
        <v>0.8569444444444444</v>
      </c>
      <c r="CQ1098" s="219">
        <v>0.75138888888888899</v>
      </c>
      <c r="CV1098" s="219">
        <f t="shared" si="745"/>
        <v>0.63472222222222219</v>
      </c>
      <c r="CW1098" s="219">
        <f t="shared" si="745"/>
        <v>0.85</v>
      </c>
      <c r="CY1098" s="219">
        <v>0.75138888888888899</v>
      </c>
      <c r="DL1098" s="1"/>
      <c r="DM1098" s="1"/>
    </row>
    <row r="1099" spans="68:117" ht="15" hidden="1" customHeight="1">
      <c r="BP1099" s="236">
        <f ca="1"/>
        <v>0.750694444444444</v>
      </c>
      <c r="CN1099" s="219">
        <f t="shared" si="744"/>
        <v>0.52777777777777779</v>
      </c>
      <c r="CO1099" s="219">
        <f t="shared" si="744"/>
        <v>0.85763888888888884</v>
      </c>
      <c r="CQ1099" s="219">
        <v>0.75208333333333299</v>
      </c>
      <c r="CV1099" s="219">
        <f t="shared" si="745"/>
        <v>0.63541666666666663</v>
      </c>
      <c r="CW1099" s="219">
        <f t="shared" si="745"/>
        <v>0.85069444444444442</v>
      </c>
      <c r="CY1099" s="219">
        <v>0.75208333333333299</v>
      </c>
      <c r="DL1099" s="1"/>
      <c r="DM1099" s="1"/>
    </row>
    <row r="1100" spans="68:117" ht="15" hidden="1" customHeight="1">
      <c r="BP1100" s="236">
        <f ca="1"/>
        <v>0.75138888888888899</v>
      </c>
      <c r="CN1100" s="219">
        <f t="shared" si="744"/>
        <v>0.52847222222222223</v>
      </c>
      <c r="CO1100" s="219">
        <f t="shared" si="744"/>
        <v>0.85833333333333328</v>
      </c>
      <c r="CQ1100" s="219">
        <v>0.75277777777777799</v>
      </c>
      <c r="CV1100" s="219">
        <f t="shared" si="745"/>
        <v>0.63611111111111107</v>
      </c>
      <c r="CW1100" s="219">
        <f t="shared" si="745"/>
        <v>0.85138888888888886</v>
      </c>
      <c r="CY1100" s="219">
        <v>0.75277777777777799</v>
      </c>
      <c r="DL1100" s="1"/>
      <c r="DM1100" s="1"/>
    </row>
    <row r="1101" spans="68:117" ht="15" hidden="1" customHeight="1">
      <c r="BP1101" s="236">
        <f ca="1"/>
        <v>0.75208333333333299</v>
      </c>
      <c r="CN1101" s="219">
        <f t="shared" si="744"/>
        <v>0.52916666666666667</v>
      </c>
      <c r="CO1101" s="219">
        <f t="shared" si="744"/>
        <v>0.85902777777777772</v>
      </c>
      <c r="CQ1101" s="219">
        <v>0.75347222222222199</v>
      </c>
      <c r="CV1101" s="219">
        <f t="shared" si="745"/>
        <v>0.63680555555555551</v>
      </c>
      <c r="CW1101" s="219">
        <f t="shared" si="745"/>
        <v>0.8520833333333333</v>
      </c>
      <c r="CY1101" s="219">
        <v>0.75347222222222199</v>
      </c>
      <c r="DL1101" s="1"/>
      <c r="DM1101" s="1"/>
    </row>
    <row r="1102" spans="68:117" ht="15" hidden="1" customHeight="1">
      <c r="BP1102" s="236">
        <f ca="1"/>
        <v>0.75277777777777799</v>
      </c>
      <c r="CN1102" s="219">
        <f t="shared" si="744"/>
        <v>0.52986111111111112</v>
      </c>
      <c r="CO1102" s="219">
        <f t="shared" si="744"/>
        <v>0.85972222222222217</v>
      </c>
      <c r="CQ1102" s="219">
        <v>0.75416666666666698</v>
      </c>
      <c r="CV1102" s="219">
        <f t="shared" si="745"/>
        <v>0.63749999999999996</v>
      </c>
      <c r="CW1102" s="219">
        <f t="shared" si="745"/>
        <v>0.85277777777777775</v>
      </c>
      <c r="CY1102" s="219">
        <v>0.75416666666666698</v>
      </c>
      <c r="DL1102" s="1"/>
      <c r="DM1102" s="1"/>
    </row>
    <row r="1103" spans="68:117" ht="15" hidden="1" customHeight="1">
      <c r="BP1103" s="236">
        <f ca="1"/>
        <v>0.75347222222222199</v>
      </c>
      <c r="CN1103" s="219">
        <f t="shared" si="744"/>
        <v>0.53055555555555556</v>
      </c>
      <c r="CO1103" s="219">
        <f t="shared" si="744"/>
        <v>0.86041666666666672</v>
      </c>
      <c r="CQ1103" s="219">
        <v>0.75486111111111098</v>
      </c>
      <c r="CV1103" s="219">
        <f t="shared" si="745"/>
        <v>0.6381944444444444</v>
      </c>
      <c r="CW1103" s="219">
        <f t="shared" si="745"/>
        <v>0.85347222222222219</v>
      </c>
      <c r="CY1103" s="219">
        <v>0.75486111111111098</v>
      </c>
      <c r="DL1103" s="1"/>
      <c r="DM1103" s="1"/>
    </row>
    <row r="1104" spans="68:117" ht="15" hidden="1" customHeight="1">
      <c r="BP1104" s="236">
        <f ca="1"/>
        <v>0.75416666666666698</v>
      </c>
      <c r="CN1104" s="219">
        <f t="shared" ref="CN1104:CO1119" si="746">IF(CN1103=1,TIME(0,1,0),TIME(HOUR(CN1103),MINUTE(CN1103),0)+TIME(0,1,0))</f>
        <v>0.53125</v>
      </c>
      <c r="CO1104" s="219">
        <f t="shared" si="746"/>
        <v>0.86111111111111116</v>
      </c>
      <c r="CQ1104" s="219">
        <v>0.75555555555555598</v>
      </c>
      <c r="CV1104" s="219">
        <f t="shared" ref="CV1104:CW1119" si="747">IF(CV1103=1,TIME(0,1,0),TIME(HOUR(CV1103),MINUTE(CV1103),0)+TIME(0,1,0))</f>
        <v>0.63888888888888884</v>
      </c>
      <c r="CW1104" s="219">
        <f t="shared" si="747"/>
        <v>0.85416666666666663</v>
      </c>
      <c r="CY1104" s="219">
        <v>0.75555555555555598</v>
      </c>
      <c r="DL1104" s="1"/>
      <c r="DM1104" s="1"/>
    </row>
    <row r="1105" spans="68:117" ht="15" hidden="1" customHeight="1">
      <c r="BP1105" s="236">
        <f ca="1"/>
        <v>0.75486111111111098</v>
      </c>
      <c r="CN1105" s="219">
        <f t="shared" si="746"/>
        <v>0.53194444444444444</v>
      </c>
      <c r="CO1105" s="219">
        <f t="shared" si="746"/>
        <v>0.8618055555555556</v>
      </c>
      <c r="CQ1105" s="219">
        <v>0.75624999999999998</v>
      </c>
      <c r="CV1105" s="219">
        <f t="shared" si="747"/>
        <v>0.63958333333333328</v>
      </c>
      <c r="CW1105" s="219">
        <f t="shared" si="747"/>
        <v>0.85486111111111107</v>
      </c>
      <c r="CY1105" s="219">
        <v>0.75624999999999998</v>
      </c>
      <c r="DL1105" s="1"/>
      <c r="DM1105" s="1"/>
    </row>
    <row r="1106" spans="68:117" ht="15" hidden="1" customHeight="1">
      <c r="BP1106" s="236">
        <f ca="1"/>
        <v>0.75555555555555598</v>
      </c>
      <c r="CN1106" s="219">
        <f t="shared" si="746"/>
        <v>0.53263888888888888</v>
      </c>
      <c r="CO1106" s="219">
        <f t="shared" si="746"/>
        <v>0.86250000000000004</v>
      </c>
      <c r="CQ1106" s="219">
        <v>0.75694444444444398</v>
      </c>
      <c r="CV1106" s="219">
        <f t="shared" si="747"/>
        <v>0.64027777777777772</v>
      </c>
      <c r="CW1106" s="219">
        <f t="shared" si="747"/>
        <v>0.85555555555555551</v>
      </c>
      <c r="CY1106" s="219">
        <v>0.75694444444444398</v>
      </c>
      <c r="DL1106" s="1"/>
      <c r="DM1106" s="1"/>
    </row>
    <row r="1107" spans="68:117" ht="15" hidden="1" customHeight="1">
      <c r="BP1107" s="236">
        <f ca="1"/>
        <v>0.75624999999999998</v>
      </c>
      <c r="CN1107" s="219">
        <f t="shared" si="746"/>
        <v>0.53333333333333333</v>
      </c>
      <c r="CO1107" s="219">
        <f t="shared" si="746"/>
        <v>0.86319444444444449</v>
      </c>
      <c r="CQ1107" s="219">
        <v>0.75763888888888897</v>
      </c>
      <c r="CV1107" s="219">
        <f t="shared" si="747"/>
        <v>0.64097222222222217</v>
      </c>
      <c r="CW1107" s="219">
        <f t="shared" si="747"/>
        <v>0.85624999999999996</v>
      </c>
      <c r="CY1107" s="219">
        <v>0.75763888888888897</v>
      </c>
      <c r="DL1107" s="1"/>
      <c r="DM1107" s="1"/>
    </row>
    <row r="1108" spans="68:117" ht="15" hidden="1" customHeight="1">
      <c r="BP1108" s="236">
        <f ca="1"/>
        <v>0.75694444444444398</v>
      </c>
      <c r="CN1108" s="219">
        <f t="shared" si="746"/>
        <v>0.53402777777777777</v>
      </c>
      <c r="CO1108" s="219">
        <f t="shared" si="746"/>
        <v>0.86388888888888893</v>
      </c>
      <c r="CQ1108" s="219">
        <v>0.75833333333333297</v>
      </c>
      <c r="CV1108" s="219">
        <f t="shared" si="747"/>
        <v>0.64166666666666672</v>
      </c>
      <c r="CW1108" s="219">
        <f t="shared" si="747"/>
        <v>0.8569444444444444</v>
      </c>
      <c r="CY1108" s="219">
        <v>0.75833333333333297</v>
      </c>
      <c r="DL1108" s="1"/>
      <c r="DM1108" s="1"/>
    </row>
    <row r="1109" spans="68:117" ht="15" hidden="1" customHeight="1">
      <c r="BP1109" s="236">
        <f ca="1"/>
        <v>0.75763888888888897</v>
      </c>
      <c r="CN1109" s="219">
        <f t="shared" si="746"/>
        <v>0.53472222222222221</v>
      </c>
      <c r="CO1109" s="219">
        <f t="shared" si="746"/>
        <v>0.86458333333333337</v>
      </c>
      <c r="CQ1109" s="219">
        <v>0.75902777777777797</v>
      </c>
      <c r="CV1109" s="219">
        <f t="shared" si="747"/>
        <v>0.64236111111111116</v>
      </c>
      <c r="CW1109" s="219">
        <f t="shared" si="747"/>
        <v>0.85763888888888884</v>
      </c>
      <c r="CY1109" s="219">
        <v>0.75902777777777797</v>
      </c>
      <c r="DL1109" s="1"/>
      <c r="DM1109" s="1"/>
    </row>
    <row r="1110" spans="68:117" ht="15" hidden="1" customHeight="1">
      <c r="BP1110" s="236">
        <f ca="1"/>
        <v>0.75833333333333297</v>
      </c>
      <c r="CN1110" s="219">
        <f t="shared" si="746"/>
        <v>0.53541666666666665</v>
      </c>
      <c r="CO1110" s="219">
        <f t="shared" si="746"/>
        <v>0.86527777777777781</v>
      </c>
      <c r="CQ1110" s="219">
        <v>0.75972222222222197</v>
      </c>
      <c r="CV1110" s="219">
        <f t="shared" si="747"/>
        <v>0.6430555555555556</v>
      </c>
      <c r="CW1110" s="219">
        <f t="shared" si="747"/>
        <v>0.85833333333333328</v>
      </c>
      <c r="CY1110" s="219">
        <v>0.75972222222222197</v>
      </c>
      <c r="DL1110" s="1"/>
      <c r="DM1110" s="1"/>
    </row>
    <row r="1111" spans="68:117" ht="15" hidden="1" customHeight="1">
      <c r="BP1111" s="236">
        <f ca="1"/>
        <v>0.75902777777777797</v>
      </c>
      <c r="CN1111" s="219">
        <f t="shared" si="746"/>
        <v>0.53611111111111109</v>
      </c>
      <c r="CO1111" s="219">
        <f t="shared" si="746"/>
        <v>0.86597222222222225</v>
      </c>
      <c r="CQ1111" s="219">
        <v>0.76041666666666696</v>
      </c>
      <c r="CV1111" s="219">
        <f t="shared" si="747"/>
        <v>0.64375000000000004</v>
      </c>
      <c r="CW1111" s="219">
        <f t="shared" si="747"/>
        <v>0.85902777777777772</v>
      </c>
      <c r="CY1111" s="219">
        <v>0.76041666666666696</v>
      </c>
      <c r="DL1111" s="1"/>
      <c r="DM1111" s="1"/>
    </row>
    <row r="1112" spans="68:117" ht="15" hidden="1" customHeight="1">
      <c r="BP1112" s="236">
        <f ca="1"/>
        <v>0.75972222222222197</v>
      </c>
      <c r="CN1112" s="219">
        <f t="shared" si="746"/>
        <v>0.53680555555555554</v>
      </c>
      <c r="CO1112" s="219">
        <f t="shared" si="746"/>
        <v>0.8666666666666667</v>
      </c>
      <c r="CQ1112" s="219">
        <v>0.76111111111111096</v>
      </c>
      <c r="CV1112" s="219">
        <f t="shared" si="747"/>
        <v>0.64444444444444449</v>
      </c>
      <c r="CW1112" s="219">
        <f t="shared" si="747"/>
        <v>0.85972222222222217</v>
      </c>
      <c r="CY1112" s="219">
        <v>0.76111111111111096</v>
      </c>
      <c r="DL1112" s="1"/>
      <c r="DM1112" s="1"/>
    </row>
    <row r="1113" spans="68:117" ht="15" hidden="1" customHeight="1">
      <c r="BP1113" s="236">
        <f ca="1"/>
        <v>0.76041666666666696</v>
      </c>
      <c r="CN1113" s="219">
        <f t="shared" si="746"/>
        <v>0.53749999999999998</v>
      </c>
      <c r="CO1113" s="219">
        <f t="shared" si="746"/>
        <v>0.86736111111111114</v>
      </c>
      <c r="CQ1113" s="219">
        <v>0.76180555555555596</v>
      </c>
      <c r="CV1113" s="219">
        <f t="shared" si="747"/>
        <v>0.64513888888888893</v>
      </c>
      <c r="CW1113" s="219">
        <f t="shared" si="747"/>
        <v>0.86041666666666672</v>
      </c>
      <c r="CY1113" s="219">
        <v>0.76180555555555596</v>
      </c>
      <c r="DL1113" s="1"/>
      <c r="DM1113" s="1"/>
    </row>
    <row r="1114" spans="68:117" ht="15" hidden="1" customHeight="1">
      <c r="BP1114" s="236">
        <f ca="1"/>
        <v>0.76111111111111096</v>
      </c>
      <c r="CN1114" s="219">
        <f t="shared" si="746"/>
        <v>0.53819444444444442</v>
      </c>
      <c r="CO1114" s="219">
        <f t="shared" si="746"/>
        <v>0.86805555555555558</v>
      </c>
      <c r="CQ1114" s="219">
        <v>0.76249999999999996</v>
      </c>
      <c r="CV1114" s="219">
        <f t="shared" si="747"/>
        <v>0.64583333333333337</v>
      </c>
      <c r="CW1114" s="219">
        <f t="shared" si="747"/>
        <v>0.86111111111111116</v>
      </c>
      <c r="CY1114" s="219">
        <v>0.76249999999999996</v>
      </c>
      <c r="DL1114" s="1"/>
      <c r="DM1114" s="1"/>
    </row>
    <row r="1115" spans="68:117" ht="15" hidden="1" customHeight="1">
      <c r="BP1115" s="236">
        <f ca="1"/>
        <v>0.76180555555555596</v>
      </c>
      <c r="CN1115" s="219">
        <f t="shared" si="746"/>
        <v>0.53888888888888886</v>
      </c>
      <c r="CO1115" s="219">
        <f t="shared" si="746"/>
        <v>0.86875000000000002</v>
      </c>
      <c r="CQ1115" s="219">
        <v>0.76319444444444495</v>
      </c>
      <c r="CV1115" s="219">
        <f t="shared" si="747"/>
        <v>0.64652777777777781</v>
      </c>
      <c r="CW1115" s="219">
        <f t="shared" si="747"/>
        <v>0.8618055555555556</v>
      </c>
      <c r="CY1115" s="219">
        <v>0.76319444444444495</v>
      </c>
      <c r="DL1115" s="1"/>
      <c r="DM1115" s="1"/>
    </row>
    <row r="1116" spans="68:117" ht="15" hidden="1" customHeight="1">
      <c r="BP1116" s="236">
        <f ca="1"/>
        <v>0.76249999999999996</v>
      </c>
      <c r="CN1116" s="219">
        <f t="shared" si="746"/>
        <v>0.5395833333333333</v>
      </c>
      <c r="CO1116" s="219">
        <f t="shared" si="746"/>
        <v>0.86944444444444446</v>
      </c>
      <c r="CQ1116" s="219">
        <v>0.76388888888888895</v>
      </c>
      <c r="CV1116" s="219">
        <f t="shared" si="747"/>
        <v>0.64722222222222225</v>
      </c>
      <c r="CW1116" s="219">
        <f t="shared" si="747"/>
        <v>0.86250000000000004</v>
      </c>
      <c r="CY1116" s="219">
        <v>0.76388888888888895</v>
      </c>
      <c r="DL1116" s="1"/>
      <c r="DM1116" s="1"/>
    </row>
    <row r="1117" spans="68:117" ht="15" hidden="1" customHeight="1">
      <c r="BP1117" s="236">
        <f ca="1"/>
        <v>0.76319444444444495</v>
      </c>
      <c r="CN1117" s="219">
        <f t="shared" si="746"/>
        <v>0.54027777777777775</v>
      </c>
      <c r="CO1117" s="219">
        <f t="shared" si="746"/>
        <v>0.87013888888888891</v>
      </c>
      <c r="CQ1117" s="219">
        <v>0.76458333333333295</v>
      </c>
      <c r="CV1117" s="219">
        <f t="shared" si="747"/>
        <v>0.6479166666666667</v>
      </c>
      <c r="CW1117" s="219">
        <f t="shared" si="747"/>
        <v>0.86319444444444449</v>
      </c>
      <c r="CY1117" s="219">
        <v>0.76458333333333295</v>
      </c>
      <c r="DL1117" s="1"/>
      <c r="DM1117" s="1"/>
    </row>
    <row r="1118" spans="68:117" ht="15" hidden="1" customHeight="1">
      <c r="BP1118" s="236">
        <f ca="1"/>
        <v>0.76388888888888895</v>
      </c>
      <c r="CN1118" s="219">
        <f t="shared" si="746"/>
        <v>0.54097222222222219</v>
      </c>
      <c r="CO1118" s="219">
        <f t="shared" si="746"/>
        <v>0.87083333333333335</v>
      </c>
      <c r="CQ1118" s="219">
        <v>0.76527777777777795</v>
      </c>
      <c r="CV1118" s="219">
        <f t="shared" si="747"/>
        <v>0.64861111111111114</v>
      </c>
      <c r="CW1118" s="219">
        <f t="shared" si="747"/>
        <v>0.86388888888888893</v>
      </c>
      <c r="CY1118" s="219">
        <v>0.76527777777777795</v>
      </c>
      <c r="DL1118" s="1"/>
      <c r="DM1118" s="1"/>
    </row>
    <row r="1119" spans="68:117" ht="15" hidden="1" customHeight="1">
      <c r="BP1119" s="236">
        <f ca="1"/>
        <v>0.76458333333333295</v>
      </c>
      <c r="CN1119" s="219">
        <f t="shared" si="746"/>
        <v>0.54166666666666663</v>
      </c>
      <c r="CO1119" s="219">
        <f t="shared" si="746"/>
        <v>0.87152777777777779</v>
      </c>
      <c r="CQ1119" s="219">
        <v>0.76597222222222205</v>
      </c>
      <c r="CV1119" s="219">
        <f t="shared" si="747"/>
        <v>0.64930555555555558</v>
      </c>
      <c r="CW1119" s="219">
        <f t="shared" si="747"/>
        <v>0.86458333333333337</v>
      </c>
      <c r="CY1119" s="219">
        <v>0.76597222222222205</v>
      </c>
      <c r="DL1119" s="1"/>
      <c r="DM1119" s="1"/>
    </row>
    <row r="1120" spans="68:117" ht="15" hidden="1" customHeight="1">
      <c r="BP1120" s="236">
        <f ca="1"/>
        <v>0.76527777777777795</v>
      </c>
      <c r="CN1120" s="219">
        <f t="shared" ref="CN1120:CO1135" si="748">IF(CN1119=1,TIME(0,1,0),TIME(HOUR(CN1119),MINUTE(CN1119),0)+TIME(0,1,0))</f>
        <v>0.54236111111111107</v>
      </c>
      <c r="CO1120" s="219">
        <f t="shared" si="748"/>
        <v>0.87222222222222223</v>
      </c>
      <c r="CQ1120" s="219">
        <v>0.76666666666666705</v>
      </c>
      <c r="CV1120" s="219">
        <f t="shared" ref="CV1120:CW1135" si="749">IF(CV1119=1,TIME(0,1,0),TIME(HOUR(CV1119),MINUTE(CV1119),0)+TIME(0,1,0))</f>
        <v>0.65</v>
      </c>
      <c r="CW1120" s="219">
        <f t="shared" si="749"/>
        <v>0.86527777777777781</v>
      </c>
      <c r="CY1120" s="219">
        <v>0.76666666666666705</v>
      </c>
      <c r="DL1120" s="1"/>
      <c r="DM1120" s="1"/>
    </row>
    <row r="1121" spans="68:117" ht="15" hidden="1" customHeight="1">
      <c r="BP1121" s="236">
        <f ca="1"/>
        <v>0.76597222222222205</v>
      </c>
      <c r="CN1121" s="219">
        <f t="shared" si="748"/>
        <v>0.54305555555555551</v>
      </c>
      <c r="CO1121" s="219">
        <f t="shared" si="748"/>
        <v>0.87291666666666667</v>
      </c>
      <c r="CQ1121" s="219">
        <v>0.76736111111111105</v>
      </c>
      <c r="CV1121" s="219">
        <f t="shared" si="749"/>
        <v>0.65069444444444446</v>
      </c>
      <c r="CW1121" s="219">
        <f t="shared" si="749"/>
        <v>0.86597222222222225</v>
      </c>
      <c r="CY1121" s="219">
        <v>0.76736111111111105</v>
      </c>
      <c r="DL1121" s="1"/>
      <c r="DM1121" s="1"/>
    </row>
    <row r="1122" spans="68:117" ht="15" hidden="1" customHeight="1">
      <c r="BP1122" s="236">
        <f ca="1"/>
        <v>0.76666666666666705</v>
      </c>
      <c r="CN1122" s="219">
        <f t="shared" si="748"/>
        <v>0.54374999999999996</v>
      </c>
      <c r="CO1122" s="219">
        <f t="shared" si="748"/>
        <v>0.87361111111111112</v>
      </c>
      <c r="CQ1122" s="219">
        <v>0.76805555555555605</v>
      </c>
      <c r="CV1122" s="219">
        <f t="shared" si="749"/>
        <v>0.65138888888888891</v>
      </c>
      <c r="CW1122" s="219">
        <f t="shared" si="749"/>
        <v>0.8666666666666667</v>
      </c>
      <c r="CY1122" s="219">
        <v>0.76805555555555605</v>
      </c>
      <c r="DL1122" s="1"/>
      <c r="DM1122" s="1"/>
    </row>
    <row r="1123" spans="68:117" ht="15" hidden="1" customHeight="1">
      <c r="BP1123" s="236">
        <f ca="1"/>
        <v>0.76736111111111105</v>
      </c>
      <c r="CN1123" s="219">
        <f t="shared" si="748"/>
        <v>0.5444444444444444</v>
      </c>
      <c r="CO1123" s="219">
        <f t="shared" si="748"/>
        <v>0.87430555555555556</v>
      </c>
      <c r="CQ1123" s="219">
        <v>0.76875000000000004</v>
      </c>
      <c r="CV1123" s="219">
        <f t="shared" si="749"/>
        <v>0.65208333333333335</v>
      </c>
      <c r="CW1123" s="219">
        <f t="shared" si="749"/>
        <v>0.86736111111111114</v>
      </c>
      <c r="CY1123" s="219">
        <v>0.76875000000000004</v>
      </c>
      <c r="DL1123" s="1"/>
      <c r="DM1123" s="1"/>
    </row>
    <row r="1124" spans="68:117" ht="15" hidden="1" customHeight="1">
      <c r="BP1124" s="236">
        <f ca="1"/>
        <v>0.76805555555555605</v>
      </c>
      <c r="CN1124" s="219">
        <f t="shared" si="748"/>
        <v>0.54513888888888884</v>
      </c>
      <c r="CO1124" s="219">
        <f t="shared" si="748"/>
        <v>0.875</v>
      </c>
      <c r="CQ1124" s="219">
        <v>0.76944444444444404</v>
      </c>
      <c r="CV1124" s="219">
        <f t="shared" si="749"/>
        <v>0.65277777777777779</v>
      </c>
      <c r="CW1124" s="219">
        <f t="shared" si="749"/>
        <v>0.86805555555555558</v>
      </c>
      <c r="CY1124" s="219">
        <v>0.76944444444444404</v>
      </c>
      <c r="DL1124" s="1"/>
      <c r="DM1124" s="1"/>
    </row>
    <row r="1125" spans="68:117" ht="15" hidden="1" customHeight="1">
      <c r="BP1125" s="236">
        <f ca="1"/>
        <v>0.76875000000000004</v>
      </c>
      <c r="CN1125" s="219">
        <f t="shared" si="748"/>
        <v>0.54583333333333328</v>
      </c>
      <c r="CO1125" s="219">
        <f t="shared" si="748"/>
        <v>0.87569444444444444</v>
      </c>
      <c r="CQ1125" s="219">
        <v>0.77013888888888904</v>
      </c>
      <c r="CV1125" s="219">
        <f t="shared" si="749"/>
        <v>0.65347222222222223</v>
      </c>
      <c r="CW1125" s="219">
        <f t="shared" si="749"/>
        <v>0.86875000000000002</v>
      </c>
      <c r="CY1125" s="219">
        <v>0.77013888888888904</v>
      </c>
      <c r="DL1125" s="1"/>
      <c r="DM1125" s="1"/>
    </row>
    <row r="1126" spans="68:117" ht="15" hidden="1" customHeight="1">
      <c r="BP1126" s="236">
        <f ca="1"/>
        <v>0.76944444444444404</v>
      </c>
      <c r="CN1126" s="219">
        <f t="shared" si="748"/>
        <v>0.54652777777777772</v>
      </c>
      <c r="CO1126" s="219">
        <f t="shared" si="748"/>
        <v>0.87638888888888888</v>
      </c>
      <c r="CQ1126" s="219">
        <v>0.77083333333333304</v>
      </c>
      <c r="CV1126" s="219">
        <f t="shared" si="749"/>
        <v>0.65416666666666667</v>
      </c>
      <c r="CW1126" s="219">
        <f t="shared" si="749"/>
        <v>0.86944444444444446</v>
      </c>
      <c r="CY1126" s="219">
        <v>0.77083333333333304</v>
      </c>
      <c r="DL1126" s="1"/>
      <c r="DM1126" s="1"/>
    </row>
    <row r="1127" spans="68:117" ht="15" hidden="1" customHeight="1">
      <c r="BP1127" s="236">
        <f ca="1"/>
        <v>0.77013888888888904</v>
      </c>
      <c r="CN1127" s="219">
        <f t="shared" si="748"/>
        <v>0.54722222222222217</v>
      </c>
      <c r="CO1127" s="219">
        <f t="shared" si="748"/>
        <v>0.87708333333333333</v>
      </c>
      <c r="CQ1127" s="219">
        <v>0.77152777777777803</v>
      </c>
      <c r="CV1127" s="219">
        <f t="shared" si="749"/>
        <v>0.65486111111111112</v>
      </c>
      <c r="CW1127" s="219">
        <f t="shared" si="749"/>
        <v>0.87013888888888891</v>
      </c>
      <c r="CY1127" s="219">
        <v>0.77152777777777803</v>
      </c>
      <c r="DL1127" s="1"/>
      <c r="DM1127" s="1"/>
    </row>
    <row r="1128" spans="68:117" ht="15" hidden="1" customHeight="1">
      <c r="BP1128" s="236">
        <f ca="1"/>
        <v>0.77083333333333304</v>
      </c>
      <c r="CN1128" s="219">
        <f t="shared" si="748"/>
        <v>0.54791666666666672</v>
      </c>
      <c r="CO1128" s="219">
        <f t="shared" si="748"/>
        <v>0.87777777777777777</v>
      </c>
      <c r="CQ1128" s="219">
        <v>0.77222222222222203</v>
      </c>
      <c r="CV1128" s="219">
        <f t="shared" si="749"/>
        <v>0.65555555555555556</v>
      </c>
      <c r="CW1128" s="219">
        <f t="shared" si="749"/>
        <v>0.87083333333333335</v>
      </c>
      <c r="CY1128" s="219">
        <v>0.77222222222222203</v>
      </c>
      <c r="DL1128" s="1"/>
      <c r="DM1128" s="1"/>
    </row>
    <row r="1129" spans="68:117" ht="15" hidden="1" customHeight="1">
      <c r="BP1129" s="236">
        <f ca="1"/>
        <v>0.77152777777777803</v>
      </c>
      <c r="CN1129" s="219">
        <f t="shared" si="748"/>
        <v>0.54861111111111116</v>
      </c>
      <c r="CO1129" s="219">
        <f t="shared" si="748"/>
        <v>0.87847222222222221</v>
      </c>
      <c r="CQ1129" s="219">
        <v>0.77291666666666703</v>
      </c>
      <c r="CV1129" s="219">
        <f t="shared" si="749"/>
        <v>0.65625</v>
      </c>
      <c r="CW1129" s="219">
        <f t="shared" si="749"/>
        <v>0.87152777777777779</v>
      </c>
      <c r="CY1129" s="219">
        <v>0.77291666666666703</v>
      </c>
      <c r="DL1129" s="1"/>
      <c r="DM1129" s="1"/>
    </row>
    <row r="1130" spans="68:117" ht="15" hidden="1" customHeight="1">
      <c r="BP1130" s="236">
        <f ca="1"/>
        <v>0.77222222222222203</v>
      </c>
      <c r="CN1130" s="219">
        <f t="shared" si="748"/>
        <v>0.5493055555555556</v>
      </c>
      <c r="CO1130" s="219">
        <f t="shared" si="748"/>
        <v>0.87916666666666665</v>
      </c>
      <c r="CQ1130" s="219">
        <v>0.77361111111111103</v>
      </c>
      <c r="CV1130" s="219">
        <f t="shared" si="749"/>
        <v>0.65694444444444444</v>
      </c>
      <c r="CW1130" s="219">
        <f t="shared" si="749"/>
        <v>0.87222222222222223</v>
      </c>
      <c r="CY1130" s="219">
        <v>0.77361111111111103</v>
      </c>
      <c r="DL1130" s="1"/>
      <c r="DM1130" s="1"/>
    </row>
    <row r="1131" spans="68:117" ht="15" hidden="1" customHeight="1">
      <c r="BP1131" s="236">
        <f ca="1"/>
        <v>0.77291666666666703</v>
      </c>
      <c r="CN1131" s="219">
        <f t="shared" si="748"/>
        <v>0.55000000000000004</v>
      </c>
      <c r="CO1131" s="219">
        <f t="shared" si="748"/>
        <v>0.87986111111111109</v>
      </c>
      <c r="CQ1131" s="219">
        <v>0.77430555555555602</v>
      </c>
      <c r="CV1131" s="219">
        <f t="shared" si="749"/>
        <v>0.65763888888888888</v>
      </c>
      <c r="CW1131" s="219">
        <f t="shared" si="749"/>
        <v>0.87291666666666667</v>
      </c>
      <c r="CY1131" s="219">
        <v>0.77430555555555602</v>
      </c>
      <c r="DL1131" s="1"/>
      <c r="DM1131" s="1"/>
    </row>
    <row r="1132" spans="68:117" ht="15" hidden="1" customHeight="1">
      <c r="BP1132" s="236">
        <f ca="1"/>
        <v>0.77361111111111103</v>
      </c>
      <c r="CN1132" s="219">
        <f t="shared" si="748"/>
        <v>0.55069444444444449</v>
      </c>
      <c r="CO1132" s="219">
        <f t="shared" si="748"/>
        <v>0.88055555555555554</v>
      </c>
      <c r="CQ1132" s="219">
        <v>0.77500000000000002</v>
      </c>
      <c r="CV1132" s="219">
        <f t="shared" si="749"/>
        <v>0.65833333333333333</v>
      </c>
      <c r="CW1132" s="219">
        <f t="shared" si="749"/>
        <v>0.87361111111111112</v>
      </c>
      <c r="CY1132" s="219">
        <v>0.77500000000000002</v>
      </c>
      <c r="DL1132" s="1"/>
      <c r="DM1132" s="1"/>
    </row>
    <row r="1133" spans="68:117" ht="15" hidden="1" customHeight="1">
      <c r="BP1133" s="236">
        <f ca="1"/>
        <v>0.77430555555555602</v>
      </c>
      <c r="CN1133" s="219">
        <f t="shared" si="748"/>
        <v>0.55138888888888893</v>
      </c>
      <c r="CO1133" s="219">
        <f t="shared" si="748"/>
        <v>0.88124999999999998</v>
      </c>
      <c r="CQ1133" s="219">
        <v>0.77569444444444402</v>
      </c>
      <c r="CV1133" s="219">
        <f t="shared" si="749"/>
        <v>0.65902777777777777</v>
      </c>
      <c r="CW1133" s="219">
        <f t="shared" si="749"/>
        <v>0.87430555555555556</v>
      </c>
      <c r="CY1133" s="219">
        <v>0.77569444444444402</v>
      </c>
      <c r="DL1133" s="1"/>
      <c r="DM1133" s="1"/>
    </row>
    <row r="1134" spans="68:117" ht="15" hidden="1" customHeight="1">
      <c r="BP1134" s="236">
        <f ca="1"/>
        <v>0.77500000000000002</v>
      </c>
      <c r="CN1134" s="219">
        <f t="shared" si="748"/>
        <v>0.55208333333333337</v>
      </c>
      <c r="CO1134" s="219">
        <f t="shared" si="748"/>
        <v>0.88194444444444442</v>
      </c>
      <c r="CQ1134" s="219">
        <v>0.77638888888888902</v>
      </c>
      <c r="CV1134" s="219">
        <f t="shared" si="749"/>
        <v>0.65972222222222221</v>
      </c>
      <c r="CW1134" s="219">
        <f t="shared" si="749"/>
        <v>0.875</v>
      </c>
      <c r="CY1134" s="219">
        <v>0.77638888888888902</v>
      </c>
      <c r="DL1134" s="1"/>
      <c r="DM1134" s="1"/>
    </row>
    <row r="1135" spans="68:117" ht="15" hidden="1" customHeight="1">
      <c r="BP1135" s="236">
        <f ca="1"/>
        <v>0.77569444444444402</v>
      </c>
      <c r="CN1135" s="219">
        <f t="shared" si="748"/>
        <v>0.55277777777777781</v>
      </c>
      <c r="CO1135" s="219">
        <f t="shared" si="748"/>
        <v>0.88263888888888886</v>
      </c>
      <c r="CQ1135" s="219">
        <v>0.77708333333333302</v>
      </c>
      <c r="CV1135" s="219">
        <f t="shared" si="749"/>
        <v>0.66041666666666665</v>
      </c>
      <c r="CW1135" s="219">
        <f t="shared" si="749"/>
        <v>0.87569444444444444</v>
      </c>
      <c r="CY1135" s="219">
        <v>0.77708333333333302</v>
      </c>
      <c r="DL1135" s="1"/>
      <c r="DM1135" s="1"/>
    </row>
    <row r="1136" spans="68:117" ht="15" hidden="1" customHeight="1">
      <c r="BP1136" s="236">
        <f ca="1"/>
        <v>0.77638888888888902</v>
      </c>
      <c r="CN1136" s="219">
        <f t="shared" ref="CN1136:CO1151" si="750">IF(CN1135=1,TIME(0,1,0),TIME(HOUR(CN1135),MINUTE(CN1135),0)+TIME(0,1,0))</f>
        <v>0.55347222222222225</v>
      </c>
      <c r="CO1136" s="219">
        <f t="shared" si="750"/>
        <v>0.8833333333333333</v>
      </c>
      <c r="CQ1136" s="219">
        <v>0.77777777777777801</v>
      </c>
      <c r="CV1136" s="219">
        <f t="shared" ref="CV1136:CW1151" si="751">IF(CV1135=1,TIME(0,1,0),TIME(HOUR(CV1135),MINUTE(CV1135),0)+TIME(0,1,0))</f>
        <v>0.66111111111111109</v>
      </c>
      <c r="CW1136" s="219">
        <f t="shared" si="751"/>
        <v>0.87638888888888888</v>
      </c>
      <c r="CY1136" s="219">
        <v>0.77777777777777801</v>
      </c>
      <c r="DL1136" s="1"/>
      <c r="DM1136" s="1"/>
    </row>
    <row r="1137" spans="68:117" ht="15" hidden="1" customHeight="1">
      <c r="BP1137" s="236">
        <f ca="1"/>
        <v>0.77708333333333302</v>
      </c>
      <c r="CN1137" s="219">
        <f t="shared" si="750"/>
        <v>0.5541666666666667</v>
      </c>
      <c r="CO1137" s="219">
        <f t="shared" si="750"/>
        <v>0.88402777777777775</v>
      </c>
      <c r="CQ1137" s="219">
        <v>0.77847222222222201</v>
      </c>
      <c r="CV1137" s="219">
        <f t="shared" si="751"/>
        <v>0.66180555555555554</v>
      </c>
      <c r="CW1137" s="219">
        <f t="shared" si="751"/>
        <v>0.87708333333333333</v>
      </c>
      <c r="CY1137" s="219">
        <v>0.77847222222222201</v>
      </c>
      <c r="DL1137" s="1"/>
      <c r="DM1137" s="1"/>
    </row>
    <row r="1138" spans="68:117" ht="15" hidden="1" customHeight="1">
      <c r="BP1138" s="236">
        <f ca="1"/>
        <v>0.77777777777777801</v>
      </c>
      <c r="CN1138" s="219">
        <f t="shared" si="750"/>
        <v>0.55486111111111114</v>
      </c>
      <c r="CO1138" s="219">
        <f t="shared" si="750"/>
        <v>0.88472222222222219</v>
      </c>
      <c r="CQ1138" s="219">
        <v>0.77916666666666701</v>
      </c>
      <c r="CV1138" s="219">
        <f t="shared" si="751"/>
        <v>0.66249999999999998</v>
      </c>
      <c r="CW1138" s="219">
        <f t="shared" si="751"/>
        <v>0.87777777777777777</v>
      </c>
      <c r="CY1138" s="219">
        <v>0.77916666666666701</v>
      </c>
      <c r="DL1138" s="1"/>
      <c r="DM1138" s="1"/>
    </row>
    <row r="1139" spans="68:117" ht="15" hidden="1" customHeight="1">
      <c r="BP1139" s="236">
        <f ca="1"/>
        <v>0.77847222222222201</v>
      </c>
      <c r="CN1139" s="219">
        <f t="shared" si="750"/>
        <v>0.55555555555555558</v>
      </c>
      <c r="CO1139" s="219">
        <f t="shared" si="750"/>
        <v>0.88541666666666663</v>
      </c>
      <c r="CQ1139" s="219">
        <v>0.77986111111111101</v>
      </c>
      <c r="CV1139" s="219">
        <f t="shared" si="751"/>
        <v>0.66319444444444442</v>
      </c>
      <c r="CW1139" s="219">
        <f t="shared" si="751"/>
        <v>0.87847222222222221</v>
      </c>
      <c r="CY1139" s="219">
        <v>0.77986111111111101</v>
      </c>
      <c r="DL1139" s="1"/>
      <c r="DM1139" s="1"/>
    </row>
    <row r="1140" spans="68:117" ht="15" hidden="1" customHeight="1">
      <c r="BP1140" s="236">
        <f ca="1"/>
        <v>0.77916666666666701</v>
      </c>
      <c r="CN1140" s="219">
        <f t="shared" si="750"/>
        <v>0.55625000000000002</v>
      </c>
      <c r="CO1140" s="219">
        <f t="shared" si="750"/>
        <v>0.88611111111111107</v>
      </c>
      <c r="CQ1140" s="219">
        <v>0.780555555555556</v>
      </c>
      <c r="CV1140" s="219">
        <f t="shared" si="751"/>
        <v>0.66388888888888886</v>
      </c>
      <c r="CW1140" s="219">
        <f t="shared" si="751"/>
        <v>0.87916666666666665</v>
      </c>
      <c r="CY1140" s="219">
        <v>0.780555555555556</v>
      </c>
      <c r="DL1140" s="1"/>
      <c r="DM1140" s="1"/>
    </row>
    <row r="1141" spans="68:117" ht="15" hidden="1" customHeight="1">
      <c r="BP1141" s="236">
        <f ca="1"/>
        <v>0.77986111111111101</v>
      </c>
      <c r="CN1141" s="219">
        <f t="shared" si="750"/>
        <v>0.55694444444444446</v>
      </c>
      <c r="CO1141" s="219">
        <f t="shared" si="750"/>
        <v>0.88680555555555551</v>
      </c>
      <c r="CQ1141" s="219">
        <v>0.78125</v>
      </c>
      <c r="CV1141" s="219">
        <f t="shared" si="751"/>
        <v>0.6645833333333333</v>
      </c>
      <c r="CW1141" s="219">
        <f t="shared" si="751"/>
        <v>0.87986111111111109</v>
      </c>
      <c r="CY1141" s="219">
        <v>0.78125</v>
      </c>
      <c r="DL1141" s="1"/>
      <c r="DM1141" s="1"/>
    </row>
    <row r="1142" spans="68:117" ht="15" hidden="1" customHeight="1">
      <c r="BP1142" s="236">
        <f ca="1"/>
        <v>0.780555555555556</v>
      </c>
      <c r="CN1142" s="219">
        <f t="shared" si="750"/>
        <v>0.55763888888888891</v>
      </c>
      <c r="CO1142" s="219">
        <f t="shared" si="750"/>
        <v>0.88749999999999996</v>
      </c>
      <c r="CQ1142" s="219">
        <v>0.781944444444444</v>
      </c>
      <c r="CV1142" s="219">
        <f t="shared" si="751"/>
        <v>0.66527777777777775</v>
      </c>
      <c r="CW1142" s="219">
        <f t="shared" si="751"/>
        <v>0.88055555555555554</v>
      </c>
      <c r="CY1142" s="219">
        <v>0.781944444444444</v>
      </c>
      <c r="DL1142" s="1"/>
      <c r="DM1142" s="1"/>
    </row>
    <row r="1143" spans="68:117" ht="15" hidden="1" customHeight="1">
      <c r="BP1143" s="236">
        <f ca="1"/>
        <v>0.78125</v>
      </c>
      <c r="CN1143" s="219">
        <f t="shared" si="750"/>
        <v>0.55833333333333335</v>
      </c>
      <c r="CO1143" s="219">
        <f t="shared" si="750"/>
        <v>0.8881944444444444</v>
      </c>
      <c r="CQ1143" s="219">
        <v>0.78263888888888899</v>
      </c>
      <c r="CV1143" s="219">
        <f t="shared" si="751"/>
        <v>0.66597222222222219</v>
      </c>
      <c r="CW1143" s="219">
        <f t="shared" si="751"/>
        <v>0.88124999999999998</v>
      </c>
      <c r="CY1143" s="219">
        <v>0.78263888888888899</v>
      </c>
      <c r="DL1143" s="1"/>
      <c r="DM1143" s="1"/>
    </row>
    <row r="1144" spans="68:117" ht="15" hidden="1" customHeight="1">
      <c r="BP1144" s="236">
        <f ca="1"/>
        <v>0.781944444444444</v>
      </c>
      <c r="CN1144" s="219">
        <f t="shared" si="750"/>
        <v>0.55902777777777779</v>
      </c>
      <c r="CO1144" s="219">
        <f t="shared" si="750"/>
        <v>0.88888888888888884</v>
      </c>
      <c r="CQ1144" s="219">
        <v>0.78333333333333299</v>
      </c>
      <c r="CV1144" s="219">
        <f t="shared" si="751"/>
        <v>0.66666666666666663</v>
      </c>
      <c r="CW1144" s="219">
        <f t="shared" si="751"/>
        <v>0.88194444444444442</v>
      </c>
      <c r="CY1144" s="219">
        <v>0.78333333333333299</v>
      </c>
      <c r="DL1144" s="1"/>
      <c r="DM1144" s="1"/>
    </row>
    <row r="1145" spans="68:117" ht="15" hidden="1" customHeight="1">
      <c r="BP1145" s="236">
        <f ca="1"/>
        <v>0.78263888888888899</v>
      </c>
      <c r="CN1145" s="219">
        <f t="shared" si="750"/>
        <v>0.55972222222222223</v>
      </c>
      <c r="CO1145" s="219">
        <f t="shared" si="750"/>
        <v>0.88958333333333328</v>
      </c>
      <c r="CQ1145" s="219">
        <v>0.78402777777777799</v>
      </c>
      <c r="CV1145" s="219">
        <f t="shared" si="751"/>
        <v>0.66736111111111107</v>
      </c>
      <c r="CW1145" s="219">
        <f t="shared" si="751"/>
        <v>0.88263888888888886</v>
      </c>
      <c r="CY1145" s="219">
        <v>0.78402777777777799</v>
      </c>
      <c r="DL1145" s="1"/>
      <c r="DM1145" s="1"/>
    </row>
    <row r="1146" spans="68:117" ht="15" hidden="1" customHeight="1">
      <c r="BP1146" s="236">
        <f ca="1"/>
        <v>0.78333333333333299</v>
      </c>
      <c r="CN1146" s="219">
        <f t="shared" si="750"/>
        <v>0.56041666666666667</v>
      </c>
      <c r="CO1146" s="219">
        <f t="shared" si="750"/>
        <v>0.89027777777777772</v>
      </c>
      <c r="CQ1146" s="219">
        <v>0.78472222222222199</v>
      </c>
      <c r="CV1146" s="219">
        <f t="shared" si="751"/>
        <v>0.66805555555555551</v>
      </c>
      <c r="CW1146" s="219">
        <f t="shared" si="751"/>
        <v>0.8833333333333333</v>
      </c>
      <c r="CY1146" s="219">
        <v>0.78472222222222199</v>
      </c>
      <c r="DL1146" s="1"/>
      <c r="DM1146" s="1"/>
    </row>
    <row r="1147" spans="68:117" ht="15" hidden="1" customHeight="1">
      <c r="BP1147" s="236">
        <f ca="1"/>
        <v>0.78402777777777799</v>
      </c>
      <c r="CN1147" s="219">
        <f t="shared" si="750"/>
        <v>0.56111111111111112</v>
      </c>
      <c r="CO1147" s="219">
        <f t="shared" si="750"/>
        <v>0.89097222222222217</v>
      </c>
      <c r="CQ1147" s="219">
        <v>0.78541666666666698</v>
      </c>
      <c r="CV1147" s="219">
        <f t="shared" si="751"/>
        <v>0.66874999999999996</v>
      </c>
      <c r="CW1147" s="219">
        <f t="shared" si="751"/>
        <v>0.88402777777777775</v>
      </c>
      <c r="CY1147" s="219">
        <v>0.78541666666666698</v>
      </c>
      <c r="DL1147" s="1"/>
      <c r="DM1147" s="1"/>
    </row>
    <row r="1148" spans="68:117" ht="15" hidden="1" customHeight="1">
      <c r="BP1148" s="236">
        <f ca="1"/>
        <v>0.78472222222222199</v>
      </c>
      <c r="CN1148" s="219">
        <f t="shared" si="750"/>
        <v>0.56180555555555556</v>
      </c>
      <c r="CO1148" s="219">
        <f t="shared" si="750"/>
        <v>0.89166666666666672</v>
      </c>
      <c r="CQ1148" s="219">
        <v>0.78611111111111098</v>
      </c>
      <c r="CV1148" s="219">
        <f t="shared" si="751"/>
        <v>0.6694444444444444</v>
      </c>
      <c r="CW1148" s="219">
        <f t="shared" si="751"/>
        <v>0.88472222222222219</v>
      </c>
      <c r="CY1148" s="219">
        <v>0.78611111111111098</v>
      </c>
      <c r="DL1148" s="1"/>
      <c r="DM1148" s="1"/>
    </row>
    <row r="1149" spans="68:117" ht="15" hidden="1" customHeight="1">
      <c r="BP1149" s="236">
        <f ca="1"/>
        <v>0.78541666666666698</v>
      </c>
      <c r="CN1149" s="219">
        <f t="shared" si="750"/>
        <v>0.5625</v>
      </c>
      <c r="CO1149" s="219">
        <f t="shared" si="750"/>
        <v>0.89236111111111116</v>
      </c>
      <c r="CQ1149" s="219">
        <v>0.78680555555555598</v>
      </c>
      <c r="CV1149" s="219">
        <f t="shared" si="751"/>
        <v>0.67013888888888884</v>
      </c>
      <c r="CW1149" s="219">
        <f t="shared" si="751"/>
        <v>0.88541666666666663</v>
      </c>
      <c r="CY1149" s="219">
        <v>0.78680555555555598</v>
      </c>
      <c r="DL1149" s="1"/>
      <c r="DM1149" s="1"/>
    </row>
    <row r="1150" spans="68:117" ht="15" hidden="1" customHeight="1">
      <c r="BP1150" s="236">
        <f ca="1"/>
        <v>0.78611111111111098</v>
      </c>
      <c r="CN1150" s="219">
        <f t="shared" si="750"/>
        <v>0.56319444444444444</v>
      </c>
      <c r="CO1150" s="219">
        <f t="shared" si="750"/>
        <v>0.8930555555555556</v>
      </c>
      <c r="CQ1150" s="219">
        <v>0.78749999999999998</v>
      </c>
      <c r="CV1150" s="219">
        <f t="shared" si="751"/>
        <v>0.67083333333333328</v>
      </c>
      <c r="CW1150" s="219">
        <f t="shared" si="751"/>
        <v>0.88611111111111107</v>
      </c>
      <c r="CY1150" s="219">
        <v>0.78749999999999998</v>
      </c>
      <c r="DL1150" s="1"/>
      <c r="DM1150" s="1"/>
    </row>
    <row r="1151" spans="68:117" ht="15" hidden="1" customHeight="1">
      <c r="BP1151" s="236">
        <f ca="1"/>
        <v>0.78680555555555598</v>
      </c>
      <c r="CN1151" s="219">
        <f t="shared" si="750"/>
        <v>0.56388888888888888</v>
      </c>
      <c r="CO1151" s="219">
        <f t="shared" si="750"/>
        <v>0.89375000000000004</v>
      </c>
      <c r="CQ1151" s="219">
        <v>0.78819444444444398</v>
      </c>
      <c r="CV1151" s="219">
        <f t="shared" si="751"/>
        <v>0.67152777777777772</v>
      </c>
      <c r="CW1151" s="219">
        <f t="shared" si="751"/>
        <v>0.88680555555555551</v>
      </c>
      <c r="CY1151" s="219">
        <v>0.78819444444444398</v>
      </c>
      <c r="DL1151" s="1"/>
      <c r="DM1151" s="1"/>
    </row>
    <row r="1152" spans="68:117" ht="15" hidden="1" customHeight="1">
      <c r="BP1152" s="236">
        <f ca="1"/>
        <v>0.78749999999999998</v>
      </c>
      <c r="CN1152" s="219">
        <f t="shared" ref="CN1152:CO1167" si="752">IF(CN1151=1,TIME(0,1,0),TIME(HOUR(CN1151),MINUTE(CN1151),0)+TIME(0,1,0))</f>
        <v>0.56458333333333333</v>
      </c>
      <c r="CO1152" s="219">
        <f t="shared" si="752"/>
        <v>0.89444444444444449</v>
      </c>
      <c r="CQ1152" s="219">
        <v>0.78888888888888897</v>
      </c>
      <c r="CV1152" s="219">
        <f t="shared" ref="CV1152:CW1167" si="753">IF(CV1151=1,TIME(0,1,0),TIME(HOUR(CV1151),MINUTE(CV1151),0)+TIME(0,1,0))</f>
        <v>0.67222222222222217</v>
      </c>
      <c r="CW1152" s="219">
        <f t="shared" si="753"/>
        <v>0.88749999999999996</v>
      </c>
      <c r="CY1152" s="219">
        <v>0.78888888888888897</v>
      </c>
      <c r="DL1152" s="1"/>
      <c r="DM1152" s="1"/>
    </row>
    <row r="1153" spans="68:117" ht="15" hidden="1" customHeight="1">
      <c r="BP1153" s="236">
        <f ca="1"/>
        <v>0.78819444444444398</v>
      </c>
      <c r="CN1153" s="219">
        <f t="shared" si="752"/>
        <v>0.56527777777777777</v>
      </c>
      <c r="CO1153" s="219">
        <f t="shared" si="752"/>
        <v>0.89513888888888893</v>
      </c>
      <c r="CQ1153" s="219">
        <v>0.78958333333333297</v>
      </c>
      <c r="CV1153" s="219">
        <f t="shared" si="753"/>
        <v>0.67291666666666672</v>
      </c>
      <c r="CW1153" s="219">
        <f t="shared" si="753"/>
        <v>0.8881944444444444</v>
      </c>
      <c r="CY1153" s="219">
        <v>0.78958333333333297</v>
      </c>
      <c r="DL1153" s="1"/>
      <c r="DM1153" s="1"/>
    </row>
    <row r="1154" spans="68:117" ht="15" hidden="1" customHeight="1">
      <c r="BP1154" s="236">
        <f ca="1"/>
        <v>0.78888888888888897</v>
      </c>
      <c r="CN1154" s="219">
        <f t="shared" si="752"/>
        <v>0.56597222222222221</v>
      </c>
      <c r="CO1154" s="219">
        <f t="shared" si="752"/>
        <v>0.89583333333333337</v>
      </c>
      <c r="CQ1154" s="219">
        <v>0.79027777777777797</v>
      </c>
      <c r="CV1154" s="219">
        <f t="shared" si="753"/>
        <v>0.67361111111111116</v>
      </c>
      <c r="CW1154" s="219">
        <f t="shared" si="753"/>
        <v>0.88888888888888884</v>
      </c>
      <c r="CY1154" s="219">
        <v>0.79027777777777797</v>
      </c>
      <c r="DL1154" s="1"/>
      <c r="DM1154" s="1"/>
    </row>
    <row r="1155" spans="68:117" ht="15" hidden="1" customHeight="1">
      <c r="BP1155" s="236">
        <f ca="1"/>
        <v>0.78958333333333297</v>
      </c>
      <c r="CN1155" s="219">
        <f t="shared" si="752"/>
        <v>0.56666666666666665</v>
      </c>
      <c r="CO1155" s="219">
        <f t="shared" si="752"/>
        <v>0.89652777777777781</v>
      </c>
      <c r="CQ1155" s="219">
        <v>0.79097222222222197</v>
      </c>
      <c r="CV1155" s="219">
        <f t="shared" si="753"/>
        <v>0.6743055555555556</v>
      </c>
      <c r="CW1155" s="219">
        <f t="shared" si="753"/>
        <v>0.88958333333333328</v>
      </c>
      <c r="CY1155" s="219">
        <v>0.79097222222222197</v>
      </c>
      <c r="DL1155" s="1"/>
      <c r="DM1155" s="1"/>
    </row>
    <row r="1156" spans="68:117" ht="15" hidden="1" customHeight="1">
      <c r="BP1156" s="236">
        <f ca="1"/>
        <v>0.79027777777777797</v>
      </c>
      <c r="CN1156" s="219">
        <f t="shared" si="752"/>
        <v>0.56736111111111109</v>
      </c>
      <c r="CO1156" s="219">
        <f t="shared" si="752"/>
        <v>0.89722222222222225</v>
      </c>
      <c r="CQ1156" s="219">
        <v>0.79166666666666696</v>
      </c>
      <c r="CV1156" s="219">
        <f t="shared" si="753"/>
        <v>0.67500000000000004</v>
      </c>
      <c r="CW1156" s="219">
        <f t="shared" si="753"/>
        <v>0.89027777777777772</v>
      </c>
      <c r="CY1156" s="219">
        <v>0.79166666666666696</v>
      </c>
      <c r="DL1156" s="1"/>
      <c r="DM1156" s="1"/>
    </row>
    <row r="1157" spans="68:117" ht="15" hidden="1" customHeight="1">
      <c r="BP1157" s="236">
        <f ca="1"/>
        <v>0.79097222222222197</v>
      </c>
      <c r="CN1157" s="219">
        <f t="shared" si="752"/>
        <v>0.56805555555555554</v>
      </c>
      <c r="CO1157" s="219">
        <f t="shared" si="752"/>
        <v>0.8979166666666667</v>
      </c>
      <c r="CQ1157" s="219">
        <v>0.79236111111111096</v>
      </c>
      <c r="CV1157" s="219">
        <f t="shared" si="753"/>
        <v>0.67569444444444449</v>
      </c>
      <c r="CW1157" s="219">
        <f t="shared" si="753"/>
        <v>0.89097222222222217</v>
      </c>
      <c r="CY1157" s="219">
        <v>0.79236111111111096</v>
      </c>
      <c r="DL1157" s="1"/>
      <c r="DM1157" s="1"/>
    </row>
    <row r="1158" spans="68:117" ht="15" hidden="1" customHeight="1">
      <c r="BP1158" s="236">
        <f ca="1"/>
        <v>0.79166666666666696</v>
      </c>
      <c r="CN1158" s="219">
        <f t="shared" si="752"/>
        <v>0.56874999999999998</v>
      </c>
      <c r="CO1158" s="219">
        <f t="shared" si="752"/>
        <v>0.89861111111111114</v>
      </c>
      <c r="CQ1158" s="219">
        <v>0.79305555555555596</v>
      </c>
      <c r="CV1158" s="219">
        <f t="shared" si="753"/>
        <v>0.67638888888888893</v>
      </c>
      <c r="CW1158" s="219">
        <f t="shared" si="753"/>
        <v>0.89166666666666672</v>
      </c>
      <c r="CY1158" s="219">
        <v>0.79305555555555596</v>
      </c>
      <c r="DL1158" s="1"/>
      <c r="DM1158" s="1"/>
    </row>
    <row r="1159" spans="68:117" ht="15" hidden="1" customHeight="1">
      <c r="BP1159" s="236">
        <f ca="1"/>
        <v>0.79236111111111096</v>
      </c>
      <c r="CN1159" s="219">
        <f t="shared" si="752"/>
        <v>0.56944444444444442</v>
      </c>
      <c r="CO1159" s="219">
        <f t="shared" si="752"/>
        <v>0.89930555555555558</v>
      </c>
      <c r="CQ1159" s="219">
        <v>0.79374999999999996</v>
      </c>
      <c r="CV1159" s="219">
        <f t="shared" si="753"/>
        <v>0.67708333333333337</v>
      </c>
      <c r="CW1159" s="219">
        <f t="shared" si="753"/>
        <v>0.89236111111111116</v>
      </c>
      <c r="CY1159" s="219">
        <v>0.79374999999999996</v>
      </c>
      <c r="DL1159" s="1"/>
      <c r="DM1159" s="1"/>
    </row>
    <row r="1160" spans="68:117" ht="15" hidden="1" customHeight="1">
      <c r="BP1160" s="236">
        <f ca="1"/>
        <v>0.79305555555555596</v>
      </c>
      <c r="CN1160" s="219">
        <f t="shared" si="752"/>
        <v>0.57013888888888886</v>
      </c>
      <c r="CO1160" s="219">
        <f t="shared" si="752"/>
        <v>0.9</v>
      </c>
      <c r="CQ1160" s="219">
        <v>0.79444444444444495</v>
      </c>
      <c r="CV1160" s="219">
        <f t="shared" si="753"/>
        <v>0.67777777777777781</v>
      </c>
      <c r="CW1160" s="219">
        <f t="shared" si="753"/>
        <v>0.8930555555555556</v>
      </c>
      <c r="CY1160" s="219">
        <v>0.79444444444444495</v>
      </c>
      <c r="DL1160" s="1"/>
      <c r="DM1160" s="1"/>
    </row>
    <row r="1161" spans="68:117" ht="15" hidden="1" customHeight="1">
      <c r="BP1161" s="236">
        <f ca="1"/>
        <v>0.79374999999999996</v>
      </c>
      <c r="CN1161" s="219">
        <f t="shared" si="752"/>
        <v>0.5708333333333333</v>
      </c>
      <c r="CO1161" s="219">
        <f t="shared" si="752"/>
        <v>0.90069444444444446</v>
      </c>
      <c r="CQ1161" s="219">
        <v>0.79513888888888895</v>
      </c>
      <c r="CV1161" s="219">
        <f t="shared" si="753"/>
        <v>0.67847222222222225</v>
      </c>
      <c r="CW1161" s="219">
        <f t="shared" si="753"/>
        <v>0.89375000000000004</v>
      </c>
      <c r="CY1161" s="219">
        <v>0.79513888888888895</v>
      </c>
      <c r="DL1161" s="1"/>
      <c r="DM1161" s="1"/>
    </row>
    <row r="1162" spans="68:117" ht="15" hidden="1" customHeight="1">
      <c r="BP1162" s="236">
        <f ca="1"/>
        <v>0.79444444444444495</v>
      </c>
      <c r="CN1162" s="219">
        <f t="shared" si="752"/>
        <v>0.57152777777777775</v>
      </c>
      <c r="CO1162" s="219">
        <f t="shared" si="752"/>
        <v>0.90138888888888891</v>
      </c>
      <c r="CQ1162" s="219">
        <v>0.79583333333333295</v>
      </c>
      <c r="CV1162" s="219">
        <f t="shared" si="753"/>
        <v>0.6791666666666667</v>
      </c>
      <c r="CW1162" s="219">
        <f t="shared" si="753"/>
        <v>0.89444444444444449</v>
      </c>
      <c r="CY1162" s="219">
        <v>0.79583333333333295</v>
      </c>
      <c r="DL1162" s="1"/>
      <c r="DM1162" s="1"/>
    </row>
    <row r="1163" spans="68:117" ht="15" hidden="1" customHeight="1">
      <c r="BP1163" s="236">
        <f ca="1"/>
        <v>0.79513888888888895</v>
      </c>
      <c r="CN1163" s="219">
        <f t="shared" si="752"/>
        <v>0.57222222222222219</v>
      </c>
      <c r="CO1163" s="219">
        <f t="shared" si="752"/>
        <v>0.90208333333333335</v>
      </c>
      <c r="CQ1163" s="219">
        <v>0.79652777777777795</v>
      </c>
      <c r="CV1163" s="219">
        <f t="shared" si="753"/>
        <v>0.67986111111111114</v>
      </c>
      <c r="CW1163" s="219">
        <f t="shared" si="753"/>
        <v>0.89513888888888893</v>
      </c>
      <c r="CY1163" s="219">
        <v>0.79652777777777795</v>
      </c>
      <c r="DL1163" s="1"/>
      <c r="DM1163" s="1"/>
    </row>
    <row r="1164" spans="68:117" ht="15" hidden="1" customHeight="1">
      <c r="BP1164" s="236">
        <f ca="1"/>
        <v>0.79583333333333295</v>
      </c>
      <c r="CN1164" s="219">
        <f t="shared" si="752"/>
        <v>0.57291666666666663</v>
      </c>
      <c r="CO1164" s="219">
        <f t="shared" si="752"/>
        <v>0.90277777777777779</v>
      </c>
      <c r="CQ1164" s="219">
        <v>0.79722222222222205</v>
      </c>
      <c r="CV1164" s="219">
        <f t="shared" si="753"/>
        <v>0.68055555555555558</v>
      </c>
      <c r="CW1164" s="219">
        <f t="shared" si="753"/>
        <v>0.89583333333333337</v>
      </c>
      <c r="CY1164" s="219">
        <v>0.79722222222222205</v>
      </c>
      <c r="DL1164" s="1"/>
      <c r="DM1164" s="1"/>
    </row>
    <row r="1165" spans="68:117" ht="15" hidden="1" customHeight="1">
      <c r="BP1165" s="236">
        <f ca="1"/>
        <v>0.79652777777777795</v>
      </c>
      <c r="CN1165" s="219">
        <f t="shared" si="752"/>
        <v>0.57361111111111107</v>
      </c>
      <c r="CO1165" s="219">
        <f t="shared" si="752"/>
        <v>0.90347222222222223</v>
      </c>
      <c r="CQ1165" s="219">
        <v>0.79791666666666705</v>
      </c>
      <c r="CV1165" s="219">
        <f t="shared" si="753"/>
        <v>0.68125000000000002</v>
      </c>
      <c r="CW1165" s="219">
        <f t="shared" si="753"/>
        <v>0.89652777777777781</v>
      </c>
      <c r="CY1165" s="219">
        <v>0.79791666666666705</v>
      </c>
      <c r="DL1165" s="1"/>
      <c r="DM1165" s="1"/>
    </row>
    <row r="1166" spans="68:117" ht="15" hidden="1" customHeight="1">
      <c r="BP1166" s="236">
        <f ca="1"/>
        <v>0.79722222222222205</v>
      </c>
      <c r="CN1166" s="219">
        <f t="shared" si="752"/>
        <v>0.57430555555555551</v>
      </c>
      <c r="CO1166" s="219">
        <f t="shared" si="752"/>
        <v>0.90416666666666667</v>
      </c>
      <c r="CQ1166" s="219">
        <v>0.79861111111111105</v>
      </c>
      <c r="CV1166" s="219">
        <f t="shared" si="753"/>
        <v>0.68194444444444446</v>
      </c>
      <c r="CW1166" s="219">
        <f t="shared" si="753"/>
        <v>0.89722222222222225</v>
      </c>
      <c r="CY1166" s="219">
        <v>0.79861111111111105</v>
      </c>
      <c r="DL1166" s="1"/>
      <c r="DM1166" s="1"/>
    </row>
    <row r="1167" spans="68:117" ht="15" hidden="1" customHeight="1">
      <c r="BP1167" s="236">
        <f ca="1"/>
        <v>0.79791666666666705</v>
      </c>
      <c r="CN1167" s="219">
        <f t="shared" si="752"/>
        <v>0.57499999999999996</v>
      </c>
      <c r="CO1167" s="219">
        <f t="shared" si="752"/>
        <v>0.90486111111111112</v>
      </c>
      <c r="CQ1167" s="219">
        <v>0.79930555555555605</v>
      </c>
      <c r="CV1167" s="219">
        <f t="shared" si="753"/>
        <v>0.68263888888888891</v>
      </c>
      <c r="CW1167" s="219">
        <f t="shared" si="753"/>
        <v>0.8979166666666667</v>
      </c>
      <c r="CY1167" s="219">
        <v>0.79930555555555605</v>
      </c>
      <c r="DL1167" s="1"/>
      <c r="DM1167" s="1"/>
    </row>
    <row r="1168" spans="68:117" ht="15" hidden="1" customHeight="1">
      <c r="BP1168" s="236">
        <f ca="1"/>
        <v>0.79861111111111105</v>
      </c>
      <c r="CN1168" s="219">
        <f t="shared" ref="CN1168:CO1183" si="754">IF(CN1167=1,TIME(0,1,0),TIME(HOUR(CN1167),MINUTE(CN1167),0)+TIME(0,1,0))</f>
        <v>0.5756944444444444</v>
      </c>
      <c r="CO1168" s="219">
        <f t="shared" si="754"/>
        <v>0.90555555555555556</v>
      </c>
      <c r="CQ1168" s="219">
        <v>0.8</v>
      </c>
      <c r="CV1168" s="219">
        <f t="shared" ref="CV1168:CW1183" si="755">IF(CV1167=1,TIME(0,1,0),TIME(HOUR(CV1167),MINUTE(CV1167),0)+TIME(0,1,0))</f>
        <v>0.68333333333333335</v>
      </c>
      <c r="CW1168" s="219">
        <f t="shared" si="755"/>
        <v>0.89861111111111114</v>
      </c>
      <c r="CY1168" s="219">
        <v>0.8</v>
      </c>
      <c r="DL1168" s="1"/>
      <c r="DM1168" s="1"/>
    </row>
    <row r="1169" spans="68:117" ht="15" hidden="1" customHeight="1">
      <c r="BP1169" s="236">
        <f ca="1"/>
        <v>0.79930555555555605</v>
      </c>
      <c r="CN1169" s="219">
        <f t="shared" si="754"/>
        <v>0.57638888888888884</v>
      </c>
      <c r="CO1169" s="219">
        <f t="shared" si="754"/>
        <v>0.90625</v>
      </c>
      <c r="CQ1169" s="219">
        <v>0.80069444444444404</v>
      </c>
      <c r="CV1169" s="219">
        <f t="shared" si="755"/>
        <v>0.68402777777777779</v>
      </c>
      <c r="CW1169" s="219">
        <f t="shared" si="755"/>
        <v>0.89930555555555558</v>
      </c>
      <c r="CY1169" s="219">
        <v>0.80069444444444404</v>
      </c>
      <c r="DL1169" s="1"/>
      <c r="DM1169" s="1"/>
    </row>
    <row r="1170" spans="68:117" ht="15" hidden="1" customHeight="1">
      <c r="BP1170" s="236">
        <f ca="1"/>
        <v>0.8</v>
      </c>
      <c r="CN1170" s="219">
        <f t="shared" si="754"/>
        <v>0.57708333333333328</v>
      </c>
      <c r="CO1170" s="219">
        <f t="shared" si="754"/>
        <v>0.90694444444444444</v>
      </c>
      <c r="CQ1170" s="219">
        <v>0.80138888888888904</v>
      </c>
      <c r="CV1170" s="219">
        <f t="shared" si="755"/>
        <v>0.68472222222222223</v>
      </c>
      <c r="CW1170" s="219">
        <f t="shared" si="755"/>
        <v>0.9</v>
      </c>
      <c r="CY1170" s="219">
        <v>0.80138888888888904</v>
      </c>
      <c r="DL1170" s="1"/>
      <c r="DM1170" s="1"/>
    </row>
    <row r="1171" spans="68:117" ht="15" hidden="1" customHeight="1">
      <c r="BP1171" s="236">
        <f ca="1"/>
        <v>0.80069444444444404</v>
      </c>
      <c r="CN1171" s="219">
        <f t="shared" si="754"/>
        <v>0.57777777777777772</v>
      </c>
      <c r="CO1171" s="219">
        <f t="shared" si="754"/>
        <v>0.90763888888888888</v>
      </c>
      <c r="CQ1171" s="219">
        <v>0.80208333333333304</v>
      </c>
      <c r="CV1171" s="219">
        <f t="shared" si="755"/>
        <v>0.68541666666666667</v>
      </c>
      <c r="CW1171" s="219">
        <f t="shared" si="755"/>
        <v>0.90069444444444446</v>
      </c>
      <c r="CY1171" s="219">
        <v>0.80208333333333304</v>
      </c>
      <c r="DL1171" s="1"/>
      <c r="DM1171" s="1"/>
    </row>
    <row r="1172" spans="68:117" ht="15" hidden="1" customHeight="1">
      <c r="BP1172" s="236">
        <f ca="1"/>
        <v>0.80138888888888904</v>
      </c>
      <c r="CN1172" s="219">
        <f t="shared" si="754"/>
        <v>0.57847222222222217</v>
      </c>
      <c r="CO1172" s="219">
        <f t="shared" si="754"/>
        <v>0.90833333333333333</v>
      </c>
      <c r="CQ1172" s="219">
        <v>0.80277777777777803</v>
      </c>
      <c r="CV1172" s="219">
        <f t="shared" si="755"/>
        <v>0.68611111111111112</v>
      </c>
      <c r="CW1172" s="219">
        <f t="shared" si="755"/>
        <v>0.90138888888888891</v>
      </c>
      <c r="CY1172" s="219">
        <v>0.80277777777777803</v>
      </c>
      <c r="DL1172" s="1"/>
      <c r="DM1172" s="1"/>
    </row>
    <row r="1173" spans="68:117" ht="15" hidden="1" customHeight="1">
      <c r="BP1173" s="236">
        <f ca="1"/>
        <v>0.80208333333333304</v>
      </c>
      <c r="CN1173" s="219">
        <f t="shared" si="754"/>
        <v>0.57916666666666672</v>
      </c>
      <c r="CO1173" s="219">
        <f t="shared" si="754"/>
        <v>0.90902777777777777</v>
      </c>
      <c r="CQ1173" s="219">
        <v>0.80347222222222203</v>
      </c>
      <c r="CV1173" s="219">
        <f t="shared" si="755"/>
        <v>0.68680555555555556</v>
      </c>
      <c r="CW1173" s="219">
        <f t="shared" si="755"/>
        <v>0.90208333333333335</v>
      </c>
      <c r="CY1173" s="219">
        <v>0.80347222222222203</v>
      </c>
      <c r="DL1173" s="1"/>
      <c r="DM1173" s="1"/>
    </row>
    <row r="1174" spans="68:117" ht="15" hidden="1" customHeight="1">
      <c r="BP1174" s="236">
        <f ca="1"/>
        <v>0.80277777777777803</v>
      </c>
      <c r="CN1174" s="219">
        <f t="shared" si="754"/>
        <v>0.57986111111111116</v>
      </c>
      <c r="CO1174" s="219">
        <f t="shared" si="754"/>
        <v>0.90972222222222221</v>
      </c>
      <c r="CQ1174" s="219">
        <v>0.80416666666666703</v>
      </c>
      <c r="CV1174" s="219">
        <f t="shared" si="755"/>
        <v>0.6875</v>
      </c>
      <c r="CW1174" s="219">
        <f t="shared" si="755"/>
        <v>0.90277777777777779</v>
      </c>
      <c r="CY1174" s="219">
        <v>0.80416666666666703</v>
      </c>
      <c r="DL1174" s="1"/>
      <c r="DM1174" s="1"/>
    </row>
    <row r="1175" spans="68:117" ht="15" hidden="1" customHeight="1">
      <c r="BP1175" s="236">
        <f ca="1"/>
        <v>0.80347222222222203</v>
      </c>
      <c r="CN1175" s="219">
        <f t="shared" si="754"/>
        <v>0.5805555555555556</v>
      </c>
      <c r="CO1175" s="219">
        <f t="shared" si="754"/>
        <v>0.91041666666666665</v>
      </c>
      <c r="CQ1175" s="219">
        <v>0.80486111111111103</v>
      </c>
      <c r="CV1175" s="219">
        <f t="shared" si="755"/>
        <v>0.68819444444444444</v>
      </c>
      <c r="CW1175" s="219">
        <f t="shared" si="755"/>
        <v>0.90347222222222223</v>
      </c>
      <c r="CY1175" s="219">
        <v>0.80486111111111103</v>
      </c>
      <c r="DL1175" s="1"/>
      <c r="DM1175" s="1"/>
    </row>
    <row r="1176" spans="68:117" ht="15" hidden="1" customHeight="1">
      <c r="BP1176" s="236">
        <f ca="1"/>
        <v>0.80416666666666703</v>
      </c>
      <c r="CN1176" s="219">
        <f t="shared" si="754"/>
        <v>0.58125000000000004</v>
      </c>
      <c r="CO1176" s="219">
        <f t="shared" si="754"/>
        <v>0.91111111111111109</v>
      </c>
      <c r="CQ1176" s="219">
        <v>0.80555555555555602</v>
      </c>
      <c r="CV1176" s="219">
        <f t="shared" si="755"/>
        <v>0.68888888888888888</v>
      </c>
      <c r="CW1176" s="219">
        <f t="shared" si="755"/>
        <v>0.90416666666666667</v>
      </c>
      <c r="CY1176" s="219">
        <v>0.80555555555555602</v>
      </c>
      <c r="DL1176" s="1"/>
      <c r="DM1176" s="1"/>
    </row>
    <row r="1177" spans="68:117" ht="15" hidden="1" customHeight="1">
      <c r="BP1177" s="236">
        <f ca="1"/>
        <v>0.80486111111111103</v>
      </c>
      <c r="CN1177" s="219">
        <f t="shared" si="754"/>
        <v>0.58194444444444449</v>
      </c>
      <c r="CO1177" s="219">
        <f t="shared" si="754"/>
        <v>0.91180555555555554</v>
      </c>
      <c r="CQ1177" s="219">
        <v>0.80625000000000002</v>
      </c>
      <c r="CV1177" s="219">
        <f t="shared" si="755"/>
        <v>0.68958333333333333</v>
      </c>
      <c r="CW1177" s="219">
        <f t="shared" si="755"/>
        <v>0.90486111111111112</v>
      </c>
      <c r="CY1177" s="219">
        <v>0.80625000000000002</v>
      </c>
      <c r="DL1177" s="1"/>
      <c r="DM1177" s="1"/>
    </row>
    <row r="1178" spans="68:117" ht="15" hidden="1" customHeight="1">
      <c r="BP1178" s="236">
        <f ca="1"/>
        <v>0.80555555555555602</v>
      </c>
      <c r="CN1178" s="219">
        <f t="shared" si="754"/>
        <v>0.58263888888888893</v>
      </c>
      <c r="CO1178" s="219">
        <f t="shared" si="754"/>
        <v>0.91249999999999998</v>
      </c>
      <c r="CQ1178" s="219">
        <v>0.80694444444444402</v>
      </c>
      <c r="CV1178" s="219">
        <f t="shared" si="755"/>
        <v>0.69027777777777777</v>
      </c>
      <c r="CW1178" s="219">
        <f t="shared" si="755"/>
        <v>0.90555555555555556</v>
      </c>
      <c r="CY1178" s="219">
        <v>0.80694444444444402</v>
      </c>
      <c r="DL1178" s="1"/>
      <c r="DM1178" s="1"/>
    </row>
    <row r="1179" spans="68:117" ht="15" hidden="1" customHeight="1">
      <c r="BP1179" s="236">
        <f ca="1"/>
        <v>0.80625000000000002</v>
      </c>
      <c r="CN1179" s="219">
        <f t="shared" si="754"/>
        <v>0.58333333333333337</v>
      </c>
      <c r="CO1179" s="219">
        <f t="shared" si="754"/>
        <v>0.91319444444444442</v>
      </c>
      <c r="CQ1179" s="219">
        <v>0.80763888888888902</v>
      </c>
      <c r="CV1179" s="219">
        <f t="shared" si="755"/>
        <v>0.69097222222222221</v>
      </c>
      <c r="CW1179" s="219">
        <f t="shared" si="755"/>
        <v>0.90625</v>
      </c>
      <c r="CY1179" s="219">
        <v>0.80763888888888902</v>
      </c>
      <c r="DL1179" s="1"/>
      <c r="DM1179" s="1"/>
    </row>
    <row r="1180" spans="68:117" ht="15" hidden="1" customHeight="1">
      <c r="BP1180" s="236">
        <f ca="1"/>
        <v>0.80694444444444402</v>
      </c>
      <c r="CN1180" s="219">
        <f t="shared" si="754"/>
        <v>0.58402777777777781</v>
      </c>
      <c r="CO1180" s="219">
        <f t="shared" si="754"/>
        <v>0.91388888888888886</v>
      </c>
      <c r="CQ1180" s="219">
        <v>0.80833333333333302</v>
      </c>
      <c r="CV1180" s="219">
        <f t="shared" si="755"/>
        <v>0.69166666666666665</v>
      </c>
      <c r="CW1180" s="219">
        <f t="shared" si="755"/>
        <v>0.90694444444444444</v>
      </c>
      <c r="CY1180" s="219">
        <v>0.80833333333333302</v>
      </c>
      <c r="DL1180" s="1"/>
      <c r="DM1180" s="1"/>
    </row>
    <row r="1181" spans="68:117" ht="15" hidden="1" customHeight="1">
      <c r="BP1181" s="236">
        <f ca="1"/>
        <v>0.80763888888888902</v>
      </c>
      <c r="CN1181" s="219">
        <f t="shared" si="754"/>
        <v>0.58472222222222225</v>
      </c>
      <c r="CO1181" s="219">
        <f t="shared" si="754"/>
        <v>0.9145833333333333</v>
      </c>
      <c r="CQ1181" s="219">
        <v>0.80902777777777801</v>
      </c>
      <c r="CV1181" s="219">
        <f t="shared" si="755"/>
        <v>0.69236111111111109</v>
      </c>
      <c r="CW1181" s="219">
        <f t="shared" si="755"/>
        <v>0.90763888888888888</v>
      </c>
      <c r="CY1181" s="219">
        <v>0.80902777777777801</v>
      </c>
      <c r="DL1181" s="1"/>
      <c r="DM1181" s="1"/>
    </row>
    <row r="1182" spans="68:117" ht="15" hidden="1" customHeight="1">
      <c r="BP1182" s="236">
        <f ca="1"/>
        <v>0.80833333333333302</v>
      </c>
      <c r="CN1182" s="219">
        <f t="shared" si="754"/>
        <v>0.5854166666666667</v>
      </c>
      <c r="CO1182" s="219">
        <f t="shared" si="754"/>
        <v>0.91527777777777775</v>
      </c>
      <c r="CQ1182" s="219">
        <v>0.80972222222222201</v>
      </c>
      <c r="CV1182" s="219">
        <f t="shared" si="755"/>
        <v>0.69305555555555554</v>
      </c>
      <c r="CW1182" s="219">
        <f t="shared" si="755"/>
        <v>0.90833333333333333</v>
      </c>
      <c r="CY1182" s="219">
        <v>0.80972222222222201</v>
      </c>
      <c r="DL1182" s="1"/>
      <c r="DM1182" s="1"/>
    </row>
    <row r="1183" spans="68:117" ht="15" hidden="1" customHeight="1">
      <c r="BP1183" s="236">
        <f ca="1"/>
        <v>0.80902777777777801</v>
      </c>
      <c r="CN1183" s="219">
        <f t="shared" si="754"/>
        <v>0.58611111111111114</v>
      </c>
      <c r="CO1183" s="219">
        <f t="shared" si="754"/>
        <v>0.91597222222222219</v>
      </c>
      <c r="CQ1183" s="219">
        <v>0.81041666666666701</v>
      </c>
      <c r="CV1183" s="219">
        <f t="shared" si="755"/>
        <v>0.69374999999999998</v>
      </c>
      <c r="CW1183" s="219">
        <f t="shared" si="755"/>
        <v>0.90902777777777777</v>
      </c>
      <c r="CY1183" s="219">
        <v>0.81041666666666701</v>
      </c>
      <c r="DL1183" s="1"/>
      <c r="DM1183" s="1"/>
    </row>
    <row r="1184" spans="68:117" ht="15" hidden="1" customHeight="1">
      <c r="BP1184" s="236">
        <f ca="1"/>
        <v>0.80972222222222201</v>
      </c>
      <c r="CN1184" s="219">
        <f t="shared" ref="CN1184:CO1199" si="756">IF(CN1183=1,TIME(0,1,0),TIME(HOUR(CN1183),MINUTE(CN1183),0)+TIME(0,1,0))</f>
        <v>0.58680555555555558</v>
      </c>
      <c r="CO1184" s="219">
        <f t="shared" si="756"/>
        <v>0.91666666666666663</v>
      </c>
      <c r="CQ1184" s="219">
        <v>0.81111111111111101</v>
      </c>
      <c r="CV1184" s="219">
        <f t="shared" ref="CV1184:CW1199" si="757">IF(CV1183=1,TIME(0,1,0),TIME(HOUR(CV1183),MINUTE(CV1183),0)+TIME(0,1,0))</f>
        <v>0.69444444444444442</v>
      </c>
      <c r="CW1184" s="219">
        <f t="shared" si="757"/>
        <v>0.90972222222222221</v>
      </c>
      <c r="CY1184" s="219">
        <v>0.81111111111111101</v>
      </c>
      <c r="DL1184" s="1"/>
      <c r="DM1184" s="1"/>
    </row>
    <row r="1185" spans="68:117" ht="15" hidden="1" customHeight="1">
      <c r="BP1185" s="236">
        <f ca="1"/>
        <v>0.81041666666666701</v>
      </c>
      <c r="CN1185" s="219">
        <f t="shared" si="756"/>
        <v>0.58750000000000002</v>
      </c>
      <c r="CO1185" s="219">
        <f t="shared" si="756"/>
        <v>0.91736111111111107</v>
      </c>
      <c r="CQ1185" s="219">
        <v>0.811805555555556</v>
      </c>
      <c r="CV1185" s="219">
        <f t="shared" si="757"/>
        <v>0.69513888888888886</v>
      </c>
      <c r="CW1185" s="219">
        <f t="shared" si="757"/>
        <v>0.91041666666666665</v>
      </c>
      <c r="CY1185" s="219">
        <v>0.811805555555556</v>
      </c>
      <c r="DL1185" s="1"/>
      <c r="DM1185" s="1"/>
    </row>
    <row r="1186" spans="68:117" ht="15" hidden="1" customHeight="1">
      <c r="BP1186" s="236">
        <f ca="1"/>
        <v>0.81111111111111101</v>
      </c>
      <c r="CN1186" s="219">
        <f t="shared" si="756"/>
        <v>0.58819444444444446</v>
      </c>
      <c r="CO1186" s="219">
        <f t="shared" si="756"/>
        <v>0.91805555555555551</v>
      </c>
      <c r="CQ1186" s="219">
        <v>0.8125</v>
      </c>
      <c r="CV1186" s="219">
        <f t="shared" si="757"/>
        <v>0.6958333333333333</v>
      </c>
      <c r="CW1186" s="219">
        <f t="shared" si="757"/>
        <v>0.91111111111111109</v>
      </c>
      <c r="CY1186" s="219">
        <v>0.8125</v>
      </c>
      <c r="DL1186" s="1"/>
      <c r="DM1186" s="1"/>
    </row>
    <row r="1187" spans="68:117" ht="15" hidden="1" customHeight="1">
      <c r="BP1187" s="236">
        <f ca="1"/>
        <v>0.811805555555556</v>
      </c>
      <c r="CN1187" s="219">
        <f t="shared" si="756"/>
        <v>0.58888888888888891</v>
      </c>
      <c r="CO1187" s="219">
        <f t="shared" si="756"/>
        <v>0.91874999999999996</v>
      </c>
      <c r="CQ1187" s="219">
        <v>0.813194444444444</v>
      </c>
      <c r="CV1187" s="219">
        <f t="shared" si="757"/>
        <v>0.69652777777777775</v>
      </c>
      <c r="CW1187" s="219">
        <f t="shared" si="757"/>
        <v>0.91180555555555554</v>
      </c>
      <c r="CY1187" s="219">
        <v>0.813194444444444</v>
      </c>
      <c r="DL1187" s="1"/>
      <c r="DM1187" s="1"/>
    </row>
    <row r="1188" spans="68:117" ht="15" hidden="1" customHeight="1">
      <c r="BP1188" s="236">
        <f ca="1"/>
        <v>0.8125</v>
      </c>
      <c r="CN1188" s="219">
        <f t="shared" si="756"/>
        <v>0.58958333333333335</v>
      </c>
      <c r="CO1188" s="219">
        <f t="shared" si="756"/>
        <v>0.9194444444444444</v>
      </c>
      <c r="CQ1188" s="219">
        <v>0.81388888888888899</v>
      </c>
      <c r="CV1188" s="219">
        <f t="shared" si="757"/>
        <v>0.69722222222222219</v>
      </c>
      <c r="CW1188" s="219">
        <f t="shared" si="757"/>
        <v>0.91249999999999998</v>
      </c>
      <c r="CY1188" s="219">
        <v>0.81388888888888899</v>
      </c>
      <c r="DL1188" s="1"/>
      <c r="DM1188" s="1"/>
    </row>
    <row r="1189" spans="68:117" ht="15" hidden="1" customHeight="1">
      <c r="BP1189" s="236">
        <f ca="1"/>
        <v>0.813194444444444</v>
      </c>
      <c r="CN1189" s="219">
        <f t="shared" si="756"/>
        <v>0.59027777777777779</v>
      </c>
      <c r="CO1189" s="219">
        <f t="shared" si="756"/>
        <v>0.92013888888888884</v>
      </c>
      <c r="CQ1189" s="219">
        <v>0.81458333333333299</v>
      </c>
      <c r="CV1189" s="219">
        <f t="shared" si="757"/>
        <v>0.69791666666666663</v>
      </c>
      <c r="CW1189" s="219">
        <f t="shared" si="757"/>
        <v>0.91319444444444442</v>
      </c>
      <c r="CY1189" s="219">
        <v>0.81458333333333299</v>
      </c>
      <c r="DL1189" s="1"/>
      <c r="DM1189" s="1"/>
    </row>
    <row r="1190" spans="68:117" ht="15" hidden="1" customHeight="1">
      <c r="BP1190" s="236">
        <f ca="1"/>
        <v>0.81388888888888899</v>
      </c>
      <c r="CN1190" s="219">
        <f t="shared" si="756"/>
        <v>0.59097222222222223</v>
      </c>
      <c r="CO1190" s="219">
        <f t="shared" si="756"/>
        <v>0.92083333333333328</v>
      </c>
      <c r="CQ1190" s="219">
        <v>0.81527777777777799</v>
      </c>
      <c r="CV1190" s="219">
        <f t="shared" si="757"/>
        <v>0.69861111111111107</v>
      </c>
      <c r="CW1190" s="219">
        <f t="shared" si="757"/>
        <v>0.91388888888888886</v>
      </c>
      <c r="CY1190" s="219">
        <v>0.81527777777777799</v>
      </c>
      <c r="DL1190" s="1"/>
      <c r="DM1190" s="1"/>
    </row>
    <row r="1191" spans="68:117" ht="15" hidden="1" customHeight="1">
      <c r="BP1191" s="236">
        <f ca="1"/>
        <v>0.81458333333333299</v>
      </c>
      <c r="CN1191" s="219">
        <f t="shared" si="756"/>
        <v>0.59166666666666667</v>
      </c>
      <c r="CO1191" s="219">
        <f t="shared" si="756"/>
        <v>0.92152777777777772</v>
      </c>
      <c r="CQ1191" s="219">
        <v>0.81597222222222199</v>
      </c>
      <c r="CV1191" s="219">
        <f t="shared" si="757"/>
        <v>0.69930555555555551</v>
      </c>
      <c r="CW1191" s="219">
        <f t="shared" si="757"/>
        <v>0.9145833333333333</v>
      </c>
      <c r="CY1191" s="219">
        <v>0.81597222222222199</v>
      </c>
      <c r="DL1191" s="1"/>
      <c r="DM1191" s="1"/>
    </row>
    <row r="1192" spans="68:117" ht="15" hidden="1" customHeight="1">
      <c r="BP1192" s="236">
        <f ca="1"/>
        <v>0.81527777777777799</v>
      </c>
      <c r="CN1192" s="219">
        <f t="shared" si="756"/>
        <v>0.59236111111111112</v>
      </c>
      <c r="CO1192" s="219">
        <f t="shared" si="756"/>
        <v>0.92222222222222217</v>
      </c>
      <c r="CQ1192" s="219">
        <v>0.81666666666666698</v>
      </c>
      <c r="CV1192" s="219">
        <f t="shared" si="757"/>
        <v>0.7</v>
      </c>
      <c r="CW1192" s="219">
        <f t="shared" si="757"/>
        <v>0.91527777777777775</v>
      </c>
      <c r="CY1192" s="219">
        <v>0.81666666666666698</v>
      </c>
      <c r="DL1192" s="1"/>
      <c r="DM1192" s="1"/>
    </row>
    <row r="1193" spans="68:117" ht="15" hidden="1" customHeight="1">
      <c r="BP1193" s="236">
        <f ca="1"/>
        <v>0.81597222222222199</v>
      </c>
      <c r="CN1193" s="219">
        <f t="shared" si="756"/>
        <v>0.59305555555555556</v>
      </c>
      <c r="CO1193" s="219">
        <f t="shared" si="756"/>
        <v>0.92291666666666672</v>
      </c>
      <c r="CQ1193" s="219">
        <v>0.81736111111111098</v>
      </c>
      <c r="CV1193" s="219">
        <f t="shared" si="757"/>
        <v>0.7006944444444444</v>
      </c>
      <c r="CW1193" s="219">
        <f t="shared" si="757"/>
        <v>0.91597222222222219</v>
      </c>
      <c r="CY1193" s="219">
        <v>0.81736111111111098</v>
      </c>
      <c r="DL1193" s="1"/>
      <c r="DM1193" s="1"/>
    </row>
    <row r="1194" spans="68:117" ht="15" hidden="1" customHeight="1">
      <c r="BP1194" s="236">
        <f ca="1"/>
        <v>0.81666666666666698</v>
      </c>
      <c r="CN1194" s="219">
        <f t="shared" si="756"/>
        <v>0.59375</v>
      </c>
      <c r="CO1194" s="219">
        <f t="shared" si="756"/>
        <v>0.92361111111111116</v>
      </c>
      <c r="CQ1194" s="219">
        <v>0.81805555555555598</v>
      </c>
      <c r="CV1194" s="219">
        <f t="shared" si="757"/>
        <v>0.70138888888888884</v>
      </c>
      <c r="CW1194" s="219">
        <f t="shared" si="757"/>
        <v>0.91666666666666663</v>
      </c>
      <c r="CY1194" s="219">
        <v>0.81805555555555598</v>
      </c>
      <c r="DL1194" s="1"/>
      <c r="DM1194" s="1"/>
    </row>
    <row r="1195" spans="68:117" ht="15" hidden="1" customHeight="1">
      <c r="BP1195" s="236">
        <f ca="1"/>
        <v>0.81736111111111098</v>
      </c>
      <c r="CN1195" s="219">
        <f t="shared" si="756"/>
        <v>0.59444444444444444</v>
      </c>
      <c r="CO1195" s="219">
        <f t="shared" si="756"/>
        <v>0.9243055555555556</v>
      </c>
      <c r="CQ1195" s="219">
        <v>0.81874999999999998</v>
      </c>
      <c r="CV1195" s="219">
        <f t="shared" si="757"/>
        <v>0.70208333333333328</v>
      </c>
      <c r="CW1195" s="219">
        <f t="shared" si="757"/>
        <v>0.91736111111111107</v>
      </c>
      <c r="CY1195" s="219">
        <v>0.81874999999999998</v>
      </c>
      <c r="DL1195" s="1"/>
      <c r="DM1195" s="1"/>
    </row>
    <row r="1196" spans="68:117" ht="15" hidden="1" customHeight="1">
      <c r="BP1196" s="236">
        <f ca="1"/>
        <v>0.81805555555555598</v>
      </c>
      <c r="CN1196" s="219">
        <f t="shared" si="756"/>
        <v>0.59513888888888888</v>
      </c>
      <c r="CO1196" s="219">
        <f t="shared" si="756"/>
        <v>0.92500000000000004</v>
      </c>
      <c r="CQ1196" s="219">
        <v>0.81944444444444497</v>
      </c>
      <c r="CV1196" s="219">
        <f t="shared" si="757"/>
        <v>0.70277777777777772</v>
      </c>
      <c r="CW1196" s="219">
        <f t="shared" si="757"/>
        <v>0.91805555555555551</v>
      </c>
      <c r="CY1196" s="219">
        <v>0.81944444444444497</v>
      </c>
      <c r="DL1196" s="1"/>
      <c r="DM1196" s="1"/>
    </row>
    <row r="1197" spans="68:117" ht="15" hidden="1" customHeight="1">
      <c r="BP1197" s="236">
        <f ca="1"/>
        <v>0.81874999999999998</v>
      </c>
      <c r="CN1197" s="219">
        <f t="shared" si="756"/>
        <v>0.59583333333333333</v>
      </c>
      <c r="CO1197" s="219">
        <f t="shared" si="756"/>
        <v>0.92569444444444449</v>
      </c>
      <c r="CQ1197" s="219">
        <v>0.82013888888888897</v>
      </c>
      <c r="CV1197" s="219">
        <f t="shared" si="757"/>
        <v>0.70347222222222217</v>
      </c>
      <c r="CW1197" s="219">
        <f t="shared" si="757"/>
        <v>0.91874999999999996</v>
      </c>
      <c r="CY1197" s="219">
        <v>0.82013888888888897</v>
      </c>
      <c r="DL1197" s="1"/>
      <c r="DM1197" s="1"/>
    </row>
    <row r="1198" spans="68:117" ht="15" hidden="1" customHeight="1">
      <c r="BP1198" s="236">
        <f ca="1"/>
        <v>0.81944444444444497</v>
      </c>
      <c r="CN1198" s="219">
        <f t="shared" si="756"/>
        <v>0.59652777777777777</v>
      </c>
      <c r="CO1198" s="219">
        <f t="shared" si="756"/>
        <v>0.92638888888888893</v>
      </c>
      <c r="CQ1198" s="219">
        <v>0.82083333333333297</v>
      </c>
      <c r="CV1198" s="219">
        <f t="shared" si="757"/>
        <v>0.70416666666666672</v>
      </c>
      <c r="CW1198" s="219">
        <f t="shared" si="757"/>
        <v>0.9194444444444444</v>
      </c>
      <c r="CY1198" s="219">
        <v>0.82083333333333297</v>
      </c>
      <c r="DL1198" s="1"/>
      <c r="DM1198" s="1"/>
    </row>
    <row r="1199" spans="68:117" ht="15" hidden="1" customHeight="1">
      <c r="BP1199" s="236">
        <f ca="1"/>
        <v>0.82013888888888897</v>
      </c>
      <c r="CN1199" s="219">
        <f t="shared" si="756"/>
        <v>0.59722222222222221</v>
      </c>
      <c r="CO1199" s="219">
        <f t="shared" si="756"/>
        <v>0.92708333333333337</v>
      </c>
      <c r="CQ1199" s="219">
        <v>0.82152777777777797</v>
      </c>
      <c r="CV1199" s="219">
        <f t="shared" si="757"/>
        <v>0.70486111111111116</v>
      </c>
      <c r="CW1199" s="219">
        <f t="shared" si="757"/>
        <v>0.92013888888888884</v>
      </c>
      <c r="CY1199" s="219">
        <v>0.82152777777777797</v>
      </c>
      <c r="DL1199" s="1"/>
      <c r="DM1199" s="1"/>
    </row>
    <row r="1200" spans="68:117" ht="15" hidden="1" customHeight="1">
      <c r="BP1200" s="236">
        <f ca="1"/>
        <v>0.82083333333333297</v>
      </c>
      <c r="CN1200" s="219">
        <f t="shared" ref="CN1200:CO1215" si="758">IF(CN1199=1,TIME(0,1,0),TIME(HOUR(CN1199),MINUTE(CN1199),0)+TIME(0,1,0))</f>
        <v>0.59791666666666665</v>
      </c>
      <c r="CO1200" s="219">
        <f t="shared" si="758"/>
        <v>0.92777777777777781</v>
      </c>
      <c r="CQ1200" s="219">
        <v>0.82222222222222197</v>
      </c>
      <c r="CV1200" s="219">
        <f t="shared" ref="CV1200:CW1215" si="759">IF(CV1199=1,TIME(0,1,0),TIME(HOUR(CV1199),MINUTE(CV1199),0)+TIME(0,1,0))</f>
        <v>0.7055555555555556</v>
      </c>
      <c r="CW1200" s="219">
        <f t="shared" si="759"/>
        <v>0.92083333333333328</v>
      </c>
      <c r="CY1200" s="219">
        <v>0.82222222222222197</v>
      </c>
      <c r="DL1200" s="1"/>
      <c r="DM1200" s="1"/>
    </row>
    <row r="1201" spans="68:117" ht="15" hidden="1" customHeight="1">
      <c r="BP1201" s="236">
        <f ca="1"/>
        <v>0.82152777777777797</v>
      </c>
      <c r="CN1201" s="219">
        <f t="shared" si="758"/>
        <v>0.59861111111111109</v>
      </c>
      <c r="CO1201" s="219">
        <f t="shared" si="758"/>
        <v>0.92847222222222225</v>
      </c>
      <c r="CQ1201" s="219">
        <v>0.82291666666666696</v>
      </c>
      <c r="CV1201" s="219">
        <f t="shared" si="759"/>
        <v>0.70625000000000004</v>
      </c>
      <c r="CW1201" s="219">
        <f t="shared" si="759"/>
        <v>0.92152777777777772</v>
      </c>
      <c r="CY1201" s="219">
        <v>0.82291666666666696</v>
      </c>
      <c r="DL1201" s="1"/>
      <c r="DM1201" s="1"/>
    </row>
    <row r="1202" spans="68:117" ht="15" hidden="1" customHeight="1">
      <c r="BP1202" s="236">
        <f ca="1"/>
        <v>0.82222222222222197</v>
      </c>
      <c r="CN1202" s="219">
        <f t="shared" si="758"/>
        <v>0.59930555555555554</v>
      </c>
      <c r="CO1202" s="219">
        <f t="shared" si="758"/>
        <v>0.9291666666666667</v>
      </c>
      <c r="CQ1202" s="219">
        <v>0.82361111111111096</v>
      </c>
      <c r="CV1202" s="219">
        <f t="shared" si="759"/>
        <v>0.70694444444444449</v>
      </c>
      <c r="CW1202" s="219">
        <f t="shared" si="759"/>
        <v>0.92222222222222217</v>
      </c>
      <c r="CY1202" s="219">
        <v>0.82361111111111096</v>
      </c>
      <c r="DL1202" s="1"/>
      <c r="DM1202" s="1"/>
    </row>
    <row r="1203" spans="68:117" ht="15" hidden="1" customHeight="1">
      <c r="BP1203" s="236">
        <f ca="1"/>
        <v>0.82291666666666696</v>
      </c>
      <c r="CN1203" s="219">
        <f t="shared" si="758"/>
        <v>0.6</v>
      </c>
      <c r="CO1203" s="219">
        <f t="shared" si="758"/>
        <v>0.92986111111111114</v>
      </c>
      <c r="CQ1203" s="219">
        <v>0.82430555555555596</v>
      </c>
      <c r="CV1203" s="219">
        <f t="shared" si="759"/>
        <v>0.70763888888888893</v>
      </c>
      <c r="CW1203" s="219">
        <f t="shared" si="759"/>
        <v>0.92291666666666672</v>
      </c>
      <c r="CY1203" s="219">
        <v>0.82430555555555596</v>
      </c>
      <c r="DL1203" s="1"/>
      <c r="DM1203" s="1"/>
    </row>
    <row r="1204" spans="68:117" ht="15" hidden="1" customHeight="1">
      <c r="BP1204" s="236">
        <f ca="1"/>
        <v>0.82361111111111096</v>
      </c>
      <c r="CN1204" s="219">
        <f t="shared" si="758"/>
        <v>0.60069444444444442</v>
      </c>
      <c r="CO1204" s="219">
        <f t="shared" si="758"/>
        <v>0.93055555555555558</v>
      </c>
      <c r="CQ1204" s="219">
        <v>0.82499999999999996</v>
      </c>
      <c r="CV1204" s="219">
        <f t="shared" si="759"/>
        <v>0.70833333333333337</v>
      </c>
      <c r="CW1204" s="219">
        <f t="shared" si="759"/>
        <v>0.92361111111111116</v>
      </c>
      <c r="CY1204" s="219">
        <v>0.82499999999999996</v>
      </c>
      <c r="DL1204" s="1"/>
      <c r="DM1204" s="1"/>
    </row>
    <row r="1205" spans="68:117" ht="15" hidden="1" customHeight="1">
      <c r="BP1205" s="236">
        <f ca="1"/>
        <v>0.82430555555555596</v>
      </c>
      <c r="CN1205" s="219">
        <f t="shared" si="758"/>
        <v>0.60138888888888886</v>
      </c>
      <c r="CO1205" s="219">
        <f t="shared" si="758"/>
        <v>0.93125000000000002</v>
      </c>
      <c r="CQ1205" s="219">
        <v>0.82569444444444495</v>
      </c>
      <c r="CV1205" s="219">
        <f t="shared" si="759"/>
        <v>0.70902777777777781</v>
      </c>
      <c r="CW1205" s="219">
        <f t="shared" si="759"/>
        <v>0.9243055555555556</v>
      </c>
      <c r="CY1205" s="219">
        <v>0.82569444444444495</v>
      </c>
      <c r="DL1205" s="1"/>
      <c r="DM1205" s="1"/>
    </row>
    <row r="1206" spans="68:117" ht="15" hidden="1" customHeight="1">
      <c r="BP1206" s="236">
        <f ca="1"/>
        <v>0.82499999999999996</v>
      </c>
      <c r="CN1206" s="219">
        <f t="shared" si="758"/>
        <v>0.6020833333333333</v>
      </c>
      <c r="CO1206" s="219">
        <f t="shared" si="758"/>
        <v>0.93194444444444446</v>
      </c>
      <c r="CQ1206" s="219">
        <v>0.82638888888888895</v>
      </c>
      <c r="CV1206" s="219">
        <f t="shared" si="759"/>
        <v>0.70972222222222225</v>
      </c>
      <c r="CW1206" s="219">
        <f t="shared" si="759"/>
        <v>0.92500000000000004</v>
      </c>
      <c r="CY1206" s="219">
        <v>0.82638888888888895</v>
      </c>
      <c r="DL1206" s="1"/>
      <c r="DM1206" s="1"/>
    </row>
    <row r="1207" spans="68:117" ht="15" hidden="1" customHeight="1">
      <c r="BP1207" s="236">
        <f ca="1"/>
        <v>0.82569444444444495</v>
      </c>
      <c r="CN1207" s="219">
        <f t="shared" si="758"/>
        <v>0.60277777777777775</v>
      </c>
      <c r="CO1207" s="219">
        <f t="shared" si="758"/>
        <v>0.93263888888888891</v>
      </c>
      <c r="CQ1207" s="219">
        <v>0.82708333333333295</v>
      </c>
      <c r="CV1207" s="219">
        <f t="shared" si="759"/>
        <v>0.7104166666666667</v>
      </c>
      <c r="CW1207" s="219">
        <f t="shared" si="759"/>
        <v>0.92569444444444449</v>
      </c>
      <c r="CY1207" s="219">
        <v>0.82708333333333295</v>
      </c>
      <c r="DL1207" s="1"/>
      <c r="DM1207" s="1"/>
    </row>
    <row r="1208" spans="68:117" ht="15" hidden="1" customHeight="1">
      <c r="BP1208" s="236">
        <f ca="1"/>
        <v>0.82638888888888895</v>
      </c>
      <c r="CN1208" s="219">
        <f t="shared" si="758"/>
        <v>0.60347222222222219</v>
      </c>
      <c r="CO1208" s="219">
        <f t="shared" si="758"/>
        <v>0.93333333333333335</v>
      </c>
      <c r="CQ1208" s="219">
        <v>0.82777777777777795</v>
      </c>
      <c r="CV1208" s="219">
        <f t="shared" si="759"/>
        <v>0.71111111111111114</v>
      </c>
      <c r="CW1208" s="219">
        <f t="shared" si="759"/>
        <v>0.92638888888888893</v>
      </c>
      <c r="CY1208" s="219">
        <v>0.82777777777777795</v>
      </c>
      <c r="DL1208" s="1"/>
      <c r="DM1208" s="1"/>
    </row>
    <row r="1209" spans="68:117" ht="15" hidden="1" customHeight="1">
      <c r="BP1209" s="236">
        <f ca="1"/>
        <v>0.82708333333333295</v>
      </c>
      <c r="CN1209" s="219">
        <f t="shared" si="758"/>
        <v>0.60416666666666663</v>
      </c>
      <c r="CO1209" s="219">
        <f t="shared" si="758"/>
        <v>0.93402777777777779</v>
      </c>
      <c r="CQ1209" s="219">
        <v>0.82847222222222205</v>
      </c>
      <c r="CV1209" s="219">
        <f t="shared" si="759"/>
        <v>0.71180555555555558</v>
      </c>
      <c r="CW1209" s="219">
        <f t="shared" si="759"/>
        <v>0.92708333333333337</v>
      </c>
      <c r="CY1209" s="219">
        <v>0.82847222222222205</v>
      </c>
      <c r="DL1209" s="1"/>
      <c r="DM1209" s="1"/>
    </row>
    <row r="1210" spans="68:117" ht="15" hidden="1" customHeight="1">
      <c r="BP1210" s="236">
        <f ca="1"/>
        <v>0.82777777777777795</v>
      </c>
      <c r="CN1210" s="219">
        <f t="shared" si="758"/>
        <v>0.60486111111111107</v>
      </c>
      <c r="CO1210" s="219">
        <f t="shared" si="758"/>
        <v>0.93472222222222223</v>
      </c>
      <c r="CQ1210" s="219">
        <v>0.82916666666666705</v>
      </c>
      <c r="CV1210" s="219">
        <f t="shared" si="759"/>
        <v>0.71250000000000002</v>
      </c>
      <c r="CW1210" s="219">
        <f t="shared" si="759"/>
        <v>0.92777777777777781</v>
      </c>
      <c r="CY1210" s="219">
        <v>0.82916666666666705</v>
      </c>
      <c r="DL1210" s="1"/>
      <c r="DM1210" s="1"/>
    </row>
    <row r="1211" spans="68:117" ht="15" hidden="1" customHeight="1">
      <c r="BP1211" s="236">
        <f ca="1"/>
        <v>0.82847222222222205</v>
      </c>
      <c r="CN1211" s="219">
        <f t="shared" si="758"/>
        <v>0.60555555555555551</v>
      </c>
      <c r="CO1211" s="219">
        <f t="shared" si="758"/>
        <v>0.93541666666666667</v>
      </c>
      <c r="CQ1211" s="219">
        <v>0.82986111111111105</v>
      </c>
      <c r="CV1211" s="219">
        <f t="shared" si="759"/>
        <v>0.71319444444444446</v>
      </c>
      <c r="CW1211" s="219">
        <f t="shared" si="759"/>
        <v>0.92847222222222225</v>
      </c>
      <c r="CY1211" s="219">
        <v>0.82986111111111105</v>
      </c>
      <c r="DL1211" s="1"/>
      <c r="DM1211" s="1"/>
    </row>
    <row r="1212" spans="68:117" ht="15" hidden="1" customHeight="1">
      <c r="BP1212" s="236">
        <f ca="1"/>
        <v>0.82916666666666705</v>
      </c>
      <c r="CN1212" s="219">
        <f t="shared" si="758"/>
        <v>0.60624999999999996</v>
      </c>
      <c r="CO1212" s="219">
        <f t="shared" si="758"/>
        <v>0.93611111111111112</v>
      </c>
      <c r="CQ1212" s="219">
        <v>0.83055555555555605</v>
      </c>
      <c r="CV1212" s="219">
        <f t="shared" si="759"/>
        <v>0.71388888888888891</v>
      </c>
      <c r="CW1212" s="219">
        <f t="shared" si="759"/>
        <v>0.9291666666666667</v>
      </c>
      <c r="CY1212" s="219">
        <v>0.83055555555555605</v>
      </c>
      <c r="DL1212" s="1"/>
      <c r="DM1212" s="1"/>
    </row>
    <row r="1213" spans="68:117" ht="15" hidden="1" customHeight="1">
      <c r="BP1213" s="236">
        <f ca="1"/>
        <v>0.82986111111111105</v>
      </c>
      <c r="CN1213" s="219">
        <f t="shared" si="758"/>
        <v>0.6069444444444444</v>
      </c>
      <c r="CO1213" s="219">
        <f t="shared" si="758"/>
        <v>0.93680555555555556</v>
      </c>
      <c r="CQ1213" s="219">
        <v>0.83125000000000004</v>
      </c>
      <c r="CV1213" s="219">
        <f t="shared" si="759"/>
        <v>0.71458333333333335</v>
      </c>
      <c r="CW1213" s="219">
        <f t="shared" si="759"/>
        <v>0.92986111111111114</v>
      </c>
      <c r="CY1213" s="219">
        <v>0.83125000000000004</v>
      </c>
      <c r="DL1213" s="1"/>
      <c r="DM1213" s="1"/>
    </row>
    <row r="1214" spans="68:117" ht="15" hidden="1" customHeight="1">
      <c r="BP1214" s="236">
        <f ca="1"/>
        <v>0.83055555555555605</v>
      </c>
      <c r="CN1214" s="219">
        <f t="shared" si="758"/>
        <v>0.60763888888888884</v>
      </c>
      <c r="CO1214" s="219">
        <f t="shared" si="758"/>
        <v>0.9375</v>
      </c>
      <c r="CQ1214" s="219">
        <v>0.83194444444444404</v>
      </c>
      <c r="CV1214" s="219">
        <f t="shared" si="759"/>
        <v>0.71527777777777779</v>
      </c>
      <c r="CW1214" s="219">
        <f t="shared" si="759"/>
        <v>0.93055555555555558</v>
      </c>
      <c r="CY1214" s="219">
        <v>0.83194444444444404</v>
      </c>
      <c r="DL1214" s="1"/>
      <c r="DM1214" s="1"/>
    </row>
    <row r="1215" spans="68:117" ht="15" hidden="1" customHeight="1">
      <c r="BP1215" s="236">
        <f ca="1"/>
        <v>0.83125000000000004</v>
      </c>
      <c r="CN1215" s="219">
        <f t="shared" si="758"/>
        <v>0.60833333333333328</v>
      </c>
      <c r="CO1215" s="219">
        <f t="shared" si="758"/>
        <v>0.93819444444444444</v>
      </c>
      <c r="CQ1215" s="219">
        <v>0.83263888888888904</v>
      </c>
      <c r="CV1215" s="219">
        <f t="shared" si="759"/>
        <v>0.71597222222222223</v>
      </c>
      <c r="CW1215" s="219">
        <f t="shared" si="759"/>
        <v>0.93125000000000002</v>
      </c>
      <c r="CY1215" s="219">
        <v>0.83263888888888904</v>
      </c>
      <c r="DL1215" s="1"/>
      <c r="DM1215" s="1"/>
    </row>
    <row r="1216" spans="68:117" ht="15" hidden="1" customHeight="1">
      <c r="BP1216" s="236">
        <f ca="1"/>
        <v>0.83194444444444404</v>
      </c>
      <c r="CN1216" s="219">
        <f t="shared" ref="CN1216:CO1231" si="760">IF(CN1215=1,TIME(0,1,0),TIME(HOUR(CN1215),MINUTE(CN1215),0)+TIME(0,1,0))</f>
        <v>0.60902777777777772</v>
      </c>
      <c r="CO1216" s="219">
        <f t="shared" si="760"/>
        <v>0.93888888888888888</v>
      </c>
      <c r="CQ1216" s="219">
        <v>0.83333333333333304</v>
      </c>
      <c r="CV1216" s="219">
        <f t="shared" ref="CV1216:CW1231" si="761">IF(CV1215=1,TIME(0,1,0),TIME(HOUR(CV1215),MINUTE(CV1215),0)+TIME(0,1,0))</f>
        <v>0.71666666666666667</v>
      </c>
      <c r="CW1216" s="219">
        <f t="shared" si="761"/>
        <v>0.93194444444444446</v>
      </c>
      <c r="CY1216" s="219">
        <v>0.83333333333333304</v>
      </c>
      <c r="DL1216" s="1"/>
      <c r="DM1216" s="1"/>
    </row>
    <row r="1217" spans="68:117" ht="15" hidden="1" customHeight="1">
      <c r="BP1217" s="236">
        <f ca="1"/>
        <v>0.83263888888888904</v>
      </c>
      <c r="CN1217" s="219">
        <f t="shared" si="760"/>
        <v>0.60972222222222217</v>
      </c>
      <c r="CO1217" s="219">
        <f t="shared" si="760"/>
        <v>0.93958333333333333</v>
      </c>
      <c r="CQ1217" s="219">
        <v>0.83402777777777803</v>
      </c>
      <c r="CV1217" s="219">
        <f t="shared" si="761"/>
        <v>0.71736111111111112</v>
      </c>
      <c r="CW1217" s="219">
        <f t="shared" si="761"/>
        <v>0.93263888888888891</v>
      </c>
      <c r="CY1217" s="219">
        <v>0.83402777777777803</v>
      </c>
      <c r="DL1217" s="1"/>
      <c r="DM1217" s="1"/>
    </row>
    <row r="1218" spans="68:117" ht="15" hidden="1" customHeight="1">
      <c r="BP1218" s="236">
        <f ca="1"/>
        <v>0.83333333333333304</v>
      </c>
      <c r="CN1218" s="219">
        <f t="shared" si="760"/>
        <v>0.61041666666666672</v>
      </c>
      <c r="CO1218" s="219">
        <f t="shared" si="760"/>
        <v>0.94027777777777777</v>
      </c>
      <c r="CQ1218" s="219">
        <v>0.83472222222222203</v>
      </c>
      <c r="CV1218" s="219">
        <f t="shared" si="761"/>
        <v>0.71805555555555556</v>
      </c>
      <c r="CW1218" s="219">
        <f t="shared" si="761"/>
        <v>0.93333333333333335</v>
      </c>
      <c r="CY1218" s="219">
        <v>0.83472222222222203</v>
      </c>
      <c r="DL1218" s="1"/>
      <c r="DM1218" s="1"/>
    </row>
    <row r="1219" spans="68:117" ht="15" hidden="1" customHeight="1">
      <c r="BP1219" s="236">
        <f ca="1"/>
        <v>0.83402777777777803</v>
      </c>
      <c r="CN1219" s="219">
        <f t="shared" si="760"/>
        <v>0.61111111111111116</v>
      </c>
      <c r="CO1219" s="219">
        <f t="shared" si="760"/>
        <v>0.94097222222222221</v>
      </c>
      <c r="CQ1219" s="219">
        <v>0.83541666666666703</v>
      </c>
      <c r="CV1219" s="219">
        <f t="shared" si="761"/>
        <v>0.71875</v>
      </c>
      <c r="CW1219" s="219">
        <f t="shared" si="761"/>
        <v>0.93402777777777779</v>
      </c>
      <c r="CY1219" s="219">
        <v>0.83541666666666703</v>
      </c>
      <c r="DL1219" s="1"/>
      <c r="DM1219" s="1"/>
    </row>
    <row r="1220" spans="68:117" ht="15" hidden="1" customHeight="1">
      <c r="BP1220" s="236">
        <f ca="1"/>
        <v>0.83472222222222203</v>
      </c>
      <c r="CN1220" s="219">
        <f t="shared" si="760"/>
        <v>0.6118055555555556</v>
      </c>
      <c r="CO1220" s="219">
        <f t="shared" si="760"/>
        <v>0.94166666666666665</v>
      </c>
      <c r="CQ1220" s="219">
        <v>0.83611111111111103</v>
      </c>
      <c r="CV1220" s="219">
        <f t="shared" si="761"/>
        <v>0.71944444444444444</v>
      </c>
      <c r="CW1220" s="219">
        <f t="shared" si="761"/>
        <v>0.93472222222222223</v>
      </c>
      <c r="CY1220" s="219">
        <v>0.83611111111111103</v>
      </c>
      <c r="DL1220" s="1"/>
      <c r="DM1220" s="1"/>
    </row>
    <row r="1221" spans="68:117" ht="15" hidden="1" customHeight="1">
      <c r="BP1221" s="236">
        <f ca="1"/>
        <v>0.83541666666666703</v>
      </c>
      <c r="CN1221" s="219">
        <f t="shared" si="760"/>
        <v>0.61250000000000004</v>
      </c>
      <c r="CO1221" s="219">
        <f t="shared" si="760"/>
        <v>0.94236111111111109</v>
      </c>
      <c r="CQ1221" s="219">
        <v>0.83680555555555602</v>
      </c>
      <c r="CV1221" s="219">
        <f t="shared" si="761"/>
        <v>0.72013888888888888</v>
      </c>
      <c r="CW1221" s="219">
        <f t="shared" si="761"/>
        <v>0.93541666666666667</v>
      </c>
      <c r="CY1221" s="219">
        <v>0.83680555555555602</v>
      </c>
      <c r="DL1221" s="1"/>
      <c r="DM1221" s="1"/>
    </row>
    <row r="1222" spans="68:117" ht="15" hidden="1" customHeight="1">
      <c r="BP1222" s="236">
        <f ca="1"/>
        <v>0.83611111111111103</v>
      </c>
      <c r="CN1222" s="219">
        <f t="shared" si="760"/>
        <v>0.61319444444444449</v>
      </c>
      <c r="CO1222" s="219">
        <f t="shared" si="760"/>
        <v>0.94305555555555554</v>
      </c>
      <c r="CQ1222" s="219">
        <v>0.83750000000000002</v>
      </c>
      <c r="CV1222" s="219">
        <f t="shared" si="761"/>
        <v>0.72083333333333333</v>
      </c>
      <c r="CW1222" s="219">
        <f t="shared" si="761"/>
        <v>0.93611111111111112</v>
      </c>
      <c r="CY1222" s="219">
        <v>0.83750000000000002</v>
      </c>
      <c r="DL1222" s="1"/>
      <c r="DM1222" s="1"/>
    </row>
    <row r="1223" spans="68:117" ht="15" hidden="1" customHeight="1">
      <c r="BP1223" s="236">
        <f ca="1"/>
        <v>0.83680555555555602</v>
      </c>
      <c r="CN1223" s="219">
        <f t="shared" si="760"/>
        <v>0.61388888888888893</v>
      </c>
      <c r="CO1223" s="219">
        <f t="shared" si="760"/>
        <v>0.94374999999999998</v>
      </c>
      <c r="CQ1223" s="219">
        <v>0.83819444444444402</v>
      </c>
      <c r="CV1223" s="219">
        <f t="shared" si="761"/>
        <v>0.72152777777777777</v>
      </c>
      <c r="CW1223" s="219">
        <f t="shared" si="761"/>
        <v>0.93680555555555556</v>
      </c>
      <c r="CY1223" s="219">
        <v>0.83819444444444402</v>
      </c>
      <c r="DL1223" s="1"/>
      <c r="DM1223" s="1"/>
    </row>
    <row r="1224" spans="68:117" ht="15" hidden="1" customHeight="1">
      <c r="BP1224" s="236">
        <f ca="1"/>
        <v>0.83750000000000002</v>
      </c>
      <c r="CN1224" s="219">
        <f t="shared" si="760"/>
        <v>0.61458333333333337</v>
      </c>
      <c r="CO1224" s="219">
        <f t="shared" si="760"/>
        <v>0.94444444444444442</v>
      </c>
      <c r="CQ1224" s="219">
        <v>0.83888888888888902</v>
      </c>
      <c r="CV1224" s="219">
        <f t="shared" si="761"/>
        <v>0.72222222222222221</v>
      </c>
      <c r="CW1224" s="219">
        <f t="shared" si="761"/>
        <v>0.9375</v>
      </c>
      <c r="CY1224" s="219">
        <v>0.83888888888888902</v>
      </c>
      <c r="DL1224" s="1"/>
      <c r="DM1224" s="1"/>
    </row>
    <row r="1225" spans="68:117" ht="15" hidden="1" customHeight="1">
      <c r="BP1225" s="236">
        <f ca="1"/>
        <v>0.83819444444444402</v>
      </c>
      <c r="CN1225" s="219">
        <f t="shared" si="760"/>
        <v>0.61527777777777781</v>
      </c>
      <c r="CO1225" s="219">
        <f t="shared" si="760"/>
        <v>0.94513888888888886</v>
      </c>
      <c r="CQ1225" s="219">
        <v>0.83958333333333302</v>
      </c>
      <c r="CV1225" s="219">
        <f t="shared" si="761"/>
        <v>0.72291666666666665</v>
      </c>
      <c r="CW1225" s="219">
        <f t="shared" si="761"/>
        <v>0.93819444444444444</v>
      </c>
      <c r="CY1225" s="219">
        <v>0.83958333333333302</v>
      </c>
      <c r="DL1225" s="1"/>
      <c r="DM1225" s="1"/>
    </row>
    <row r="1226" spans="68:117" ht="15" hidden="1" customHeight="1">
      <c r="BP1226" s="236">
        <f ca="1"/>
        <v>0.83888888888888902</v>
      </c>
      <c r="CN1226" s="219">
        <f t="shared" si="760"/>
        <v>0.61597222222222225</v>
      </c>
      <c r="CO1226" s="219">
        <f t="shared" si="760"/>
        <v>0.9458333333333333</v>
      </c>
      <c r="CQ1226" s="219">
        <v>0.84027777777777801</v>
      </c>
      <c r="CV1226" s="219">
        <f t="shared" si="761"/>
        <v>0.72361111111111109</v>
      </c>
      <c r="CW1226" s="219">
        <f t="shared" si="761"/>
        <v>0.93888888888888888</v>
      </c>
      <c r="CY1226" s="219">
        <v>0.84027777777777801</v>
      </c>
      <c r="DL1226" s="1"/>
      <c r="DM1226" s="1"/>
    </row>
    <row r="1227" spans="68:117" ht="15" hidden="1" customHeight="1">
      <c r="BP1227" s="236">
        <f ca="1"/>
        <v>0.83958333333333302</v>
      </c>
      <c r="CN1227" s="219">
        <f t="shared" si="760"/>
        <v>0.6166666666666667</v>
      </c>
      <c r="CO1227" s="219">
        <f t="shared" si="760"/>
        <v>0.94652777777777775</v>
      </c>
      <c r="CQ1227" s="219">
        <v>0.84097222222222201</v>
      </c>
      <c r="CV1227" s="219">
        <f t="shared" si="761"/>
        <v>0.72430555555555554</v>
      </c>
      <c r="CW1227" s="219">
        <f t="shared" si="761"/>
        <v>0.93958333333333333</v>
      </c>
      <c r="CY1227" s="219">
        <v>0.84097222222222201</v>
      </c>
      <c r="DL1227" s="1"/>
      <c r="DM1227" s="1"/>
    </row>
    <row r="1228" spans="68:117" ht="15" hidden="1" customHeight="1">
      <c r="BP1228" s="236">
        <f ca="1"/>
        <v>0.84027777777777801</v>
      </c>
      <c r="CN1228" s="219">
        <f t="shared" si="760"/>
        <v>0.61736111111111114</v>
      </c>
      <c r="CO1228" s="219">
        <f t="shared" si="760"/>
        <v>0.94722222222222219</v>
      </c>
      <c r="CQ1228" s="219">
        <v>0.84166666666666701</v>
      </c>
      <c r="CV1228" s="219">
        <f t="shared" si="761"/>
        <v>0.72499999999999998</v>
      </c>
      <c r="CW1228" s="219">
        <f t="shared" si="761"/>
        <v>0.94027777777777777</v>
      </c>
      <c r="CY1228" s="219">
        <v>0.84166666666666701</v>
      </c>
      <c r="DL1228" s="1"/>
      <c r="DM1228" s="1"/>
    </row>
    <row r="1229" spans="68:117" ht="15" hidden="1" customHeight="1">
      <c r="BP1229" s="236">
        <f ca="1"/>
        <v>0.84097222222222201</v>
      </c>
      <c r="CN1229" s="219">
        <f t="shared" si="760"/>
        <v>0.61805555555555558</v>
      </c>
      <c r="CO1229" s="219">
        <f t="shared" si="760"/>
        <v>0.94791666666666663</v>
      </c>
      <c r="CQ1229" s="219">
        <v>0.84236111111111101</v>
      </c>
      <c r="CV1229" s="219">
        <f t="shared" si="761"/>
        <v>0.72569444444444442</v>
      </c>
      <c r="CW1229" s="219">
        <f t="shared" si="761"/>
        <v>0.94097222222222221</v>
      </c>
      <c r="CY1229" s="219">
        <v>0.84236111111111101</v>
      </c>
      <c r="DL1229" s="1"/>
      <c r="DM1229" s="1"/>
    </row>
    <row r="1230" spans="68:117" ht="15" hidden="1" customHeight="1">
      <c r="BP1230" s="236">
        <f ca="1"/>
        <v>0.84166666666666701</v>
      </c>
      <c r="CN1230" s="219">
        <f t="shared" si="760"/>
        <v>0.61875000000000002</v>
      </c>
      <c r="CO1230" s="219">
        <f t="shared" si="760"/>
        <v>0.94861111111111107</v>
      </c>
      <c r="CQ1230" s="219">
        <v>0.843055555555556</v>
      </c>
      <c r="CV1230" s="219">
        <f t="shared" si="761"/>
        <v>0.72638888888888886</v>
      </c>
      <c r="CW1230" s="219">
        <f t="shared" si="761"/>
        <v>0.94166666666666665</v>
      </c>
      <c r="CY1230" s="219">
        <v>0.843055555555556</v>
      </c>
      <c r="DL1230" s="1"/>
      <c r="DM1230" s="1"/>
    </row>
    <row r="1231" spans="68:117" ht="15" hidden="1" customHeight="1">
      <c r="BP1231" s="236">
        <f ca="1"/>
        <v>0.84236111111111101</v>
      </c>
      <c r="CN1231" s="219">
        <f t="shared" si="760"/>
        <v>0.61944444444444446</v>
      </c>
      <c r="CO1231" s="219">
        <f t="shared" si="760"/>
        <v>0.94930555555555551</v>
      </c>
      <c r="CQ1231" s="219">
        <v>0.84375</v>
      </c>
      <c r="CV1231" s="219">
        <f t="shared" si="761"/>
        <v>0.7270833333333333</v>
      </c>
      <c r="CW1231" s="219">
        <f t="shared" si="761"/>
        <v>0.94236111111111109</v>
      </c>
      <c r="CY1231" s="219">
        <v>0.84375</v>
      </c>
      <c r="DL1231" s="1"/>
      <c r="DM1231" s="1"/>
    </row>
    <row r="1232" spans="68:117" ht="15" hidden="1" customHeight="1">
      <c r="BP1232" s="236">
        <f ca="1"/>
        <v>0.843055555555556</v>
      </c>
      <c r="CN1232" s="219">
        <f t="shared" ref="CN1232:CO1247" si="762">IF(CN1231=1,TIME(0,1,0),TIME(HOUR(CN1231),MINUTE(CN1231),0)+TIME(0,1,0))</f>
        <v>0.62013888888888891</v>
      </c>
      <c r="CO1232" s="219">
        <f t="shared" si="762"/>
        <v>0.95</v>
      </c>
      <c r="CQ1232" s="219">
        <v>0.844444444444444</v>
      </c>
      <c r="CV1232" s="219">
        <f t="shared" ref="CV1232:CW1247" si="763">IF(CV1231=1,TIME(0,1,0),TIME(HOUR(CV1231),MINUTE(CV1231),0)+TIME(0,1,0))</f>
        <v>0.72777777777777775</v>
      </c>
      <c r="CW1232" s="219">
        <f t="shared" si="763"/>
        <v>0.94305555555555554</v>
      </c>
      <c r="CY1232" s="219">
        <v>0.844444444444444</v>
      </c>
      <c r="DL1232" s="1"/>
      <c r="DM1232" s="1"/>
    </row>
    <row r="1233" spans="68:117" ht="15" hidden="1" customHeight="1">
      <c r="BP1233" s="236">
        <f ca="1"/>
        <v>0.84375</v>
      </c>
      <c r="CN1233" s="219">
        <f t="shared" si="762"/>
        <v>0.62083333333333335</v>
      </c>
      <c r="CO1233" s="219">
        <f t="shared" si="762"/>
        <v>0.9506944444444444</v>
      </c>
      <c r="CQ1233" s="219">
        <v>0.84513888888888899</v>
      </c>
      <c r="CV1233" s="219">
        <f t="shared" si="763"/>
        <v>0.72847222222222219</v>
      </c>
      <c r="CW1233" s="219">
        <f t="shared" si="763"/>
        <v>0.94374999999999998</v>
      </c>
      <c r="CY1233" s="219">
        <v>0.84513888888888899</v>
      </c>
      <c r="DL1233" s="1"/>
      <c r="DM1233" s="1"/>
    </row>
    <row r="1234" spans="68:117" ht="15" hidden="1" customHeight="1">
      <c r="BP1234" s="236">
        <f ca="1"/>
        <v>0.844444444444444</v>
      </c>
      <c r="CN1234" s="219">
        <f t="shared" si="762"/>
        <v>0.62152777777777779</v>
      </c>
      <c r="CO1234" s="219">
        <f t="shared" si="762"/>
        <v>0.95138888888888884</v>
      </c>
      <c r="CQ1234" s="219">
        <v>0.84583333333333299</v>
      </c>
      <c r="CV1234" s="219">
        <f t="shared" si="763"/>
        <v>0.72916666666666663</v>
      </c>
      <c r="CW1234" s="219">
        <f t="shared" si="763"/>
        <v>0.94444444444444442</v>
      </c>
      <c r="CY1234" s="219">
        <v>0.84583333333333299</v>
      </c>
      <c r="DL1234" s="1"/>
      <c r="DM1234" s="1"/>
    </row>
    <row r="1235" spans="68:117" ht="15" hidden="1" customHeight="1">
      <c r="BP1235" s="236">
        <f ca="1"/>
        <v>0.84513888888888899</v>
      </c>
      <c r="CN1235" s="219">
        <f t="shared" si="762"/>
        <v>0.62222222222222223</v>
      </c>
      <c r="CO1235" s="219">
        <f t="shared" si="762"/>
        <v>0.95208333333333328</v>
      </c>
      <c r="CQ1235" s="219">
        <v>0.84652777777777799</v>
      </c>
      <c r="CV1235" s="219">
        <f t="shared" si="763"/>
        <v>0.72986111111111107</v>
      </c>
      <c r="CW1235" s="219">
        <f t="shared" si="763"/>
        <v>0.94513888888888886</v>
      </c>
      <c r="CY1235" s="219">
        <v>0.84652777777777799</v>
      </c>
      <c r="DL1235" s="1"/>
      <c r="DM1235" s="1"/>
    </row>
    <row r="1236" spans="68:117" ht="15" hidden="1" customHeight="1">
      <c r="BP1236" s="236">
        <f ca="1"/>
        <v>0.84583333333333299</v>
      </c>
      <c r="CN1236" s="219">
        <f t="shared" si="762"/>
        <v>0.62291666666666667</v>
      </c>
      <c r="CO1236" s="219">
        <f t="shared" si="762"/>
        <v>0.95277777777777772</v>
      </c>
      <c r="CQ1236" s="219">
        <v>0.84722222222222199</v>
      </c>
      <c r="CV1236" s="219">
        <f t="shared" si="763"/>
        <v>0.73055555555555551</v>
      </c>
      <c r="CW1236" s="219">
        <f t="shared" si="763"/>
        <v>0.9458333333333333</v>
      </c>
      <c r="CY1236" s="219">
        <v>0.84722222222222199</v>
      </c>
      <c r="DL1236" s="1"/>
      <c r="DM1236" s="1"/>
    </row>
    <row r="1237" spans="68:117" ht="15" hidden="1" customHeight="1">
      <c r="BP1237" s="236">
        <f ca="1"/>
        <v>0.84652777777777799</v>
      </c>
      <c r="CN1237" s="219">
        <f t="shared" si="762"/>
        <v>0.62361111111111112</v>
      </c>
      <c r="CO1237" s="219">
        <f t="shared" si="762"/>
        <v>0.95347222222222217</v>
      </c>
      <c r="CQ1237" s="219">
        <v>0.84791666666666698</v>
      </c>
      <c r="CV1237" s="219">
        <f t="shared" si="763"/>
        <v>0.73124999999999996</v>
      </c>
      <c r="CW1237" s="219">
        <f t="shared" si="763"/>
        <v>0.94652777777777775</v>
      </c>
      <c r="CY1237" s="219">
        <v>0.84791666666666698</v>
      </c>
      <c r="DL1237" s="1"/>
      <c r="DM1237" s="1"/>
    </row>
    <row r="1238" spans="68:117" ht="15" hidden="1" customHeight="1">
      <c r="BP1238" s="236">
        <f ca="1"/>
        <v>0.84722222222222199</v>
      </c>
      <c r="CN1238" s="219">
        <f t="shared" si="762"/>
        <v>0.62430555555555556</v>
      </c>
      <c r="CO1238" s="219">
        <f t="shared" si="762"/>
        <v>0.95416666666666672</v>
      </c>
      <c r="CQ1238" s="219">
        <v>0.84861111111111098</v>
      </c>
      <c r="CV1238" s="219">
        <f t="shared" si="763"/>
        <v>0.7319444444444444</v>
      </c>
      <c r="CW1238" s="219">
        <f t="shared" si="763"/>
        <v>0.94722222222222219</v>
      </c>
      <c r="CY1238" s="219">
        <v>0.84861111111111098</v>
      </c>
      <c r="DL1238" s="1"/>
      <c r="DM1238" s="1"/>
    </row>
    <row r="1239" spans="68:117" ht="15" hidden="1" customHeight="1">
      <c r="BP1239" s="236">
        <f ca="1"/>
        <v>0.84791666666666698</v>
      </c>
      <c r="CN1239" s="219">
        <f t="shared" si="762"/>
        <v>0.625</v>
      </c>
      <c r="CO1239" s="219">
        <f t="shared" si="762"/>
        <v>0.95486111111111116</v>
      </c>
      <c r="CQ1239" s="219">
        <v>0.84930555555555598</v>
      </c>
      <c r="CV1239" s="219">
        <f t="shared" si="763"/>
        <v>0.73263888888888884</v>
      </c>
      <c r="CW1239" s="219">
        <f t="shared" si="763"/>
        <v>0.94791666666666663</v>
      </c>
      <c r="CY1239" s="219">
        <v>0.84930555555555598</v>
      </c>
      <c r="DL1239" s="1"/>
      <c r="DM1239" s="1"/>
    </row>
    <row r="1240" spans="68:117" ht="15" hidden="1" customHeight="1">
      <c r="BP1240" s="236">
        <f ca="1"/>
        <v>0.84861111111111098</v>
      </c>
      <c r="CN1240" s="219">
        <f t="shared" si="762"/>
        <v>0.62569444444444444</v>
      </c>
      <c r="CO1240" s="219">
        <f t="shared" si="762"/>
        <v>0.9555555555555556</v>
      </c>
      <c r="CQ1240" s="219">
        <v>0.85</v>
      </c>
      <c r="CV1240" s="219">
        <f t="shared" si="763"/>
        <v>0.73333333333333328</v>
      </c>
      <c r="CW1240" s="219">
        <f t="shared" si="763"/>
        <v>0.94861111111111107</v>
      </c>
      <c r="CY1240" s="219">
        <v>0.85</v>
      </c>
      <c r="DL1240" s="1"/>
      <c r="DM1240" s="1"/>
    </row>
    <row r="1241" spans="68:117" ht="15" hidden="1" customHeight="1">
      <c r="BP1241" s="236">
        <f ca="1"/>
        <v>0.84930555555555598</v>
      </c>
      <c r="CN1241" s="219">
        <f t="shared" si="762"/>
        <v>0.62638888888888888</v>
      </c>
      <c r="CO1241" s="219">
        <f t="shared" si="762"/>
        <v>0.95625000000000004</v>
      </c>
      <c r="CQ1241" s="219">
        <v>0.85069444444444497</v>
      </c>
      <c r="CV1241" s="219">
        <f t="shared" si="763"/>
        <v>0.73402777777777772</v>
      </c>
      <c r="CW1241" s="219">
        <f t="shared" si="763"/>
        <v>0.94930555555555551</v>
      </c>
      <c r="CY1241" s="219">
        <v>0.85069444444444497</v>
      </c>
      <c r="DL1241" s="1"/>
      <c r="DM1241" s="1"/>
    </row>
    <row r="1242" spans="68:117" ht="15" hidden="1" customHeight="1">
      <c r="BP1242" s="236">
        <f ca="1"/>
        <v>0.85</v>
      </c>
      <c r="CN1242" s="219">
        <f t="shared" si="762"/>
        <v>0.62708333333333333</v>
      </c>
      <c r="CO1242" s="219">
        <f t="shared" si="762"/>
        <v>0.95694444444444449</v>
      </c>
      <c r="CQ1242" s="219">
        <v>0.85138888888888897</v>
      </c>
      <c r="CV1242" s="219">
        <f t="shared" si="763"/>
        <v>0.73472222222222217</v>
      </c>
      <c r="CW1242" s="219">
        <f t="shared" si="763"/>
        <v>0.95</v>
      </c>
      <c r="CY1242" s="219">
        <v>0.85138888888888897</v>
      </c>
      <c r="DL1242" s="1"/>
      <c r="DM1242" s="1"/>
    </row>
    <row r="1243" spans="68:117" ht="15" hidden="1" customHeight="1">
      <c r="BP1243" s="236">
        <f ca="1"/>
        <v>0.85069444444444497</v>
      </c>
      <c r="CN1243" s="219">
        <f t="shared" si="762"/>
        <v>0.62777777777777777</v>
      </c>
      <c r="CO1243" s="219">
        <f t="shared" si="762"/>
        <v>0.95763888888888893</v>
      </c>
      <c r="CQ1243" s="219">
        <v>0.85208333333333297</v>
      </c>
      <c r="CV1243" s="219">
        <f t="shared" si="763"/>
        <v>0.73541666666666672</v>
      </c>
      <c r="CW1243" s="219">
        <f t="shared" si="763"/>
        <v>0.9506944444444444</v>
      </c>
      <c r="CY1243" s="219">
        <v>0.85208333333333297</v>
      </c>
      <c r="DL1243" s="1"/>
      <c r="DM1243" s="1"/>
    </row>
    <row r="1244" spans="68:117" ht="15" hidden="1" customHeight="1">
      <c r="BP1244" s="236">
        <f ca="1"/>
        <v>0.85138888888888897</v>
      </c>
      <c r="CN1244" s="219">
        <f t="shared" si="762"/>
        <v>0.62847222222222221</v>
      </c>
      <c r="CO1244" s="219">
        <f t="shared" si="762"/>
        <v>0.95833333333333337</v>
      </c>
      <c r="CQ1244" s="219">
        <v>0.85277777777777797</v>
      </c>
      <c r="CV1244" s="219">
        <f t="shared" si="763"/>
        <v>0.73611111111111116</v>
      </c>
      <c r="CW1244" s="219">
        <f t="shared" si="763"/>
        <v>0.95138888888888884</v>
      </c>
      <c r="CY1244" s="219">
        <v>0.85277777777777797</v>
      </c>
      <c r="DL1244" s="1"/>
      <c r="DM1244" s="1"/>
    </row>
    <row r="1245" spans="68:117" ht="15" hidden="1" customHeight="1">
      <c r="BP1245" s="236">
        <f ca="1"/>
        <v>0.85208333333333297</v>
      </c>
      <c r="CN1245" s="219">
        <f t="shared" si="762"/>
        <v>0.62916666666666665</v>
      </c>
      <c r="CO1245" s="219">
        <f t="shared" si="762"/>
        <v>0.95902777777777781</v>
      </c>
      <c r="CQ1245" s="219">
        <v>0.85347222222222197</v>
      </c>
      <c r="CV1245" s="219">
        <f t="shared" si="763"/>
        <v>0.7368055555555556</v>
      </c>
      <c r="CW1245" s="219">
        <f t="shared" si="763"/>
        <v>0.95208333333333328</v>
      </c>
      <c r="CY1245" s="219">
        <v>0.85347222222222197</v>
      </c>
      <c r="DL1245" s="1"/>
      <c r="DM1245" s="1"/>
    </row>
    <row r="1246" spans="68:117" ht="15" hidden="1" customHeight="1">
      <c r="BP1246" s="236">
        <f ca="1"/>
        <v>0.85277777777777797</v>
      </c>
      <c r="CN1246" s="219">
        <f t="shared" si="762"/>
        <v>0.62986111111111109</v>
      </c>
      <c r="CO1246" s="219">
        <f t="shared" si="762"/>
        <v>0.95972222222222225</v>
      </c>
      <c r="CQ1246" s="219">
        <v>0.85416666666666696</v>
      </c>
      <c r="CV1246" s="219">
        <f t="shared" si="763"/>
        <v>0.73750000000000004</v>
      </c>
      <c r="CW1246" s="219">
        <f t="shared" si="763"/>
        <v>0.95277777777777772</v>
      </c>
      <c r="CY1246" s="219">
        <v>0.85416666666666696</v>
      </c>
      <c r="DL1246" s="1"/>
      <c r="DM1246" s="1"/>
    </row>
    <row r="1247" spans="68:117" ht="15" hidden="1" customHeight="1">
      <c r="BP1247" s="236">
        <f ca="1"/>
        <v>0.85347222222222197</v>
      </c>
      <c r="CN1247" s="219">
        <f t="shared" si="762"/>
        <v>0.63055555555555554</v>
      </c>
      <c r="CO1247" s="219">
        <f t="shared" si="762"/>
        <v>0.9604166666666667</v>
      </c>
      <c r="CQ1247" s="219">
        <v>0.85486111111111096</v>
      </c>
      <c r="CV1247" s="219">
        <f t="shared" si="763"/>
        <v>0.73819444444444449</v>
      </c>
      <c r="CW1247" s="219">
        <f t="shared" si="763"/>
        <v>0.95347222222222217</v>
      </c>
      <c r="CY1247" s="219">
        <v>0.85486111111111096</v>
      </c>
      <c r="DL1247" s="1"/>
      <c r="DM1247" s="1"/>
    </row>
    <row r="1248" spans="68:117" ht="15" hidden="1" customHeight="1">
      <c r="BP1248" s="236">
        <f ca="1"/>
        <v>0.85416666666666696</v>
      </c>
      <c r="CN1248" s="219">
        <f t="shared" ref="CN1248:CO1263" si="764">IF(CN1247=1,TIME(0,1,0),TIME(HOUR(CN1247),MINUTE(CN1247),0)+TIME(0,1,0))</f>
        <v>0.63124999999999998</v>
      </c>
      <c r="CO1248" s="219">
        <f t="shared" si="764"/>
        <v>0.96111111111111114</v>
      </c>
      <c r="CQ1248" s="219">
        <v>0.85555555555555596</v>
      </c>
      <c r="CV1248" s="219">
        <f t="shared" ref="CV1248:CW1263" si="765">IF(CV1247=1,TIME(0,1,0),TIME(HOUR(CV1247),MINUTE(CV1247),0)+TIME(0,1,0))</f>
        <v>0.73888888888888893</v>
      </c>
      <c r="CW1248" s="219">
        <f t="shared" si="765"/>
        <v>0.95416666666666672</v>
      </c>
      <c r="CY1248" s="219">
        <v>0.85555555555555596</v>
      </c>
      <c r="DL1248" s="1"/>
      <c r="DM1248" s="1"/>
    </row>
    <row r="1249" spans="68:117" ht="15" hidden="1" customHeight="1">
      <c r="BP1249" s="236">
        <f ca="1"/>
        <v>0.85486111111111096</v>
      </c>
      <c r="CN1249" s="219">
        <f t="shared" si="764"/>
        <v>0.63194444444444442</v>
      </c>
      <c r="CO1249" s="219">
        <f t="shared" si="764"/>
        <v>0.96180555555555558</v>
      </c>
      <c r="CQ1249" s="219">
        <v>0.85624999999999996</v>
      </c>
      <c r="CV1249" s="219">
        <f t="shared" si="765"/>
        <v>0.73958333333333337</v>
      </c>
      <c r="CW1249" s="219">
        <f t="shared" si="765"/>
        <v>0.95486111111111116</v>
      </c>
      <c r="CY1249" s="219">
        <v>0.85624999999999996</v>
      </c>
      <c r="DL1249" s="1"/>
      <c r="DM1249" s="1"/>
    </row>
    <row r="1250" spans="68:117" ht="15" hidden="1" customHeight="1">
      <c r="BP1250" s="236">
        <f ca="1"/>
        <v>0.85555555555555596</v>
      </c>
      <c r="CN1250" s="219">
        <f t="shared" si="764"/>
        <v>0.63263888888888886</v>
      </c>
      <c r="CO1250" s="219">
        <f t="shared" si="764"/>
        <v>0.96250000000000002</v>
      </c>
      <c r="CQ1250" s="219">
        <v>0.85694444444444495</v>
      </c>
      <c r="CV1250" s="219">
        <f t="shared" si="765"/>
        <v>0.74027777777777781</v>
      </c>
      <c r="CW1250" s="219">
        <f t="shared" si="765"/>
        <v>0.9555555555555556</v>
      </c>
      <c r="CY1250" s="219">
        <v>0.85694444444444495</v>
      </c>
      <c r="DL1250" s="1"/>
      <c r="DM1250" s="1"/>
    </row>
    <row r="1251" spans="68:117" ht="15" hidden="1" customHeight="1">
      <c r="BP1251" s="236">
        <f ca="1"/>
        <v>0.85624999999999996</v>
      </c>
      <c r="CN1251" s="219">
        <f t="shared" si="764"/>
        <v>0.6333333333333333</v>
      </c>
      <c r="CO1251" s="219">
        <f t="shared" si="764"/>
        <v>0.96319444444444446</v>
      </c>
      <c r="CQ1251" s="219">
        <v>0.85763888888888895</v>
      </c>
      <c r="CV1251" s="219">
        <f t="shared" si="765"/>
        <v>0.74097222222222225</v>
      </c>
      <c r="CW1251" s="219">
        <f t="shared" si="765"/>
        <v>0.95625000000000004</v>
      </c>
      <c r="CY1251" s="219">
        <v>0.85763888888888895</v>
      </c>
      <c r="DL1251" s="1"/>
      <c r="DM1251" s="1"/>
    </row>
    <row r="1252" spans="68:117" ht="15" hidden="1" customHeight="1">
      <c r="BP1252" s="236">
        <f ca="1"/>
        <v>0.85694444444444495</v>
      </c>
      <c r="CN1252" s="219">
        <f t="shared" si="764"/>
        <v>0.63402777777777775</v>
      </c>
      <c r="CO1252" s="219">
        <f t="shared" si="764"/>
        <v>0.96388888888888891</v>
      </c>
      <c r="CQ1252" s="219">
        <v>0.85833333333333295</v>
      </c>
      <c r="CV1252" s="219">
        <f t="shared" si="765"/>
        <v>0.7416666666666667</v>
      </c>
      <c r="CW1252" s="219">
        <f t="shared" si="765"/>
        <v>0.95694444444444449</v>
      </c>
      <c r="CY1252" s="219">
        <v>0.85833333333333295</v>
      </c>
      <c r="DL1252" s="1"/>
      <c r="DM1252" s="1"/>
    </row>
    <row r="1253" spans="68:117" ht="15" hidden="1" customHeight="1">
      <c r="BP1253" s="236">
        <f ca="1"/>
        <v>0.85763888888888895</v>
      </c>
      <c r="CN1253" s="219">
        <f t="shared" si="764"/>
        <v>0.63472222222222219</v>
      </c>
      <c r="CO1253" s="219">
        <f t="shared" si="764"/>
        <v>0.96458333333333335</v>
      </c>
      <c r="CQ1253" s="219">
        <v>0.85902777777777795</v>
      </c>
      <c r="CV1253" s="219">
        <f t="shared" si="765"/>
        <v>0.74236111111111114</v>
      </c>
      <c r="CW1253" s="219">
        <f t="shared" si="765"/>
        <v>0.95763888888888893</v>
      </c>
      <c r="CY1253" s="219">
        <v>0.85902777777777795</v>
      </c>
      <c r="DL1253" s="1"/>
      <c r="DM1253" s="1"/>
    </row>
    <row r="1254" spans="68:117" ht="15" hidden="1" customHeight="1">
      <c r="BP1254" s="236">
        <f ca="1"/>
        <v>0.85833333333333295</v>
      </c>
      <c r="CN1254" s="219">
        <f t="shared" si="764"/>
        <v>0.63541666666666663</v>
      </c>
      <c r="CO1254" s="219">
        <f t="shared" si="764"/>
        <v>0.96527777777777779</v>
      </c>
      <c r="CQ1254" s="219">
        <v>0.85972222222222205</v>
      </c>
      <c r="CV1254" s="219">
        <f t="shared" si="765"/>
        <v>0.74305555555555558</v>
      </c>
      <c r="CW1254" s="219">
        <f t="shared" si="765"/>
        <v>0.95833333333333337</v>
      </c>
      <c r="CY1254" s="219">
        <v>0.85972222222222205</v>
      </c>
      <c r="DL1254" s="1"/>
      <c r="DM1254" s="1"/>
    </row>
    <row r="1255" spans="68:117" ht="15" hidden="1" customHeight="1">
      <c r="BP1255" s="236">
        <f ca="1"/>
        <v>0.85902777777777795</v>
      </c>
      <c r="CN1255" s="219">
        <f t="shared" si="764"/>
        <v>0.63611111111111107</v>
      </c>
      <c r="CO1255" s="219">
        <f t="shared" si="764"/>
        <v>0.96597222222222223</v>
      </c>
      <c r="CQ1255" s="219">
        <v>0.86041666666666705</v>
      </c>
      <c r="CV1255" s="219">
        <f t="shared" si="765"/>
        <v>0.74375000000000002</v>
      </c>
      <c r="CW1255" s="219">
        <f t="shared" si="765"/>
        <v>0.95902777777777781</v>
      </c>
      <c r="CY1255" s="219">
        <v>0.86041666666666705</v>
      </c>
      <c r="DL1255" s="1"/>
      <c r="DM1255" s="1"/>
    </row>
    <row r="1256" spans="68:117" ht="15" hidden="1" customHeight="1">
      <c r="BP1256" s="236">
        <f ca="1"/>
        <v>0.85972222222222205</v>
      </c>
      <c r="CN1256" s="219">
        <f t="shared" si="764"/>
        <v>0.63680555555555551</v>
      </c>
      <c r="CO1256" s="219">
        <f t="shared" si="764"/>
        <v>0.96666666666666667</v>
      </c>
      <c r="CQ1256" s="219">
        <v>0.86111111111111105</v>
      </c>
      <c r="CV1256" s="219">
        <f t="shared" si="765"/>
        <v>0.74444444444444446</v>
      </c>
      <c r="CW1256" s="219">
        <f t="shared" si="765"/>
        <v>0.95972222222222225</v>
      </c>
      <c r="CY1256" s="219">
        <v>0.86111111111111105</v>
      </c>
      <c r="DL1256" s="1"/>
      <c r="DM1256" s="1"/>
    </row>
    <row r="1257" spans="68:117" ht="15" hidden="1" customHeight="1">
      <c r="BP1257" s="236">
        <f ca="1"/>
        <v>0.86041666666666705</v>
      </c>
      <c r="CN1257" s="219">
        <f t="shared" si="764"/>
        <v>0.63749999999999996</v>
      </c>
      <c r="CO1257" s="219">
        <f t="shared" si="764"/>
        <v>0.96736111111111112</v>
      </c>
      <c r="CQ1257" s="219">
        <v>0.86180555555555605</v>
      </c>
      <c r="CV1257" s="219">
        <f t="shared" si="765"/>
        <v>0.74513888888888891</v>
      </c>
      <c r="CW1257" s="219">
        <f t="shared" si="765"/>
        <v>0.9604166666666667</v>
      </c>
      <c r="CY1257" s="219">
        <v>0.86180555555555605</v>
      </c>
      <c r="DL1257" s="1"/>
      <c r="DM1257" s="1"/>
    </row>
    <row r="1258" spans="68:117" ht="15" hidden="1" customHeight="1">
      <c r="BP1258" s="236">
        <f ca="1"/>
        <v>0.86111111111111105</v>
      </c>
      <c r="CN1258" s="219">
        <f t="shared" si="764"/>
        <v>0.6381944444444444</v>
      </c>
      <c r="CO1258" s="219">
        <f t="shared" si="764"/>
        <v>0.96805555555555556</v>
      </c>
      <c r="CQ1258" s="219">
        <v>0.86250000000000004</v>
      </c>
      <c r="CV1258" s="219">
        <f t="shared" si="765"/>
        <v>0.74583333333333335</v>
      </c>
      <c r="CW1258" s="219">
        <f t="shared" si="765"/>
        <v>0.96111111111111114</v>
      </c>
      <c r="CY1258" s="219">
        <v>0.86250000000000004</v>
      </c>
      <c r="DL1258" s="1"/>
      <c r="DM1258" s="1"/>
    </row>
    <row r="1259" spans="68:117" ht="15" hidden="1" customHeight="1">
      <c r="BP1259" s="236">
        <f ca="1"/>
        <v>0.86180555555555605</v>
      </c>
      <c r="CN1259" s="219">
        <f t="shared" si="764"/>
        <v>0.63888888888888884</v>
      </c>
      <c r="CO1259" s="219">
        <f t="shared" si="764"/>
        <v>0.96875</v>
      </c>
      <c r="CQ1259" s="219">
        <v>0.86319444444444404</v>
      </c>
      <c r="CV1259" s="219">
        <f t="shared" si="765"/>
        <v>0.74652777777777779</v>
      </c>
      <c r="CW1259" s="219">
        <f t="shared" si="765"/>
        <v>0.96180555555555558</v>
      </c>
      <c r="CY1259" s="219">
        <v>0.86319444444444404</v>
      </c>
      <c r="DL1259" s="1"/>
      <c r="DM1259" s="1"/>
    </row>
    <row r="1260" spans="68:117" ht="15" hidden="1" customHeight="1">
      <c r="BP1260" s="236">
        <f ca="1"/>
        <v>0.86250000000000004</v>
      </c>
      <c r="CN1260" s="219">
        <f t="shared" si="764"/>
        <v>0.63958333333333328</v>
      </c>
      <c r="CO1260" s="219">
        <f t="shared" si="764"/>
        <v>0.96944444444444444</v>
      </c>
      <c r="CQ1260" s="219">
        <v>0.86388888888888904</v>
      </c>
      <c r="CV1260" s="219">
        <f t="shared" si="765"/>
        <v>0.74722222222222223</v>
      </c>
      <c r="CW1260" s="219">
        <f t="shared" si="765"/>
        <v>0.96250000000000002</v>
      </c>
      <c r="CY1260" s="219">
        <v>0.86388888888888904</v>
      </c>
      <c r="DL1260" s="1"/>
      <c r="DM1260" s="1"/>
    </row>
    <row r="1261" spans="68:117" ht="15" hidden="1" customHeight="1">
      <c r="BP1261" s="236">
        <f ca="1"/>
        <v>0.86319444444444404</v>
      </c>
      <c r="CN1261" s="219">
        <f t="shared" si="764"/>
        <v>0.64027777777777772</v>
      </c>
      <c r="CO1261" s="219">
        <f t="shared" si="764"/>
        <v>0.97013888888888888</v>
      </c>
      <c r="CQ1261" s="219">
        <v>0.86458333333333304</v>
      </c>
      <c r="CV1261" s="219">
        <f t="shared" si="765"/>
        <v>0.74791666666666667</v>
      </c>
      <c r="CW1261" s="219">
        <f t="shared" si="765"/>
        <v>0.96319444444444446</v>
      </c>
      <c r="CY1261" s="219">
        <v>0.86458333333333304</v>
      </c>
      <c r="DL1261" s="1"/>
      <c r="DM1261" s="1"/>
    </row>
    <row r="1262" spans="68:117" ht="15" hidden="1" customHeight="1">
      <c r="BP1262" s="236">
        <f ca="1"/>
        <v>0.86388888888888904</v>
      </c>
      <c r="CN1262" s="219">
        <f t="shared" si="764"/>
        <v>0.64097222222222217</v>
      </c>
      <c r="CO1262" s="219">
        <f t="shared" si="764"/>
        <v>0.97083333333333333</v>
      </c>
      <c r="CQ1262" s="219">
        <v>0.86527777777777803</v>
      </c>
      <c r="CV1262" s="219">
        <f t="shared" si="765"/>
        <v>0.74861111111111112</v>
      </c>
      <c r="CW1262" s="219">
        <f t="shared" si="765"/>
        <v>0.96388888888888891</v>
      </c>
      <c r="CY1262" s="219">
        <v>0.86527777777777803</v>
      </c>
      <c r="DL1262" s="1"/>
      <c r="DM1262" s="1"/>
    </row>
    <row r="1263" spans="68:117" ht="15" hidden="1" customHeight="1">
      <c r="BP1263" s="236">
        <f ca="1"/>
        <v>0.86458333333333304</v>
      </c>
      <c r="CN1263" s="219">
        <f t="shared" si="764"/>
        <v>0.64166666666666672</v>
      </c>
      <c r="CO1263" s="219">
        <f t="shared" si="764"/>
        <v>0.97152777777777777</v>
      </c>
      <c r="CQ1263" s="219">
        <v>0.86597222222222203</v>
      </c>
      <c r="CV1263" s="219">
        <f t="shared" si="765"/>
        <v>0.74930555555555556</v>
      </c>
      <c r="CW1263" s="219">
        <f t="shared" si="765"/>
        <v>0.96458333333333335</v>
      </c>
      <c r="CY1263" s="219">
        <v>0.86597222222222203</v>
      </c>
      <c r="DL1263" s="1"/>
      <c r="DM1263" s="1"/>
    </row>
    <row r="1264" spans="68:117" ht="15" hidden="1" customHeight="1">
      <c r="BP1264" s="236">
        <f ca="1"/>
        <v>0.86527777777777803</v>
      </c>
      <c r="CN1264" s="219">
        <f t="shared" ref="CN1264:CO1279" si="766">IF(CN1263=1,TIME(0,1,0),TIME(HOUR(CN1263),MINUTE(CN1263),0)+TIME(0,1,0))</f>
        <v>0.64236111111111116</v>
      </c>
      <c r="CO1264" s="219">
        <f t="shared" si="766"/>
        <v>0.97222222222222221</v>
      </c>
      <c r="CQ1264" s="219">
        <v>0.86666666666666703</v>
      </c>
      <c r="CV1264" s="219">
        <f t="shared" ref="CV1264:CW1279" si="767">IF(CV1263=1,TIME(0,1,0),TIME(HOUR(CV1263),MINUTE(CV1263),0)+TIME(0,1,0))</f>
        <v>0.75</v>
      </c>
      <c r="CW1264" s="219">
        <f t="shared" si="767"/>
        <v>0.96527777777777779</v>
      </c>
      <c r="CY1264" s="219">
        <v>0.86666666666666703</v>
      </c>
      <c r="DL1264" s="1"/>
      <c r="DM1264" s="1"/>
    </row>
    <row r="1265" spans="68:117" ht="15" hidden="1" customHeight="1">
      <c r="BP1265" s="236">
        <f ca="1"/>
        <v>0.86597222222222203</v>
      </c>
      <c r="CN1265" s="219">
        <f t="shared" si="766"/>
        <v>0.6430555555555556</v>
      </c>
      <c r="CO1265" s="219">
        <f t="shared" si="766"/>
        <v>0.97291666666666665</v>
      </c>
      <c r="CQ1265" s="219">
        <v>0.86736111111111103</v>
      </c>
      <c r="CV1265" s="219">
        <f t="shared" si="767"/>
        <v>0.75069444444444444</v>
      </c>
      <c r="CW1265" s="219">
        <f t="shared" si="767"/>
        <v>0.96597222222222223</v>
      </c>
      <c r="CY1265" s="219">
        <v>0.86736111111111103</v>
      </c>
      <c r="DL1265" s="1"/>
      <c r="DM1265" s="1"/>
    </row>
    <row r="1266" spans="68:117" ht="15" hidden="1" customHeight="1">
      <c r="BP1266" s="236">
        <f ca="1"/>
        <v>0.86666666666666703</v>
      </c>
      <c r="CN1266" s="219">
        <f t="shared" si="766"/>
        <v>0.64375000000000004</v>
      </c>
      <c r="CO1266" s="219">
        <f t="shared" si="766"/>
        <v>0.97361111111111109</v>
      </c>
      <c r="CQ1266" s="219">
        <v>0.86805555555555602</v>
      </c>
      <c r="CV1266" s="219">
        <f t="shared" si="767"/>
        <v>0.75138888888888888</v>
      </c>
      <c r="CW1266" s="219">
        <f t="shared" si="767"/>
        <v>0.96666666666666667</v>
      </c>
      <c r="CY1266" s="219">
        <v>0.86805555555555602</v>
      </c>
      <c r="DL1266" s="1"/>
      <c r="DM1266" s="1"/>
    </row>
    <row r="1267" spans="68:117" ht="15" hidden="1" customHeight="1">
      <c r="BP1267" s="236">
        <f ca="1"/>
        <v>0.86736111111111103</v>
      </c>
      <c r="CN1267" s="219">
        <f t="shared" si="766"/>
        <v>0.64444444444444449</v>
      </c>
      <c r="CO1267" s="219">
        <f t="shared" si="766"/>
        <v>0.97430555555555554</v>
      </c>
      <c r="CQ1267" s="219">
        <v>0.86875000000000002</v>
      </c>
      <c r="CV1267" s="219">
        <f t="shared" si="767"/>
        <v>0.75208333333333333</v>
      </c>
      <c r="CW1267" s="219">
        <f t="shared" si="767"/>
        <v>0.96736111111111112</v>
      </c>
      <c r="CY1267" s="219">
        <v>0.86875000000000002</v>
      </c>
      <c r="DL1267" s="1"/>
      <c r="DM1267" s="1"/>
    </row>
    <row r="1268" spans="68:117" ht="15" hidden="1" customHeight="1">
      <c r="BP1268" s="236">
        <f ca="1"/>
        <v>0.86805555555555602</v>
      </c>
      <c r="CN1268" s="219">
        <f t="shared" si="766"/>
        <v>0.64513888888888893</v>
      </c>
      <c r="CO1268" s="219">
        <f t="shared" si="766"/>
        <v>0.97499999999999998</v>
      </c>
      <c r="CQ1268" s="219">
        <v>0.86944444444444402</v>
      </c>
      <c r="CV1268" s="219">
        <f t="shared" si="767"/>
        <v>0.75277777777777777</v>
      </c>
      <c r="CW1268" s="219">
        <f t="shared" si="767"/>
        <v>0.96805555555555556</v>
      </c>
      <c r="CY1268" s="219">
        <v>0.86944444444444402</v>
      </c>
      <c r="DL1268" s="1"/>
      <c r="DM1268" s="1"/>
    </row>
    <row r="1269" spans="68:117" ht="15" hidden="1" customHeight="1">
      <c r="BP1269" s="236">
        <f ca="1"/>
        <v>0.86875000000000002</v>
      </c>
      <c r="CN1269" s="219">
        <f t="shared" si="766"/>
        <v>0.64583333333333337</v>
      </c>
      <c r="CO1269" s="219">
        <f t="shared" si="766"/>
        <v>0.97569444444444442</v>
      </c>
      <c r="CQ1269" s="219">
        <v>0.87013888888888902</v>
      </c>
      <c r="CV1269" s="219">
        <f t="shared" si="767"/>
        <v>0.75347222222222221</v>
      </c>
      <c r="CW1269" s="219">
        <f t="shared" si="767"/>
        <v>0.96875</v>
      </c>
      <c r="CY1269" s="219">
        <v>0.87013888888888902</v>
      </c>
      <c r="DL1269" s="1"/>
      <c r="DM1269" s="1"/>
    </row>
    <row r="1270" spans="68:117" ht="15" hidden="1" customHeight="1">
      <c r="BP1270" s="236">
        <f ca="1"/>
        <v>0.86944444444444402</v>
      </c>
      <c r="CN1270" s="219">
        <f t="shared" si="766"/>
        <v>0.64652777777777781</v>
      </c>
      <c r="CO1270" s="219">
        <f t="shared" si="766"/>
        <v>0.97638888888888886</v>
      </c>
      <c r="CQ1270" s="219">
        <v>0.87083333333333302</v>
      </c>
      <c r="CV1270" s="219">
        <f t="shared" si="767"/>
        <v>0.75416666666666665</v>
      </c>
      <c r="CW1270" s="219">
        <f t="shared" si="767"/>
        <v>0.96944444444444444</v>
      </c>
      <c r="CY1270" s="219">
        <v>0.87083333333333302</v>
      </c>
      <c r="DL1270" s="1"/>
      <c r="DM1270" s="1"/>
    </row>
    <row r="1271" spans="68:117" ht="15" hidden="1" customHeight="1">
      <c r="BP1271" s="236">
        <f ca="1"/>
        <v>0.87013888888888902</v>
      </c>
      <c r="CN1271" s="219">
        <f t="shared" si="766"/>
        <v>0.64722222222222225</v>
      </c>
      <c r="CO1271" s="219">
        <f t="shared" si="766"/>
        <v>0.9770833333333333</v>
      </c>
      <c r="CQ1271" s="219">
        <v>0.87152777777777801</v>
      </c>
      <c r="CV1271" s="219">
        <f t="shared" si="767"/>
        <v>0.75486111111111109</v>
      </c>
      <c r="CW1271" s="219">
        <f t="shared" si="767"/>
        <v>0.97013888888888888</v>
      </c>
      <c r="CY1271" s="219">
        <v>0.87152777777777801</v>
      </c>
      <c r="DL1271" s="1"/>
      <c r="DM1271" s="1"/>
    </row>
    <row r="1272" spans="68:117" ht="15" hidden="1" customHeight="1">
      <c r="BP1272" s="236">
        <f ca="1"/>
        <v>0.87083333333333302</v>
      </c>
      <c r="CN1272" s="219">
        <f t="shared" si="766"/>
        <v>0.6479166666666667</v>
      </c>
      <c r="CO1272" s="219">
        <f t="shared" si="766"/>
        <v>0.97777777777777775</v>
      </c>
      <c r="CQ1272" s="219">
        <v>0.87222222222222201</v>
      </c>
      <c r="CV1272" s="219">
        <f t="shared" si="767"/>
        <v>0.75555555555555554</v>
      </c>
      <c r="CW1272" s="219">
        <f t="shared" si="767"/>
        <v>0.97083333333333333</v>
      </c>
      <c r="CY1272" s="219">
        <v>0.87222222222222201</v>
      </c>
      <c r="DL1272" s="1"/>
      <c r="DM1272" s="1"/>
    </row>
    <row r="1273" spans="68:117" ht="15" hidden="1" customHeight="1">
      <c r="BP1273" s="236">
        <f ca="1"/>
        <v>0.87152777777777801</v>
      </c>
      <c r="CN1273" s="219">
        <f t="shared" si="766"/>
        <v>0.64861111111111114</v>
      </c>
      <c r="CO1273" s="219">
        <f t="shared" si="766"/>
        <v>0.97847222222222219</v>
      </c>
      <c r="CQ1273" s="219">
        <v>0.87291666666666701</v>
      </c>
      <c r="CV1273" s="219">
        <f t="shared" si="767"/>
        <v>0.75624999999999998</v>
      </c>
      <c r="CW1273" s="219">
        <f t="shared" si="767"/>
        <v>0.97152777777777777</v>
      </c>
      <c r="CY1273" s="219">
        <v>0.87291666666666701</v>
      </c>
      <c r="DL1273" s="1"/>
      <c r="DM1273" s="1"/>
    </row>
    <row r="1274" spans="68:117" ht="15" hidden="1" customHeight="1">
      <c r="BP1274" s="236">
        <f ca="1"/>
        <v>0.87222222222222201</v>
      </c>
      <c r="CN1274" s="219">
        <f t="shared" si="766"/>
        <v>0.64930555555555558</v>
      </c>
      <c r="CO1274" s="219">
        <f t="shared" si="766"/>
        <v>0.97916666666666663</v>
      </c>
      <c r="CQ1274" s="219">
        <v>0.87361111111111101</v>
      </c>
      <c r="CV1274" s="219">
        <f t="shared" si="767"/>
        <v>0.75694444444444442</v>
      </c>
      <c r="CW1274" s="219">
        <f t="shared" si="767"/>
        <v>0.97222222222222221</v>
      </c>
      <c r="CY1274" s="219">
        <v>0.87361111111111101</v>
      </c>
      <c r="DL1274" s="1"/>
      <c r="DM1274" s="1"/>
    </row>
    <row r="1275" spans="68:117" ht="15" hidden="1" customHeight="1">
      <c r="BP1275" s="236">
        <f ca="1"/>
        <v>0.87291666666666701</v>
      </c>
      <c r="CN1275" s="219">
        <f t="shared" si="766"/>
        <v>0.65</v>
      </c>
      <c r="CO1275" s="219">
        <f t="shared" si="766"/>
        <v>0.97986111111111107</v>
      </c>
      <c r="CQ1275" s="219">
        <v>0.874305555555556</v>
      </c>
      <c r="CV1275" s="219">
        <f t="shared" si="767"/>
        <v>0.75763888888888886</v>
      </c>
      <c r="CW1275" s="219">
        <f t="shared" si="767"/>
        <v>0.97291666666666665</v>
      </c>
      <c r="CY1275" s="219">
        <v>0.874305555555556</v>
      </c>
      <c r="DL1275" s="1"/>
      <c r="DM1275" s="1"/>
    </row>
    <row r="1276" spans="68:117" ht="15" hidden="1" customHeight="1">
      <c r="BP1276" s="236">
        <f ca="1"/>
        <v>0.87361111111111101</v>
      </c>
      <c r="CN1276" s="219">
        <f t="shared" si="766"/>
        <v>0.65069444444444446</v>
      </c>
      <c r="CO1276" s="219">
        <f t="shared" si="766"/>
        <v>0.98055555555555551</v>
      </c>
      <c r="CQ1276" s="219">
        <v>0.875</v>
      </c>
      <c r="CV1276" s="219">
        <f t="shared" si="767"/>
        <v>0.7583333333333333</v>
      </c>
      <c r="CW1276" s="219">
        <f t="shared" si="767"/>
        <v>0.97361111111111109</v>
      </c>
      <c r="CY1276" s="219">
        <v>0.875</v>
      </c>
      <c r="DL1276" s="1"/>
      <c r="DM1276" s="1"/>
    </row>
    <row r="1277" spans="68:117" ht="15" hidden="1" customHeight="1">
      <c r="BP1277" s="236">
        <f ca="1"/>
        <v>0.874305555555556</v>
      </c>
      <c r="CN1277" s="219">
        <f t="shared" si="766"/>
        <v>0.65138888888888891</v>
      </c>
      <c r="CO1277" s="219">
        <f t="shared" si="766"/>
        <v>0.98124999999999996</v>
      </c>
      <c r="CQ1277" s="219">
        <v>0.875694444444444</v>
      </c>
      <c r="CV1277" s="219">
        <f t="shared" si="767"/>
        <v>0.75902777777777775</v>
      </c>
      <c r="CW1277" s="219">
        <f t="shared" si="767"/>
        <v>0.97430555555555554</v>
      </c>
      <c r="CY1277" s="219">
        <v>0.875694444444444</v>
      </c>
      <c r="DL1277" s="1"/>
      <c r="DM1277" s="1"/>
    </row>
    <row r="1278" spans="68:117" ht="15" hidden="1" customHeight="1">
      <c r="BP1278" s="236">
        <f ca="1"/>
        <v>0.875</v>
      </c>
      <c r="CN1278" s="219">
        <f t="shared" si="766"/>
        <v>0.65208333333333335</v>
      </c>
      <c r="CO1278" s="219">
        <f t="shared" si="766"/>
        <v>0.9819444444444444</v>
      </c>
      <c r="CQ1278" s="219">
        <v>0.87638888888888899</v>
      </c>
      <c r="CV1278" s="219">
        <f t="shared" si="767"/>
        <v>0.75972222222222219</v>
      </c>
      <c r="CW1278" s="219">
        <f t="shared" si="767"/>
        <v>0.97499999999999998</v>
      </c>
      <c r="CY1278" s="219">
        <v>0.87638888888888899</v>
      </c>
      <c r="DL1278" s="1"/>
      <c r="DM1278" s="1"/>
    </row>
    <row r="1279" spans="68:117" ht="15" hidden="1" customHeight="1">
      <c r="BP1279" s="236">
        <f ca="1"/>
        <v>0.875694444444444</v>
      </c>
      <c r="CN1279" s="219">
        <f t="shared" si="766"/>
        <v>0.65277777777777779</v>
      </c>
      <c r="CO1279" s="219">
        <f t="shared" si="766"/>
        <v>0.98263888888888884</v>
      </c>
      <c r="CQ1279" s="219">
        <v>0.87708333333333299</v>
      </c>
      <c r="CV1279" s="219">
        <f t="shared" si="767"/>
        <v>0.76041666666666663</v>
      </c>
      <c r="CW1279" s="219">
        <f t="shared" si="767"/>
        <v>0.97569444444444442</v>
      </c>
      <c r="CY1279" s="219">
        <v>0.87708333333333299</v>
      </c>
      <c r="DL1279" s="1"/>
      <c r="DM1279" s="1"/>
    </row>
    <row r="1280" spans="68:117" ht="15" hidden="1" customHeight="1">
      <c r="BP1280" s="236">
        <f ca="1"/>
        <v>0.87638888888888899</v>
      </c>
      <c r="CN1280" s="219">
        <f t="shared" ref="CN1280:CO1295" si="768">IF(CN1279=1,TIME(0,1,0),TIME(HOUR(CN1279),MINUTE(CN1279),0)+TIME(0,1,0))</f>
        <v>0.65347222222222223</v>
      </c>
      <c r="CO1280" s="219">
        <f t="shared" si="768"/>
        <v>0.98333333333333328</v>
      </c>
      <c r="CQ1280" s="219">
        <v>0.87777777777777799</v>
      </c>
      <c r="CV1280" s="219">
        <f t="shared" ref="CV1280:CW1295" si="769">IF(CV1279=1,TIME(0,1,0),TIME(HOUR(CV1279),MINUTE(CV1279),0)+TIME(0,1,0))</f>
        <v>0.76111111111111107</v>
      </c>
      <c r="CW1280" s="219">
        <f t="shared" si="769"/>
        <v>0.97638888888888886</v>
      </c>
      <c r="CY1280" s="219">
        <v>0.87777777777777799</v>
      </c>
      <c r="DL1280" s="1"/>
      <c r="DM1280" s="1"/>
    </row>
    <row r="1281" spans="68:117" ht="15" hidden="1" customHeight="1">
      <c r="BP1281" s="236">
        <f ca="1"/>
        <v>0.87708333333333299</v>
      </c>
      <c r="CN1281" s="219">
        <f t="shared" si="768"/>
        <v>0.65416666666666667</v>
      </c>
      <c r="CO1281" s="219">
        <f t="shared" si="768"/>
        <v>0.98402777777777772</v>
      </c>
      <c r="CQ1281" s="219">
        <v>0.87847222222222199</v>
      </c>
      <c r="CV1281" s="219">
        <f t="shared" si="769"/>
        <v>0.76180555555555551</v>
      </c>
      <c r="CW1281" s="219">
        <f t="shared" si="769"/>
        <v>0.9770833333333333</v>
      </c>
      <c r="CY1281" s="219">
        <v>0.87847222222222199</v>
      </c>
      <c r="DL1281" s="1"/>
      <c r="DM1281" s="1"/>
    </row>
    <row r="1282" spans="68:117" ht="15" hidden="1" customHeight="1">
      <c r="BP1282" s="236">
        <f ca="1"/>
        <v>0.87777777777777799</v>
      </c>
      <c r="CN1282" s="219">
        <f t="shared" si="768"/>
        <v>0.65486111111111112</v>
      </c>
      <c r="CO1282" s="219">
        <f t="shared" si="768"/>
        <v>0.98472222222222217</v>
      </c>
      <c r="CQ1282" s="219">
        <v>0.87916666666666698</v>
      </c>
      <c r="CV1282" s="219">
        <f t="shared" si="769"/>
        <v>0.76249999999999996</v>
      </c>
      <c r="CW1282" s="219">
        <f t="shared" si="769"/>
        <v>0.97777777777777775</v>
      </c>
      <c r="CY1282" s="219">
        <v>0.87916666666666698</v>
      </c>
      <c r="DL1282" s="1"/>
      <c r="DM1282" s="1"/>
    </row>
    <row r="1283" spans="68:117" ht="15" hidden="1" customHeight="1">
      <c r="BP1283" s="236">
        <f ca="1"/>
        <v>0.87847222222222199</v>
      </c>
      <c r="CN1283" s="219">
        <f t="shared" si="768"/>
        <v>0.65555555555555556</v>
      </c>
      <c r="CO1283" s="219">
        <f t="shared" si="768"/>
        <v>0.98541666666666672</v>
      </c>
      <c r="CQ1283" s="219">
        <v>0.87986111111111098</v>
      </c>
      <c r="CV1283" s="219">
        <f t="shared" si="769"/>
        <v>0.7631944444444444</v>
      </c>
      <c r="CW1283" s="219">
        <f t="shared" si="769"/>
        <v>0.97847222222222219</v>
      </c>
      <c r="CY1283" s="219">
        <v>0.87986111111111098</v>
      </c>
      <c r="DL1283" s="1"/>
      <c r="DM1283" s="1"/>
    </row>
    <row r="1284" spans="68:117" ht="15" hidden="1" customHeight="1">
      <c r="BP1284" s="236">
        <f ca="1"/>
        <v>0.87916666666666698</v>
      </c>
      <c r="CN1284" s="219">
        <f t="shared" si="768"/>
        <v>0.65625</v>
      </c>
      <c r="CO1284" s="219">
        <f t="shared" si="768"/>
        <v>0.98611111111111116</v>
      </c>
      <c r="CQ1284" s="219">
        <v>0.88055555555555598</v>
      </c>
      <c r="CV1284" s="219">
        <f t="shared" si="769"/>
        <v>0.76388888888888884</v>
      </c>
      <c r="CW1284" s="219">
        <f t="shared" si="769"/>
        <v>0.97916666666666663</v>
      </c>
      <c r="CY1284" s="219">
        <v>0.88055555555555598</v>
      </c>
      <c r="DL1284" s="1"/>
      <c r="DM1284" s="1"/>
    </row>
    <row r="1285" spans="68:117" ht="15" hidden="1" customHeight="1">
      <c r="BP1285" s="236">
        <f ca="1"/>
        <v>0.87986111111111098</v>
      </c>
      <c r="CN1285" s="219">
        <f t="shared" si="768"/>
        <v>0.65694444444444444</v>
      </c>
      <c r="CO1285" s="219">
        <f t="shared" si="768"/>
        <v>0.9868055555555556</v>
      </c>
      <c r="CQ1285" s="219">
        <v>0.88124999999999998</v>
      </c>
      <c r="CV1285" s="219">
        <f t="shared" si="769"/>
        <v>0.76458333333333328</v>
      </c>
      <c r="CW1285" s="219">
        <f t="shared" si="769"/>
        <v>0.97986111111111107</v>
      </c>
      <c r="CY1285" s="219">
        <v>0.88124999999999998</v>
      </c>
      <c r="DL1285" s="1"/>
      <c r="DM1285" s="1"/>
    </row>
    <row r="1286" spans="68:117" ht="15" hidden="1" customHeight="1">
      <c r="BP1286" s="236">
        <f ca="1"/>
        <v>0.88055555555555598</v>
      </c>
      <c r="CN1286" s="219">
        <f t="shared" si="768"/>
        <v>0.65763888888888888</v>
      </c>
      <c r="CO1286" s="219">
        <f t="shared" si="768"/>
        <v>0.98750000000000004</v>
      </c>
      <c r="CQ1286" s="219">
        <v>0.88194444444444497</v>
      </c>
      <c r="CV1286" s="219">
        <f t="shared" si="769"/>
        <v>0.76527777777777772</v>
      </c>
      <c r="CW1286" s="219">
        <f t="shared" si="769"/>
        <v>0.98055555555555551</v>
      </c>
      <c r="CY1286" s="219">
        <v>0.88194444444444497</v>
      </c>
      <c r="DL1286" s="1"/>
      <c r="DM1286" s="1"/>
    </row>
    <row r="1287" spans="68:117" ht="15" hidden="1" customHeight="1">
      <c r="BP1287" s="236">
        <f ca="1"/>
        <v>0.88124999999999998</v>
      </c>
      <c r="CN1287" s="219">
        <f t="shared" si="768"/>
        <v>0.65833333333333333</v>
      </c>
      <c r="CO1287" s="219">
        <f t="shared" si="768"/>
        <v>0.98819444444444449</v>
      </c>
      <c r="CQ1287" s="219">
        <v>0.88263888888888897</v>
      </c>
      <c r="CV1287" s="219">
        <f t="shared" si="769"/>
        <v>0.76597222222222217</v>
      </c>
      <c r="CW1287" s="219">
        <f t="shared" si="769"/>
        <v>0.98124999999999996</v>
      </c>
      <c r="CY1287" s="219">
        <v>0.88263888888888897</v>
      </c>
      <c r="DL1287" s="1"/>
      <c r="DM1287" s="1"/>
    </row>
    <row r="1288" spans="68:117" ht="15" hidden="1" customHeight="1">
      <c r="BP1288" s="236">
        <f ca="1"/>
        <v>0.88194444444444497</v>
      </c>
      <c r="CN1288" s="219">
        <f t="shared" si="768"/>
        <v>0.65902777777777777</v>
      </c>
      <c r="CO1288" s="219">
        <f t="shared" si="768"/>
        <v>0.98888888888888893</v>
      </c>
      <c r="CQ1288" s="219">
        <v>0.88333333333333297</v>
      </c>
      <c r="CV1288" s="219">
        <f t="shared" si="769"/>
        <v>0.76666666666666672</v>
      </c>
      <c r="CW1288" s="219">
        <f t="shared" si="769"/>
        <v>0.9819444444444444</v>
      </c>
      <c r="CY1288" s="219">
        <v>0.88333333333333297</v>
      </c>
      <c r="DL1288" s="1"/>
      <c r="DM1288" s="1"/>
    </row>
    <row r="1289" spans="68:117" ht="15" hidden="1" customHeight="1">
      <c r="BP1289" s="236">
        <f ca="1"/>
        <v>0.88263888888888897</v>
      </c>
      <c r="CN1289" s="219">
        <f t="shared" si="768"/>
        <v>0.65972222222222221</v>
      </c>
      <c r="CO1289" s="219">
        <f t="shared" si="768"/>
        <v>0.98958333333333337</v>
      </c>
      <c r="CQ1289" s="219">
        <v>0.88402777777777797</v>
      </c>
      <c r="CV1289" s="219">
        <f t="shared" si="769"/>
        <v>0.76736111111111116</v>
      </c>
      <c r="CW1289" s="219">
        <f t="shared" si="769"/>
        <v>0.98263888888888884</v>
      </c>
      <c r="CY1289" s="219">
        <v>0.88402777777777797</v>
      </c>
      <c r="DL1289" s="1"/>
      <c r="DM1289" s="1"/>
    </row>
    <row r="1290" spans="68:117" ht="15" hidden="1" customHeight="1">
      <c r="BP1290" s="236">
        <f ca="1"/>
        <v>0.88333333333333297</v>
      </c>
      <c r="CN1290" s="219">
        <f t="shared" si="768"/>
        <v>0.66041666666666665</v>
      </c>
      <c r="CO1290" s="219">
        <f t="shared" si="768"/>
        <v>0.99027777777777781</v>
      </c>
      <c r="CQ1290" s="219">
        <v>0.88472222222222197</v>
      </c>
      <c r="CV1290" s="219">
        <f t="shared" si="769"/>
        <v>0.7680555555555556</v>
      </c>
      <c r="CW1290" s="219">
        <f t="shared" si="769"/>
        <v>0.98333333333333328</v>
      </c>
      <c r="CY1290" s="219">
        <v>0.88472222222222197</v>
      </c>
      <c r="DL1290" s="1"/>
      <c r="DM1290" s="1"/>
    </row>
    <row r="1291" spans="68:117" ht="15" hidden="1" customHeight="1">
      <c r="BP1291" s="236">
        <f ca="1"/>
        <v>0.88402777777777797</v>
      </c>
      <c r="CN1291" s="219">
        <f t="shared" si="768"/>
        <v>0.66111111111111109</v>
      </c>
      <c r="CO1291" s="219">
        <f t="shared" si="768"/>
        <v>0.99097222222222225</v>
      </c>
      <c r="CQ1291" s="219">
        <v>0.88541666666666696</v>
      </c>
      <c r="CV1291" s="219">
        <f t="shared" si="769"/>
        <v>0.76875000000000004</v>
      </c>
      <c r="CW1291" s="219">
        <f t="shared" si="769"/>
        <v>0.98402777777777772</v>
      </c>
      <c r="CY1291" s="219">
        <v>0.88541666666666696</v>
      </c>
      <c r="DL1291" s="1"/>
      <c r="DM1291" s="1"/>
    </row>
    <row r="1292" spans="68:117" ht="15" hidden="1" customHeight="1">
      <c r="BP1292" s="236">
        <f ca="1"/>
        <v>0.88472222222222197</v>
      </c>
      <c r="CN1292" s="219">
        <f t="shared" si="768"/>
        <v>0.66180555555555554</v>
      </c>
      <c r="CO1292" s="219">
        <f t="shared" si="768"/>
        <v>0.9916666666666667</v>
      </c>
      <c r="CQ1292" s="219">
        <v>0.88611111111111096</v>
      </c>
      <c r="CV1292" s="219">
        <f t="shared" si="769"/>
        <v>0.76944444444444449</v>
      </c>
      <c r="CW1292" s="219">
        <f t="shared" si="769"/>
        <v>0.98472222222222217</v>
      </c>
      <c r="CY1292" s="219">
        <v>0.88611111111111096</v>
      </c>
      <c r="DL1292" s="1"/>
      <c r="DM1292" s="1"/>
    </row>
    <row r="1293" spans="68:117" ht="15" hidden="1" customHeight="1">
      <c r="BP1293" s="236">
        <f ca="1"/>
        <v>0.88541666666666696</v>
      </c>
      <c r="CN1293" s="219">
        <f t="shared" si="768"/>
        <v>0.66249999999999998</v>
      </c>
      <c r="CO1293" s="219">
        <f t="shared" si="768"/>
        <v>0.99236111111111114</v>
      </c>
      <c r="CQ1293" s="219">
        <v>0.88680555555555596</v>
      </c>
      <c r="CV1293" s="219">
        <f t="shared" si="769"/>
        <v>0.77013888888888893</v>
      </c>
      <c r="CW1293" s="219">
        <f t="shared" si="769"/>
        <v>0.98541666666666672</v>
      </c>
      <c r="CY1293" s="219">
        <v>0.88680555555555596</v>
      </c>
      <c r="DL1293" s="1"/>
      <c r="DM1293" s="1"/>
    </row>
    <row r="1294" spans="68:117" ht="15" hidden="1" customHeight="1">
      <c r="BP1294" s="236">
        <f ca="1"/>
        <v>0.88611111111111096</v>
      </c>
      <c r="CN1294" s="219">
        <f t="shared" si="768"/>
        <v>0.66319444444444442</v>
      </c>
      <c r="CO1294" s="219">
        <f t="shared" si="768"/>
        <v>0.99305555555555558</v>
      </c>
      <c r="CQ1294" s="219">
        <v>0.88749999999999996</v>
      </c>
      <c r="CV1294" s="219">
        <f t="shared" si="769"/>
        <v>0.77083333333333337</v>
      </c>
      <c r="CW1294" s="219">
        <f t="shared" si="769"/>
        <v>0.98611111111111116</v>
      </c>
      <c r="CY1294" s="219">
        <v>0.88749999999999996</v>
      </c>
      <c r="DL1294" s="1"/>
      <c r="DM1294" s="1"/>
    </row>
    <row r="1295" spans="68:117" ht="15" hidden="1" customHeight="1">
      <c r="BP1295" s="236">
        <f ca="1"/>
        <v>0.88680555555555596</v>
      </c>
      <c r="CN1295" s="219">
        <f t="shared" si="768"/>
        <v>0.66388888888888886</v>
      </c>
      <c r="CO1295" s="219">
        <f t="shared" si="768"/>
        <v>0.99375000000000002</v>
      </c>
      <c r="CQ1295" s="219">
        <v>0.88819444444444495</v>
      </c>
      <c r="CV1295" s="219">
        <f t="shared" si="769"/>
        <v>0.77152777777777781</v>
      </c>
      <c r="CW1295" s="219">
        <f t="shared" si="769"/>
        <v>0.9868055555555556</v>
      </c>
      <c r="CY1295" s="219">
        <v>0.88819444444444495</v>
      </c>
      <c r="DL1295" s="1"/>
      <c r="DM1295" s="1"/>
    </row>
    <row r="1296" spans="68:117" ht="15" hidden="1" customHeight="1">
      <c r="BP1296" s="236">
        <f ca="1"/>
        <v>0.88749999999999996</v>
      </c>
      <c r="CN1296" s="219">
        <f t="shared" ref="CN1296:CO1311" si="770">IF(CN1295=1,TIME(0,1,0),TIME(HOUR(CN1295),MINUTE(CN1295),0)+TIME(0,1,0))</f>
        <v>0.6645833333333333</v>
      </c>
      <c r="CO1296" s="219">
        <f t="shared" si="770"/>
        <v>0.99444444444444446</v>
      </c>
      <c r="CQ1296" s="219">
        <v>0.88888888888888895</v>
      </c>
      <c r="CV1296" s="219">
        <f t="shared" ref="CV1296:CW1311" si="771">IF(CV1295=1,TIME(0,1,0),TIME(HOUR(CV1295),MINUTE(CV1295),0)+TIME(0,1,0))</f>
        <v>0.77222222222222225</v>
      </c>
      <c r="CW1296" s="219">
        <f t="shared" si="771"/>
        <v>0.98750000000000004</v>
      </c>
      <c r="CY1296" s="219">
        <v>0.88888888888888895</v>
      </c>
      <c r="DL1296" s="1"/>
      <c r="DM1296" s="1"/>
    </row>
    <row r="1297" spans="68:117" ht="15" hidden="1" customHeight="1">
      <c r="BP1297" s="236">
        <f ca="1"/>
        <v>0.88819444444444495</v>
      </c>
      <c r="CN1297" s="219">
        <f t="shared" si="770"/>
        <v>0.66527777777777775</v>
      </c>
      <c r="CO1297" s="219">
        <f t="shared" si="770"/>
        <v>0.99513888888888891</v>
      </c>
      <c r="CQ1297" s="219">
        <v>0.88958333333333295</v>
      </c>
      <c r="CV1297" s="219">
        <f t="shared" si="771"/>
        <v>0.7729166666666667</v>
      </c>
      <c r="CW1297" s="219">
        <f t="shared" si="771"/>
        <v>0.98819444444444449</v>
      </c>
      <c r="CY1297" s="219">
        <v>0.88958333333333295</v>
      </c>
      <c r="DL1297" s="1"/>
      <c r="DM1297" s="1"/>
    </row>
    <row r="1298" spans="68:117" ht="15" hidden="1" customHeight="1">
      <c r="BP1298" s="236">
        <f ca="1"/>
        <v>0.88888888888888895</v>
      </c>
      <c r="CN1298" s="219">
        <f t="shared" si="770"/>
        <v>0.66597222222222219</v>
      </c>
      <c r="CO1298" s="219">
        <f t="shared" si="770"/>
        <v>0.99583333333333335</v>
      </c>
      <c r="CQ1298" s="219">
        <v>0.89027777777777795</v>
      </c>
      <c r="CV1298" s="219">
        <f t="shared" si="771"/>
        <v>0.77361111111111114</v>
      </c>
      <c r="CW1298" s="219">
        <f t="shared" si="771"/>
        <v>0.98888888888888893</v>
      </c>
      <c r="CY1298" s="219">
        <v>0.89027777777777795</v>
      </c>
      <c r="DL1298" s="1"/>
      <c r="DM1298" s="1"/>
    </row>
    <row r="1299" spans="68:117" ht="15" hidden="1" customHeight="1">
      <c r="BP1299" s="236">
        <f ca="1"/>
        <v>0.88958333333333295</v>
      </c>
      <c r="CN1299" s="219">
        <f t="shared" si="770"/>
        <v>0.66666666666666663</v>
      </c>
      <c r="CO1299" s="219">
        <f t="shared" si="770"/>
        <v>0.99652777777777779</v>
      </c>
      <c r="CQ1299" s="219">
        <v>0.89097222222222205</v>
      </c>
      <c r="CV1299" s="219">
        <f t="shared" si="771"/>
        <v>0.77430555555555558</v>
      </c>
      <c r="CW1299" s="219">
        <f t="shared" si="771"/>
        <v>0.98958333333333337</v>
      </c>
      <c r="CY1299" s="219">
        <v>0.89097222222222205</v>
      </c>
      <c r="DL1299" s="1"/>
      <c r="DM1299" s="1"/>
    </row>
    <row r="1300" spans="68:117" ht="15" hidden="1" customHeight="1">
      <c r="BP1300" s="236">
        <f ca="1"/>
        <v>0.89027777777777795</v>
      </c>
      <c r="CN1300" s="219">
        <f t="shared" si="770"/>
        <v>0.66736111111111107</v>
      </c>
      <c r="CO1300" s="219">
        <f t="shared" si="770"/>
        <v>0.99722222222222223</v>
      </c>
      <c r="CQ1300" s="219">
        <v>0.89166666666666705</v>
      </c>
      <c r="CV1300" s="219">
        <f t="shared" si="771"/>
        <v>0.77500000000000002</v>
      </c>
      <c r="CW1300" s="219">
        <f t="shared" si="771"/>
        <v>0.99027777777777781</v>
      </c>
      <c r="CY1300" s="219">
        <v>0.89166666666666705</v>
      </c>
      <c r="DL1300" s="1"/>
      <c r="DM1300" s="1"/>
    </row>
    <row r="1301" spans="68:117" ht="15" hidden="1" customHeight="1">
      <c r="BP1301" s="236">
        <f ca="1"/>
        <v>0.89097222222222205</v>
      </c>
      <c r="CN1301" s="219">
        <f t="shared" si="770"/>
        <v>0.66805555555555551</v>
      </c>
      <c r="CO1301" s="219">
        <f t="shared" si="770"/>
        <v>0.99791666666666667</v>
      </c>
      <c r="CQ1301" s="219">
        <v>0.89236111111111105</v>
      </c>
      <c r="CV1301" s="219">
        <f t="shared" si="771"/>
        <v>0.77569444444444446</v>
      </c>
      <c r="CW1301" s="219">
        <f t="shared" si="771"/>
        <v>0.99097222222222225</v>
      </c>
      <c r="CY1301" s="219">
        <v>0.89236111111111105</v>
      </c>
      <c r="DL1301" s="1"/>
      <c r="DM1301" s="1"/>
    </row>
    <row r="1302" spans="68:117" ht="15" hidden="1" customHeight="1">
      <c r="BP1302" s="236">
        <f ca="1"/>
        <v>0.89166666666666705</v>
      </c>
      <c r="CN1302" s="219">
        <f t="shared" si="770"/>
        <v>0.66874999999999996</v>
      </c>
      <c r="CO1302" s="219">
        <f t="shared" si="770"/>
        <v>0.99861111111111112</v>
      </c>
      <c r="CQ1302" s="219">
        <v>0.89305555555555605</v>
      </c>
      <c r="CV1302" s="219">
        <f t="shared" si="771"/>
        <v>0.77638888888888891</v>
      </c>
      <c r="CW1302" s="219">
        <f t="shared" si="771"/>
        <v>0.9916666666666667</v>
      </c>
      <c r="CY1302" s="219">
        <v>0.89305555555555605</v>
      </c>
      <c r="DL1302" s="1"/>
      <c r="DM1302" s="1"/>
    </row>
    <row r="1303" spans="68:117" ht="15" hidden="1" customHeight="1">
      <c r="BP1303" s="236">
        <f ca="1"/>
        <v>0.89236111111111105</v>
      </c>
      <c r="CN1303" s="219">
        <f t="shared" si="770"/>
        <v>0.6694444444444444</v>
      </c>
      <c r="CO1303" s="219">
        <f t="shared" si="770"/>
        <v>0.99930555555555556</v>
      </c>
      <c r="CQ1303" s="219">
        <v>0.89375000000000004</v>
      </c>
      <c r="CV1303" s="219">
        <f t="shared" si="771"/>
        <v>0.77708333333333335</v>
      </c>
      <c r="CW1303" s="219">
        <f t="shared" si="771"/>
        <v>0.99236111111111114</v>
      </c>
      <c r="CY1303" s="219">
        <v>0.89375000000000004</v>
      </c>
      <c r="DL1303" s="1"/>
      <c r="DM1303" s="1"/>
    </row>
    <row r="1304" spans="68:117" ht="15" hidden="1" customHeight="1">
      <c r="BP1304" s="236">
        <f ca="1"/>
        <v>0.89305555555555605</v>
      </c>
      <c r="CN1304" s="219">
        <f t="shared" si="770"/>
        <v>0.67013888888888884</v>
      </c>
      <c r="CO1304" s="219">
        <f t="shared" si="770"/>
        <v>1</v>
      </c>
      <c r="CQ1304" s="219">
        <v>0.89444444444444404</v>
      </c>
      <c r="CV1304" s="219">
        <f t="shared" si="771"/>
        <v>0.77777777777777779</v>
      </c>
      <c r="CW1304" s="219">
        <f t="shared" si="771"/>
        <v>0.99305555555555558</v>
      </c>
      <c r="CY1304" s="219">
        <v>0.89444444444444404</v>
      </c>
      <c r="DL1304" s="1"/>
      <c r="DM1304" s="1"/>
    </row>
    <row r="1305" spans="68:117" ht="15" hidden="1" customHeight="1">
      <c r="BP1305" s="236">
        <f ca="1"/>
        <v>0.89375000000000004</v>
      </c>
      <c r="CN1305" s="219">
        <f t="shared" si="770"/>
        <v>0.67083333333333328</v>
      </c>
      <c r="CO1305" s="219">
        <f t="shared" si="770"/>
        <v>6.9444444444444447E-4</v>
      </c>
      <c r="CQ1305" s="219">
        <v>0.89513888888888904</v>
      </c>
      <c r="CV1305" s="219">
        <f t="shared" si="771"/>
        <v>0.77847222222222223</v>
      </c>
      <c r="CW1305" s="219">
        <f t="shared" si="771"/>
        <v>0.99375000000000002</v>
      </c>
      <c r="CY1305" s="219">
        <v>0.89513888888888904</v>
      </c>
      <c r="DL1305" s="1"/>
      <c r="DM1305" s="1"/>
    </row>
    <row r="1306" spans="68:117" ht="15" hidden="1" customHeight="1">
      <c r="BP1306" s="236">
        <f ca="1"/>
        <v>0.89444444444444404</v>
      </c>
      <c r="CN1306" s="219">
        <f t="shared" si="770"/>
        <v>0.67152777777777772</v>
      </c>
      <c r="CO1306" s="219">
        <f t="shared" si="770"/>
        <v>1.3888888888888889E-3</v>
      </c>
      <c r="CQ1306" s="219">
        <v>0.89583333333333304</v>
      </c>
      <c r="CV1306" s="219">
        <f t="shared" si="771"/>
        <v>0.77916666666666667</v>
      </c>
      <c r="CW1306" s="219">
        <f t="shared" si="771"/>
        <v>0.99444444444444446</v>
      </c>
      <c r="CY1306" s="219">
        <v>0.89583333333333304</v>
      </c>
      <c r="DL1306" s="1"/>
      <c r="DM1306" s="1"/>
    </row>
    <row r="1307" spans="68:117" ht="15" hidden="1" customHeight="1">
      <c r="BP1307" s="236">
        <f ca="1"/>
        <v>0.89513888888888904</v>
      </c>
      <c r="CN1307" s="219">
        <f t="shared" si="770"/>
        <v>0.67222222222222217</v>
      </c>
      <c r="CO1307" s="219">
        <f t="shared" si="770"/>
        <v>2.0833333333333333E-3</v>
      </c>
      <c r="CQ1307" s="219">
        <v>0.89652777777777803</v>
      </c>
      <c r="CV1307" s="219">
        <f t="shared" si="771"/>
        <v>0.77986111111111112</v>
      </c>
      <c r="CW1307" s="219">
        <f t="shared" si="771"/>
        <v>0.99513888888888891</v>
      </c>
      <c r="CY1307" s="219">
        <v>0.89652777777777803</v>
      </c>
      <c r="DL1307" s="1"/>
      <c r="DM1307" s="1"/>
    </row>
    <row r="1308" spans="68:117" ht="15" hidden="1" customHeight="1">
      <c r="BP1308" s="236">
        <f ca="1"/>
        <v>0.89583333333333304</v>
      </c>
      <c r="CN1308" s="219">
        <f t="shared" si="770"/>
        <v>0.67291666666666672</v>
      </c>
      <c r="CO1308" s="219">
        <f t="shared" si="770"/>
        <v>2.7777777777777779E-3</v>
      </c>
      <c r="CQ1308" s="219">
        <v>0.89722222222222203</v>
      </c>
      <c r="CV1308" s="219">
        <f t="shared" si="771"/>
        <v>0.78055555555555556</v>
      </c>
      <c r="CW1308" s="219">
        <f t="shared" si="771"/>
        <v>0.99583333333333335</v>
      </c>
      <c r="CY1308" s="219">
        <v>0.89722222222222203</v>
      </c>
      <c r="DL1308" s="1"/>
      <c r="DM1308" s="1"/>
    </row>
    <row r="1309" spans="68:117" ht="15" hidden="1" customHeight="1">
      <c r="BP1309" s="236">
        <f ca="1"/>
        <v>0.89652777777777803</v>
      </c>
      <c r="CN1309" s="219">
        <f t="shared" si="770"/>
        <v>0.67361111111111116</v>
      </c>
      <c r="CO1309" s="219">
        <f t="shared" si="770"/>
        <v>3.4722222222222225E-3</v>
      </c>
      <c r="CQ1309" s="219">
        <v>0.89791666666666703</v>
      </c>
      <c r="CV1309" s="219">
        <f t="shared" si="771"/>
        <v>0.78125</v>
      </c>
      <c r="CW1309" s="219">
        <f t="shared" si="771"/>
        <v>0.99652777777777779</v>
      </c>
      <c r="CY1309" s="219">
        <v>0.89791666666666703</v>
      </c>
      <c r="DL1309" s="1"/>
      <c r="DM1309" s="1"/>
    </row>
    <row r="1310" spans="68:117" ht="15" hidden="1" customHeight="1">
      <c r="BP1310" s="236">
        <f ca="1"/>
        <v>0.89722222222222203</v>
      </c>
      <c r="CN1310" s="219">
        <f t="shared" si="770"/>
        <v>0.6743055555555556</v>
      </c>
      <c r="CO1310" s="219">
        <f t="shared" si="770"/>
        <v>4.1666666666666666E-3</v>
      </c>
      <c r="CQ1310" s="219">
        <v>0.89861111111111103</v>
      </c>
      <c r="CV1310" s="219">
        <f t="shared" si="771"/>
        <v>0.78194444444444444</v>
      </c>
      <c r="CW1310" s="219">
        <f t="shared" si="771"/>
        <v>0.99722222222222223</v>
      </c>
      <c r="CY1310" s="219">
        <v>0.89861111111111103</v>
      </c>
      <c r="DL1310" s="1"/>
      <c r="DM1310" s="1"/>
    </row>
    <row r="1311" spans="68:117" ht="15" hidden="1" customHeight="1">
      <c r="BP1311" s="236">
        <f ca="1"/>
        <v>0.89791666666666703</v>
      </c>
      <c r="CN1311" s="219">
        <f t="shared" si="770"/>
        <v>0.67500000000000004</v>
      </c>
      <c r="CO1311" s="219">
        <f t="shared" si="770"/>
        <v>4.8611111111111112E-3</v>
      </c>
      <c r="CQ1311" s="219">
        <v>0.89930555555555602</v>
      </c>
      <c r="CV1311" s="219">
        <f t="shared" si="771"/>
        <v>0.78263888888888888</v>
      </c>
      <c r="CW1311" s="219">
        <f t="shared" si="771"/>
        <v>0.99791666666666667</v>
      </c>
      <c r="CY1311" s="219">
        <v>0.89930555555555602</v>
      </c>
      <c r="DL1311" s="1"/>
      <c r="DM1311" s="1"/>
    </row>
    <row r="1312" spans="68:117" ht="15" hidden="1" customHeight="1">
      <c r="BP1312" s="236">
        <f ca="1"/>
        <v>0.89861111111111103</v>
      </c>
      <c r="CN1312" s="219">
        <f t="shared" ref="CN1312:CO1327" si="772">IF(CN1311=1,TIME(0,1,0),TIME(HOUR(CN1311),MINUTE(CN1311),0)+TIME(0,1,0))</f>
        <v>0.67569444444444449</v>
      </c>
      <c r="CO1312" s="219">
        <f t="shared" si="772"/>
        <v>5.5555555555555558E-3</v>
      </c>
      <c r="CQ1312" s="219">
        <v>0.9</v>
      </c>
      <c r="CV1312" s="219">
        <f t="shared" ref="CV1312:CW1327" si="773">IF(CV1311=1,TIME(0,1,0),TIME(HOUR(CV1311),MINUTE(CV1311),0)+TIME(0,1,0))</f>
        <v>0.78333333333333333</v>
      </c>
      <c r="CW1312" s="219">
        <f t="shared" si="773"/>
        <v>0.99861111111111112</v>
      </c>
      <c r="CY1312" s="219">
        <v>0.9</v>
      </c>
      <c r="DL1312" s="1"/>
      <c r="DM1312" s="1"/>
    </row>
    <row r="1313" spans="68:117" ht="15" hidden="1" customHeight="1">
      <c r="BP1313" s="236">
        <f ca="1"/>
        <v>0.89930555555555602</v>
      </c>
      <c r="CN1313" s="219">
        <f t="shared" si="772"/>
        <v>0.67638888888888893</v>
      </c>
      <c r="CO1313" s="219">
        <f t="shared" si="772"/>
        <v>6.2500000000000003E-3</v>
      </c>
      <c r="CQ1313" s="219">
        <v>0.90069444444444402</v>
      </c>
      <c r="CV1313" s="219">
        <f t="shared" si="773"/>
        <v>0.78402777777777777</v>
      </c>
      <c r="CW1313" s="219">
        <f t="shared" si="773"/>
        <v>0.99930555555555556</v>
      </c>
      <c r="CY1313" s="219">
        <v>0.90069444444444402</v>
      </c>
      <c r="DL1313" s="1"/>
      <c r="DM1313" s="1"/>
    </row>
    <row r="1314" spans="68:117" ht="15" hidden="1" customHeight="1">
      <c r="BP1314" s="236">
        <f ca="1"/>
        <v>0.9</v>
      </c>
      <c r="CN1314" s="219">
        <f t="shared" si="772"/>
        <v>0.67708333333333337</v>
      </c>
      <c r="CO1314" s="219">
        <f t="shared" si="772"/>
        <v>6.9444444444444449E-3</v>
      </c>
      <c r="CQ1314" s="219">
        <v>0.90138888888888902</v>
      </c>
      <c r="CV1314" s="219">
        <f t="shared" si="773"/>
        <v>0.78472222222222221</v>
      </c>
      <c r="CW1314" s="219">
        <f t="shared" si="773"/>
        <v>1</v>
      </c>
      <c r="CY1314" s="219">
        <v>0.90138888888888902</v>
      </c>
      <c r="DL1314" s="1"/>
      <c r="DM1314" s="1"/>
    </row>
    <row r="1315" spans="68:117" ht="15" hidden="1" customHeight="1">
      <c r="BP1315" s="236">
        <f ca="1"/>
        <v>0.90069444444444402</v>
      </c>
      <c r="CN1315" s="219">
        <f t="shared" si="772"/>
        <v>0.67777777777777781</v>
      </c>
      <c r="CO1315" s="219">
        <f t="shared" si="772"/>
        <v>7.6388888888888886E-3</v>
      </c>
      <c r="CQ1315" s="219">
        <v>0.90208333333333302</v>
      </c>
      <c r="CV1315" s="219">
        <f t="shared" si="773"/>
        <v>0.78541666666666665</v>
      </c>
      <c r="CW1315" s="219">
        <f t="shared" si="773"/>
        <v>6.9444444444444447E-4</v>
      </c>
      <c r="CY1315" s="219">
        <v>0.90208333333333302</v>
      </c>
      <c r="DL1315" s="1"/>
      <c r="DM1315" s="1"/>
    </row>
    <row r="1316" spans="68:117" ht="15" hidden="1" customHeight="1">
      <c r="BP1316" s="236">
        <f ca="1"/>
        <v>0.90138888888888902</v>
      </c>
      <c r="CN1316" s="219">
        <f t="shared" si="772"/>
        <v>0.67847222222222225</v>
      </c>
      <c r="CO1316" s="219">
        <f t="shared" si="772"/>
        <v>8.3333333333333332E-3</v>
      </c>
      <c r="CQ1316" s="219">
        <v>0.90277777777777801</v>
      </c>
      <c r="CV1316" s="219">
        <f t="shared" si="773"/>
        <v>0.78611111111111109</v>
      </c>
      <c r="CW1316" s="219">
        <f t="shared" si="773"/>
        <v>1.3888888888888889E-3</v>
      </c>
      <c r="CY1316" s="219">
        <v>0.90277777777777801</v>
      </c>
      <c r="DL1316" s="1"/>
      <c r="DM1316" s="1"/>
    </row>
    <row r="1317" spans="68:117" ht="15" hidden="1" customHeight="1">
      <c r="BP1317" s="236">
        <f ca="1"/>
        <v>0.90208333333333302</v>
      </c>
      <c r="CN1317" s="219">
        <f t="shared" si="772"/>
        <v>0.6791666666666667</v>
      </c>
      <c r="CO1317" s="219">
        <f t="shared" si="772"/>
        <v>9.0277777777777769E-3</v>
      </c>
      <c r="CQ1317" s="219">
        <v>0.90347222222222201</v>
      </c>
      <c r="CV1317" s="219">
        <f t="shared" si="773"/>
        <v>0.78680555555555554</v>
      </c>
      <c r="CW1317" s="219">
        <f t="shared" si="773"/>
        <v>2.0833333333333333E-3</v>
      </c>
      <c r="CY1317" s="219">
        <v>0.90347222222222201</v>
      </c>
      <c r="DL1317" s="1"/>
      <c r="DM1317" s="1"/>
    </row>
    <row r="1318" spans="68:117" ht="15" hidden="1" customHeight="1">
      <c r="BP1318" s="236">
        <f ca="1"/>
        <v>0.90277777777777801</v>
      </c>
      <c r="CN1318" s="219">
        <f t="shared" si="772"/>
        <v>0.67986111111111114</v>
      </c>
      <c r="CO1318" s="219">
        <f t="shared" si="772"/>
        <v>9.7222222222222206E-3</v>
      </c>
      <c r="CQ1318" s="219">
        <v>0.90416666666666701</v>
      </c>
      <c r="CV1318" s="219">
        <f t="shared" si="773"/>
        <v>0.78749999999999998</v>
      </c>
      <c r="CW1318" s="219">
        <f t="shared" si="773"/>
        <v>2.7777777777777779E-3</v>
      </c>
      <c r="CY1318" s="219">
        <v>0.90416666666666701</v>
      </c>
      <c r="DL1318" s="1"/>
      <c r="DM1318" s="1"/>
    </row>
    <row r="1319" spans="68:117" ht="15" hidden="1" customHeight="1">
      <c r="BP1319" s="236">
        <f ca="1"/>
        <v>0.90347222222222201</v>
      </c>
      <c r="CN1319" s="219">
        <f t="shared" si="772"/>
        <v>0.68055555555555558</v>
      </c>
      <c r="CO1319" s="219">
        <f t="shared" si="772"/>
        <v>1.0416666666666666E-2</v>
      </c>
      <c r="CQ1319" s="219">
        <v>0.90486111111111101</v>
      </c>
      <c r="CV1319" s="219">
        <f t="shared" si="773"/>
        <v>0.78819444444444442</v>
      </c>
      <c r="CW1319" s="219">
        <f t="shared" si="773"/>
        <v>3.4722222222222225E-3</v>
      </c>
      <c r="CY1319" s="219">
        <v>0.90486111111111101</v>
      </c>
      <c r="DL1319" s="1"/>
      <c r="DM1319" s="1"/>
    </row>
    <row r="1320" spans="68:117" ht="15" hidden="1" customHeight="1">
      <c r="BP1320" s="236">
        <f ca="1"/>
        <v>0.90416666666666701</v>
      </c>
      <c r="CN1320" s="219">
        <f t="shared" si="772"/>
        <v>0.68125000000000002</v>
      </c>
      <c r="CO1320" s="219">
        <f t="shared" si="772"/>
        <v>1.111111111111111E-2</v>
      </c>
      <c r="CQ1320" s="219">
        <v>0.905555555555556</v>
      </c>
      <c r="CV1320" s="219">
        <f t="shared" si="773"/>
        <v>0.78888888888888886</v>
      </c>
      <c r="CW1320" s="219">
        <f t="shared" si="773"/>
        <v>4.1666666666666666E-3</v>
      </c>
      <c r="CY1320" s="219">
        <v>0.905555555555556</v>
      </c>
      <c r="DL1320" s="1"/>
      <c r="DM1320" s="1"/>
    </row>
    <row r="1321" spans="68:117" ht="15" hidden="1" customHeight="1">
      <c r="BP1321" s="236">
        <f ca="1"/>
        <v>0.90486111111111101</v>
      </c>
      <c r="CN1321" s="219">
        <f t="shared" si="772"/>
        <v>0.68194444444444446</v>
      </c>
      <c r="CO1321" s="219">
        <f t="shared" si="772"/>
        <v>1.1805555555555555E-2</v>
      </c>
      <c r="CQ1321" s="219">
        <v>0.90625</v>
      </c>
      <c r="CV1321" s="219">
        <f t="shared" si="773"/>
        <v>0.7895833333333333</v>
      </c>
      <c r="CW1321" s="219">
        <f t="shared" si="773"/>
        <v>4.8611111111111112E-3</v>
      </c>
      <c r="CY1321" s="219">
        <v>0.90625</v>
      </c>
      <c r="DL1321" s="1"/>
      <c r="DM1321" s="1"/>
    </row>
    <row r="1322" spans="68:117" ht="15" hidden="1" customHeight="1">
      <c r="BP1322" s="236">
        <f ca="1"/>
        <v>0.905555555555556</v>
      </c>
      <c r="CN1322" s="219">
        <f t="shared" si="772"/>
        <v>0.68263888888888891</v>
      </c>
      <c r="CO1322" s="219">
        <f t="shared" si="772"/>
        <v>1.2499999999999999E-2</v>
      </c>
      <c r="CQ1322" s="219">
        <v>0.906944444444444</v>
      </c>
      <c r="CV1322" s="219">
        <f t="shared" si="773"/>
        <v>0.79027777777777775</v>
      </c>
      <c r="CW1322" s="219">
        <f t="shared" si="773"/>
        <v>5.5555555555555558E-3</v>
      </c>
      <c r="CY1322" s="219">
        <v>0.906944444444444</v>
      </c>
      <c r="DL1322" s="1"/>
      <c r="DM1322" s="1"/>
    </row>
    <row r="1323" spans="68:117" ht="15" hidden="1" customHeight="1">
      <c r="BP1323" s="236">
        <f ca="1"/>
        <v>0.90625</v>
      </c>
      <c r="CN1323" s="219">
        <f t="shared" si="772"/>
        <v>0.68333333333333335</v>
      </c>
      <c r="CO1323" s="219">
        <f t="shared" si="772"/>
        <v>1.3194444444444444E-2</v>
      </c>
      <c r="CQ1323" s="219">
        <v>0.90763888888888899</v>
      </c>
      <c r="CV1323" s="219">
        <f t="shared" si="773"/>
        <v>0.79097222222222219</v>
      </c>
      <c r="CW1323" s="219">
        <f t="shared" si="773"/>
        <v>6.2500000000000003E-3</v>
      </c>
      <c r="CY1323" s="219">
        <v>0.90763888888888899</v>
      </c>
      <c r="DL1323" s="1"/>
      <c r="DM1323" s="1"/>
    </row>
    <row r="1324" spans="68:117" ht="15" hidden="1" customHeight="1">
      <c r="BP1324" s="236">
        <f ca="1"/>
        <v>0.906944444444444</v>
      </c>
      <c r="CN1324" s="219">
        <f t="shared" si="772"/>
        <v>0.68402777777777779</v>
      </c>
      <c r="CO1324" s="219">
        <f t="shared" si="772"/>
        <v>1.3888888888888888E-2</v>
      </c>
      <c r="CQ1324" s="219">
        <v>0.90833333333333299</v>
      </c>
      <c r="CV1324" s="219">
        <f t="shared" si="773"/>
        <v>0.79166666666666663</v>
      </c>
      <c r="CW1324" s="219">
        <f t="shared" si="773"/>
        <v>6.9444444444444449E-3</v>
      </c>
      <c r="CY1324" s="219">
        <v>0.90833333333333299</v>
      </c>
      <c r="DL1324" s="1"/>
      <c r="DM1324" s="1"/>
    </row>
    <row r="1325" spans="68:117" ht="15" hidden="1" customHeight="1">
      <c r="BP1325" s="236">
        <f ca="1"/>
        <v>0.90763888888888899</v>
      </c>
      <c r="CN1325" s="219">
        <f t="shared" si="772"/>
        <v>0.68472222222222223</v>
      </c>
      <c r="CO1325" s="219">
        <f t="shared" si="772"/>
        <v>1.4583333333333332E-2</v>
      </c>
      <c r="CQ1325" s="219">
        <v>0.90902777777777799</v>
      </c>
      <c r="CV1325" s="219">
        <f t="shared" si="773"/>
        <v>0.79236111111111107</v>
      </c>
      <c r="CW1325" s="219">
        <f t="shared" si="773"/>
        <v>7.6388888888888886E-3</v>
      </c>
      <c r="CY1325" s="219">
        <v>0.90902777777777799</v>
      </c>
      <c r="DL1325" s="1"/>
      <c r="DM1325" s="1"/>
    </row>
    <row r="1326" spans="68:117" ht="15" hidden="1" customHeight="1">
      <c r="BP1326" s="236">
        <f ca="1"/>
        <v>0.90833333333333299</v>
      </c>
      <c r="CN1326" s="219">
        <f t="shared" si="772"/>
        <v>0.68541666666666667</v>
      </c>
      <c r="CO1326" s="219">
        <f t="shared" si="772"/>
        <v>1.5277777777777777E-2</v>
      </c>
      <c r="CQ1326" s="219">
        <v>0.90972222222222199</v>
      </c>
      <c r="CV1326" s="219">
        <f t="shared" si="773"/>
        <v>0.79305555555555551</v>
      </c>
      <c r="CW1326" s="219">
        <f t="shared" si="773"/>
        <v>8.3333333333333332E-3</v>
      </c>
      <c r="CY1326" s="219">
        <v>0.90972222222222199</v>
      </c>
      <c r="DL1326" s="1"/>
      <c r="DM1326" s="1"/>
    </row>
    <row r="1327" spans="68:117" ht="15" hidden="1" customHeight="1">
      <c r="BP1327" s="236">
        <f ca="1"/>
        <v>0.90902777777777799</v>
      </c>
      <c r="CN1327" s="219">
        <f t="shared" si="772"/>
        <v>0.68611111111111112</v>
      </c>
      <c r="CO1327" s="219">
        <f t="shared" si="772"/>
        <v>1.5972222222222221E-2</v>
      </c>
      <c r="CQ1327" s="219">
        <v>0.91041666666666698</v>
      </c>
      <c r="CV1327" s="219">
        <f t="shared" si="773"/>
        <v>0.79374999999999996</v>
      </c>
      <c r="CW1327" s="219">
        <f t="shared" si="773"/>
        <v>9.0277777777777769E-3</v>
      </c>
      <c r="CY1327" s="219">
        <v>0.91041666666666698</v>
      </c>
      <c r="DL1327" s="1"/>
      <c r="DM1327" s="1"/>
    </row>
    <row r="1328" spans="68:117" ht="15" hidden="1" customHeight="1">
      <c r="BP1328" s="236">
        <f ca="1"/>
        <v>0.90972222222222199</v>
      </c>
      <c r="CN1328" s="219">
        <f t="shared" ref="CN1328:CO1343" si="774">IF(CN1327=1,TIME(0,1,0),TIME(HOUR(CN1327),MINUTE(CN1327),0)+TIME(0,1,0))</f>
        <v>0.68680555555555556</v>
      </c>
      <c r="CO1328" s="219">
        <f t="shared" si="774"/>
        <v>1.6666666666666666E-2</v>
      </c>
      <c r="CQ1328" s="219">
        <v>0.91111111111111098</v>
      </c>
      <c r="CV1328" s="219">
        <f t="shared" ref="CV1328:CW1343" si="775">IF(CV1327=1,TIME(0,1,0),TIME(HOUR(CV1327),MINUTE(CV1327),0)+TIME(0,1,0))</f>
        <v>0.7944444444444444</v>
      </c>
      <c r="CW1328" s="219">
        <f t="shared" si="775"/>
        <v>9.7222222222222206E-3</v>
      </c>
      <c r="CY1328" s="219">
        <v>0.91111111111111098</v>
      </c>
      <c r="DL1328" s="1"/>
      <c r="DM1328" s="1"/>
    </row>
    <row r="1329" spans="68:117" ht="15" hidden="1" customHeight="1">
      <c r="BP1329" s="236">
        <f ca="1"/>
        <v>0.91041666666666698</v>
      </c>
      <c r="CN1329" s="219">
        <f t="shared" si="774"/>
        <v>0.6875</v>
      </c>
      <c r="CO1329" s="219">
        <f t="shared" si="774"/>
        <v>1.7361111111111112E-2</v>
      </c>
      <c r="CQ1329" s="219">
        <v>0.91180555555555598</v>
      </c>
      <c r="CV1329" s="219">
        <f t="shared" si="775"/>
        <v>0.79513888888888884</v>
      </c>
      <c r="CW1329" s="219">
        <f t="shared" si="775"/>
        <v>1.0416666666666666E-2</v>
      </c>
      <c r="CY1329" s="219">
        <v>0.91180555555555598</v>
      </c>
      <c r="DL1329" s="1"/>
      <c r="DM1329" s="1"/>
    </row>
    <row r="1330" spans="68:117" ht="15" hidden="1" customHeight="1">
      <c r="BP1330" s="236">
        <f ca="1"/>
        <v>0.91111111111111098</v>
      </c>
      <c r="CN1330" s="219">
        <f t="shared" si="774"/>
        <v>0.68819444444444444</v>
      </c>
      <c r="CO1330" s="219">
        <f t="shared" si="774"/>
        <v>1.8055555555555557E-2</v>
      </c>
      <c r="CQ1330" s="219">
        <v>0.91249999999999998</v>
      </c>
      <c r="CV1330" s="219">
        <f t="shared" si="775"/>
        <v>0.79583333333333328</v>
      </c>
      <c r="CW1330" s="219">
        <f t="shared" si="775"/>
        <v>1.111111111111111E-2</v>
      </c>
      <c r="CY1330" s="219">
        <v>0.91249999999999998</v>
      </c>
      <c r="DL1330" s="1"/>
      <c r="DM1330" s="1"/>
    </row>
    <row r="1331" spans="68:117" ht="15" hidden="1" customHeight="1">
      <c r="BP1331" s="236">
        <f ca="1"/>
        <v>0.91180555555555598</v>
      </c>
      <c r="CN1331" s="219">
        <f t="shared" si="774"/>
        <v>0.68888888888888888</v>
      </c>
      <c r="CO1331" s="219">
        <f t="shared" si="774"/>
        <v>1.8749999999999999E-2</v>
      </c>
      <c r="CQ1331" s="219">
        <v>0.91319444444444497</v>
      </c>
      <c r="CV1331" s="219">
        <f t="shared" si="775"/>
        <v>0.79652777777777772</v>
      </c>
      <c r="CW1331" s="219">
        <f t="shared" si="775"/>
        <v>1.1805555555555555E-2</v>
      </c>
      <c r="CY1331" s="219">
        <v>0.91319444444444497</v>
      </c>
      <c r="DL1331" s="1"/>
      <c r="DM1331" s="1"/>
    </row>
    <row r="1332" spans="68:117" ht="15" hidden="1" customHeight="1">
      <c r="BP1332" s="236">
        <f ca="1"/>
        <v>0.91249999999999998</v>
      </c>
      <c r="CN1332" s="219">
        <f t="shared" si="774"/>
        <v>0.68958333333333333</v>
      </c>
      <c r="CO1332" s="219">
        <f t="shared" si="774"/>
        <v>1.9444444444444445E-2</v>
      </c>
      <c r="CQ1332" s="219">
        <v>0.91388888888888897</v>
      </c>
      <c r="CV1332" s="219">
        <f t="shared" si="775"/>
        <v>0.79722222222222217</v>
      </c>
      <c r="CW1332" s="219">
        <f t="shared" si="775"/>
        <v>1.2499999999999999E-2</v>
      </c>
      <c r="CY1332" s="219">
        <v>0.91388888888888897</v>
      </c>
      <c r="DL1332" s="1"/>
      <c r="DM1332" s="1"/>
    </row>
    <row r="1333" spans="68:117" ht="15" hidden="1" customHeight="1">
      <c r="BP1333" s="236">
        <f ca="1"/>
        <v>0.91319444444444497</v>
      </c>
      <c r="CN1333" s="219">
        <f t="shared" si="774"/>
        <v>0.69027777777777777</v>
      </c>
      <c r="CO1333" s="219">
        <f t="shared" si="774"/>
        <v>2.013888888888889E-2</v>
      </c>
      <c r="CQ1333" s="219">
        <v>0.91458333333333297</v>
      </c>
      <c r="CV1333" s="219">
        <f t="shared" si="775"/>
        <v>0.79791666666666672</v>
      </c>
      <c r="CW1333" s="219">
        <f t="shared" si="775"/>
        <v>1.3194444444444444E-2</v>
      </c>
      <c r="CY1333" s="219">
        <v>0.91458333333333297</v>
      </c>
      <c r="DL1333" s="1"/>
      <c r="DM1333" s="1"/>
    </row>
    <row r="1334" spans="68:117" ht="15" hidden="1" customHeight="1">
      <c r="BP1334" s="236">
        <f ca="1"/>
        <v>0.91388888888888897</v>
      </c>
      <c r="CN1334" s="219">
        <f t="shared" si="774"/>
        <v>0.69097222222222221</v>
      </c>
      <c r="CO1334" s="219">
        <f t="shared" si="774"/>
        <v>2.0833333333333336E-2</v>
      </c>
      <c r="CQ1334" s="219">
        <v>0.91527777777777797</v>
      </c>
      <c r="CV1334" s="219">
        <f t="shared" si="775"/>
        <v>0.79861111111111116</v>
      </c>
      <c r="CW1334" s="219">
        <f t="shared" si="775"/>
        <v>1.3888888888888888E-2</v>
      </c>
      <c r="CY1334" s="219">
        <v>0.91527777777777797</v>
      </c>
      <c r="DL1334" s="1"/>
      <c r="DM1334" s="1"/>
    </row>
    <row r="1335" spans="68:117" ht="15" hidden="1" customHeight="1">
      <c r="BP1335" s="236">
        <f ca="1"/>
        <v>0.91458333333333297</v>
      </c>
      <c r="CN1335" s="219">
        <f t="shared" si="774"/>
        <v>0.69166666666666665</v>
      </c>
      <c r="CO1335" s="219">
        <f t="shared" si="774"/>
        <v>2.1527777777777778E-2</v>
      </c>
      <c r="CQ1335" s="219">
        <v>0.91597222222222197</v>
      </c>
      <c r="CV1335" s="219">
        <f t="shared" si="775"/>
        <v>0.7993055555555556</v>
      </c>
      <c r="CW1335" s="219">
        <f t="shared" si="775"/>
        <v>1.4583333333333332E-2</v>
      </c>
      <c r="CY1335" s="219">
        <v>0.91597222222222197</v>
      </c>
      <c r="DL1335" s="1"/>
      <c r="DM1335" s="1"/>
    </row>
    <row r="1336" spans="68:117" ht="15" hidden="1" customHeight="1">
      <c r="BP1336" s="236">
        <f ca="1"/>
        <v>0.91527777777777797</v>
      </c>
      <c r="CN1336" s="219">
        <f t="shared" si="774"/>
        <v>0.69236111111111109</v>
      </c>
      <c r="CO1336" s="219">
        <f t="shared" si="774"/>
        <v>2.2222222222222223E-2</v>
      </c>
      <c r="CQ1336" s="219">
        <v>0.91666666666666696</v>
      </c>
      <c r="CV1336" s="219">
        <f t="shared" si="775"/>
        <v>0.8</v>
      </c>
      <c r="CW1336" s="219">
        <f t="shared" si="775"/>
        <v>1.5277777777777777E-2</v>
      </c>
      <c r="CY1336" s="219">
        <v>0.91666666666666696</v>
      </c>
      <c r="DL1336" s="1"/>
      <c r="DM1336" s="1"/>
    </row>
    <row r="1337" spans="68:117" ht="15" hidden="1" customHeight="1">
      <c r="BP1337" s="236">
        <f ca="1"/>
        <v>0.91597222222222197</v>
      </c>
      <c r="CN1337" s="219">
        <f t="shared" si="774"/>
        <v>0.69305555555555554</v>
      </c>
      <c r="CO1337" s="219">
        <f t="shared" si="774"/>
        <v>2.2916666666666669E-2</v>
      </c>
      <c r="CQ1337" s="219">
        <v>0.91736111111111096</v>
      </c>
      <c r="CV1337" s="219">
        <f t="shared" si="775"/>
        <v>0.80069444444444449</v>
      </c>
      <c r="CW1337" s="219">
        <f t="shared" si="775"/>
        <v>1.5972222222222221E-2</v>
      </c>
      <c r="CY1337" s="219">
        <v>0.91736111111111096</v>
      </c>
      <c r="DL1337" s="1"/>
      <c r="DM1337" s="1"/>
    </row>
    <row r="1338" spans="68:117" ht="15" hidden="1" customHeight="1">
      <c r="BP1338" s="236">
        <f ca="1"/>
        <v>0.91666666666666696</v>
      </c>
      <c r="CN1338" s="219">
        <f t="shared" si="774"/>
        <v>0.69374999999999998</v>
      </c>
      <c r="CO1338" s="219">
        <f t="shared" si="774"/>
        <v>2.361111111111111E-2</v>
      </c>
      <c r="CQ1338" s="219">
        <v>0.91805555555555596</v>
      </c>
      <c r="CV1338" s="219">
        <f t="shared" si="775"/>
        <v>0.80138888888888893</v>
      </c>
      <c r="CW1338" s="219">
        <f t="shared" si="775"/>
        <v>1.6666666666666666E-2</v>
      </c>
      <c r="CY1338" s="219">
        <v>0.91805555555555596</v>
      </c>
      <c r="DL1338" s="1"/>
      <c r="DM1338" s="1"/>
    </row>
    <row r="1339" spans="68:117" ht="15" hidden="1" customHeight="1">
      <c r="BP1339" s="236">
        <f ca="1"/>
        <v>0.91736111111111096</v>
      </c>
      <c r="CN1339" s="219">
        <f t="shared" si="774"/>
        <v>0.69444444444444442</v>
      </c>
      <c r="CO1339" s="219">
        <f t="shared" si="774"/>
        <v>2.4305555555555556E-2</v>
      </c>
      <c r="CQ1339" s="219">
        <v>0.91874999999999996</v>
      </c>
      <c r="CV1339" s="219">
        <f t="shared" si="775"/>
        <v>0.80208333333333337</v>
      </c>
      <c r="CW1339" s="219">
        <f t="shared" si="775"/>
        <v>1.7361111111111112E-2</v>
      </c>
      <c r="CY1339" s="219">
        <v>0.91874999999999996</v>
      </c>
      <c r="DL1339" s="1"/>
      <c r="DM1339" s="1"/>
    </row>
    <row r="1340" spans="68:117" ht="15" hidden="1" customHeight="1">
      <c r="BP1340" s="236">
        <f ca="1"/>
        <v>0.91805555555555596</v>
      </c>
      <c r="CN1340" s="219">
        <f t="shared" si="774"/>
        <v>0.69513888888888886</v>
      </c>
      <c r="CO1340" s="219">
        <f t="shared" si="774"/>
        <v>2.5000000000000001E-2</v>
      </c>
      <c r="CQ1340" s="219">
        <v>0.91944444444444495</v>
      </c>
      <c r="CV1340" s="219">
        <f t="shared" si="775"/>
        <v>0.80277777777777781</v>
      </c>
      <c r="CW1340" s="219">
        <f t="shared" si="775"/>
        <v>1.8055555555555557E-2</v>
      </c>
      <c r="CY1340" s="219">
        <v>0.91944444444444495</v>
      </c>
      <c r="DL1340" s="1"/>
      <c r="DM1340" s="1"/>
    </row>
    <row r="1341" spans="68:117" ht="15" hidden="1" customHeight="1">
      <c r="BP1341" s="236">
        <f ca="1"/>
        <v>0.91874999999999996</v>
      </c>
      <c r="CN1341" s="219">
        <f t="shared" si="774"/>
        <v>0.6958333333333333</v>
      </c>
      <c r="CO1341" s="219">
        <f t="shared" si="774"/>
        <v>2.5694444444444447E-2</v>
      </c>
      <c r="CQ1341" s="219">
        <v>0.92013888888888895</v>
      </c>
      <c r="CV1341" s="219">
        <f t="shared" si="775"/>
        <v>0.80347222222222225</v>
      </c>
      <c r="CW1341" s="219">
        <f t="shared" si="775"/>
        <v>1.8749999999999999E-2</v>
      </c>
      <c r="CY1341" s="219">
        <v>0.92013888888888895</v>
      </c>
      <c r="DL1341" s="1"/>
      <c r="DM1341" s="1"/>
    </row>
    <row r="1342" spans="68:117" ht="15" hidden="1" customHeight="1">
      <c r="BP1342" s="236">
        <f ca="1"/>
        <v>0.91944444444444495</v>
      </c>
      <c r="CN1342" s="219">
        <f t="shared" si="774"/>
        <v>0.69652777777777775</v>
      </c>
      <c r="CO1342" s="219">
        <f t="shared" si="774"/>
        <v>2.6388888888888889E-2</v>
      </c>
      <c r="CQ1342" s="219">
        <v>0.92083333333333295</v>
      </c>
      <c r="CV1342" s="219">
        <f t="shared" si="775"/>
        <v>0.8041666666666667</v>
      </c>
      <c r="CW1342" s="219">
        <f t="shared" si="775"/>
        <v>1.9444444444444445E-2</v>
      </c>
      <c r="CY1342" s="219">
        <v>0.92083333333333295</v>
      </c>
      <c r="DL1342" s="1"/>
      <c r="DM1342" s="1"/>
    </row>
    <row r="1343" spans="68:117" ht="15" hidden="1" customHeight="1">
      <c r="BP1343" s="236">
        <f ca="1"/>
        <v>0.92013888888888895</v>
      </c>
      <c r="CN1343" s="219">
        <f t="shared" si="774"/>
        <v>0.69722222222222219</v>
      </c>
      <c r="CO1343" s="219">
        <f t="shared" si="774"/>
        <v>2.7083333333333334E-2</v>
      </c>
      <c r="CQ1343" s="219">
        <v>0.92152777777777795</v>
      </c>
      <c r="CV1343" s="219">
        <f t="shared" si="775"/>
        <v>0.80486111111111114</v>
      </c>
      <c r="CW1343" s="219">
        <f t="shared" si="775"/>
        <v>2.013888888888889E-2</v>
      </c>
      <c r="CY1343" s="219">
        <v>0.92152777777777795</v>
      </c>
      <c r="DL1343" s="1"/>
      <c r="DM1343" s="1"/>
    </row>
    <row r="1344" spans="68:117" ht="15" hidden="1" customHeight="1">
      <c r="BP1344" s="236">
        <f ca="1"/>
        <v>0.92083333333333295</v>
      </c>
      <c r="CN1344" s="219">
        <f t="shared" ref="CN1344:CO1359" si="776">IF(CN1343=1,TIME(0,1,0),TIME(HOUR(CN1343),MINUTE(CN1343),0)+TIME(0,1,0))</f>
        <v>0.69791666666666663</v>
      </c>
      <c r="CO1344" s="219">
        <f t="shared" si="776"/>
        <v>2.777777777777778E-2</v>
      </c>
      <c r="CQ1344" s="219">
        <v>0.92222222222222205</v>
      </c>
      <c r="CV1344" s="219">
        <f t="shared" ref="CV1344:CW1359" si="777">IF(CV1343=1,TIME(0,1,0),TIME(HOUR(CV1343),MINUTE(CV1343),0)+TIME(0,1,0))</f>
        <v>0.80555555555555558</v>
      </c>
      <c r="CW1344" s="219">
        <f t="shared" si="777"/>
        <v>2.0833333333333336E-2</v>
      </c>
      <c r="CY1344" s="219">
        <v>0.92222222222222205</v>
      </c>
      <c r="DL1344" s="1"/>
      <c r="DM1344" s="1"/>
    </row>
    <row r="1345" spans="68:117" ht="15" hidden="1" customHeight="1">
      <c r="BP1345" s="236">
        <f ca="1"/>
        <v>0.92152777777777795</v>
      </c>
      <c r="CN1345" s="219">
        <f t="shared" si="776"/>
        <v>0.69861111111111107</v>
      </c>
      <c r="CO1345" s="219">
        <f t="shared" si="776"/>
        <v>2.8472222222222222E-2</v>
      </c>
      <c r="CQ1345" s="219">
        <v>0.92291666666666705</v>
      </c>
      <c r="CV1345" s="219">
        <f t="shared" si="777"/>
        <v>0.80625000000000002</v>
      </c>
      <c r="CW1345" s="219">
        <f t="shared" si="777"/>
        <v>2.1527777777777778E-2</v>
      </c>
      <c r="CY1345" s="219">
        <v>0.92291666666666705</v>
      </c>
      <c r="DL1345" s="1"/>
      <c r="DM1345" s="1"/>
    </row>
    <row r="1346" spans="68:117" ht="15" hidden="1" customHeight="1">
      <c r="BP1346" s="236">
        <f ca="1"/>
        <v>0.92222222222222205</v>
      </c>
      <c r="CN1346" s="219">
        <f t="shared" si="776"/>
        <v>0.69930555555555551</v>
      </c>
      <c r="CO1346" s="219">
        <f t="shared" si="776"/>
        <v>2.9166666666666667E-2</v>
      </c>
      <c r="CQ1346" s="219">
        <v>0.92361111111111105</v>
      </c>
      <c r="CV1346" s="219">
        <f t="shared" si="777"/>
        <v>0.80694444444444446</v>
      </c>
      <c r="CW1346" s="219">
        <f t="shared" si="777"/>
        <v>2.2222222222222223E-2</v>
      </c>
      <c r="CY1346" s="219">
        <v>0.92361111111111105</v>
      </c>
      <c r="DL1346" s="1"/>
      <c r="DM1346" s="1"/>
    </row>
    <row r="1347" spans="68:117" ht="15" hidden="1" customHeight="1">
      <c r="BP1347" s="236">
        <f ca="1"/>
        <v>0.92291666666666705</v>
      </c>
      <c r="CN1347" s="219">
        <f t="shared" si="776"/>
        <v>0.7</v>
      </c>
      <c r="CO1347" s="219">
        <f t="shared" si="776"/>
        <v>2.9861111111111113E-2</v>
      </c>
      <c r="CQ1347" s="219">
        <v>0.92430555555555605</v>
      </c>
      <c r="CV1347" s="219">
        <f t="shared" si="777"/>
        <v>0.80763888888888891</v>
      </c>
      <c r="CW1347" s="219">
        <f t="shared" si="777"/>
        <v>2.2916666666666669E-2</v>
      </c>
      <c r="CY1347" s="219">
        <v>0.92430555555555605</v>
      </c>
      <c r="DL1347" s="1"/>
      <c r="DM1347" s="1"/>
    </row>
    <row r="1348" spans="68:117" ht="15" hidden="1" customHeight="1">
      <c r="BP1348" s="236">
        <f ca="1"/>
        <v>0.92361111111111105</v>
      </c>
      <c r="CN1348" s="219">
        <f t="shared" si="776"/>
        <v>0.7006944444444444</v>
      </c>
      <c r="CO1348" s="219">
        <f t="shared" si="776"/>
        <v>3.0555555555555558E-2</v>
      </c>
      <c r="CQ1348" s="219">
        <v>0.92500000000000004</v>
      </c>
      <c r="CV1348" s="219">
        <f t="shared" si="777"/>
        <v>0.80833333333333335</v>
      </c>
      <c r="CW1348" s="219">
        <f t="shared" si="777"/>
        <v>2.361111111111111E-2</v>
      </c>
      <c r="CY1348" s="219">
        <v>0.92500000000000004</v>
      </c>
      <c r="DL1348" s="1"/>
      <c r="DM1348" s="1"/>
    </row>
    <row r="1349" spans="68:117" ht="15" hidden="1" customHeight="1">
      <c r="BP1349" s="236">
        <f ca="1"/>
        <v>0.92430555555555605</v>
      </c>
      <c r="CN1349" s="219">
        <f t="shared" si="776"/>
        <v>0.70138888888888884</v>
      </c>
      <c r="CO1349" s="219">
        <f t="shared" si="776"/>
        <v>3.125E-2</v>
      </c>
      <c r="CQ1349" s="219">
        <v>0.92569444444444404</v>
      </c>
      <c r="CV1349" s="219">
        <f t="shared" si="777"/>
        <v>0.80902777777777779</v>
      </c>
      <c r="CW1349" s="219">
        <f t="shared" si="777"/>
        <v>2.4305555555555556E-2</v>
      </c>
      <c r="CY1349" s="219">
        <v>0.92569444444444404</v>
      </c>
      <c r="DL1349" s="1"/>
      <c r="DM1349" s="1"/>
    </row>
    <row r="1350" spans="68:117" ht="15" hidden="1" customHeight="1">
      <c r="BP1350" s="236">
        <f ca="1"/>
        <v>0.92500000000000004</v>
      </c>
      <c r="CN1350" s="219">
        <f t="shared" si="776"/>
        <v>0.70208333333333328</v>
      </c>
      <c r="CO1350" s="219">
        <f t="shared" si="776"/>
        <v>3.1944444444444442E-2</v>
      </c>
      <c r="CQ1350" s="219">
        <v>0.92638888888888904</v>
      </c>
      <c r="CV1350" s="219">
        <f t="shared" si="777"/>
        <v>0.80972222222222223</v>
      </c>
      <c r="CW1350" s="219">
        <f t="shared" si="777"/>
        <v>2.5000000000000001E-2</v>
      </c>
      <c r="CY1350" s="219">
        <v>0.92638888888888904</v>
      </c>
      <c r="DL1350" s="1"/>
      <c r="DM1350" s="1"/>
    </row>
    <row r="1351" spans="68:117" ht="15" hidden="1" customHeight="1">
      <c r="BP1351" s="236">
        <f ca="1"/>
        <v>0.92569444444444404</v>
      </c>
      <c r="CN1351" s="219">
        <f t="shared" si="776"/>
        <v>0.70277777777777772</v>
      </c>
      <c r="CO1351" s="219">
        <f t="shared" si="776"/>
        <v>3.2638888888888884E-2</v>
      </c>
      <c r="CQ1351" s="219">
        <v>0.92708333333333304</v>
      </c>
      <c r="CV1351" s="219">
        <f t="shared" si="777"/>
        <v>0.81041666666666667</v>
      </c>
      <c r="CW1351" s="219">
        <f t="shared" si="777"/>
        <v>2.5694444444444447E-2</v>
      </c>
      <c r="CY1351" s="219">
        <v>0.92708333333333304</v>
      </c>
      <c r="DL1351" s="1"/>
      <c r="DM1351" s="1"/>
    </row>
    <row r="1352" spans="68:117" ht="15" hidden="1" customHeight="1">
      <c r="BP1352" s="236">
        <f ca="1"/>
        <v>0.92638888888888904</v>
      </c>
      <c r="CN1352" s="219">
        <f t="shared" si="776"/>
        <v>0.70347222222222217</v>
      </c>
      <c r="CO1352" s="219">
        <f t="shared" si="776"/>
        <v>3.3333333333333333E-2</v>
      </c>
      <c r="CQ1352" s="219">
        <v>0.92777777777777803</v>
      </c>
      <c r="CV1352" s="219">
        <f t="shared" si="777"/>
        <v>0.81111111111111112</v>
      </c>
      <c r="CW1352" s="219">
        <f t="shared" si="777"/>
        <v>2.6388888888888889E-2</v>
      </c>
      <c r="CY1352" s="219">
        <v>0.92777777777777803</v>
      </c>
      <c r="DL1352" s="1"/>
      <c r="DM1352" s="1"/>
    </row>
    <row r="1353" spans="68:117" ht="15" hidden="1" customHeight="1">
      <c r="BP1353" s="236">
        <f ca="1"/>
        <v>0.92708333333333304</v>
      </c>
      <c r="CN1353" s="219">
        <f t="shared" si="776"/>
        <v>0.70416666666666672</v>
      </c>
      <c r="CO1353" s="219">
        <f t="shared" si="776"/>
        <v>3.4027777777777775E-2</v>
      </c>
      <c r="CQ1353" s="219">
        <v>0.92847222222222203</v>
      </c>
      <c r="CV1353" s="219">
        <f t="shared" si="777"/>
        <v>0.81180555555555556</v>
      </c>
      <c r="CW1353" s="219">
        <f t="shared" si="777"/>
        <v>2.7083333333333334E-2</v>
      </c>
      <c r="CY1353" s="219">
        <v>0.92847222222222203</v>
      </c>
      <c r="DL1353" s="1"/>
      <c r="DM1353" s="1"/>
    </row>
    <row r="1354" spans="68:117" ht="15" hidden="1" customHeight="1">
      <c r="BP1354" s="236">
        <f ca="1"/>
        <v>0.92777777777777803</v>
      </c>
      <c r="CN1354" s="219">
        <f t="shared" si="776"/>
        <v>0.70486111111111116</v>
      </c>
      <c r="CO1354" s="219">
        <f t="shared" si="776"/>
        <v>3.4722222222222217E-2</v>
      </c>
      <c r="CQ1354" s="219">
        <v>0.92916666666666703</v>
      </c>
      <c r="CV1354" s="219">
        <f t="shared" si="777"/>
        <v>0.8125</v>
      </c>
      <c r="CW1354" s="219">
        <f t="shared" si="777"/>
        <v>2.777777777777778E-2</v>
      </c>
      <c r="CY1354" s="219">
        <v>0.92916666666666703</v>
      </c>
      <c r="DL1354" s="1"/>
      <c r="DM1354" s="1"/>
    </row>
    <row r="1355" spans="68:117" ht="15" hidden="1" customHeight="1">
      <c r="BP1355" s="236">
        <f ca="1"/>
        <v>0.92847222222222203</v>
      </c>
      <c r="CN1355" s="219">
        <f t="shared" si="776"/>
        <v>0.7055555555555556</v>
      </c>
      <c r="CO1355" s="219">
        <f t="shared" si="776"/>
        <v>3.5416666666666666E-2</v>
      </c>
      <c r="CQ1355" s="219">
        <v>0.92986111111111103</v>
      </c>
      <c r="CV1355" s="219">
        <f t="shared" si="777"/>
        <v>0.81319444444444444</v>
      </c>
      <c r="CW1355" s="219">
        <f t="shared" si="777"/>
        <v>2.8472222222222222E-2</v>
      </c>
      <c r="CY1355" s="219">
        <v>0.92986111111111103</v>
      </c>
      <c r="DL1355" s="1"/>
      <c r="DM1355" s="1"/>
    </row>
    <row r="1356" spans="68:117" ht="15" hidden="1" customHeight="1">
      <c r="BP1356" s="236">
        <f ca="1"/>
        <v>0.92916666666666703</v>
      </c>
      <c r="CN1356" s="219">
        <f t="shared" si="776"/>
        <v>0.70625000000000004</v>
      </c>
      <c r="CO1356" s="219">
        <f t="shared" si="776"/>
        <v>3.6111111111111108E-2</v>
      </c>
      <c r="CQ1356" s="219">
        <v>0.93055555555555602</v>
      </c>
      <c r="CV1356" s="219">
        <f t="shared" si="777"/>
        <v>0.81388888888888888</v>
      </c>
      <c r="CW1356" s="219">
        <f t="shared" si="777"/>
        <v>2.9166666666666667E-2</v>
      </c>
      <c r="CY1356" s="219">
        <v>0.93055555555555602</v>
      </c>
      <c r="DL1356" s="1"/>
      <c r="DM1356" s="1"/>
    </row>
    <row r="1357" spans="68:117" ht="15" hidden="1" customHeight="1">
      <c r="BP1357" s="236">
        <f ca="1"/>
        <v>0.92986111111111103</v>
      </c>
      <c r="CN1357" s="219">
        <f t="shared" si="776"/>
        <v>0.70694444444444449</v>
      </c>
      <c r="CO1357" s="219">
        <f t="shared" si="776"/>
        <v>3.680555555555555E-2</v>
      </c>
      <c r="CQ1357" s="219">
        <v>0.93125000000000002</v>
      </c>
      <c r="CV1357" s="219">
        <f t="shared" si="777"/>
        <v>0.81458333333333333</v>
      </c>
      <c r="CW1357" s="219">
        <f t="shared" si="777"/>
        <v>2.9861111111111113E-2</v>
      </c>
      <c r="CY1357" s="219">
        <v>0.93125000000000002</v>
      </c>
      <c r="DL1357" s="1"/>
      <c r="DM1357" s="1"/>
    </row>
    <row r="1358" spans="68:117" ht="15" hidden="1" customHeight="1">
      <c r="BP1358" s="236">
        <f ca="1"/>
        <v>0.93055555555555602</v>
      </c>
      <c r="CN1358" s="219">
        <f t="shared" si="776"/>
        <v>0.70763888888888893</v>
      </c>
      <c r="CO1358" s="219">
        <f t="shared" si="776"/>
        <v>3.7499999999999999E-2</v>
      </c>
      <c r="CQ1358" s="219">
        <v>0.93194444444444402</v>
      </c>
      <c r="CV1358" s="219">
        <f t="shared" si="777"/>
        <v>0.81527777777777777</v>
      </c>
      <c r="CW1358" s="219">
        <f t="shared" si="777"/>
        <v>3.0555555555555558E-2</v>
      </c>
      <c r="CY1358" s="219">
        <v>0.93194444444444402</v>
      </c>
      <c r="DL1358" s="1"/>
      <c r="DM1358" s="1"/>
    </row>
    <row r="1359" spans="68:117" ht="15" hidden="1" customHeight="1">
      <c r="BP1359" s="236">
        <f ca="1"/>
        <v>0.93125000000000002</v>
      </c>
      <c r="CN1359" s="219">
        <f t="shared" si="776"/>
        <v>0.70833333333333337</v>
      </c>
      <c r="CO1359" s="219">
        <f t="shared" si="776"/>
        <v>3.8194444444444441E-2</v>
      </c>
      <c r="CQ1359" s="219">
        <v>0.93263888888888902</v>
      </c>
      <c r="CV1359" s="219">
        <f t="shared" si="777"/>
        <v>0.81597222222222221</v>
      </c>
      <c r="CW1359" s="219">
        <f t="shared" si="777"/>
        <v>3.125E-2</v>
      </c>
      <c r="CY1359" s="219">
        <v>0.93263888888888902</v>
      </c>
      <c r="DL1359" s="1"/>
      <c r="DM1359" s="1"/>
    </row>
    <row r="1360" spans="68:117" ht="15" hidden="1" customHeight="1">
      <c r="BP1360" s="236">
        <f ca="1"/>
        <v>0.93194444444444402</v>
      </c>
      <c r="CN1360" s="219">
        <f t="shared" ref="CN1360:CO1375" si="778">IF(CN1359=1,TIME(0,1,0),TIME(HOUR(CN1359),MINUTE(CN1359),0)+TIME(0,1,0))</f>
        <v>0.70902777777777781</v>
      </c>
      <c r="CO1360" s="219">
        <f t="shared" si="778"/>
        <v>3.888888888888889E-2</v>
      </c>
      <c r="CQ1360" s="219">
        <v>0.93333333333333302</v>
      </c>
      <c r="CV1360" s="219">
        <f t="shared" ref="CV1360:CW1375" si="779">IF(CV1359=1,TIME(0,1,0),TIME(HOUR(CV1359),MINUTE(CV1359),0)+TIME(0,1,0))</f>
        <v>0.81666666666666665</v>
      </c>
      <c r="CW1360" s="219">
        <f t="shared" si="779"/>
        <v>3.1944444444444442E-2</v>
      </c>
      <c r="CY1360" s="219">
        <v>0.93333333333333302</v>
      </c>
      <c r="DL1360" s="1"/>
      <c r="DM1360" s="1"/>
    </row>
    <row r="1361" spans="68:117" ht="15" hidden="1" customHeight="1">
      <c r="BP1361" s="236">
        <f ca="1"/>
        <v>0.93263888888888902</v>
      </c>
      <c r="CN1361" s="219">
        <f t="shared" si="778"/>
        <v>0.70972222222222225</v>
      </c>
      <c r="CO1361" s="219">
        <f t="shared" si="778"/>
        <v>3.9583333333333331E-2</v>
      </c>
      <c r="CQ1361" s="219">
        <v>0.93402777777777801</v>
      </c>
      <c r="CV1361" s="219">
        <f t="shared" si="779"/>
        <v>0.81736111111111109</v>
      </c>
      <c r="CW1361" s="219">
        <f t="shared" si="779"/>
        <v>3.2638888888888884E-2</v>
      </c>
      <c r="CY1361" s="219">
        <v>0.93402777777777801</v>
      </c>
      <c r="DL1361" s="1"/>
      <c r="DM1361" s="1"/>
    </row>
    <row r="1362" spans="68:117" ht="15" hidden="1" customHeight="1">
      <c r="BP1362" s="236">
        <f ca="1"/>
        <v>0.93333333333333302</v>
      </c>
      <c r="CN1362" s="219">
        <f t="shared" si="778"/>
        <v>0.7104166666666667</v>
      </c>
      <c r="CO1362" s="219">
        <f t="shared" si="778"/>
        <v>4.0277777777777773E-2</v>
      </c>
      <c r="CQ1362" s="219">
        <v>0.93472222222222201</v>
      </c>
      <c r="CV1362" s="219">
        <f t="shared" si="779"/>
        <v>0.81805555555555554</v>
      </c>
      <c r="CW1362" s="219">
        <f t="shared" si="779"/>
        <v>3.3333333333333333E-2</v>
      </c>
      <c r="CY1362" s="219">
        <v>0.93472222222222201</v>
      </c>
      <c r="DL1362" s="1"/>
      <c r="DM1362" s="1"/>
    </row>
    <row r="1363" spans="68:117" ht="15" hidden="1" customHeight="1">
      <c r="BP1363" s="236">
        <f ca="1"/>
        <v>0.93402777777777801</v>
      </c>
      <c r="CN1363" s="219">
        <f t="shared" si="778"/>
        <v>0.71111111111111114</v>
      </c>
      <c r="CO1363" s="219">
        <f t="shared" si="778"/>
        <v>4.0972222222222222E-2</v>
      </c>
      <c r="CQ1363" s="219">
        <v>0.93541666666666701</v>
      </c>
      <c r="CV1363" s="219">
        <f t="shared" si="779"/>
        <v>0.81874999999999998</v>
      </c>
      <c r="CW1363" s="219">
        <f t="shared" si="779"/>
        <v>3.4027777777777775E-2</v>
      </c>
      <c r="CY1363" s="219">
        <v>0.93541666666666701</v>
      </c>
      <c r="DL1363" s="1"/>
      <c r="DM1363" s="1"/>
    </row>
    <row r="1364" spans="68:117" ht="15" hidden="1" customHeight="1">
      <c r="BP1364" s="236">
        <f ca="1"/>
        <v>0.93472222222222201</v>
      </c>
      <c r="CN1364" s="219">
        <f t="shared" si="778"/>
        <v>0.71180555555555558</v>
      </c>
      <c r="CO1364" s="219">
        <f t="shared" si="778"/>
        <v>4.1666666666666664E-2</v>
      </c>
      <c r="CQ1364" s="219">
        <v>0.93611111111111101</v>
      </c>
      <c r="CV1364" s="219">
        <f t="shared" si="779"/>
        <v>0.81944444444444442</v>
      </c>
      <c r="CW1364" s="219">
        <f t="shared" si="779"/>
        <v>3.4722222222222217E-2</v>
      </c>
      <c r="CY1364" s="219">
        <v>0.93611111111111101</v>
      </c>
      <c r="DL1364" s="1"/>
      <c r="DM1364" s="1"/>
    </row>
    <row r="1365" spans="68:117" ht="15" hidden="1" customHeight="1">
      <c r="BP1365" s="236">
        <f ca="1"/>
        <v>0.93541666666666701</v>
      </c>
      <c r="CN1365" s="219">
        <f t="shared" si="778"/>
        <v>0.71250000000000002</v>
      </c>
      <c r="CO1365" s="219">
        <f t="shared" si="778"/>
        <v>4.2361111111111106E-2</v>
      </c>
      <c r="CQ1365" s="219">
        <v>0.936805555555556</v>
      </c>
      <c r="CV1365" s="219">
        <f t="shared" si="779"/>
        <v>0.82013888888888886</v>
      </c>
      <c r="CW1365" s="219">
        <f t="shared" si="779"/>
        <v>3.5416666666666666E-2</v>
      </c>
      <c r="CY1365" s="219">
        <v>0.936805555555556</v>
      </c>
      <c r="DL1365" s="1"/>
      <c r="DM1365" s="1"/>
    </row>
    <row r="1366" spans="68:117" ht="15" hidden="1" customHeight="1">
      <c r="BP1366" s="236">
        <f ca="1"/>
        <v>0.93611111111111101</v>
      </c>
      <c r="CN1366" s="219">
        <f t="shared" si="778"/>
        <v>0.71319444444444446</v>
      </c>
      <c r="CO1366" s="219">
        <f t="shared" si="778"/>
        <v>4.3055555555555555E-2</v>
      </c>
      <c r="CQ1366" s="219">
        <v>0.9375</v>
      </c>
      <c r="CV1366" s="219">
        <f t="shared" si="779"/>
        <v>0.8208333333333333</v>
      </c>
      <c r="CW1366" s="219">
        <f t="shared" si="779"/>
        <v>3.6111111111111108E-2</v>
      </c>
      <c r="CY1366" s="219">
        <v>0.9375</v>
      </c>
      <c r="DL1366" s="1"/>
      <c r="DM1366" s="1"/>
    </row>
    <row r="1367" spans="68:117" ht="15" hidden="1" customHeight="1">
      <c r="BP1367" s="236">
        <f ca="1"/>
        <v>0.936805555555556</v>
      </c>
      <c r="CN1367" s="219">
        <f t="shared" si="778"/>
        <v>0.71388888888888891</v>
      </c>
      <c r="CO1367" s="219">
        <f t="shared" si="778"/>
        <v>4.3749999999999997E-2</v>
      </c>
      <c r="CQ1367" s="219">
        <v>0.938194444444444</v>
      </c>
      <c r="CV1367" s="219">
        <f t="shared" si="779"/>
        <v>0.82152777777777775</v>
      </c>
      <c r="CW1367" s="219">
        <f t="shared" si="779"/>
        <v>3.680555555555555E-2</v>
      </c>
      <c r="CY1367" s="219">
        <v>0.938194444444444</v>
      </c>
      <c r="DL1367" s="1"/>
      <c r="DM1367" s="1"/>
    </row>
    <row r="1368" spans="68:117" ht="15" hidden="1" customHeight="1">
      <c r="BP1368" s="236">
        <f ca="1"/>
        <v>0.9375</v>
      </c>
      <c r="CN1368" s="219">
        <f t="shared" si="778"/>
        <v>0.71458333333333335</v>
      </c>
      <c r="CO1368" s="219">
        <f t="shared" si="778"/>
        <v>4.4444444444444439E-2</v>
      </c>
      <c r="CQ1368" s="219">
        <v>0.93888888888888899</v>
      </c>
      <c r="CV1368" s="219">
        <f t="shared" si="779"/>
        <v>0.82222222222222219</v>
      </c>
      <c r="CW1368" s="219">
        <f t="shared" si="779"/>
        <v>3.7499999999999999E-2</v>
      </c>
      <c r="CY1368" s="219">
        <v>0.93888888888888899</v>
      </c>
      <c r="DL1368" s="1"/>
      <c r="DM1368" s="1"/>
    </row>
    <row r="1369" spans="68:117" ht="15" hidden="1" customHeight="1">
      <c r="BP1369" s="236">
        <f ca="1"/>
        <v>0.938194444444444</v>
      </c>
      <c r="CN1369" s="219">
        <f t="shared" si="778"/>
        <v>0.71527777777777779</v>
      </c>
      <c r="CO1369" s="219">
        <f t="shared" si="778"/>
        <v>4.5138888888888888E-2</v>
      </c>
      <c r="CQ1369" s="219">
        <v>0.93958333333333299</v>
      </c>
      <c r="CV1369" s="219">
        <f t="shared" si="779"/>
        <v>0.82291666666666663</v>
      </c>
      <c r="CW1369" s="219">
        <f t="shared" si="779"/>
        <v>3.8194444444444441E-2</v>
      </c>
      <c r="CY1369" s="219">
        <v>0.93958333333333299</v>
      </c>
      <c r="DL1369" s="1"/>
      <c r="DM1369" s="1"/>
    </row>
    <row r="1370" spans="68:117" ht="15" hidden="1" customHeight="1">
      <c r="BP1370" s="236">
        <f ca="1"/>
        <v>0.93888888888888899</v>
      </c>
      <c r="CN1370" s="219">
        <f t="shared" si="778"/>
        <v>0.71597222222222223</v>
      </c>
      <c r="CO1370" s="219">
        <f t="shared" si="778"/>
        <v>4.583333333333333E-2</v>
      </c>
      <c r="CQ1370" s="219">
        <v>0.94027777777777799</v>
      </c>
      <c r="CV1370" s="219">
        <f t="shared" si="779"/>
        <v>0.82361111111111107</v>
      </c>
      <c r="CW1370" s="219">
        <f t="shared" si="779"/>
        <v>3.888888888888889E-2</v>
      </c>
      <c r="CY1370" s="219">
        <v>0.94027777777777799</v>
      </c>
      <c r="DL1370" s="1"/>
      <c r="DM1370" s="1"/>
    </row>
    <row r="1371" spans="68:117" ht="15" hidden="1" customHeight="1">
      <c r="BP1371" s="236">
        <f ca="1"/>
        <v>0.93958333333333299</v>
      </c>
      <c r="CN1371" s="219">
        <f t="shared" si="778"/>
        <v>0.71666666666666667</v>
      </c>
      <c r="CO1371" s="219">
        <f t="shared" si="778"/>
        <v>4.6527777777777772E-2</v>
      </c>
      <c r="CQ1371" s="219">
        <v>0.94097222222222199</v>
      </c>
      <c r="CV1371" s="219">
        <f t="shared" si="779"/>
        <v>0.82430555555555551</v>
      </c>
      <c r="CW1371" s="219">
        <f t="shared" si="779"/>
        <v>3.9583333333333331E-2</v>
      </c>
      <c r="CY1371" s="219">
        <v>0.94097222222222199</v>
      </c>
      <c r="DL1371" s="1"/>
      <c r="DM1371" s="1"/>
    </row>
    <row r="1372" spans="68:117" ht="15" hidden="1" customHeight="1">
      <c r="BP1372" s="236">
        <f ca="1"/>
        <v>0.94027777777777799</v>
      </c>
      <c r="CN1372" s="219">
        <f t="shared" si="778"/>
        <v>0.71736111111111112</v>
      </c>
      <c r="CO1372" s="219">
        <f t="shared" si="778"/>
        <v>4.7222222222222221E-2</v>
      </c>
      <c r="CQ1372" s="219">
        <v>0.94166666666666698</v>
      </c>
      <c r="CV1372" s="219">
        <f t="shared" si="779"/>
        <v>0.82499999999999996</v>
      </c>
      <c r="CW1372" s="219">
        <f t="shared" si="779"/>
        <v>4.0277777777777773E-2</v>
      </c>
      <c r="CY1372" s="219">
        <v>0.94166666666666698</v>
      </c>
      <c r="DL1372" s="1"/>
      <c r="DM1372" s="1"/>
    </row>
    <row r="1373" spans="68:117" ht="15" hidden="1" customHeight="1">
      <c r="BP1373" s="236">
        <f ca="1"/>
        <v>0.94097222222222199</v>
      </c>
      <c r="CN1373" s="219">
        <f t="shared" si="778"/>
        <v>0.71805555555555556</v>
      </c>
      <c r="CO1373" s="219">
        <f t="shared" si="778"/>
        <v>4.7916666666666663E-2</v>
      </c>
      <c r="CQ1373" s="219">
        <v>0.94236111111111098</v>
      </c>
      <c r="CV1373" s="219">
        <f t="shared" si="779"/>
        <v>0.8256944444444444</v>
      </c>
      <c r="CW1373" s="219">
        <f t="shared" si="779"/>
        <v>4.0972222222222222E-2</v>
      </c>
      <c r="CY1373" s="219">
        <v>0.94236111111111098</v>
      </c>
      <c r="DL1373" s="1"/>
      <c r="DM1373" s="1"/>
    </row>
    <row r="1374" spans="68:117" ht="15" hidden="1" customHeight="1">
      <c r="BP1374" s="236">
        <f ca="1"/>
        <v>0.94166666666666698</v>
      </c>
      <c r="CN1374" s="219">
        <f t="shared" si="778"/>
        <v>0.71875</v>
      </c>
      <c r="CO1374" s="219">
        <f t="shared" si="778"/>
        <v>4.8611111111111112E-2</v>
      </c>
      <c r="CQ1374" s="219">
        <v>0.94305555555555598</v>
      </c>
      <c r="CV1374" s="219">
        <f t="shared" si="779"/>
        <v>0.82638888888888884</v>
      </c>
      <c r="CW1374" s="219">
        <f t="shared" si="779"/>
        <v>4.1666666666666664E-2</v>
      </c>
      <c r="CY1374" s="219">
        <v>0.94305555555555598</v>
      </c>
      <c r="DL1374" s="1"/>
      <c r="DM1374" s="1"/>
    </row>
    <row r="1375" spans="68:117" ht="15" hidden="1" customHeight="1">
      <c r="BP1375" s="236">
        <f ca="1"/>
        <v>0.94236111111111098</v>
      </c>
      <c r="CN1375" s="219">
        <f t="shared" si="778"/>
        <v>0.71944444444444444</v>
      </c>
      <c r="CO1375" s="219">
        <f t="shared" si="778"/>
        <v>4.9305555555555554E-2</v>
      </c>
      <c r="CQ1375" s="219">
        <v>0.94374999999999998</v>
      </c>
      <c r="CV1375" s="219">
        <f t="shared" si="779"/>
        <v>0.82708333333333328</v>
      </c>
      <c r="CW1375" s="219">
        <f t="shared" si="779"/>
        <v>4.2361111111111106E-2</v>
      </c>
      <c r="CY1375" s="219">
        <v>0.94374999999999998</v>
      </c>
      <c r="DL1375" s="1"/>
      <c r="DM1375" s="1"/>
    </row>
    <row r="1376" spans="68:117" ht="15" hidden="1" customHeight="1">
      <c r="BP1376" s="236">
        <f ca="1"/>
        <v>0.94305555555555598</v>
      </c>
      <c r="CN1376" s="219">
        <f t="shared" ref="CN1376:CO1391" si="780">IF(CN1375=1,TIME(0,1,0),TIME(HOUR(CN1375),MINUTE(CN1375),0)+TIME(0,1,0))</f>
        <v>0.72013888888888888</v>
      </c>
      <c r="CO1376" s="219">
        <f t="shared" si="780"/>
        <v>4.9999999999999996E-2</v>
      </c>
      <c r="CQ1376" s="219">
        <v>0.94444444444444497</v>
      </c>
      <c r="CV1376" s="219">
        <f t="shared" ref="CV1376:CW1391" si="781">IF(CV1375=1,TIME(0,1,0),TIME(HOUR(CV1375),MINUTE(CV1375),0)+TIME(0,1,0))</f>
        <v>0.82777777777777772</v>
      </c>
      <c r="CW1376" s="219">
        <f t="shared" si="781"/>
        <v>4.3055555555555555E-2</v>
      </c>
      <c r="CY1376" s="219">
        <v>0.94444444444444497</v>
      </c>
      <c r="DL1376" s="1"/>
      <c r="DM1376" s="1"/>
    </row>
    <row r="1377" spans="68:117" ht="15" hidden="1" customHeight="1">
      <c r="BP1377" s="236">
        <f ca="1"/>
        <v>0.94374999999999998</v>
      </c>
      <c r="CN1377" s="219">
        <f t="shared" si="780"/>
        <v>0.72083333333333333</v>
      </c>
      <c r="CO1377" s="219">
        <f t="shared" si="780"/>
        <v>5.0694444444444445E-2</v>
      </c>
      <c r="CQ1377" s="219">
        <v>0.94513888888888897</v>
      </c>
      <c r="CV1377" s="219">
        <f t="shared" si="781"/>
        <v>0.82847222222222217</v>
      </c>
      <c r="CW1377" s="219">
        <f t="shared" si="781"/>
        <v>4.3749999999999997E-2</v>
      </c>
      <c r="CY1377" s="219">
        <v>0.94513888888888897</v>
      </c>
      <c r="DL1377" s="1"/>
      <c r="DM1377" s="1"/>
    </row>
    <row r="1378" spans="68:117" ht="15" hidden="1" customHeight="1">
      <c r="BP1378" s="236">
        <f ca="1"/>
        <v>0.94444444444444497</v>
      </c>
      <c r="CN1378" s="219">
        <f t="shared" si="780"/>
        <v>0.72152777777777777</v>
      </c>
      <c r="CO1378" s="219">
        <f t="shared" si="780"/>
        <v>5.1388888888888887E-2</v>
      </c>
      <c r="CQ1378" s="219">
        <v>0.94583333333333297</v>
      </c>
      <c r="CV1378" s="219">
        <f t="shared" si="781"/>
        <v>0.82916666666666672</v>
      </c>
      <c r="CW1378" s="219">
        <f t="shared" si="781"/>
        <v>4.4444444444444439E-2</v>
      </c>
      <c r="CY1378" s="219">
        <v>0.94583333333333297</v>
      </c>
      <c r="DL1378" s="1"/>
      <c r="DM1378" s="1"/>
    </row>
    <row r="1379" spans="68:117" ht="15" hidden="1" customHeight="1">
      <c r="BP1379" s="236">
        <f ca="1"/>
        <v>0.94513888888888897</v>
      </c>
      <c r="CN1379" s="219">
        <f t="shared" si="780"/>
        <v>0.72222222222222221</v>
      </c>
      <c r="CO1379" s="219">
        <f t="shared" si="780"/>
        <v>5.2083333333333329E-2</v>
      </c>
      <c r="CQ1379" s="219">
        <v>0.94652777777777797</v>
      </c>
      <c r="CV1379" s="219">
        <f t="shared" si="781"/>
        <v>0.82986111111111116</v>
      </c>
      <c r="CW1379" s="219">
        <f t="shared" si="781"/>
        <v>4.5138888888888888E-2</v>
      </c>
      <c r="CY1379" s="219">
        <v>0.94652777777777797</v>
      </c>
      <c r="DL1379" s="1"/>
      <c r="DM1379" s="1"/>
    </row>
    <row r="1380" spans="68:117" ht="15" hidden="1" customHeight="1">
      <c r="BP1380" s="236">
        <f ca="1"/>
        <v>0.94583333333333297</v>
      </c>
      <c r="CN1380" s="219">
        <f t="shared" si="780"/>
        <v>0.72291666666666665</v>
      </c>
      <c r="CO1380" s="219">
        <f t="shared" si="780"/>
        <v>5.2777777777777778E-2</v>
      </c>
      <c r="CQ1380" s="219">
        <v>0.94722222222222197</v>
      </c>
      <c r="CV1380" s="219">
        <f t="shared" si="781"/>
        <v>0.8305555555555556</v>
      </c>
      <c r="CW1380" s="219">
        <f t="shared" si="781"/>
        <v>4.583333333333333E-2</v>
      </c>
      <c r="CY1380" s="219">
        <v>0.94722222222222197</v>
      </c>
      <c r="DL1380" s="1"/>
      <c r="DM1380" s="1"/>
    </row>
    <row r="1381" spans="68:117" ht="15" hidden="1" customHeight="1">
      <c r="BP1381" s="236">
        <f ca="1"/>
        <v>0.94652777777777797</v>
      </c>
      <c r="CN1381" s="219">
        <f t="shared" si="780"/>
        <v>0.72361111111111109</v>
      </c>
      <c r="CO1381" s="219">
        <f t="shared" si="780"/>
        <v>5.347222222222222E-2</v>
      </c>
      <c r="CQ1381" s="219">
        <v>0.94791666666666696</v>
      </c>
      <c r="CV1381" s="219">
        <f t="shared" si="781"/>
        <v>0.83125000000000004</v>
      </c>
      <c r="CW1381" s="219">
        <f t="shared" si="781"/>
        <v>4.6527777777777772E-2</v>
      </c>
      <c r="CY1381" s="219">
        <v>0.94791666666666696</v>
      </c>
      <c r="DL1381" s="1"/>
      <c r="DM1381" s="1"/>
    </row>
    <row r="1382" spans="68:117" ht="15" hidden="1" customHeight="1">
      <c r="BP1382" s="236">
        <f ca="1"/>
        <v>0.94722222222222197</v>
      </c>
      <c r="CN1382" s="219">
        <f t="shared" si="780"/>
        <v>0.72430555555555554</v>
      </c>
      <c r="CO1382" s="219">
        <f t="shared" si="780"/>
        <v>5.4166666666666662E-2</v>
      </c>
      <c r="CQ1382" s="219">
        <v>0.94861111111111096</v>
      </c>
      <c r="CV1382" s="219">
        <f t="shared" si="781"/>
        <v>0.83194444444444449</v>
      </c>
      <c r="CW1382" s="219">
        <f t="shared" si="781"/>
        <v>4.7222222222222221E-2</v>
      </c>
      <c r="CY1382" s="219">
        <v>0.94861111111111096</v>
      </c>
      <c r="DL1382" s="1"/>
      <c r="DM1382" s="1"/>
    </row>
    <row r="1383" spans="68:117" ht="15" hidden="1" customHeight="1">
      <c r="BP1383" s="236">
        <f ca="1"/>
        <v>0.94791666666666696</v>
      </c>
      <c r="CN1383" s="219">
        <f t="shared" si="780"/>
        <v>0.72499999999999998</v>
      </c>
      <c r="CO1383" s="219">
        <f t="shared" si="780"/>
        <v>5.486111111111111E-2</v>
      </c>
      <c r="CQ1383" s="219">
        <v>0.94930555555555596</v>
      </c>
      <c r="CV1383" s="219">
        <f t="shared" si="781"/>
        <v>0.83263888888888893</v>
      </c>
      <c r="CW1383" s="219">
        <f t="shared" si="781"/>
        <v>4.7916666666666663E-2</v>
      </c>
      <c r="CY1383" s="219">
        <v>0.94930555555555596</v>
      </c>
      <c r="DL1383" s="1"/>
      <c r="DM1383" s="1"/>
    </row>
    <row r="1384" spans="68:117" ht="15" hidden="1" customHeight="1">
      <c r="BP1384" s="236">
        <f ca="1"/>
        <v>0.94861111111111096</v>
      </c>
      <c r="CN1384" s="219">
        <f t="shared" si="780"/>
        <v>0.72569444444444442</v>
      </c>
      <c r="CO1384" s="219">
        <f t="shared" si="780"/>
        <v>5.5555555555555552E-2</v>
      </c>
      <c r="CQ1384" s="219">
        <v>0.95</v>
      </c>
      <c r="CV1384" s="219">
        <f t="shared" si="781"/>
        <v>0.83333333333333337</v>
      </c>
      <c r="CW1384" s="219">
        <f t="shared" si="781"/>
        <v>4.8611111111111112E-2</v>
      </c>
      <c r="CY1384" s="219">
        <v>0.95</v>
      </c>
      <c r="DL1384" s="1"/>
      <c r="DM1384" s="1"/>
    </row>
    <row r="1385" spans="68:117" ht="15" hidden="1" customHeight="1">
      <c r="BP1385" s="236">
        <f ca="1"/>
        <v>0.94930555555555596</v>
      </c>
      <c r="CN1385" s="219">
        <f t="shared" si="780"/>
        <v>0.72638888888888886</v>
      </c>
      <c r="CO1385" s="219">
        <f t="shared" si="780"/>
        <v>5.6249999999999994E-2</v>
      </c>
      <c r="CQ1385" s="219">
        <v>0.95069444444444495</v>
      </c>
      <c r="CV1385" s="219">
        <f t="shared" si="781"/>
        <v>0.83402777777777781</v>
      </c>
      <c r="CW1385" s="219">
        <f t="shared" si="781"/>
        <v>4.9305555555555554E-2</v>
      </c>
      <c r="CY1385" s="219">
        <v>0.95069444444444495</v>
      </c>
      <c r="DL1385" s="1"/>
      <c r="DM1385" s="1"/>
    </row>
    <row r="1386" spans="68:117" ht="15" hidden="1" customHeight="1">
      <c r="BP1386" s="236">
        <f ca="1"/>
        <v>0.95</v>
      </c>
      <c r="CN1386" s="219">
        <f t="shared" si="780"/>
        <v>0.7270833333333333</v>
      </c>
      <c r="CO1386" s="219">
        <f t="shared" si="780"/>
        <v>5.6944444444444443E-2</v>
      </c>
      <c r="CQ1386" s="219">
        <v>0.95138888888888895</v>
      </c>
      <c r="CV1386" s="219">
        <f t="shared" si="781"/>
        <v>0.83472222222222225</v>
      </c>
      <c r="CW1386" s="219">
        <f t="shared" si="781"/>
        <v>4.9999999999999996E-2</v>
      </c>
      <c r="CY1386" s="219">
        <v>0.95138888888888895</v>
      </c>
      <c r="DL1386" s="1"/>
      <c r="DM1386" s="1"/>
    </row>
    <row r="1387" spans="68:117" ht="15" hidden="1" customHeight="1">
      <c r="BP1387" s="236">
        <f ca="1"/>
        <v>0.95069444444444495</v>
      </c>
      <c r="CN1387" s="219">
        <f t="shared" si="780"/>
        <v>0.72777777777777775</v>
      </c>
      <c r="CO1387" s="219">
        <f t="shared" si="780"/>
        <v>5.7638888888888885E-2</v>
      </c>
      <c r="CQ1387" s="219">
        <v>0.95208333333333295</v>
      </c>
      <c r="CV1387" s="219">
        <f t="shared" si="781"/>
        <v>0.8354166666666667</v>
      </c>
      <c r="CW1387" s="219">
        <f t="shared" si="781"/>
        <v>5.0694444444444445E-2</v>
      </c>
      <c r="CY1387" s="219">
        <v>0.95208333333333295</v>
      </c>
      <c r="DL1387" s="1"/>
      <c r="DM1387" s="1"/>
    </row>
    <row r="1388" spans="68:117" ht="15" hidden="1" customHeight="1">
      <c r="BP1388" s="236">
        <f ca="1"/>
        <v>0.95138888888888895</v>
      </c>
      <c r="CN1388" s="219">
        <f t="shared" si="780"/>
        <v>0.72847222222222219</v>
      </c>
      <c r="CO1388" s="219">
        <f t="shared" si="780"/>
        <v>5.8333333333333334E-2</v>
      </c>
      <c r="CQ1388" s="219">
        <v>0.95277777777777795</v>
      </c>
      <c r="CV1388" s="219">
        <f t="shared" si="781"/>
        <v>0.83611111111111114</v>
      </c>
      <c r="CW1388" s="219">
        <f t="shared" si="781"/>
        <v>5.1388888888888887E-2</v>
      </c>
      <c r="CY1388" s="219">
        <v>0.95277777777777795</v>
      </c>
      <c r="DL1388" s="1"/>
      <c r="DM1388" s="1"/>
    </row>
    <row r="1389" spans="68:117" ht="15" hidden="1" customHeight="1">
      <c r="BP1389" s="236">
        <f ca="1"/>
        <v>0.95208333333333295</v>
      </c>
      <c r="CN1389" s="219">
        <f t="shared" si="780"/>
        <v>0.72916666666666663</v>
      </c>
      <c r="CO1389" s="219">
        <f t="shared" si="780"/>
        <v>5.9027777777777776E-2</v>
      </c>
      <c r="CQ1389" s="219">
        <v>0.95347222222222205</v>
      </c>
      <c r="CV1389" s="219">
        <f t="shared" si="781"/>
        <v>0.83680555555555558</v>
      </c>
      <c r="CW1389" s="219">
        <f t="shared" si="781"/>
        <v>5.2083333333333329E-2</v>
      </c>
      <c r="CY1389" s="219">
        <v>0.95347222222222205</v>
      </c>
      <c r="DL1389" s="1"/>
      <c r="DM1389" s="1"/>
    </row>
    <row r="1390" spans="68:117" ht="15" hidden="1" customHeight="1">
      <c r="BP1390" s="236">
        <f ca="1"/>
        <v>0.95277777777777795</v>
      </c>
      <c r="CN1390" s="219">
        <f t="shared" si="780"/>
        <v>0.72986111111111107</v>
      </c>
      <c r="CO1390" s="219">
        <f t="shared" si="780"/>
        <v>5.9722222222222218E-2</v>
      </c>
      <c r="CQ1390" s="219">
        <v>0.95416666666666705</v>
      </c>
      <c r="CV1390" s="219">
        <f t="shared" si="781"/>
        <v>0.83750000000000002</v>
      </c>
      <c r="CW1390" s="219">
        <f t="shared" si="781"/>
        <v>5.2777777777777778E-2</v>
      </c>
      <c r="CY1390" s="219">
        <v>0.95416666666666705</v>
      </c>
      <c r="DL1390" s="1"/>
      <c r="DM1390" s="1"/>
    </row>
    <row r="1391" spans="68:117" ht="15" hidden="1" customHeight="1">
      <c r="BP1391" s="236">
        <f ca="1"/>
        <v>0.95347222222222205</v>
      </c>
      <c r="CN1391" s="219">
        <f t="shared" si="780"/>
        <v>0.73055555555555551</v>
      </c>
      <c r="CO1391" s="219">
        <f t="shared" si="780"/>
        <v>6.0416666666666667E-2</v>
      </c>
      <c r="CQ1391" s="219">
        <v>0.95486111111111105</v>
      </c>
      <c r="CV1391" s="219">
        <f t="shared" si="781"/>
        <v>0.83819444444444446</v>
      </c>
      <c r="CW1391" s="219">
        <f t="shared" si="781"/>
        <v>5.347222222222222E-2</v>
      </c>
      <c r="CY1391" s="219">
        <v>0.95486111111111105</v>
      </c>
      <c r="DL1391" s="1"/>
      <c r="DM1391" s="1"/>
    </row>
    <row r="1392" spans="68:117" ht="15" hidden="1" customHeight="1">
      <c r="BP1392" s="236">
        <f ca="1"/>
        <v>0.95416666666666705</v>
      </c>
      <c r="CN1392" s="219">
        <f t="shared" ref="CN1392:CO1407" si="782">IF(CN1391=1,TIME(0,1,0),TIME(HOUR(CN1391),MINUTE(CN1391),0)+TIME(0,1,0))</f>
        <v>0.73124999999999996</v>
      </c>
      <c r="CO1392" s="219">
        <f t="shared" si="782"/>
        <v>6.1111111111111109E-2</v>
      </c>
      <c r="CQ1392" s="219">
        <v>0.95555555555555605</v>
      </c>
      <c r="CV1392" s="219">
        <f t="shared" ref="CV1392:CW1407" si="783">IF(CV1391=1,TIME(0,1,0),TIME(HOUR(CV1391),MINUTE(CV1391),0)+TIME(0,1,0))</f>
        <v>0.83888888888888891</v>
      </c>
      <c r="CW1392" s="219">
        <f t="shared" si="783"/>
        <v>5.4166666666666662E-2</v>
      </c>
      <c r="CY1392" s="219">
        <v>0.95555555555555605</v>
      </c>
      <c r="DL1392" s="1"/>
      <c r="DM1392" s="1"/>
    </row>
    <row r="1393" spans="68:117" ht="15" hidden="1" customHeight="1">
      <c r="BP1393" s="236">
        <f ca="1"/>
        <v>0.95486111111111105</v>
      </c>
      <c r="CN1393" s="219">
        <f t="shared" si="782"/>
        <v>0.7319444444444444</v>
      </c>
      <c r="CO1393" s="219">
        <f t="shared" si="782"/>
        <v>6.1805555555555551E-2</v>
      </c>
      <c r="CQ1393" s="219">
        <v>0.95625000000000004</v>
      </c>
      <c r="CV1393" s="219">
        <f t="shared" si="783"/>
        <v>0.83958333333333335</v>
      </c>
      <c r="CW1393" s="219">
        <f t="shared" si="783"/>
        <v>5.486111111111111E-2</v>
      </c>
      <c r="CY1393" s="219">
        <v>0.95625000000000004</v>
      </c>
      <c r="DL1393" s="1"/>
      <c r="DM1393" s="1"/>
    </row>
    <row r="1394" spans="68:117" ht="15" hidden="1" customHeight="1">
      <c r="BP1394" s="236">
        <f ca="1"/>
        <v>0.95555555555555605</v>
      </c>
      <c r="CN1394" s="219">
        <f t="shared" si="782"/>
        <v>0.73263888888888884</v>
      </c>
      <c r="CO1394" s="219">
        <f t="shared" si="782"/>
        <v>6.25E-2</v>
      </c>
      <c r="CQ1394" s="219">
        <v>0.95694444444444404</v>
      </c>
      <c r="CV1394" s="219">
        <f t="shared" si="783"/>
        <v>0.84027777777777779</v>
      </c>
      <c r="CW1394" s="219">
        <f t="shared" si="783"/>
        <v>5.5555555555555552E-2</v>
      </c>
      <c r="CY1394" s="219">
        <v>0.95694444444444404</v>
      </c>
      <c r="DL1394" s="1"/>
      <c r="DM1394" s="1"/>
    </row>
    <row r="1395" spans="68:117" ht="15" hidden="1" customHeight="1">
      <c r="BP1395" s="236">
        <f ca="1"/>
        <v>0.95625000000000004</v>
      </c>
      <c r="CN1395" s="219">
        <f t="shared" si="782"/>
        <v>0.73333333333333328</v>
      </c>
      <c r="CO1395" s="219">
        <f t="shared" si="782"/>
        <v>6.3194444444444442E-2</v>
      </c>
      <c r="CQ1395" s="219">
        <v>0.95763888888888904</v>
      </c>
      <c r="CV1395" s="219">
        <f t="shared" si="783"/>
        <v>0.84097222222222223</v>
      </c>
      <c r="CW1395" s="219">
        <f t="shared" si="783"/>
        <v>5.6249999999999994E-2</v>
      </c>
      <c r="CY1395" s="219">
        <v>0.95763888888888904</v>
      </c>
      <c r="DL1395" s="1"/>
      <c r="DM1395" s="1"/>
    </row>
    <row r="1396" spans="68:117" ht="15" hidden="1" customHeight="1">
      <c r="BP1396" s="236">
        <f ca="1"/>
        <v>0.95694444444444404</v>
      </c>
      <c r="CN1396" s="219">
        <f t="shared" si="782"/>
        <v>0.73402777777777772</v>
      </c>
      <c r="CO1396" s="219">
        <f t="shared" si="782"/>
        <v>6.3888888888888884E-2</v>
      </c>
      <c r="CQ1396" s="219">
        <v>0.95833333333333304</v>
      </c>
      <c r="CV1396" s="219">
        <f t="shared" si="783"/>
        <v>0.84166666666666667</v>
      </c>
      <c r="CW1396" s="219">
        <f t="shared" si="783"/>
        <v>5.6944444444444443E-2</v>
      </c>
      <c r="CY1396" s="219">
        <v>0.95833333333333304</v>
      </c>
      <c r="DL1396" s="1"/>
      <c r="DM1396" s="1"/>
    </row>
    <row r="1397" spans="68:117" ht="15" hidden="1" customHeight="1">
      <c r="BP1397" s="236">
        <f ca="1"/>
        <v>0.95763888888888904</v>
      </c>
      <c r="CN1397" s="219">
        <f t="shared" si="782"/>
        <v>0.73472222222222217</v>
      </c>
      <c r="CO1397" s="219">
        <f t="shared" si="782"/>
        <v>6.4583333333333326E-2</v>
      </c>
      <c r="CQ1397" s="219">
        <v>0.95902777777777803</v>
      </c>
      <c r="CV1397" s="219">
        <f t="shared" si="783"/>
        <v>0.84236111111111112</v>
      </c>
      <c r="CW1397" s="219">
        <f t="shared" si="783"/>
        <v>5.7638888888888885E-2</v>
      </c>
      <c r="CY1397" s="219">
        <v>0.95902777777777803</v>
      </c>
      <c r="DL1397" s="1"/>
      <c r="DM1397" s="1"/>
    </row>
    <row r="1398" spans="68:117" ht="15" hidden="1" customHeight="1">
      <c r="BP1398" s="236">
        <f ca="1"/>
        <v>0.95833333333333304</v>
      </c>
      <c r="CN1398" s="219">
        <f t="shared" si="782"/>
        <v>0.73541666666666672</v>
      </c>
      <c r="CO1398" s="219">
        <f t="shared" si="782"/>
        <v>6.5277777777777782E-2</v>
      </c>
      <c r="CQ1398" s="219">
        <v>0.95972222222222203</v>
      </c>
      <c r="CV1398" s="219">
        <f t="shared" si="783"/>
        <v>0.84305555555555556</v>
      </c>
      <c r="CW1398" s="219">
        <f t="shared" si="783"/>
        <v>5.8333333333333334E-2</v>
      </c>
      <c r="CY1398" s="219">
        <v>0.95972222222222203</v>
      </c>
      <c r="DL1398" s="1"/>
      <c r="DM1398" s="1"/>
    </row>
    <row r="1399" spans="68:117" ht="15" hidden="1" customHeight="1">
      <c r="BP1399" s="236">
        <f ca="1"/>
        <v>0.95902777777777803</v>
      </c>
      <c r="CN1399" s="219">
        <f t="shared" si="782"/>
        <v>0.73611111111111116</v>
      </c>
      <c r="CO1399" s="219">
        <f t="shared" si="782"/>
        <v>6.5972222222222224E-2</v>
      </c>
      <c r="CQ1399" s="219">
        <v>0.96041666666666703</v>
      </c>
      <c r="CV1399" s="219">
        <f t="shared" si="783"/>
        <v>0.84375</v>
      </c>
      <c r="CW1399" s="219">
        <f t="shared" si="783"/>
        <v>5.9027777777777776E-2</v>
      </c>
      <c r="CY1399" s="219">
        <v>0.96041666666666703</v>
      </c>
      <c r="DL1399" s="1"/>
      <c r="DM1399" s="1"/>
    </row>
    <row r="1400" spans="68:117" ht="15" hidden="1" customHeight="1">
      <c r="BP1400" s="236">
        <f ca="1"/>
        <v>0.95972222222222203</v>
      </c>
      <c r="CN1400" s="219">
        <f t="shared" si="782"/>
        <v>0.7368055555555556</v>
      </c>
      <c r="CO1400" s="219">
        <f t="shared" si="782"/>
        <v>6.6666666666666666E-2</v>
      </c>
      <c r="CQ1400" s="219">
        <v>0.96111111111111103</v>
      </c>
      <c r="CV1400" s="219">
        <f t="shared" si="783"/>
        <v>0.84444444444444444</v>
      </c>
      <c r="CW1400" s="219">
        <f t="shared" si="783"/>
        <v>5.9722222222222218E-2</v>
      </c>
      <c r="CY1400" s="219">
        <v>0.96111111111111103</v>
      </c>
      <c r="DL1400" s="1"/>
      <c r="DM1400" s="1"/>
    </row>
    <row r="1401" spans="68:117" ht="15" hidden="1" customHeight="1">
      <c r="BP1401" s="236">
        <f ca="1"/>
        <v>0.96041666666666703</v>
      </c>
      <c r="CN1401" s="219">
        <f t="shared" si="782"/>
        <v>0.73750000000000004</v>
      </c>
      <c r="CO1401" s="219">
        <f t="shared" si="782"/>
        <v>6.7361111111111108E-2</v>
      </c>
      <c r="CQ1401" s="219">
        <v>0.96180555555555602</v>
      </c>
      <c r="CV1401" s="219">
        <f t="shared" si="783"/>
        <v>0.84513888888888888</v>
      </c>
      <c r="CW1401" s="219">
        <f t="shared" si="783"/>
        <v>6.0416666666666667E-2</v>
      </c>
      <c r="CY1401" s="219">
        <v>0.96180555555555602</v>
      </c>
      <c r="DL1401" s="1"/>
      <c r="DM1401" s="1"/>
    </row>
    <row r="1402" spans="68:117" ht="15" hidden="1" customHeight="1">
      <c r="BP1402" s="236">
        <f ca="1"/>
        <v>0.96111111111111103</v>
      </c>
      <c r="CN1402" s="219">
        <f t="shared" si="782"/>
        <v>0.73819444444444449</v>
      </c>
      <c r="CO1402" s="219">
        <f t="shared" si="782"/>
        <v>6.805555555555555E-2</v>
      </c>
      <c r="CQ1402" s="219">
        <v>0.96250000000000002</v>
      </c>
      <c r="CV1402" s="219">
        <f t="shared" si="783"/>
        <v>0.84583333333333333</v>
      </c>
      <c r="CW1402" s="219">
        <f t="shared" si="783"/>
        <v>6.1111111111111109E-2</v>
      </c>
      <c r="CY1402" s="219">
        <v>0.96250000000000002</v>
      </c>
      <c r="DL1402" s="1"/>
      <c r="DM1402" s="1"/>
    </row>
    <row r="1403" spans="68:117" ht="15" hidden="1" customHeight="1">
      <c r="BP1403" s="236">
        <f ca="1"/>
        <v>0.96180555555555602</v>
      </c>
      <c r="CN1403" s="219">
        <f t="shared" si="782"/>
        <v>0.73888888888888893</v>
      </c>
      <c r="CO1403" s="219">
        <f t="shared" si="782"/>
        <v>6.8749999999999992E-2</v>
      </c>
      <c r="CQ1403" s="219">
        <v>0.96319444444444402</v>
      </c>
      <c r="CV1403" s="219">
        <f t="shared" si="783"/>
        <v>0.84652777777777777</v>
      </c>
      <c r="CW1403" s="219">
        <f t="shared" si="783"/>
        <v>6.1805555555555551E-2</v>
      </c>
      <c r="CY1403" s="219">
        <v>0.96319444444444402</v>
      </c>
      <c r="DL1403" s="1"/>
      <c r="DM1403" s="1"/>
    </row>
    <row r="1404" spans="68:117" ht="15" hidden="1" customHeight="1">
      <c r="BP1404" s="236">
        <f ca="1"/>
        <v>0.96250000000000002</v>
      </c>
      <c r="CN1404" s="219">
        <f t="shared" si="782"/>
        <v>0.73958333333333337</v>
      </c>
      <c r="CO1404" s="219">
        <f t="shared" si="782"/>
        <v>6.9444444444444448E-2</v>
      </c>
      <c r="CQ1404" s="219">
        <v>0.96388888888888902</v>
      </c>
      <c r="CV1404" s="219">
        <f t="shared" si="783"/>
        <v>0.84722222222222221</v>
      </c>
      <c r="CW1404" s="219">
        <f t="shared" si="783"/>
        <v>6.25E-2</v>
      </c>
      <c r="CY1404" s="219">
        <v>0.96388888888888902</v>
      </c>
      <c r="DL1404" s="1"/>
      <c r="DM1404" s="1"/>
    </row>
    <row r="1405" spans="68:117" ht="15" hidden="1" customHeight="1">
      <c r="BP1405" s="236">
        <f ca="1"/>
        <v>0.96319444444444402</v>
      </c>
      <c r="CN1405" s="219">
        <f t="shared" si="782"/>
        <v>0.74027777777777781</v>
      </c>
      <c r="CO1405" s="219">
        <f t="shared" si="782"/>
        <v>7.013888888888889E-2</v>
      </c>
      <c r="CQ1405" s="219">
        <v>0.96458333333333302</v>
      </c>
      <c r="CV1405" s="219">
        <f t="shared" si="783"/>
        <v>0.84791666666666665</v>
      </c>
      <c r="CW1405" s="219">
        <f t="shared" si="783"/>
        <v>6.3194444444444442E-2</v>
      </c>
      <c r="CY1405" s="219">
        <v>0.96458333333333302</v>
      </c>
      <c r="DL1405" s="1"/>
      <c r="DM1405" s="1"/>
    </row>
    <row r="1406" spans="68:117" ht="15" hidden="1" customHeight="1">
      <c r="BP1406" s="236">
        <f ca="1"/>
        <v>0.96388888888888902</v>
      </c>
      <c r="CN1406" s="219">
        <f t="shared" si="782"/>
        <v>0.74097222222222225</v>
      </c>
      <c r="CO1406" s="219">
        <f t="shared" si="782"/>
        <v>7.0833333333333331E-2</v>
      </c>
      <c r="CQ1406" s="219">
        <v>0.96527777777777801</v>
      </c>
      <c r="CV1406" s="219">
        <f t="shared" si="783"/>
        <v>0.84861111111111109</v>
      </c>
      <c r="CW1406" s="219">
        <f t="shared" si="783"/>
        <v>6.3888888888888884E-2</v>
      </c>
      <c r="CY1406" s="219">
        <v>0.96527777777777801</v>
      </c>
      <c r="DL1406" s="1"/>
      <c r="DM1406" s="1"/>
    </row>
    <row r="1407" spans="68:117" ht="15" hidden="1" customHeight="1">
      <c r="BP1407" s="236">
        <f ca="1"/>
        <v>0.96458333333333302</v>
      </c>
      <c r="CN1407" s="219">
        <f t="shared" si="782"/>
        <v>0.7416666666666667</v>
      </c>
      <c r="CO1407" s="219">
        <f t="shared" si="782"/>
        <v>7.1527777777777773E-2</v>
      </c>
      <c r="CQ1407" s="219">
        <v>0.96597222222222201</v>
      </c>
      <c r="CV1407" s="219">
        <f t="shared" si="783"/>
        <v>0.84930555555555554</v>
      </c>
      <c r="CW1407" s="219">
        <f t="shared" si="783"/>
        <v>6.4583333333333326E-2</v>
      </c>
      <c r="CY1407" s="219">
        <v>0.96597222222222201</v>
      </c>
      <c r="DL1407" s="1"/>
      <c r="DM1407" s="1"/>
    </row>
    <row r="1408" spans="68:117" ht="15" hidden="1" customHeight="1">
      <c r="BP1408" s="236">
        <f ca="1"/>
        <v>0.96527777777777801</v>
      </c>
      <c r="CN1408" s="219">
        <f t="shared" ref="CN1408:CO1423" si="784">IF(CN1407=1,TIME(0,1,0),TIME(HOUR(CN1407),MINUTE(CN1407),0)+TIME(0,1,0))</f>
        <v>0.74236111111111114</v>
      </c>
      <c r="CO1408" s="219">
        <f t="shared" si="784"/>
        <v>7.2222222222222215E-2</v>
      </c>
      <c r="CQ1408" s="219">
        <v>0.96666666666666701</v>
      </c>
      <c r="CV1408" s="219">
        <f t="shared" ref="CV1408:CW1423" si="785">IF(CV1407=1,TIME(0,1,0),TIME(HOUR(CV1407),MINUTE(CV1407),0)+TIME(0,1,0))</f>
        <v>0.85</v>
      </c>
      <c r="CW1408" s="219">
        <f t="shared" si="785"/>
        <v>6.5277777777777782E-2</v>
      </c>
      <c r="CY1408" s="219">
        <v>0.96666666666666701</v>
      </c>
      <c r="DL1408" s="1"/>
      <c r="DM1408" s="1"/>
    </row>
    <row r="1409" spans="68:117" ht="15" hidden="1" customHeight="1">
      <c r="BP1409" s="236">
        <f ca="1"/>
        <v>0.96597222222222201</v>
      </c>
      <c r="CN1409" s="219">
        <f t="shared" si="784"/>
        <v>0.74305555555555558</v>
      </c>
      <c r="CO1409" s="219">
        <f t="shared" si="784"/>
        <v>7.2916666666666657E-2</v>
      </c>
      <c r="CQ1409" s="219">
        <v>0.96736111111111101</v>
      </c>
      <c r="CV1409" s="219">
        <f t="shared" si="785"/>
        <v>0.85069444444444442</v>
      </c>
      <c r="CW1409" s="219">
        <f t="shared" si="785"/>
        <v>6.5972222222222224E-2</v>
      </c>
      <c r="CY1409" s="219">
        <v>0.96736111111111101</v>
      </c>
      <c r="DL1409" s="1"/>
      <c r="DM1409" s="1"/>
    </row>
    <row r="1410" spans="68:117" ht="15" hidden="1" customHeight="1">
      <c r="BP1410" s="236">
        <f ca="1"/>
        <v>0.96666666666666701</v>
      </c>
      <c r="CN1410" s="219">
        <f t="shared" si="784"/>
        <v>0.74375000000000002</v>
      </c>
      <c r="CO1410" s="219">
        <f t="shared" si="784"/>
        <v>7.3611111111111113E-2</v>
      </c>
      <c r="CQ1410" s="219">
        <v>0.968055555555556</v>
      </c>
      <c r="CV1410" s="219">
        <f t="shared" si="785"/>
        <v>0.85138888888888886</v>
      </c>
      <c r="CW1410" s="219">
        <f t="shared" si="785"/>
        <v>6.6666666666666666E-2</v>
      </c>
      <c r="CY1410" s="219">
        <v>0.968055555555556</v>
      </c>
      <c r="DL1410" s="1"/>
      <c r="DM1410" s="1"/>
    </row>
    <row r="1411" spans="68:117" ht="15" hidden="1" customHeight="1">
      <c r="BP1411" s="236">
        <f ca="1"/>
        <v>0.96736111111111101</v>
      </c>
      <c r="CN1411" s="219">
        <f t="shared" si="784"/>
        <v>0.74444444444444446</v>
      </c>
      <c r="CO1411" s="219">
        <f t="shared" si="784"/>
        <v>7.4305555555555555E-2</v>
      </c>
      <c r="CQ1411" s="219">
        <v>0.96875</v>
      </c>
      <c r="CV1411" s="219">
        <f t="shared" si="785"/>
        <v>0.8520833333333333</v>
      </c>
      <c r="CW1411" s="219">
        <f t="shared" si="785"/>
        <v>6.7361111111111108E-2</v>
      </c>
      <c r="CY1411" s="219">
        <v>0.96875</v>
      </c>
      <c r="DL1411" s="1"/>
      <c r="DM1411" s="1"/>
    </row>
    <row r="1412" spans="68:117" ht="15" hidden="1" customHeight="1">
      <c r="BP1412" s="236">
        <f ca="1"/>
        <v>0.968055555555556</v>
      </c>
      <c r="CN1412" s="219">
        <f t="shared" si="784"/>
        <v>0.74513888888888891</v>
      </c>
      <c r="CO1412" s="219">
        <f t="shared" si="784"/>
        <v>7.4999999999999997E-2</v>
      </c>
      <c r="CQ1412" s="219">
        <v>0.969444444444444</v>
      </c>
      <c r="CV1412" s="219">
        <f t="shared" si="785"/>
        <v>0.85277777777777775</v>
      </c>
      <c r="CW1412" s="219">
        <f t="shared" si="785"/>
        <v>6.805555555555555E-2</v>
      </c>
      <c r="CY1412" s="219">
        <v>0.969444444444444</v>
      </c>
      <c r="DL1412" s="1"/>
      <c r="DM1412" s="1"/>
    </row>
    <row r="1413" spans="68:117" ht="15" hidden="1" customHeight="1">
      <c r="BP1413" s="236">
        <f ca="1"/>
        <v>0.96875</v>
      </c>
      <c r="CN1413" s="219">
        <f t="shared" si="784"/>
        <v>0.74583333333333335</v>
      </c>
      <c r="CO1413" s="219">
        <f t="shared" si="784"/>
        <v>7.5694444444444439E-2</v>
      </c>
      <c r="CQ1413" s="219">
        <v>0.97013888888888899</v>
      </c>
      <c r="CV1413" s="219">
        <f t="shared" si="785"/>
        <v>0.85347222222222219</v>
      </c>
      <c r="CW1413" s="219">
        <f t="shared" si="785"/>
        <v>6.8749999999999992E-2</v>
      </c>
      <c r="CY1413" s="219">
        <v>0.97013888888888899</v>
      </c>
      <c r="DL1413" s="1"/>
      <c r="DM1413" s="1"/>
    </row>
    <row r="1414" spans="68:117" ht="15" hidden="1" customHeight="1">
      <c r="BP1414" s="236">
        <f ca="1"/>
        <v>0.969444444444444</v>
      </c>
      <c r="CN1414" s="219">
        <f t="shared" si="784"/>
        <v>0.74652777777777779</v>
      </c>
      <c r="CO1414" s="219">
        <f t="shared" si="784"/>
        <v>7.6388888888888881E-2</v>
      </c>
      <c r="CQ1414" s="219">
        <v>0.97083333333333299</v>
      </c>
      <c r="CV1414" s="219">
        <f t="shared" si="785"/>
        <v>0.85416666666666663</v>
      </c>
      <c r="CW1414" s="219">
        <f t="shared" si="785"/>
        <v>6.9444444444444448E-2</v>
      </c>
      <c r="CY1414" s="219">
        <v>0.97083333333333299</v>
      </c>
      <c r="DL1414" s="1"/>
      <c r="DM1414" s="1"/>
    </row>
    <row r="1415" spans="68:117" ht="15" hidden="1" customHeight="1">
      <c r="BP1415" s="236">
        <f ca="1"/>
        <v>0.97013888888888899</v>
      </c>
      <c r="CN1415" s="219">
        <f t="shared" si="784"/>
        <v>0.74722222222222223</v>
      </c>
      <c r="CO1415" s="219">
        <f t="shared" si="784"/>
        <v>7.7083333333333337E-2</v>
      </c>
      <c r="CQ1415" s="219">
        <v>0.97152777777777799</v>
      </c>
      <c r="CV1415" s="219">
        <f t="shared" si="785"/>
        <v>0.85486111111111107</v>
      </c>
      <c r="CW1415" s="219">
        <f t="shared" si="785"/>
        <v>7.013888888888889E-2</v>
      </c>
      <c r="CY1415" s="219">
        <v>0.97152777777777799</v>
      </c>
      <c r="DL1415" s="1"/>
      <c r="DM1415" s="1"/>
    </row>
    <row r="1416" spans="68:117" ht="15" hidden="1" customHeight="1">
      <c r="BP1416" s="236">
        <f ca="1"/>
        <v>0.97083333333333299</v>
      </c>
      <c r="CN1416" s="219">
        <f t="shared" si="784"/>
        <v>0.74791666666666667</v>
      </c>
      <c r="CO1416" s="219">
        <f t="shared" si="784"/>
        <v>7.7777777777777779E-2</v>
      </c>
      <c r="CQ1416" s="219">
        <v>0.97222222222222199</v>
      </c>
      <c r="CV1416" s="219">
        <f t="shared" si="785"/>
        <v>0.85555555555555551</v>
      </c>
      <c r="CW1416" s="219">
        <f t="shared" si="785"/>
        <v>7.0833333333333331E-2</v>
      </c>
      <c r="CY1416" s="219">
        <v>0.97222222222222199</v>
      </c>
      <c r="DL1416" s="1"/>
      <c r="DM1416" s="1"/>
    </row>
    <row r="1417" spans="68:117" ht="15" hidden="1" customHeight="1">
      <c r="BP1417" s="236">
        <f ca="1"/>
        <v>0.97152777777777799</v>
      </c>
      <c r="CN1417" s="219">
        <f t="shared" si="784"/>
        <v>0.74861111111111112</v>
      </c>
      <c r="CO1417" s="219">
        <f t="shared" si="784"/>
        <v>7.8472222222222221E-2</v>
      </c>
      <c r="CQ1417" s="219">
        <v>0.97291666666666698</v>
      </c>
      <c r="CV1417" s="219">
        <f t="shared" si="785"/>
        <v>0.85624999999999996</v>
      </c>
      <c r="CW1417" s="219">
        <f t="shared" si="785"/>
        <v>7.1527777777777773E-2</v>
      </c>
      <c r="CY1417" s="219">
        <v>0.97291666666666698</v>
      </c>
      <c r="DL1417" s="1"/>
      <c r="DM1417" s="1"/>
    </row>
    <row r="1418" spans="68:117" ht="15" hidden="1" customHeight="1">
      <c r="BP1418" s="236">
        <f ca="1"/>
        <v>0.97222222222222199</v>
      </c>
      <c r="CN1418" s="219">
        <f t="shared" si="784"/>
        <v>0.74930555555555556</v>
      </c>
      <c r="CO1418" s="219">
        <f t="shared" si="784"/>
        <v>7.9166666666666663E-2</v>
      </c>
      <c r="CQ1418" s="219">
        <v>0.97361111111111098</v>
      </c>
      <c r="CV1418" s="219">
        <f t="shared" si="785"/>
        <v>0.8569444444444444</v>
      </c>
      <c r="CW1418" s="219">
        <f t="shared" si="785"/>
        <v>7.2222222222222215E-2</v>
      </c>
      <c r="CY1418" s="219">
        <v>0.97361111111111098</v>
      </c>
      <c r="DL1418" s="1"/>
      <c r="DM1418" s="1"/>
    </row>
    <row r="1419" spans="68:117" ht="15" hidden="1" customHeight="1">
      <c r="BP1419" s="236">
        <f ca="1"/>
        <v>0.97291666666666698</v>
      </c>
      <c r="CN1419" s="219">
        <f t="shared" si="784"/>
        <v>0.75</v>
      </c>
      <c r="CO1419" s="219">
        <f t="shared" si="784"/>
        <v>7.9861111111111105E-2</v>
      </c>
      <c r="CQ1419" s="219">
        <v>0.97430555555555598</v>
      </c>
      <c r="CV1419" s="219">
        <f t="shared" si="785"/>
        <v>0.85763888888888884</v>
      </c>
      <c r="CW1419" s="219">
        <f t="shared" si="785"/>
        <v>7.2916666666666657E-2</v>
      </c>
      <c r="CY1419" s="219">
        <v>0.97430555555555598</v>
      </c>
      <c r="DL1419" s="1"/>
      <c r="DM1419" s="1"/>
    </row>
    <row r="1420" spans="68:117" ht="15" hidden="1" customHeight="1">
      <c r="BP1420" s="236">
        <f ca="1"/>
        <v>0.97361111111111098</v>
      </c>
      <c r="CN1420" s="219">
        <f t="shared" si="784"/>
        <v>0.75069444444444444</v>
      </c>
      <c r="CO1420" s="219">
        <f t="shared" si="784"/>
        <v>8.0555555555555547E-2</v>
      </c>
      <c r="CQ1420" s="219">
        <v>0.97499999999999998</v>
      </c>
      <c r="CV1420" s="219">
        <f t="shared" si="785"/>
        <v>0.85833333333333328</v>
      </c>
      <c r="CW1420" s="219">
        <f t="shared" si="785"/>
        <v>7.3611111111111113E-2</v>
      </c>
      <c r="CY1420" s="219">
        <v>0.97499999999999998</v>
      </c>
      <c r="DL1420" s="1"/>
      <c r="DM1420" s="1"/>
    </row>
    <row r="1421" spans="68:117" ht="15" hidden="1" customHeight="1">
      <c r="BP1421" s="236">
        <f ca="1"/>
        <v>0.97430555555555598</v>
      </c>
      <c r="CN1421" s="219">
        <f t="shared" si="784"/>
        <v>0.75138888888888888</v>
      </c>
      <c r="CO1421" s="219">
        <f t="shared" si="784"/>
        <v>8.1250000000000003E-2</v>
      </c>
      <c r="CQ1421" s="219">
        <v>0.97569444444444497</v>
      </c>
      <c r="CV1421" s="219">
        <f t="shared" si="785"/>
        <v>0.85902777777777772</v>
      </c>
      <c r="CW1421" s="219">
        <f t="shared" si="785"/>
        <v>7.4305555555555555E-2</v>
      </c>
      <c r="CY1421" s="219">
        <v>0.97569444444444497</v>
      </c>
      <c r="DL1421" s="1"/>
      <c r="DM1421" s="1"/>
    </row>
    <row r="1422" spans="68:117" ht="15" hidden="1" customHeight="1">
      <c r="BP1422" s="236">
        <f ca="1"/>
        <v>0.97499999999999998</v>
      </c>
      <c r="CN1422" s="219">
        <f t="shared" si="784"/>
        <v>0.75208333333333333</v>
      </c>
      <c r="CO1422" s="219">
        <f t="shared" si="784"/>
        <v>8.1944444444444445E-2</v>
      </c>
      <c r="CQ1422" s="219">
        <v>0.97638888888888897</v>
      </c>
      <c r="CV1422" s="219">
        <f t="shared" si="785"/>
        <v>0.85972222222222217</v>
      </c>
      <c r="CW1422" s="219">
        <f t="shared" si="785"/>
        <v>7.4999999999999997E-2</v>
      </c>
      <c r="CY1422" s="219">
        <v>0.97638888888888897</v>
      </c>
      <c r="DL1422" s="1"/>
      <c r="DM1422" s="1"/>
    </row>
    <row r="1423" spans="68:117" ht="15" hidden="1" customHeight="1">
      <c r="BP1423" s="236">
        <f ca="1"/>
        <v>0.97569444444444497</v>
      </c>
      <c r="CN1423" s="219">
        <f t="shared" si="784"/>
        <v>0.75277777777777777</v>
      </c>
      <c r="CO1423" s="219">
        <f t="shared" si="784"/>
        <v>8.2638888888888887E-2</v>
      </c>
      <c r="CQ1423" s="219">
        <v>0.97708333333333297</v>
      </c>
      <c r="CV1423" s="219">
        <f t="shared" si="785"/>
        <v>0.86041666666666672</v>
      </c>
      <c r="CW1423" s="219">
        <f t="shared" si="785"/>
        <v>7.5694444444444439E-2</v>
      </c>
      <c r="CY1423" s="219">
        <v>0.97708333333333297</v>
      </c>
      <c r="DL1423" s="1"/>
      <c r="DM1423" s="1"/>
    </row>
    <row r="1424" spans="68:117" ht="15" hidden="1" customHeight="1">
      <c r="BP1424" s="236">
        <f ca="1"/>
        <v>0.97638888888888897</v>
      </c>
      <c r="CN1424" s="219">
        <f t="shared" ref="CN1424:CO1439" si="786">IF(CN1423=1,TIME(0,1,0),TIME(HOUR(CN1423),MINUTE(CN1423),0)+TIME(0,1,0))</f>
        <v>0.75347222222222221</v>
      </c>
      <c r="CO1424" s="219">
        <f t="shared" si="786"/>
        <v>8.3333333333333329E-2</v>
      </c>
      <c r="CQ1424" s="219">
        <v>0.97777777777777797</v>
      </c>
      <c r="CV1424" s="219">
        <f t="shared" ref="CV1424:CW1439" si="787">IF(CV1423=1,TIME(0,1,0),TIME(HOUR(CV1423),MINUTE(CV1423),0)+TIME(0,1,0))</f>
        <v>0.86111111111111116</v>
      </c>
      <c r="CW1424" s="219">
        <f t="shared" si="787"/>
        <v>7.6388888888888881E-2</v>
      </c>
      <c r="CY1424" s="219">
        <v>0.97777777777777797</v>
      </c>
      <c r="DL1424" s="1"/>
      <c r="DM1424" s="1"/>
    </row>
    <row r="1425" spans="68:117" ht="15" hidden="1" customHeight="1">
      <c r="BP1425" s="236">
        <f ca="1"/>
        <v>0.97708333333333297</v>
      </c>
      <c r="CN1425" s="219">
        <f t="shared" si="786"/>
        <v>0.75416666666666665</v>
      </c>
      <c r="CO1425" s="219">
        <f t="shared" si="786"/>
        <v>8.4027777777777771E-2</v>
      </c>
      <c r="CQ1425" s="219">
        <v>0.97847222222222197</v>
      </c>
      <c r="CV1425" s="219">
        <f t="shared" si="787"/>
        <v>0.8618055555555556</v>
      </c>
      <c r="CW1425" s="219">
        <f t="shared" si="787"/>
        <v>7.7083333333333337E-2</v>
      </c>
      <c r="CY1425" s="219">
        <v>0.97847222222222197</v>
      </c>
      <c r="DL1425" s="1"/>
      <c r="DM1425" s="1"/>
    </row>
    <row r="1426" spans="68:117" ht="15" hidden="1" customHeight="1">
      <c r="BP1426" s="236">
        <f ca="1"/>
        <v>0.97777777777777797</v>
      </c>
      <c r="CN1426" s="219">
        <f t="shared" si="786"/>
        <v>0.75486111111111109</v>
      </c>
      <c r="CO1426" s="219">
        <f t="shared" si="786"/>
        <v>8.4722222222222227E-2</v>
      </c>
      <c r="CQ1426" s="219">
        <v>0.97916666666666696</v>
      </c>
      <c r="CV1426" s="219">
        <f t="shared" si="787"/>
        <v>0.86250000000000004</v>
      </c>
      <c r="CW1426" s="219">
        <f t="shared" si="787"/>
        <v>7.7777777777777779E-2</v>
      </c>
      <c r="CY1426" s="219">
        <v>0.97916666666666696</v>
      </c>
      <c r="DL1426" s="1"/>
      <c r="DM1426" s="1"/>
    </row>
    <row r="1427" spans="68:117" ht="15" hidden="1" customHeight="1">
      <c r="BP1427" s="236">
        <f ca="1"/>
        <v>0.97847222222222197</v>
      </c>
      <c r="CN1427" s="219">
        <f t="shared" si="786"/>
        <v>0.75555555555555554</v>
      </c>
      <c r="CO1427" s="219">
        <f t="shared" si="786"/>
        <v>8.5416666666666669E-2</v>
      </c>
      <c r="CQ1427" s="219">
        <v>0.97986111111111096</v>
      </c>
      <c r="CV1427" s="219">
        <f t="shared" si="787"/>
        <v>0.86319444444444449</v>
      </c>
      <c r="CW1427" s="219">
        <f t="shared" si="787"/>
        <v>7.8472222222222221E-2</v>
      </c>
      <c r="CY1427" s="219">
        <v>0.97986111111111096</v>
      </c>
      <c r="DL1427" s="1"/>
      <c r="DM1427" s="1"/>
    </row>
    <row r="1428" spans="68:117" ht="15" hidden="1" customHeight="1">
      <c r="BP1428" s="236">
        <f ca="1"/>
        <v>0.97916666666666696</v>
      </c>
      <c r="CN1428" s="219">
        <f t="shared" si="786"/>
        <v>0.75624999999999998</v>
      </c>
      <c r="CO1428" s="219">
        <f t="shared" si="786"/>
        <v>8.611111111111111E-2</v>
      </c>
      <c r="CQ1428" s="219">
        <v>0.98055555555555596</v>
      </c>
      <c r="CV1428" s="219">
        <f t="shared" si="787"/>
        <v>0.86388888888888893</v>
      </c>
      <c r="CW1428" s="219">
        <f t="shared" si="787"/>
        <v>7.9166666666666663E-2</v>
      </c>
      <c r="CY1428" s="219">
        <v>0.98055555555555596</v>
      </c>
      <c r="DL1428" s="1"/>
      <c r="DM1428" s="1"/>
    </row>
    <row r="1429" spans="68:117" ht="15" hidden="1" customHeight="1">
      <c r="BP1429" s="236">
        <f ca="1"/>
        <v>0.97986111111111096</v>
      </c>
      <c r="CN1429" s="219">
        <f t="shared" si="786"/>
        <v>0.75694444444444442</v>
      </c>
      <c r="CO1429" s="219">
        <f t="shared" si="786"/>
        <v>8.6805555555555552E-2</v>
      </c>
      <c r="CQ1429" s="219">
        <v>0.98124999999999996</v>
      </c>
      <c r="CV1429" s="219">
        <f t="shared" si="787"/>
        <v>0.86458333333333337</v>
      </c>
      <c r="CW1429" s="219">
        <f t="shared" si="787"/>
        <v>7.9861111111111105E-2</v>
      </c>
      <c r="CY1429" s="219">
        <v>0.98124999999999996</v>
      </c>
      <c r="DL1429" s="1"/>
      <c r="DM1429" s="1"/>
    </row>
    <row r="1430" spans="68:117" ht="15" hidden="1" customHeight="1">
      <c r="BP1430" s="236">
        <f ca="1"/>
        <v>0.98055555555555596</v>
      </c>
      <c r="CN1430" s="219">
        <f t="shared" si="786"/>
        <v>0.75763888888888886</v>
      </c>
      <c r="CO1430" s="219">
        <f t="shared" si="786"/>
        <v>8.7499999999999994E-2</v>
      </c>
      <c r="CQ1430" s="219">
        <v>0.98194444444444495</v>
      </c>
      <c r="CV1430" s="219">
        <f t="shared" si="787"/>
        <v>0.86527777777777781</v>
      </c>
      <c r="CW1430" s="219">
        <f t="shared" si="787"/>
        <v>8.0555555555555547E-2</v>
      </c>
      <c r="CY1430" s="219">
        <v>0.98194444444444495</v>
      </c>
      <c r="DL1430" s="1"/>
      <c r="DM1430" s="1"/>
    </row>
    <row r="1431" spans="68:117" ht="15" hidden="1" customHeight="1">
      <c r="BP1431" s="236">
        <f ca="1"/>
        <v>0.98124999999999996</v>
      </c>
      <c r="CN1431" s="219">
        <f t="shared" si="786"/>
        <v>0.7583333333333333</v>
      </c>
      <c r="CO1431" s="219">
        <f t="shared" si="786"/>
        <v>8.8194444444444436E-2</v>
      </c>
      <c r="CQ1431" s="219">
        <v>0.98263888888888895</v>
      </c>
      <c r="CV1431" s="219">
        <f t="shared" si="787"/>
        <v>0.86597222222222225</v>
      </c>
      <c r="CW1431" s="219">
        <f t="shared" si="787"/>
        <v>8.1250000000000003E-2</v>
      </c>
      <c r="CY1431" s="219">
        <v>0.98263888888888895</v>
      </c>
      <c r="DL1431" s="1"/>
      <c r="DM1431" s="1"/>
    </row>
    <row r="1432" spans="68:117" ht="15" hidden="1" customHeight="1">
      <c r="BP1432" s="236">
        <f ca="1"/>
        <v>0.98194444444444495</v>
      </c>
      <c r="CN1432" s="219">
        <f t="shared" si="786"/>
        <v>0.75902777777777775</v>
      </c>
      <c r="CO1432" s="219">
        <f t="shared" si="786"/>
        <v>8.8888888888888892E-2</v>
      </c>
      <c r="CQ1432" s="219">
        <v>0.98333333333333295</v>
      </c>
      <c r="CV1432" s="219">
        <f t="shared" si="787"/>
        <v>0.8666666666666667</v>
      </c>
      <c r="CW1432" s="219">
        <f t="shared" si="787"/>
        <v>8.1944444444444445E-2</v>
      </c>
      <c r="CY1432" s="219">
        <v>0.98333333333333295</v>
      </c>
      <c r="DL1432" s="1"/>
      <c r="DM1432" s="1"/>
    </row>
    <row r="1433" spans="68:117" ht="15" hidden="1" customHeight="1">
      <c r="BP1433" s="236">
        <f ca="1"/>
        <v>0.98263888888888895</v>
      </c>
      <c r="CN1433" s="219">
        <f t="shared" si="786"/>
        <v>0.75972222222222219</v>
      </c>
      <c r="CO1433" s="219">
        <f t="shared" si="786"/>
        <v>8.9583333333333334E-2</v>
      </c>
      <c r="CQ1433" s="219">
        <v>0.98402777777777795</v>
      </c>
      <c r="CV1433" s="219">
        <f t="shared" si="787"/>
        <v>0.86736111111111114</v>
      </c>
      <c r="CW1433" s="219">
        <f t="shared" si="787"/>
        <v>8.2638888888888887E-2</v>
      </c>
      <c r="CY1433" s="219">
        <v>0.98402777777777795</v>
      </c>
      <c r="DL1433" s="1"/>
      <c r="DM1433" s="1"/>
    </row>
    <row r="1434" spans="68:117" ht="15" hidden="1" customHeight="1">
      <c r="BP1434" s="236">
        <f ca="1"/>
        <v>0.98333333333333295</v>
      </c>
      <c r="CN1434" s="219">
        <f t="shared" si="786"/>
        <v>0.76041666666666663</v>
      </c>
      <c r="CO1434" s="219">
        <f t="shared" si="786"/>
        <v>9.0277777777777776E-2</v>
      </c>
      <c r="CQ1434" s="219">
        <v>0.98472222222222205</v>
      </c>
      <c r="CV1434" s="219">
        <f t="shared" si="787"/>
        <v>0.86805555555555558</v>
      </c>
      <c r="CW1434" s="219">
        <f t="shared" si="787"/>
        <v>8.3333333333333329E-2</v>
      </c>
      <c r="CY1434" s="219">
        <v>0.98472222222222205</v>
      </c>
      <c r="DL1434" s="1"/>
      <c r="DM1434" s="1"/>
    </row>
    <row r="1435" spans="68:117" ht="15" hidden="1" customHeight="1">
      <c r="BP1435" s="236">
        <f ca="1"/>
        <v>0.98402777777777795</v>
      </c>
      <c r="CN1435" s="219">
        <f t="shared" si="786"/>
        <v>0.76111111111111107</v>
      </c>
      <c r="CO1435" s="219">
        <f t="shared" si="786"/>
        <v>9.0972222222222218E-2</v>
      </c>
      <c r="CQ1435" s="219">
        <v>0.98541666666666705</v>
      </c>
      <c r="CV1435" s="219">
        <f t="shared" si="787"/>
        <v>0.86875000000000002</v>
      </c>
      <c r="CW1435" s="219">
        <f t="shared" si="787"/>
        <v>8.4027777777777771E-2</v>
      </c>
      <c r="CY1435" s="219">
        <v>0.98541666666666705</v>
      </c>
      <c r="DL1435" s="1"/>
      <c r="DM1435" s="1"/>
    </row>
    <row r="1436" spans="68:117" ht="15" hidden="1" customHeight="1">
      <c r="BP1436" s="236">
        <f ca="1"/>
        <v>0.98472222222222205</v>
      </c>
      <c r="CN1436" s="219">
        <f t="shared" si="786"/>
        <v>0.76180555555555551</v>
      </c>
      <c r="CO1436" s="219">
        <f t="shared" si="786"/>
        <v>9.166666666666666E-2</v>
      </c>
      <c r="CQ1436" s="219">
        <v>0.98611111111111105</v>
      </c>
      <c r="CV1436" s="219">
        <f t="shared" si="787"/>
        <v>0.86944444444444446</v>
      </c>
      <c r="CW1436" s="219">
        <f t="shared" si="787"/>
        <v>8.4722222222222227E-2</v>
      </c>
      <c r="CY1436" s="219">
        <v>0.98611111111111105</v>
      </c>
      <c r="DL1436" s="1"/>
      <c r="DM1436" s="1"/>
    </row>
    <row r="1437" spans="68:117" ht="15" hidden="1" customHeight="1">
      <c r="BP1437" s="236">
        <f ca="1"/>
        <v>0.98541666666666705</v>
      </c>
      <c r="CN1437" s="219">
        <f t="shared" si="786"/>
        <v>0.76249999999999996</v>
      </c>
      <c r="CO1437" s="219">
        <f t="shared" si="786"/>
        <v>9.2361111111111102E-2</v>
      </c>
      <c r="CQ1437" s="219">
        <v>0.98680555555555605</v>
      </c>
      <c r="CV1437" s="219">
        <f t="shared" si="787"/>
        <v>0.87013888888888891</v>
      </c>
      <c r="CW1437" s="219">
        <f t="shared" si="787"/>
        <v>8.5416666666666669E-2</v>
      </c>
      <c r="CY1437" s="219">
        <v>0.98680555555555605</v>
      </c>
      <c r="DL1437" s="1"/>
      <c r="DM1437" s="1"/>
    </row>
    <row r="1438" spans="68:117" ht="15" hidden="1" customHeight="1">
      <c r="BP1438" s="236">
        <f ca="1"/>
        <v>0.98611111111111105</v>
      </c>
      <c r="CN1438" s="219">
        <f t="shared" si="786"/>
        <v>0.7631944444444444</v>
      </c>
      <c r="CO1438" s="219">
        <f t="shared" si="786"/>
        <v>9.3055555555555558E-2</v>
      </c>
      <c r="CQ1438" s="219">
        <v>0.98750000000000004</v>
      </c>
      <c r="CV1438" s="219">
        <f t="shared" si="787"/>
        <v>0.87083333333333335</v>
      </c>
      <c r="CW1438" s="219">
        <f t="shared" si="787"/>
        <v>8.611111111111111E-2</v>
      </c>
      <c r="CY1438" s="219">
        <v>0.98750000000000004</v>
      </c>
      <c r="DL1438" s="1"/>
      <c r="DM1438" s="1"/>
    </row>
    <row r="1439" spans="68:117" ht="15" hidden="1" customHeight="1">
      <c r="BP1439" s="236">
        <f ca="1"/>
        <v>0.98680555555555605</v>
      </c>
      <c r="CN1439" s="219">
        <f t="shared" si="786"/>
        <v>0.76388888888888884</v>
      </c>
      <c r="CO1439" s="219">
        <f t="shared" si="786"/>
        <v>9.375E-2</v>
      </c>
      <c r="CQ1439" s="219">
        <v>0.98819444444444404</v>
      </c>
      <c r="CV1439" s="219">
        <f t="shared" si="787"/>
        <v>0.87152777777777779</v>
      </c>
      <c r="CW1439" s="219">
        <f t="shared" si="787"/>
        <v>8.6805555555555552E-2</v>
      </c>
      <c r="CY1439" s="219">
        <v>0.98819444444444404</v>
      </c>
      <c r="DL1439" s="1"/>
      <c r="DM1439" s="1"/>
    </row>
    <row r="1440" spans="68:117" ht="15" hidden="1" customHeight="1">
      <c r="BP1440" s="236">
        <f ca="1"/>
        <v>0.98750000000000004</v>
      </c>
      <c r="CN1440" s="219">
        <f t="shared" ref="CN1440:CO1453" si="788">IF(CN1439=1,TIME(0,1,0),TIME(HOUR(CN1439),MINUTE(CN1439),0)+TIME(0,1,0))</f>
        <v>0.76458333333333328</v>
      </c>
      <c r="CO1440" s="219">
        <f t="shared" si="788"/>
        <v>9.4444444444444442E-2</v>
      </c>
      <c r="CQ1440" s="219">
        <v>0.98888888888888904</v>
      </c>
      <c r="CV1440" s="219">
        <f t="shared" ref="CV1440:CW1453" si="789">IF(CV1439=1,TIME(0,1,0),TIME(HOUR(CV1439),MINUTE(CV1439),0)+TIME(0,1,0))</f>
        <v>0.87222222222222223</v>
      </c>
      <c r="CW1440" s="219">
        <f t="shared" si="789"/>
        <v>8.7499999999999994E-2</v>
      </c>
      <c r="CY1440" s="219">
        <v>0.98888888888888904</v>
      </c>
      <c r="DL1440" s="1"/>
      <c r="DM1440" s="1"/>
    </row>
    <row r="1441" spans="68:117" ht="15" hidden="1" customHeight="1">
      <c r="BP1441" s="236">
        <f ca="1"/>
        <v>0.98819444444444404</v>
      </c>
      <c r="CN1441" s="219">
        <f t="shared" si="788"/>
        <v>0.76527777777777772</v>
      </c>
      <c r="CO1441" s="219">
        <f t="shared" si="788"/>
        <v>9.5138888888888884E-2</v>
      </c>
      <c r="CQ1441" s="219">
        <v>0.98958333333333304</v>
      </c>
      <c r="CV1441" s="219">
        <f t="shared" si="789"/>
        <v>0.87291666666666667</v>
      </c>
      <c r="CW1441" s="219">
        <f t="shared" si="789"/>
        <v>8.8194444444444436E-2</v>
      </c>
      <c r="CY1441" s="219">
        <v>0.98958333333333304</v>
      </c>
      <c r="DL1441" s="1"/>
      <c r="DM1441" s="1"/>
    </row>
    <row r="1442" spans="68:117" ht="15" hidden="1" customHeight="1">
      <c r="BP1442" s="236">
        <f ca="1"/>
        <v>0.98888888888888904</v>
      </c>
      <c r="CN1442" s="219">
        <f t="shared" si="788"/>
        <v>0.76597222222222217</v>
      </c>
      <c r="CO1442" s="219">
        <f t="shared" si="788"/>
        <v>9.5833333333333326E-2</v>
      </c>
      <c r="CQ1442" s="219">
        <v>0.99027777777777803</v>
      </c>
      <c r="CV1442" s="219">
        <f t="shared" si="789"/>
        <v>0.87361111111111112</v>
      </c>
      <c r="CW1442" s="219">
        <f t="shared" si="789"/>
        <v>8.8888888888888892E-2</v>
      </c>
      <c r="CY1442" s="219">
        <v>0.99027777777777803</v>
      </c>
      <c r="DL1442" s="1"/>
      <c r="DM1442" s="1"/>
    </row>
    <row r="1443" spans="68:117" ht="15" hidden="1" customHeight="1">
      <c r="BP1443" s="236">
        <f ca="1"/>
        <v>0.98958333333333304</v>
      </c>
      <c r="CN1443" s="219">
        <f t="shared" si="788"/>
        <v>0.76666666666666672</v>
      </c>
      <c r="CO1443" s="219">
        <f t="shared" si="788"/>
        <v>9.6527777777777782E-2</v>
      </c>
      <c r="CQ1443" s="219">
        <v>0.99097222222222203</v>
      </c>
      <c r="CV1443" s="219">
        <f t="shared" si="789"/>
        <v>0.87430555555555556</v>
      </c>
      <c r="CW1443" s="219">
        <f t="shared" si="789"/>
        <v>8.9583333333333334E-2</v>
      </c>
      <c r="CY1443" s="219">
        <v>0.99097222222222203</v>
      </c>
      <c r="DL1443" s="1"/>
      <c r="DM1443" s="1"/>
    </row>
    <row r="1444" spans="68:117" ht="15" hidden="1" customHeight="1">
      <c r="BP1444" s="236">
        <f ca="1"/>
        <v>0.99027777777777803</v>
      </c>
      <c r="CN1444" s="219">
        <f t="shared" si="788"/>
        <v>0.76736111111111116</v>
      </c>
      <c r="CO1444" s="219">
        <f t="shared" si="788"/>
        <v>9.7222222222222224E-2</v>
      </c>
      <c r="CQ1444" s="219">
        <v>0.99166666666666703</v>
      </c>
      <c r="CV1444" s="219">
        <f t="shared" si="789"/>
        <v>0.875</v>
      </c>
      <c r="CW1444" s="219">
        <f t="shared" si="789"/>
        <v>9.0277777777777776E-2</v>
      </c>
      <c r="CY1444" s="219">
        <v>0.99166666666666703</v>
      </c>
      <c r="DL1444" s="1"/>
      <c r="DM1444" s="1"/>
    </row>
    <row r="1445" spans="68:117" ht="15" hidden="1" customHeight="1">
      <c r="BP1445" s="236">
        <f ca="1"/>
        <v>0.99097222222222203</v>
      </c>
      <c r="CN1445" s="219">
        <f t="shared" si="788"/>
        <v>0.7680555555555556</v>
      </c>
      <c r="CO1445" s="219">
        <f t="shared" si="788"/>
        <v>9.7916666666666666E-2</v>
      </c>
      <c r="CQ1445" s="219">
        <v>0.99236111111111103</v>
      </c>
      <c r="CV1445" s="219">
        <f t="shared" si="789"/>
        <v>0.87569444444444444</v>
      </c>
      <c r="CW1445" s="219">
        <f t="shared" si="789"/>
        <v>9.0972222222222218E-2</v>
      </c>
      <c r="CY1445" s="219">
        <v>0.99236111111111103</v>
      </c>
      <c r="DL1445" s="1"/>
      <c r="DM1445" s="1"/>
    </row>
    <row r="1446" spans="68:117" ht="15" hidden="1" customHeight="1">
      <c r="BP1446" s="236">
        <f ca="1"/>
        <v>0.99166666666666703</v>
      </c>
      <c r="CN1446" s="219">
        <f t="shared" si="788"/>
        <v>0.76875000000000004</v>
      </c>
      <c r="CO1446" s="219">
        <f t="shared" si="788"/>
        <v>9.8611111111111108E-2</v>
      </c>
      <c r="CQ1446" s="219">
        <v>0.99305555555555602</v>
      </c>
      <c r="CV1446" s="219">
        <f t="shared" si="789"/>
        <v>0.87638888888888888</v>
      </c>
      <c r="CW1446" s="219">
        <f t="shared" si="789"/>
        <v>9.166666666666666E-2</v>
      </c>
      <c r="CY1446" s="219">
        <v>0.99305555555555602</v>
      </c>
      <c r="DL1446" s="1"/>
      <c r="DM1446" s="1"/>
    </row>
    <row r="1447" spans="68:117" ht="15" hidden="1" customHeight="1">
      <c r="BP1447" s="236">
        <f ca="1"/>
        <v>0.99236111111111103</v>
      </c>
      <c r="CN1447" s="219">
        <f t="shared" si="788"/>
        <v>0.76944444444444449</v>
      </c>
      <c r="CO1447" s="219">
        <f t="shared" si="788"/>
        <v>9.930555555555555E-2</v>
      </c>
      <c r="CQ1447" s="219">
        <v>0.99375000000000002</v>
      </c>
      <c r="CV1447" s="219">
        <f t="shared" si="789"/>
        <v>0.87708333333333333</v>
      </c>
      <c r="CW1447" s="219">
        <f t="shared" si="789"/>
        <v>9.2361111111111102E-2</v>
      </c>
      <c r="CY1447" s="219">
        <v>0.99375000000000002</v>
      </c>
      <c r="DL1447" s="1"/>
      <c r="DM1447" s="1"/>
    </row>
    <row r="1448" spans="68:117" ht="15" hidden="1" customHeight="1">
      <c r="BP1448" s="236">
        <f ca="1"/>
        <v>0.99305555555555602</v>
      </c>
      <c r="CN1448" s="219">
        <f t="shared" si="788"/>
        <v>0.77013888888888893</v>
      </c>
      <c r="CO1448" s="219">
        <f t="shared" si="788"/>
        <v>9.9999999999999992E-2</v>
      </c>
      <c r="CQ1448" s="219">
        <v>0.99444444444444402</v>
      </c>
      <c r="CV1448" s="219">
        <f t="shared" si="789"/>
        <v>0.87777777777777777</v>
      </c>
      <c r="CW1448" s="219">
        <f t="shared" si="789"/>
        <v>9.3055555555555558E-2</v>
      </c>
      <c r="CY1448" s="219">
        <v>0.99444444444444402</v>
      </c>
      <c r="DL1448" s="1"/>
      <c r="DM1448" s="1"/>
    </row>
    <row r="1449" spans="68:117" ht="15" hidden="1" customHeight="1">
      <c r="BP1449" s="236">
        <f ca="1"/>
        <v>0.99375000000000002</v>
      </c>
      <c r="CN1449" s="219">
        <f t="shared" si="788"/>
        <v>0.77083333333333337</v>
      </c>
      <c r="CO1449" s="219">
        <f t="shared" si="788"/>
        <v>0.10069444444444445</v>
      </c>
      <c r="CQ1449" s="219">
        <v>0.99513888888888902</v>
      </c>
      <c r="CV1449" s="219">
        <f t="shared" si="789"/>
        <v>0.87847222222222221</v>
      </c>
      <c r="CW1449" s="219">
        <f t="shared" si="789"/>
        <v>9.375E-2</v>
      </c>
      <c r="CY1449" s="219">
        <v>0.99513888888888902</v>
      </c>
      <c r="DL1449" s="1"/>
      <c r="DM1449" s="1"/>
    </row>
    <row r="1450" spans="68:117" ht="15" hidden="1" customHeight="1">
      <c r="BP1450" s="236">
        <f ca="1"/>
        <v>0.99444444444444402</v>
      </c>
      <c r="CN1450" s="219">
        <f t="shared" si="788"/>
        <v>0.77152777777777781</v>
      </c>
      <c r="CO1450" s="219">
        <f t="shared" si="788"/>
        <v>0.10138888888888889</v>
      </c>
      <c r="CQ1450" s="219">
        <v>0.99583333333333302</v>
      </c>
      <c r="CV1450" s="219">
        <f t="shared" si="789"/>
        <v>0.87916666666666665</v>
      </c>
      <c r="CW1450" s="219">
        <f t="shared" si="789"/>
        <v>9.4444444444444442E-2</v>
      </c>
      <c r="CY1450" s="219">
        <v>0.99583333333333302</v>
      </c>
      <c r="DL1450" s="1"/>
      <c r="DM1450" s="1"/>
    </row>
    <row r="1451" spans="68:117" ht="15" hidden="1" customHeight="1">
      <c r="BP1451" s="236">
        <f ca="1"/>
        <v>0.99513888888888902</v>
      </c>
      <c r="CN1451" s="219">
        <f t="shared" si="788"/>
        <v>0.77222222222222225</v>
      </c>
      <c r="CO1451" s="219">
        <f t="shared" si="788"/>
        <v>0.10208333333333333</v>
      </c>
      <c r="CQ1451" s="219">
        <v>0.99652777777777801</v>
      </c>
      <c r="CV1451" s="219">
        <f t="shared" si="789"/>
        <v>0.87986111111111109</v>
      </c>
      <c r="CW1451" s="219">
        <f t="shared" si="789"/>
        <v>9.5138888888888884E-2</v>
      </c>
      <c r="CY1451" s="219">
        <v>0.99652777777777801</v>
      </c>
      <c r="DL1451" s="1"/>
      <c r="DM1451" s="1"/>
    </row>
    <row r="1452" spans="68:117" ht="15" hidden="1" customHeight="1">
      <c r="BP1452" s="236">
        <f ca="1"/>
        <v>0.99583333333333302</v>
      </c>
      <c r="CN1452" s="219">
        <f t="shared" si="788"/>
        <v>0.7729166666666667</v>
      </c>
      <c r="CO1452" s="219">
        <f t="shared" si="788"/>
        <v>0.10277777777777777</v>
      </c>
      <c r="CQ1452" s="219">
        <v>0.99722222222222201</v>
      </c>
      <c r="CV1452" s="219">
        <f t="shared" si="789"/>
        <v>0.88055555555555554</v>
      </c>
      <c r="CW1452" s="219">
        <f t="shared" si="789"/>
        <v>9.5833333333333326E-2</v>
      </c>
      <c r="CY1452" s="219">
        <v>0.99722222222222201</v>
      </c>
      <c r="DL1452" s="1"/>
      <c r="DM1452" s="1"/>
    </row>
    <row r="1453" spans="68:117" ht="15" hidden="1" customHeight="1">
      <c r="BP1453" s="236">
        <f ca="1"/>
        <v>0.99652777777777801</v>
      </c>
      <c r="CN1453" s="219">
        <f t="shared" si="788"/>
        <v>0.77361111111111114</v>
      </c>
      <c r="CO1453" s="219">
        <f t="shared" si="788"/>
        <v>0.10347222222222222</v>
      </c>
      <c r="CQ1453" s="219">
        <v>0.99791666666666701</v>
      </c>
      <c r="CV1453" s="219">
        <f t="shared" si="789"/>
        <v>0.88124999999999998</v>
      </c>
      <c r="CW1453" s="219">
        <f t="shared" si="789"/>
        <v>9.6527777777777782E-2</v>
      </c>
      <c r="CY1453" s="219">
        <v>0.99791666666666701</v>
      </c>
      <c r="DL1453" s="1"/>
      <c r="DM1453" s="1"/>
    </row>
    <row r="1454" spans="68:117" ht="15" hidden="1" customHeight="1">
      <c r="BP1454" s="236">
        <f ca="1"/>
        <v>0.99722222222222201</v>
      </c>
      <c r="CQ1454" s="219">
        <v>0.99861111111111101</v>
      </c>
      <c r="CY1454" s="219">
        <v>0.99861111111111101</v>
      </c>
      <c r="DL1454" s="1"/>
      <c r="DM1454" s="1"/>
    </row>
    <row r="1455" spans="68:117" ht="15" hidden="1" customHeight="1">
      <c r="BP1455" s="236">
        <f ca="1"/>
        <v>0.99791666666666701</v>
      </c>
      <c r="CQ1455" s="219">
        <v>0.999305555555556</v>
      </c>
      <c r="CY1455" s="219">
        <v>0.999305555555556</v>
      </c>
      <c r="DL1455" s="1"/>
      <c r="DM1455" s="1"/>
    </row>
    <row r="1456" spans="68:117" ht="15" hidden="1" customHeight="1">
      <c r="BP1456" s="236">
        <f ca="1"/>
        <v>0.99861111111111101</v>
      </c>
      <c r="CQ1456" s="219">
        <v>0</v>
      </c>
      <c r="CY1456" s="219">
        <v>0</v>
      </c>
      <c r="DL1456" s="1"/>
      <c r="DM1456" s="1"/>
    </row>
    <row r="1457" spans="68:117" ht="15" hidden="1" customHeight="1">
      <c r="BP1457" s="236">
        <f ca="1"/>
        <v>0.999305555555556</v>
      </c>
      <c r="CQ1457" s="219">
        <v>6.9444444444444447E-4</v>
      </c>
      <c r="CY1457" s="219">
        <v>6.9444444444444447E-4</v>
      </c>
      <c r="DL1457" s="1"/>
      <c r="DM1457" s="1"/>
    </row>
    <row r="1458" spans="68:117" ht="15" hidden="1" customHeight="1">
      <c r="BP1458" s="236">
        <f ca="1"/>
        <v>1</v>
      </c>
      <c r="CQ1458" s="219">
        <v>1.38888888888889E-3</v>
      </c>
      <c r="CY1458" s="219">
        <v>1.38888888888889E-3</v>
      </c>
      <c r="DL1458" s="1"/>
      <c r="DM1458" s="1"/>
    </row>
    <row r="1459" spans="68:117" ht="15" hidden="1" customHeight="1">
      <c r="BP1459" s="236">
        <f ca="1"/>
        <v>1.0006944444444399</v>
      </c>
      <c r="CQ1459" s="219">
        <v>2.0833333333333298E-3</v>
      </c>
      <c r="CY1459" s="219">
        <v>2.0833333333333298E-3</v>
      </c>
      <c r="DL1459" s="1"/>
      <c r="DM1459" s="1"/>
    </row>
    <row r="1460" spans="68:117" ht="15" hidden="1" customHeight="1">
      <c r="BP1460" s="236">
        <f ca="1"/>
        <v>1.00138888888889</v>
      </c>
      <c r="CQ1460" s="219">
        <v>2.7777777777777801E-3</v>
      </c>
      <c r="CY1460" s="219">
        <v>2.7777777777777801E-3</v>
      </c>
      <c r="DL1460" s="1"/>
      <c r="DM1460" s="1"/>
    </row>
    <row r="1461" spans="68:117" ht="15" hidden="1" customHeight="1">
      <c r="BP1461" s="236">
        <f ca="1"/>
        <v>1.0020833333333301</v>
      </c>
      <c r="CQ1461" s="219">
        <v>3.4722222222222199E-3</v>
      </c>
      <c r="CY1461" s="219">
        <v>3.4722222222222199E-3</v>
      </c>
      <c r="DL1461" s="1"/>
      <c r="DM1461" s="1"/>
    </row>
    <row r="1462" spans="68:117" ht="15" hidden="1" customHeight="1">
      <c r="BP1462" s="236">
        <f ca="1"/>
        <v>1.00277777777778</v>
      </c>
      <c r="CQ1462" s="219">
        <v>4.1666666666666701E-3</v>
      </c>
      <c r="CY1462" s="219">
        <v>4.1666666666666701E-3</v>
      </c>
      <c r="DL1462" s="1"/>
      <c r="DM1462" s="1"/>
    </row>
    <row r="1463" spans="68:117" ht="15" hidden="1" customHeight="1">
      <c r="BP1463" s="236">
        <f ca="1"/>
        <v>1.0034722222222201</v>
      </c>
      <c r="CQ1463" s="219">
        <v>4.8611111111111103E-3</v>
      </c>
      <c r="CY1463" s="219">
        <v>4.8611111111111103E-3</v>
      </c>
      <c r="DL1463" s="1"/>
      <c r="DM1463" s="1"/>
    </row>
    <row r="1464" spans="68:117" ht="15" hidden="1" customHeight="1">
      <c r="BP1464" s="236">
        <f ca="1"/>
        <v>1.00416666666667</v>
      </c>
      <c r="CQ1464" s="219">
        <v>5.5555555555555601E-3</v>
      </c>
      <c r="CY1464" s="219">
        <v>5.5555555555555601E-3</v>
      </c>
      <c r="DL1464" s="1"/>
      <c r="DM1464" s="1"/>
    </row>
    <row r="1465" spans="68:117" ht="15" hidden="1" customHeight="1">
      <c r="BP1465" s="236">
        <f ca="1"/>
        <v>1.0048611111111101</v>
      </c>
      <c r="CQ1465" s="219">
        <v>6.2500000000000003E-3</v>
      </c>
      <c r="CY1465" s="219">
        <v>6.2500000000000003E-3</v>
      </c>
      <c r="DL1465" s="1"/>
      <c r="DM1465" s="1"/>
    </row>
    <row r="1466" spans="68:117" ht="15" hidden="1" customHeight="1">
      <c r="BP1466" s="236">
        <f ca="1"/>
        <v>1.00555555555556</v>
      </c>
      <c r="CQ1466" s="219">
        <v>6.9444444444444397E-3</v>
      </c>
      <c r="CY1466" s="219">
        <v>6.9444444444444397E-3</v>
      </c>
      <c r="DL1466" s="1"/>
      <c r="DM1466" s="1"/>
    </row>
    <row r="1467" spans="68:117" ht="15" hidden="1" customHeight="1">
      <c r="BP1467" s="236">
        <f ca="1"/>
        <v>1.0062500000000001</v>
      </c>
      <c r="CQ1467" s="219">
        <v>7.6388888888888904E-3</v>
      </c>
      <c r="CY1467" s="219">
        <v>7.6388888888888904E-3</v>
      </c>
      <c r="DL1467" s="1"/>
      <c r="DM1467" s="1"/>
    </row>
    <row r="1468" spans="68:117" ht="15" hidden="1" customHeight="1">
      <c r="BP1468" s="236">
        <f ca="1"/>
        <v>1.00694444444444</v>
      </c>
      <c r="CQ1468" s="219">
        <v>8.3333333333333297E-3</v>
      </c>
      <c r="CY1468" s="219">
        <v>8.3333333333333297E-3</v>
      </c>
      <c r="DL1468" s="1"/>
      <c r="DM1468" s="1"/>
    </row>
    <row r="1469" spans="68:117" ht="15" hidden="1" customHeight="1">
      <c r="BP1469" s="236">
        <f ca="1"/>
        <v>1.0076388888888901</v>
      </c>
      <c r="CQ1469" s="219">
        <v>9.0277777777777804E-3</v>
      </c>
      <c r="CY1469" s="219">
        <v>9.0277777777777804E-3</v>
      </c>
      <c r="DL1469" s="1"/>
      <c r="DM1469" s="1"/>
    </row>
    <row r="1470" spans="68:117" ht="15" hidden="1" customHeight="1">
      <c r="BP1470" s="236">
        <f ca="1"/>
        <v>1.00833333333333</v>
      </c>
      <c r="CQ1470" s="219">
        <v>9.7222222222222206E-3</v>
      </c>
      <c r="CY1470" s="219">
        <v>9.7222222222222206E-3</v>
      </c>
      <c r="DL1470" s="1"/>
      <c r="DM1470" s="1"/>
    </row>
    <row r="1471" spans="68:117" ht="15" hidden="1" customHeight="1">
      <c r="BP1471" s="236">
        <f ca="1"/>
        <v>1.0090277777777801</v>
      </c>
      <c r="CQ1471" s="219">
        <v>1.0416666666666701E-2</v>
      </c>
      <c r="CY1471" s="219">
        <v>1.0416666666666701E-2</v>
      </c>
      <c r="DL1471" s="1"/>
      <c r="DM1471" s="1"/>
    </row>
    <row r="1472" spans="68:117" ht="15" hidden="1" customHeight="1">
      <c r="BP1472" s="236">
        <f ca="1"/>
        <v>1.00972222222222</v>
      </c>
      <c r="CQ1472" s="219">
        <v>1.1111111111111099E-2</v>
      </c>
      <c r="CY1472" s="219">
        <v>1.1111111111111099E-2</v>
      </c>
      <c r="DL1472" s="1"/>
      <c r="DM1472" s="1"/>
    </row>
    <row r="1473" spans="68:117" ht="15" hidden="1" customHeight="1">
      <c r="BP1473" s="236">
        <f ca="1"/>
        <v>1.0104166666666701</v>
      </c>
      <c r="CQ1473" s="219">
        <v>1.18055555555556E-2</v>
      </c>
      <c r="CY1473" s="219">
        <v>1.18055555555556E-2</v>
      </c>
      <c r="DL1473" s="1"/>
      <c r="DM1473" s="1"/>
    </row>
    <row r="1474" spans="68:117" ht="15" hidden="1" customHeight="1">
      <c r="BP1474" s="236">
        <f ca="1"/>
        <v>1.01111111111111</v>
      </c>
      <c r="CQ1474" s="219">
        <v>1.2500000000000001E-2</v>
      </c>
      <c r="CY1474" s="219">
        <v>1.2500000000000001E-2</v>
      </c>
      <c r="DL1474" s="1"/>
      <c r="DM1474" s="1"/>
    </row>
    <row r="1475" spans="68:117" ht="15" hidden="1" customHeight="1">
      <c r="BP1475" s="236">
        <f ca="1"/>
        <v>1.0118055555555601</v>
      </c>
      <c r="CQ1475" s="219">
        <v>1.3194444444444399E-2</v>
      </c>
      <c r="CY1475" s="219">
        <v>1.3194444444444399E-2</v>
      </c>
      <c r="DL1475" s="1"/>
      <c r="DM1475" s="1"/>
    </row>
    <row r="1476" spans="68:117" ht="15" hidden="1" customHeight="1">
      <c r="BP1476" s="236">
        <f ca="1"/>
        <v>1.0125</v>
      </c>
      <c r="CQ1476" s="219">
        <v>1.38888888888889E-2</v>
      </c>
      <c r="CY1476" s="219">
        <v>1.38888888888889E-2</v>
      </c>
      <c r="DL1476" s="1"/>
      <c r="DM1476" s="1"/>
    </row>
    <row r="1477" spans="68:117" ht="15" hidden="1" customHeight="1">
      <c r="BP1477" s="236">
        <f ca="1"/>
        <v>1.0131944444444401</v>
      </c>
      <c r="CQ1477" s="219">
        <v>1.4583333333333301E-2</v>
      </c>
      <c r="CY1477" s="219">
        <v>1.4583333333333301E-2</v>
      </c>
      <c r="DL1477" s="1"/>
      <c r="DM1477" s="1"/>
    </row>
    <row r="1478" spans="68:117" ht="15" hidden="1" customHeight="1">
      <c r="BP1478" s="236">
        <f ca="1"/>
        <v>1.0138888888888899</v>
      </c>
      <c r="CQ1478" s="219">
        <v>1.52777777777778E-2</v>
      </c>
      <c r="CY1478" s="219">
        <v>1.52777777777778E-2</v>
      </c>
      <c r="DL1478" s="1"/>
      <c r="DM1478" s="1"/>
    </row>
    <row r="1479" spans="68:117" ht="15" hidden="1" customHeight="1">
      <c r="BP1479" s="236">
        <f ca="1"/>
        <v>1.0145833333333301</v>
      </c>
      <c r="CQ1479" s="219">
        <v>1.59722222222222E-2</v>
      </c>
      <c r="CY1479" s="219">
        <v>1.59722222222222E-2</v>
      </c>
      <c r="DL1479" s="1"/>
      <c r="DM1479" s="1"/>
    </row>
    <row r="1480" spans="68:117" ht="15" hidden="1" customHeight="1">
      <c r="BP1480" s="236">
        <f ca="1"/>
        <v>1.0152777777777799</v>
      </c>
      <c r="CQ1480" s="219">
        <v>1.6666666666666701E-2</v>
      </c>
      <c r="CY1480" s="219">
        <v>1.6666666666666701E-2</v>
      </c>
      <c r="DL1480" s="1"/>
      <c r="DM1480" s="1"/>
    </row>
    <row r="1481" spans="68:117" ht="15" hidden="1" customHeight="1">
      <c r="BP1481" s="236">
        <f ca="1"/>
        <v>1.0159722222222201</v>
      </c>
      <c r="CQ1481" s="219">
        <v>1.7361111111111101E-2</v>
      </c>
      <c r="CY1481" s="219">
        <v>1.7361111111111101E-2</v>
      </c>
      <c r="DL1481" s="1"/>
      <c r="DM1481" s="1"/>
    </row>
    <row r="1482" spans="68:117" ht="15" hidden="1" customHeight="1">
      <c r="BP1482" s="236">
        <f ca="1"/>
        <v>1.0166666666666699</v>
      </c>
      <c r="CQ1482" s="219">
        <v>1.8055555555555599E-2</v>
      </c>
      <c r="CY1482" s="219">
        <v>1.8055555555555599E-2</v>
      </c>
      <c r="DL1482" s="1"/>
      <c r="DM1482" s="1"/>
    </row>
    <row r="1483" spans="68:117" ht="15" hidden="1" customHeight="1">
      <c r="BP1483" s="236">
        <f ca="1"/>
        <v>1.0173611111111101</v>
      </c>
      <c r="CQ1483" s="219">
        <v>1.8749999999999999E-2</v>
      </c>
      <c r="CY1483" s="219">
        <v>1.8749999999999999E-2</v>
      </c>
      <c r="DL1483" s="1"/>
      <c r="DM1483" s="1"/>
    </row>
    <row r="1484" spans="68:117" ht="15" hidden="1" customHeight="1">
      <c r="BP1484" s="236">
        <f ca="1"/>
        <v>1.0180555555555599</v>
      </c>
      <c r="CQ1484" s="219">
        <v>1.94444444444444E-2</v>
      </c>
      <c r="CY1484" s="219">
        <v>1.94444444444444E-2</v>
      </c>
      <c r="DL1484" s="1"/>
      <c r="DM1484" s="1"/>
    </row>
    <row r="1485" spans="68:117" ht="15" hidden="1" customHeight="1">
      <c r="BP1485" s="236">
        <f ca="1"/>
        <v>1.01875</v>
      </c>
      <c r="CQ1485" s="219">
        <v>2.0138888888888901E-2</v>
      </c>
      <c r="CY1485" s="219">
        <v>2.0138888888888901E-2</v>
      </c>
      <c r="DL1485" s="1"/>
      <c r="DM1485" s="1"/>
    </row>
    <row r="1486" spans="68:117" ht="15" hidden="1" customHeight="1">
      <c r="BP1486" s="236">
        <f ca="1"/>
        <v>1.0194444444444399</v>
      </c>
      <c r="CQ1486" s="219">
        <v>2.0833333333333301E-2</v>
      </c>
      <c r="CY1486" s="219">
        <v>2.0833333333333301E-2</v>
      </c>
      <c r="DL1486" s="1"/>
      <c r="DM1486" s="1"/>
    </row>
    <row r="1487" spans="68:117" ht="15" hidden="1" customHeight="1">
      <c r="BP1487" s="236">
        <f ca="1"/>
        <v>1.02013888888889</v>
      </c>
      <c r="CQ1487" s="219">
        <v>2.1527777777777798E-2</v>
      </c>
      <c r="CY1487" s="219">
        <v>2.1527777777777798E-2</v>
      </c>
      <c r="DL1487" s="1"/>
      <c r="DM1487" s="1"/>
    </row>
    <row r="1488" spans="68:117" ht="15" hidden="1" customHeight="1">
      <c r="BP1488" s="236">
        <f ca="1"/>
        <v>1.0208333333333299</v>
      </c>
      <c r="CQ1488" s="219">
        <v>2.2222222222222199E-2</v>
      </c>
      <c r="CY1488" s="219">
        <v>2.2222222222222199E-2</v>
      </c>
      <c r="DL1488" s="1"/>
      <c r="DM1488" s="1"/>
    </row>
    <row r="1489" spans="68:117" ht="15" hidden="1" customHeight="1">
      <c r="BP1489" s="236">
        <f ca="1"/>
        <v>1.02152777777778</v>
      </c>
      <c r="CQ1489" s="219">
        <v>2.29166666666667E-2</v>
      </c>
      <c r="CY1489" s="219">
        <v>2.29166666666667E-2</v>
      </c>
      <c r="DL1489" s="1"/>
      <c r="DM1489" s="1"/>
    </row>
    <row r="1490" spans="68:117" ht="15" hidden="1" customHeight="1">
      <c r="BP1490" s="236">
        <f ca="1"/>
        <v>1.0222222222222199</v>
      </c>
      <c r="CQ1490" s="219">
        <v>2.36111111111111E-2</v>
      </c>
      <c r="CY1490" s="219">
        <v>2.36111111111111E-2</v>
      </c>
      <c r="DL1490" s="1"/>
      <c r="DM1490" s="1"/>
    </row>
    <row r="1491" spans="68:117" ht="15" hidden="1" customHeight="1">
      <c r="BP1491" s="236">
        <f ca="1"/>
        <v>1.02291666666667</v>
      </c>
      <c r="CQ1491" s="219">
        <v>2.4305555555555601E-2</v>
      </c>
      <c r="CY1491" s="219">
        <v>2.4305555555555601E-2</v>
      </c>
      <c r="DL1491" s="1"/>
      <c r="DM1491" s="1"/>
    </row>
    <row r="1492" spans="68:117" ht="15" hidden="1" customHeight="1">
      <c r="BP1492" s="236">
        <f ca="1"/>
        <v>1.0236111111111099</v>
      </c>
      <c r="CQ1492" s="219">
        <v>2.5000000000000001E-2</v>
      </c>
      <c r="CY1492" s="219">
        <v>2.5000000000000001E-2</v>
      </c>
      <c r="DL1492" s="1"/>
      <c r="DM1492" s="1"/>
    </row>
    <row r="1493" spans="68:117" ht="15" hidden="1" customHeight="1">
      <c r="BP1493" s="236">
        <f ca="1"/>
        <v>1.02430555555556</v>
      </c>
      <c r="CQ1493" s="219">
        <v>2.5694444444444402E-2</v>
      </c>
      <c r="CY1493" s="219">
        <v>2.5694444444444402E-2</v>
      </c>
      <c r="DL1493" s="1"/>
      <c r="DM1493" s="1"/>
    </row>
    <row r="1494" spans="68:117" ht="15" hidden="1" customHeight="1">
      <c r="BP1494" s="236">
        <f ca="1"/>
        <v>1.0249999999999999</v>
      </c>
      <c r="CQ1494" s="219">
        <v>2.6388888888888899E-2</v>
      </c>
      <c r="CY1494" s="219">
        <v>2.6388888888888899E-2</v>
      </c>
      <c r="DL1494" s="1"/>
      <c r="DM1494" s="1"/>
    </row>
    <row r="1495" spans="68:117" ht="15" hidden="1" customHeight="1">
      <c r="BP1495" s="236">
        <f ca="1"/>
        <v>1.02569444444444</v>
      </c>
      <c r="CQ1495" s="219">
        <v>2.70833333333333E-2</v>
      </c>
      <c r="CY1495" s="219">
        <v>2.70833333333333E-2</v>
      </c>
      <c r="DL1495" s="1"/>
      <c r="DM1495" s="1"/>
    </row>
    <row r="1496" spans="68:117" ht="15" hidden="1" customHeight="1">
      <c r="BP1496" s="236">
        <f ca="1"/>
        <v>1.0263888888888899</v>
      </c>
      <c r="CQ1496" s="219">
        <v>2.7777777777777801E-2</v>
      </c>
      <c r="CY1496" s="219">
        <v>2.7777777777777801E-2</v>
      </c>
      <c r="DL1496" s="1"/>
      <c r="DM1496" s="1"/>
    </row>
    <row r="1497" spans="68:117" ht="15" hidden="1" customHeight="1">
      <c r="BP1497" s="236">
        <f ca="1"/>
        <v>1.02708333333333</v>
      </c>
      <c r="CQ1497" s="219">
        <v>2.8472222222222201E-2</v>
      </c>
      <c r="CY1497" s="219">
        <v>2.8472222222222201E-2</v>
      </c>
      <c r="DL1497" s="1"/>
      <c r="DM1497" s="1"/>
    </row>
    <row r="1498" spans="68:117" ht="15" hidden="1" customHeight="1">
      <c r="BP1498" s="236">
        <f ca="1"/>
        <v>1.0277777777777799</v>
      </c>
      <c r="CQ1498" s="219">
        <v>2.9166666666666698E-2</v>
      </c>
      <c r="CY1498" s="219">
        <v>2.9166666666666698E-2</v>
      </c>
      <c r="DL1498" s="1"/>
      <c r="DM1498" s="1"/>
    </row>
    <row r="1499" spans="68:117" ht="15" hidden="1" customHeight="1">
      <c r="BP1499" s="236">
        <f ca="1"/>
        <v>1.02847222222222</v>
      </c>
      <c r="CQ1499" s="219">
        <v>2.9861111111111099E-2</v>
      </c>
      <c r="CY1499" s="219">
        <v>2.9861111111111099E-2</v>
      </c>
      <c r="DL1499" s="1"/>
      <c r="DM1499" s="1"/>
    </row>
    <row r="1500" spans="68:117" ht="15" hidden="1" customHeight="1">
      <c r="BP1500" s="236">
        <f ca="1"/>
        <v>1.0291666666666699</v>
      </c>
      <c r="CQ1500" s="219">
        <v>3.05555555555556E-2</v>
      </c>
      <c r="CY1500" s="219">
        <v>3.05555555555556E-2</v>
      </c>
      <c r="DL1500" s="1"/>
      <c r="DM1500" s="1"/>
    </row>
    <row r="1501" spans="68:117" ht="15" hidden="1" customHeight="1">
      <c r="BP1501" s="236">
        <f ca="1"/>
        <v>1.02986111111111</v>
      </c>
      <c r="CQ1501" s="219">
        <v>3.125E-2</v>
      </c>
      <c r="CY1501" s="219">
        <v>3.125E-2</v>
      </c>
      <c r="DL1501" s="1"/>
      <c r="DM1501" s="1"/>
    </row>
    <row r="1502" spans="68:117" ht="15" hidden="1" customHeight="1">
      <c r="BP1502" s="236">
        <f ca="1"/>
        <v>1.0305555555555601</v>
      </c>
      <c r="CQ1502" s="219">
        <v>3.19444444444444E-2</v>
      </c>
      <c r="CY1502" s="219">
        <v>3.19444444444444E-2</v>
      </c>
      <c r="DL1502" s="1"/>
      <c r="DM1502" s="1"/>
    </row>
    <row r="1503" spans="68:117" ht="15" hidden="1" customHeight="1">
      <c r="BP1503" s="236">
        <f ca="1"/>
        <v>1.03125</v>
      </c>
      <c r="CQ1503" s="219">
        <v>3.2638888888888898E-2</v>
      </c>
      <c r="CY1503" s="219">
        <v>3.2638888888888898E-2</v>
      </c>
      <c r="DL1503" s="1"/>
      <c r="DM1503" s="1"/>
    </row>
    <row r="1504" spans="68:117" ht="15" hidden="1" customHeight="1">
      <c r="BP1504" s="236">
        <f ca="1"/>
        <v>1.0319444444444399</v>
      </c>
      <c r="CQ1504" s="219">
        <v>3.3333333333333298E-2</v>
      </c>
      <c r="CY1504" s="219">
        <v>3.3333333333333298E-2</v>
      </c>
      <c r="DL1504" s="1"/>
      <c r="DM1504" s="1"/>
    </row>
    <row r="1505" spans="68:117" ht="15" hidden="1" customHeight="1">
      <c r="BP1505" s="236">
        <f ca="1"/>
        <v>1.03263888888889</v>
      </c>
      <c r="CQ1505" s="219">
        <v>3.4027777777777803E-2</v>
      </c>
      <c r="CY1505" s="219">
        <v>3.4027777777777803E-2</v>
      </c>
      <c r="DL1505" s="1"/>
      <c r="DM1505" s="1"/>
    </row>
    <row r="1506" spans="68:117" ht="15" hidden="1" customHeight="1">
      <c r="BP1506" s="236">
        <f ca="1"/>
        <v>1.0333333333333301</v>
      </c>
      <c r="CQ1506" s="219">
        <v>3.4722222222222203E-2</v>
      </c>
      <c r="CY1506" s="219">
        <v>3.4722222222222203E-2</v>
      </c>
      <c r="DL1506" s="1"/>
      <c r="DM1506" s="1"/>
    </row>
    <row r="1507" spans="68:117" ht="15" hidden="1" customHeight="1">
      <c r="BP1507" s="236">
        <f ca="1"/>
        <v>1.03402777777778</v>
      </c>
      <c r="CQ1507" s="219">
        <v>3.54166666666667E-2</v>
      </c>
      <c r="CY1507" s="219">
        <v>3.54166666666667E-2</v>
      </c>
      <c r="DL1507" s="1"/>
      <c r="DM1507" s="1"/>
    </row>
    <row r="1508" spans="68:117" ht="15" hidden="1" customHeight="1">
      <c r="BP1508" s="236">
        <f ca="1"/>
        <v>1.0347222222222201</v>
      </c>
      <c r="CQ1508" s="219">
        <v>3.6111111111111101E-2</v>
      </c>
      <c r="CY1508" s="219">
        <v>3.6111111111111101E-2</v>
      </c>
      <c r="DL1508" s="1"/>
      <c r="DM1508" s="1"/>
    </row>
    <row r="1509" spans="68:117" ht="15" hidden="1" customHeight="1">
      <c r="BP1509" s="236">
        <f ca="1"/>
        <v>1.03541666666667</v>
      </c>
      <c r="CQ1509" s="219">
        <v>3.6805555555555598E-2</v>
      </c>
      <c r="CY1509" s="219">
        <v>3.6805555555555598E-2</v>
      </c>
      <c r="DL1509" s="1"/>
      <c r="DM1509" s="1"/>
    </row>
    <row r="1510" spans="68:117" ht="15" hidden="1" customHeight="1">
      <c r="BP1510" s="236">
        <f ca="1"/>
        <v>1.0361111111111101</v>
      </c>
      <c r="CQ1510" s="219">
        <v>3.7499999999999999E-2</v>
      </c>
      <c r="CY1510" s="219">
        <v>3.7499999999999999E-2</v>
      </c>
      <c r="DL1510" s="1"/>
      <c r="DM1510" s="1"/>
    </row>
    <row r="1511" spans="68:117" ht="15" hidden="1" customHeight="1">
      <c r="BP1511" s="236">
        <f ca="1"/>
        <v>1.03680555555556</v>
      </c>
      <c r="CQ1511" s="219">
        <v>3.8194444444444399E-2</v>
      </c>
      <c r="CY1511" s="219">
        <v>3.8194444444444399E-2</v>
      </c>
      <c r="DL1511" s="1"/>
      <c r="DM1511" s="1"/>
    </row>
    <row r="1512" spans="68:117" ht="15" hidden="1" customHeight="1">
      <c r="BP1512" s="236">
        <f ca="1"/>
        <v>1.0375000000000001</v>
      </c>
      <c r="CQ1512" s="219">
        <v>3.8888888888888903E-2</v>
      </c>
      <c r="CY1512" s="219">
        <v>3.8888888888888903E-2</v>
      </c>
      <c r="DL1512" s="1"/>
      <c r="DM1512" s="1"/>
    </row>
    <row r="1513" spans="68:117" ht="15" hidden="1" customHeight="1">
      <c r="BP1513" s="236">
        <f ca="1"/>
        <v>1.03819444444444</v>
      </c>
      <c r="CQ1513" s="219">
        <v>3.9583333333333297E-2</v>
      </c>
      <c r="CY1513" s="219">
        <v>3.9583333333333297E-2</v>
      </c>
      <c r="DL1513" s="1"/>
      <c r="DM1513" s="1"/>
    </row>
    <row r="1514" spans="68:117" ht="15" hidden="1" customHeight="1">
      <c r="BP1514" s="236">
        <f ca="1"/>
        <v>1.0388888888888901</v>
      </c>
      <c r="CQ1514" s="219">
        <v>4.0277777777777801E-2</v>
      </c>
      <c r="CY1514" s="219">
        <v>4.0277777777777801E-2</v>
      </c>
      <c r="DL1514" s="1"/>
      <c r="DM1514" s="1"/>
    </row>
    <row r="1515" spans="68:117" ht="15" hidden="1" customHeight="1">
      <c r="BP1515" s="236">
        <f ca="1"/>
        <v>1.03958333333333</v>
      </c>
      <c r="CQ1515" s="219">
        <v>4.0972222222222202E-2</v>
      </c>
      <c r="CY1515" s="219">
        <v>4.0972222222222202E-2</v>
      </c>
      <c r="DL1515" s="1"/>
      <c r="DM1515" s="1"/>
    </row>
    <row r="1516" spans="68:117" ht="15" hidden="1" customHeight="1">
      <c r="BP1516" s="236">
        <f ca="1"/>
        <v>1.0402777777777801</v>
      </c>
      <c r="CQ1516" s="219">
        <v>4.1666666666666699E-2</v>
      </c>
      <c r="CY1516" s="219">
        <v>4.1666666666666699E-2</v>
      </c>
      <c r="DL1516" s="1"/>
      <c r="DM1516" s="1"/>
    </row>
    <row r="1517" spans="68:117" ht="15" hidden="1" customHeight="1">
      <c r="BP1517" s="236">
        <f ca="1"/>
        <v>1.04097222222222</v>
      </c>
      <c r="DL1517" s="1"/>
      <c r="DM1517" s="1"/>
    </row>
    <row r="1518" spans="68:117" ht="15" hidden="1" customHeight="1">
      <c r="BP1518" s="236">
        <f ca="1"/>
        <v>1.0416666666666701</v>
      </c>
      <c r="DL1518" s="1"/>
      <c r="DM1518" s="1"/>
    </row>
    <row r="1519" spans="68:117" ht="15" hidden="1" customHeight="1">
      <c r="BP1519" s="236">
        <f ca="1"/>
        <v>1.04236111111111</v>
      </c>
      <c r="DL1519" s="1"/>
      <c r="DM1519" s="1"/>
    </row>
    <row r="1520" spans="68:117" ht="15" hidden="1" customHeight="1">
      <c r="BP1520" s="236">
        <f ca="1"/>
        <v>1.0430555555555601</v>
      </c>
      <c r="DL1520" s="1"/>
      <c r="DM1520" s="1"/>
    </row>
    <row r="1521" spans="68:117" ht="15" hidden="1" customHeight="1">
      <c r="BP1521" s="236">
        <f ca="1"/>
        <v>1.04375</v>
      </c>
      <c r="DL1521" s="1"/>
      <c r="DM1521" s="1"/>
    </row>
    <row r="1522" spans="68:117" ht="15" hidden="1" customHeight="1">
      <c r="BP1522" s="236">
        <f ca="1"/>
        <v>1.0444444444444401</v>
      </c>
      <c r="DL1522" s="1"/>
      <c r="DM1522" s="1"/>
    </row>
    <row r="1523" spans="68:117" ht="15" hidden="1" customHeight="1">
      <c r="BP1523" s="236">
        <f ca="1"/>
        <v>1.0451388888888899</v>
      </c>
      <c r="DL1523" s="1"/>
      <c r="DM1523" s="1"/>
    </row>
    <row r="1524" spans="68:117" ht="15" hidden="1" customHeight="1">
      <c r="BP1524" s="236">
        <f ca="1"/>
        <v>1.0458333333333301</v>
      </c>
      <c r="DL1524" s="1"/>
      <c r="DM1524" s="1"/>
    </row>
    <row r="1525" spans="68:117" ht="15" hidden="1" customHeight="1">
      <c r="BP1525" s="236">
        <f ca="1"/>
        <v>1.0465277777777799</v>
      </c>
      <c r="DL1525" s="1"/>
      <c r="DM1525" s="1"/>
    </row>
    <row r="1526" spans="68:117" ht="15" hidden="1" customHeight="1">
      <c r="BP1526" s="236">
        <f ca="1"/>
        <v>1.0472222222222201</v>
      </c>
      <c r="DL1526" s="1"/>
      <c r="DM1526" s="1"/>
    </row>
    <row r="1527" spans="68:117" ht="15" hidden="1" customHeight="1">
      <c r="BP1527" s="236">
        <f ca="1"/>
        <v>1.0479166666666699</v>
      </c>
      <c r="DL1527" s="1"/>
      <c r="DM1527" s="1"/>
    </row>
    <row r="1528" spans="68:117" ht="15" hidden="1" customHeight="1">
      <c r="BP1528" s="236">
        <f ca="1"/>
        <v>1.0486111111111101</v>
      </c>
      <c r="DL1528" s="1"/>
      <c r="DM1528" s="1"/>
    </row>
    <row r="1529" spans="68:117" ht="15" hidden="1" customHeight="1">
      <c r="BP1529" s="236">
        <f ca="1"/>
        <v>1.0493055555555599</v>
      </c>
      <c r="DL1529" s="1"/>
      <c r="DM1529" s="1"/>
    </row>
    <row r="1530" spans="68:117" ht="15" hidden="1" customHeight="1">
      <c r="BP1530" s="236">
        <f ca="1"/>
        <v>1.05</v>
      </c>
      <c r="DL1530" s="1"/>
      <c r="DM1530" s="1"/>
    </row>
    <row r="1531" spans="68:117" ht="15" hidden="1" customHeight="1">
      <c r="BP1531" s="236">
        <f ca="1"/>
        <v>1.0506944444444399</v>
      </c>
      <c r="DL1531" s="1"/>
      <c r="DM1531" s="1"/>
    </row>
    <row r="1532" spans="68:117" ht="15" hidden="1" customHeight="1">
      <c r="BP1532" s="236">
        <f ca="1"/>
        <v>1.05138888888889</v>
      </c>
      <c r="DL1532" s="1"/>
      <c r="DM1532" s="1"/>
    </row>
    <row r="1533" spans="68:117" ht="15" hidden="1" customHeight="1">
      <c r="BP1533" s="236">
        <f ca="1"/>
        <v>1.0520833333333299</v>
      </c>
      <c r="DL1533" s="1"/>
      <c r="DM1533" s="1"/>
    </row>
    <row r="1534" spans="68:117" ht="15" hidden="1" customHeight="1">
      <c r="BP1534" s="236">
        <f ca="1"/>
        <v>1.05277777777778</v>
      </c>
      <c r="DL1534" s="1"/>
      <c r="DM1534" s="1"/>
    </row>
    <row r="1535" spans="68:117" ht="15" hidden="1" customHeight="1">
      <c r="BP1535" s="236">
        <f ca="1"/>
        <v>1.0534722222222199</v>
      </c>
      <c r="DL1535" s="1"/>
      <c r="DM1535" s="1"/>
    </row>
    <row r="1536" spans="68:117" ht="15" hidden="1" customHeight="1">
      <c r="BP1536" s="236">
        <f ca="1"/>
        <v>1.05416666666667</v>
      </c>
      <c r="DL1536" s="1"/>
      <c r="DM1536" s="1"/>
    </row>
    <row r="1537" spans="68:117" ht="15" hidden="1" customHeight="1">
      <c r="BP1537" s="236">
        <f ca="1"/>
        <v>1.0548611111111099</v>
      </c>
      <c r="DL1537" s="1"/>
      <c r="DM1537" s="1"/>
    </row>
    <row r="1538" spans="68:117" ht="15" hidden="1" customHeight="1">
      <c r="BP1538" s="236">
        <f ca="1"/>
        <v>1.05555555555556</v>
      </c>
      <c r="DL1538" s="1"/>
      <c r="DM1538" s="1"/>
    </row>
    <row r="1539" spans="68:117" ht="15" hidden="1" customHeight="1">
      <c r="BP1539" s="236">
        <f ca="1"/>
        <v>1.0562499999999999</v>
      </c>
      <c r="DL1539" s="1"/>
      <c r="DM1539" s="1"/>
    </row>
    <row r="1540" spans="68:117" ht="15" hidden="1" customHeight="1">
      <c r="BP1540" s="236">
        <f ca="1"/>
        <v>1.05694444444444</v>
      </c>
      <c r="DL1540" s="1"/>
      <c r="DM1540" s="1"/>
    </row>
    <row r="1541" spans="68:117" ht="15" hidden="1" customHeight="1">
      <c r="BP1541" s="236">
        <f ca="1"/>
        <v>1.0576388888888899</v>
      </c>
      <c r="DL1541" s="1"/>
      <c r="DM1541" s="1"/>
    </row>
    <row r="1542" spans="68:117" ht="15" hidden="1" customHeight="1">
      <c r="BP1542" s="236">
        <f ca="1"/>
        <v>1.05833333333333</v>
      </c>
      <c r="DL1542" s="1"/>
      <c r="DM1542" s="1"/>
    </row>
    <row r="1543" spans="68:117" ht="15" hidden="1" customHeight="1">
      <c r="BP1543" s="236">
        <f ca="1"/>
        <v>1.0590277777777799</v>
      </c>
      <c r="DL1543" s="1"/>
      <c r="DM1543" s="1"/>
    </row>
    <row r="1544" spans="68:117" ht="15" hidden="1" customHeight="1">
      <c r="BP1544" s="236">
        <f ca="1"/>
        <v>1.05972222222222</v>
      </c>
      <c r="DL1544" s="1"/>
      <c r="DM1544" s="1"/>
    </row>
    <row r="1545" spans="68:117" ht="15" hidden="1" customHeight="1">
      <c r="BP1545" s="236">
        <f ca="1"/>
        <v>1.0604166666666699</v>
      </c>
      <c r="DL1545" s="1"/>
      <c r="DM1545" s="1"/>
    </row>
    <row r="1546" spans="68:117" ht="15" hidden="1" customHeight="1">
      <c r="BP1546" s="236">
        <f ca="1"/>
        <v>1.06111111111111</v>
      </c>
      <c r="DL1546" s="1"/>
      <c r="DM1546" s="1"/>
    </row>
    <row r="1547" spans="68:117" ht="15" hidden="1" customHeight="1">
      <c r="BP1547" s="236">
        <f ca="1"/>
        <v>1.0618055555555601</v>
      </c>
      <c r="DL1547" s="1"/>
      <c r="DM1547" s="1"/>
    </row>
    <row r="1548" spans="68:117" ht="15" hidden="1" customHeight="1">
      <c r="BP1548" s="236">
        <f ca="1"/>
        <v>1.0625</v>
      </c>
      <c r="DL1548" s="1"/>
      <c r="DM1548" s="1"/>
    </row>
    <row r="1549" spans="68:117" ht="15" hidden="1" customHeight="1">
      <c r="BP1549" s="236">
        <f ca="1"/>
        <v>1.0631944444444399</v>
      </c>
      <c r="DL1549" s="1"/>
      <c r="DM1549" s="1"/>
    </row>
    <row r="1550" spans="68:117" ht="15" hidden="1" customHeight="1">
      <c r="BP1550" s="236">
        <f ca="1"/>
        <v>1.06388888888889</v>
      </c>
      <c r="DL1550" s="1"/>
      <c r="DM1550" s="1"/>
    </row>
    <row r="1551" spans="68:117" ht="15" hidden="1" customHeight="1">
      <c r="BP1551" s="236">
        <f ca="1"/>
        <v>1.0645833333333301</v>
      </c>
      <c r="DL1551" s="1"/>
      <c r="DM1551" s="1"/>
    </row>
    <row r="1552" spans="68:117" ht="15" hidden="1" customHeight="1">
      <c r="BP1552" s="236">
        <f ca="1"/>
        <v>1.06527777777778</v>
      </c>
      <c r="DL1552" s="1"/>
      <c r="DM1552" s="1"/>
    </row>
    <row r="1553" spans="68:117" ht="15" hidden="1" customHeight="1">
      <c r="BP1553" s="236">
        <f ca="1"/>
        <v>1.0659722222222201</v>
      </c>
      <c r="DL1553" s="1"/>
      <c r="DM1553" s="1"/>
    </row>
    <row r="1554" spans="68:117" ht="15" hidden="1" customHeight="1">
      <c r="BP1554" s="236">
        <f ca="1"/>
        <v>1.06666666666667</v>
      </c>
      <c r="DL1554" s="1"/>
      <c r="DM1554" s="1"/>
    </row>
    <row r="1555" spans="68:117" ht="15" hidden="1" customHeight="1">
      <c r="BP1555" s="236">
        <f ca="1"/>
        <v>1.0673611111111101</v>
      </c>
      <c r="DL1555" s="1"/>
      <c r="DM1555" s="1"/>
    </row>
    <row r="1556" spans="68:117" ht="15" hidden="1" customHeight="1">
      <c r="BP1556" s="236">
        <f ca="1"/>
        <v>1.06805555555556</v>
      </c>
      <c r="DL1556" s="1"/>
      <c r="DM1556" s="1"/>
    </row>
    <row r="1557" spans="68:117" ht="15" hidden="1" customHeight="1">
      <c r="BP1557" s="236">
        <f ca="1"/>
        <v>1.0687500000000001</v>
      </c>
      <c r="DL1557" s="1"/>
      <c r="DM1557" s="1"/>
    </row>
    <row r="1558" spans="68:117" ht="15" hidden="1" customHeight="1">
      <c r="BP1558" s="236">
        <f ca="1"/>
        <v>1.06944444444444</v>
      </c>
      <c r="DL1558" s="1"/>
      <c r="DM1558" s="1"/>
    </row>
    <row r="1559" spans="68:117" ht="15" hidden="1" customHeight="1">
      <c r="BP1559" s="236">
        <f ca="1"/>
        <v>1.0701388888888901</v>
      </c>
      <c r="DL1559" s="1"/>
      <c r="DM1559" s="1"/>
    </row>
    <row r="1560" spans="68:117" ht="15" hidden="1" customHeight="1">
      <c r="BP1560" s="236">
        <f ca="1"/>
        <v>1.07083333333333</v>
      </c>
      <c r="DL1560" s="1"/>
      <c r="DM1560" s="1"/>
    </row>
    <row r="1561" spans="68:117" ht="15" hidden="1" customHeight="1">
      <c r="BP1561" s="236">
        <f ca="1"/>
        <v>1.0715277777777801</v>
      </c>
      <c r="DL1561" s="1"/>
      <c r="DM1561" s="1"/>
    </row>
    <row r="1562" spans="68:117" ht="15" hidden="1" customHeight="1">
      <c r="BP1562" s="236">
        <f ca="1"/>
        <v>1.07222222222222</v>
      </c>
      <c r="DL1562" s="1"/>
      <c r="DM1562" s="1"/>
    </row>
    <row r="1563" spans="68:117" ht="15" hidden="1" customHeight="1">
      <c r="BP1563" s="236">
        <f ca="1"/>
        <v>1.0729166666666701</v>
      </c>
      <c r="DL1563" s="1"/>
      <c r="DM1563" s="1"/>
    </row>
    <row r="1564" spans="68:117" ht="15" hidden="1" customHeight="1">
      <c r="BP1564" s="236">
        <f ca="1"/>
        <v>1.07361111111111</v>
      </c>
      <c r="DL1564" s="1"/>
      <c r="DM1564" s="1"/>
    </row>
    <row r="1565" spans="68:117" ht="15" hidden="1" customHeight="1">
      <c r="BP1565" s="236">
        <f ca="1"/>
        <v>1.0743055555555601</v>
      </c>
      <c r="DL1565" s="1"/>
      <c r="DM1565" s="1"/>
    </row>
    <row r="1566" spans="68:117" ht="15" hidden="1" customHeight="1">
      <c r="BP1566" s="236">
        <f ca="1"/>
        <v>1.075</v>
      </c>
      <c r="DL1566" s="1"/>
      <c r="DM1566" s="1"/>
    </row>
    <row r="1567" spans="68:117" ht="15" hidden="1" customHeight="1">
      <c r="BP1567" s="236">
        <f ca="1"/>
        <v>1.0756944444444401</v>
      </c>
      <c r="DL1567" s="1"/>
      <c r="DM1567" s="1"/>
    </row>
    <row r="1568" spans="68:117" ht="15" hidden="1" customHeight="1">
      <c r="BP1568" s="236">
        <f ca="1"/>
        <v>1.0763888888888899</v>
      </c>
      <c r="DL1568" s="1"/>
      <c r="DM1568" s="1"/>
    </row>
    <row r="1569" spans="68:117" ht="15" hidden="1" customHeight="1">
      <c r="BP1569" s="236">
        <f ca="1"/>
        <v>1.0770833333333301</v>
      </c>
      <c r="DL1569" s="1"/>
      <c r="DM1569" s="1"/>
    </row>
    <row r="1570" spans="68:117" ht="15" hidden="1" customHeight="1">
      <c r="BP1570" s="236">
        <f ca="1"/>
        <v>1.0777777777777799</v>
      </c>
      <c r="DL1570" s="1"/>
      <c r="DM1570" s="1"/>
    </row>
    <row r="1571" spans="68:117" ht="15" hidden="1" customHeight="1">
      <c r="BP1571" s="236">
        <f ca="1"/>
        <v>1.0784722222222201</v>
      </c>
      <c r="DL1571" s="1"/>
      <c r="DM1571" s="1"/>
    </row>
    <row r="1572" spans="68:117" ht="15" hidden="1" customHeight="1">
      <c r="BP1572" s="236">
        <f ca="1"/>
        <v>1.0791666666666699</v>
      </c>
      <c r="DL1572" s="1"/>
      <c r="DM1572" s="1"/>
    </row>
    <row r="1573" spans="68:117" ht="15" hidden="1" customHeight="1">
      <c r="BP1573" s="236">
        <f ca="1"/>
        <v>1.0798611111111101</v>
      </c>
      <c r="DL1573" s="1"/>
      <c r="DM1573" s="1"/>
    </row>
    <row r="1574" spans="68:117" ht="15" hidden="1" customHeight="1">
      <c r="BP1574" s="236">
        <f ca="1"/>
        <v>1.0805555555555599</v>
      </c>
      <c r="DL1574" s="1"/>
      <c r="DM1574" s="1"/>
    </row>
    <row r="1575" spans="68:117" ht="15" hidden="1" customHeight="1">
      <c r="BP1575" s="236">
        <f ca="1"/>
        <v>1.08125</v>
      </c>
      <c r="DL1575" s="1"/>
      <c r="DM1575" s="1"/>
    </row>
    <row r="1576" spans="68:117" ht="15" hidden="1" customHeight="1">
      <c r="BP1576" s="236">
        <f ca="1"/>
        <v>1.0819444444444399</v>
      </c>
      <c r="DL1576" s="1"/>
      <c r="DM1576" s="1"/>
    </row>
    <row r="1577" spans="68:117" ht="15" hidden="1" customHeight="1">
      <c r="BP1577" s="236">
        <f ca="1"/>
        <v>1.08263888888889</v>
      </c>
      <c r="DL1577" s="1"/>
      <c r="DM1577" s="1"/>
    </row>
    <row r="1578" spans="68:117" ht="15" hidden="1" customHeight="1">
      <c r="BP1578" s="236">
        <f ca="1"/>
        <v>1.0833333333333299</v>
      </c>
      <c r="DL1578" s="1"/>
      <c r="DM1578" s="1"/>
    </row>
    <row r="1579" spans="68:117" ht="15" hidden="1" customHeight="1">
      <c r="BP1579" s="236">
        <f ca="1"/>
        <v>1.08402777777778</v>
      </c>
      <c r="DL1579" s="1"/>
      <c r="DM1579" s="1"/>
    </row>
    <row r="1580" spans="68:117" ht="15" hidden="1" customHeight="1">
      <c r="BP1580" s="236">
        <f ca="1"/>
        <v>1.0847222222222199</v>
      </c>
      <c r="DL1580" s="1"/>
      <c r="DM1580" s="1"/>
    </row>
    <row r="1581" spans="68:117" ht="15" hidden="1" customHeight="1">
      <c r="BP1581" s="236">
        <f ca="1"/>
        <v>1.08541666666667</v>
      </c>
      <c r="DL1581" s="1"/>
      <c r="DM1581" s="1"/>
    </row>
    <row r="1582" spans="68:117" ht="15" hidden="1" customHeight="1">
      <c r="BP1582" s="236">
        <f ca="1"/>
        <v>1.0861111111111099</v>
      </c>
      <c r="DL1582" s="1"/>
      <c r="DM1582" s="1"/>
    </row>
    <row r="1583" spans="68:117" ht="15" hidden="1" customHeight="1">
      <c r="BP1583" s="236">
        <f ca="1"/>
        <v>1.08680555555556</v>
      </c>
      <c r="DL1583" s="1"/>
      <c r="DM1583" s="1"/>
    </row>
    <row r="1584" spans="68:117" ht="15" hidden="1" customHeight="1">
      <c r="BP1584" s="236">
        <f ca="1"/>
        <v>1.0874999999999999</v>
      </c>
      <c r="DL1584" s="1"/>
      <c r="DM1584" s="1"/>
    </row>
    <row r="1585" spans="68:117" ht="15" hidden="1" customHeight="1">
      <c r="BP1585" s="236">
        <f ca="1"/>
        <v>1.08819444444444</v>
      </c>
      <c r="DL1585" s="1"/>
      <c r="DM1585" s="1"/>
    </row>
    <row r="1586" spans="68:117" ht="15" hidden="1" customHeight="1">
      <c r="BP1586" s="236">
        <f ca="1"/>
        <v>1.0888888888888899</v>
      </c>
      <c r="DL1586" s="1"/>
      <c r="DM1586" s="1"/>
    </row>
    <row r="1587" spans="68:117" ht="15" hidden="1" customHeight="1">
      <c r="BP1587" s="236">
        <f ca="1"/>
        <v>1.08958333333333</v>
      </c>
      <c r="DL1587" s="1"/>
      <c r="DM1587" s="1"/>
    </row>
    <row r="1588" spans="68:117" ht="15" hidden="1" customHeight="1">
      <c r="BP1588" s="236">
        <f ca="1"/>
        <v>1.0902777777777799</v>
      </c>
      <c r="DL1588" s="1"/>
      <c r="DM1588" s="1"/>
    </row>
    <row r="1589" spans="68:117" ht="15" hidden="1" customHeight="1">
      <c r="BP1589" s="236">
        <f ca="1"/>
        <v>1.09097222222222</v>
      </c>
      <c r="DL1589" s="1"/>
      <c r="DM1589" s="1"/>
    </row>
    <row r="1590" spans="68:117" ht="15" hidden="1" customHeight="1">
      <c r="BP1590" s="236">
        <f ca="1"/>
        <v>1.0916666666666699</v>
      </c>
      <c r="DL1590" s="1"/>
      <c r="DM1590" s="1"/>
    </row>
    <row r="1591" spans="68:117" ht="15" hidden="1" customHeight="1">
      <c r="BP1591" s="236">
        <f ca="1"/>
        <v>1.09236111111111</v>
      </c>
      <c r="DL1591" s="1"/>
      <c r="DM1591" s="1"/>
    </row>
    <row r="1592" spans="68:117" ht="15" hidden="1" customHeight="1">
      <c r="BP1592" s="236">
        <f ca="1"/>
        <v>1.0930555555555601</v>
      </c>
      <c r="DL1592" s="1"/>
      <c r="DM1592" s="1"/>
    </row>
    <row r="1593" spans="68:117" ht="15" hidden="1" customHeight="1">
      <c r="BP1593" s="236">
        <f ca="1"/>
        <v>1.09375</v>
      </c>
      <c r="DL1593" s="1"/>
      <c r="DM1593" s="1"/>
    </row>
    <row r="1594" spans="68:117" ht="15" hidden="1" customHeight="1">
      <c r="BP1594" s="236">
        <f ca="1"/>
        <v>1.0944444444444399</v>
      </c>
      <c r="DL1594" s="1"/>
      <c r="DM1594" s="1"/>
    </row>
    <row r="1595" spans="68:117" ht="15" hidden="1" customHeight="1">
      <c r="BP1595" s="236">
        <f ca="1"/>
        <v>1.09513888888889</v>
      </c>
      <c r="DL1595" s="1"/>
      <c r="DM1595" s="1"/>
    </row>
    <row r="1596" spans="68:117" ht="15" hidden="1" customHeight="1">
      <c r="BP1596" s="236">
        <f ca="1"/>
        <v>1.0958333333333301</v>
      </c>
      <c r="DL1596" s="1"/>
      <c r="DM1596" s="1"/>
    </row>
    <row r="1597" spans="68:117" ht="15" hidden="1" customHeight="1">
      <c r="BP1597" s="236">
        <f ca="1"/>
        <v>1.09652777777778</v>
      </c>
      <c r="DL1597" s="1"/>
      <c r="DM1597" s="1"/>
    </row>
    <row r="1598" spans="68:117" ht="15" hidden="1" customHeight="1">
      <c r="BP1598" s="236">
        <f ca="1"/>
        <v>1.0972222222222201</v>
      </c>
      <c r="DL1598" s="1"/>
      <c r="DM1598" s="1"/>
    </row>
    <row r="1599" spans="68:117" ht="15" hidden="1" customHeight="1">
      <c r="BP1599" s="236">
        <f ca="1"/>
        <v>1.09791666666667</v>
      </c>
      <c r="DL1599" s="1"/>
      <c r="DM1599" s="1"/>
    </row>
    <row r="1600" spans="68:117" ht="15" hidden="1" customHeight="1">
      <c r="BP1600" s="236">
        <f ca="1"/>
        <v>1.0986111111111101</v>
      </c>
      <c r="DL1600" s="1"/>
      <c r="DM1600" s="1"/>
    </row>
    <row r="1601" spans="68:117" ht="15" hidden="1" customHeight="1">
      <c r="BP1601" s="236">
        <f ca="1"/>
        <v>1.09930555555556</v>
      </c>
      <c r="DL1601" s="1"/>
      <c r="DM1601" s="1"/>
    </row>
    <row r="1602" spans="68:117" ht="15" hidden="1" customHeight="1">
      <c r="BP1602" s="236">
        <f ca="1"/>
        <v>1.1000000000000001</v>
      </c>
      <c r="DL1602" s="1"/>
      <c r="DM1602" s="1"/>
    </row>
    <row r="1603" spans="68:117" ht="15" hidden="1" customHeight="1">
      <c r="BP1603" s="236">
        <f ca="1"/>
        <v>1.10069444444444</v>
      </c>
      <c r="DL1603" s="1"/>
      <c r="DM1603" s="1"/>
    </row>
    <row r="1604" spans="68:117" ht="15" hidden="1" customHeight="1">
      <c r="BP1604" s="236">
        <f ca="1"/>
        <v>1.1013888888888901</v>
      </c>
      <c r="DL1604" s="1"/>
      <c r="DM1604" s="1"/>
    </row>
    <row r="1605" spans="68:117" ht="15" hidden="1" customHeight="1">
      <c r="BP1605" s="236">
        <f ca="1"/>
        <v>1.10208333333333</v>
      </c>
      <c r="DL1605" s="1"/>
      <c r="DM1605" s="1"/>
    </row>
    <row r="1606" spans="68:117" ht="15" hidden="1" customHeight="1">
      <c r="BP1606" s="236">
        <f ca="1"/>
        <v>1.1027777777777801</v>
      </c>
      <c r="DL1606" s="1"/>
      <c r="DM1606" s="1"/>
    </row>
    <row r="1607" spans="68:117" ht="15" hidden="1" customHeight="1">
      <c r="BP1607" s="236">
        <f ca="1"/>
        <v>1.10347222222222</v>
      </c>
      <c r="DL1607" s="1"/>
      <c r="DM1607" s="1"/>
    </row>
    <row r="1608" spans="68:117" ht="15" hidden="1" customHeight="1">
      <c r="BP1608" s="236">
        <f ca="1"/>
        <v>1.1041666666666701</v>
      </c>
      <c r="DL1608" s="1"/>
      <c r="DM1608" s="1"/>
    </row>
    <row r="1609" spans="68:117" ht="15" hidden="1" customHeight="1">
      <c r="BP1609" s="236">
        <f ca="1"/>
        <v>1.10486111111111</v>
      </c>
      <c r="DL1609" s="1"/>
      <c r="DM1609" s="1"/>
    </row>
    <row r="1610" spans="68:117" ht="15" hidden="1" customHeight="1">
      <c r="BP1610" s="236">
        <f ca="1"/>
        <v>1.1055555555555601</v>
      </c>
      <c r="DL1610" s="1"/>
      <c r="DM1610" s="1"/>
    </row>
    <row r="1611" spans="68:117" ht="15" hidden="1" customHeight="1">
      <c r="BP1611" s="236">
        <f ca="1"/>
        <v>1.10625</v>
      </c>
      <c r="DL1611" s="1"/>
      <c r="DM1611" s="1"/>
    </row>
    <row r="1612" spans="68:117" ht="15" hidden="1" customHeight="1">
      <c r="BP1612" s="236">
        <f ca="1"/>
        <v>1.1069444444444401</v>
      </c>
      <c r="DL1612" s="1"/>
      <c r="DM1612" s="1"/>
    </row>
    <row r="1613" spans="68:117" ht="15" hidden="1" customHeight="1">
      <c r="BP1613" s="236">
        <f ca="1"/>
        <v>1.1076388888888899</v>
      </c>
      <c r="DL1613" s="1"/>
      <c r="DM1613" s="1"/>
    </row>
    <row r="1614" spans="68:117" ht="15" hidden="1" customHeight="1">
      <c r="BP1614" s="236">
        <f ca="1"/>
        <v>1.1083333333333301</v>
      </c>
      <c r="DL1614" s="1"/>
      <c r="DM1614" s="1"/>
    </row>
    <row r="1615" spans="68:117" ht="15" hidden="1" customHeight="1">
      <c r="BP1615" s="236">
        <f ca="1"/>
        <v>1.1090277777777799</v>
      </c>
      <c r="DL1615" s="1"/>
      <c r="DM1615" s="1"/>
    </row>
    <row r="1616" spans="68:117" ht="15" hidden="1" customHeight="1">
      <c r="BP1616" s="236">
        <f ca="1"/>
        <v>1.1097222222222201</v>
      </c>
      <c r="DL1616" s="1"/>
      <c r="DM1616" s="1"/>
    </row>
    <row r="1617" spans="68:117" ht="15" hidden="1" customHeight="1">
      <c r="BP1617" s="236">
        <f ca="1"/>
        <v>1.1104166666666699</v>
      </c>
      <c r="DL1617" s="1"/>
      <c r="DM1617" s="1"/>
    </row>
    <row r="1618" spans="68:117" ht="15" hidden="1" customHeight="1">
      <c r="BP1618" s="236">
        <f ca="1"/>
        <v>1.1111111111111101</v>
      </c>
      <c r="DL1618" s="1"/>
      <c r="DM1618" s="1"/>
    </row>
    <row r="1619" spans="68:117" ht="15" hidden="1" customHeight="1">
      <c r="BP1619" s="236">
        <f ca="1"/>
        <v>1.1118055555555599</v>
      </c>
      <c r="DL1619" s="1"/>
      <c r="DM1619" s="1"/>
    </row>
    <row r="1620" spans="68:117" ht="15" hidden="1" customHeight="1">
      <c r="BP1620" s="236">
        <f ca="1"/>
        <v>1.1125</v>
      </c>
      <c r="DL1620" s="1"/>
      <c r="DM1620" s="1"/>
    </row>
    <row r="1621" spans="68:117" ht="15" hidden="1" customHeight="1">
      <c r="BP1621" s="236">
        <f ca="1"/>
        <v>1.1131944444444399</v>
      </c>
      <c r="DL1621" s="1"/>
      <c r="DM1621" s="1"/>
    </row>
    <row r="1622" spans="68:117" ht="15" hidden="1" customHeight="1">
      <c r="BP1622" s="236">
        <f ca="1"/>
        <v>1.11388888888889</v>
      </c>
      <c r="DL1622" s="1"/>
      <c r="DM1622" s="1"/>
    </row>
    <row r="1623" spans="68:117" ht="15" hidden="1" customHeight="1">
      <c r="BP1623" s="236">
        <f ca="1"/>
        <v>1.1145833333333299</v>
      </c>
      <c r="DL1623" s="1"/>
      <c r="DM1623" s="1"/>
    </row>
    <row r="1624" spans="68:117" ht="15" hidden="1" customHeight="1">
      <c r="BP1624" s="236">
        <f ca="1"/>
        <v>1.11527777777778</v>
      </c>
      <c r="DL1624" s="1"/>
      <c r="DM1624" s="1"/>
    </row>
    <row r="1625" spans="68:117" ht="15" hidden="1" customHeight="1">
      <c r="BP1625" s="236">
        <f ca="1"/>
        <v>1.1159722222222199</v>
      </c>
      <c r="DL1625" s="1"/>
      <c r="DM1625" s="1"/>
    </row>
    <row r="1626" spans="68:117" ht="15" hidden="1" customHeight="1">
      <c r="BP1626" s="236">
        <f ca="1"/>
        <v>1.11666666666667</v>
      </c>
      <c r="DL1626" s="1"/>
      <c r="DM1626" s="1"/>
    </row>
    <row r="1627" spans="68:117" ht="15" hidden="1" customHeight="1">
      <c r="BP1627" s="236">
        <f ca="1"/>
        <v>1.1173611111111099</v>
      </c>
      <c r="DL1627" s="1"/>
      <c r="DM1627" s="1"/>
    </row>
    <row r="1628" spans="68:117" ht="15" hidden="1" customHeight="1">
      <c r="BP1628" s="236">
        <f ca="1"/>
        <v>1.11805555555556</v>
      </c>
      <c r="DL1628" s="1"/>
      <c r="DM1628" s="1"/>
    </row>
    <row r="1629" spans="68:117" ht="15" hidden="1" customHeight="1">
      <c r="BP1629" s="236">
        <f ca="1"/>
        <v>1.1187499999999999</v>
      </c>
      <c r="DL1629" s="1"/>
      <c r="DM1629" s="1"/>
    </row>
    <row r="1630" spans="68:117" ht="15" hidden="1" customHeight="1">
      <c r="BP1630" s="236">
        <f ca="1"/>
        <v>1.11944444444444</v>
      </c>
      <c r="DL1630" s="1"/>
      <c r="DM1630" s="1"/>
    </row>
    <row r="1631" spans="68:117" ht="15" hidden="1" customHeight="1">
      <c r="BP1631" s="236">
        <f ca="1"/>
        <v>1.1201388888888899</v>
      </c>
      <c r="DL1631" s="1"/>
      <c r="DM1631" s="1"/>
    </row>
    <row r="1632" spans="68:117" ht="15" hidden="1" customHeight="1">
      <c r="BP1632" s="236">
        <f ca="1"/>
        <v>1.12083333333333</v>
      </c>
      <c r="DL1632" s="1"/>
      <c r="DM1632" s="1"/>
    </row>
    <row r="1633" spans="68:117" ht="15" hidden="1" customHeight="1">
      <c r="BP1633" s="236">
        <f ca="1"/>
        <v>1.1215277777777799</v>
      </c>
      <c r="DL1633" s="1"/>
      <c r="DM1633" s="1"/>
    </row>
    <row r="1634" spans="68:117" ht="15" hidden="1" customHeight="1">
      <c r="BP1634" s="236">
        <f ca="1"/>
        <v>1.12222222222222</v>
      </c>
      <c r="DL1634" s="1"/>
      <c r="DM1634" s="1"/>
    </row>
    <row r="1635" spans="68:117" ht="15" hidden="1" customHeight="1">
      <c r="BP1635" s="236">
        <f ca="1"/>
        <v>1.1229166666666699</v>
      </c>
      <c r="DL1635" s="1"/>
      <c r="DM1635" s="1"/>
    </row>
    <row r="1636" spans="68:117" ht="15" hidden="1" customHeight="1">
      <c r="BP1636" s="236">
        <f ca="1"/>
        <v>1.12361111111111</v>
      </c>
      <c r="DL1636" s="1"/>
      <c r="DM1636" s="1"/>
    </row>
    <row r="1637" spans="68:117" ht="15" hidden="1" customHeight="1">
      <c r="BP1637" s="236">
        <f ca="1"/>
        <v>1.1243055555555601</v>
      </c>
      <c r="DL1637" s="1"/>
      <c r="DM1637" s="1"/>
    </row>
    <row r="1638" spans="68:117" ht="15" hidden="1" customHeight="1">
      <c r="BP1638" s="236">
        <f ca="1"/>
        <v>1.125</v>
      </c>
      <c r="DL1638" s="1"/>
      <c r="DM1638" s="1"/>
    </row>
    <row r="1639" spans="68:117" ht="15" hidden="1" customHeight="1">
      <c r="BP1639" s="236">
        <f ca="1"/>
        <v>1.1256944444444399</v>
      </c>
      <c r="DL1639" s="1"/>
      <c r="DM1639" s="1"/>
    </row>
    <row r="1640" spans="68:117" ht="15" hidden="1" customHeight="1">
      <c r="BP1640" s="236">
        <f ca="1"/>
        <v>1.12638888888889</v>
      </c>
      <c r="DL1640" s="1"/>
      <c r="DM1640" s="1"/>
    </row>
    <row r="1641" spans="68:117" ht="15" hidden="1" customHeight="1">
      <c r="BP1641" s="236">
        <f ca="1"/>
        <v>1.1270833333333301</v>
      </c>
      <c r="DL1641" s="1"/>
      <c r="DM1641" s="1"/>
    </row>
    <row r="1642" spans="68:117" ht="15" hidden="1" customHeight="1">
      <c r="BP1642" s="236">
        <f ca="1"/>
        <v>1.12777777777778</v>
      </c>
      <c r="DL1642" s="1"/>
      <c r="DM1642" s="1"/>
    </row>
    <row r="1643" spans="68:117" ht="15" hidden="1" customHeight="1">
      <c r="BP1643" s="236">
        <f ca="1"/>
        <v>1.1284722222222201</v>
      </c>
      <c r="DL1643" s="1"/>
      <c r="DM1643" s="1"/>
    </row>
    <row r="1644" spans="68:117" ht="15" hidden="1" customHeight="1">
      <c r="BP1644" s="236">
        <f ca="1"/>
        <v>1.12916666666667</v>
      </c>
      <c r="DL1644" s="1"/>
      <c r="DM1644" s="1"/>
    </row>
    <row r="1645" spans="68:117" ht="15" hidden="1" customHeight="1">
      <c r="BP1645" s="236">
        <f ca="1"/>
        <v>1.1298611111111101</v>
      </c>
      <c r="DL1645" s="1"/>
      <c r="DM1645" s="1"/>
    </row>
    <row r="1646" spans="68:117" ht="15" hidden="1" customHeight="1">
      <c r="BP1646" s="236">
        <f ca="1"/>
        <v>1.13055555555556</v>
      </c>
      <c r="DL1646" s="1"/>
      <c r="DM1646" s="1"/>
    </row>
    <row r="1647" spans="68:117" ht="15" hidden="1" customHeight="1">
      <c r="BP1647" s="236">
        <f ca="1"/>
        <v>1.1312500000000001</v>
      </c>
      <c r="DL1647" s="1"/>
      <c r="DM1647" s="1"/>
    </row>
    <row r="1648" spans="68:117" ht="15" hidden="1" customHeight="1">
      <c r="BP1648" s="236">
        <f ca="1"/>
        <v>1.13194444444444</v>
      </c>
      <c r="DL1648" s="1"/>
      <c r="DM1648" s="1"/>
    </row>
    <row r="1649" spans="68:117" ht="15" hidden="1" customHeight="1">
      <c r="BP1649" s="236">
        <f ca="1"/>
        <v>1.1326388888888901</v>
      </c>
      <c r="DL1649" s="1"/>
      <c r="DM1649" s="1"/>
    </row>
    <row r="1650" spans="68:117" ht="15" hidden="1" customHeight="1">
      <c r="BP1650" s="236">
        <f ca="1"/>
        <v>1.13333333333333</v>
      </c>
      <c r="DL1650" s="1"/>
      <c r="DM1650" s="1"/>
    </row>
    <row r="1651" spans="68:117" ht="15" hidden="1" customHeight="1">
      <c r="BP1651" s="236">
        <f ca="1"/>
        <v>1.1340277777777801</v>
      </c>
      <c r="DL1651" s="1"/>
      <c r="DM1651" s="1"/>
    </row>
    <row r="1652" spans="68:117" ht="15" hidden="1" customHeight="1">
      <c r="BP1652" s="236">
        <f ca="1"/>
        <v>1.13472222222222</v>
      </c>
      <c r="DL1652" s="1"/>
      <c r="DM1652" s="1"/>
    </row>
    <row r="1653" spans="68:117" ht="15" hidden="1" customHeight="1">
      <c r="BP1653" s="236">
        <f ca="1"/>
        <v>1.1354166666666701</v>
      </c>
      <c r="DL1653" s="1"/>
      <c r="DM1653" s="1"/>
    </row>
    <row r="1654" spans="68:117" ht="15" hidden="1" customHeight="1">
      <c r="BP1654" s="236">
        <f ca="1"/>
        <v>1.13611111111111</v>
      </c>
      <c r="DL1654" s="1"/>
      <c r="DM1654" s="1"/>
    </row>
    <row r="1655" spans="68:117" ht="15" hidden="1" customHeight="1">
      <c r="BP1655" s="236">
        <f ca="1"/>
        <v>1.1368055555555601</v>
      </c>
      <c r="DL1655" s="1"/>
      <c r="DM1655" s="1"/>
    </row>
    <row r="1656" spans="68:117" ht="15" hidden="1" customHeight="1">
      <c r="BP1656" s="236">
        <f ca="1"/>
        <v>1.1375</v>
      </c>
      <c r="DL1656" s="1"/>
      <c r="DM1656" s="1"/>
    </row>
    <row r="1657" spans="68:117" ht="15" hidden="1" customHeight="1">
      <c r="BP1657" s="236">
        <f ca="1"/>
        <v>1.1381944444444401</v>
      </c>
      <c r="DL1657" s="1"/>
      <c r="DM1657" s="1"/>
    </row>
    <row r="1658" spans="68:117" ht="15" hidden="1" customHeight="1">
      <c r="BP1658" s="236">
        <f ca="1"/>
        <v>1.1388888888888899</v>
      </c>
      <c r="DL1658" s="1"/>
      <c r="DM1658" s="1"/>
    </row>
    <row r="1659" spans="68:117" ht="15" hidden="1" customHeight="1">
      <c r="BP1659" s="236">
        <f ca="1"/>
        <v>1.1395833333333301</v>
      </c>
      <c r="DL1659" s="1"/>
      <c r="DM1659" s="1"/>
    </row>
    <row r="1660" spans="68:117" ht="15" hidden="1" customHeight="1">
      <c r="BP1660" s="236">
        <f ca="1"/>
        <v>1.1402777777777799</v>
      </c>
      <c r="DL1660" s="1"/>
      <c r="DM1660" s="1"/>
    </row>
    <row r="1661" spans="68:117" ht="15" hidden="1" customHeight="1">
      <c r="BP1661" s="236">
        <f ca="1"/>
        <v>1.1409722222222201</v>
      </c>
      <c r="DL1661" s="1"/>
      <c r="DM1661" s="1"/>
    </row>
    <row r="1662" spans="68:117" ht="15" hidden="1" customHeight="1">
      <c r="BP1662" s="236">
        <f ca="1"/>
        <v>1.1416666666666699</v>
      </c>
      <c r="DL1662" s="1"/>
      <c r="DM1662" s="1"/>
    </row>
    <row r="1663" spans="68:117" ht="15" hidden="1" customHeight="1">
      <c r="BP1663" s="236">
        <f ca="1"/>
        <v>1.1423611111111101</v>
      </c>
      <c r="DL1663" s="1"/>
      <c r="DM1663" s="1"/>
    </row>
    <row r="1664" spans="68:117" ht="15" hidden="1" customHeight="1">
      <c r="BP1664" s="236">
        <f ca="1"/>
        <v>1.1430555555555599</v>
      </c>
      <c r="DL1664" s="1"/>
      <c r="DM1664" s="1"/>
    </row>
    <row r="1665" spans="68:117" ht="15" hidden="1" customHeight="1">
      <c r="BP1665" s="236">
        <f ca="1"/>
        <v>1.14375</v>
      </c>
      <c r="DL1665" s="1"/>
      <c r="DM1665" s="1"/>
    </row>
    <row r="1666" spans="68:117" ht="15" hidden="1" customHeight="1">
      <c r="BP1666" s="236">
        <f ca="1"/>
        <v>1.1444444444444399</v>
      </c>
      <c r="DL1666" s="1"/>
      <c r="DM1666" s="1"/>
    </row>
    <row r="1667" spans="68:117" ht="15" hidden="1" customHeight="1">
      <c r="BP1667" s="236">
        <f ca="1"/>
        <v>1.14513888888889</v>
      </c>
      <c r="DL1667" s="1"/>
      <c r="DM1667" s="1"/>
    </row>
    <row r="1668" spans="68:117" ht="15" hidden="1" customHeight="1">
      <c r="BP1668" s="236">
        <f ca="1"/>
        <v>1.1458333333333299</v>
      </c>
      <c r="DL1668" s="1"/>
      <c r="DM1668" s="1"/>
    </row>
    <row r="1669" spans="68:117" ht="15" hidden="1" customHeight="1">
      <c r="BP1669" s="236">
        <f ca="1"/>
        <v>1.14652777777778</v>
      </c>
      <c r="DL1669" s="1"/>
      <c r="DM1669" s="1"/>
    </row>
    <row r="1670" spans="68:117" ht="15" hidden="1" customHeight="1">
      <c r="BP1670" s="236">
        <f ca="1"/>
        <v>1.1472222222222199</v>
      </c>
      <c r="DL1670" s="1"/>
      <c r="DM1670" s="1"/>
    </row>
    <row r="1671" spans="68:117" ht="15" hidden="1" customHeight="1">
      <c r="BP1671" s="236">
        <f ca="1"/>
        <v>1.14791666666667</v>
      </c>
      <c r="DL1671" s="1"/>
      <c r="DM1671" s="1"/>
    </row>
    <row r="1672" spans="68:117" ht="15" hidden="1" customHeight="1">
      <c r="BP1672" s="236">
        <f ca="1"/>
        <v>1.1486111111111099</v>
      </c>
      <c r="DL1672" s="1"/>
      <c r="DM1672" s="1"/>
    </row>
    <row r="1673" spans="68:117" ht="15" hidden="1" customHeight="1">
      <c r="BP1673" s="236">
        <f ca="1"/>
        <v>1.14930555555556</v>
      </c>
      <c r="DL1673" s="1"/>
      <c r="DM1673" s="1"/>
    </row>
    <row r="1674" spans="68:117" ht="15" hidden="1" customHeight="1">
      <c r="BP1674" s="236">
        <f ca="1"/>
        <v>1.1499999999999999</v>
      </c>
      <c r="DL1674" s="1"/>
      <c r="DM1674" s="1"/>
    </row>
    <row r="1675" spans="68:117" ht="15" hidden="1" customHeight="1">
      <c r="BP1675" s="236">
        <f ca="1"/>
        <v>1.15069444444444</v>
      </c>
      <c r="DL1675" s="1"/>
      <c r="DM1675" s="1"/>
    </row>
    <row r="1676" spans="68:117" ht="15" hidden="1" customHeight="1">
      <c r="BP1676" s="236">
        <f ca="1"/>
        <v>1.1513888888888899</v>
      </c>
      <c r="DL1676" s="1"/>
      <c r="DM1676" s="1"/>
    </row>
    <row r="1677" spans="68:117" ht="15" hidden="1" customHeight="1">
      <c r="BP1677" s="236">
        <f ca="1"/>
        <v>1.15208333333333</v>
      </c>
      <c r="DL1677" s="1"/>
      <c r="DM1677" s="1"/>
    </row>
    <row r="1678" spans="68:117" ht="15" hidden="1" customHeight="1">
      <c r="BP1678" s="236">
        <f ca="1"/>
        <v>1.1527777777777799</v>
      </c>
      <c r="DL1678" s="1"/>
      <c r="DM1678" s="1"/>
    </row>
    <row r="1679" spans="68:117" ht="15" hidden="1" customHeight="1">
      <c r="BP1679" s="236">
        <f ca="1"/>
        <v>1.15347222222222</v>
      </c>
      <c r="DL1679" s="1"/>
      <c r="DM1679" s="1"/>
    </row>
    <row r="1680" spans="68:117" ht="15" hidden="1" customHeight="1">
      <c r="BP1680" s="236">
        <f ca="1"/>
        <v>1.1541666666666699</v>
      </c>
      <c r="DL1680" s="1"/>
      <c r="DM1680" s="1"/>
    </row>
    <row r="1681" spans="68:117" ht="15" hidden="1" customHeight="1">
      <c r="BP1681" s="236">
        <f ca="1"/>
        <v>1.15486111111111</v>
      </c>
      <c r="DL1681" s="1"/>
      <c r="DM1681" s="1"/>
    </row>
    <row r="1682" spans="68:117" ht="15" hidden="1" customHeight="1">
      <c r="BP1682" s="236">
        <f ca="1"/>
        <v>1.1555555555555601</v>
      </c>
      <c r="DL1682" s="1"/>
      <c r="DM1682" s="1"/>
    </row>
    <row r="1683" spans="68:117" ht="15" hidden="1" customHeight="1">
      <c r="BP1683" s="236">
        <f ca="1"/>
        <v>1.15625</v>
      </c>
      <c r="DL1683" s="1"/>
      <c r="DM1683" s="1"/>
    </row>
    <row r="1684" spans="68:117" ht="15" hidden="1" customHeight="1">
      <c r="BP1684" s="236">
        <f ca="1"/>
        <v>1.1569444444444399</v>
      </c>
      <c r="DL1684" s="1"/>
      <c r="DM1684" s="1"/>
    </row>
    <row r="1685" spans="68:117" ht="15" hidden="1" customHeight="1">
      <c r="BP1685" s="236">
        <f ca="1"/>
        <v>1.15763888888889</v>
      </c>
      <c r="DL1685" s="1"/>
      <c r="DM1685" s="1"/>
    </row>
    <row r="1686" spans="68:117" ht="15" hidden="1" customHeight="1">
      <c r="BP1686" s="236">
        <f ca="1"/>
        <v>1.1583333333333301</v>
      </c>
      <c r="DL1686" s="1"/>
      <c r="DM1686" s="1"/>
    </row>
    <row r="1687" spans="68:117" ht="15" hidden="1" customHeight="1">
      <c r="BP1687" s="236">
        <f ca="1"/>
        <v>1.15902777777778</v>
      </c>
      <c r="DL1687" s="1"/>
      <c r="DM1687" s="1"/>
    </row>
    <row r="1688" spans="68:117" ht="15" hidden="1" customHeight="1">
      <c r="BP1688" s="236">
        <f ca="1"/>
        <v>1.1597222222222201</v>
      </c>
      <c r="DL1688" s="1"/>
      <c r="DM1688" s="1"/>
    </row>
    <row r="1689" spans="68:117" ht="15" hidden="1" customHeight="1">
      <c r="BP1689" s="236">
        <f ca="1"/>
        <v>1.16041666666667</v>
      </c>
      <c r="DL1689" s="1"/>
      <c r="DM1689" s="1"/>
    </row>
    <row r="1690" spans="68:117" ht="15" hidden="1" customHeight="1">
      <c r="BP1690" s="236">
        <f ca="1"/>
        <v>1.1611111111111101</v>
      </c>
      <c r="DL1690" s="1"/>
      <c r="DM1690" s="1"/>
    </row>
    <row r="1691" spans="68:117" ht="15" hidden="1" customHeight="1">
      <c r="BP1691" s="236">
        <f ca="1"/>
        <v>1.16180555555556</v>
      </c>
      <c r="DL1691" s="1"/>
      <c r="DM1691" s="1"/>
    </row>
    <row r="1692" spans="68:117" ht="15" hidden="1" customHeight="1">
      <c r="BP1692" s="236">
        <f ca="1"/>
        <v>1.1625000000000001</v>
      </c>
      <c r="DL1692" s="1"/>
      <c r="DM1692" s="1"/>
    </row>
    <row r="1693" spans="68:117" ht="15" hidden="1" customHeight="1">
      <c r="BP1693" s="236">
        <f ca="1"/>
        <v>1.16319444444444</v>
      </c>
      <c r="DL1693" s="1"/>
      <c r="DM1693" s="1"/>
    </row>
    <row r="1694" spans="68:117" ht="15" hidden="1" customHeight="1">
      <c r="BP1694" s="236">
        <f ca="1"/>
        <v>1.1638888888888901</v>
      </c>
      <c r="DL1694" s="1"/>
      <c r="DM1694" s="1"/>
    </row>
    <row r="1695" spans="68:117" ht="15" hidden="1" customHeight="1">
      <c r="BP1695" s="236">
        <f ca="1"/>
        <v>1.16458333333333</v>
      </c>
      <c r="DL1695" s="1"/>
      <c r="DM1695" s="1"/>
    </row>
    <row r="1696" spans="68:117" ht="15" hidden="1" customHeight="1">
      <c r="BP1696" s="236">
        <f ca="1"/>
        <v>1.1652777777777801</v>
      </c>
      <c r="DL1696" s="1"/>
      <c r="DM1696" s="1"/>
    </row>
    <row r="1697" spans="68:117" ht="15" hidden="1" customHeight="1">
      <c r="BP1697" s="236">
        <f ca="1"/>
        <v>1.16597222222222</v>
      </c>
      <c r="DL1697" s="1"/>
      <c r="DM1697" s="1"/>
    </row>
    <row r="1698" spans="68:117" ht="15" hidden="1" customHeight="1">
      <c r="BP1698" s="236">
        <f ca="1"/>
        <v>1.1666666666666701</v>
      </c>
      <c r="DL1698" s="1"/>
      <c r="DM1698" s="1"/>
    </row>
    <row r="1699" spans="68:117" ht="15" hidden="1" customHeight="1">
      <c r="BP1699" s="236">
        <f ca="1"/>
        <v>1.16736111111111</v>
      </c>
      <c r="DL1699" s="1"/>
      <c r="DM1699" s="1"/>
    </row>
    <row r="1700" spans="68:117" ht="15" hidden="1" customHeight="1">
      <c r="BP1700" s="236">
        <f ca="1"/>
        <v>1.1680555555555601</v>
      </c>
      <c r="DL1700" s="1"/>
      <c r="DM1700" s="1"/>
    </row>
    <row r="1701" spans="68:117" ht="15" hidden="1" customHeight="1">
      <c r="BP1701" s="236">
        <f ca="1"/>
        <v>1.16875</v>
      </c>
      <c r="DL1701" s="1"/>
      <c r="DM1701" s="1"/>
    </row>
    <row r="1702" spans="68:117" ht="15" hidden="1" customHeight="1">
      <c r="BP1702" s="236">
        <f ca="1"/>
        <v>1.1694444444444401</v>
      </c>
      <c r="DL1702" s="1"/>
      <c r="DM1702" s="1"/>
    </row>
    <row r="1703" spans="68:117" ht="15" hidden="1" customHeight="1">
      <c r="BP1703" s="236">
        <f ca="1"/>
        <v>1.1701388888888899</v>
      </c>
      <c r="DL1703" s="1"/>
      <c r="DM1703" s="1"/>
    </row>
    <row r="1704" spans="68:117" ht="15" hidden="1" customHeight="1">
      <c r="BP1704" s="236">
        <f ca="1"/>
        <v>1.1708333333333301</v>
      </c>
      <c r="DL1704" s="1"/>
      <c r="DM1704" s="1"/>
    </row>
    <row r="1705" spans="68:117" ht="15" hidden="1" customHeight="1">
      <c r="BP1705" s="236">
        <f ca="1"/>
        <v>1.1715277777777799</v>
      </c>
      <c r="DL1705" s="1"/>
      <c r="DM1705" s="1"/>
    </row>
    <row r="1706" spans="68:117" ht="15" hidden="1" customHeight="1">
      <c r="BP1706" s="236">
        <f ca="1"/>
        <v>1.1722222222222201</v>
      </c>
      <c r="DL1706" s="1"/>
      <c r="DM1706" s="1"/>
    </row>
    <row r="1707" spans="68:117" ht="15" hidden="1" customHeight="1">
      <c r="BP1707" s="236">
        <f ca="1"/>
        <v>1.1729166666666699</v>
      </c>
      <c r="DL1707" s="1"/>
      <c r="DM1707" s="1"/>
    </row>
    <row r="1708" spans="68:117" ht="15" hidden="1" customHeight="1">
      <c r="BP1708" s="236">
        <f ca="1"/>
        <v>1.1736111111111101</v>
      </c>
      <c r="DL1708" s="1"/>
      <c r="DM1708" s="1"/>
    </row>
    <row r="1709" spans="68:117" ht="15" hidden="1" customHeight="1">
      <c r="BP1709" s="236">
        <f ca="1"/>
        <v>1.1743055555555599</v>
      </c>
      <c r="DL1709" s="1"/>
      <c r="DM1709" s="1"/>
    </row>
    <row r="1710" spans="68:117" ht="15" hidden="1" customHeight="1">
      <c r="BP1710" s="236">
        <f ca="1"/>
        <v>1.175</v>
      </c>
      <c r="DL1710" s="1"/>
      <c r="DM1710" s="1"/>
    </row>
    <row r="1711" spans="68:117" ht="15" hidden="1" customHeight="1">
      <c r="BP1711" s="236">
        <f ca="1"/>
        <v>1.1756944444444399</v>
      </c>
      <c r="DL1711" s="1"/>
      <c r="DM1711" s="1"/>
    </row>
    <row r="1712" spans="68:117" ht="15" hidden="1" customHeight="1">
      <c r="BP1712" s="236">
        <f ca="1"/>
        <v>1.17638888888889</v>
      </c>
      <c r="DL1712" s="1"/>
      <c r="DM1712" s="1"/>
    </row>
    <row r="1713" spans="68:117" ht="15" hidden="1" customHeight="1">
      <c r="BP1713" s="236">
        <f ca="1"/>
        <v>1.1770833333333299</v>
      </c>
      <c r="DL1713" s="1"/>
      <c r="DM1713" s="1"/>
    </row>
    <row r="1714" spans="68:117" ht="15" hidden="1" customHeight="1">
      <c r="BP1714" s="236">
        <f ca="1"/>
        <v>1.17777777777778</v>
      </c>
      <c r="DL1714" s="1"/>
      <c r="DM1714" s="1"/>
    </row>
    <row r="1715" spans="68:117" ht="15" hidden="1" customHeight="1">
      <c r="BP1715" s="236">
        <f ca="1"/>
        <v>1.1784722222222199</v>
      </c>
      <c r="DL1715" s="1"/>
      <c r="DM1715" s="1"/>
    </row>
    <row r="1716" spans="68:117" ht="15" hidden="1" customHeight="1">
      <c r="BP1716" s="236">
        <f ca="1"/>
        <v>1.17916666666667</v>
      </c>
      <c r="DL1716" s="1"/>
      <c r="DM1716" s="1"/>
    </row>
    <row r="1717" spans="68:117" ht="15" hidden="1" customHeight="1">
      <c r="BP1717" s="236">
        <f ca="1"/>
        <v>1.1798611111111099</v>
      </c>
      <c r="DL1717" s="1"/>
      <c r="DM1717" s="1"/>
    </row>
    <row r="1718" spans="68:117" ht="15" hidden="1" customHeight="1">
      <c r="BP1718" s="236">
        <f ca="1"/>
        <v>1.18055555555556</v>
      </c>
      <c r="DL1718" s="1"/>
      <c r="DM1718" s="1"/>
    </row>
    <row r="1719" spans="68:117" ht="15" hidden="1" customHeight="1">
      <c r="BP1719" s="236">
        <f ca="1"/>
        <v>1.1812499999999999</v>
      </c>
      <c r="DL1719" s="1"/>
      <c r="DM1719" s="1"/>
    </row>
    <row r="1720" spans="68:117" ht="15" hidden="1" customHeight="1">
      <c r="BP1720" s="236">
        <f ca="1"/>
        <v>1.18194444444444</v>
      </c>
      <c r="DL1720" s="1"/>
      <c r="DM1720" s="1"/>
    </row>
    <row r="1721" spans="68:117" ht="15" hidden="1" customHeight="1">
      <c r="BP1721" s="236">
        <f ca="1"/>
        <v>1.1826388888888899</v>
      </c>
      <c r="DL1721" s="1"/>
      <c r="DM1721" s="1"/>
    </row>
    <row r="1722" spans="68:117" ht="15" hidden="1" customHeight="1">
      <c r="BP1722" s="236">
        <f ca="1"/>
        <v>1.18333333333333</v>
      </c>
      <c r="DL1722" s="1"/>
      <c r="DM1722" s="1"/>
    </row>
    <row r="1723" spans="68:117" ht="15" hidden="1" customHeight="1">
      <c r="BP1723" s="236">
        <f ca="1"/>
        <v>1.1840277777777799</v>
      </c>
      <c r="DL1723" s="1"/>
      <c r="DM1723" s="1"/>
    </row>
    <row r="1724" spans="68:117" ht="15" hidden="1" customHeight="1">
      <c r="BP1724" s="236">
        <f ca="1"/>
        <v>1.18472222222222</v>
      </c>
      <c r="DL1724" s="1"/>
      <c r="DM1724" s="1"/>
    </row>
    <row r="1725" spans="68:117" ht="15" hidden="1" customHeight="1">
      <c r="BP1725" s="236">
        <f ca="1"/>
        <v>1.1854166666666699</v>
      </c>
      <c r="DL1725" s="1"/>
      <c r="DM1725" s="1"/>
    </row>
    <row r="1726" spans="68:117" ht="15" hidden="1" customHeight="1">
      <c r="BP1726" s="236">
        <f ca="1"/>
        <v>1.18611111111111</v>
      </c>
      <c r="DL1726" s="1"/>
      <c r="DM1726" s="1"/>
    </row>
    <row r="1727" spans="68:117" ht="15" hidden="1" customHeight="1">
      <c r="BP1727" s="236">
        <f ca="1"/>
        <v>1.1868055555555601</v>
      </c>
      <c r="DL1727" s="1"/>
      <c r="DM1727" s="1"/>
    </row>
    <row r="1728" spans="68:117" ht="15" hidden="1" customHeight="1">
      <c r="BP1728" s="236">
        <f ca="1"/>
        <v>1.1875</v>
      </c>
      <c r="DL1728" s="1"/>
      <c r="DM1728" s="1"/>
    </row>
    <row r="1729" spans="68:117" ht="15" hidden="1" customHeight="1">
      <c r="BP1729" s="236">
        <f ca="1"/>
        <v>1.1881944444444399</v>
      </c>
      <c r="DL1729" s="1"/>
      <c r="DM1729" s="1"/>
    </row>
    <row r="1730" spans="68:117" ht="15" hidden="1" customHeight="1">
      <c r="BP1730" s="236">
        <f ca="1"/>
        <v>1.18888888888889</v>
      </c>
      <c r="DL1730" s="1"/>
      <c r="DM1730" s="1"/>
    </row>
    <row r="1731" spans="68:117" ht="15" hidden="1" customHeight="1">
      <c r="BP1731" s="236">
        <f ca="1"/>
        <v>1.1895833333333301</v>
      </c>
      <c r="DL1731" s="1"/>
      <c r="DM1731" s="1"/>
    </row>
    <row r="1732" spans="68:117" ht="15" hidden="1" customHeight="1">
      <c r="BP1732" s="236">
        <f ca="1"/>
        <v>1.19027777777778</v>
      </c>
      <c r="DL1732" s="1"/>
      <c r="DM1732" s="1"/>
    </row>
    <row r="1733" spans="68:117" ht="15" hidden="1" customHeight="1">
      <c r="BP1733" s="236">
        <f ca="1"/>
        <v>1.1909722222222201</v>
      </c>
      <c r="DL1733" s="1"/>
      <c r="DM1733" s="1"/>
    </row>
    <row r="1734" spans="68:117" ht="15" hidden="1" customHeight="1">
      <c r="BP1734" s="236">
        <f ca="1"/>
        <v>1.19166666666667</v>
      </c>
      <c r="DL1734" s="1"/>
      <c r="DM1734" s="1"/>
    </row>
    <row r="1735" spans="68:117" ht="15" hidden="1" customHeight="1">
      <c r="BP1735" s="236">
        <f ca="1"/>
        <v>1.1923611111111101</v>
      </c>
      <c r="DL1735" s="1"/>
      <c r="DM1735" s="1"/>
    </row>
    <row r="1736" spans="68:117" ht="15" hidden="1" customHeight="1">
      <c r="BP1736" s="236">
        <f ca="1"/>
        <v>1.19305555555556</v>
      </c>
      <c r="DL1736" s="1"/>
      <c r="DM1736" s="1"/>
    </row>
    <row r="1737" spans="68:117" ht="15" hidden="1" customHeight="1">
      <c r="BP1737" s="236">
        <f ca="1"/>
        <v>1.1937500000000001</v>
      </c>
      <c r="DL1737" s="1"/>
      <c r="DM1737" s="1"/>
    </row>
    <row r="1738" spans="68:117" ht="15" hidden="1" customHeight="1">
      <c r="BP1738" s="236">
        <f ca="1"/>
        <v>1.19444444444444</v>
      </c>
      <c r="DL1738" s="1"/>
      <c r="DM1738" s="1"/>
    </row>
    <row r="1739" spans="68:117" ht="15" hidden="1" customHeight="1">
      <c r="BP1739" s="236">
        <f ca="1"/>
        <v>1.1951388888888901</v>
      </c>
      <c r="DL1739" s="1"/>
      <c r="DM1739" s="1"/>
    </row>
    <row r="1740" spans="68:117" ht="15" hidden="1" customHeight="1">
      <c r="BP1740" s="236">
        <f ca="1"/>
        <v>1.19583333333333</v>
      </c>
      <c r="DL1740" s="1"/>
      <c r="DM1740" s="1"/>
    </row>
    <row r="1741" spans="68:117" ht="15" hidden="1" customHeight="1">
      <c r="BP1741" s="236">
        <f ca="1"/>
        <v>1.1965277777777801</v>
      </c>
      <c r="DL1741" s="1"/>
      <c r="DM1741" s="1"/>
    </row>
    <row r="1742" spans="68:117" ht="15" hidden="1" customHeight="1">
      <c r="BP1742" s="236">
        <f ca="1"/>
        <v>1.19722222222222</v>
      </c>
      <c r="DL1742" s="1"/>
      <c r="DM1742" s="1"/>
    </row>
    <row r="1743" spans="68:117" ht="15" hidden="1" customHeight="1">
      <c r="BP1743" s="236">
        <f ca="1"/>
        <v>1.1979166666666701</v>
      </c>
      <c r="DL1743" s="1"/>
      <c r="DM1743" s="1"/>
    </row>
    <row r="1744" spans="68:117" ht="15" hidden="1" customHeight="1">
      <c r="BP1744" s="236">
        <f ca="1"/>
        <v>1.19861111111111</v>
      </c>
      <c r="DL1744" s="1"/>
      <c r="DM1744" s="1"/>
    </row>
    <row r="1745" spans="68:117" ht="15" hidden="1" customHeight="1">
      <c r="BP1745" s="236">
        <f ca="1"/>
        <v>1.1993055555555601</v>
      </c>
      <c r="DL1745" s="1"/>
      <c r="DM1745" s="1"/>
    </row>
    <row r="1746" spans="68:117" ht="15" hidden="1" customHeight="1">
      <c r="BP1746" s="236">
        <f ca="1"/>
        <v>1.2</v>
      </c>
      <c r="DL1746" s="1"/>
      <c r="DM1746" s="1"/>
    </row>
    <row r="1747" spans="68:117" ht="15" hidden="1" customHeight="1">
      <c r="BP1747" s="236">
        <f ca="1"/>
        <v>1.2006944444444401</v>
      </c>
      <c r="DL1747" s="1"/>
      <c r="DM1747" s="1"/>
    </row>
    <row r="1748" spans="68:117" ht="15" hidden="1" customHeight="1">
      <c r="BP1748" s="236">
        <f ca="1"/>
        <v>1.2013888888888899</v>
      </c>
      <c r="DL1748" s="1"/>
      <c r="DM1748" s="1"/>
    </row>
    <row r="1749" spans="68:117" ht="15" hidden="1" customHeight="1">
      <c r="BP1749" s="236">
        <f ca="1"/>
        <v>1.2020833333333301</v>
      </c>
      <c r="DL1749" s="1"/>
      <c r="DM1749" s="1"/>
    </row>
    <row r="1750" spans="68:117" ht="15" hidden="1" customHeight="1">
      <c r="BP1750" s="236">
        <f ca="1"/>
        <v>1.2027777777777799</v>
      </c>
      <c r="DL1750" s="1"/>
      <c r="DM1750" s="1"/>
    </row>
    <row r="1751" spans="68:117" ht="15" hidden="1" customHeight="1">
      <c r="BP1751" s="236">
        <f ca="1"/>
        <v>1.2034722222222201</v>
      </c>
      <c r="DL1751" s="1"/>
      <c r="DM1751" s="1"/>
    </row>
    <row r="1752" spans="68:117" ht="15" hidden="1" customHeight="1">
      <c r="BP1752" s="236">
        <f ca="1"/>
        <v>1.2041666666666699</v>
      </c>
      <c r="DL1752" s="1"/>
      <c r="DM1752" s="1"/>
    </row>
    <row r="1753" spans="68:117" ht="15" hidden="1" customHeight="1">
      <c r="BP1753" s="236">
        <f ca="1"/>
        <v>1.2048611111111101</v>
      </c>
      <c r="DL1753" s="1"/>
      <c r="DM1753" s="1"/>
    </row>
    <row r="1754" spans="68:117" ht="15" hidden="1" customHeight="1">
      <c r="BP1754" s="236">
        <f ca="1"/>
        <v>1.2055555555555599</v>
      </c>
      <c r="DL1754" s="1"/>
      <c r="DM1754" s="1"/>
    </row>
    <row r="1755" spans="68:117" ht="15" hidden="1" customHeight="1">
      <c r="BP1755" s="236">
        <f ca="1"/>
        <v>1.20625</v>
      </c>
      <c r="DL1755" s="1"/>
      <c r="DM1755" s="1"/>
    </row>
    <row r="1756" spans="68:117" ht="15" hidden="1" customHeight="1">
      <c r="BP1756" s="236">
        <f ca="1"/>
        <v>1.2069444444444399</v>
      </c>
      <c r="DL1756" s="1"/>
      <c r="DM1756" s="1"/>
    </row>
    <row r="1757" spans="68:117" ht="15" hidden="1" customHeight="1">
      <c r="BP1757" s="236">
        <f ca="1"/>
        <v>1.20763888888889</v>
      </c>
      <c r="DL1757" s="1"/>
      <c r="DM1757" s="1"/>
    </row>
    <row r="1758" spans="68:117" ht="15" hidden="1" customHeight="1">
      <c r="BP1758" s="236">
        <f ca="1"/>
        <v>1.2083333333333299</v>
      </c>
      <c r="DL1758" s="1"/>
      <c r="DM1758" s="1"/>
    </row>
    <row r="1759" spans="68:117" ht="15" hidden="1" customHeight="1">
      <c r="BP1759" s="236">
        <f ca="1"/>
        <v>1.20902777777778</v>
      </c>
      <c r="DL1759" s="1"/>
      <c r="DM1759" s="1"/>
    </row>
    <row r="1760" spans="68:117" ht="15" hidden="1" customHeight="1">
      <c r="BP1760" s="236">
        <f ca="1"/>
        <v>1.2097222222222199</v>
      </c>
      <c r="DL1760" s="1"/>
      <c r="DM1760" s="1"/>
    </row>
    <row r="1761" spans="68:117" ht="15" hidden="1" customHeight="1">
      <c r="BP1761" s="236">
        <f ca="1"/>
        <v>1.21041666666667</v>
      </c>
      <c r="DL1761" s="1"/>
      <c r="DM1761" s="1"/>
    </row>
    <row r="1762" spans="68:117" ht="15" hidden="1" customHeight="1">
      <c r="BP1762" s="236">
        <f ca="1"/>
        <v>1.2111111111111099</v>
      </c>
      <c r="DL1762" s="1"/>
      <c r="DM1762" s="1"/>
    </row>
    <row r="1763" spans="68:117" ht="15" hidden="1" customHeight="1">
      <c r="BP1763" s="236">
        <f ca="1"/>
        <v>1.21180555555556</v>
      </c>
      <c r="DL1763" s="1"/>
      <c r="DM1763" s="1"/>
    </row>
    <row r="1764" spans="68:117" ht="15" hidden="1" customHeight="1">
      <c r="BP1764" s="236">
        <f ca="1"/>
        <v>1.2124999999999999</v>
      </c>
      <c r="DL1764" s="1"/>
      <c r="DM1764" s="1"/>
    </row>
    <row r="1765" spans="68:117" ht="15" hidden="1" customHeight="1">
      <c r="BP1765" s="236">
        <f ca="1"/>
        <v>1.21319444444444</v>
      </c>
      <c r="DL1765" s="1"/>
      <c r="DM1765" s="1"/>
    </row>
    <row r="1766" spans="68:117" ht="15" hidden="1" customHeight="1">
      <c r="BP1766" s="236">
        <f ca="1"/>
        <v>1.2138888888888899</v>
      </c>
      <c r="DL1766" s="1"/>
      <c r="DM1766" s="1"/>
    </row>
    <row r="1767" spans="68:117" ht="15" hidden="1" customHeight="1">
      <c r="BP1767" s="236">
        <f ca="1"/>
        <v>1.21458333333333</v>
      </c>
      <c r="DL1767" s="1"/>
      <c r="DM1767" s="1"/>
    </row>
    <row r="1768" spans="68:117" ht="15" hidden="1" customHeight="1">
      <c r="BP1768" s="236">
        <f ca="1"/>
        <v>1.2152777777777799</v>
      </c>
      <c r="DL1768" s="1"/>
      <c r="DM1768" s="1"/>
    </row>
    <row r="1769" spans="68:117" ht="15" hidden="1" customHeight="1">
      <c r="BP1769" s="236">
        <f ca="1"/>
        <v>1.21597222222222</v>
      </c>
      <c r="DL1769" s="1"/>
      <c r="DM1769" s="1"/>
    </row>
    <row r="1770" spans="68:117" ht="15" hidden="1" customHeight="1">
      <c r="BP1770" s="236">
        <f ca="1"/>
        <v>1.2166666666666699</v>
      </c>
      <c r="DL1770" s="1"/>
      <c r="DM1770" s="1"/>
    </row>
    <row r="1771" spans="68:117" ht="15" hidden="1" customHeight="1">
      <c r="BP1771" s="236">
        <f ca="1"/>
        <v>1.21736111111111</v>
      </c>
      <c r="DL1771" s="1"/>
      <c r="DM1771" s="1"/>
    </row>
    <row r="1772" spans="68:117" ht="15" hidden="1" customHeight="1">
      <c r="BP1772" s="236">
        <f ca="1"/>
        <v>1.2180555555555601</v>
      </c>
      <c r="DL1772" s="1"/>
      <c r="DM1772" s="1"/>
    </row>
    <row r="1773" spans="68:117" ht="15" hidden="1" customHeight="1">
      <c r="BP1773" s="236">
        <f ca="1"/>
        <v>1.21875</v>
      </c>
      <c r="DL1773" s="1"/>
      <c r="DM1773" s="1"/>
    </row>
    <row r="1774" spans="68:117" ht="15" hidden="1" customHeight="1">
      <c r="BP1774" s="236">
        <f ca="1"/>
        <v>1.2194444444444399</v>
      </c>
      <c r="DL1774" s="1"/>
      <c r="DM1774" s="1"/>
    </row>
    <row r="1775" spans="68:117" ht="15" hidden="1" customHeight="1">
      <c r="BP1775" s="236">
        <f ca="1"/>
        <v>1.22013888888889</v>
      </c>
      <c r="DL1775" s="1"/>
      <c r="DM1775" s="1"/>
    </row>
    <row r="1776" spans="68:117" ht="15" hidden="1" customHeight="1">
      <c r="BP1776" s="236">
        <f ca="1"/>
        <v>1.2208333333333301</v>
      </c>
      <c r="DL1776" s="1"/>
      <c r="DM1776" s="1"/>
    </row>
    <row r="1777" spans="68:117" ht="15" hidden="1" customHeight="1">
      <c r="BP1777" s="236">
        <f ca="1"/>
        <v>1.22152777777778</v>
      </c>
      <c r="DL1777" s="1"/>
      <c r="DM1777" s="1"/>
    </row>
    <row r="1778" spans="68:117" ht="15" hidden="1" customHeight="1">
      <c r="BP1778" s="236">
        <f ca="1"/>
        <v>1.2222222222222201</v>
      </c>
      <c r="DL1778" s="1"/>
      <c r="DM1778" s="1"/>
    </row>
    <row r="1779" spans="68:117" ht="15" hidden="1" customHeight="1">
      <c r="BP1779" s="236">
        <f ca="1"/>
        <v>1.22291666666667</v>
      </c>
      <c r="DL1779" s="1"/>
      <c r="DM1779" s="1"/>
    </row>
    <row r="1780" spans="68:117" ht="15" hidden="1" customHeight="1">
      <c r="BP1780" s="236">
        <f ca="1"/>
        <v>1.2236111111111101</v>
      </c>
      <c r="DL1780" s="1"/>
      <c r="DM1780" s="1"/>
    </row>
    <row r="1781" spans="68:117" ht="15" hidden="1" customHeight="1">
      <c r="BP1781" s="236">
        <f ca="1"/>
        <v>1.22430555555556</v>
      </c>
      <c r="DL1781" s="1"/>
      <c r="DM1781" s="1"/>
    </row>
    <row r="1782" spans="68:117" ht="15" hidden="1" customHeight="1">
      <c r="BP1782" s="236">
        <f ca="1"/>
        <v>1.2250000000000001</v>
      </c>
      <c r="DL1782" s="1"/>
      <c r="DM1782" s="1"/>
    </row>
    <row r="1783" spans="68:117" ht="15" hidden="1" customHeight="1">
      <c r="BP1783" s="236">
        <f ca="1"/>
        <v>1.22569444444444</v>
      </c>
      <c r="DL1783" s="1"/>
      <c r="DM1783" s="1"/>
    </row>
    <row r="1784" spans="68:117" ht="15" hidden="1" customHeight="1">
      <c r="BP1784" s="236">
        <f ca="1"/>
        <v>1.2263888888888901</v>
      </c>
      <c r="DL1784" s="1"/>
      <c r="DM1784" s="1"/>
    </row>
    <row r="1785" spans="68:117" ht="15" hidden="1" customHeight="1">
      <c r="BP1785" s="236">
        <f ca="1"/>
        <v>1.22708333333333</v>
      </c>
      <c r="DL1785" s="1"/>
      <c r="DM1785" s="1"/>
    </row>
    <row r="1786" spans="68:117" ht="15" hidden="1" customHeight="1">
      <c r="BP1786" s="236">
        <f ca="1"/>
        <v>1.2277777777777801</v>
      </c>
      <c r="DL1786" s="1"/>
      <c r="DM1786" s="1"/>
    </row>
    <row r="1787" spans="68:117" ht="15" hidden="1" customHeight="1">
      <c r="BP1787" s="236">
        <f ca="1"/>
        <v>1.22847222222222</v>
      </c>
      <c r="DL1787" s="1"/>
      <c r="DM1787" s="1"/>
    </row>
    <row r="1788" spans="68:117" ht="15" hidden="1" customHeight="1">
      <c r="BP1788" s="236">
        <f ca="1"/>
        <v>1.2291666666666701</v>
      </c>
      <c r="DL1788" s="1"/>
      <c r="DM1788" s="1"/>
    </row>
    <row r="1789" spans="68:117" ht="15" hidden="1" customHeight="1">
      <c r="BP1789" s="236">
        <f ca="1"/>
        <v>1.22986111111111</v>
      </c>
      <c r="DL1789" s="1"/>
      <c r="DM1789" s="1"/>
    </row>
    <row r="1790" spans="68:117" ht="15" hidden="1" customHeight="1">
      <c r="BP1790" s="236">
        <f ca="1"/>
        <v>1.2305555555555601</v>
      </c>
      <c r="DL1790" s="1"/>
      <c r="DM1790" s="1"/>
    </row>
    <row r="1791" spans="68:117" ht="15" hidden="1" customHeight="1">
      <c r="BP1791" s="236">
        <f ca="1"/>
        <v>1.23125</v>
      </c>
      <c r="DL1791" s="1"/>
      <c r="DM1791" s="1"/>
    </row>
    <row r="1792" spans="68:117" ht="15" hidden="1" customHeight="1">
      <c r="BP1792" s="236">
        <f ca="1"/>
        <v>1.2319444444444401</v>
      </c>
      <c r="DL1792" s="1"/>
      <c r="DM1792" s="1"/>
    </row>
    <row r="1793" spans="68:117" ht="15" hidden="1" customHeight="1">
      <c r="BP1793" s="236">
        <f ca="1"/>
        <v>1.2326388888888899</v>
      </c>
      <c r="DL1793" s="1"/>
      <c r="DM1793" s="1"/>
    </row>
    <row r="1794" spans="68:117" ht="15" hidden="1" customHeight="1">
      <c r="BP1794" s="236">
        <f ca="1"/>
        <v>1.2333333333333301</v>
      </c>
      <c r="DL1794" s="1"/>
      <c r="DM1794" s="1"/>
    </row>
    <row r="1795" spans="68:117" ht="15" hidden="1" customHeight="1">
      <c r="BP1795" s="236">
        <f ca="1"/>
        <v>1.2340277777777799</v>
      </c>
      <c r="DL1795" s="1"/>
      <c r="DM1795" s="1"/>
    </row>
    <row r="1796" spans="68:117" ht="15" hidden="1" customHeight="1">
      <c r="BP1796" s="236">
        <f ca="1"/>
        <v>1.2347222222222201</v>
      </c>
      <c r="DL1796" s="1"/>
      <c r="DM1796" s="1"/>
    </row>
    <row r="1797" spans="68:117" ht="15" hidden="1" customHeight="1">
      <c r="BP1797" s="236">
        <f ca="1"/>
        <v>1.2354166666666699</v>
      </c>
      <c r="DL1797" s="1"/>
      <c r="DM1797" s="1"/>
    </row>
    <row r="1798" spans="68:117" ht="15" hidden="1" customHeight="1">
      <c r="BP1798" s="236">
        <f ca="1"/>
        <v>1.2361111111111101</v>
      </c>
      <c r="DL1798" s="1"/>
      <c r="DM1798" s="1"/>
    </row>
    <row r="1799" spans="68:117" ht="15" hidden="1" customHeight="1">
      <c r="BP1799" s="236">
        <f ca="1"/>
        <v>1.2368055555555599</v>
      </c>
      <c r="DL1799" s="1"/>
      <c r="DM1799" s="1"/>
    </row>
    <row r="1800" spans="68:117" ht="15" hidden="1" customHeight="1">
      <c r="BP1800" s="236">
        <f ca="1"/>
        <v>1.2375</v>
      </c>
      <c r="DL1800" s="1"/>
      <c r="DM1800" s="1"/>
    </row>
    <row r="1801" spans="68:117" ht="15" hidden="1" customHeight="1">
      <c r="BP1801" s="236">
        <f ca="1"/>
        <v>1.2381944444444399</v>
      </c>
      <c r="DL1801" s="1"/>
      <c r="DM1801" s="1"/>
    </row>
    <row r="1802" spans="68:117" ht="15" hidden="1" customHeight="1">
      <c r="BP1802" s="236">
        <f ca="1"/>
        <v>1.23888888888889</v>
      </c>
      <c r="DL1802" s="1"/>
      <c r="DM1802" s="1"/>
    </row>
    <row r="1803" spans="68:117" ht="15" hidden="1" customHeight="1">
      <c r="BP1803" s="236">
        <f ca="1"/>
        <v>1.2395833333333299</v>
      </c>
      <c r="DL1803" s="1"/>
      <c r="DM1803" s="1"/>
    </row>
    <row r="1804" spans="68:117" ht="15" hidden="1" customHeight="1">
      <c r="BP1804" s="236">
        <f ca="1"/>
        <v>1.24027777777778</v>
      </c>
      <c r="DL1804" s="1"/>
      <c r="DM1804" s="1"/>
    </row>
    <row r="1805" spans="68:117" ht="15" hidden="1" customHeight="1">
      <c r="BP1805" s="236">
        <f ca="1"/>
        <v>1.2409722222222199</v>
      </c>
      <c r="DL1805" s="1"/>
      <c r="DM1805" s="1"/>
    </row>
    <row r="1806" spans="68:117" ht="15" hidden="1" customHeight="1">
      <c r="BP1806" s="236">
        <f ca="1"/>
        <v>1.24166666666667</v>
      </c>
      <c r="DL1806" s="1"/>
      <c r="DM1806" s="1"/>
    </row>
    <row r="1807" spans="68:117" ht="15" hidden="1" customHeight="1">
      <c r="BP1807" s="236">
        <f ca="1"/>
        <v>1.2423611111111099</v>
      </c>
      <c r="DL1807" s="1"/>
      <c r="DM1807" s="1"/>
    </row>
    <row r="1808" spans="68:117" ht="15" hidden="1" customHeight="1">
      <c r="BP1808" s="236">
        <f ca="1"/>
        <v>1.24305555555556</v>
      </c>
      <c r="DL1808" s="1"/>
      <c r="DM1808" s="1"/>
    </row>
    <row r="1809" spans="68:117" ht="15" hidden="1" customHeight="1">
      <c r="BP1809" s="236">
        <f ca="1"/>
        <v>1.2437499999999999</v>
      </c>
      <c r="DL1809" s="1"/>
      <c r="DM1809" s="1"/>
    </row>
    <row r="1810" spans="68:117" ht="15" hidden="1" customHeight="1">
      <c r="BP1810" s="236">
        <f ca="1"/>
        <v>1.24444444444444</v>
      </c>
      <c r="DL1810" s="1"/>
      <c r="DM1810" s="1"/>
    </row>
    <row r="1811" spans="68:117" ht="15" hidden="1" customHeight="1">
      <c r="BP1811" s="236">
        <f ca="1"/>
        <v>1.2451388888888899</v>
      </c>
      <c r="DL1811" s="1"/>
      <c r="DM1811" s="1"/>
    </row>
    <row r="1812" spans="68:117" ht="15" hidden="1" customHeight="1">
      <c r="BP1812" s="236">
        <f ca="1"/>
        <v>1.24583333333333</v>
      </c>
      <c r="DL1812" s="1"/>
      <c r="DM1812" s="1"/>
    </row>
    <row r="1813" spans="68:117" ht="15" hidden="1" customHeight="1">
      <c r="BP1813" s="236">
        <f ca="1"/>
        <v>1.2465277777777799</v>
      </c>
      <c r="DL1813" s="1"/>
      <c r="DM1813" s="1"/>
    </row>
    <row r="1814" spans="68:117" ht="15" hidden="1" customHeight="1">
      <c r="BP1814" s="236">
        <f ca="1"/>
        <v>1.24722222222222</v>
      </c>
      <c r="DL1814" s="1"/>
      <c r="DM1814" s="1"/>
    </row>
    <row r="1815" spans="68:117" ht="15" hidden="1" customHeight="1">
      <c r="BP1815" s="236">
        <f ca="1"/>
        <v>1.2479166666666699</v>
      </c>
      <c r="DL1815" s="1"/>
      <c r="DM1815" s="1"/>
    </row>
    <row r="1816" spans="68:117" ht="15" hidden="1" customHeight="1">
      <c r="BP1816" s="236">
        <f ca="1"/>
        <v>1.24861111111111</v>
      </c>
      <c r="DL1816" s="1"/>
      <c r="DM1816" s="1"/>
    </row>
    <row r="1817" spans="68:117" ht="15" hidden="1" customHeight="1">
      <c r="BP1817" s="236">
        <f ca="1"/>
        <v>1.2493055555555601</v>
      </c>
      <c r="DL1817" s="1"/>
      <c r="DM1817" s="1"/>
    </row>
    <row r="1818" spans="68:117" ht="15" hidden="1" customHeight="1">
      <c r="BP1818" s="236">
        <f ca="1"/>
        <v>1.25</v>
      </c>
      <c r="DL1818" s="1"/>
      <c r="DM1818" s="1"/>
    </row>
    <row r="1819" spans="68:117" ht="15" hidden="1" customHeight="1">
      <c r="BP1819" s="236">
        <f ca="1"/>
        <v>1.2506944444444399</v>
      </c>
      <c r="DL1819" s="1"/>
      <c r="DM1819" s="1"/>
    </row>
    <row r="1820" spans="68:117" ht="15" hidden="1" customHeight="1">
      <c r="BP1820" s="236">
        <f ca="1"/>
        <v>1.25138888888889</v>
      </c>
      <c r="DL1820" s="1"/>
      <c r="DM1820" s="1"/>
    </row>
    <row r="1821" spans="68:117" ht="15" hidden="1" customHeight="1">
      <c r="BP1821" s="236">
        <f ca="1"/>
        <v>1.2520833333333301</v>
      </c>
      <c r="DL1821" s="1"/>
      <c r="DM1821" s="1"/>
    </row>
    <row r="1822" spans="68:117" ht="15" hidden="1" customHeight="1">
      <c r="BP1822" s="236">
        <f ca="1"/>
        <v>1.25277777777778</v>
      </c>
      <c r="DL1822" s="1"/>
      <c r="DM1822" s="1"/>
    </row>
    <row r="1823" spans="68:117" ht="15" hidden="1" customHeight="1">
      <c r="BP1823" s="236">
        <f ca="1"/>
        <v>1.2534722222222201</v>
      </c>
      <c r="DL1823" s="1"/>
      <c r="DM1823" s="1"/>
    </row>
    <row r="1824" spans="68:117" ht="15" hidden="1" customHeight="1">
      <c r="BP1824" s="236">
        <f ca="1"/>
        <v>1.25416666666667</v>
      </c>
      <c r="DL1824" s="1"/>
      <c r="DM1824" s="1"/>
    </row>
    <row r="1825" spans="68:117" ht="15" hidden="1" customHeight="1">
      <c r="BP1825" s="236">
        <f ca="1"/>
        <v>1.2548611111111101</v>
      </c>
      <c r="DL1825" s="1"/>
      <c r="DM1825" s="1"/>
    </row>
    <row r="1826" spans="68:117" ht="15" hidden="1" customHeight="1">
      <c r="BP1826" s="236">
        <f ca="1"/>
        <v>1.25555555555556</v>
      </c>
      <c r="DL1826" s="1"/>
      <c r="DM1826" s="1"/>
    </row>
    <row r="1827" spans="68:117" ht="15" hidden="1" customHeight="1">
      <c r="BP1827" s="236">
        <f ca="1"/>
        <v>1.2562500000000001</v>
      </c>
      <c r="DL1827" s="1"/>
      <c r="DM1827" s="1"/>
    </row>
    <row r="1828" spans="68:117" ht="15" hidden="1" customHeight="1">
      <c r="BP1828" s="236">
        <f ca="1"/>
        <v>1.25694444444444</v>
      </c>
      <c r="DL1828" s="1"/>
      <c r="DM1828" s="1"/>
    </row>
    <row r="1829" spans="68:117" ht="15" hidden="1" customHeight="1">
      <c r="BP1829" s="236">
        <f ca="1"/>
        <v>1.2576388888888901</v>
      </c>
      <c r="DL1829" s="1"/>
      <c r="DM1829" s="1"/>
    </row>
    <row r="1830" spans="68:117" ht="15" hidden="1" customHeight="1">
      <c r="BP1830" s="236">
        <f ca="1"/>
        <v>1.25833333333333</v>
      </c>
      <c r="DL1830" s="1"/>
      <c r="DM1830" s="1"/>
    </row>
    <row r="1831" spans="68:117" ht="15" hidden="1" customHeight="1">
      <c r="BP1831" s="236">
        <f ca="1"/>
        <v>1.2590277777777801</v>
      </c>
      <c r="DL1831" s="1"/>
      <c r="DM1831" s="1"/>
    </row>
    <row r="1832" spans="68:117" ht="15" hidden="1" customHeight="1">
      <c r="BP1832" s="236">
        <f ca="1"/>
        <v>1.25972222222222</v>
      </c>
      <c r="DL1832" s="1"/>
      <c r="DM1832" s="1"/>
    </row>
    <row r="1833" spans="68:117" ht="15" hidden="1" customHeight="1">
      <c r="BP1833" s="236">
        <f ca="1"/>
        <v>1.2604166666666701</v>
      </c>
      <c r="DL1833" s="1"/>
      <c r="DM1833" s="1"/>
    </row>
    <row r="1834" spans="68:117" ht="15" hidden="1" customHeight="1">
      <c r="BP1834" s="236">
        <f ca="1"/>
        <v>1.26111111111111</v>
      </c>
      <c r="DL1834" s="1"/>
      <c r="DM1834" s="1"/>
    </row>
    <row r="1835" spans="68:117" ht="15" hidden="1" customHeight="1">
      <c r="BP1835" s="236">
        <f ca="1"/>
        <v>1.2618055555555601</v>
      </c>
      <c r="DL1835" s="1"/>
      <c r="DM1835" s="1"/>
    </row>
    <row r="1836" spans="68:117" ht="15" hidden="1" customHeight="1">
      <c r="BP1836" s="236">
        <f ca="1"/>
        <v>1.2625</v>
      </c>
      <c r="DL1836" s="1"/>
      <c r="DM1836" s="1"/>
    </row>
    <row r="1837" spans="68:117" ht="15" hidden="1" customHeight="1">
      <c r="BP1837" s="236">
        <f ca="1"/>
        <v>1.2631944444444401</v>
      </c>
      <c r="DL1837" s="1"/>
      <c r="DM1837" s="1"/>
    </row>
    <row r="1838" spans="68:117" ht="15" hidden="1" customHeight="1">
      <c r="BP1838" s="236">
        <f ca="1"/>
        <v>1.2638888888888899</v>
      </c>
      <c r="DL1838" s="1"/>
      <c r="DM1838" s="1"/>
    </row>
    <row r="1839" spans="68:117" ht="15" hidden="1" customHeight="1">
      <c r="BP1839" s="236">
        <f ca="1"/>
        <v>1.2645833333333301</v>
      </c>
      <c r="DL1839" s="1"/>
      <c r="DM1839" s="1"/>
    </row>
    <row r="1840" spans="68:117" ht="15" hidden="1" customHeight="1">
      <c r="BP1840" s="236">
        <f ca="1"/>
        <v>1.2652777777777799</v>
      </c>
      <c r="DL1840" s="1"/>
      <c r="DM1840" s="1"/>
    </row>
    <row r="1841" spans="68:117" ht="15" hidden="1" customHeight="1">
      <c r="BP1841" s="236">
        <f ca="1"/>
        <v>1.2659722222222201</v>
      </c>
      <c r="DL1841" s="1"/>
      <c r="DM1841" s="1"/>
    </row>
    <row r="1842" spans="68:117" ht="15" hidden="1" customHeight="1">
      <c r="BP1842" s="236">
        <f ca="1"/>
        <v>1.2666666666666699</v>
      </c>
      <c r="DL1842" s="1"/>
      <c r="DM1842" s="1"/>
    </row>
    <row r="1843" spans="68:117" ht="15" hidden="1" customHeight="1">
      <c r="BP1843" s="236">
        <f ca="1"/>
        <v>1.2673611111111101</v>
      </c>
      <c r="DL1843" s="1"/>
      <c r="DM1843" s="1"/>
    </row>
    <row r="1844" spans="68:117" ht="15" hidden="1" customHeight="1">
      <c r="BP1844" s="236">
        <f ca="1"/>
        <v>1.2680555555555599</v>
      </c>
      <c r="DL1844" s="1"/>
      <c r="DM1844" s="1"/>
    </row>
    <row r="1845" spans="68:117" ht="15" hidden="1" customHeight="1">
      <c r="BP1845" s="236">
        <f ca="1"/>
        <v>1.26875</v>
      </c>
      <c r="DL1845" s="1"/>
      <c r="DM1845" s="1"/>
    </row>
    <row r="1846" spans="68:117" ht="15" hidden="1" customHeight="1">
      <c r="BP1846" s="236">
        <f ca="1"/>
        <v>1.2694444444444399</v>
      </c>
      <c r="DL1846" s="1"/>
      <c r="DM1846" s="1"/>
    </row>
    <row r="1847" spans="68:117" ht="15" hidden="1" customHeight="1">
      <c r="BP1847" s="236">
        <f ca="1"/>
        <v>1.27013888888889</v>
      </c>
      <c r="DL1847" s="1"/>
      <c r="DM1847" s="1"/>
    </row>
    <row r="1848" spans="68:117" ht="15" hidden="1" customHeight="1">
      <c r="BP1848" s="236">
        <f ca="1"/>
        <v>1.2708333333333299</v>
      </c>
      <c r="DL1848" s="1"/>
      <c r="DM1848" s="1"/>
    </row>
    <row r="1849" spans="68:117" ht="15" hidden="1" customHeight="1">
      <c r="BP1849" s="236">
        <f ca="1"/>
        <v>1.27152777777778</v>
      </c>
      <c r="DL1849" s="1"/>
      <c r="DM1849" s="1"/>
    </row>
    <row r="1850" spans="68:117" ht="15" hidden="1" customHeight="1">
      <c r="BP1850" s="236">
        <f ca="1"/>
        <v>1.2722222222222199</v>
      </c>
      <c r="DL1850" s="1"/>
      <c r="DM1850" s="1"/>
    </row>
    <row r="1851" spans="68:117" ht="15" hidden="1" customHeight="1">
      <c r="BP1851" s="236">
        <f ca="1"/>
        <v>1.27291666666667</v>
      </c>
      <c r="DL1851" s="1"/>
      <c r="DM1851" s="1"/>
    </row>
    <row r="1852" spans="68:117" ht="15" hidden="1" customHeight="1">
      <c r="BP1852" s="236">
        <f ca="1"/>
        <v>1.2736111111111099</v>
      </c>
      <c r="DL1852" s="1"/>
      <c r="DM1852" s="1"/>
    </row>
    <row r="1853" spans="68:117" ht="15" hidden="1" customHeight="1">
      <c r="BP1853" s="236">
        <f ca="1"/>
        <v>1.27430555555556</v>
      </c>
      <c r="DL1853" s="1"/>
      <c r="DM1853" s="1"/>
    </row>
    <row r="1854" spans="68:117" ht="15" hidden="1" customHeight="1">
      <c r="BP1854" s="236">
        <f ca="1"/>
        <v>1.2749999999999999</v>
      </c>
      <c r="DL1854" s="1"/>
      <c r="DM1854" s="1"/>
    </row>
    <row r="1855" spans="68:117" ht="15" hidden="1" customHeight="1">
      <c r="BP1855" s="236">
        <f ca="1"/>
        <v>1.27569444444444</v>
      </c>
      <c r="DL1855" s="1"/>
      <c r="DM1855" s="1"/>
    </row>
    <row r="1856" spans="68:117" ht="15" hidden="1" customHeight="1">
      <c r="BP1856" s="236">
        <f ca="1"/>
        <v>1.2763888888888899</v>
      </c>
      <c r="DL1856" s="1"/>
      <c r="DM1856" s="1"/>
    </row>
    <row r="1857" spans="68:117" ht="15" hidden="1" customHeight="1">
      <c r="BP1857" s="236">
        <f ca="1"/>
        <v>1.27708333333333</v>
      </c>
      <c r="DL1857" s="1"/>
      <c r="DM1857" s="1"/>
    </row>
    <row r="1858" spans="68:117" ht="15" hidden="1" customHeight="1">
      <c r="BP1858" s="236">
        <f ca="1"/>
        <v>1.2777777777777799</v>
      </c>
      <c r="DL1858" s="1"/>
      <c r="DM1858" s="1"/>
    </row>
    <row r="1859" spans="68:117" ht="15" hidden="1" customHeight="1">
      <c r="BP1859" s="236">
        <f ca="1"/>
        <v>1.27847222222222</v>
      </c>
      <c r="DL1859" s="1"/>
      <c r="DM1859" s="1"/>
    </row>
    <row r="1860" spans="68:117" ht="15" hidden="1" customHeight="1">
      <c r="BP1860" s="236">
        <f ca="1"/>
        <v>1.2791666666666699</v>
      </c>
      <c r="DL1860" s="1"/>
      <c r="DM1860" s="1"/>
    </row>
    <row r="1861" spans="68:117" ht="15" hidden="1" customHeight="1">
      <c r="BP1861" s="236">
        <f ca="1"/>
        <v>1.27986111111111</v>
      </c>
      <c r="DL1861" s="1"/>
      <c r="DM1861" s="1"/>
    </row>
    <row r="1862" spans="68:117" ht="15" hidden="1" customHeight="1">
      <c r="BP1862" s="236">
        <f ca="1"/>
        <v>1.2805555555555601</v>
      </c>
      <c r="DL1862" s="1"/>
      <c r="DM1862" s="1"/>
    </row>
    <row r="1863" spans="68:117" ht="15" hidden="1" customHeight="1">
      <c r="BP1863" s="236">
        <f ca="1"/>
        <v>1.28125</v>
      </c>
      <c r="DL1863" s="1"/>
      <c r="DM1863" s="1"/>
    </row>
    <row r="1864" spans="68:117" ht="15" hidden="1" customHeight="1">
      <c r="BP1864" s="236">
        <f ca="1"/>
        <v>1.2819444444444399</v>
      </c>
      <c r="DL1864" s="1"/>
      <c r="DM1864" s="1"/>
    </row>
    <row r="1865" spans="68:117" ht="15" hidden="1" customHeight="1">
      <c r="BP1865" s="236">
        <f ca="1"/>
        <v>1.28263888888889</v>
      </c>
      <c r="DL1865" s="1"/>
      <c r="DM1865" s="1"/>
    </row>
    <row r="1866" spans="68:117" ht="15" hidden="1" customHeight="1">
      <c r="BP1866" s="236">
        <f ca="1"/>
        <v>1.2833333333333301</v>
      </c>
      <c r="DL1866" s="1"/>
      <c r="DM1866" s="1"/>
    </row>
    <row r="1867" spans="68:117" ht="15" hidden="1" customHeight="1">
      <c r="BP1867" s="236">
        <f ca="1"/>
        <v>1.28402777777778</v>
      </c>
      <c r="DL1867" s="1"/>
      <c r="DM1867" s="1"/>
    </row>
    <row r="1868" spans="68:117" ht="15" hidden="1" customHeight="1">
      <c r="BP1868" s="236">
        <f ca="1"/>
        <v>1.2847222222222201</v>
      </c>
      <c r="DL1868" s="1"/>
      <c r="DM1868" s="1"/>
    </row>
    <row r="1869" spans="68:117" ht="15" hidden="1" customHeight="1">
      <c r="BP1869" s="236">
        <f ca="1"/>
        <v>1.28541666666667</v>
      </c>
      <c r="DL1869" s="1"/>
      <c r="DM1869" s="1"/>
    </row>
    <row r="1870" spans="68:117" ht="15" hidden="1" customHeight="1">
      <c r="BP1870" s="236">
        <f ca="1"/>
        <v>1.2861111111111101</v>
      </c>
      <c r="DL1870" s="1"/>
      <c r="DM1870" s="1"/>
    </row>
    <row r="1871" spans="68:117" ht="15" hidden="1" customHeight="1">
      <c r="BP1871" s="236">
        <f ca="1"/>
        <v>1.28680555555556</v>
      </c>
      <c r="DL1871" s="1"/>
      <c r="DM1871" s="1"/>
    </row>
    <row r="1872" spans="68:117" ht="15" hidden="1" customHeight="1">
      <c r="BP1872" s="236">
        <f ca="1"/>
        <v>1.2875000000000001</v>
      </c>
      <c r="DL1872" s="1"/>
      <c r="DM1872" s="1"/>
    </row>
    <row r="1873" spans="68:117" ht="15" hidden="1" customHeight="1">
      <c r="BP1873" s="236">
        <f ca="1"/>
        <v>1.28819444444444</v>
      </c>
      <c r="DL1873" s="1"/>
      <c r="DM1873" s="1"/>
    </row>
    <row r="1874" spans="68:117" ht="15" hidden="1" customHeight="1">
      <c r="BP1874" s="236">
        <f ca="1"/>
        <v>1.2888888888888901</v>
      </c>
      <c r="DL1874" s="1"/>
      <c r="DM1874" s="1"/>
    </row>
    <row r="1875" spans="68:117" ht="15" hidden="1" customHeight="1">
      <c r="BP1875" s="236">
        <f ca="1"/>
        <v>1.28958333333333</v>
      </c>
      <c r="DL1875" s="1"/>
      <c r="DM1875" s="1"/>
    </row>
    <row r="1876" spans="68:117" ht="15" hidden="1" customHeight="1">
      <c r="BP1876" s="236">
        <f ca="1"/>
        <v>1.2902777777777801</v>
      </c>
      <c r="DL1876" s="1"/>
      <c r="DM1876" s="1"/>
    </row>
    <row r="1877" spans="68:117" ht="15" hidden="1" customHeight="1">
      <c r="BP1877" s="236">
        <f ca="1"/>
        <v>1.29097222222222</v>
      </c>
      <c r="DL1877" s="1"/>
      <c r="DM1877" s="1"/>
    </row>
    <row r="1878" spans="68:117" ht="15" hidden="1" customHeight="1">
      <c r="BP1878" s="236">
        <f ca="1"/>
        <v>1.2916666666666701</v>
      </c>
      <c r="DL1878" s="1"/>
      <c r="DM1878" s="1"/>
    </row>
    <row r="1879" spans="68:117" ht="15" hidden="1" customHeight="1">
      <c r="BP1879" s="236">
        <f ca="1"/>
        <v>1.29236111111111</v>
      </c>
      <c r="DL1879" s="1"/>
      <c r="DM1879" s="1"/>
    </row>
    <row r="1880" spans="68:117" ht="15" hidden="1" customHeight="1">
      <c r="BP1880" s="236">
        <f ca="1"/>
        <v>1.2930555555555601</v>
      </c>
      <c r="DL1880" s="1"/>
      <c r="DM1880" s="1"/>
    </row>
    <row r="1881" spans="68:117" ht="15" hidden="1" customHeight="1">
      <c r="BP1881" s="236">
        <f ca="1"/>
        <v>1.29375</v>
      </c>
      <c r="DL1881" s="1"/>
      <c r="DM1881" s="1"/>
    </row>
    <row r="1882" spans="68:117" ht="15" hidden="1" customHeight="1">
      <c r="BP1882" s="236">
        <f ca="1"/>
        <v>1.2944444444444401</v>
      </c>
      <c r="DL1882" s="1"/>
      <c r="DM1882" s="1"/>
    </row>
    <row r="1883" spans="68:117" ht="15" hidden="1" customHeight="1">
      <c r="BP1883" s="236">
        <f ca="1"/>
        <v>1.2951388888888899</v>
      </c>
      <c r="DL1883" s="1"/>
      <c r="DM1883" s="1"/>
    </row>
    <row r="1884" spans="68:117" ht="15" hidden="1" customHeight="1">
      <c r="BP1884" s="236">
        <f ca="1"/>
        <v>1.2958333333333301</v>
      </c>
      <c r="DL1884" s="1"/>
      <c r="DM1884" s="1"/>
    </row>
    <row r="1885" spans="68:117" ht="15" hidden="1" customHeight="1">
      <c r="BP1885" s="236">
        <f ca="1"/>
        <v>1.2965277777777799</v>
      </c>
      <c r="DL1885" s="1"/>
      <c r="DM1885" s="1"/>
    </row>
    <row r="1886" spans="68:117" ht="15" hidden="1" customHeight="1">
      <c r="BP1886" s="236">
        <f ca="1"/>
        <v>1.2972222222222201</v>
      </c>
      <c r="DL1886" s="1"/>
      <c r="DM1886" s="1"/>
    </row>
    <row r="1887" spans="68:117" ht="15" hidden="1" customHeight="1">
      <c r="BP1887" s="236">
        <f ca="1"/>
        <v>1.2979166666666699</v>
      </c>
      <c r="DL1887" s="1"/>
      <c r="DM1887" s="1"/>
    </row>
    <row r="1888" spans="68:117" ht="15" hidden="1" customHeight="1">
      <c r="BP1888" s="236">
        <f ca="1"/>
        <v>1.2986111111111101</v>
      </c>
      <c r="DL1888" s="1"/>
      <c r="DM1888" s="1"/>
    </row>
    <row r="1889" spans="68:117" ht="15" hidden="1" customHeight="1">
      <c r="BP1889" s="236">
        <f ca="1"/>
        <v>1.2993055555555599</v>
      </c>
      <c r="DL1889" s="1"/>
      <c r="DM1889" s="1"/>
    </row>
    <row r="1890" spans="68:117" ht="15" hidden="1" customHeight="1">
      <c r="BP1890" s="236">
        <f ca="1"/>
        <v>1.3</v>
      </c>
      <c r="DL1890" s="1"/>
      <c r="DM1890" s="1"/>
    </row>
    <row r="1891" spans="68:117" ht="15" hidden="1" customHeight="1">
      <c r="BP1891" s="236">
        <f ca="1"/>
        <v>1.3006944444444399</v>
      </c>
      <c r="DL1891" s="1"/>
      <c r="DM1891" s="1"/>
    </row>
    <row r="1892" spans="68:117" ht="15" hidden="1" customHeight="1">
      <c r="BP1892" s="236">
        <f ca="1"/>
        <v>1.30138888888889</v>
      </c>
      <c r="DL1892" s="1"/>
      <c r="DM1892" s="1"/>
    </row>
    <row r="1893" spans="68:117" ht="15" hidden="1" customHeight="1">
      <c r="BP1893" s="236">
        <f ca="1"/>
        <v>1.3020833333333299</v>
      </c>
      <c r="DL1893" s="1"/>
      <c r="DM1893" s="1"/>
    </row>
    <row r="1894" spans="68:117" ht="15" hidden="1" customHeight="1">
      <c r="BP1894" s="236">
        <f ca="1"/>
        <v>1.30277777777778</v>
      </c>
      <c r="DL1894" s="1"/>
      <c r="DM1894" s="1"/>
    </row>
    <row r="1895" spans="68:117" ht="15" hidden="1" customHeight="1">
      <c r="BP1895" s="236">
        <f ca="1"/>
        <v>1.3034722222222199</v>
      </c>
      <c r="DL1895" s="1"/>
      <c r="DM1895" s="1"/>
    </row>
    <row r="1896" spans="68:117" ht="15" hidden="1" customHeight="1">
      <c r="BP1896" s="236">
        <f ca="1"/>
        <v>1.30416666666667</v>
      </c>
      <c r="DL1896" s="1"/>
      <c r="DM1896" s="1"/>
    </row>
    <row r="1897" spans="68:117" ht="15" hidden="1" customHeight="1">
      <c r="BP1897" s="236">
        <f ca="1"/>
        <v>1.3048611111111099</v>
      </c>
      <c r="DL1897" s="1"/>
      <c r="DM1897" s="1"/>
    </row>
    <row r="1898" spans="68:117" ht="15" hidden="1" customHeight="1">
      <c r="BP1898" s="236">
        <f ca="1"/>
        <v>1.30555555555556</v>
      </c>
      <c r="DL1898" s="1"/>
      <c r="DM1898" s="1"/>
    </row>
    <row r="1899" spans="68:117" ht="15" hidden="1" customHeight="1">
      <c r="BP1899" s="236">
        <f ca="1"/>
        <v>1.3062499999999999</v>
      </c>
      <c r="DL1899" s="1"/>
      <c r="DM1899" s="1"/>
    </row>
    <row r="1900" spans="68:117" ht="15" hidden="1" customHeight="1">
      <c r="BP1900" s="236">
        <f ca="1"/>
        <v>1.30694444444444</v>
      </c>
      <c r="DL1900" s="1"/>
      <c r="DM1900" s="1"/>
    </row>
    <row r="1901" spans="68:117" ht="15" hidden="1" customHeight="1">
      <c r="BP1901" s="236">
        <f ca="1"/>
        <v>1.3076388888888899</v>
      </c>
      <c r="DL1901" s="1"/>
      <c r="DM1901" s="1"/>
    </row>
    <row r="1902" spans="68:117" ht="15" hidden="1" customHeight="1">
      <c r="BP1902" s="236">
        <f ca="1"/>
        <v>1.30833333333333</v>
      </c>
      <c r="DL1902" s="1"/>
      <c r="DM1902" s="1"/>
    </row>
    <row r="1903" spans="68:117" ht="15" hidden="1" customHeight="1">
      <c r="BP1903" s="236">
        <f ca="1"/>
        <v>1.3090277777777799</v>
      </c>
      <c r="DL1903" s="1"/>
      <c r="DM1903" s="1"/>
    </row>
    <row r="1904" spans="68:117" ht="15" hidden="1" customHeight="1">
      <c r="BP1904" s="236">
        <f ca="1"/>
        <v>1.30972222222222</v>
      </c>
      <c r="DL1904" s="1"/>
      <c r="DM1904" s="1"/>
    </row>
    <row r="1905" spans="68:117" ht="15" hidden="1" customHeight="1">
      <c r="BP1905" s="236">
        <f ca="1"/>
        <v>1.3104166666666699</v>
      </c>
      <c r="DL1905" s="1"/>
      <c r="DM1905" s="1"/>
    </row>
    <row r="1906" spans="68:117" ht="15" hidden="1" customHeight="1">
      <c r="BP1906" s="236">
        <f ca="1"/>
        <v>1.31111111111111</v>
      </c>
      <c r="DL1906" s="1"/>
      <c r="DM1906" s="1"/>
    </row>
    <row r="1907" spans="68:117" ht="15" hidden="1" customHeight="1">
      <c r="BP1907" s="236">
        <f ca="1"/>
        <v>1.3118055555555601</v>
      </c>
      <c r="DL1907" s="1"/>
      <c r="DM1907" s="1"/>
    </row>
    <row r="1908" spans="68:117" ht="15" hidden="1" customHeight="1">
      <c r="BP1908" s="236">
        <f ca="1"/>
        <v>1.3125</v>
      </c>
      <c r="DL1908" s="1"/>
      <c r="DM1908" s="1"/>
    </row>
    <row r="1909" spans="68:117" ht="15" hidden="1" customHeight="1">
      <c r="BP1909" s="236">
        <f ca="1"/>
        <v>1.3131944444444399</v>
      </c>
      <c r="DL1909" s="1"/>
      <c r="DM1909" s="1"/>
    </row>
    <row r="1910" spans="68:117" ht="15" hidden="1" customHeight="1">
      <c r="BP1910" s="236">
        <f ca="1"/>
        <v>1.31388888888889</v>
      </c>
      <c r="DL1910" s="1"/>
      <c r="DM1910" s="1"/>
    </row>
    <row r="1911" spans="68:117" ht="15" hidden="1" customHeight="1">
      <c r="BP1911" s="236">
        <f ca="1"/>
        <v>1.3145833333333301</v>
      </c>
      <c r="DL1911" s="1"/>
      <c r="DM1911" s="1"/>
    </row>
    <row r="1912" spans="68:117" ht="15" hidden="1" customHeight="1">
      <c r="BP1912" s="236">
        <f ca="1"/>
        <v>1.31527777777778</v>
      </c>
      <c r="DL1912" s="1"/>
      <c r="DM1912" s="1"/>
    </row>
    <row r="1913" spans="68:117" ht="15" hidden="1" customHeight="1">
      <c r="BP1913" s="236">
        <f ca="1"/>
        <v>1.3159722222222201</v>
      </c>
      <c r="DL1913" s="1"/>
      <c r="DM1913" s="1"/>
    </row>
    <row r="1914" spans="68:117" ht="15" hidden="1" customHeight="1">
      <c r="BP1914" s="236">
        <f ca="1"/>
        <v>1.31666666666667</v>
      </c>
      <c r="DL1914" s="1"/>
      <c r="DM1914" s="1"/>
    </row>
    <row r="1915" spans="68:117" ht="15" hidden="1" customHeight="1">
      <c r="BP1915" s="236">
        <f ca="1"/>
        <v>1.3173611111111101</v>
      </c>
      <c r="DL1915" s="1"/>
      <c r="DM1915" s="1"/>
    </row>
    <row r="1916" spans="68:117" ht="15" hidden="1" customHeight="1">
      <c r="BP1916" s="236">
        <f ca="1"/>
        <v>1.31805555555556</v>
      </c>
      <c r="DL1916" s="1"/>
      <c r="DM1916" s="1"/>
    </row>
    <row r="1917" spans="68:117" ht="15" hidden="1" customHeight="1">
      <c r="BP1917" s="236">
        <f ca="1"/>
        <v>1.3187500000000001</v>
      </c>
      <c r="DL1917" s="1"/>
      <c r="DM1917" s="1"/>
    </row>
    <row r="1918" spans="68:117" ht="15" hidden="1" customHeight="1">
      <c r="BP1918" s="236">
        <f ca="1"/>
        <v>1.31944444444444</v>
      </c>
      <c r="DL1918" s="1"/>
      <c r="DM1918" s="1"/>
    </row>
    <row r="1919" spans="68:117" ht="15" hidden="1" customHeight="1">
      <c r="BP1919" s="236">
        <f ca="1"/>
        <v>1.3201388888888901</v>
      </c>
      <c r="DL1919" s="1"/>
      <c r="DM1919" s="1"/>
    </row>
    <row r="1920" spans="68:117" ht="15" hidden="1" customHeight="1">
      <c r="BP1920" s="236">
        <f ca="1"/>
        <v>1.32083333333333</v>
      </c>
      <c r="DL1920" s="1"/>
      <c r="DM1920" s="1"/>
    </row>
    <row r="1921" spans="68:117" ht="15" hidden="1" customHeight="1">
      <c r="BP1921" s="236">
        <f ca="1"/>
        <v>1.3215277777777801</v>
      </c>
      <c r="DL1921" s="1"/>
      <c r="DM1921" s="1"/>
    </row>
    <row r="1922" spans="68:117" ht="15" hidden="1" customHeight="1">
      <c r="BP1922" s="236">
        <f ca="1"/>
        <v>1.32222222222222</v>
      </c>
      <c r="DL1922" s="1"/>
      <c r="DM1922" s="1"/>
    </row>
    <row r="1923" spans="68:117" ht="15" hidden="1" customHeight="1">
      <c r="BP1923" s="236">
        <f ca="1"/>
        <v>1.3229166666666701</v>
      </c>
      <c r="DL1923" s="1"/>
      <c r="DM1923" s="1"/>
    </row>
    <row r="1924" spans="68:117" ht="15" hidden="1" customHeight="1">
      <c r="BP1924" s="236">
        <f ca="1"/>
        <v>1.32361111111111</v>
      </c>
      <c r="DL1924" s="1"/>
      <c r="DM1924" s="1"/>
    </row>
    <row r="1925" spans="68:117" ht="15" hidden="1" customHeight="1">
      <c r="BP1925" s="236">
        <f ca="1"/>
        <v>1.3243055555555601</v>
      </c>
      <c r="DL1925" s="1"/>
      <c r="DM1925" s="1"/>
    </row>
    <row r="1926" spans="68:117" ht="15" hidden="1" customHeight="1">
      <c r="BP1926" s="236">
        <f ca="1"/>
        <v>1.325</v>
      </c>
      <c r="DL1926" s="1"/>
      <c r="DM1926" s="1"/>
    </row>
    <row r="1927" spans="68:117" ht="15" hidden="1" customHeight="1">
      <c r="BP1927" s="236">
        <f ca="1"/>
        <v>1.3256944444444401</v>
      </c>
      <c r="DL1927" s="1"/>
      <c r="DM1927" s="1"/>
    </row>
    <row r="1928" spans="68:117" ht="15" hidden="1" customHeight="1">
      <c r="BP1928" s="236">
        <f ca="1"/>
        <v>1.3263888888888899</v>
      </c>
      <c r="DL1928" s="1"/>
      <c r="DM1928" s="1"/>
    </row>
    <row r="1929" spans="68:117" ht="15" hidden="1" customHeight="1">
      <c r="BP1929" s="236">
        <f ca="1"/>
        <v>1.3270833333333301</v>
      </c>
      <c r="DL1929" s="1"/>
      <c r="DM1929" s="1"/>
    </row>
    <row r="1930" spans="68:117" ht="15" hidden="1" customHeight="1">
      <c r="BP1930" s="236">
        <f ca="1"/>
        <v>1.3277777777777799</v>
      </c>
      <c r="DL1930" s="1"/>
      <c r="DM1930" s="1"/>
    </row>
    <row r="1931" spans="68:117" ht="15" hidden="1" customHeight="1">
      <c r="BP1931" s="236">
        <f ca="1"/>
        <v>1.3284722222222201</v>
      </c>
      <c r="DL1931" s="1"/>
      <c r="DM1931" s="1"/>
    </row>
    <row r="1932" spans="68:117" ht="15" hidden="1" customHeight="1">
      <c r="BP1932" s="236">
        <f ca="1"/>
        <v>1.3291666666666699</v>
      </c>
      <c r="DL1932" s="1"/>
      <c r="DM1932" s="1"/>
    </row>
    <row r="1933" spans="68:117" ht="15" hidden="1" customHeight="1">
      <c r="BP1933" s="236">
        <f ca="1"/>
        <v>1.3298611111111101</v>
      </c>
      <c r="DL1933" s="1"/>
      <c r="DM1933" s="1"/>
    </row>
    <row r="1934" spans="68:117" ht="15" hidden="1" customHeight="1">
      <c r="BP1934" s="236">
        <f ca="1"/>
        <v>1.3305555555555599</v>
      </c>
      <c r="DL1934" s="1"/>
      <c r="DM1934" s="1"/>
    </row>
    <row r="1935" spans="68:117" ht="15" hidden="1" customHeight="1">
      <c r="BP1935" s="236">
        <f ca="1"/>
        <v>1.33125</v>
      </c>
      <c r="DL1935" s="1"/>
      <c r="DM1935" s="1"/>
    </row>
    <row r="1936" spans="68:117" ht="15" hidden="1" customHeight="1">
      <c r="BP1936" s="236">
        <f ca="1"/>
        <v>1.3319444444444399</v>
      </c>
      <c r="DL1936" s="1"/>
      <c r="DM1936" s="1"/>
    </row>
    <row r="1937" spans="68:117" ht="15" hidden="1" customHeight="1">
      <c r="BP1937" s="236">
        <f ca="1"/>
        <v>1.33263888888889</v>
      </c>
      <c r="DL1937" s="1"/>
      <c r="DM1937" s="1"/>
    </row>
    <row r="1938" spans="68:117" ht="15" hidden="1" customHeight="1">
      <c r="BP1938" s="236">
        <f ca="1"/>
        <v>1.3333333333333299</v>
      </c>
      <c r="DL1938" s="1"/>
      <c r="DM1938" s="1"/>
    </row>
    <row r="1939" spans="68:117" ht="15" hidden="1" customHeight="1">
      <c r="BP1939" s="236">
        <f ca="1"/>
        <v>1.33402777777778</v>
      </c>
      <c r="DL1939" s="1"/>
      <c r="DM1939" s="1"/>
    </row>
    <row r="1940" spans="68:117" ht="15" hidden="1" customHeight="1">
      <c r="BP1940" s="236">
        <f ca="1"/>
        <v>1.3347222222222199</v>
      </c>
      <c r="DL1940" s="1"/>
      <c r="DM1940" s="1"/>
    </row>
    <row r="1941" spans="68:117" ht="15" hidden="1" customHeight="1">
      <c r="BP1941" s="236">
        <f ca="1"/>
        <v>1.33541666666667</v>
      </c>
      <c r="DL1941" s="1"/>
      <c r="DM1941" s="1"/>
    </row>
    <row r="1942" spans="68:117" ht="15" hidden="1" customHeight="1">
      <c r="BP1942" s="236">
        <f ca="1"/>
        <v>1.3361111111111099</v>
      </c>
      <c r="DL1942" s="1"/>
      <c r="DM1942" s="1"/>
    </row>
    <row r="1943" spans="68:117" ht="15" hidden="1" customHeight="1">
      <c r="BP1943" s="236">
        <f ca="1"/>
        <v>1.33680555555556</v>
      </c>
      <c r="DL1943" s="1"/>
      <c r="DM1943" s="1"/>
    </row>
    <row r="1944" spans="68:117" ht="15" hidden="1" customHeight="1">
      <c r="BP1944" s="236">
        <f ca="1"/>
        <v>1.3374999999999999</v>
      </c>
      <c r="DL1944" s="1"/>
      <c r="DM1944" s="1"/>
    </row>
    <row r="1945" spans="68:117" ht="15" hidden="1" customHeight="1">
      <c r="BP1945" s="236">
        <f ca="1"/>
        <v>1.33819444444444</v>
      </c>
      <c r="DL1945" s="1"/>
      <c r="DM1945" s="1"/>
    </row>
    <row r="1946" spans="68:117" ht="15" hidden="1" customHeight="1">
      <c r="BP1946" s="236">
        <f ca="1"/>
        <v>1.3388888888888899</v>
      </c>
      <c r="DL1946" s="1"/>
      <c r="DM1946" s="1"/>
    </row>
    <row r="1947" spans="68:117" ht="15" hidden="1" customHeight="1">
      <c r="BP1947" s="236">
        <f ca="1"/>
        <v>1.33958333333333</v>
      </c>
      <c r="DL1947" s="1"/>
      <c r="DM1947" s="1"/>
    </row>
    <row r="1948" spans="68:117" ht="15" hidden="1" customHeight="1">
      <c r="BP1948" s="236">
        <f ca="1"/>
        <v>1.3402777777777799</v>
      </c>
      <c r="DL1948" s="1"/>
      <c r="DM1948" s="1"/>
    </row>
    <row r="1949" spans="68:117" ht="15" hidden="1" customHeight="1">
      <c r="BP1949" s="236">
        <f ca="1"/>
        <v>1.34097222222222</v>
      </c>
      <c r="DL1949" s="1"/>
      <c r="DM1949" s="1"/>
    </row>
    <row r="1950" spans="68:117" ht="15" hidden="1" customHeight="1">
      <c r="BP1950" s="236">
        <f ca="1"/>
        <v>1.3416666666666699</v>
      </c>
      <c r="DL1950" s="1"/>
      <c r="DM1950" s="1"/>
    </row>
    <row r="1951" spans="68:117" ht="15" hidden="1" customHeight="1">
      <c r="BP1951" s="236">
        <f ca="1"/>
        <v>1.34236111111111</v>
      </c>
      <c r="DL1951" s="1"/>
      <c r="DM1951" s="1"/>
    </row>
    <row r="1952" spans="68:117" ht="15" hidden="1" customHeight="1">
      <c r="BP1952" s="236">
        <f ca="1"/>
        <v>1.3430555555555601</v>
      </c>
      <c r="DL1952" s="1"/>
      <c r="DM1952" s="1"/>
    </row>
    <row r="1953" spans="68:117" ht="15" hidden="1" customHeight="1">
      <c r="BP1953" s="236">
        <f ca="1"/>
        <v>1.34375</v>
      </c>
      <c r="DL1953" s="1"/>
      <c r="DM1953" s="1"/>
    </row>
    <row r="1954" spans="68:117" ht="15" hidden="1" customHeight="1">
      <c r="BP1954" s="236">
        <f ca="1"/>
        <v>1.3444444444444399</v>
      </c>
      <c r="DL1954" s="1"/>
      <c r="DM1954" s="1"/>
    </row>
    <row r="1955" spans="68:117" ht="15" hidden="1" customHeight="1">
      <c r="BP1955" s="236">
        <f ca="1"/>
        <v>1.34513888888889</v>
      </c>
      <c r="DL1955" s="1"/>
      <c r="DM1955" s="1"/>
    </row>
    <row r="1956" spans="68:117" ht="15" hidden="1" customHeight="1">
      <c r="BP1956" s="236">
        <f ca="1"/>
        <v>1.3458333333333301</v>
      </c>
      <c r="DL1956" s="1"/>
      <c r="DM1956" s="1"/>
    </row>
    <row r="1957" spans="68:117" ht="15" hidden="1" customHeight="1">
      <c r="BP1957" s="236">
        <f ca="1"/>
        <v>1.34652777777778</v>
      </c>
      <c r="DL1957" s="1"/>
      <c r="DM1957" s="1"/>
    </row>
    <row r="1958" spans="68:117" ht="15" hidden="1" customHeight="1">
      <c r="BP1958" s="236">
        <f ca="1"/>
        <v>1.3472222222222201</v>
      </c>
      <c r="DL1958" s="1"/>
      <c r="DM1958" s="1"/>
    </row>
    <row r="1959" spans="68:117" ht="15" hidden="1" customHeight="1">
      <c r="BP1959" s="236">
        <f ca="1"/>
        <v>1.34791666666667</v>
      </c>
      <c r="DL1959" s="1"/>
      <c r="DM1959" s="1"/>
    </row>
    <row r="1960" spans="68:117" ht="15" hidden="1" customHeight="1">
      <c r="BP1960" s="236">
        <f ca="1"/>
        <v>1.3486111111111101</v>
      </c>
      <c r="DL1960" s="1"/>
      <c r="DM1960" s="1"/>
    </row>
    <row r="1961" spans="68:117" ht="15" hidden="1" customHeight="1">
      <c r="BP1961" s="236">
        <f ca="1"/>
        <v>1.34930555555556</v>
      </c>
      <c r="DL1961" s="1"/>
      <c r="DM1961" s="1"/>
    </row>
    <row r="1962" spans="68:117" ht="15" hidden="1" customHeight="1">
      <c r="BP1962" s="236">
        <f ca="1"/>
        <v>1.35</v>
      </c>
      <c r="DL1962" s="1"/>
      <c r="DM1962" s="1"/>
    </row>
    <row r="1963" spans="68:117" ht="15" hidden="1" customHeight="1">
      <c r="BP1963" s="236">
        <f ca="1"/>
        <v>1.35069444444444</v>
      </c>
      <c r="DL1963" s="1"/>
      <c r="DM1963" s="1"/>
    </row>
    <row r="1964" spans="68:117" ht="15" hidden="1" customHeight="1">
      <c r="BP1964" s="236">
        <f ca="1"/>
        <v>1.3513888888888901</v>
      </c>
      <c r="DL1964" s="1"/>
      <c r="DM1964" s="1"/>
    </row>
    <row r="1965" spans="68:117" ht="15" hidden="1" customHeight="1">
      <c r="BP1965" s="236">
        <f ca="1"/>
        <v>1.35208333333333</v>
      </c>
      <c r="DL1965" s="1"/>
      <c r="DM1965" s="1"/>
    </row>
    <row r="1966" spans="68:117" ht="15" hidden="1" customHeight="1">
      <c r="BP1966" s="236">
        <f ca="1"/>
        <v>1.3527777777777801</v>
      </c>
      <c r="DL1966" s="1"/>
      <c r="DM1966" s="1"/>
    </row>
    <row r="1967" spans="68:117" ht="15" hidden="1" customHeight="1">
      <c r="BP1967" s="236">
        <f ca="1"/>
        <v>1.35347222222222</v>
      </c>
      <c r="DL1967" s="1"/>
      <c r="DM1967" s="1"/>
    </row>
    <row r="1968" spans="68:117" ht="15" hidden="1" customHeight="1">
      <c r="BP1968" s="236">
        <f ca="1"/>
        <v>1.3541666666666701</v>
      </c>
      <c r="DL1968" s="1"/>
      <c r="DM1968" s="1"/>
    </row>
    <row r="1969" spans="68:117" ht="15" hidden="1" customHeight="1">
      <c r="BP1969" s="236">
        <f ca="1"/>
        <v>1.35486111111111</v>
      </c>
      <c r="DL1969" s="1"/>
      <c r="DM1969" s="1"/>
    </row>
    <row r="1970" spans="68:117" ht="15" hidden="1" customHeight="1">
      <c r="BP1970" s="236">
        <f ca="1"/>
        <v>1.3555555555555601</v>
      </c>
      <c r="DL1970" s="1"/>
      <c r="DM1970" s="1"/>
    </row>
    <row r="1971" spans="68:117" ht="15" hidden="1" customHeight="1">
      <c r="BP1971" s="236">
        <f ca="1"/>
        <v>1.35625</v>
      </c>
      <c r="DL1971" s="1"/>
      <c r="DM1971" s="1"/>
    </row>
    <row r="1972" spans="68:117" ht="15" hidden="1" customHeight="1">
      <c r="BP1972" s="236">
        <f ca="1"/>
        <v>1.3569444444444401</v>
      </c>
      <c r="DL1972" s="1"/>
      <c r="DM1972" s="1"/>
    </row>
    <row r="1973" spans="68:117" ht="15" hidden="1" customHeight="1">
      <c r="BP1973" s="236">
        <f ca="1"/>
        <v>1.3576388888888899</v>
      </c>
      <c r="DL1973" s="1"/>
      <c r="DM1973" s="1"/>
    </row>
    <row r="1974" spans="68:117" ht="15" hidden="1" customHeight="1">
      <c r="BP1974" s="236">
        <f ca="1"/>
        <v>1.3583333333333301</v>
      </c>
      <c r="DL1974" s="1"/>
      <c r="DM1974" s="1"/>
    </row>
    <row r="1975" spans="68:117" ht="15" hidden="1" customHeight="1">
      <c r="BP1975" s="236">
        <f ca="1"/>
        <v>1.3590277777777799</v>
      </c>
      <c r="DL1975" s="1"/>
      <c r="DM1975" s="1"/>
    </row>
    <row r="1976" spans="68:117" ht="15" hidden="1" customHeight="1">
      <c r="BP1976" s="236">
        <f ca="1"/>
        <v>1.3597222222222201</v>
      </c>
      <c r="DL1976" s="1"/>
      <c r="DM1976" s="1"/>
    </row>
    <row r="1977" spans="68:117" ht="15" hidden="1" customHeight="1">
      <c r="BP1977" s="236">
        <f ca="1"/>
        <v>1.3604166666666699</v>
      </c>
      <c r="DL1977" s="1"/>
      <c r="DM1977" s="1"/>
    </row>
    <row r="1978" spans="68:117" ht="15" hidden="1" customHeight="1">
      <c r="BP1978" s="236">
        <f ca="1"/>
        <v>1.3611111111111101</v>
      </c>
      <c r="DL1978" s="1"/>
      <c r="DM1978" s="1"/>
    </row>
    <row r="1979" spans="68:117" ht="15" hidden="1" customHeight="1">
      <c r="BP1979" s="236">
        <f ca="1"/>
        <v>1.3618055555555599</v>
      </c>
      <c r="DL1979" s="1"/>
      <c r="DM1979" s="1"/>
    </row>
    <row r="1980" spans="68:117" ht="15" hidden="1" customHeight="1">
      <c r="BP1980" s="236">
        <f ca="1"/>
        <v>1.3625</v>
      </c>
      <c r="DL1980" s="1"/>
      <c r="DM1980" s="1"/>
    </row>
    <row r="1981" spans="68:117" ht="15" hidden="1" customHeight="1">
      <c r="BP1981" s="236">
        <f ca="1"/>
        <v>1.3631944444444399</v>
      </c>
      <c r="DL1981" s="1"/>
      <c r="DM1981" s="1"/>
    </row>
    <row r="1982" spans="68:117" ht="15" hidden="1" customHeight="1">
      <c r="BP1982" s="236">
        <f ca="1"/>
        <v>1.36388888888889</v>
      </c>
      <c r="DL1982" s="1"/>
      <c r="DM1982" s="1"/>
    </row>
    <row r="1983" spans="68:117" ht="15" hidden="1" customHeight="1">
      <c r="BP1983" s="236">
        <f ca="1"/>
        <v>1.3645833333333299</v>
      </c>
      <c r="DL1983" s="1"/>
      <c r="DM1983" s="1"/>
    </row>
    <row r="1984" spans="68:117" ht="15" hidden="1" customHeight="1">
      <c r="BP1984" s="236">
        <f ca="1"/>
        <v>1.36527777777778</v>
      </c>
      <c r="DL1984" s="1"/>
      <c r="DM1984" s="1"/>
    </row>
    <row r="1985" spans="68:117" ht="15" hidden="1" customHeight="1">
      <c r="BP1985" s="236">
        <f ca="1"/>
        <v>1.3659722222222199</v>
      </c>
      <c r="DL1985" s="1"/>
      <c r="DM1985" s="1"/>
    </row>
    <row r="1986" spans="68:117" ht="15" hidden="1" customHeight="1">
      <c r="BP1986" s="236">
        <f ca="1"/>
        <v>1.36666666666667</v>
      </c>
      <c r="DL1986" s="1"/>
      <c r="DM1986" s="1"/>
    </row>
    <row r="1987" spans="68:117" ht="15" hidden="1" customHeight="1">
      <c r="BP1987" s="236">
        <f ca="1"/>
        <v>1.3673611111111099</v>
      </c>
      <c r="DL1987" s="1"/>
      <c r="DM1987" s="1"/>
    </row>
    <row r="1988" spans="68:117" ht="15" hidden="1" customHeight="1">
      <c r="BP1988" s="236">
        <f ca="1"/>
        <v>1.36805555555556</v>
      </c>
      <c r="DL1988" s="1"/>
      <c r="DM1988" s="1"/>
    </row>
    <row r="1989" spans="68:117" ht="15" hidden="1" customHeight="1">
      <c r="BP1989" s="236">
        <f ca="1"/>
        <v>1.3687499999999999</v>
      </c>
      <c r="DL1989" s="1"/>
      <c r="DM1989" s="1"/>
    </row>
    <row r="1990" spans="68:117" ht="15" hidden="1" customHeight="1">
      <c r="BP1990" s="236">
        <f ca="1"/>
        <v>1.36944444444444</v>
      </c>
      <c r="DL1990" s="1"/>
      <c r="DM1990" s="1"/>
    </row>
    <row r="1991" spans="68:117" ht="15" hidden="1" customHeight="1">
      <c r="BP1991" s="236">
        <f ca="1"/>
        <v>1.3701388888888899</v>
      </c>
      <c r="DL1991" s="1"/>
      <c r="DM1991" s="1"/>
    </row>
    <row r="1992" spans="68:117" ht="15" hidden="1" customHeight="1">
      <c r="BP1992" s="236">
        <f ca="1"/>
        <v>1.37083333333333</v>
      </c>
      <c r="DL1992" s="1"/>
      <c r="DM1992" s="1"/>
    </row>
    <row r="1993" spans="68:117" ht="15" hidden="1" customHeight="1">
      <c r="BP1993" s="236">
        <f ca="1"/>
        <v>1.3715277777777799</v>
      </c>
      <c r="DL1993" s="1"/>
      <c r="DM1993" s="1"/>
    </row>
    <row r="1994" spans="68:117" ht="15" hidden="1" customHeight="1">
      <c r="BP1994" s="236">
        <f ca="1"/>
        <v>1.37222222222222</v>
      </c>
      <c r="DL1994" s="1"/>
      <c r="DM1994" s="1"/>
    </row>
    <row r="1995" spans="68:117" ht="15" hidden="1" customHeight="1">
      <c r="BP1995" s="236">
        <f ca="1"/>
        <v>1.3729166666666699</v>
      </c>
      <c r="DL1995" s="1"/>
      <c r="DM1995" s="1"/>
    </row>
    <row r="1996" spans="68:117" ht="15" hidden="1" customHeight="1">
      <c r="BP1996" s="236">
        <f ca="1"/>
        <v>1.37361111111111</v>
      </c>
      <c r="DL1996" s="1"/>
      <c r="DM1996" s="1"/>
    </row>
    <row r="1997" spans="68:117" ht="15" hidden="1" customHeight="1">
      <c r="BP1997" s="236">
        <f ca="1"/>
        <v>1.3743055555555601</v>
      </c>
      <c r="DL1997" s="1"/>
      <c r="DM1997" s="1"/>
    </row>
    <row r="1998" spans="68:117" ht="15" hidden="1" customHeight="1">
      <c r="BP1998" s="236">
        <f ca="1"/>
        <v>1.375</v>
      </c>
      <c r="DL1998" s="1"/>
      <c r="DM1998" s="1"/>
    </row>
    <row r="1999" spans="68:117" ht="15" hidden="1" customHeight="1">
      <c r="BP1999" s="236">
        <f ca="1"/>
        <v>1.3756944444444399</v>
      </c>
      <c r="DL1999" s="1"/>
      <c r="DM1999" s="1"/>
    </row>
    <row r="2000" spans="68:117" ht="15" hidden="1" customHeight="1">
      <c r="BP2000" s="236">
        <f ca="1"/>
        <v>1.37638888888889</v>
      </c>
      <c r="DL2000" s="1"/>
      <c r="DM2000" s="1"/>
    </row>
    <row r="2001" spans="68:117" ht="15" hidden="1" customHeight="1">
      <c r="BP2001" s="236">
        <f ca="1"/>
        <v>1.3770833333333301</v>
      </c>
      <c r="DL2001" s="1"/>
      <c r="DM2001" s="1"/>
    </row>
    <row r="2002" spans="68:117" ht="15" hidden="1" customHeight="1">
      <c r="BP2002" s="236">
        <f ca="1"/>
        <v>1.37777777777778</v>
      </c>
      <c r="DL2002" s="1"/>
      <c r="DM2002" s="1"/>
    </row>
    <row r="2003" spans="68:117" ht="15" hidden="1" customHeight="1">
      <c r="BP2003" s="236">
        <f ca="1"/>
        <v>1.3784722222222201</v>
      </c>
      <c r="DL2003" s="1"/>
      <c r="DM2003" s="1"/>
    </row>
    <row r="2004" spans="68:117" ht="15" hidden="1" customHeight="1">
      <c r="BP2004" s="236">
        <f ca="1"/>
        <v>1.37916666666667</v>
      </c>
      <c r="DL2004" s="1"/>
      <c r="DM2004" s="1"/>
    </row>
    <row r="2005" spans="68:117" ht="15" hidden="1" customHeight="1">
      <c r="BP2005" s="236">
        <f ca="1"/>
        <v>1.3798611111111101</v>
      </c>
      <c r="DL2005" s="1"/>
      <c r="DM2005" s="1"/>
    </row>
    <row r="2006" spans="68:117" ht="15" hidden="1" customHeight="1">
      <c r="BP2006" s="236">
        <f ca="1"/>
        <v>1.38055555555556</v>
      </c>
      <c r="DL2006" s="1"/>
      <c r="DM2006" s="1"/>
    </row>
    <row r="2007" spans="68:117" ht="15" hidden="1" customHeight="1">
      <c r="BP2007" s="236">
        <f ca="1"/>
        <v>1.3812500000000001</v>
      </c>
      <c r="DL2007" s="1"/>
      <c r="DM2007" s="1"/>
    </row>
    <row r="2008" spans="68:117" ht="15" hidden="1" customHeight="1">
      <c r="BP2008" s="236">
        <f ca="1"/>
        <v>1.38194444444444</v>
      </c>
      <c r="DL2008" s="1"/>
      <c r="DM2008" s="1"/>
    </row>
    <row r="2009" spans="68:117" ht="15" hidden="1" customHeight="1">
      <c r="BP2009" s="236">
        <f ca="1"/>
        <v>1.3826388888888901</v>
      </c>
      <c r="DL2009" s="1"/>
      <c r="DM2009" s="1"/>
    </row>
    <row r="2010" spans="68:117" ht="15" hidden="1" customHeight="1">
      <c r="BP2010" s="236">
        <f ca="1"/>
        <v>1.38333333333333</v>
      </c>
      <c r="DL2010" s="1"/>
      <c r="DM2010" s="1"/>
    </row>
    <row r="2011" spans="68:117" ht="15" hidden="1" customHeight="1">
      <c r="BP2011" s="236">
        <f ca="1"/>
        <v>1.3840277777777801</v>
      </c>
      <c r="DL2011" s="1"/>
      <c r="DM2011" s="1"/>
    </row>
    <row r="2012" spans="68:117" ht="15" hidden="1" customHeight="1">
      <c r="BP2012" s="236">
        <f ca="1"/>
        <v>1.38472222222222</v>
      </c>
      <c r="DL2012" s="1"/>
      <c r="DM2012" s="1"/>
    </row>
    <row r="2013" spans="68:117" ht="15" hidden="1" customHeight="1">
      <c r="BP2013" s="236">
        <f ca="1"/>
        <v>1.3854166666666701</v>
      </c>
      <c r="DL2013" s="1"/>
      <c r="DM2013" s="1"/>
    </row>
    <row r="2014" spans="68:117" ht="15" hidden="1" customHeight="1">
      <c r="BP2014" s="236">
        <f ca="1"/>
        <v>1.38611111111111</v>
      </c>
      <c r="DL2014" s="1"/>
      <c r="DM2014" s="1"/>
    </row>
    <row r="2015" spans="68:117" ht="15" hidden="1" customHeight="1">
      <c r="BP2015" s="236">
        <f ca="1"/>
        <v>1.3868055555555601</v>
      </c>
      <c r="DL2015" s="1"/>
      <c r="DM2015" s="1"/>
    </row>
    <row r="2016" spans="68:117" ht="15" hidden="1" customHeight="1">
      <c r="BP2016" s="236">
        <f ca="1"/>
        <v>1.3875</v>
      </c>
      <c r="DL2016" s="1"/>
      <c r="DM2016" s="1"/>
    </row>
    <row r="2017" spans="68:117" ht="15" hidden="1" customHeight="1">
      <c r="BP2017" s="236">
        <f ca="1"/>
        <v>1.3881944444444401</v>
      </c>
      <c r="DL2017" s="1"/>
      <c r="DM2017" s="1"/>
    </row>
    <row r="2018" spans="68:117" ht="15" hidden="1" customHeight="1">
      <c r="BP2018" s="236">
        <f ca="1"/>
        <v>1.3888888888888899</v>
      </c>
      <c r="DL2018" s="1"/>
      <c r="DM2018" s="1"/>
    </row>
    <row r="2019" spans="68:117" ht="15" hidden="1" customHeight="1">
      <c r="BP2019" s="236">
        <f ca="1"/>
        <v>1.3895833333333301</v>
      </c>
      <c r="DL2019" s="1"/>
      <c r="DM2019" s="1"/>
    </row>
    <row r="2020" spans="68:117" ht="15" hidden="1" customHeight="1">
      <c r="BP2020" s="236">
        <f ca="1"/>
        <v>1.3902777777777799</v>
      </c>
      <c r="DL2020" s="1"/>
      <c r="DM2020" s="1"/>
    </row>
    <row r="2021" spans="68:117" ht="15" hidden="1" customHeight="1">
      <c r="BP2021" s="236">
        <f ca="1"/>
        <v>1.3909722222222201</v>
      </c>
      <c r="DL2021" s="1"/>
      <c r="DM2021" s="1"/>
    </row>
    <row r="2022" spans="68:117" ht="15" hidden="1" customHeight="1">
      <c r="BP2022" s="236">
        <f ca="1"/>
        <v>1.3916666666666699</v>
      </c>
      <c r="DL2022" s="1"/>
      <c r="DM2022" s="1"/>
    </row>
    <row r="2023" spans="68:117" ht="15" hidden="1" customHeight="1">
      <c r="BP2023" s="236">
        <f ca="1"/>
        <v>1.3923611111111101</v>
      </c>
      <c r="DL2023" s="1"/>
      <c r="DM2023" s="1"/>
    </row>
    <row r="2024" spans="68:117" ht="15" hidden="1" customHeight="1">
      <c r="BP2024" s="236">
        <f ca="1"/>
        <v>1.3930555555555599</v>
      </c>
      <c r="DL2024" s="1"/>
      <c r="DM2024" s="1"/>
    </row>
    <row r="2025" spans="68:117" ht="15" hidden="1" customHeight="1">
      <c r="BP2025" s="236">
        <f ca="1"/>
        <v>1.39375</v>
      </c>
      <c r="DL2025" s="1"/>
      <c r="DM2025" s="1"/>
    </row>
    <row r="2026" spans="68:117" ht="15" hidden="1" customHeight="1">
      <c r="BP2026" s="236">
        <f ca="1"/>
        <v>1.3944444444444399</v>
      </c>
      <c r="DL2026" s="1"/>
      <c r="DM2026" s="1"/>
    </row>
    <row r="2027" spans="68:117" ht="15" hidden="1" customHeight="1">
      <c r="BP2027" s="236">
        <f ca="1"/>
        <v>1.39513888888889</v>
      </c>
      <c r="DL2027" s="1"/>
      <c r="DM2027" s="1"/>
    </row>
    <row r="2028" spans="68:117" ht="15" hidden="1" customHeight="1">
      <c r="BP2028" s="236">
        <f ca="1"/>
        <v>1.3958333333333299</v>
      </c>
      <c r="DL2028" s="1"/>
      <c r="DM2028" s="1"/>
    </row>
    <row r="2029" spans="68:117" ht="15" hidden="1" customHeight="1">
      <c r="BP2029" s="236">
        <f ca="1"/>
        <v>1.39652777777778</v>
      </c>
      <c r="DL2029" s="1"/>
      <c r="DM2029" s="1"/>
    </row>
    <row r="2030" spans="68:117" ht="15" hidden="1" customHeight="1">
      <c r="BP2030" s="236">
        <f ca="1"/>
        <v>1.3972222222222199</v>
      </c>
      <c r="DL2030" s="1"/>
      <c r="DM2030" s="1"/>
    </row>
    <row r="2031" spans="68:117" ht="15" hidden="1" customHeight="1">
      <c r="BP2031" s="236">
        <f ca="1"/>
        <v>1.39791666666667</v>
      </c>
      <c r="DL2031" s="1"/>
      <c r="DM2031" s="1"/>
    </row>
    <row r="2032" spans="68:117" ht="15" hidden="1" customHeight="1">
      <c r="BP2032" s="236">
        <f ca="1"/>
        <v>1.3986111111111099</v>
      </c>
      <c r="DL2032" s="1"/>
      <c r="DM2032" s="1"/>
    </row>
    <row r="2033" spans="68:117" ht="15" hidden="1" customHeight="1">
      <c r="BP2033" s="236">
        <f ca="1"/>
        <v>1.39930555555556</v>
      </c>
      <c r="DL2033" s="1"/>
      <c r="DM2033" s="1"/>
    </row>
    <row r="2034" spans="68:117" ht="15" hidden="1" customHeight="1">
      <c r="BP2034" s="236">
        <f ca="1"/>
        <v>1.4</v>
      </c>
      <c r="DL2034" s="1"/>
      <c r="DM2034" s="1"/>
    </row>
    <row r="2035" spans="68:117" ht="15" hidden="1" customHeight="1">
      <c r="BP2035" s="236">
        <f ca="1"/>
        <v>1.40069444444444</v>
      </c>
      <c r="DL2035" s="1"/>
      <c r="DM2035" s="1"/>
    </row>
    <row r="2036" spans="68:117" ht="15" hidden="1" customHeight="1">
      <c r="BP2036" s="236">
        <f ca="1"/>
        <v>1.4013888888888899</v>
      </c>
      <c r="DL2036" s="1"/>
      <c r="DM2036" s="1"/>
    </row>
    <row r="2037" spans="68:117" ht="15" hidden="1" customHeight="1">
      <c r="BP2037" s="236">
        <f ca="1"/>
        <v>1.40208333333333</v>
      </c>
      <c r="DL2037" s="1"/>
      <c r="DM2037" s="1"/>
    </row>
    <row r="2038" spans="68:117" ht="15" hidden="1" customHeight="1">
      <c r="BP2038" s="236">
        <f ca="1"/>
        <v>1.4027777777777799</v>
      </c>
      <c r="DL2038" s="1"/>
      <c r="DM2038" s="1"/>
    </row>
    <row r="2039" spans="68:117" ht="15" hidden="1" customHeight="1">
      <c r="BP2039" s="236">
        <f ca="1"/>
        <v>1.40347222222222</v>
      </c>
      <c r="DL2039" s="1"/>
      <c r="DM2039" s="1"/>
    </row>
    <row r="2040" spans="68:117" ht="15" hidden="1" customHeight="1">
      <c r="BP2040" s="236">
        <f ca="1"/>
        <v>1.4041666666666699</v>
      </c>
      <c r="DL2040" s="1"/>
      <c r="DM2040" s="1"/>
    </row>
    <row r="2041" spans="68:117" ht="15" hidden="1" customHeight="1">
      <c r="BP2041" s="236">
        <f ca="1"/>
        <v>1.40486111111111</v>
      </c>
      <c r="DL2041" s="1"/>
      <c r="DM2041" s="1"/>
    </row>
    <row r="2042" spans="68:117" ht="15" hidden="1" customHeight="1">
      <c r="BP2042" s="236">
        <f ca="1"/>
        <v>1.4055555555555601</v>
      </c>
      <c r="DL2042" s="1"/>
      <c r="DM2042" s="1"/>
    </row>
    <row r="2043" spans="68:117" ht="15" hidden="1" customHeight="1">
      <c r="BP2043" s="236">
        <f ca="1"/>
        <v>1.40625</v>
      </c>
      <c r="DL2043" s="1"/>
      <c r="DM2043" s="1"/>
    </row>
    <row r="2044" spans="68:117" ht="15" hidden="1" customHeight="1">
      <c r="BP2044" s="236">
        <f ca="1"/>
        <v>1.4069444444444399</v>
      </c>
      <c r="DL2044" s="1"/>
      <c r="DM2044" s="1"/>
    </row>
    <row r="2045" spans="68:117" ht="15" hidden="1" customHeight="1">
      <c r="BP2045" s="236">
        <f ca="1"/>
        <v>1.40763888888889</v>
      </c>
      <c r="DL2045" s="1"/>
      <c r="DM2045" s="1"/>
    </row>
    <row r="2046" spans="68:117" ht="15" hidden="1" customHeight="1">
      <c r="BP2046" s="236">
        <f ca="1"/>
        <v>1.4083333333333301</v>
      </c>
      <c r="DL2046" s="1"/>
      <c r="DM2046" s="1"/>
    </row>
    <row r="2047" spans="68:117" ht="15" hidden="1" customHeight="1">
      <c r="BP2047" s="236">
        <f ca="1"/>
        <v>1.40902777777778</v>
      </c>
      <c r="DL2047" s="1"/>
      <c r="DM2047" s="1"/>
    </row>
    <row r="2048" spans="68:117" ht="15" hidden="1" customHeight="1">
      <c r="BP2048" s="236">
        <f ca="1"/>
        <v>1.4097222222222201</v>
      </c>
      <c r="DL2048" s="1"/>
      <c r="DM2048" s="1"/>
    </row>
    <row r="2049" spans="68:117" ht="15" hidden="1" customHeight="1">
      <c r="BP2049" s="236">
        <f ca="1"/>
        <v>1.41041666666667</v>
      </c>
      <c r="DL2049" s="1"/>
      <c r="DM2049" s="1"/>
    </row>
    <row r="2050" spans="68:117" ht="15" hidden="1" customHeight="1">
      <c r="BP2050" s="236">
        <f ca="1"/>
        <v>1.4111111111111101</v>
      </c>
      <c r="DL2050" s="1"/>
      <c r="DM2050" s="1"/>
    </row>
    <row r="2051" spans="68:117" ht="15" hidden="1" customHeight="1">
      <c r="BP2051" s="236">
        <f ca="1"/>
        <v>1.41180555555556</v>
      </c>
      <c r="DL2051" s="1"/>
      <c r="DM2051" s="1"/>
    </row>
    <row r="2052" spans="68:117" ht="15" hidden="1" customHeight="1">
      <c r="BP2052" s="236">
        <f ca="1"/>
        <v>1.4125000000000001</v>
      </c>
      <c r="DL2052" s="1"/>
      <c r="DM2052" s="1"/>
    </row>
    <row r="2053" spans="68:117" ht="15" hidden="1" customHeight="1">
      <c r="BP2053" s="236">
        <f ca="1"/>
        <v>1.41319444444444</v>
      </c>
      <c r="DL2053" s="1"/>
      <c r="DM2053" s="1"/>
    </row>
    <row r="2054" spans="68:117" ht="15" hidden="1" customHeight="1">
      <c r="BP2054" s="236">
        <f ca="1"/>
        <v>1.4138888888888901</v>
      </c>
      <c r="DL2054" s="1"/>
      <c r="DM2054" s="1"/>
    </row>
    <row r="2055" spans="68:117" ht="15" hidden="1" customHeight="1">
      <c r="BP2055" s="236">
        <f ca="1"/>
        <v>1.41458333333333</v>
      </c>
      <c r="DL2055" s="1"/>
      <c r="DM2055" s="1"/>
    </row>
    <row r="2056" spans="68:117" ht="15" hidden="1" customHeight="1">
      <c r="BP2056" s="236">
        <f ca="1"/>
        <v>1.4152777777777801</v>
      </c>
      <c r="DL2056" s="1"/>
      <c r="DM2056" s="1"/>
    </row>
    <row r="2057" spans="68:117" ht="15" hidden="1" customHeight="1">
      <c r="BP2057" s="236">
        <f ca="1"/>
        <v>1.41597222222222</v>
      </c>
      <c r="DL2057" s="1"/>
      <c r="DM2057" s="1"/>
    </row>
    <row r="2058" spans="68:117" ht="15" hidden="1" customHeight="1">
      <c r="BP2058" s="236">
        <f ca="1"/>
        <v>1.4166666666666701</v>
      </c>
      <c r="DL2058" s="1"/>
      <c r="DM2058" s="1"/>
    </row>
    <row r="2059" spans="68:117" ht="15" hidden="1" customHeight="1">
      <c r="BP2059" s="236">
        <f ca="1"/>
        <v>1.41736111111111</v>
      </c>
      <c r="DL2059" s="1"/>
      <c r="DM2059" s="1"/>
    </row>
    <row r="2060" spans="68:117" ht="15" hidden="1" customHeight="1">
      <c r="BP2060" s="236">
        <f ca="1"/>
        <v>1.4180555555555601</v>
      </c>
      <c r="DL2060" s="1"/>
      <c r="DM2060" s="1"/>
    </row>
    <row r="2061" spans="68:117" ht="15" hidden="1" customHeight="1">
      <c r="BP2061" s="236">
        <f ca="1"/>
        <v>1.41875</v>
      </c>
      <c r="DL2061" s="1"/>
      <c r="DM2061" s="1"/>
    </row>
    <row r="2062" spans="68:117" ht="15" hidden="1" customHeight="1">
      <c r="BP2062" s="236">
        <f ca="1"/>
        <v>1.4194444444444401</v>
      </c>
      <c r="DL2062" s="1"/>
      <c r="DM2062" s="1"/>
    </row>
    <row r="2063" spans="68:117" ht="15" hidden="1" customHeight="1">
      <c r="BP2063" s="236">
        <f ca="1"/>
        <v>1.4201388888888899</v>
      </c>
      <c r="DL2063" s="1"/>
      <c r="DM2063" s="1"/>
    </row>
    <row r="2064" spans="68:117" ht="15" hidden="1" customHeight="1">
      <c r="BP2064" s="236">
        <f ca="1"/>
        <v>1.4208333333333301</v>
      </c>
      <c r="DL2064" s="1"/>
      <c r="DM2064" s="1"/>
    </row>
    <row r="2065" spans="68:117" ht="15" hidden="1" customHeight="1">
      <c r="BP2065" s="236">
        <f ca="1"/>
        <v>1.4215277777777799</v>
      </c>
      <c r="DL2065" s="1"/>
      <c r="DM2065" s="1"/>
    </row>
    <row r="2066" spans="68:117" ht="15" hidden="1" customHeight="1">
      <c r="BP2066" s="236">
        <f ca="1"/>
        <v>1.4222222222222201</v>
      </c>
      <c r="DL2066" s="1"/>
      <c r="DM2066" s="1"/>
    </row>
    <row r="2067" spans="68:117" ht="15" hidden="1" customHeight="1">
      <c r="BP2067" s="236">
        <f ca="1"/>
        <v>1.4229166666666699</v>
      </c>
      <c r="DL2067" s="1"/>
      <c r="DM2067" s="1"/>
    </row>
    <row r="2068" spans="68:117" ht="15" hidden="1" customHeight="1">
      <c r="BP2068" s="236">
        <f ca="1"/>
        <v>1.4236111111111101</v>
      </c>
      <c r="DL2068" s="1"/>
      <c r="DM2068" s="1"/>
    </row>
    <row r="2069" spans="68:117" ht="15" hidden="1" customHeight="1">
      <c r="BP2069" s="236">
        <f ca="1"/>
        <v>1.4243055555555599</v>
      </c>
      <c r="DL2069" s="1"/>
      <c r="DM2069" s="1"/>
    </row>
    <row r="2070" spans="68:117" ht="15" hidden="1" customHeight="1">
      <c r="BP2070" s="236">
        <f ca="1"/>
        <v>1.425</v>
      </c>
      <c r="DL2070" s="1"/>
      <c r="DM2070" s="1"/>
    </row>
    <row r="2071" spans="68:117" ht="15" hidden="1" customHeight="1">
      <c r="BP2071" s="236">
        <f ca="1"/>
        <v>1.4256944444444399</v>
      </c>
      <c r="DL2071" s="1"/>
      <c r="DM2071" s="1"/>
    </row>
    <row r="2072" spans="68:117" ht="15" hidden="1" customHeight="1">
      <c r="BP2072" s="236">
        <f ca="1"/>
        <v>1.42638888888889</v>
      </c>
      <c r="DL2072" s="1"/>
      <c r="DM2072" s="1"/>
    </row>
    <row r="2073" spans="68:117" ht="15" hidden="1" customHeight="1">
      <c r="BP2073" s="236">
        <f ca="1"/>
        <v>1.4270833333333299</v>
      </c>
      <c r="DL2073" s="1"/>
      <c r="DM2073" s="1"/>
    </row>
    <row r="2074" spans="68:117" ht="15" hidden="1" customHeight="1">
      <c r="BP2074" s="236">
        <f ca="1"/>
        <v>1.42777777777778</v>
      </c>
      <c r="DL2074" s="1"/>
      <c r="DM2074" s="1"/>
    </row>
    <row r="2075" spans="68:117" ht="15" hidden="1" customHeight="1">
      <c r="BP2075" s="236">
        <f ca="1"/>
        <v>1.4284722222222199</v>
      </c>
      <c r="DL2075" s="1"/>
      <c r="DM2075" s="1"/>
    </row>
    <row r="2076" spans="68:117" ht="15" hidden="1" customHeight="1">
      <c r="BP2076" s="236">
        <f ca="1"/>
        <v>1.42916666666667</v>
      </c>
      <c r="DL2076" s="1"/>
      <c r="DM2076" s="1"/>
    </row>
    <row r="2077" spans="68:117" ht="15" hidden="1" customHeight="1">
      <c r="BP2077" s="236">
        <f ca="1"/>
        <v>1.4298611111111099</v>
      </c>
      <c r="DL2077" s="1"/>
      <c r="DM2077" s="1"/>
    </row>
    <row r="2078" spans="68:117" ht="15" hidden="1" customHeight="1">
      <c r="BP2078" s="236">
        <f ca="1"/>
        <v>1.43055555555556</v>
      </c>
      <c r="DL2078" s="1"/>
      <c r="DM2078" s="1"/>
    </row>
    <row r="2079" spans="68:117" ht="15" hidden="1" customHeight="1">
      <c r="BP2079" s="236">
        <f ca="1"/>
        <v>1.4312499999999999</v>
      </c>
      <c r="DL2079" s="1"/>
      <c r="DM2079" s="1"/>
    </row>
    <row r="2080" spans="68:117" ht="15" hidden="1" customHeight="1">
      <c r="BP2080" s="236">
        <f ca="1"/>
        <v>1.43194444444444</v>
      </c>
      <c r="DL2080" s="1"/>
      <c r="DM2080" s="1"/>
    </row>
    <row r="2081" spans="68:117" ht="15" hidden="1" customHeight="1">
      <c r="BP2081" s="236">
        <f ca="1"/>
        <v>1.4326388888888899</v>
      </c>
      <c r="DL2081" s="1"/>
      <c r="DM2081" s="1"/>
    </row>
    <row r="2082" spans="68:117" ht="15" hidden="1" customHeight="1">
      <c r="BP2082" s="236">
        <f ca="1"/>
        <v>1.43333333333333</v>
      </c>
      <c r="DL2082" s="1"/>
      <c r="DM2082" s="1"/>
    </row>
    <row r="2083" spans="68:117" ht="15" hidden="1" customHeight="1">
      <c r="BP2083" s="236">
        <f ca="1"/>
        <v>1.4340277777777799</v>
      </c>
      <c r="DL2083" s="1"/>
      <c r="DM2083" s="1"/>
    </row>
    <row r="2084" spans="68:117" ht="15" hidden="1" customHeight="1">
      <c r="BP2084" s="236">
        <f ca="1"/>
        <v>1.43472222222222</v>
      </c>
      <c r="DL2084" s="1"/>
      <c r="DM2084" s="1"/>
    </row>
    <row r="2085" spans="68:117" ht="15" hidden="1" customHeight="1">
      <c r="BP2085" s="236">
        <f ca="1"/>
        <v>1.4354166666666699</v>
      </c>
      <c r="DL2085" s="1"/>
      <c r="DM2085" s="1"/>
    </row>
    <row r="2086" spans="68:117" ht="15" hidden="1" customHeight="1">
      <c r="BP2086" s="236">
        <f ca="1"/>
        <v>1.43611111111111</v>
      </c>
      <c r="DL2086" s="1"/>
      <c r="DM2086" s="1"/>
    </row>
    <row r="2087" spans="68:117" ht="15" hidden="1" customHeight="1">
      <c r="BP2087" s="236">
        <f ca="1"/>
        <v>1.4368055555555601</v>
      </c>
      <c r="DL2087" s="1"/>
      <c r="DM2087" s="1"/>
    </row>
    <row r="2088" spans="68:117" ht="15" hidden="1" customHeight="1">
      <c r="BP2088" s="236">
        <f ca="1"/>
        <v>1.4375</v>
      </c>
      <c r="DL2088" s="1"/>
      <c r="DM2088" s="1"/>
    </row>
    <row r="2089" spans="68:117" ht="15" hidden="1" customHeight="1">
      <c r="BP2089" s="236">
        <f ca="1"/>
        <v>1.4381944444444399</v>
      </c>
      <c r="DL2089" s="1"/>
      <c r="DM2089" s="1"/>
    </row>
    <row r="2090" spans="68:117" ht="15" hidden="1" customHeight="1">
      <c r="BP2090" s="236">
        <f ca="1"/>
        <v>1.43888888888889</v>
      </c>
      <c r="DL2090" s="1"/>
      <c r="DM2090" s="1"/>
    </row>
    <row r="2091" spans="68:117" ht="15" hidden="1" customHeight="1">
      <c r="BP2091" s="236">
        <f ca="1"/>
        <v>1.4395833333333301</v>
      </c>
      <c r="DL2091" s="1"/>
      <c r="DM2091" s="1"/>
    </row>
    <row r="2092" spans="68:117" ht="15" hidden="1" customHeight="1">
      <c r="BP2092" s="236">
        <f ca="1"/>
        <v>1.44027777777778</v>
      </c>
      <c r="DL2092" s="1"/>
      <c r="DM2092" s="1"/>
    </row>
    <row r="2093" spans="68:117" ht="15" hidden="1" customHeight="1">
      <c r="BP2093" s="236">
        <f ca="1"/>
        <v>1.4409722222222201</v>
      </c>
      <c r="DL2093" s="1"/>
      <c r="DM2093" s="1"/>
    </row>
    <row r="2094" spans="68:117" ht="15" hidden="1" customHeight="1">
      <c r="BP2094" s="236">
        <f ca="1"/>
        <v>1.44166666666667</v>
      </c>
      <c r="DL2094" s="1"/>
      <c r="DM2094" s="1"/>
    </row>
    <row r="2095" spans="68:117" ht="15" hidden="1" customHeight="1">
      <c r="BP2095" s="236">
        <f ca="1"/>
        <v>1.4423611111111101</v>
      </c>
      <c r="DL2095" s="1"/>
      <c r="DM2095" s="1"/>
    </row>
    <row r="2096" spans="68:117" ht="15" hidden="1" customHeight="1">
      <c r="BP2096" s="236">
        <f ca="1"/>
        <v>1.44305555555556</v>
      </c>
      <c r="DL2096" s="1"/>
      <c r="DM2096" s="1"/>
    </row>
    <row r="2097" spans="68:117" ht="15" hidden="1" customHeight="1">
      <c r="BP2097" s="236">
        <f ca="1"/>
        <v>1.4437500000000001</v>
      </c>
      <c r="DL2097" s="1"/>
      <c r="DM2097" s="1"/>
    </row>
    <row r="2098" spans="68:117" ht="15" hidden="1" customHeight="1">
      <c r="BP2098" s="236">
        <f ca="1"/>
        <v>1.44444444444444</v>
      </c>
      <c r="DL2098" s="1"/>
      <c r="DM2098" s="1"/>
    </row>
    <row r="2099" spans="68:117" ht="15" hidden="1" customHeight="1">
      <c r="BP2099" s="236">
        <f ca="1"/>
        <v>1.4451388888888901</v>
      </c>
      <c r="DL2099" s="1"/>
      <c r="DM2099" s="1"/>
    </row>
    <row r="2100" spans="68:117" ht="15" hidden="1" customHeight="1">
      <c r="BP2100" s="236">
        <f ca="1"/>
        <v>1.44583333333333</v>
      </c>
      <c r="DL2100" s="1"/>
      <c r="DM2100" s="1"/>
    </row>
    <row r="2101" spans="68:117" ht="15" hidden="1" customHeight="1">
      <c r="BP2101" s="236">
        <f ca="1"/>
        <v>1.4465277777777801</v>
      </c>
      <c r="DL2101" s="1"/>
      <c r="DM2101" s="1"/>
    </row>
    <row r="2102" spans="68:117" ht="15" hidden="1" customHeight="1">
      <c r="BP2102" s="236">
        <f ca="1"/>
        <v>1.44722222222222</v>
      </c>
      <c r="DL2102" s="1"/>
      <c r="DM2102" s="1"/>
    </row>
    <row r="2103" spans="68:117" ht="15" hidden="1" customHeight="1">
      <c r="BP2103" s="236">
        <f ca="1"/>
        <v>1.4479166666666701</v>
      </c>
      <c r="DL2103" s="1"/>
      <c r="DM2103" s="1"/>
    </row>
    <row r="2104" spans="68:117" ht="15" hidden="1" customHeight="1">
      <c r="BP2104" s="236">
        <f ca="1"/>
        <v>1.44861111111111</v>
      </c>
      <c r="DL2104" s="1"/>
      <c r="DM2104" s="1"/>
    </row>
    <row r="2105" spans="68:117" ht="15" hidden="1" customHeight="1">
      <c r="BP2105" s="236">
        <f ca="1"/>
        <v>1.4493055555555601</v>
      </c>
      <c r="DL2105" s="1"/>
      <c r="DM2105" s="1"/>
    </row>
    <row r="2106" spans="68:117" ht="15" hidden="1" customHeight="1">
      <c r="BP2106" s="236">
        <f ca="1"/>
        <v>1.45</v>
      </c>
      <c r="DL2106" s="1"/>
      <c r="DM2106" s="1"/>
    </row>
    <row r="2107" spans="68:117" ht="15" hidden="1" customHeight="1">
      <c r="BP2107" s="236">
        <f ca="1"/>
        <v>1.4506944444444401</v>
      </c>
      <c r="DL2107" s="1"/>
      <c r="DM2107" s="1"/>
    </row>
    <row r="2108" spans="68:117" ht="15" hidden="1" customHeight="1">
      <c r="BP2108" s="236">
        <f ca="1"/>
        <v>1.4513888888888899</v>
      </c>
      <c r="DL2108" s="1"/>
      <c r="DM2108" s="1"/>
    </row>
    <row r="2109" spans="68:117" ht="15" hidden="1" customHeight="1">
      <c r="BP2109" s="236">
        <f ca="1"/>
        <v>1.4520833333333301</v>
      </c>
      <c r="DL2109" s="1"/>
      <c r="DM2109" s="1"/>
    </row>
    <row r="2110" spans="68:117" ht="15" hidden="1" customHeight="1">
      <c r="BP2110" s="236">
        <f ca="1"/>
        <v>1.4527777777777799</v>
      </c>
      <c r="DL2110" s="1"/>
      <c r="DM2110" s="1"/>
    </row>
    <row r="2111" spans="68:117" ht="15" hidden="1" customHeight="1">
      <c r="BP2111" s="236">
        <f ca="1"/>
        <v>1.4534722222222201</v>
      </c>
      <c r="DL2111" s="1"/>
      <c r="DM2111" s="1"/>
    </row>
    <row r="2112" spans="68:117" ht="15" hidden="1" customHeight="1">
      <c r="BP2112" s="236">
        <f ca="1"/>
        <v>1.4541666666666699</v>
      </c>
      <c r="DL2112" s="1"/>
      <c r="DM2112" s="1"/>
    </row>
    <row r="2113" spans="68:117" ht="15" hidden="1" customHeight="1">
      <c r="BP2113" s="236">
        <f ca="1"/>
        <v>1.4548611111111101</v>
      </c>
      <c r="DL2113" s="1"/>
      <c r="DM2113" s="1"/>
    </row>
    <row r="2114" spans="68:117" ht="15" hidden="1" customHeight="1">
      <c r="BP2114" s="236">
        <f ca="1"/>
        <v>1.4555555555555599</v>
      </c>
      <c r="DL2114" s="1"/>
      <c r="DM2114" s="1"/>
    </row>
    <row r="2115" spans="68:117" ht="15" hidden="1" customHeight="1">
      <c r="BP2115" s="236">
        <f ca="1"/>
        <v>1.45625</v>
      </c>
      <c r="DL2115" s="1"/>
      <c r="DM2115" s="1"/>
    </row>
    <row r="2116" spans="68:117" ht="15" hidden="1" customHeight="1">
      <c r="BP2116" s="236">
        <f ca="1"/>
        <v>1.4569444444444399</v>
      </c>
      <c r="DL2116" s="1"/>
      <c r="DM2116" s="1"/>
    </row>
    <row r="2117" spans="68:117" ht="15" hidden="1" customHeight="1">
      <c r="BP2117" s="236">
        <f ca="1"/>
        <v>1.45763888888889</v>
      </c>
      <c r="DL2117" s="1"/>
      <c r="DM2117" s="1"/>
    </row>
    <row r="2118" spans="68:117" ht="15" hidden="1" customHeight="1">
      <c r="BP2118" s="236">
        <f ca="1"/>
        <v>1.4583333333333299</v>
      </c>
      <c r="DL2118" s="1"/>
      <c r="DM2118" s="1"/>
    </row>
    <row r="2119" spans="68:117" ht="15" hidden="1" customHeight="1">
      <c r="BP2119" s="236">
        <f ca="1"/>
        <v>1.45902777777778</v>
      </c>
      <c r="DL2119" s="1"/>
      <c r="DM2119" s="1"/>
    </row>
    <row r="2120" spans="68:117" ht="15" hidden="1" customHeight="1">
      <c r="BP2120" s="236">
        <f ca="1"/>
        <v>1.4597222222222199</v>
      </c>
      <c r="DL2120" s="1"/>
      <c r="DM2120" s="1"/>
    </row>
    <row r="2121" spans="68:117" ht="15" hidden="1" customHeight="1">
      <c r="BP2121" s="236">
        <f ca="1"/>
        <v>1.46041666666667</v>
      </c>
      <c r="DL2121" s="1"/>
      <c r="DM2121" s="1"/>
    </row>
    <row r="2122" spans="68:117" ht="15" hidden="1" customHeight="1">
      <c r="BP2122" s="236">
        <f ca="1"/>
        <v>1.4611111111111099</v>
      </c>
      <c r="DL2122" s="1"/>
      <c r="DM2122" s="1"/>
    </row>
    <row r="2123" spans="68:117" ht="15" hidden="1" customHeight="1">
      <c r="BP2123" s="236">
        <f ca="1"/>
        <v>1.46180555555556</v>
      </c>
      <c r="DL2123" s="1"/>
      <c r="DM2123" s="1"/>
    </row>
    <row r="2124" spans="68:117" ht="15" hidden="1" customHeight="1">
      <c r="BP2124" s="236">
        <f ca="1"/>
        <v>1.4624999999999999</v>
      </c>
      <c r="DL2124" s="1"/>
      <c r="DM2124" s="1"/>
    </row>
    <row r="2125" spans="68:117" ht="15" hidden="1" customHeight="1">
      <c r="BP2125" s="236">
        <f ca="1"/>
        <v>1.46319444444444</v>
      </c>
      <c r="DL2125" s="1"/>
      <c r="DM2125" s="1"/>
    </row>
    <row r="2126" spans="68:117" ht="15" hidden="1" customHeight="1">
      <c r="BP2126" s="236">
        <f ca="1"/>
        <v>1.4638888888888899</v>
      </c>
      <c r="DL2126" s="1"/>
      <c r="DM2126" s="1"/>
    </row>
    <row r="2127" spans="68:117" ht="15" hidden="1" customHeight="1">
      <c r="BP2127" s="236">
        <f ca="1"/>
        <v>1.46458333333333</v>
      </c>
      <c r="DL2127" s="1"/>
      <c r="DM2127" s="1"/>
    </row>
    <row r="2128" spans="68:117" ht="15" hidden="1" customHeight="1">
      <c r="BP2128" s="236">
        <f ca="1"/>
        <v>1.4652777777777799</v>
      </c>
      <c r="DL2128" s="1"/>
      <c r="DM2128" s="1"/>
    </row>
    <row r="2129" spans="68:117" ht="15" hidden="1" customHeight="1">
      <c r="BP2129" s="236">
        <f ca="1"/>
        <v>1.46597222222222</v>
      </c>
      <c r="DL2129" s="1"/>
      <c r="DM2129" s="1"/>
    </row>
    <row r="2130" spans="68:117" ht="15" hidden="1" customHeight="1">
      <c r="BP2130" s="236">
        <f ca="1"/>
        <v>1.4666666666666699</v>
      </c>
      <c r="DL2130" s="1"/>
      <c r="DM2130" s="1"/>
    </row>
    <row r="2131" spans="68:117" ht="15" hidden="1" customHeight="1">
      <c r="BP2131" s="236">
        <f ca="1"/>
        <v>1.46736111111111</v>
      </c>
      <c r="DL2131" s="1"/>
      <c r="DM2131" s="1"/>
    </row>
    <row r="2132" spans="68:117" ht="15" hidden="1" customHeight="1">
      <c r="BP2132" s="236">
        <f ca="1"/>
        <v>1.4680555555555601</v>
      </c>
      <c r="DL2132" s="1"/>
      <c r="DM2132" s="1"/>
    </row>
    <row r="2133" spans="68:117" ht="15" hidden="1" customHeight="1">
      <c r="BP2133" s="236">
        <f ca="1"/>
        <v>1.46875</v>
      </c>
      <c r="DL2133" s="1"/>
      <c r="DM2133" s="1"/>
    </row>
    <row r="2134" spans="68:117" ht="15" hidden="1" customHeight="1">
      <c r="BP2134" s="236">
        <f ca="1"/>
        <v>1.4694444444444399</v>
      </c>
      <c r="DL2134" s="1"/>
      <c r="DM2134" s="1"/>
    </row>
    <row r="2135" spans="68:117" ht="15" hidden="1" customHeight="1">
      <c r="BP2135" s="236">
        <f ca="1"/>
        <v>1.47013888888889</v>
      </c>
      <c r="DL2135" s="1"/>
      <c r="DM2135" s="1"/>
    </row>
    <row r="2136" spans="68:117" ht="15" hidden="1" customHeight="1">
      <c r="BP2136" s="236">
        <f ca="1"/>
        <v>1.4708333333333301</v>
      </c>
      <c r="DL2136" s="1"/>
      <c r="DM2136" s="1"/>
    </row>
    <row r="2137" spans="68:117" ht="15" hidden="1" customHeight="1">
      <c r="BP2137" s="236">
        <f ca="1"/>
        <v>1.47152777777778</v>
      </c>
      <c r="DL2137" s="1"/>
      <c r="DM2137" s="1"/>
    </row>
    <row r="2138" spans="68:117" ht="15" hidden="1" customHeight="1">
      <c r="BP2138" s="236">
        <f ca="1"/>
        <v>1.4722222222222201</v>
      </c>
      <c r="DL2138" s="1"/>
      <c r="DM2138" s="1"/>
    </row>
    <row r="2139" spans="68:117" ht="15" hidden="1" customHeight="1">
      <c r="BP2139" s="236">
        <f ca="1"/>
        <v>1.47291666666667</v>
      </c>
      <c r="DL2139" s="1"/>
      <c r="DM2139" s="1"/>
    </row>
    <row r="2140" spans="68:117" ht="15" hidden="1" customHeight="1">
      <c r="BP2140" s="236">
        <f ca="1"/>
        <v>1.4736111111111101</v>
      </c>
      <c r="DL2140" s="1"/>
      <c r="DM2140" s="1"/>
    </row>
    <row r="2141" spans="68:117" ht="15" hidden="1" customHeight="1">
      <c r="BP2141" s="236">
        <f ca="1"/>
        <v>1.47430555555556</v>
      </c>
      <c r="DL2141" s="1"/>
      <c r="DM2141" s="1"/>
    </row>
    <row r="2142" spans="68:117" ht="15" hidden="1" customHeight="1">
      <c r="BP2142" s="236">
        <f ca="1"/>
        <v>1.4750000000000001</v>
      </c>
      <c r="DL2142" s="1"/>
      <c r="DM2142" s="1"/>
    </row>
    <row r="2143" spans="68:117" ht="15" hidden="1" customHeight="1">
      <c r="BP2143" s="236">
        <f ca="1"/>
        <v>1.47569444444444</v>
      </c>
      <c r="DL2143" s="1"/>
      <c r="DM2143" s="1"/>
    </row>
    <row r="2144" spans="68:117" ht="15" hidden="1" customHeight="1">
      <c r="BP2144" s="236">
        <f ca="1"/>
        <v>1.4763888888888901</v>
      </c>
      <c r="DL2144" s="1"/>
      <c r="DM2144" s="1"/>
    </row>
    <row r="2145" spans="68:117" ht="15" hidden="1" customHeight="1">
      <c r="BP2145" s="236">
        <f ca="1"/>
        <v>1.47708333333333</v>
      </c>
      <c r="DL2145" s="1"/>
      <c r="DM2145" s="1"/>
    </row>
    <row r="2146" spans="68:117" ht="15" hidden="1" customHeight="1">
      <c r="BP2146" s="236">
        <f ca="1"/>
        <v>1.4777777777777801</v>
      </c>
      <c r="DL2146" s="1"/>
      <c r="DM2146" s="1"/>
    </row>
    <row r="2147" spans="68:117" ht="15" hidden="1" customHeight="1">
      <c r="BP2147" s="236">
        <f ca="1"/>
        <v>1.47847222222222</v>
      </c>
      <c r="DL2147" s="1"/>
      <c r="DM2147" s="1"/>
    </row>
    <row r="2148" spans="68:117" ht="15" hidden="1" customHeight="1">
      <c r="BP2148" s="236">
        <f ca="1"/>
        <v>1.4791666666666701</v>
      </c>
      <c r="DL2148" s="1"/>
      <c r="DM2148" s="1"/>
    </row>
    <row r="2149" spans="68:117" ht="15" hidden="1" customHeight="1">
      <c r="BP2149" s="236">
        <f ca="1"/>
        <v>1.47986111111111</v>
      </c>
      <c r="DL2149" s="1"/>
      <c r="DM2149" s="1"/>
    </row>
    <row r="2150" spans="68:117" ht="15" hidden="1" customHeight="1">
      <c r="BP2150" s="236">
        <f ca="1"/>
        <v>1.4805555555555601</v>
      </c>
      <c r="DL2150" s="1"/>
      <c r="DM2150" s="1"/>
    </row>
    <row r="2151" spans="68:117" ht="15" hidden="1" customHeight="1">
      <c r="BP2151" s="236">
        <f ca="1"/>
        <v>1.48125</v>
      </c>
      <c r="DL2151" s="1"/>
      <c r="DM2151" s="1"/>
    </row>
    <row r="2152" spans="68:117" ht="15" hidden="1" customHeight="1">
      <c r="BP2152" s="236">
        <f ca="1"/>
        <v>1.4819444444444401</v>
      </c>
      <c r="DL2152" s="1"/>
      <c r="DM2152" s="1"/>
    </row>
    <row r="2153" spans="68:117" ht="15" hidden="1" customHeight="1">
      <c r="BP2153" s="236">
        <f ca="1"/>
        <v>1.4826388888888899</v>
      </c>
      <c r="DL2153" s="1"/>
      <c r="DM2153" s="1"/>
    </row>
    <row r="2154" spans="68:117" ht="15" hidden="1" customHeight="1">
      <c r="BP2154" s="236">
        <f ca="1"/>
        <v>1.4833333333333301</v>
      </c>
      <c r="DL2154" s="1"/>
      <c r="DM2154" s="1"/>
    </row>
    <row r="2155" spans="68:117" ht="15" hidden="1" customHeight="1">
      <c r="BP2155" s="236">
        <f ca="1"/>
        <v>1.4840277777777799</v>
      </c>
      <c r="DL2155" s="1"/>
      <c r="DM2155" s="1"/>
    </row>
    <row r="2156" spans="68:117" ht="15" hidden="1" customHeight="1">
      <c r="BP2156" s="236">
        <f ca="1"/>
        <v>1.4847222222222201</v>
      </c>
      <c r="DL2156" s="1"/>
      <c r="DM2156" s="1"/>
    </row>
    <row r="2157" spans="68:117" ht="15" hidden="1" customHeight="1">
      <c r="BP2157" s="236">
        <f ca="1"/>
        <v>1.4854166666666699</v>
      </c>
      <c r="DL2157" s="1"/>
      <c r="DM2157" s="1"/>
    </row>
    <row r="2158" spans="68:117" ht="15" hidden="1" customHeight="1">
      <c r="BP2158" s="236">
        <f ca="1"/>
        <v>1.4861111111111101</v>
      </c>
      <c r="DL2158" s="1"/>
      <c r="DM2158" s="1"/>
    </row>
    <row r="2159" spans="68:117" ht="15" hidden="1" customHeight="1">
      <c r="BP2159" s="236">
        <f ca="1"/>
        <v>1.4868055555555599</v>
      </c>
      <c r="DL2159" s="1"/>
      <c r="DM2159" s="1"/>
    </row>
    <row r="2160" spans="68:117" ht="15" hidden="1" customHeight="1">
      <c r="BP2160" s="236">
        <f ca="1"/>
        <v>1.4875</v>
      </c>
      <c r="DL2160" s="1"/>
      <c r="DM2160" s="1"/>
    </row>
    <row r="2161" spans="68:117" ht="15" hidden="1" customHeight="1">
      <c r="BP2161" s="236">
        <f ca="1"/>
        <v>1.4881944444444399</v>
      </c>
      <c r="DL2161" s="1"/>
      <c r="DM2161" s="1"/>
    </row>
    <row r="2162" spans="68:117" ht="15" hidden="1" customHeight="1">
      <c r="BP2162" s="236">
        <f ca="1"/>
        <v>1.48888888888889</v>
      </c>
      <c r="DL2162" s="1"/>
      <c r="DM2162" s="1"/>
    </row>
    <row r="2163" spans="68:117" ht="15" hidden="1" customHeight="1">
      <c r="BP2163" s="236">
        <f ca="1"/>
        <v>1.4895833333333299</v>
      </c>
      <c r="DL2163" s="1"/>
      <c r="DM2163" s="1"/>
    </row>
    <row r="2164" spans="68:117" ht="15" hidden="1" customHeight="1">
      <c r="BP2164" s="236">
        <f ca="1"/>
        <v>1.49027777777778</v>
      </c>
      <c r="DL2164" s="1"/>
      <c r="DM2164" s="1"/>
    </row>
    <row r="2165" spans="68:117" ht="15" hidden="1" customHeight="1">
      <c r="BP2165" s="236">
        <f ca="1"/>
        <v>1.4909722222222199</v>
      </c>
      <c r="DL2165" s="1"/>
      <c r="DM2165" s="1"/>
    </row>
    <row r="2166" spans="68:117" ht="15" hidden="1" customHeight="1">
      <c r="BP2166" s="236">
        <f ca="1"/>
        <v>1.49166666666667</v>
      </c>
      <c r="DL2166" s="1"/>
      <c r="DM2166" s="1"/>
    </row>
    <row r="2167" spans="68:117" ht="15" hidden="1" customHeight="1">
      <c r="BP2167" s="236">
        <f ca="1"/>
        <v>1.4923611111111099</v>
      </c>
      <c r="DL2167" s="1"/>
      <c r="DM2167" s="1"/>
    </row>
    <row r="2168" spans="68:117" ht="15" hidden="1" customHeight="1">
      <c r="BP2168" s="236">
        <f ca="1"/>
        <v>1.49305555555556</v>
      </c>
      <c r="DL2168" s="1"/>
      <c r="DM2168" s="1"/>
    </row>
    <row r="2169" spans="68:117" ht="15" hidden="1" customHeight="1">
      <c r="BP2169" s="236">
        <f ca="1"/>
        <v>1.4937499999999999</v>
      </c>
      <c r="DL2169" s="1"/>
      <c r="DM2169" s="1"/>
    </row>
    <row r="2170" spans="68:117" ht="15" hidden="1" customHeight="1">
      <c r="BP2170" s="236">
        <f ca="1"/>
        <v>1.49444444444444</v>
      </c>
      <c r="DL2170" s="1"/>
      <c r="DM2170" s="1"/>
    </row>
    <row r="2171" spans="68:117" ht="15" hidden="1" customHeight="1">
      <c r="BP2171" s="236">
        <f ca="1"/>
        <v>1.4951388888888899</v>
      </c>
      <c r="DL2171" s="1"/>
      <c r="DM2171" s="1"/>
    </row>
    <row r="2172" spans="68:117" ht="15" hidden="1" customHeight="1">
      <c r="BP2172" s="236">
        <f ca="1"/>
        <v>1.49583333333333</v>
      </c>
      <c r="DL2172" s="1"/>
      <c r="DM2172" s="1"/>
    </row>
    <row r="2173" spans="68:117" ht="15" hidden="1" customHeight="1">
      <c r="BP2173" s="236">
        <f ca="1"/>
        <v>1.4965277777777799</v>
      </c>
      <c r="DL2173" s="1"/>
      <c r="DM2173" s="1"/>
    </row>
    <row r="2174" spans="68:117" ht="15" hidden="1" customHeight="1">
      <c r="BP2174" s="236">
        <f ca="1"/>
        <v>1.49722222222222</v>
      </c>
      <c r="DL2174" s="1"/>
      <c r="DM2174" s="1"/>
    </row>
    <row r="2175" spans="68:117" ht="15" hidden="1" customHeight="1">
      <c r="BP2175" s="236">
        <f ca="1"/>
        <v>1.4979166666666699</v>
      </c>
      <c r="DL2175" s="1"/>
      <c r="DM2175" s="1"/>
    </row>
    <row r="2176" spans="68:117" ht="15" hidden="1" customHeight="1">
      <c r="BP2176" s="236">
        <f ca="1"/>
        <v>1.49861111111111</v>
      </c>
      <c r="DL2176" s="1"/>
      <c r="DM2176" s="1"/>
    </row>
    <row r="2177" spans="68:117" ht="15" hidden="1" customHeight="1">
      <c r="BP2177" s="236">
        <f ca="1"/>
        <v>1.4993055555555601</v>
      </c>
      <c r="DL2177" s="1"/>
      <c r="DM2177" s="1"/>
    </row>
    <row r="2178" spans="68:117" ht="15" hidden="1" customHeight="1">
      <c r="BP2178" s="236">
        <f ca="1"/>
        <v>1.5</v>
      </c>
      <c r="DL2178" s="1"/>
      <c r="DM2178" s="1"/>
    </row>
    <row r="2179" spans="68:117" ht="15" hidden="1" customHeight="1">
      <c r="BP2179" s="236">
        <f ca="1"/>
        <v>1.5006944444444399</v>
      </c>
      <c r="DL2179" s="1"/>
      <c r="DM2179" s="1"/>
    </row>
    <row r="2180" spans="68:117" ht="15" hidden="1" customHeight="1">
      <c r="BP2180" s="236">
        <f ca="1"/>
        <v>1.50138888888889</v>
      </c>
      <c r="DL2180" s="1"/>
      <c r="DM2180" s="1"/>
    </row>
    <row r="2181" spans="68:117" ht="15" hidden="1" customHeight="1">
      <c r="BP2181" s="236">
        <f ca="1"/>
        <v>1.5020833333333301</v>
      </c>
      <c r="DL2181" s="1"/>
      <c r="DM2181" s="1"/>
    </row>
    <row r="2182" spans="68:117" ht="15" hidden="1" customHeight="1">
      <c r="BP2182" s="236">
        <f ca="1"/>
        <v>1.50277777777778</v>
      </c>
      <c r="DL2182" s="1"/>
      <c r="DM2182" s="1"/>
    </row>
    <row r="2183" spans="68:117" ht="15" hidden="1" customHeight="1">
      <c r="BP2183" s="236">
        <f ca="1"/>
        <v>1.5034722222222201</v>
      </c>
      <c r="DL2183" s="1"/>
      <c r="DM2183" s="1"/>
    </row>
    <row r="2184" spans="68:117" ht="15" hidden="1" customHeight="1">
      <c r="BP2184" s="236">
        <f ca="1"/>
        <v>1.50416666666667</v>
      </c>
      <c r="DL2184" s="1"/>
      <c r="DM2184" s="1"/>
    </row>
    <row r="2185" spans="68:117" ht="15" hidden="1" customHeight="1">
      <c r="BP2185" s="236">
        <f ca="1"/>
        <v>1.5048611111111101</v>
      </c>
      <c r="DL2185" s="1"/>
      <c r="DM2185" s="1"/>
    </row>
    <row r="2186" spans="68:117" ht="15" hidden="1" customHeight="1">
      <c r="BP2186" s="236">
        <f ca="1"/>
        <v>1.50555555555556</v>
      </c>
      <c r="DL2186" s="1"/>
      <c r="DM2186" s="1"/>
    </row>
    <row r="2187" spans="68:117" ht="15" hidden="1" customHeight="1">
      <c r="BP2187" s="236">
        <f ca="1"/>
        <v>1.5062500000000001</v>
      </c>
      <c r="DL2187" s="1"/>
      <c r="DM2187" s="1"/>
    </row>
    <row r="2188" spans="68:117" ht="15" hidden="1" customHeight="1">
      <c r="BP2188" s="236">
        <f ca="1"/>
        <v>1.50694444444444</v>
      </c>
      <c r="DL2188" s="1"/>
      <c r="DM2188" s="1"/>
    </row>
    <row r="2189" spans="68:117" ht="15" hidden="1" customHeight="1">
      <c r="BP2189" s="236">
        <f ca="1"/>
        <v>1.5076388888888901</v>
      </c>
      <c r="DL2189" s="1"/>
      <c r="DM2189" s="1"/>
    </row>
    <row r="2190" spans="68:117" ht="15" hidden="1" customHeight="1">
      <c r="BP2190" s="236">
        <f ca="1"/>
        <v>1.50833333333333</v>
      </c>
      <c r="DL2190" s="1"/>
      <c r="DM2190" s="1"/>
    </row>
    <row r="2191" spans="68:117" ht="15" hidden="1" customHeight="1">
      <c r="BP2191" s="236">
        <f ca="1"/>
        <v>1.5090277777777801</v>
      </c>
      <c r="DL2191" s="1"/>
      <c r="DM2191" s="1"/>
    </row>
    <row r="2192" spans="68:117" ht="15" hidden="1" customHeight="1">
      <c r="BP2192" s="236">
        <f ca="1"/>
        <v>1.50972222222222</v>
      </c>
      <c r="DL2192" s="1"/>
      <c r="DM2192" s="1"/>
    </row>
    <row r="2193" spans="68:117" ht="15" hidden="1" customHeight="1">
      <c r="BP2193" s="236">
        <f ca="1"/>
        <v>1.5104166666666701</v>
      </c>
      <c r="DL2193" s="1"/>
      <c r="DM2193" s="1"/>
    </row>
    <row r="2194" spans="68:117" ht="15" hidden="1" customHeight="1">
      <c r="BP2194" s="236">
        <f ca="1"/>
        <v>1.51111111111111</v>
      </c>
      <c r="DL2194" s="1"/>
      <c r="DM2194" s="1"/>
    </row>
    <row r="2195" spans="68:117" ht="15" hidden="1" customHeight="1">
      <c r="BP2195" s="236">
        <f ca="1"/>
        <v>1.5118055555555601</v>
      </c>
      <c r="DL2195" s="1"/>
      <c r="DM2195" s="1"/>
    </row>
    <row r="2196" spans="68:117" ht="15" hidden="1" customHeight="1">
      <c r="BP2196" s="236">
        <f ca="1"/>
        <v>1.5125</v>
      </c>
      <c r="DL2196" s="1"/>
      <c r="DM2196" s="1"/>
    </row>
    <row r="2197" spans="68:117" ht="15" hidden="1" customHeight="1">
      <c r="BP2197" s="236">
        <f ca="1"/>
        <v>1.5131944444444401</v>
      </c>
      <c r="DL2197" s="1"/>
      <c r="DM2197" s="1"/>
    </row>
    <row r="2198" spans="68:117" ht="15" hidden="1" customHeight="1">
      <c r="BP2198" s="236">
        <f ca="1"/>
        <v>1.5138888888888899</v>
      </c>
      <c r="DL2198" s="1"/>
      <c r="DM2198" s="1"/>
    </row>
    <row r="2199" spans="68:117" ht="15" hidden="1" customHeight="1">
      <c r="BP2199" s="236">
        <f ca="1"/>
        <v>1.5145833333333301</v>
      </c>
      <c r="DL2199" s="1"/>
      <c r="DM2199" s="1"/>
    </row>
    <row r="2200" spans="68:117" ht="15" hidden="1" customHeight="1">
      <c r="BP2200" s="236">
        <f ca="1"/>
        <v>1.5152777777777799</v>
      </c>
      <c r="DL2200" s="1"/>
      <c r="DM2200" s="1"/>
    </row>
    <row r="2201" spans="68:117" ht="15" hidden="1" customHeight="1">
      <c r="BP2201" s="236">
        <f ca="1"/>
        <v>1.5159722222222201</v>
      </c>
      <c r="DL2201" s="1"/>
      <c r="DM2201" s="1"/>
    </row>
    <row r="2202" spans="68:117" ht="15" hidden="1" customHeight="1">
      <c r="BP2202" s="236">
        <f ca="1"/>
        <v>1.5166666666666699</v>
      </c>
      <c r="DL2202" s="1"/>
      <c r="DM2202" s="1"/>
    </row>
    <row r="2203" spans="68:117" ht="15" hidden="1" customHeight="1">
      <c r="BP2203" s="236">
        <f ca="1"/>
        <v>1.5173611111111101</v>
      </c>
      <c r="DL2203" s="1"/>
      <c r="DM2203" s="1"/>
    </row>
    <row r="2204" spans="68:117" ht="15" hidden="1" customHeight="1">
      <c r="BP2204" s="236">
        <f ca="1"/>
        <v>1.5180555555555599</v>
      </c>
      <c r="DL2204" s="1"/>
      <c r="DM2204" s="1"/>
    </row>
    <row r="2205" spans="68:117" ht="15" hidden="1" customHeight="1">
      <c r="BP2205" s="236">
        <f ca="1"/>
        <v>1.51875</v>
      </c>
      <c r="DL2205" s="1"/>
      <c r="DM2205" s="1"/>
    </row>
    <row r="2206" spans="68:117" ht="15" hidden="1" customHeight="1">
      <c r="BP2206" s="236">
        <f ca="1"/>
        <v>1.5194444444444399</v>
      </c>
      <c r="DL2206" s="1"/>
      <c r="DM2206" s="1"/>
    </row>
    <row r="2207" spans="68:117" ht="15" hidden="1" customHeight="1">
      <c r="BP2207" s="236">
        <f ca="1"/>
        <v>1.52013888888889</v>
      </c>
      <c r="DL2207" s="1"/>
      <c r="DM2207" s="1"/>
    </row>
    <row r="2208" spans="68:117" ht="15" hidden="1" customHeight="1">
      <c r="BP2208" s="236">
        <f ca="1"/>
        <v>1.5208333333333299</v>
      </c>
      <c r="DL2208" s="1"/>
      <c r="DM2208" s="1"/>
    </row>
    <row r="2209" spans="68:117" ht="15" hidden="1" customHeight="1">
      <c r="BP2209" s="236">
        <f ca="1"/>
        <v>1.52152777777778</v>
      </c>
      <c r="DL2209" s="1"/>
      <c r="DM2209" s="1"/>
    </row>
    <row r="2210" spans="68:117" ht="15" hidden="1" customHeight="1">
      <c r="BP2210" s="236">
        <f ca="1"/>
        <v>1.5222222222222199</v>
      </c>
      <c r="DL2210" s="1"/>
      <c r="DM2210" s="1"/>
    </row>
    <row r="2211" spans="68:117" ht="15" hidden="1" customHeight="1">
      <c r="BP2211" s="236">
        <f ca="1"/>
        <v>1.52291666666667</v>
      </c>
      <c r="DL2211" s="1"/>
      <c r="DM2211" s="1"/>
    </row>
    <row r="2212" spans="68:117" ht="15" hidden="1" customHeight="1">
      <c r="BP2212" s="236">
        <f ca="1"/>
        <v>1.5236111111111099</v>
      </c>
      <c r="DL2212" s="1"/>
      <c r="DM2212" s="1"/>
    </row>
    <row r="2213" spans="68:117" ht="15" hidden="1" customHeight="1">
      <c r="BP2213" s="236">
        <f ca="1"/>
        <v>1.52430555555556</v>
      </c>
      <c r="DL2213" s="1"/>
      <c r="DM2213" s="1"/>
    </row>
    <row r="2214" spans="68:117" ht="15" hidden="1" customHeight="1">
      <c r="BP2214" s="236">
        <f ca="1"/>
        <v>1.5249999999999999</v>
      </c>
      <c r="DL2214" s="1"/>
      <c r="DM2214" s="1"/>
    </row>
    <row r="2215" spans="68:117" ht="15" hidden="1" customHeight="1">
      <c r="BP2215" s="236">
        <f ca="1"/>
        <v>1.52569444444444</v>
      </c>
      <c r="DL2215" s="1"/>
      <c r="DM2215" s="1"/>
    </row>
    <row r="2216" spans="68:117" ht="15" hidden="1" customHeight="1">
      <c r="BP2216" s="236">
        <f ca="1"/>
        <v>1.5263888888888899</v>
      </c>
      <c r="DL2216" s="1"/>
      <c r="DM2216" s="1"/>
    </row>
    <row r="2217" spans="68:117" ht="15" hidden="1" customHeight="1">
      <c r="BP2217" s="236">
        <f ca="1"/>
        <v>1.52708333333333</v>
      </c>
      <c r="DL2217" s="1"/>
      <c r="DM2217" s="1"/>
    </row>
    <row r="2218" spans="68:117" ht="15" hidden="1" customHeight="1">
      <c r="BP2218" s="236">
        <f ca="1"/>
        <v>1.5277777777777799</v>
      </c>
      <c r="DL2218" s="1"/>
      <c r="DM2218" s="1"/>
    </row>
    <row r="2219" spans="68:117" ht="15" hidden="1" customHeight="1">
      <c r="BP2219" s="236">
        <f ca="1"/>
        <v>1.52847222222222</v>
      </c>
      <c r="DL2219" s="1"/>
      <c r="DM2219" s="1"/>
    </row>
    <row r="2220" spans="68:117" ht="15" hidden="1" customHeight="1">
      <c r="BP2220" s="236">
        <f ca="1"/>
        <v>1.5291666666666699</v>
      </c>
      <c r="DL2220" s="1"/>
      <c r="DM2220" s="1"/>
    </row>
    <row r="2221" spans="68:117" ht="15" hidden="1" customHeight="1">
      <c r="BP2221" s="236">
        <f ca="1"/>
        <v>1.52986111111111</v>
      </c>
      <c r="DL2221" s="1"/>
      <c r="DM2221" s="1"/>
    </row>
    <row r="2222" spans="68:117" ht="15" hidden="1" customHeight="1">
      <c r="BP2222" s="236">
        <f ca="1"/>
        <v>1.5305555555555601</v>
      </c>
      <c r="DL2222" s="1"/>
      <c r="DM2222" s="1"/>
    </row>
    <row r="2223" spans="68:117" ht="15" hidden="1" customHeight="1">
      <c r="BP2223" s="236">
        <f ca="1"/>
        <v>1.53125</v>
      </c>
      <c r="DL2223" s="1"/>
      <c r="DM2223" s="1"/>
    </row>
    <row r="2224" spans="68:117" ht="15" hidden="1" customHeight="1">
      <c r="BP2224" s="236">
        <f ca="1"/>
        <v>1.5319444444444399</v>
      </c>
      <c r="DL2224" s="1"/>
      <c r="DM2224" s="1"/>
    </row>
    <row r="2225" spans="68:117" ht="15" hidden="1" customHeight="1">
      <c r="BP2225" s="236">
        <f ca="1"/>
        <v>1.53263888888889</v>
      </c>
      <c r="DL2225" s="1"/>
      <c r="DM2225" s="1"/>
    </row>
    <row r="2226" spans="68:117" ht="15" hidden="1" customHeight="1">
      <c r="BP2226" s="236">
        <f ca="1"/>
        <v>1.5333333333333301</v>
      </c>
      <c r="DL2226" s="1"/>
      <c r="DM2226" s="1"/>
    </row>
    <row r="2227" spans="68:117" ht="15" hidden="1" customHeight="1">
      <c r="BP2227" s="236">
        <f ca="1"/>
        <v>1.53402777777778</v>
      </c>
      <c r="DL2227" s="1"/>
      <c r="DM2227" s="1"/>
    </row>
    <row r="2228" spans="68:117" ht="15" hidden="1" customHeight="1">
      <c r="BP2228" s="236">
        <f ca="1"/>
        <v>1.5347222222222201</v>
      </c>
      <c r="DL2228" s="1"/>
      <c r="DM2228" s="1"/>
    </row>
    <row r="2229" spans="68:117" ht="15" hidden="1" customHeight="1">
      <c r="BP2229" s="236">
        <f ca="1"/>
        <v>1.53541666666667</v>
      </c>
      <c r="DL2229" s="1"/>
      <c r="DM2229" s="1"/>
    </row>
    <row r="2230" spans="68:117" ht="15" hidden="1" customHeight="1">
      <c r="BP2230" s="236">
        <f ca="1"/>
        <v>1.5361111111111101</v>
      </c>
      <c r="DL2230" s="1"/>
      <c r="DM2230" s="1"/>
    </row>
    <row r="2231" spans="68:117" ht="15" hidden="1" customHeight="1">
      <c r="BP2231" s="236">
        <f ca="1"/>
        <v>1.53680555555556</v>
      </c>
      <c r="DL2231" s="1"/>
      <c r="DM2231" s="1"/>
    </row>
    <row r="2232" spans="68:117" ht="15" hidden="1" customHeight="1">
      <c r="BP2232" s="236">
        <f ca="1"/>
        <v>1.5375000000000001</v>
      </c>
      <c r="DL2232" s="1"/>
      <c r="DM2232" s="1"/>
    </row>
    <row r="2233" spans="68:117" ht="15" hidden="1" customHeight="1">
      <c r="BP2233" s="236">
        <f ca="1"/>
        <v>1.53819444444444</v>
      </c>
      <c r="DL2233" s="1"/>
      <c r="DM2233" s="1"/>
    </row>
    <row r="2234" spans="68:117" ht="15" hidden="1" customHeight="1">
      <c r="BP2234" s="236">
        <f ca="1"/>
        <v>1.5388888888888901</v>
      </c>
      <c r="DL2234" s="1"/>
      <c r="DM2234" s="1"/>
    </row>
    <row r="2235" spans="68:117" ht="15" hidden="1" customHeight="1">
      <c r="BP2235" s="236">
        <f ca="1"/>
        <v>1.53958333333333</v>
      </c>
      <c r="DL2235" s="1"/>
      <c r="DM2235" s="1"/>
    </row>
    <row r="2236" spans="68:117" ht="15" hidden="1" customHeight="1">
      <c r="BP2236" s="236">
        <f ca="1"/>
        <v>1.5402777777777801</v>
      </c>
      <c r="DL2236" s="1"/>
      <c r="DM2236" s="1"/>
    </row>
    <row r="2237" spans="68:117" ht="15" hidden="1" customHeight="1">
      <c r="BP2237" s="236">
        <f ca="1"/>
        <v>1.54097222222222</v>
      </c>
      <c r="DL2237" s="1"/>
      <c r="DM2237" s="1"/>
    </row>
    <row r="2238" spans="68:117" ht="15" hidden="1" customHeight="1">
      <c r="BP2238" s="236">
        <f ca="1"/>
        <v>1.5416666666666701</v>
      </c>
      <c r="DL2238" s="1"/>
      <c r="DM2238" s="1"/>
    </row>
    <row r="2239" spans="68:117" ht="15" hidden="1" customHeight="1">
      <c r="BP2239" s="236">
        <f ca="1"/>
        <v>1.54236111111111</v>
      </c>
      <c r="DL2239" s="1"/>
      <c r="DM2239" s="1"/>
    </row>
    <row r="2240" spans="68:117" ht="15" hidden="1" customHeight="1">
      <c r="BP2240" s="236">
        <f ca="1"/>
        <v>1.5430555555555601</v>
      </c>
      <c r="DL2240" s="1"/>
      <c r="DM2240" s="1"/>
    </row>
    <row r="2241" spans="68:117" ht="15" hidden="1" customHeight="1">
      <c r="BP2241" s="236">
        <f ca="1"/>
        <v>1.54375</v>
      </c>
      <c r="DL2241" s="1"/>
      <c r="DM2241" s="1"/>
    </row>
    <row r="2242" spans="68:117" ht="15" hidden="1" customHeight="1">
      <c r="BP2242" s="236">
        <f ca="1"/>
        <v>1.5444444444444401</v>
      </c>
      <c r="DL2242" s="1"/>
      <c r="DM2242" s="1"/>
    </row>
    <row r="2243" spans="68:117" ht="15" hidden="1" customHeight="1">
      <c r="BP2243" s="236">
        <f ca="1"/>
        <v>1.5451388888888899</v>
      </c>
      <c r="DL2243" s="1"/>
      <c r="DM2243" s="1"/>
    </row>
    <row r="2244" spans="68:117" ht="15" hidden="1" customHeight="1">
      <c r="BP2244" s="236">
        <f ca="1"/>
        <v>1.5458333333333301</v>
      </c>
      <c r="DL2244" s="1"/>
      <c r="DM2244" s="1"/>
    </row>
    <row r="2245" spans="68:117" ht="15" hidden="1" customHeight="1">
      <c r="BP2245" s="236">
        <f ca="1"/>
        <v>1.5465277777777799</v>
      </c>
      <c r="DL2245" s="1"/>
      <c r="DM2245" s="1"/>
    </row>
    <row r="2246" spans="68:117" ht="15" hidden="1" customHeight="1">
      <c r="BP2246" s="236">
        <f ca="1"/>
        <v>1.5472222222222201</v>
      </c>
      <c r="DL2246" s="1"/>
      <c r="DM2246" s="1"/>
    </row>
    <row r="2247" spans="68:117" ht="15" hidden="1" customHeight="1">
      <c r="BP2247" s="236">
        <f ca="1"/>
        <v>1.5479166666666699</v>
      </c>
      <c r="DL2247" s="1"/>
      <c r="DM2247" s="1"/>
    </row>
    <row r="2248" spans="68:117" ht="15" hidden="1" customHeight="1">
      <c r="BP2248" s="236">
        <f ca="1"/>
        <v>1.5486111111111101</v>
      </c>
      <c r="DL2248" s="1"/>
      <c r="DM2248" s="1"/>
    </row>
    <row r="2249" spans="68:117" ht="15" hidden="1" customHeight="1">
      <c r="BP2249" s="236">
        <f ca="1"/>
        <v>1.5493055555555599</v>
      </c>
      <c r="DL2249" s="1"/>
      <c r="DM2249" s="1"/>
    </row>
    <row r="2250" spans="68:117" ht="15" hidden="1" customHeight="1">
      <c r="BP2250" s="236">
        <f ca="1"/>
        <v>1.55</v>
      </c>
      <c r="DL2250" s="1"/>
      <c r="DM2250" s="1"/>
    </row>
    <row r="2251" spans="68:117" ht="15" hidden="1" customHeight="1">
      <c r="BP2251" s="236">
        <f ca="1"/>
        <v>1.5506944444444399</v>
      </c>
      <c r="DL2251" s="1"/>
      <c r="DM2251" s="1"/>
    </row>
    <row r="2252" spans="68:117" ht="15" hidden="1" customHeight="1">
      <c r="BP2252" s="236">
        <f ca="1"/>
        <v>1.55138888888889</v>
      </c>
      <c r="DL2252" s="1"/>
      <c r="DM2252" s="1"/>
    </row>
    <row r="2253" spans="68:117" ht="15" hidden="1" customHeight="1">
      <c r="BP2253" s="236">
        <f ca="1"/>
        <v>1.5520833333333299</v>
      </c>
      <c r="DL2253" s="1"/>
      <c r="DM2253" s="1"/>
    </row>
    <row r="2254" spans="68:117" ht="15" hidden="1" customHeight="1">
      <c r="BP2254" s="236">
        <f ca="1"/>
        <v>1.55277777777778</v>
      </c>
      <c r="DL2254" s="1"/>
      <c r="DM2254" s="1"/>
    </row>
    <row r="2255" spans="68:117" ht="15" hidden="1" customHeight="1">
      <c r="BP2255" s="236">
        <f ca="1"/>
        <v>1.5534722222222199</v>
      </c>
      <c r="DL2255" s="1"/>
      <c r="DM2255" s="1"/>
    </row>
    <row r="2256" spans="68:117" ht="15" hidden="1" customHeight="1">
      <c r="BP2256" s="236">
        <f ca="1"/>
        <v>1.55416666666667</v>
      </c>
      <c r="DL2256" s="1"/>
      <c r="DM2256" s="1"/>
    </row>
    <row r="2257" spans="68:117" ht="15" hidden="1" customHeight="1">
      <c r="BP2257" s="236">
        <f ca="1"/>
        <v>1.5548611111111099</v>
      </c>
      <c r="DL2257" s="1"/>
      <c r="DM2257" s="1"/>
    </row>
    <row r="2258" spans="68:117" ht="15" hidden="1" customHeight="1">
      <c r="BP2258" s="236">
        <f ca="1"/>
        <v>1.55555555555556</v>
      </c>
      <c r="DL2258" s="1"/>
      <c r="DM2258" s="1"/>
    </row>
    <row r="2259" spans="68:117" ht="15" hidden="1" customHeight="1">
      <c r="BP2259" s="236">
        <f ca="1"/>
        <v>1.5562499999999999</v>
      </c>
      <c r="DL2259" s="1"/>
      <c r="DM2259" s="1"/>
    </row>
    <row r="2260" spans="68:117" ht="15" hidden="1" customHeight="1">
      <c r="BP2260" s="236">
        <f ca="1"/>
        <v>1.55694444444444</v>
      </c>
      <c r="DL2260" s="1"/>
      <c r="DM2260" s="1"/>
    </row>
    <row r="2261" spans="68:117" ht="15" hidden="1" customHeight="1">
      <c r="BP2261" s="236">
        <f ca="1"/>
        <v>1.5576388888888899</v>
      </c>
      <c r="DL2261" s="1"/>
      <c r="DM2261" s="1"/>
    </row>
    <row r="2262" spans="68:117" ht="15" hidden="1" customHeight="1">
      <c r="BP2262" s="236">
        <f ca="1"/>
        <v>1.55833333333333</v>
      </c>
      <c r="DL2262" s="1"/>
      <c r="DM2262" s="1"/>
    </row>
    <row r="2263" spans="68:117" ht="15" hidden="1" customHeight="1">
      <c r="BP2263" s="236">
        <f ca="1"/>
        <v>1.5590277777777799</v>
      </c>
      <c r="DL2263" s="1"/>
      <c r="DM2263" s="1"/>
    </row>
    <row r="2264" spans="68:117" ht="15" hidden="1" customHeight="1">
      <c r="BP2264" s="236">
        <f ca="1"/>
        <v>1.55972222222222</v>
      </c>
      <c r="DL2264" s="1"/>
      <c r="DM2264" s="1"/>
    </row>
    <row r="2265" spans="68:117" ht="15" hidden="1" customHeight="1">
      <c r="BP2265" s="236">
        <f ca="1"/>
        <v>1.5604166666666699</v>
      </c>
      <c r="DL2265" s="1"/>
      <c r="DM2265" s="1"/>
    </row>
    <row r="2266" spans="68:117" ht="15" hidden="1" customHeight="1">
      <c r="BP2266" s="236">
        <f ca="1"/>
        <v>1.56111111111111</v>
      </c>
      <c r="DL2266" s="1"/>
      <c r="DM2266" s="1"/>
    </row>
    <row r="2267" spans="68:117" ht="15" hidden="1" customHeight="1">
      <c r="BP2267" s="236">
        <f ca="1"/>
        <v>1.5618055555555601</v>
      </c>
      <c r="DL2267" s="1"/>
      <c r="DM2267" s="1"/>
    </row>
    <row r="2268" spans="68:117" ht="15" hidden="1" customHeight="1">
      <c r="BP2268" s="236">
        <f ca="1"/>
        <v>1.5625</v>
      </c>
      <c r="DL2268" s="1"/>
      <c r="DM2268" s="1"/>
    </row>
    <row r="2269" spans="68:117" ht="15" hidden="1" customHeight="1">
      <c r="BP2269" s="236">
        <f ca="1"/>
        <v>1.5631944444444399</v>
      </c>
      <c r="DL2269" s="1"/>
      <c r="DM2269" s="1"/>
    </row>
    <row r="2270" spans="68:117" ht="15" hidden="1" customHeight="1">
      <c r="BP2270" s="236">
        <f ca="1"/>
        <v>1.56388888888889</v>
      </c>
      <c r="DL2270" s="1"/>
      <c r="DM2270" s="1"/>
    </row>
    <row r="2271" spans="68:117" ht="15" hidden="1" customHeight="1">
      <c r="BP2271" s="236">
        <f ca="1"/>
        <v>1.5645833333333301</v>
      </c>
      <c r="DL2271" s="1"/>
      <c r="DM2271" s="1"/>
    </row>
    <row r="2272" spans="68:117" ht="15" hidden="1" customHeight="1">
      <c r="BP2272" s="236">
        <f ca="1"/>
        <v>1.56527777777778</v>
      </c>
      <c r="DL2272" s="1"/>
      <c r="DM2272" s="1"/>
    </row>
    <row r="2273" spans="68:117" ht="15" hidden="1" customHeight="1">
      <c r="BP2273" s="236">
        <f ca="1"/>
        <v>1.5659722222222201</v>
      </c>
      <c r="DL2273" s="1"/>
      <c r="DM2273" s="1"/>
    </row>
    <row r="2274" spans="68:117" ht="15" hidden="1" customHeight="1">
      <c r="BP2274" s="236">
        <f ca="1"/>
        <v>1.56666666666667</v>
      </c>
      <c r="DL2274" s="1"/>
      <c r="DM2274" s="1"/>
    </row>
    <row r="2275" spans="68:117" ht="15" hidden="1" customHeight="1">
      <c r="BP2275" s="236">
        <f ca="1"/>
        <v>1.5673611111111101</v>
      </c>
      <c r="DL2275" s="1"/>
      <c r="DM2275" s="1"/>
    </row>
    <row r="2276" spans="68:117" ht="15" hidden="1" customHeight="1">
      <c r="BP2276" s="236">
        <f ca="1"/>
        <v>1.56805555555556</v>
      </c>
      <c r="DL2276" s="1"/>
      <c r="DM2276" s="1"/>
    </row>
    <row r="2277" spans="68:117" ht="15" hidden="1" customHeight="1">
      <c r="BP2277" s="236">
        <f ca="1"/>
        <v>1.5687500000000001</v>
      </c>
      <c r="DL2277" s="1"/>
      <c r="DM2277" s="1"/>
    </row>
    <row r="2278" spans="68:117" ht="15" hidden="1" customHeight="1">
      <c r="BP2278" s="236">
        <f ca="1"/>
        <v>1.56944444444444</v>
      </c>
      <c r="DL2278" s="1"/>
      <c r="DM2278" s="1"/>
    </row>
    <row r="2279" spans="68:117" ht="15" hidden="1" customHeight="1">
      <c r="BP2279" s="236">
        <f ca="1"/>
        <v>1.5701388888888901</v>
      </c>
      <c r="DL2279" s="1"/>
      <c r="DM2279" s="1"/>
    </row>
    <row r="2280" spans="68:117" ht="15" hidden="1" customHeight="1">
      <c r="BP2280" s="236">
        <f ca="1"/>
        <v>1.57083333333333</v>
      </c>
      <c r="DL2280" s="1"/>
      <c r="DM2280" s="1"/>
    </row>
    <row r="2281" spans="68:117" ht="15" hidden="1" customHeight="1">
      <c r="BP2281" s="236">
        <f ca="1"/>
        <v>1.5715277777777801</v>
      </c>
      <c r="DL2281" s="1"/>
      <c r="DM2281" s="1"/>
    </row>
    <row r="2282" spans="68:117" ht="15" hidden="1" customHeight="1">
      <c r="BP2282" s="236">
        <f ca="1"/>
        <v>1.57222222222222</v>
      </c>
      <c r="DL2282" s="1"/>
      <c r="DM2282" s="1"/>
    </row>
    <row r="2283" spans="68:117" ht="15" hidden="1" customHeight="1">
      <c r="BP2283" s="236">
        <f ca="1"/>
        <v>1.5729166666666701</v>
      </c>
      <c r="DL2283" s="1"/>
      <c r="DM2283" s="1"/>
    </row>
    <row r="2284" spans="68:117" ht="15" hidden="1" customHeight="1">
      <c r="BP2284" s="236">
        <f ca="1"/>
        <v>1.57361111111111</v>
      </c>
      <c r="DL2284" s="1"/>
      <c r="DM2284" s="1"/>
    </row>
    <row r="2285" spans="68:117" ht="15" hidden="1" customHeight="1">
      <c r="BP2285" s="236">
        <f ca="1"/>
        <v>1.5743055555555601</v>
      </c>
      <c r="DL2285" s="1"/>
      <c r="DM2285" s="1"/>
    </row>
    <row r="2286" spans="68:117" ht="15" hidden="1" customHeight="1">
      <c r="BP2286" s="236">
        <f ca="1"/>
        <v>1.575</v>
      </c>
      <c r="DL2286" s="1"/>
      <c r="DM2286" s="1"/>
    </row>
    <row r="2287" spans="68:117" ht="15" hidden="1" customHeight="1">
      <c r="BP2287" s="236">
        <f ca="1"/>
        <v>1.5756944444444401</v>
      </c>
      <c r="DL2287" s="1"/>
      <c r="DM2287" s="1"/>
    </row>
    <row r="2288" spans="68:117" ht="15" hidden="1" customHeight="1">
      <c r="BP2288" s="236">
        <f ca="1"/>
        <v>1.5763888888888899</v>
      </c>
      <c r="DL2288" s="1"/>
      <c r="DM2288" s="1"/>
    </row>
    <row r="2289" spans="68:117" ht="15" hidden="1" customHeight="1">
      <c r="BP2289" s="236">
        <f ca="1"/>
        <v>1.5770833333333301</v>
      </c>
      <c r="DL2289" s="1"/>
      <c r="DM2289" s="1"/>
    </row>
    <row r="2290" spans="68:117" ht="15" hidden="1" customHeight="1">
      <c r="BP2290" s="236">
        <f ca="1"/>
        <v>1.5777777777777799</v>
      </c>
      <c r="DL2290" s="1"/>
      <c r="DM2290" s="1"/>
    </row>
    <row r="2291" spans="68:117" ht="15" hidden="1" customHeight="1">
      <c r="BP2291" s="236">
        <f ca="1"/>
        <v>1.5784722222222201</v>
      </c>
      <c r="DL2291" s="1"/>
      <c r="DM2291" s="1"/>
    </row>
    <row r="2292" spans="68:117" ht="15" hidden="1" customHeight="1">
      <c r="BP2292" s="236">
        <f ca="1"/>
        <v>1.5791666666666699</v>
      </c>
      <c r="DL2292" s="1"/>
      <c r="DM2292" s="1"/>
    </row>
    <row r="2293" spans="68:117" ht="15" hidden="1" customHeight="1">
      <c r="BP2293" s="236">
        <f ca="1"/>
        <v>1.5798611111111101</v>
      </c>
      <c r="DL2293" s="1"/>
      <c r="DM2293" s="1"/>
    </row>
    <row r="2294" spans="68:117" ht="15" hidden="1" customHeight="1">
      <c r="BP2294" s="236">
        <f ca="1"/>
        <v>1.5805555555555599</v>
      </c>
      <c r="DL2294" s="1"/>
      <c r="DM2294" s="1"/>
    </row>
    <row r="2295" spans="68:117" ht="15" hidden="1" customHeight="1">
      <c r="BP2295" s="236">
        <f ca="1"/>
        <v>1.58125</v>
      </c>
      <c r="DL2295" s="1"/>
      <c r="DM2295" s="1"/>
    </row>
    <row r="2296" spans="68:117" ht="15" hidden="1" customHeight="1">
      <c r="BP2296" s="236">
        <f ca="1"/>
        <v>1.5819444444444399</v>
      </c>
      <c r="DL2296" s="1"/>
      <c r="DM2296" s="1"/>
    </row>
    <row r="2297" spans="68:117" ht="15" hidden="1" customHeight="1">
      <c r="BP2297" s="236">
        <f ca="1"/>
        <v>1.58263888888889</v>
      </c>
      <c r="DL2297" s="1"/>
      <c r="DM2297" s="1"/>
    </row>
    <row r="2298" spans="68:117" ht="15" hidden="1" customHeight="1">
      <c r="BP2298" s="236">
        <f ca="1"/>
        <v>1.5833333333333299</v>
      </c>
      <c r="DL2298" s="1"/>
      <c r="DM2298" s="1"/>
    </row>
    <row r="2299" spans="68:117" ht="15" hidden="1" customHeight="1">
      <c r="BP2299" s="236">
        <f ca="1"/>
        <v>1.58402777777778</v>
      </c>
      <c r="DL2299" s="1"/>
      <c r="DM2299" s="1"/>
    </row>
    <row r="2300" spans="68:117" ht="15" hidden="1" customHeight="1">
      <c r="BP2300" s="236">
        <f ca="1"/>
        <v>1.5847222222222199</v>
      </c>
      <c r="DL2300" s="1"/>
      <c r="DM2300" s="1"/>
    </row>
    <row r="2301" spans="68:117" ht="15" hidden="1" customHeight="1">
      <c r="BP2301" s="236">
        <f ca="1"/>
        <v>1.58541666666667</v>
      </c>
      <c r="DL2301" s="1"/>
      <c r="DM2301" s="1"/>
    </row>
    <row r="2302" spans="68:117" ht="15" hidden="1" customHeight="1">
      <c r="BP2302" s="236">
        <f ca="1"/>
        <v>1.5861111111111099</v>
      </c>
      <c r="DL2302" s="1"/>
      <c r="DM2302" s="1"/>
    </row>
    <row r="2303" spans="68:117" ht="15" hidden="1" customHeight="1">
      <c r="BP2303" s="236">
        <f ca="1"/>
        <v>1.58680555555556</v>
      </c>
      <c r="DL2303" s="1"/>
      <c r="DM2303" s="1"/>
    </row>
    <row r="2304" spans="68:117" ht="15" hidden="1" customHeight="1">
      <c r="BP2304" s="236">
        <f ca="1"/>
        <v>1.5874999999999999</v>
      </c>
      <c r="DL2304" s="1"/>
      <c r="DM2304" s="1"/>
    </row>
    <row r="2305" spans="68:117" ht="15" hidden="1" customHeight="1">
      <c r="BP2305" s="236">
        <f ca="1"/>
        <v>1.58819444444444</v>
      </c>
      <c r="DL2305" s="1"/>
      <c r="DM2305" s="1"/>
    </row>
    <row r="2306" spans="68:117" ht="15" hidden="1" customHeight="1">
      <c r="BP2306" s="236">
        <f ca="1"/>
        <v>1.5888888888888899</v>
      </c>
      <c r="DL2306" s="1"/>
      <c r="DM2306" s="1"/>
    </row>
    <row r="2307" spans="68:117" ht="15" hidden="1" customHeight="1">
      <c r="BP2307" s="236">
        <f ca="1"/>
        <v>1.58958333333333</v>
      </c>
      <c r="DL2307" s="1"/>
      <c r="DM2307" s="1"/>
    </row>
    <row r="2308" spans="68:117" ht="15" hidden="1" customHeight="1">
      <c r="BP2308" s="236">
        <f ca="1"/>
        <v>1.5902777777777799</v>
      </c>
      <c r="DL2308" s="1"/>
      <c r="DM2308" s="1"/>
    </row>
    <row r="2309" spans="68:117" ht="15" hidden="1" customHeight="1">
      <c r="BP2309" s="236">
        <f ca="1"/>
        <v>1.59097222222222</v>
      </c>
      <c r="DL2309" s="1"/>
      <c r="DM2309" s="1"/>
    </row>
    <row r="2310" spans="68:117" ht="15" hidden="1" customHeight="1">
      <c r="BP2310" s="236">
        <f ca="1"/>
        <v>1.5916666666666699</v>
      </c>
      <c r="DL2310" s="1"/>
      <c r="DM2310" s="1"/>
    </row>
    <row r="2311" spans="68:117" ht="15" hidden="1" customHeight="1">
      <c r="BP2311" s="236">
        <f ca="1"/>
        <v>1.59236111111111</v>
      </c>
      <c r="DL2311" s="1"/>
      <c r="DM2311" s="1"/>
    </row>
    <row r="2312" spans="68:117" ht="15" hidden="1" customHeight="1">
      <c r="BP2312" s="236">
        <f ca="1"/>
        <v>1.5930555555555601</v>
      </c>
      <c r="DL2312" s="1"/>
      <c r="DM2312" s="1"/>
    </row>
    <row r="2313" spans="68:117" ht="15" hidden="1" customHeight="1">
      <c r="BP2313" s="236">
        <f ca="1"/>
        <v>1.59375</v>
      </c>
      <c r="DL2313" s="1"/>
      <c r="DM2313" s="1"/>
    </row>
    <row r="2314" spans="68:117" ht="15" hidden="1" customHeight="1">
      <c r="BP2314" s="236">
        <f ca="1"/>
        <v>1.5944444444444399</v>
      </c>
      <c r="DL2314" s="1"/>
      <c r="DM2314" s="1"/>
    </row>
    <row r="2315" spans="68:117" ht="15" hidden="1" customHeight="1">
      <c r="BP2315" s="236">
        <f ca="1"/>
        <v>1.59513888888889</v>
      </c>
      <c r="DL2315" s="1"/>
      <c r="DM2315" s="1"/>
    </row>
    <row r="2316" spans="68:117" ht="15" hidden="1" customHeight="1">
      <c r="BP2316" s="236">
        <f ca="1"/>
        <v>1.5958333333333301</v>
      </c>
      <c r="DL2316" s="1"/>
      <c r="DM2316" s="1"/>
    </row>
    <row r="2317" spans="68:117" ht="15" hidden="1" customHeight="1">
      <c r="BP2317" s="236">
        <f ca="1"/>
        <v>1.59652777777778</v>
      </c>
      <c r="DL2317" s="1"/>
      <c r="DM2317" s="1"/>
    </row>
    <row r="2318" spans="68:117" ht="15" hidden="1" customHeight="1">
      <c r="BP2318" s="236">
        <f ca="1"/>
        <v>1.5972222222222201</v>
      </c>
      <c r="DL2318" s="1"/>
      <c r="DM2318" s="1"/>
    </row>
    <row r="2319" spans="68:117" ht="15" hidden="1" customHeight="1">
      <c r="BP2319" s="236">
        <f ca="1"/>
        <v>1.59791666666667</v>
      </c>
      <c r="DL2319" s="1"/>
      <c r="DM2319" s="1"/>
    </row>
    <row r="2320" spans="68:117" ht="15" hidden="1" customHeight="1">
      <c r="BP2320" s="236">
        <f ca="1"/>
        <v>1.5986111111111101</v>
      </c>
      <c r="DL2320" s="1"/>
      <c r="DM2320" s="1"/>
    </row>
    <row r="2321" spans="68:117" ht="15" hidden="1" customHeight="1">
      <c r="BP2321" s="236">
        <f ca="1"/>
        <v>1.59930555555556</v>
      </c>
      <c r="DL2321" s="1"/>
      <c r="DM2321" s="1"/>
    </row>
    <row r="2322" spans="68:117" ht="15" hidden="1" customHeight="1">
      <c r="BP2322" s="236">
        <f ca="1"/>
        <v>1.6</v>
      </c>
      <c r="DL2322" s="1"/>
      <c r="DM2322" s="1"/>
    </row>
    <row r="2323" spans="68:117" ht="15" hidden="1" customHeight="1">
      <c r="BP2323" s="236">
        <f ca="1"/>
        <v>1.60069444444444</v>
      </c>
      <c r="DL2323" s="1"/>
      <c r="DM2323" s="1"/>
    </row>
    <row r="2324" spans="68:117" ht="15" hidden="1" customHeight="1">
      <c r="BP2324" s="236">
        <f ca="1"/>
        <v>1.6013888888888901</v>
      </c>
      <c r="DL2324" s="1"/>
      <c r="DM2324" s="1"/>
    </row>
    <row r="2325" spans="68:117" ht="15" hidden="1" customHeight="1">
      <c r="BP2325" s="236">
        <f ca="1"/>
        <v>1.60208333333333</v>
      </c>
      <c r="DL2325" s="1"/>
      <c r="DM2325" s="1"/>
    </row>
    <row r="2326" spans="68:117" ht="15" hidden="1" customHeight="1">
      <c r="BP2326" s="236">
        <f ca="1"/>
        <v>1.6027777777777801</v>
      </c>
      <c r="DL2326" s="1"/>
      <c r="DM2326" s="1"/>
    </row>
    <row r="2327" spans="68:117" ht="15" hidden="1" customHeight="1">
      <c r="BP2327" s="236">
        <f ca="1"/>
        <v>1.60347222222222</v>
      </c>
      <c r="DL2327" s="1"/>
      <c r="DM2327" s="1"/>
    </row>
    <row r="2328" spans="68:117" ht="15" hidden="1" customHeight="1">
      <c r="BP2328" s="236">
        <f ca="1"/>
        <v>1.6041666666666701</v>
      </c>
      <c r="DL2328" s="1"/>
      <c r="DM2328" s="1"/>
    </row>
    <row r="2329" spans="68:117" ht="15" hidden="1" customHeight="1">
      <c r="BP2329" s="236">
        <f ca="1"/>
        <v>1.60486111111111</v>
      </c>
      <c r="DL2329" s="1"/>
      <c r="DM2329" s="1"/>
    </row>
    <row r="2330" spans="68:117" ht="15" hidden="1" customHeight="1">
      <c r="BP2330" s="236">
        <f ca="1"/>
        <v>1.6055555555555601</v>
      </c>
      <c r="DL2330" s="1"/>
      <c r="DM2330" s="1"/>
    </row>
    <row r="2331" spans="68:117" ht="15" hidden="1" customHeight="1">
      <c r="BP2331" s="236">
        <f ca="1"/>
        <v>1.60625</v>
      </c>
      <c r="DL2331" s="1"/>
      <c r="DM2331" s="1"/>
    </row>
    <row r="2332" spans="68:117" ht="15" hidden="1" customHeight="1">
      <c r="BP2332" s="236">
        <f ca="1"/>
        <v>1.6069444444444401</v>
      </c>
      <c r="DL2332" s="1"/>
      <c r="DM2332" s="1"/>
    </row>
    <row r="2333" spans="68:117" ht="15" hidden="1" customHeight="1">
      <c r="BP2333" s="236">
        <f ca="1"/>
        <v>1.6076388888888899</v>
      </c>
      <c r="DL2333" s="1"/>
      <c r="DM2333" s="1"/>
    </row>
    <row r="2334" spans="68:117" ht="15" hidden="1" customHeight="1">
      <c r="BP2334" s="236">
        <f ca="1"/>
        <v>1.6083333333333301</v>
      </c>
      <c r="DL2334" s="1"/>
      <c r="DM2334" s="1"/>
    </row>
    <row r="2335" spans="68:117" ht="15" hidden="1" customHeight="1">
      <c r="BP2335" s="236">
        <f ca="1"/>
        <v>1.6090277777777799</v>
      </c>
      <c r="DL2335" s="1"/>
      <c r="DM2335" s="1"/>
    </row>
    <row r="2336" spans="68:117" ht="15" hidden="1" customHeight="1">
      <c r="BP2336" s="236">
        <f ca="1"/>
        <v>1.6097222222222201</v>
      </c>
      <c r="DL2336" s="1"/>
      <c r="DM2336" s="1"/>
    </row>
    <row r="2337" spans="68:117" ht="15" hidden="1" customHeight="1">
      <c r="BP2337" s="236">
        <f ca="1"/>
        <v>1.6104166666666699</v>
      </c>
      <c r="DL2337" s="1"/>
      <c r="DM2337" s="1"/>
    </row>
    <row r="2338" spans="68:117" ht="15" hidden="1" customHeight="1">
      <c r="BP2338" s="236">
        <f ca="1"/>
        <v>1.6111111111111101</v>
      </c>
      <c r="DL2338" s="1"/>
      <c r="DM2338" s="1"/>
    </row>
    <row r="2339" spans="68:117" ht="15" hidden="1" customHeight="1">
      <c r="BP2339" s="236">
        <f ca="1"/>
        <v>1.6118055555555599</v>
      </c>
      <c r="DL2339" s="1"/>
      <c r="DM2339" s="1"/>
    </row>
    <row r="2340" spans="68:117" ht="15" hidden="1" customHeight="1">
      <c r="BP2340" s="236">
        <f ca="1"/>
        <v>1.6125</v>
      </c>
      <c r="DL2340" s="1"/>
      <c r="DM2340" s="1"/>
    </row>
    <row r="2341" spans="68:117" ht="15" hidden="1" customHeight="1">
      <c r="BP2341" s="236">
        <f ca="1"/>
        <v>1.6131944444444399</v>
      </c>
      <c r="DL2341" s="1"/>
      <c r="DM2341" s="1"/>
    </row>
    <row r="2342" spans="68:117" ht="15" hidden="1" customHeight="1">
      <c r="BP2342" s="236">
        <f ca="1"/>
        <v>1.61388888888889</v>
      </c>
      <c r="DL2342" s="1"/>
      <c r="DM2342" s="1"/>
    </row>
    <row r="2343" spans="68:117" ht="15" hidden="1" customHeight="1">
      <c r="BP2343" s="236">
        <f ca="1"/>
        <v>1.6145833333333299</v>
      </c>
      <c r="DL2343" s="1"/>
      <c r="DM2343" s="1"/>
    </row>
    <row r="2344" spans="68:117" ht="15" hidden="1" customHeight="1">
      <c r="BP2344" s="236">
        <f ca="1"/>
        <v>1.61527777777778</v>
      </c>
      <c r="DL2344" s="1"/>
      <c r="DM2344" s="1"/>
    </row>
    <row r="2345" spans="68:117" ht="15" hidden="1" customHeight="1">
      <c r="BP2345" s="236">
        <f ca="1"/>
        <v>1.6159722222222199</v>
      </c>
      <c r="DL2345" s="1"/>
      <c r="DM2345" s="1"/>
    </row>
    <row r="2346" spans="68:117" ht="15" hidden="1" customHeight="1">
      <c r="BP2346" s="236">
        <f ca="1"/>
        <v>1.61666666666667</v>
      </c>
      <c r="DL2346" s="1"/>
      <c r="DM2346" s="1"/>
    </row>
    <row r="2347" spans="68:117" ht="15" hidden="1" customHeight="1">
      <c r="BP2347" s="236">
        <f ca="1"/>
        <v>1.6173611111111099</v>
      </c>
      <c r="DL2347" s="1"/>
      <c r="DM2347" s="1"/>
    </row>
    <row r="2348" spans="68:117" ht="15" hidden="1" customHeight="1">
      <c r="BP2348" s="236">
        <f ca="1"/>
        <v>1.61805555555556</v>
      </c>
      <c r="DL2348" s="1"/>
      <c r="DM2348" s="1"/>
    </row>
    <row r="2349" spans="68:117" ht="15" hidden="1" customHeight="1">
      <c r="BP2349" s="236">
        <f ca="1"/>
        <v>1.6187499999999999</v>
      </c>
      <c r="DL2349" s="1"/>
      <c r="DM2349" s="1"/>
    </row>
    <row r="2350" spans="68:117" ht="15" hidden="1" customHeight="1">
      <c r="BP2350" s="236">
        <f ca="1"/>
        <v>1.61944444444444</v>
      </c>
      <c r="DL2350" s="1"/>
      <c r="DM2350" s="1"/>
    </row>
    <row r="2351" spans="68:117" ht="15" hidden="1" customHeight="1">
      <c r="BP2351" s="236">
        <f ca="1"/>
        <v>1.6201388888888899</v>
      </c>
      <c r="DL2351" s="1"/>
      <c r="DM2351" s="1"/>
    </row>
    <row r="2352" spans="68:117" ht="15" hidden="1" customHeight="1">
      <c r="BP2352" s="236">
        <f ca="1"/>
        <v>1.62083333333333</v>
      </c>
      <c r="DL2352" s="1"/>
      <c r="DM2352" s="1"/>
    </row>
    <row r="2353" spans="68:117" ht="15" hidden="1" customHeight="1">
      <c r="BP2353" s="236">
        <f ca="1"/>
        <v>1.6215277777777799</v>
      </c>
      <c r="DL2353" s="1"/>
      <c r="DM2353" s="1"/>
    </row>
    <row r="2354" spans="68:117" ht="15" hidden="1" customHeight="1">
      <c r="BP2354" s="236">
        <f ca="1"/>
        <v>1.62222222222222</v>
      </c>
      <c r="DL2354" s="1"/>
      <c r="DM2354" s="1"/>
    </row>
    <row r="2355" spans="68:117" ht="15" hidden="1" customHeight="1">
      <c r="BP2355" s="236">
        <f ca="1"/>
        <v>1.6229166666666699</v>
      </c>
      <c r="DL2355" s="1"/>
      <c r="DM2355" s="1"/>
    </row>
    <row r="2356" spans="68:117" ht="15" hidden="1" customHeight="1">
      <c r="BP2356" s="236">
        <f ca="1"/>
        <v>1.62361111111111</v>
      </c>
      <c r="DL2356" s="1"/>
      <c r="DM2356" s="1"/>
    </row>
    <row r="2357" spans="68:117" ht="15" hidden="1" customHeight="1">
      <c r="BP2357" s="236">
        <f ca="1"/>
        <v>1.6243055555555601</v>
      </c>
      <c r="DL2357" s="1"/>
      <c r="DM2357" s="1"/>
    </row>
    <row r="2358" spans="68:117" ht="15" hidden="1" customHeight="1">
      <c r="BP2358" s="236">
        <f ca="1"/>
        <v>1.625</v>
      </c>
      <c r="DL2358" s="1"/>
      <c r="DM2358" s="1"/>
    </row>
    <row r="2359" spans="68:117" ht="15" hidden="1" customHeight="1">
      <c r="BP2359" s="236">
        <f ca="1"/>
        <v>1.6256944444444399</v>
      </c>
      <c r="DL2359" s="1"/>
      <c r="DM2359" s="1"/>
    </row>
    <row r="2360" spans="68:117" ht="15" hidden="1" customHeight="1">
      <c r="BP2360" s="236">
        <f ca="1"/>
        <v>1.62638888888889</v>
      </c>
      <c r="DL2360" s="1"/>
      <c r="DM2360" s="1"/>
    </row>
    <row r="2361" spans="68:117" ht="15" hidden="1" customHeight="1">
      <c r="BP2361" s="236">
        <f ca="1"/>
        <v>1.6270833333333301</v>
      </c>
      <c r="DL2361" s="1"/>
      <c r="DM2361" s="1"/>
    </row>
    <row r="2362" spans="68:117" ht="15" hidden="1" customHeight="1">
      <c r="BP2362" s="236">
        <f ca="1"/>
        <v>1.62777777777778</v>
      </c>
      <c r="DL2362" s="1"/>
      <c r="DM2362" s="1"/>
    </row>
    <row r="2363" spans="68:117" ht="15" hidden="1" customHeight="1">
      <c r="BP2363" s="236">
        <f ca="1"/>
        <v>1.6284722222222201</v>
      </c>
      <c r="DL2363" s="1"/>
      <c r="DM2363" s="1"/>
    </row>
    <row r="2364" spans="68:117" ht="15" hidden="1" customHeight="1">
      <c r="BP2364" s="236">
        <f ca="1"/>
        <v>1.62916666666667</v>
      </c>
      <c r="DL2364" s="1"/>
      <c r="DM2364" s="1"/>
    </row>
    <row r="2365" spans="68:117" ht="15" hidden="1" customHeight="1">
      <c r="BP2365" s="236">
        <f ca="1"/>
        <v>1.6298611111111101</v>
      </c>
      <c r="DL2365" s="1"/>
      <c r="DM2365" s="1"/>
    </row>
    <row r="2366" spans="68:117" ht="15" hidden="1" customHeight="1">
      <c r="BP2366" s="236">
        <f ca="1"/>
        <v>1.63055555555556</v>
      </c>
      <c r="DL2366" s="1"/>
      <c r="DM2366" s="1"/>
    </row>
    <row r="2367" spans="68:117" ht="15" hidden="1" customHeight="1">
      <c r="BP2367" s="236">
        <f ca="1"/>
        <v>1.6312500000000001</v>
      </c>
      <c r="DL2367" s="1"/>
      <c r="DM2367" s="1"/>
    </row>
    <row r="2368" spans="68:117" ht="15" hidden="1" customHeight="1">
      <c r="BP2368" s="236">
        <f ca="1"/>
        <v>1.63194444444444</v>
      </c>
      <c r="DL2368" s="1"/>
      <c r="DM2368" s="1"/>
    </row>
    <row r="2369" spans="68:117" ht="15" hidden="1" customHeight="1">
      <c r="BP2369" s="236">
        <f ca="1"/>
        <v>1.6326388888888901</v>
      </c>
      <c r="DL2369" s="1"/>
      <c r="DM2369" s="1"/>
    </row>
    <row r="2370" spans="68:117" ht="15" hidden="1" customHeight="1">
      <c r="BP2370" s="236">
        <f ca="1"/>
        <v>1.63333333333333</v>
      </c>
      <c r="DL2370" s="1"/>
      <c r="DM2370" s="1"/>
    </row>
    <row r="2371" spans="68:117" ht="15" hidden="1" customHeight="1">
      <c r="BP2371" s="236">
        <f ca="1"/>
        <v>1.6340277777777801</v>
      </c>
      <c r="DL2371" s="1"/>
      <c r="DM2371" s="1"/>
    </row>
    <row r="2372" spans="68:117" ht="15" hidden="1" customHeight="1">
      <c r="BP2372" s="236">
        <f ca="1"/>
        <v>1.63472222222222</v>
      </c>
      <c r="DL2372" s="1"/>
      <c r="DM2372" s="1"/>
    </row>
    <row r="2373" spans="68:117" ht="15" hidden="1" customHeight="1">
      <c r="BP2373" s="236">
        <f ca="1"/>
        <v>1.6354166666666701</v>
      </c>
      <c r="DL2373" s="1"/>
      <c r="DM2373" s="1"/>
    </row>
    <row r="2374" spans="68:117" ht="15" hidden="1" customHeight="1">
      <c r="BP2374" s="236">
        <f ca="1"/>
        <v>1.63611111111111</v>
      </c>
      <c r="DL2374" s="1"/>
      <c r="DM2374" s="1"/>
    </row>
    <row r="2375" spans="68:117" ht="15" hidden="1" customHeight="1">
      <c r="BP2375" s="236">
        <f ca="1"/>
        <v>1.6368055555555601</v>
      </c>
      <c r="DL2375" s="1"/>
      <c r="DM2375" s="1"/>
    </row>
    <row r="2376" spans="68:117" ht="15" hidden="1" customHeight="1">
      <c r="BP2376" s="236">
        <f ca="1"/>
        <v>1.6375</v>
      </c>
      <c r="DL2376" s="1"/>
      <c r="DM2376" s="1"/>
    </row>
    <row r="2377" spans="68:117" ht="15" hidden="1" customHeight="1">
      <c r="BP2377" s="236">
        <f ca="1"/>
        <v>1.6381944444444401</v>
      </c>
      <c r="DL2377" s="1"/>
      <c r="DM2377" s="1"/>
    </row>
    <row r="2378" spans="68:117" ht="15" hidden="1" customHeight="1">
      <c r="BP2378" s="236">
        <f ca="1"/>
        <v>1.6388888888888899</v>
      </c>
      <c r="DL2378" s="1"/>
      <c r="DM2378" s="1"/>
    </row>
    <row r="2379" spans="68:117" ht="15" hidden="1" customHeight="1">
      <c r="BP2379" s="236">
        <f ca="1"/>
        <v>1.6395833333333301</v>
      </c>
      <c r="DL2379" s="1"/>
      <c r="DM2379" s="1"/>
    </row>
    <row r="2380" spans="68:117" ht="15" hidden="1" customHeight="1">
      <c r="BP2380" s="236">
        <f ca="1"/>
        <v>1.6402777777777799</v>
      </c>
      <c r="DL2380" s="1"/>
      <c r="DM2380" s="1"/>
    </row>
    <row r="2381" spans="68:117" ht="15" hidden="1" customHeight="1">
      <c r="BP2381" s="236">
        <f ca="1"/>
        <v>1.6409722222222201</v>
      </c>
      <c r="DL2381" s="1"/>
      <c r="DM2381" s="1"/>
    </row>
    <row r="2382" spans="68:117" ht="15" hidden="1" customHeight="1">
      <c r="BP2382" s="236">
        <f ca="1"/>
        <v>1.6416666666666699</v>
      </c>
      <c r="DL2382" s="1"/>
      <c r="DM2382" s="1"/>
    </row>
    <row r="2383" spans="68:117" ht="15" hidden="1" customHeight="1">
      <c r="BP2383" s="236">
        <f ca="1"/>
        <v>1.6423611111111101</v>
      </c>
      <c r="DL2383" s="1"/>
      <c r="DM2383" s="1"/>
    </row>
    <row r="2384" spans="68:117" ht="15" hidden="1" customHeight="1">
      <c r="BP2384" s="236">
        <f ca="1"/>
        <v>1.6430555555555599</v>
      </c>
      <c r="DL2384" s="1"/>
      <c r="DM2384" s="1"/>
    </row>
    <row r="2385" spans="68:117" ht="15" hidden="1" customHeight="1">
      <c r="BP2385" s="236">
        <f ca="1"/>
        <v>1.64375</v>
      </c>
      <c r="DL2385" s="1"/>
      <c r="DM2385" s="1"/>
    </row>
    <row r="2386" spans="68:117" ht="15" hidden="1" customHeight="1">
      <c r="BP2386" s="236">
        <f ca="1"/>
        <v>1.6444444444444399</v>
      </c>
      <c r="DL2386" s="1"/>
      <c r="DM2386" s="1"/>
    </row>
    <row r="2387" spans="68:117" ht="15" hidden="1" customHeight="1">
      <c r="BP2387" s="236">
        <f ca="1"/>
        <v>1.64513888888889</v>
      </c>
      <c r="DL2387" s="1"/>
      <c r="DM2387" s="1"/>
    </row>
    <row r="2388" spans="68:117" ht="15" hidden="1" customHeight="1">
      <c r="BP2388" s="236">
        <f ca="1"/>
        <v>1.6458333333333299</v>
      </c>
      <c r="DL2388" s="1"/>
      <c r="DM2388" s="1"/>
    </row>
    <row r="2389" spans="68:117" ht="15" hidden="1" customHeight="1">
      <c r="BP2389" s="236">
        <f ca="1"/>
        <v>1.64652777777778</v>
      </c>
      <c r="DL2389" s="1"/>
      <c r="DM2389" s="1"/>
    </row>
    <row r="2390" spans="68:117" ht="15" hidden="1" customHeight="1">
      <c r="BP2390" s="236">
        <f ca="1"/>
        <v>1.6472222222222199</v>
      </c>
      <c r="DL2390" s="1"/>
      <c r="DM2390" s="1"/>
    </row>
    <row r="2391" spans="68:117" ht="15" hidden="1" customHeight="1">
      <c r="BP2391" s="236">
        <f ca="1"/>
        <v>1.64791666666667</v>
      </c>
      <c r="DL2391" s="1"/>
      <c r="DM2391" s="1"/>
    </row>
    <row r="2392" spans="68:117" ht="15" hidden="1" customHeight="1">
      <c r="BP2392" s="236">
        <f ca="1"/>
        <v>1.6486111111111099</v>
      </c>
      <c r="DL2392" s="1"/>
      <c r="DM2392" s="1"/>
    </row>
    <row r="2393" spans="68:117" ht="15" hidden="1" customHeight="1">
      <c r="BP2393" s="236">
        <f ca="1"/>
        <v>1.64930555555556</v>
      </c>
      <c r="DL2393" s="1"/>
      <c r="DM2393" s="1"/>
    </row>
    <row r="2394" spans="68:117" ht="15" hidden="1" customHeight="1">
      <c r="BP2394" s="236">
        <f ca="1"/>
        <v>1.65</v>
      </c>
      <c r="DL2394" s="1"/>
      <c r="DM2394" s="1"/>
    </row>
    <row r="2395" spans="68:117" ht="15" hidden="1" customHeight="1">
      <c r="BP2395" s="236">
        <f ca="1"/>
        <v>1.65069444444444</v>
      </c>
      <c r="DL2395" s="1"/>
      <c r="DM2395" s="1"/>
    </row>
    <row r="2396" spans="68:117" ht="15" hidden="1" customHeight="1">
      <c r="BP2396" s="236">
        <f ca="1"/>
        <v>1.6513888888888899</v>
      </c>
      <c r="DL2396" s="1"/>
      <c r="DM2396" s="1"/>
    </row>
    <row r="2397" spans="68:117" ht="15" hidden="1" customHeight="1">
      <c r="BP2397" s="236">
        <f ca="1"/>
        <v>1.65208333333333</v>
      </c>
      <c r="DL2397" s="1"/>
      <c r="DM2397" s="1"/>
    </row>
    <row r="2398" spans="68:117" ht="15" hidden="1" customHeight="1">
      <c r="BP2398" s="236">
        <f ca="1"/>
        <v>1.6527777777777799</v>
      </c>
      <c r="DL2398" s="1"/>
      <c r="DM2398" s="1"/>
    </row>
    <row r="2399" spans="68:117" ht="15" hidden="1" customHeight="1">
      <c r="BP2399" s="236">
        <f ca="1"/>
        <v>1.65347222222222</v>
      </c>
      <c r="DL2399" s="1"/>
      <c r="DM2399" s="1"/>
    </row>
    <row r="2400" spans="68:117" ht="15" hidden="1" customHeight="1">
      <c r="BP2400" s="236">
        <f ca="1"/>
        <v>1.6541666666666699</v>
      </c>
      <c r="DL2400" s="1"/>
      <c r="DM2400" s="1"/>
    </row>
    <row r="2401" spans="68:117" ht="15" hidden="1" customHeight="1">
      <c r="BP2401" s="236">
        <f ca="1"/>
        <v>1.65486111111111</v>
      </c>
      <c r="DL2401" s="1"/>
      <c r="DM2401" s="1"/>
    </row>
    <row r="2402" spans="68:117" ht="15" hidden="1" customHeight="1">
      <c r="BP2402" s="236">
        <f ca="1"/>
        <v>1.6555555555555601</v>
      </c>
      <c r="DL2402" s="1"/>
      <c r="DM2402" s="1"/>
    </row>
    <row r="2403" spans="68:117" ht="15" hidden="1" customHeight="1">
      <c r="BP2403" s="236">
        <f ca="1"/>
        <v>1.65625</v>
      </c>
      <c r="DL2403" s="1"/>
      <c r="DM2403" s="1"/>
    </row>
    <row r="2404" spans="68:117" ht="15" hidden="1" customHeight="1">
      <c r="BP2404" s="236">
        <f ca="1"/>
        <v>1.6569444444444399</v>
      </c>
      <c r="DL2404" s="1"/>
      <c r="DM2404" s="1"/>
    </row>
    <row r="2405" spans="68:117" ht="15" hidden="1" customHeight="1">
      <c r="BP2405" s="236">
        <f ca="1"/>
        <v>1.65763888888889</v>
      </c>
      <c r="DL2405" s="1"/>
      <c r="DM2405" s="1"/>
    </row>
    <row r="2406" spans="68:117" ht="15" hidden="1" customHeight="1">
      <c r="BP2406" s="236">
        <f ca="1"/>
        <v>1.6583333333333301</v>
      </c>
      <c r="DL2406" s="1"/>
      <c r="DM2406" s="1"/>
    </row>
    <row r="2407" spans="68:117" ht="15" hidden="1" customHeight="1">
      <c r="BP2407" s="236">
        <f ca="1"/>
        <v>1.65902777777778</v>
      </c>
      <c r="DL2407" s="1"/>
      <c r="DM2407" s="1"/>
    </row>
    <row r="2408" spans="68:117" ht="15" hidden="1" customHeight="1">
      <c r="BP2408" s="236">
        <f ca="1"/>
        <v>1.6597222222222201</v>
      </c>
      <c r="DL2408" s="1"/>
      <c r="DM2408" s="1"/>
    </row>
    <row r="2409" spans="68:117" ht="15" hidden="1" customHeight="1">
      <c r="BP2409" s="236">
        <f ca="1"/>
        <v>1.66041666666667</v>
      </c>
      <c r="DL2409" s="1"/>
      <c r="DM2409" s="1"/>
    </row>
    <row r="2410" spans="68:117" ht="15" hidden="1" customHeight="1">
      <c r="BP2410" s="236">
        <f ca="1"/>
        <v>1.6611111111111101</v>
      </c>
      <c r="DL2410" s="1"/>
      <c r="DM2410" s="1"/>
    </row>
    <row r="2411" spans="68:117" ht="15" hidden="1" customHeight="1">
      <c r="BP2411" s="236">
        <f ca="1"/>
        <v>1.66180555555556</v>
      </c>
      <c r="DL2411" s="1"/>
      <c r="DM2411" s="1"/>
    </row>
    <row r="2412" spans="68:117" ht="15" hidden="1" customHeight="1">
      <c r="BP2412" s="236">
        <f ca="1"/>
        <v>1.6625000000000001</v>
      </c>
      <c r="DL2412" s="1"/>
      <c r="DM2412" s="1"/>
    </row>
    <row r="2413" spans="68:117" ht="15" hidden="1" customHeight="1">
      <c r="BP2413" s="236">
        <f ca="1"/>
        <v>1.66319444444444</v>
      </c>
      <c r="DL2413" s="1"/>
      <c r="DM2413" s="1"/>
    </row>
    <row r="2414" spans="68:117" ht="15" hidden="1" customHeight="1">
      <c r="BP2414" s="236">
        <f ca="1"/>
        <v>1.6638888888888901</v>
      </c>
      <c r="DL2414" s="1"/>
      <c r="DM2414" s="1"/>
    </row>
    <row r="2415" spans="68:117" ht="15" hidden="1" customHeight="1">
      <c r="BP2415" s="236">
        <f ca="1"/>
        <v>1.66458333333333</v>
      </c>
      <c r="DL2415" s="1"/>
      <c r="DM2415" s="1"/>
    </row>
    <row r="2416" spans="68:117" ht="15" hidden="1" customHeight="1">
      <c r="BP2416" s="236">
        <f ca="1"/>
        <v>1.6652777777777801</v>
      </c>
      <c r="DL2416" s="1"/>
      <c r="DM2416" s="1"/>
    </row>
    <row r="2417" spans="68:117" ht="15" hidden="1" customHeight="1">
      <c r="BP2417" s="236">
        <f ca="1"/>
        <v>1.66597222222222</v>
      </c>
      <c r="DL2417" s="1"/>
      <c r="DM2417" s="1"/>
    </row>
    <row r="2418" spans="68:117" ht="15" hidden="1" customHeight="1">
      <c r="BP2418" s="236">
        <f ca="1"/>
        <v>1.6666666666666701</v>
      </c>
      <c r="DL2418" s="1"/>
      <c r="DM2418" s="1"/>
    </row>
    <row r="2419" spans="68:117" ht="15" hidden="1" customHeight="1">
      <c r="BP2419" s="236">
        <f ca="1"/>
        <v>1.66736111111111</v>
      </c>
      <c r="DL2419" s="1"/>
      <c r="DM2419" s="1"/>
    </row>
    <row r="2420" spans="68:117" ht="15" hidden="1" customHeight="1">
      <c r="BP2420" s="236">
        <f ca="1"/>
        <v>1.6680555555555601</v>
      </c>
      <c r="DL2420" s="1"/>
      <c r="DM2420" s="1"/>
    </row>
    <row r="2421" spans="68:117" ht="15" hidden="1" customHeight="1">
      <c r="BP2421" s="236">
        <f ca="1"/>
        <v>1.66875</v>
      </c>
      <c r="DL2421" s="1"/>
      <c r="DM2421" s="1"/>
    </row>
    <row r="2422" spans="68:117" ht="15" hidden="1" customHeight="1">
      <c r="BP2422" s="236">
        <f ca="1"/>
        <v>1.6694444444444401</v>
      </c>
      <c r="DL2422" s="1"/>
      <c r="DM2422" s="1"/>
    </row>
    <row r="2423" spans="68:117" ht="15" hidden="1" customHeight="1">
      <c r="BP2423" s="236">
        <f ca="1"/>
        <v>1.6701388888888899</v>
      </c>
      <c r="DL2423" s="1"/>
      <c r="DM2423" s="1"/>
    </row>
    <row r="2424" spans="68:117" ht="15" hidden="1" customHeight="1">
      <c r="BP2424" s="236">
        <f ca="1"/>
        <v>1.6708333333333301</v>
      </c>
      <c r="DL2424" s="1"/>
      <c r="DM2424" s="1"/>
    </row>
    <row r="2425" spans="68:117" ht="15" hidden="1" customHeight="1">
      <c r="BP2425" s="236">
        <f ca="1"/>
        <v>1.6715277777777799</v>
      </c>
      <c r="DL2425" s="1"/>
      <c r="DM2425" s="1"/>
    </row>
    <row r="2426" spans="68:117" ht="15" hidden="1" customHeight="1">
      <c r="BP2426" s="236">
        <f ca="1"/>
        <v>1.6722222222222201</v>
      </c>
      <c r="DL2426" s="1"/>
      <c r="DM2426" s="1"/>
    </row>
    <row r="2427" spans="68:117" ht="15" hidden="1" customHeight="1">
      <c r="BP2427" s="236">
        <f ca="1"/>
        <v>1.6729166666666699</v>
      </c>
      <c r="DL2427" s="1"/>
      <c r="DM2427" s="1"/>
    </row>
    <row r="2428" spans="68:117" ht="15" hidden="1" customHeight="1">
      <c r="BP2428" s="236">
        <f ca="1"/>
        <v>1.6736111111111101</v>
      </c>
      <c r="DL2428" s="1"/>
      <c r="DM2428" s="1"/>
    </row>
    <row r="2429" spans="68:117" ht="15" hidden="1" customHeight="1">
      <c r="BP2429" s="236">
        <f ca="1"/>
        <v>1.6743055555555599</v>
      </c>
      <c r="DL2429" s="1"/>
      <c r="DM2429" s="1"/>
    </row>
    <row r="2430" spans="68:117" ht="15" hidden="1" customHeight="1">
      <c r="BP2430" s="236">
        <f ca="1"/>
        <v>1.675</v>
      </c>
      <c r="DL2430" s="1"/>
      <c r="DM2430" s="1"/>
    </row>
    <row r="2431" spans="68:117" ht="15" hidden="1" customHeight="1">
      <c r="BP2431" s="236">
        <f ca="1"/>
        <v>1.6756944444444399</v>
      </c>
      <c r="DL2431" s="1"/>
      <c r="DM2431" s="1"/>
    </row>
    <row r="2432" spans="68:117" ht="15" hidden="1" customHeight="1">
      <c r="BP2432" s="236">
        <f ca="1"/>
        <v>1.67638888888889</v>
      </c>
      <c r="DL2432" s="1"/>
      <c r="DM2432" s="1"/>
    </row>
    <row r="2433" spans="68:117" ht="15" hidden="1" customHeight="1">
      <c r="BP2433" s="236">
        <f ca="1"/>
        <v>1.6770833333333299</v>
      </c>
      <c r="DL2433" s="1"/>
      <c r="DM2433" s="1"/>
    </row>
    <row r="2434" spans="68:117" ht="15" hidden="1" customHeight="1">
      <c r="BP2434" s="236">
        <f ca="1"/>
        <v>1.67777777777778</v>
      </c>
      <c r="DL2434" s="1"/>
      <c r="DM2434" s="1"/>
    </row>
    <row r="2435" spans="68:117" ht="15" hidden="1" customHeight="1">
      <c r="BP2435" s="236">
        <f ca="1"/>
        <v>1.6784722222222199</v>
      </c>
      <c r="DL2435" s="1"/>
      <c r="DM2435" s="1"/>
    </row>
    <row r="2436" spans="68:117" ht="15" hidden="1" customHeight="1">
      <c r="BP2436" s="236">
        <f ca="1"/>
        <v>1.67916666666667</v>
      </c>
      <c r="DL2436" s="1"/>
      <c r="DM2436" s="1"/>
    </row>
    <row r="2437" spans="68:117" ht="15" hidden="1" customHeight="1">
      <c r="BP2437" s="236">
        <f ca="1"/>
        <v>1.6798611111111099</v>
      </c>
      <c r="DL2437" s="1"/>
      <c r="DM2437" s="1"/>
    </row>
    <row r="2438" spans="68:117" ht="15" hidden="1" customHeight="1">
      <c r="BP2438" s="236">
        <f ca="1"/>
        <v>1.68055555555556</v>
      </c>
      <c r="DL2438" s="1"/>
      <c r="DM2438" s="1"/>
    </row>
    <row r="2439" spans="68:117" ht="15" hidden="1" customHeight="1">
      <c r="BP2439" s="236">
        <f ca="1"/>
        <v>1.6812499999999999</v>
      </c>
      <c r="DL2439" s="1"/>
      <c r="DM2439" s="1"/>
    </row>
    <row r="2440" spans="68:117" ht="15" hidden="1" customHeight="1">
      <c r="BP2440" s="236">
        <f ca="1"/>
        <v>1.68194444444444</v>
      </c>
      <c r="DL2440" s="1"/>
      <c r="DM2440" s="1"/>
    </row>
    <row r="2441" spans="68:117" ht="15" hidden="1" customHeight="1">
      <c r="BP2441" s="236">
        <f ca="1"/>
        <v>1.6826388888888899</v>
      </c>
      <c r="DL2441" s="1"/>
      <c r="DM2441" s="1"/>
    </row>
    <row r="2442" spans="68:117" ht="15" hidden="1" customHeight="1">
      <c r="BP2442" s="236">
        <f ca="1"/>
        <v>1.68333333333333</v>
      </c>
      <c r="DL2442" s="1"/>
      <c r="DM2442" s="1"/>
    </row>
    <row r="2443" spans="68:117" ht="15" hidden="1" customHeight="1">
      <c r="BP2443" s="236">
        <f ca="1"/>
        <v>1.6840277777777799</v>
      </c>
      <c r="DL2443" s="1"/>
      <c r="DM2443" s="1"/>
    </row>
    <row r="2444" spans="68:117" ht="15" hidden="1" customHeight="1">
      <c r="BP2444" s="236">
        <f ca="1"/>
        <v>1.68472222222222</v>
      </c>
      <c r="DL2444" s="1"/>
      <c r="DM2444" s="1"/>
    </row>
    <row r="2445" spans="68:117" ht="15" hidden="1" customHeight="1">
      <c r="BP2445" s="236">
        <f ca="1"/>
        <v>1.6854166666666699</v>
      </c>
      <c r="DL2445" s="1"/>
      <c r="DM2445" s="1"/>
    </row>
    <row r="2446" spans="68:117" ht="15" hidden="1" customHeight="1">
      <c r="BP2446" s="236">
        <f ca="1"/>
        <v>1.68611111111111</v>
      </c>
      <c r="DL2446" s="1"/>
      <c r="DM2446" s="1"/>
    </row>
    <row r="2447" spans="68:117" ht="15" hidden="1" customHeight="1">
      <c r="BP2447" s="236">
        <f ca="1"/>
        <v>1.6868055555555601</v>
      </c>
      <c r="DL2447" s="1"/>
      <c r="DM2447" s="1"/>
    </row>
    <row r="2448" spans="68:117" ht="15" hidden="1" customHeight="1">
      <c r="BP2448" s="236">
        <f ca="1"/>
        <v>1.6875</v>
      </c>
      <c r="DL2448" s="1"/>
      <c r="DM2448" s="1"/>
    </row>
    <row r="2449" spans="68:117" ht="15" hidden="1" customHeight="1">
      <c r="BP2449" s="236">
        <f ca="1"/>
        <v>1.6881944444444399</v>
      </c>
      <c r="DL2449" s="1"/>
      <c r="DM2449" s="1"/>
    </row>
    <row r="2450" spans="68:117" ht="15" hidden="1" customHeight="1">
      <c r="BP2450" s="236">
        <f ca="1"/>
        <v>1.68888888888889</v>
      </c>
      <c r="DL2450" s="1"/>
      <c r="DM2450" s="1"/>
    </row>
    <row r="2451" spans="68:117" ht="15" hidden="1" customHeight="1">
      <c r="BP2451" s="236">
        <f ca="1"/>
        <v>1.6895833333333301</v>
      </c>
      <c r="DL2451" s="1"/>
      <c r="DM2451" s="1"/>
    </row>
    <row r="2452" spans="68:117" ht="15" hidden="1" customHeight="1">
      <c r="BP2452" s="236">
        <f ca="1"/>
        <v>1.69027777777778</v>
      </c>
      <c r="DL2452" s="1"/>
      <c r="DM2452" s="1"/>
    </row>
    <row r="2453" spans="68:117" ht="15" hidden="1" customHeight="1">
      <c r="BP2453" s="236">
        <f ca="1"/>
        <v>1.6909722222222201</v>
      </c>
      <c r="DL2453" s="1"/>
      <c r="DM2453" s="1"/>
    </row>
    <row r="2454" spans="68:117" ht="15" hidden="1" customHeight="1">
      <c r="BP2454" s="236">
        <f ca="1"/>
        <v>1.69166666666667</v>
      </c>
      <c r="DL2454" s="1"/>
      <c r="DM2454" s="1"/>
    </row>
    <row r="2455" spans="68:117" ht="15" hidden="1" customHeight="1">
      <c r="BP2455" s="236">
        <f ca="1"/>
        <v>1.6923611111111101</v>
      </c>
      <c r="DL2455" s="1"/>
      <c r="DM2455" s="1"/>
    </row>
    <row r="2456" spans="68:117" ht="15" hidden="1" customHeight="1">
      <c r="BP2456" s="236">
        <f ca="1"/>
        <v>1.69305555555556</v>
      </c>
      <c r="DL2456" s="1"/>
      <c r="DM2456" s="1"/>
    </row>
    <row r="2457" spans="68:117" ht="15" hidden="1" customHeight="1">
      <c r="BP2457" s="236">
        <f ca="1"/>
        <v>1.6937500000000001</v>
      </c>
      <c r="DL2457" s="1"/>
      <c r="DM2457" s="1"/>
    </row>
    <row r="2458" spans="68:117" ht="15" hidden="1" customHeight="1">
      <c r="BP2458" s="236">
        <f ca="1"/>
        <v>1.69444444444444</v>
      </c>
      <c r="DL2458" s="1"/>
      <c r="DM2458" s="1"/>
    </row>
    <row r="2459" spans="68:117" ht="15" hidden="1" customHeight="1">
      <c r="BP2459" s="236">
        <f ca="1"/>
        <v>1.6951388888888901</v>
      </c>
      <c r="DL2459" s="1"/>
      <c r="DM2459" s="1"/>
    </row>
    <row r="2460" spans="68:117" ht="15" hidden="1" customHeight="1">
      <c r="BP2460" s="236">
        <f ca="1"/>
        <v>1.69583333333333</v>
      </c>
      <c r="DL2460" s="1"/>
      <c r="DM2460" s="1"/>
    </row>
    <row r="2461" spans="68:117" ht="15" hidden="1" customHeight="1">
      <c r="BP2461" s="236">
        <f ca="1"/>
        <v>1.6965277777777801</v>
      </c>
      <c r="DL2461" s="1"/>
      <c r="DM2461" s="1"/>
    </row>
    <row r="2462" spans="68:117" ht="15" hidden="1" customHeight="1">
      <c r="BP2462" s="236">
        <f ca="1"/>
        <v>1.69722222222222</v>
      </c>
      <c r="DL2462" s="1"/>
      <c r="DM2462" s="1"/>
    </row>
    <row r="2463" spans="68:117" ht="15" hidden="1" customHeight="1">
      <c r="BP2463" s="236">
        <f ca="1"/>
        <v>1.6979166666666701</v>
      </c>
      <c r="DL2463" s="1"/>
      <c r="DM2463" s="1"/>
    </row>
    <row r="2464" spans="68:117" ht="15" hidden="1" customHeight="1">
      <c r="BP2464" s="236">
        <f ca="1"/>
        <v>1.69861111111111</v>
      </c>
      <c r="DL2464" s="1"/>
      <c r="DM2464" s="1"/>
    </row>
    <row r="2465" spans="68:117" ht="15" hidden="1" customHeight="1">
      <c r="BP2465" s="236">
        <f ca="1"/>
        <v>1.6993055555555601</v>
      </c>
      <c r="DL2465" s="1"/>
      <c r="DM2465" s="1"/>
    </row>
    <row r="2466" spans="68:117" ht="15" hidden="1" customHeight="1">
      <c r="BP2466" s="236">
        <f ca="1"/>
        <v>1.7</v>
      </c>
      <c r="DL2466" s="1"/>
      <c r="DM2466" s="1"/>
    </row>
    <row r="2467" spans="68:117" ht="15" hidden="1" customHeight="1">
      <c r="BP2467" s="236">
        <f ca="1"/>
        <v>1.7006944444444401</v>
      </c>
      <c r="DL2467" s="1"/>
      <c r="DM2467" s="1"/>
    </row>
    <row r="2468" spans="68:117" ht="15" hidden="1" customHeight="1">
      <c r="BP2468" s="236">
        <f ca="1"/>
        <v>1.7013888888888899</v>
      </c>
      <c r="DL2468" s="1"/>
      <c r="DM2468" s="1"/>
    </row>
    <row r="2469" spans="68:117" ht="15" hidden="1" customHeight="1">
      <c r="BP2469" s="236">
        <f ca="1"/>
        <v>1.7020833333333301</v>
      </c>
      <c r="DL2469" s="1"/>
      <c r="DM2469" s="1"/>
    </row>
    <row r="2470" spans="68:117" ht="15" hidden="1" customHeight="1">
      <c r="BP2470" s="236">
        <f ca="1"/>
        <v>1.7027777777777799</v>
      </c>
      <c r="DL2470" s="1"/>
      <c r="DM2470" s="1"/>
    </row>
    <row r="2471" spans="68:117" ht="15" hidden="1" customHeight="1">
      <c r="BP2471" s="236">
        <f ca="1"/>
        <v>1.7034722222222201</v>
      </c>
      <c r="DL2471" s="1"/>
      <c r="DM2471" s="1"/>
    </row>
    <row r="2472" spans="68:117" ht="15" hidden="1" customHeight="1">
      <c r="BP2472" s="236">
        <f ca="1"/>
        <v>1.7041666666666699</v>
      </c>
      <c r="DL2472" s="1"/>
      <c r="DM2472" s="1"/>
    </row>
    <row r="2473" spans="68:117" ht="15" hidden="1" customHeight="1">
      <c r="BP2473" s="236">
        <f ca="1"/>
        <v>1.7048611111111101</v>
      </c>
      <c r="DL2473" s="1"/>
      <c r="DM2473" s="1"/>
    </row>
    <row r="2474" spans="68:117" ht="15" hidden="1" customHeight="1">
      <c r="BP2474" s="236">
        <f ca="1"/>
        <v>1.7055555555555599</v>
      </c>
      <c r="DL2474" s="1"/>
      <c r="DM2474" s="1"/>
    </row>
    <row r="2475" spans="68:117" ht="15" hidden="1" customHeight="1">
      <c r="BP2475" s="236">
        <f ca="1"/>
        <v>1.70625</v>
      </c>
      <c r="DL2475" s="1"/>
      <c r="DM2475" s="1"/>
    </row>
    <row r="2476" spans="68:117" ht="15" hidden="1" customHeight="1">
      <c r="BP2476" s="236">
        <f ca="1"/>
        <v>1.7069444444444399</v>
      </c>
      <c r="DL2476" s="1"/>
      <c r="DM2476" s="1"/>
    </row>
    <row r="2477" spans="68:117" ht="15" hidden="1" customHeight="1">
      <c r="BP2477" s="236">
        <f ca="1"/>
        <v>1.70763888888889</v>
      </c>
      <c r="DL2477" s="1"/>
      <c r="DM2477" s="1"/>
    </row>
    <row r="2478" spans="68:117" ht="15" hidden="1" customHeight="1">
      <c r="BP2478" s="236">
        <f ca="1"/>
        <v>1.7083333333333299</v>
      </c>
      <c r="DL2478" s="1"/>
      <c r="DM2478" s="1"/>
    </row>
    <row r="2479" spans="68:117" ht="15" hidden="1" customHeight="1">
      <c r="BP2479" s="236">
        <f ca="1"/>
        <v>1.70902777777778</v>
      </c>
      <c r="DL2479" s="1"/>
      <c r="DM2479" s="1"/>
    </row>
    <row r="2480" spans="68:117" ht="15" hidden="1" customHeight="1">
      <c r="BP2480" s="236">
        <f ca="1"/>
        <v>1.7097222222222199</v>
      </c>
      <c r="DL2480" s="1"/>
      <c r="DM2480" s="1"/>
    </row>
    <row r="2481" spans="68:117" ht="15" hidden="1" customHeight="1">
      <c r="BP2481" s="236">
        <f ca="1"/>
        <v>1.71041666666667</v>
      </c>
      <c r="DL2481" s="1"/>
      <c r="DM2481" s="1"/>
    </row>
    <row r="2482" spans="68:117" ht="15" hidden="1" customHeight="1">
      <c r="BP2482" s="236">
        <f ca="1"/>
        <v>1.7111111111111099</v>
      </c>
      <c r="DL2482" s="1"/>
      <c r="DM2482" s="1"/>
    </row>
    <row r="2483" spans="68:117" ht="15" hidden="1" customHeight="1">
      <c r="BP2483" s="236">
        <f ca="1"/>
        <v>1.71180555555556</v>
      </c>
      <c r="DL2483" s="1"/>
      <c r="DM2483" s="1"/>
    </row>
    <row r="2484" spans="68:117" ht="15" hidden="1" customHeight="1">
      <c r="BP2484" s="236">
        <f ca="1"/>
        <v>1.7124999999999999</v>
      </c>
      <c r="DL2484" s="1"/>
      <c r="DM2484" s="1"/>
    </row>
    <row r="2485" spans="68:117" ht="15" hidden="1" customHeight="1">
      <c r="BP2485" s="236">
        <f ca="1"/>
        <v>1.71319444444444</v>
      </c>
      <c r="DL2485" s="1"/>
      <c r="DM2485" s="1"/>
    </row>
    <row r="2486" spans="68:117" ht="15" hidden="1" customHeight="1">
      <c r="BP2486" s="236">
        <f ca="1"/>
        <v>1.7138888888888899</v>
      </c>
      <c r="DL2486" s="1"/>
      <c r="DM2486" s="1"/>
    </row>
    <row r="2487" spans="68:117" ht="15" hidden="1" customHeight="1">
      <c r="BP2487" s="236">
        <f ca="1"/>
        <v>1.71458333333333</v>
      </c>
      <c r="DL2487" s="1"/>
      <c r="DM2487" s="1"/>
    </row>
    <row r="2488" spans="68:117" ht="15" hidden="1" customHeight="1">
      <c r="BP2488" s="236">
        <f ca="1"/>
        <v>1.7152777777777799</v>
      </c>
      <c r="DL2488" s="1"/>
      <c r="DM2488" s="1"/>
    </row>
    <row r="2489" spans="68:117" ht="15" hidden="1" customHeight="1">
      <c r="BP2489" s="236">
        <f ca="1"/>
        <v>1.71597222222222</v>
      </c>
      <c r="DL2489" s="1"/>
      <c r="DM2489" s="1"/>
    </row>
    <row r="2490" spans="68:117" ht="15" hidden="1" customHeight="1">
      <c r="BP2490" s="236">
        <f ca="1"/>
        <v>1.7166666666666699</v>
      </c>
      <c r="DL2490" s="1"/>
      <c r="DM2490" s="1"/>
    </row>
    <row r="2491" spans="68:117" ht="15" hidden="1" customHeight="1">
      <c r="BP2491" s="236">
        <f ca="1"/>
        <v>1.71736111111111</v>
      </c>
      <c r="DL2491" s="1"/>
      <c r="DM2491" s="1"/>
    </row>
    <row r="2492" spans="68:117" ht="15" hidden="1" customHeight="1">
      <c r="BP2492" s="236">
        <f ca="1"/>
        <v>1.7180555555555601</v>
      </c>
      <c r="DL2492" s="1"/>
      <c r="DM2492" s="1"/>
    </row>
    <row r="2493" spans="68:117" ht="15" hidden="1" customHeight="1">
      <c r="BP2493" s="236">
        <f ca="1"/>
        <v>1.71875</v>
      </c>
      <c r="DL2493" s="1"/>
      <c r="DM2493" s="1"/>
    </row>
    <row r="2494" spans="68:117" ht="15" hidden="1" customHeight="1">
      <c r="BP2494" s="236">
        <f ca="1"/>
        <v>1.7194444444444399</v>
      </c>
      <c r="DL2494" s="1"/>
      <c r="DM2494" s="1"/>
    </row>
    <row r="2495" spans="68:117" ht="15" hidden="1" customHeight="1">
      <c r="BP2495" s="236">
        <f ca="1"/>
        <v>1.72013888888889</v>
      </c>
      <c r="DL2495" s="1"/>
      <c r="DM2495" s="1"/>
    </row>
    <row r="2496" spans="68:117" ht="15" hidden="1" customHeight="1">
      <c r="BP2496" s="236">
        <f ca="1"/>
        <v>1.7208333333333301</v>
      </c>
      <c r="DL2496" s="1"/>
      <c r="DM2496" s="1"/>
    </row>
    <row r="2497" spans="68:117" ht="15" hidden="1" customHeight="1">
      <c r="BP2497" s="236">
        <f ca="1"/>
        <v>1.72152777777778</v>
      </c>
      <c r="DL2497" s="1"/>
      <c r="DM2497" s="1"/>
    </row>
    <row r="2498" spans="68:117" ht="15" hidden="1" customHeight="1">
      <c r="BP2498" s="236">
        <f ca="1"/>
        <v>1.7222222222222201</v>
      </c>
      <c r="DL2498" s="1"/>
      <c r="DM2498" s="1"/>
    </row>
    <row r="2499" spans="68:117" ht="15" hidden="1" customHeight="1">
      <c r="BP2499" s="236">
        <f ca="1"/>
        <v>1.72291666666667</v>
      </c>
      <c r="DL2499" s="1"/>
      <c r="DM2499" s="1"/>
    </row>
    <row r="2500" spans="68:117" ht="15" hidden="1" customHeight="1">
      <c r="BP2500" s="236">
        <f ca="1"/>
        <v>1.7236111111111101</v>
      </c>
      <c r="DL2500" s="1"/>
      <c r="DM2500" s="1"/>
    </row>
    <row r="2501" spans="68:117" ht="15" hidden="1" customHeight="1">
      <c r="BP2501" s="236">
        <f ca="1"/>
        <v>1.72430555555556</v>
      </c>
      <c r="DL2501" s="1"/>
      <c r="DM2501" s="1"/>
    </row>
    <row r="2502" spans="68:117" ht="15" hidden="1" customHeight="1">
      <c r="BP2502" s="236">
        <f ca="1"/>
        <v>1.7250000000000001</v>
      </c>
      <c r="DL2502" s="1"/>
      <c r="DM2502" s="1"/>
    </row>
    <row r="2503" spans="68:117" ht="15" hidden="1" customHeight="1">
      <c r="BP2503" s="236">
        <f ca="1"/>
        <v>1.72569444444444</v>
      </c>
      <c r="DL2503" s="1"/>
      <c r="DM2503" s="1"/>
    </row>
    <row r="2504" spans="68:117" ht="15" hidden="1" customHeight="1">
      <c r="BP2504" s="236">
        <f ca="1"/>
        <v>1.7263888888888901</v>
      </c>
      <c r="DL2504" s="1"/>
      <c r="DM2504" s="1"/>
    </row>
    <row r="2505" spans="68:117" ht="15" hidden="1" customHeight="1">
      <c r="BP2505" s="236">
        <f ca="1"/>
        <v>1.72708333333333</v>
      </c>
      <c r="DL2505" s="1"/>
      <c r="DM2505" s="1"/>
    </row>
    <row r="2506" spans="68:117" ht="15" hidden="1" customHeight="1">
      <c r="BP2506" s="236">
        <f ca="1"/>
        <v>1.7277777777777801</v>
      </c>
      <c r="DL2506" s="1"/>
      <c r="DM2506" s="1"/>
    </row>
    <row r="2507" spans="68:117" ht="15" hidden="1" customHeight="1">
      <c r="BP2507" s="236">
        <f ca="1"/>
        <v>1.72847222222222</v>
      </c>
      <c r="DL2507" s="1"/>
      <c r="DM2507" s="1"/>
    </row>
    <row r="2508" spans="68:117" ht="15" hidden="1" customHeight="1">
      <c r="BP2508" s="236">
        <f ca="1"/>
        <v>1.7291666666666701</v>
      </c>
      <c r="DL2508" s="1"/>
      <c r="DM2508" s="1"/>
    </row>
    <row r="2509" spans="68:117" ht="15" hidden="1" customHeight="1">
      <c r="BP2509" s="236">
        <f ca="1"/>
        <v>1.72986111111111</v>
      </c>
      <c r="DL2509" s="1"/>
      <c r="DM2509" s="1"/>
    </row>
    <row r="2510" spans="68:117" ht="15" hidden="1" customHeight="1">
      <c r="BP2510" s="236">
        <f ca="1"/>
        <v>1.7305555555555601</v>
      </c>
      <c r="DL2510" s="1"/>
      <c r="DM2510" s="1"/>
    </row>
    <row r="2511" spans="68:117" ht="15" hidden="1" customHeight="1">
      <c r="BP2511" s="236">
        <f ca="1"/>
        <v>1.73125</v>
      </c>
      <c r="DL2511" s="1"/>
      <c r="DM2511" s="1"/>
    </row>
    <row r="2512" spans="68:117" ht="15" hidden="1" customHeight="1">
      <c r="BP2512" s="236">
        <f ca="1"/>
        <v>1.7319444444444401</v>
      </c>
      <c r="DL2512" s="1"/>
      <c r="DM2512" s="1"/>
    </row>
    <row r="2513" spans="68:117" ht="15" hidden="1" customHeight="1">
      <c r="BP2513" s="236">
        <f ca="1"/>
        <v>1.7326388888888899</v>
      </c>
      <c r="DL2513" s="1"/>
      <c r="DM2513" s="1"/>
    </row>
    <row r="2514" spans="68:117" ht="15" hidden="1" customHeight="1">
      <c r="BP2514" s="236">
        <f ca="1"/>
        <v>1.7333333333333301</v>
      </c>
      <c r="DL2514" s="1"/>
      <c r="DM2514" s="1"/>
    </row>
    <row r="2515" spans="68:117" ht="15" hidden="1" customHeight="1">
      <c r="BP2515" s="236">
        <f ca="1"/>
        <v>1.7340277777777799</v>
      </c>
      <c r="DL2515" s="1"/>
      <c r="DM2515" s="1"/>
    </row>
    <row r="2516" spans="68:117" ht="15" hidden="1" customHeight="1">
      <c r="BP2516" s="236">
        <f ca="1"/>
        <v>1.7347222222222201</v>
      </c>
      <c r="DL2516" s="1"/>
      <c r="DM2516" s="1"/>
    </row>
    <row r="2517" spans="68:117" ht="15" hidden="1" customHeight="1">
      <c r="BP2517" s="236">
        <f ca="1"/>
        <v>1.7354166666666699</v>
      </c>
      <c r="DL2517" s="1"/>
      <c r="DM2517" s="1"/>
    </row>
    <row r="2518" spans="68:117" ht="15" hidden="1" customHeight="1">
      <c r="BP2518" s="236">
        <f ca="1"/>
        <v>1.7361111111111101</v>
      </c>
      <c r="DL2518" s="1"/>
      <c r="DM2518" s="1"/>
    </row>
    <row r="2519" spans="68:117" ht="15" hidden="1" customHeight="1">
      <c r="BP2519" s="236">
        <f ca="1"/>
        <v>1.7368055555555599</v>
      </c>
      <c r="DL2519" s="1"/>
      <c r="DM2519" s="1"/>
    </row>
    <row r="2520" spans="68:117" ht="15" hidden="1" customHeight="1">
      <c r="BP2520" s="236">
        <f ca="1"/>
        <v>1.7375</v>
      </c>
      <c r="DL2520" s="1"/>
      <c r="DM2520" s="1"/>
    </row>
    <row r="2521" spans="68:117" ht="15" hidden="1" customHeight="1">
      <c r="BP2521" s="236">
        <f ca="1"/>
        <v>1.7381944444444399</v>
      </c>
      <c r="DL2521" s="1"/>
      <c r="DM2521" s="1"/>
    </row>
    <row r="2522" spans="68:117" ht="15" hidden="1" customHeight="1">
      <c r="BP2522" s="236">
        <f ca="1"/>
        <v>1.73888888888889</v>
      </c>
      <c r="DL2522" s="1"/>
      <c r="DM2522" s="1"/>
    </row>
    <row r="2523" spans="68:117" ht="15" hidden="1" customHeight="1">
      <c r="BP2523" s="236">
        <f ca="1"/>
        <v>1.7395833333333299</v>
      </c>
      <c r="DL2523" s="1"/>
      <c r="DM2523" s="1"/>
    </row>
    <row r="2524" spans="68:117" ht="15" hidden="1" customHeight="1">
      <c r="BP2524" s="236">
        <f ca="1"/>
        <v>1.74027777777778</v>
      </c>
      <c r="DL2524" s="1"/>
      <c r="DM2524" s="1"/>
    </row>
    <row r="2525" spans="68:117" ht="15" hidden="1" customHeight="1">
      <c r="BP2525" s="236">
        <f ca="1"/>
        <v>1.7409722222222199</v>
      </c>
      <c r="DL2525" s="1"/>
      <c r="DM2525" s="1"/>
    </row>
    <row r="2526" spans="68:117" ht="15" hidden="1" customHeight="1">
      <c r="BP2526" s="236">
        <f ca="1"/>
        <v>1.74166666666667</v>
      </c>
      <c r="DL2526" s="1"/>
      <c r="DM2526" s="1"/>
    </row>
    <row r="2527" spans="68:117" ht="15" hidden="1" customHeight="1">
      <c r="BP2527" s="236">
        <f ca="1"/>
        <v>1.7423611111111099</v>
      </c>
      <c r="DL2527" s="1"/>
      <c r="DM2527" s="1"/>
    </row>
    <row r="2528" spans="68:117" ht="15" hidden="1" customHeight="1">
      <c r="BP2528" s="236">
        <f ca="1"/>
        <v>1.74305555555556</v>
      </c>
      <c r="DL2528" s="1"/>
      <c r="DM2528" s="1"/>
    </row>
    <row r="2529" spans="68:117" ht="15" hidden="1" customHeight="1">
      <c r="BP2529" s="236">
        <f ca="1"/>
        <v>1.7437499999999999</v>
      </c>
      <c r="DL2529" s="1"/>
      <c r="DM2529" s="1"/>
    </row>
    <row r="2530" spans="68:117" ht="15" hidden="1" customHeight="1">
      <c r="BP2530" s="236">
        <f ca="1"/>
        <v>1.74444444444444</v>
      </c>
      <c r="DL2530" s="1"/>
      <c r="DM2530" s="1"/>
    </row>
    <row r="2531" spans="68:117" ht="15" hidden="1" customHeight="1">
      <c r="BP2531" s="236">
        <f ca="1"/>
        <v>1.7451388888888899</v>
      </c>
      <c r="DL2531" s="1"/>
      <c r="DM2531" s="1"/>
    </row>
    <row r="2532" spans="68:117" ht="15" hidden="1" customHeight="1">
      <c r="BP2532" s="236">
        <f ca="1"/>
        <v>1.74583333333333</v>
      </c>
      <c r="DL2532" s="1"/>
      <c r="DM2532" s="1"/>
    </row>
    <row r="2533" spans="68:117" ht="15" hidden="1" customHeight="1">
      <c r="BP2533" s="236">
        <f ca="1"/>
        <v>1.7465277777777799</v>
      </c>
      <c r="DL2533" s="1"/>
      <c r="DM2533" s="1"/>
    </row>
    <row r="2534" spans="68:117" ht="15" hidden="1" customHeight="1">
      <c r="BP2534" s="236">
        <f ca="1"/>
        <v>1.74722222222222</v>
      </c>
      <c r="DL2534" s="1"/>
      <c r="DM2534" s="1"/>
    </row>
    <row r="2535" spans="68:117" ht="15" hidden="1" customHeight="1">
      <c r="BP2535" s="236">
        <f ca="1"/>
        <v>1.7479166666666699</v>
      </c>
      <c r="DL2535" s="1"/>
      <c r="DM2535" s="1"/>
    </row>
    <row r="2536" spans="68:117" ht="15" hidden="1" customHeight="1">
      <c r="BP2536" s="236">
        <f ca="1"/>
        <v>1.74861111111111</v>
      </c>
      <c r="DL2536" s="1"/>
      <c r="DM2536" s="1"/>
    </row>
    <row r="2537" spans="68:117" ht="15" hidden="1" customHeight="1">
      <c r="BP2537" s="236">
        <f ca="1"/>
        <v>1.7493055555555601</v>
      </c>
      <c r="DL2537" s="1"/>
      <c r="DM2537" s="1"/>
    </row>
    <row r="2538" spans="68:117" ht="15" hidden="1" customHeight="1">
      <c r="BP2538" s="236">
        <f ca="1"/>
        <v>1.75</v>
      </c>
      <c r="DL2538" s="1"/>
      <c r="DM2538" s="1"/>
    </row>
    <row r="2539" spans="68:117" ht="15" hidden="1" customHeight="1">
      <c r="BP2539" s="236">
        <f ca="1"/>
        <v>1.7506944444444399</v>
      </c>
      <c r="DL2539" s="1"/>
      <c r="DM2539" s="1"/>
    </row>
    <row r="2540" spans="68:117" ht="15" hidden="1" customHeight="1">
      <c r="BP2540" s="236">
        <f ca="1"/>
        <v>1.75138888888889</v>
      </c>
      <c r="DL2540" s="1"/>
      <c r="DM2540" s="1"/>
    </row>
    <row r="2541" spans="68:117" ht="15" hidden="1" customHeight="1">
      <c r="BP2541" s="236">
        <f ca="1"/>
        <v>1.7520833333333301</v>
      </c>
      <c r="DL2541" s="1"/>
      <c r="DM2541" s="1"/>
    </row>
    <row r="2542" spans="68:117" ht="15" hidden="1" customHeight="1">
      <c r="BP2542" s="236">
        <f ca="1"/>
        <v>1.75277777777778</v>
      </c>
      <c r="DL2542" s="1"/>
      <c r="DM2542" s="1"/>
    </row>
    <row r="2543" spans="68:117" ht="15" hidden="1" customHeight="1">
      <c r="BP2543" s="236">
        <f ca="1"/>
        <v>1.7534722222222201</v>
      </c>
      <c r="DL2543" s="1"/>
      <c r="DM2543" s="1"/>
    </row>
    <row r="2544" spans="68:117" ht="15" hidden="1" customHeight="1">
      <c r="BP2544" s="236">
        <f ca="1"/>
        <v>1.75416666666667</v>
      </c>
      <c r="DL2544" s="1"/>
      <c r="DM2544" s="1"/>
    </row>
    <row r="2545" spans="68:117" ht="15" hidden="1" customHeight="1">
      <c r="BP2545" s="236">
        <f ca="1"/>
        <v>1.7548611111111101</v>
      </c>
      <c r="DL2545" s="1"/>
      <c r="DM2545" s="1"/>
    </row>
    <row r="2546" spans="68:117" ht="15" hidden="1" customHeight="1">
      <c r="BP2546" s="236">
        <f ca="1"/>
        <v>1.75555555555556</v>
      </c>
      <c r="DL2546" s="1"/>
      <c r="DM2546" s="1"/>
    </row>
    <row r="2547" spans="68:117" ht="15" hidden="1" customHeight="1">
      <c r="BP2547" s="236">
        <f ca="1"/>
        <v>1.7562500000000001</v>
      </c>
      <c r="DL2547" s="1"/>
      <c r="DM2547" s="1"/>
    </row>
    <row r="2548" spans="68:117" ht="15" hidden="1" customHeight="1">
      <c r="BP2548" s="236">
        <f ca="1"/>
        <v>1.75694444444444</v>
      </c>
      <c r="DL2548" s="1"/>
      <c r="DM2548" s="1"/>
    </row>
    <row r="2549" spans="68:117" ht="15" hidden="1" customHeight="1">
      <c r="BP2549" s="236">
        <f ca="1"/>
        <v>1.7576388888888901</v>
      </c>
      <c r="DL2549" s="1"/>
      <c r="DM2549" s="1"/>
    </row>
    <row r="2550" spans="68:117" ht="15" hidden="1" customHeight="1">
      <c r="BP2550" s="236">
        <f ca="1"/>
        <v>1.75833333333333</v>
      </c>
      <c r="DL2550" s="1"/>
      <c r="DM2550" s="1"/>
    </row>
    <row r="2551" spans="68:117" ht="15" hidden="1" customHeight="1">
      <c r="BP2551" s="236">
        <f ca="1"/>
        <v>1.7590277777777801</v>
      </c>
      <c r="DL2551" s="1"/>
      <c r="DM2551" s="1"/>
    </row>
    <row r="2552" spans="68:117" ht="15" hidden="1" customHeight="1">
      <c r="BP2552" s="236">
        <f ca="1"/>
        <v>1.75972222222222</v>
      </c>
      <c r="DL2552" s="1"/>
      <c r="DM2552" s="1"/>
    </row>
    <row r="2553" spans="68:117" ht="15" hidden="1" customHeight="1">
      <c r="BP2553" s="236">
        <f ca="1"/>
        <v>1.7604166666666701</v>
      </c>
      <c r="DL2553" s="1"/>
      <c r="DM2553" s="1"/>
    </row>
    <row r="2554" spans="68:117" ht="15" hidden="1" customHeight="1">
      <c r="BP2554" s="236">
        <f ca="1"/>
        <v>1.76111111111111</v>
      </c>
      <c r="DL2554" s="1"/>
      <c r="DM2554" s="1"/>
    </row>
    <row r="2555" spans="68:117" ht="15" hidden="1" customHeight="1">
      <c r="BP2555" s="236">
        <f ca="1"/>
        <v>1.7618055555555601</v>
      </c>
      <c r="DL2555" s="1"/>
      <c r="DM2555" s="1"/>
    </row>
    <row r="2556" spans="68:117" ht="15" hidden="1" customHeight="1">
      <c r="BP2556" s="236">
        <f ca="1"/>
        <v>1.7625</v>
      </c>
      <c r="DL2556" s="1"/>
      <c r="DM2556" s="1"/>
    </row>
    <row r="2557" spans="68:117" ht="15" hidden="1" customHeight="1">
      <c r="BP2557" s="236">
        <f ca="1"/>
        <v>1.7631944444444401</v>
      </c>
      <c r="DL2557" s="1"/>
      <c r="DM2557" s="1"/>
    </row>
    <row r="2558" spans="68:117" ht="15" hidden="1" customHeight="1">
      <c r="BP2558" s="236">
        <f ca="1"/>
        <v>1.7638888888888899</v>
      </c>
      <c r="DL2558" s="1"/>
      <c r="DM2558" s="1"/>
    </row>
    <row r="2559" spans="68:117" ht="15" hidden="1" customHeight="1">
      <c r="BP2559" s="236">
        <f ca="1"/>
        <v>1.7645833333333301</v>
      </c>
      <c r="DL2559" s="1"/>
      <c r="DM2559" s="1"/>
    </row>
    <row r="2560" spans="68:117" ht="15" hidden="1" customHeight="1">
      <c r="BP2560" s="236">
        <f ca="1"/>
        <v>1.7652777777777799</v>
      </c>
      <c r="DL2560" s="1"/>
      <c r="DM2560" s="1"/>
    </row>
    <row r="2561" spans="68:117" ht="15" hidden="1" customHeight="1">
      <c r="BP2561" s="236">
        <f ca="1"/>
        <v>1.7659722222222201</v>
      </c>
      <c r="DL2561" s="1"/>
      <c r="DM2561" s="1"/>
    </row>
    <row r="2562" spans="68:117" ht="15" hidden="1" customHeight="1">
      <c r="BP2562" s="236">
        <f ca="1"/>
        <v>1.7666666666666699</v>
      </c>
      <c r="DL2562" s="1"/>
      <c r="DM2562" s="1"/>
    </row>
    <row r="2563" spans="68:117" ht="15" hidden="1" customHeight="1">
      <c r="BP2563" s="236">
        <f ca="1"/>
        <v>1.7673611111111101</v>
      </c>
      <c r="DL2563" s="1"/>
      <c r="DM2563" s="1"/>
    </row>
    <row r="2564" spans="68:117" ht="15" hidden="1" customHeight="1">
      <c r="BP2564" s="236">
        <f ca="1"/>
        <v>1.7680555555555599</v>
      </c>
      <c r="DL2564" s="1"/>
      <c r="DM2564" s="1"/>
    </row>
    <row r="2565" spans="68:117" ht="15" hidden="1" customHeight="1">
      <c r="BP2565" s="236">
        <f ca="1"/>
        <v>1.76875</v>
      </c>
      <c r="DL2565" s="1"/>
      <c r="DM2565" s="1"/>
    </row>
    <row r="2566" spans="68:117" ht="15" hidden="1" customHeight="1">
      <c r="BP2566" s="236">
        <f ca="1"/>
        <v>1.7694444444444399</v>
      </c>
      <c r="DL2566" s="1"/>
      <c r="DM2566" s="1"/>
    </row>
    <row r="2567" spans="68:117" ht="15" hidden="1" customHeight="1">
      <c r="BP2567" s="236">
        <f ca="1"/>
        <v>1.77013888888889</v>
      </c>
      <c r="DL2567" s="1"/>
      <c r="DM2567" s="1"/>
    </row>
    <row r="2568" spans="68:117" ht="15" hidden="1" customHeight="1">
      <c r="BP2568" s="236">
        <f ca="1"/>
        <v>1.7708333333333299</v>
      </c>
      <c r="DL2568" s="1"/>
      <c r="DM2568" s="1"/>
    </row>
    <row r="2569" spans="68:117" ht="15" hidden="1" customHeight="1">
      <c r="BP2569" s="236">
        <f ca="1"/>
        <v>1.77152777777778</v>
      </c>
      <c r="DL2569" s="1"/>
      <c r="DM2569" s="1"/>
    </row>
    <row r="2570" spans="68:117" ht="15" hidden="1" customHeight="1">
      <c r="BP2570" s="236">
        <f ca="1"/>
        <v>1.7722222222222199</v>
      </c>
      <c r="DL2570" s="1"/>
      <c r="DM2570" s="1"/>
    </row>
    <row r="2571" spans="68:117" ht="15" hidden="1" customHeight="1">
      <c r="BP2571" s="236">
        <f ca="1"/>
        <v>1.77291666666667</v>
      </c>
      <c r="DL2571" s="1"/>
      <c r="DM2571" s="1"/>
    </row>
    <row r="2572" spans="68:117" ht="15" hidden="1" customHeight="1">
      <c r="BP2572" s="236">
        <f ca="1"/>
        <v>1.7736111111111099</v>
      </c>
      <c r="DL2572" s="1"/>
      <c r="DM2572" s="1"/>
    </row>
    <row r="2573" spans="68:117" ht="15" hidden="1" customHeight="1">
      <c r="BP2573" s="236">
        <f ca="1"/>
        <v>1.77430555555556</v>
      </c>
      <c r="DL2573" s="1"/>
      <c r="DM2573" s="1"/>
    </row>
    <row r="2574" spans="68:117" ht="15" hidden="1" customHeight="1">
      <c r="BP2574" s="236">
        <f ca="1"/>
        <v>1.7749999999999999</v>
      </c>
      <c r="DL2574" s="1"/>
      <c r="DM2574" s="1"/>
    </row>
    <row r="2575" spans="68:117" ht="15" hidden="1" customHeight="1">
      <c r="BP2575" s="236">
        <f ca="1"/>
        <v>1.77569444444444</v>
      </c>
      <c r="DL2575" s="1"/>
      <c r="DM2575" s="1"/>
    </row>
    <row r="2576" spans="68:117" ht="15" hidden="1" customHeight="1">
      <c r="BP2576" s="236">
        <f ca="1"/>
        <v>1.7763888888888899</v>
      </c>
      <c r="DL2576" s="1"/>
      <c r="DM2576" s="1"/>
    </row>
    <row r="2577" spans="68:117" ht="15" hidden="1" customHeight="1">
      <c r="BP2577" s="236">
        <f ca="1"/>
        <v>1.77708333333333</v>
      </c>
      <c r="DL2577" s="1"/>
      <c r="DM2577" s="1"/>
    </row>
    <row r="2578" spans="68:117" ht="15" hidden="1" customHeight="1">
      <c r="BP2578" s="236">
        <f ca="1"/>
        <v>1.7777777777777799</v>
      </c>
      <c r="DL2578" s="1"/>
      <c r="DM2578" s="1"/>
    </row>
    <row r="2579" spans="68:117" ht="15" hidden="1" customHeight="1">
      <c r="BP2579" s="236">
        <f ca="1"/>
        <v>1.77847222222222</v>
      </c>
      <c r="DL2579" s="1"/>
      <c r="DM2579" s="1"/>
    </row>
    <row r="2580" spans="68:117" ht="15" hidden="1" customHeight="1">
      <c r="BP2580" s="236">
        <f ca="1"/>
        <v>1.7791666666666699</v>
      </c>
      <c r="DL2580" s="1"/>
      <c r="DM2580" s="1"/>
    </row>
    <row r="2581" spans="68:117" ht="15" hidden="1" customHeight="1">
      <c r="BP2581" s="236">
        <f ca="1"/>
        <v>1.77986111111111</v>
      </c>
      <c r="DL2581" s="1"/>
      <c r="DM2581" s="1"/>
    </row>
    <row r="2582" spans="68:117" ht="15" hidden="1" customHeight="1">
      <c r="BP2582" s="236">
        <f ca="1"/>
        <v>1.7805555555555601</v>
      </c>
      <c r="DL2582" s="1"/>
      <c r="DM2582" s="1"/>
    </row>
    <row r="2583" spans="68:117" ht="15" hidden="1" customHeight="1">
      <c r="BP2583" s="236">
        <f ca="1"/>
        <v>1.78125</v>
      </c>
      <c r="DL2583" s="1"/>
      <c r="DM2583" s="1"/>
    </row>
    <row r="2584" spans="68:117" ht="15" hidden="1" customHeight="1">
      <c r="BP2584" s="236">
        <f ca="1"/>
        <v>1.7819444444444399</v>
      </c>
      <c r="DL2584" s="1"/>
      <c r="DM2584" s="1"/>
    </row>
    <row r="2585" spans="68:117" ht="15" hidden="1" customHeight="1">
      <c r="BP2585" s="236">
        <f ca="1"/>
        <v>1.78263888888889</v>
      </c>
      <c r="DL2585" s="1"/>
      <c r="DM2585" s="1"/>
    </row>
    <row r="2586" spans="68:117" ht="15" hidden="1" customHeight="1">
      <c r="BP2586" s="236">
        <f ca="1"/>
        <v>1.7833333333333301</v>
      </c>
      <c r="DL2586" s="1"/>
      <c r="DM2586" s="1"/>
    </row>
    <row r="2587" spans="68:117" ht="15" hidden="1" customHeight="1">
      <c r="BP2587" s="236">
        <f ca="1"/>
        <v>1.78402777777778</v>
      </c>
      <c r="DL2587" s="1"/>
      <c r="DM2587" s="1"/>
    </row>
    <row r="2588" spans="68:117" ht="15" hidden="1" customHeight="1">
      <c r="BP2588" s="236">
        <f ca="1"/>
        <v>1.7847222222222201</v>
      </c>
      <c r="DL2588" s="1"/>
      <c r="DM2588" s="1"/>
    </row>
    <row r="2589" spans="68:117" ht="15" hidden="1" customHeight="1">
      <c r="BP2589" s="236">
        <f ca="1"/>
        <v>1.78541666666667</v>
      </c>
      <c r="DL2589" s="1"/>
      <c r="DM2589" s="1"/>
    </row>
    <row r="2590" spans="68:117" ht="15" hidden="1" customHeight="1">
      <c r="BP2590" s="236">
        <f ca="1"/>
        <v>1.7861111111111101</v>
      </c>
      <c r="DL2590" s="1"/>
      <c r="DM2590" s="1"/>
    </row>
    <row r="2591" spans="68:117" ht="15" hidden="1" customHeight="1">
      <c r="BP2591" s="236">
        <f ca="1"/>
        <v>1.78680555555556</v>
      </c>
      <c r="DL2591" s="1"/>
      <c r="DM2591" s="1"/>
    </row>
    <row r="2592" spans="68:117" ht="15" hidden="1" customHeight="1">
      <c r="BP2592" s="236">
        <f ca="1"/>
        <v>1.7875000000000001</v>
      </c>
      <c r="DL2592" s="1"/>
      <c r="DM2592" s="1"/>
    </row>
    <row r="2593" spans="68:117" ht="15" hidden="1" customHeight="1">
      <c r="BP2593" s="236">
        <f ca="1"/>
        <v>1.78819444444444</v>
      </c>
      <c r="DL2593" s="1"/>
      <c r="DM2593" s="1"/>
    </row>
    <row r="2594" spans="68:117" ht="15" hidden="1" customHeight="1">
      <c r="BP2594" s="236">
        <f ca="1"/>
        <v>1.7888888888888901</v>
      </c>
      <c r="DL2594" s="1"/>
      <c r="DM2594" s="1"/>
    </row>
    <row r="2595" spans="68:117" ht="15" hidden="1" customHeight="1">
      <c r="BP2595" s="236">
        <f ca="1"/>
        <v>1.78958333333333</v>
      </c>
      <c r="DL2595" s="1"/>
      <c r="DM2595" s="1"/>
    </row>
    <row r="2596" spans="68:117" ht="15" hidden="1" customHeight="1">
      <c r="BP2596" s="236">
        <f ca="1"/>
        <v>1.7902777777777801</v>
      </c>
      <c r="DL2596" s="1"/>
      <c r="DM2596" s="1"/>
    </row>
    <row r="2597" spans="68:117" ht="15" hidden="1" customHeight="1">
      <c r="BP2597" s="236">
        <f ca="1"/>
        <v>1.79097222222222</v>
      </c>
      <c r="DL2597" s="1"/>
      <c r="DM2597" s="1"/>
    </row>
    <row r="2598" spans="68:117" ht="15" hidden="1" customHeight="1">
      <c r="BP2598" s="236">
        <f ca="1"/>
        <v>1.7916666666666701</v>
      </c>
      <c r="DL2598" s="1"/>
      <c r="DM2598" s="1"/>
    </row>
    <row r="2599" spans="68:117" ht="15" hidden="1" customHeight="1">
      <c r="BP2599" s="236">
        <f ca="1"/>
        <v>1.79236111111111</v>
      </c>
      <c r="DL2599" s="1"/>
      <c r="DM2599" s="1"/>
    </row>
    <row r="2600" spans="68:117" ht="15" hidden="1" customHeight="1">
      <c r="BP2600" s="236">
        <f ca="1"/>
        <v>1.7930555555555601</v>
      </c>
      <c r="DL2600" s="1"/>
      <c r="DM2600" s="1"/>
    </row>
    <row r="2601" spans="68:117" ht="15" hidden="1" customHeight="1">
      <c r="BP2601" s="236">
        <f ca="1"/>
        <v>1.79375</v>
      </c>
      <c r="DL2601" s="1"/>
      <c r="DM2601" s="1"/>
    </row>
    <row r="2602" spans="68:117" ht="15" hidden="1" customHeight="1">
      <c r="BP2602" s="236">
        <f ca="1"/>
        <v>1.7944444444444401</v>
      </c>
      <c r="DL2602" s="1"/>
      <c r="DM2602" s="1"/>
    </row>
    <row r="2603" spans="68:117" ht="15" hidden="1" customHeight="1">
      <c r="BP2603" s="236">
        <f ca="1"/>
        <v>1.7951388888888899</v>
      </c>
      <c r="DL2603" s="1"/>
      <c r="DM2603" s="1"/>
    </row>
    <row r="2604" spans="68:117" ht="15" hidden="1" customHeight="1">
      <c r="BP2604" s="236">
        <f ca="1"/>
        <v>1.7958333333333301</v>
      </c>
      <c r="DL2604" s="1"/>
      <c r="DM2604" s="1"/>
    </row>
    <row r="2605" spans="68:117" ht="15" hidden="1" customHeight="1">
      <c r="BP2605" s="236">
        <f ca="1"/>
        <v>1.7965277777777799</v>
      </c>
      <c r="DL2605" s="1"/>
      <c r="DM2605" s="1"/>
    </row>
    <row r="2606" spans="68:117" ht="15" hidden="1" customHeight="1">
      <c r="BP2606" s="236">
        <f ca="1"/>
        <v>1.7972222222222201</v>
      </c>
      <c r="DL2606" s="1"/>
      <c r="DM2606" s="1"/>
    </row>
    <row r="2607" spans="68:117" ht="15" hidden="1" customHeight="1">
      <c r="BP2607" s="236">
        <f ca="1"/>
        <v>1.7979166666666699</v>
      </c>
      <c r="DL2607" s="1"/>
      <c r="DM2607" s="1"/>
    </row>
    <row r="2608" spans="68:117" ht="15" hidden="1" customHeight="1">
      <c r="BP2608" s="236">
        <f ca="1"/>
        <v>1.7986111111111101</v>
      </c>
      <c r="DL2608" s="1"/>
      <c r="DM2608" s="1"/>
    </row>
    <row r="2609" spans="68:117" ht="15" hidden="1" customHeight="1">
      <c r="BP2609" s="236">
        <f ca="1"/>
        <v>1.7993055555555599</v>
      </c>
      <c r="DL2609" s="1"/>
      <c r="DM2609" s="1"/>
    </row>
    <row r="2610" spans="68:117" ht="15" hidden="1" customHeight="1">
      <c r="BP2610" s="236">
        <f ca="1"/>
        <v>1.8</v>
      </c>
      <c r="DL2610" s="1"/>
      <c r="DM2610" s="1"/>
    </row>
    <row r="2611" spans="68:117" ht="15" hidden="1" customHeight="1">
      <c r="BP2611" s="236">
        <f ca="1"/>
        <v>1.8006944444444399</v>
      </c>
      <c r="DL2611" s="1"/>
      <c r="DM2611" s="1"/>
    </row>
    <row r="2612" spans="68:117" ht="15" hidden="1" customHeight="1">
      <c r="BP2612" s="236">
        <f ca="1"/>
        <v>1.80138888888889</v>
      </c>
      <c r="DL2612" s="1"/>
      <c r="DM2612" s="1"/>
    </row>
    <row r="2613" spans="68:117" ht="15" hidden="1" customHeight="1">
      <c r="BP2613" s="236">
        <f ca="1"/>
        <v>1.8020833333333299</v>
      </c>
      <c r="DL2613" s="1"/>
      <c r="DM2613" s="1"/>
    </row>
    <row r="2614" spans="68:117" ht="15" hidden="1" customHeight="1">
      <c r="BP2614" s="236">
        <f ca="1"/>
        <v>1.80277777777778</v>
      </c>
      <c r="DL2614" s="1"/>
      <c r="DM2614" s="1"/>
    </row>
    <row r="2615" spans="68:117" ht="15" hidden="1" customHeight="1">
      <c r="BP2615" s="236">
        <f ca="1"/>
        <v>1.8034722222222199</v>
      </c>
      <c r="DL2615" s="1"/>
      <c r="DM2615" s="1"/>
    </row>
    <row r="2616" spans="68:117" ht="15" hidden="1" customHeight="1">
      <c r="BP2616" s="236">
        <f ca="1"/>
        <v>1.80416666666667</v>
      </c>
      <c r="DL2616" s="1"/>
      <c r="DM2616" s="1"/>
    </row>
    <row r="2617" spans="68:117" ht="15" hidden="1" customHeight="1">
      <c r="BP2617" s="236">
        <f ca="1"/>
        <v>1.8048611111111099</v>
      </c>
      <c r="DL2617" s="1"/>
      <c r="DM2617" s="1"/>
    </row>
    <row r="2618" spans="68:117" ht="15" hidden="1" customHeight="1">
      <c r="BP2618" s="236">
        <f ca="1"/>
        <v>1.80555555555556</v>
      </c>
      <c r="DL2618" s="1"/>
      <c r="DM2618" s="1"/>
    </row>
    <row r="2619" spans="68:117" ht="15" hidden="1" customHeight="1">
      <c r="BP2619" s="236">
        <f ca="1"/>
        <v>1.8062499999999999</v>
      </c>
      <c r="DL2619" s="1"/>
      <c r="DM2619" s="1"/>
    </row>
    <row r="2620" spans="68:117" ht="15" hidden="1" customHeight="1">
      <c r="BP2620" s="236">
        <f ca="1"/>
        <v>1.80694444444444</v>
      </c>
      <c r="DL2620" s="1"/>
      <c r="DM2620" s="1"/>
    </row>
    <row r="2621" spans="68:117" ht="15" hidden="1" customHeight="1">
      <c r="BP2621" s="236">
        <f ca="1"/>
        <v>1.8076388888888899</v>
      </c>
      <c r="DL2621" s="1"/>
      <c r="DM2621" s="1"/>
    </row>
    <row r="2622" spans="68:117" ht="15" hidden="1" customHeight="1">
      <c r="BP2622" s="236">
        <f ca="1"/>
        <v>1.80833333333333</v>
      </c>
      <c r="DL2622" s="1"/>
      <c r="DM2622" s="1"/>
    </row>
    <row r="2623" spans="68:117" ht="15" hidden="1" customHeight="1">
      <c r="BP2623" s="236">
        <f ca="1"/>
        <v>1.8090277777777799</v>
      </c>
      <c r="DL2623" s="1"/>
      <c r="DM2623" s="1"/>
    </row>
    <row r="2624" spans="68:117" ht="15" hidden="1" customHeight="1">
      <c r="BP2624" s="236">
        <f ca="1"/>
        <v>1.80972222222222</v>
      </c>
      <c r="DL2624" s="1"/>
      <c r="DM2624" s="1"/>
    </row>
    <row r="2625" spans="68:117" ht="15" hidden="1" customHeight="1">
      <c r="BP2625" s="236">
        <f ca="1"/>
        <v>1.8104166666666699</v>
      </c>
      <c r="DL2625" s="1"/>
      <c r="DM2625" s="1"/>
    </row>
    <row r="2626" spans="68:117" ht="15" hidden="1" customHeight="1">
      <c r="BP2626" s="236">
        <f ca="1"/>
        <v>1.81111111111111</v>
      </c>
      <c r="DL2626" s="1"/>
      <c r="DM2626" s="1"/>
    </row>
    <row r="2627" spans="68:117" ht="15" hidden="1" customHeight="1">
      <c r="BP2627" s="236">
        <f ca="1"/>
        <v>1.8118055555555601</v>
      </c>
      <c r="DL2627" s="1"/>
      <c r="DM2627" s="1"/>
    </row>
    <row r="2628" spans="68:117" ht="15" hidden="1" customHeight="1">
      <c r="BP2628" s="236">
        <f ca="1"/>
        <v>1.8125</v>
      </c>
      <c r="DL2628" s="1"/>
      <c r="DM2628" s="1"/>
    </row>
    <row r="2629" spans="68:117" ht="15" hidden="1" customHeight="1">
      <c r="BP2629" s="236">
        <f ca="1"/>
        <v>1.8131944444444399</v>
      </c>
      <c r="DL2629" s="1"/>
      <c r="DM2629" s="1"/>
    </row>
    <row r="2630" spans="68:117" ht="15" hidden="1" customHeight="1">
      <c r="BP2630" s="236">
        <f ca="1"/>
        <v>1.81388888888889</v>
      </c>
      <c r="DL2630" s="1"/>
      <c r="DM2630" s="1"/>
    </row>
    <row r="2631" spans="68:117" ht="15" hidden="1" customHeight="1">
      <c r="BP2631" s="236">
        <f ca="1"/>
        <v>1.8145833333333301</v>
      </c>
      <c r="DL2631" s="1"/>
      <c r="DM2631" s="1"/>
    </row>
    <row r="2632" spans="68:117" ht="15" hidden="1" customHeight="1">
      <c r="BP2632" s="236">
        <f ca="1"/>
        <v>1.81527777777778</v>
      </c>
      <c r="DL2632" s="1"/>
      <c r="DM2632" s="1"/>
    </row>
    <row r="2633" spans="68:117" ht="15" hidden="1" customHeight="1">
      <c r="BP2633" s="236">
        <f ca="1"/>
        <v>1.8159722222222201</v>
      </c>
      <c r="DL2633" s="1"/>
      <c r="DM2633" s="1"/>
    </row>
    <row r="2634" spans="68:117" ht="15" hidden="1" customHeight="1">
      <c r="BP2634" s="236">
        <f ca="1"/>
        <v>1.81666666666667</v>
      </c>
      <c r="DL2634" s="1"/>
      <c r="DM2634" s="1"/>
    </row>
    <row r="2635" spans="68:117" ht="15" hidden="1" customHeight="1">
      <c r="BP2635" s="236">
        <f ca="1"/>
        <v>1.8173611111111101</v>
      </c>
      <c r="DL2635" s="1"/>
      <c r="DM2635" s="1"/>
    </row>
    <row r="2636" spans="68:117" ht="15" hidden="1" customHeight="1">
      <c r="BP2636" s="236">
        <f ca="1"/>
        <v>1.81805555555556</v>
      </c>
      <c r="DL2636" s="1"/>
      <c r="DM2636" s="1"/>
    </row>
    <row r="2637" spans="68:117" ht="15" hidden="1" customHeight="1">
      <c r="BP2637" s="236">
        <f ca="1"/>
        <v>1.8187500000000001</v>
      </c>
      <c r="DL2637" s="1"/>
      <c r="DM2637" s="1"/>
    </row>
    <row r="2638" spans="68:117" ht="15" hidden="1" customHeight="1">
      <c r="BP2638" s="236">
        <f ca="1"/>
        <v>1.81944444444444</v>
      </c>
      <c r="DL2638" s="1"/>
      <c r="DM2638" s="1"/>
    </row>
    <row r="2639" spans="68:117" ht="15" hidden="1" customHeight="1">
      <c r="BP2639" s="236">
        <f ca="1"/>
        <v>1.8201388888888901</v>
      </c>
      <c r="DL2639" s="1"/>
      <c r="DM2639" s="1"/>
    </row>
    <row r="2640" spans="68:117" ht="15" hidden="1" customHeight="1">
      <c r="BP2640" s="236">
        <f ca="1"/>
        <v>1.82083333333333</v>
      </c>
      <c r="DL2640" s="1"/>
      <c r="DM2640" s="1"/>
    </row>
    <row r="2641" spans="68:117" ht="15" hidden="1" customHeight="1">
      <c r="BP2641" s="236">
        <f ca="1"/>
        <v>1.8215277777777801</v>
      </c>
      <c r="DL2641" s="1"/>
      <c r="DM2641" s="1"/>
    </row>
    <row r="2642" spans="68:117" ht="15" hidden="1" customHeight="1">
      <c r="BP2642" s="236">
        <f ca="1"/>
        <v>1.82222222222222</v>
      </c>
      <c r="DL2642" s="1"/>
      <c r="DM2642" s="1"/>
    </row>
    <row r="2643" spans="68:117" ht="15" hidden="1" customHeight="1">
      <c r="BP2643" s="236">
        <f ca="1"/>
        <v>1.8229166666666701</v>
      </c>
      <c r="DL2643" s="1"/>
      <c r="DM2643" s="1"/>
    </row>
    <row r="2644" spans="68:117" ht="15" hidden="1" customHeight="1">
      <c r="BP2644" s="236">
        <f ca="1"/>
        <v>1.82361111111111</v>
      </c>
      <c r="DL2644" s="1"/>
      <c r="DM2644" s="1"/>
    </row>
    <row r="2645" spans="68:117" ht="15" hidden="1" customHeight="1">
      <c r="BP2645" s="236">
        <f ca="1"/>
        <v>1.8243055555555601</v>
      </c>
      <c r="DL2645" s="1"/>
      <c r="DM2645" s="1"/>
    </row>
    <row r="2646" spans="68:117" ht="15" hidden="1" customHeight="1">
      <c r="BP2646" s="236">
        <f ca="1"/>
        <v>1.825</v>
      </c>
      <c r="DL2646" s="1"/>
      <c r="DM2646" s="1"/>
    </row>
    <row r="2647" spans="68:117" ht="15" hidden="1" customHeight="1">
      <c r="BP2647" s="236">
        <f ca="1"/>
        <v>1.8256944444444401</v>
      </c>
      <c r="DL2647" s="1"/>
      <c r="DM2647" s="1"/>
    </row>
    <row r="2648" spans="68:117" ht="15" hidden="1" customHeight="1">
      <c r="BP2648" s="236">
        <f ca="1"/>
        <v>1.8263888888888899</v>
      </c>
      <c r="DL2648" s="1"/>
      <c r="DM2648" s="1"/>
    </row>
    <row r="2649" spans="68:117" ht="15" hidden="1" customHeight="1">
      <c r="BP2649" s="236">
        <f ca="1"/>
        <v>1.8270833333333301</v>
      </c>
      <c r="DL2649" s="1"/>
      <c r="DM2649" s="1"/>
    </row>
    <row r="2650" spans="68:117" ht="15" hidden="1" customHeight="1">
      <c r="BP2650" s="236">
        <f ca="1"/>
        <v>1.8277777777777799</v>
      </c>
      <c r="DL2650" s="1"/>
      <c r="DM2650" s="1"/>
    </row>
    <row r="2651" spans="68:117" ht="15" hidden="1" customHeight="1">
      <c r="BP2651" s="236">
        <f ca="1"/>
        <v>1.8284722222222201</v>
      </c>
      <c r="DL2651" s="1"/>
      <c r="DM2651" s="1"/>
    </row>
    <row r="2652" spans="68:117" ht="15" hidden="1" customHeight="1">
      <c r="BP2652" s="236">
        <f ca="1"/>
        <v>1.8291666666666699</v>
      </c>
      <c r="DL2652" s="1"/>
      <c r="DM2652" s="1"/>
    </row>
    <row r="2653" spans="68:117" ht="15" hidden="1" customHeight="1">
      <c r="BP2653" s="236">
        <f ca="1"/>
        <v>1.8298611111111101</v>
      </c>
      <c r="DL2653" s="1"/>
      <c r="DM2653" s="1"/>
    </row>
    <row r="2654" spans="68:117" ht="15" hidden="1" customHeight="1">
      <c r="BP2654" s="236">
        <f ca="1"/>
        <v>1.8305555555555599</v>
      </c>
      <c r="DL2654" s="1"/>
      <c r="DM2654" s="1"/>
    </row>
    <row r="2655" spans="68:117" ht="15" hidden="1" customHeight="1">
      <c r="BP2655" s="236">
        <f ca="1"/>
        <v>1.83125</v>
      </c>
      <c r="DL2655" s="1"/>
      <c r="DM2655" s="1"/>
    </row>
    <row r="2656" spans="68:117" ht="15" hidden="1" customHeight="1">
      <c r="BP2656" s="236">
        <f ca="1"/>
        <v>1.8319444444444399</v>
      </c>
      <c r="DL2656" s="1"/>
      <c r="DM2656" s="1"/>
    </row>
    <row r="2657" spans="68:117" ht="15" hidden="1" customHeight="1">
      <c r="BP2657" s="236">
        <f ca="1"/>
        <v>1.83263888888889</v>
      </c>
      <c r="DL2657" s="1"/>
      <c r="DM2657" s="1"/>
    </row>
    <row r="2658" spans="68:117" ht="15" hidden="1" customHeight="1">
      <c r="BP2658" s="236">
        <f ca="1"/>
        <v>1.8333333333333299</v>
      </c>
      <c r="DL2658" s="1"/>
      <c r="DM2658" s="1"/>
    </row>
    <row r="2659" spans="68:117" ht="15" hidden="1" customHeight="1">
      <c r="BP2659" s="236">
        <f ca="1"/>
        <v>1.83402777777778</v>
      </c>
      <c r="DL2659" s="1"/>
      <c r="DM2659" s="1"/>
    </row>
    <row r="2660" spans="68:117" ht="15" hidden="1" customHeight="1">
      <c r="BP2660" s="236">
        <f ca="1"/>
        <v>1.8347222222222199</v>
      </c>
      <c r="DL2660" s="1"/>
      <c r="DM2660" s="1"/>
    </row>
    <row r="2661" spans="68:117" ht="15" hidden="1" customHeight="1">
      <c r="BP2661" s="236">
        <f ca="1"/>
        <v>1.83541666666667</v>
      </c>
      <c r="DL2661" s="1"/>
      <c r="DM2661" s="1"/>
    </row>
    <row r="2662" spans="68:117" ht="15" hidden="1" customHeight="1">
      <c r="BP2662" s="236">
        <f ca="1"/>
        <v>1.8361111111111099</v>
      </c>
      <c r="DL2662" s="1"/>
      <c r="DM2662" s="1"/>
    </row>
    <row r="2663" spans="68:117" ht="15" hidden="1" customHeight="1">
      <c r="BP2663" s="236">
        <f ca="1"/>
        <v>1.83680555555556</v>
      </c>
      <c r="DL2663" s="1"/>
      <c r="DM2663" s="1"/>
    </row>
    <row r="2664" spans="68:117" ht="15" hidden="1" customHeight="1">
      <c r="BP2664" s="236">
        <f ca="1"/>
        <v>1.8374999999999999</v>
      </c>
      <c r="DL2664" s="1"/>
      <c r="DM2664" s="1"/>
    </row>
    <row r="2665" spans="68:117" ht="15" hidden="1" customHeight="1">
      <c r="BP2665" s="236">
        <f ca="1"/>
        <v>1.83819444444444</v>
      </c>
      <c r="DL2665" s="1"/>
      <c r="DM2665" s="1"/>
    </row>
    <row r="2666" spans="68:117" ht="15" hidden="1" customHeight="1">
      <c r="BP2666" s="236">
        <f ca="1"/>
        <v>1.8388888888888899</v>
      </c>
      <c r="DL2666" s="1"/>
      <c r="DM2666" s="1"/>
    </row>
    <row r="2667" spans="68:117" ht="15" hidden="1" customHeight="1">
      <c r="BP2667" s="236">
        <f ca="1"/>
        <v>1.83958333333333</v>
      </c>
      <c r="DL2667" s="1"/>
      <c r="DM2667" s="1"/>
    </row>
    <row r="2668" spans="68:117" ht="15" hidden="1" customHeight="1">
      <c r="BP2668" s="236">
        <f ca="1"/>
        <v>1.8402777777777799</v>
      </c>
      <c r="DL2668" s="1"/>
      <c r="DM2668" s="1"/>
    </row>
    <row r="2669" spans="68:117" ht="15" hidden="1" customHeight="1">
      <c r="BP2669" s="236">
        <f ca="1"/>
        <v>1.84097222222222</v>
      </c>
      <c r="DL2669" s="1"/>
      <c r="DM2669" s="1"/>
    </row>
    <row r="2670" spans="68:117" ht="15" hidden="1" customHeight="1">
      <c r="BP2670" s="236">
        <f ca="1"/>
        <v>1.8416666666666699</v>
      </c>
      <c r="DL2670" s="1"/>
      <c r="DM2670" s="1"/>
    </row>
    <row r="2671" spans="68:117" ht="15" hidden="1" customHeight="1">
      <c r="BP2671" s="236">
        <f ca="1"/>
        <v>1.84236111111111</v>
      </c>
      <c r="DL2671" s="1"/>
      <c r="DM2671" s="1"/>
    </row>
    <row r="2672" spans="68:117" ht="15" hidden="1" customHeight="1">
      <c r="BP2672" s="236">
        <f ca="1"/>
        <v>1.8430555555555601</v>
      </c>
      <c r="DL2672" s="1"/>
      <c r="DM2672" s="1"/>
    </row>
    <row r="2673" spans="68:117" ht="15" hidden="1" customHeight="1">
      <c r="BP2673" s="236">
        <f ca="1"/>
        <v>1.84375</v>
      </c>
      <c r="DL2673" s="1"/>
      <c r="DM2673" s="1"/>
    </row>
    <row r="2674" spans="68:117" ht="15" hidden="1" customHeight="1">
      <c r="BP2674" s="236">
        <f ca="1"/>
        <v>1.8444444444444399</v>
      </c>
      <c r="DL2674" s="1"/>
      <c r="DM2674" s="1"/>
    </row>
    <row r="2675" spans="68:117" ht="15" hidden="1" customHeight="1">
      <c r="BP2675" s="236">
        <f ca="1"/>
        <v>1.84513888888889</v>
      </c>
      <c r="DL2675" s="1"/>
      <c r="DM2675" s="1"/>
    </row>
    <row r="2676" spans="68:117" ht="15" hidden="1" customHeight="1">
      <c r="BP2676" s="236">
        <f ca="1"/>
        <v>1.8458333333333301</v>
      </c>
      <c r="DL2676" s="1"/>
      <c r="DM2676" s="1"/>
    </row>
    <row r="2677" spans="68:117" ht="15" hidden="1" customHeight="1">
      <c r="BP2677" s="236">
        <f ca="1"/>
        <v>1.84652777777778</v>
      </c>
      <c r="DL2677" s="1"/>
      <c r="DM2677" s="1"/>
    </row>
    <row r="2678" spans="68:117" ht="15" hidden="1" customHeight="1">
      <c r="BP2678" s="236">
        <f ca="1"/>
        <v>1.8472222222222201</v>
      </c>
      <c r="DL2678" s="1"/>
      <c r="DM2678" s="1"/>
    </row>
    <row r="2679" spans="68:117" ht="15" hidden="1" customHeight="1">
      <c r="BP2679" s="236">
        <f ca="1"/>
        <v>1.84791666666667</v>
      </c>
      <c r="DL2679" s="1"/>
      <c r="DM2679" s="1"/>
    </row>
    <row r="2680" spans="68:117" ht="15" hidden="1" customHeight="1">
      <c r="BP2680" s="236">
        <f ca="1"/>
        <v>1.8486111111111101</v>
      </c>
      <c r="DL2680" s="1"/>
      <c r="DM2680" s="1"/>
    </row>
    <row r="2681" spans="68:117" ht="15" hidden="1" customHeight="1">
      <c r="BP2681" s="236">
        <f ca="1"/>
        <v>1.84930555555556</v>
      </c>
      <c r="DL2681" s="1"/>
      <c r="DM2681" s="1"/>
    </row>
    <row r="2682" spans="68:117" ht="15" hidden="1" customHeight="1">
      <c r="BP2682" s="236">
        <f ca="1"/>
        <v>1.85</v>
      </c>
      <c r="DL2682" s="1"/>
      <c r="DM2682" s="1"/>
    </row>
    <row r="2683" spans="68:117" ht="15" hidden="1" customHeight="1">
      <c r="BP2683" s="236">
        <f ca="1"/>
        <v>1.85069444444444</v>
      </c>
      <c r="DL2683" s="1"/>
      <c r="DM2683" s="1"/>
    </row>
    <row r="2684" spans="68:117" ht="15" hidden="1" customHeight="1">
      <c r="BP2684" s="236">
        <f ca="1"/>
        <v>1.8513888888888901</v>
      </c>
      <c r="DL2684" s="1"/>
      <c r="DM2684" s="1"/>
    </row>
    <row r="2685" spans="68:117" ht="15" hidden="1" customHeight="1">
      <c r="BP2685" s="236">
        <f ca="1"/>
        <v>1.85208333333333</v>
      </c>
      <c r="DL2685" s="1"/>
      <c r="DM2685" s="1"/>
    </row>
    <row r="2686" spans="68:117" ht="15" hidden="1" customHeight="1">
      <c r="BP2686" s="236">
        <f ca="1"/>
        <v>1.8527777777777801</v>
      </c>
      <c r="DL2686" s="1"/>
      <c r="DM2686" s="1"/>
    </row>
    <row r="2687" spans="68:117" ht="15" hidden="1" customHeight="1">
      <c r="BP2687" s="236">
        <f ca="1"/>
        <v>1.85347222222222</v>
      </c>
      <c r="DL2687" s="1"/>
      <c r="DM2687" s="1"/>
    </row>
    <row r="2688" spans="68:117" ht="15" hidden="1" customHeight="1">
      <c r="BP2688" s="236">
        <f ca="1"/>
        <v>1.8541666666666701</v>
      </c>
      <c r="DL2688" s="1"/>
      <c r="DM2688" s="1"/>
    </row>
    <row r="2689" spans="68:117" ht="15" hidden="1" customHeight="1">
      <c r="BP2689" s="236">
        <f ca="1"/>
        <v>1.85486111111111</v>
      </c>
      <c r="DL2689" s="1"/>
      <c r="DM2689" s="1"/>
    </row>
    <row r="2690" spans="68:117" ht="15" hidden="1" customHeight="1">
      <c r="BP2690" s="236">
        <f ca="1"/>
        <v>1.8555555555555601</v>
      </c>
      <c r="DL2690" s="1"/>
      <c r="DM2690" s="1"/>
    </row>
    <row r="2691" spans="68:117" ht="15" hidden="1" customHeight="1">
      <c r="BP2691" s="236">
        <f ca="1"/>
        <v>1.85625</v>
      </c>
      <c r="DL2691" s="1"/>
      <c r="DM2691" s="1"/>
    </row>
    <row r="2692" spans="68:117" ht="15" hidden="1" customHeight="1">
      <c r="BP2692" s="236">
        <f ca="1"/>
        <v>1.8569444444444401</v>
      </c>
      <c r="DL2692" s="1"/>
      <c r="DM2692" s="1"/>
    </row>
    <row r="2693" spans="68:117" ht="15" hidden="1" customHeight="1">
      <c r="BP2693" s="236">
        <f ca="1"/>
        <v>1.8576388888888899</v>
      </c>
      <c r="DL2693" s="1"/>
      <c r="DM2693" s="1"/>
    </row>
    <row r="2694" spans="68:117" ht="15" hidden="1" customHeight="1">
      <c r="BP2694" s="236">
        <f ca="1"/>
        <v>1.8583333333333301</v>
      </c>
      <c r="DL2694" s="1"/>
      <c r="DM2694" s="1"/>
    </row>
    <row r="2695" spans="68:117" ht="15" hidden="1" customHeight="1">
      <c r="BP2695" s="236">
        <f ca="1"/>
        <v>1.8590277777777799</v>
      </c>
      <c r="DL2695" s="1"/>
      <c r="DM2695" s="1"/>
    </row>
    <row r="2696" spans="68:117" ht="15" hidden="1" customHeight="1">
      <c r="BP2696" s="236">
        <f ca="1"/>
        <v>1.8597222222222201</v>
      </c>
      <c r="DL2696" s="1"/>
      <c r="DM2696" s="1"/>
    </row>
    <row r="2697" spans="68:117" ht="15" hidden="1" customHeight="1">
      <c r="BP2697" s="236">
        <f ca="1"/>
        <v>1.8604166666666699</v>
      </c>
      <c r="DL2697" s="1"/>
      <c r="DM2697" s="1"/>
    </row>
    <row r="2698" spans="68:117" ht="15" hidden="1" customHeight="1">
      <c r="BP2698" s="236">
        <f ca="1"/>
        <v>1.8611111111111101</v>
      </c>
      <c r="DL2698" s="1"/>
      <c r="DM2698" s="1"/>
    </row>
    <row r="2699" spans="68:117" ht="15" hidden="1" customHeight="1">
      <c r="BP2699" s="236">
        <f ca="1"/>
        <v>1.8618055555555599</v>
      </c>
      <c r="DL2699" s="1"/>
      <c r="DM2699" s="1"/>
    </row>
    <row r="2700" spans="68:117" ht="15" hidden="1" customHeight="1">
      <c r="BP2700" s="236">
        <f ca="1"/>
        <v>1.8625</v>
      </c>
      <c r="DL2700" s="1"/>
      <c r="DM2700" s="1"/>
    </row>
    <row r="2701" spans="68:117" ht="15" hidden="1" customHeight="1">
      <c r="BP2701" s="236">
        <f ca="1"/>
        <v>1.8631944444444399</v>
      </c>
      <c r="DL2701" s="1"/>
      <c r="DM2701" s="1"/>
    </row>
    <row r="2702" spans="68:117" ht="15" hidden="1" customHeight="1">
      <c r="BP2702" s="236">
        <f ca="1"/>
        <v>1.86388888888889</v>
      </c>
      <c r="DL2702" s="1"/>
      <c r="DM2702" s="1"/>
    </row>
    <row r="2703" spans="68:117" ht="15" hidden="1" customHeight="1">
      <c r="BP2703" s="236">
        <f ca="1"/>
        <v>1.8645833333333299</v>
      </c>
      <c r="DL2703" s="1"/>
      <c r="DM2703" s="1"/>
    </row>
    <row r="2704" spans="68:117" ht="15" hidden="1" customHeight="1">
      <c r="BP2704" s="236">
        <f ca="1"/>
        <v>1.86527777777778</v>
      </c>
      <c r="DL2704" s="1"/>
      <c r="DM2704" s="1"/>
    </row>
    <row r="2705" spans="68:117" ht="15" hidden="1" customHeight="1">
      <c r="BP2705" s="236">
        <f ca="1"/>
        <v>1.8659722222222199</v>
      </c>
      <c r="DL2705" s="1"/>
      <c r="DM2705" s="1"/>
    </row>
    <row r="2706" spans="68:117" ht="15" hidden="1" customHeight="1">
      <c r="BP2706" s="236">
        <f ca="1"/>
        <v>1.86666666666667</v>
      </c>
      <c r="DL2706" s="1"/>
      <c r="DM2706" s="1"/>
    </row>
    <row r="2707" spans="68:117" ht="15" hidden="1" customHeight="1">
      <c r="BP2707" s="236">
        <f ca="1"/>
        <v>1.8673611111111099</v>
      </c>
      <c r="DL2707" s="1"/>
      <c r="DM2707" s="1"/>
    </row>
    <row r="2708" spans="68:117" ht="15" hidden="1" customHeight="1">
      <c r="BP2708" s="236">
        <f ca="1"/>
        <v>1.86805555555556</v>
      </c>
      <c r="DL2708" s="1"/>
      <c r="DM2708" s="1"/>
    </row>
    <row r="2709" spans="68:117" ht="15" hidden="1" customHeight="1">
      <c r="BP2709" s="236">
        <f ca="1"/>
        <v>1.8687499999999999</v>
      </c>
      <c r="DL2709" s="1"/>
      <c r="DM2709" s="1"/>
    </row>
    <row r="2710" spans="68:117" ht="15" hidden="1" customHeight="1">
      <c r="BP2710" s="236">
        <f ca="1"/>
        <v>1.86944444444444</v>
      </c>
      <c r="DL2710" s="1"/>
      <c r="DM2710" s="1"/>
    </row>
    <row r="2711" spans="68:117" ht="15" hidden="1" customHeight="1">
      <c r="BP2711" s="236">
        <f ca="1"/>
        <v>1.8701388888888899</v>
      </c>
      <c r="DL2711" s="1"/>
      <c r="DM2711" s="1"/>
    </row>
    <row r="2712" spans="68:117" ht="15" hidden="1" customHeight="1">
      <c r="BP2712" s="236">
        <f ca="1"/>
        <v>1.87083333333333</v>
      </c>
      <c r="DL2712" s="1"/>
      <c r="DM2712" s="1"/>
    </row>
    <row r="2713" spans="68:117" ht="15" hidden="1" customHeight="1">
      <c r="BP2713" s="236">
        <f ca="1"/>
        <v>1.8715277777777799</v>
      </c>
      <c r="DL2713" s="1"/>
      <c r="DM2713" s="1"/>
    </row>
    <row r="2714" spans="68:117" ht="15" hidden="1" customHeight="1">
      <c r="BP2714" s="236">
        <f ca="1"/>
        <v>1.87222222222222</v>
      </c>
      <c r="DL2714" s="1"/>
      <c r="DM2714" s="1"/>
    </row>
    <row r="2715" spans="68:117" ht="15" hidden="1" customHeight="1">
      <c r="BP2715" s="236">
        <f ca="1"/>
        <v>1.8729166666666699</v>
      </c>
      <c r="DL2715" s="1"/>
      <c r="DM2715" s="1"/>
    </row>
    <row r="2716" spans="68:117" ht="15" hidden="1" customHeight="1">
      <c r="BP2716" s="236">
        <f ca="1"/>
        <v>1.87361111111111</v>
      </c>
      <c r="DL2716" s="1"/>
      <c r="DM2716" s="1"/>
    </row>
    <row r="2717" spans="68:117" ht="15" hidden="1" customHeight="1">
      <c r="BP2717" s="236">
        <f ca="1"/>
        <v>1.8743055555555601</v>
      </c>
      <c r="DL2717" s="1"/>
      <c r="DM2717" s="1"/>
    </row>
    <row r="2718" spans="68:117" ht="15" hidden="1" customHeight="1">
      <c r="BP2718" s="236">
        <f ca="1"/>
        <v>1.875</v>
      </c>
      <c r="DL2718" s="1"/>
      <c r="DM2718" s="1"/>
    </row>
    <row r="2719" spans="68:117" ht="15" hidden="1" customHeight="1">
      <c r="BP2719" s="236">
        <f ca="1"/>
        <v>1.8756944444444399</v>
      </c>
      <c r="DL2719" s="1"/>
      <c r="DM2719" s="1"/>
    </row>
    <row r="2720" spans="68:117" ht="15" hidden="1" customHeight="1">
      <c r="BP2720" s="236">
        <f ca="1"/>
        <v>1.87638888888889</v>
      </c>
      <c r="DL2720" s="1"/>
      <c r="DM2720" s="1"/>
    </row>
    <row r="2721" spans="68:117" ht="15" hidden="1" customHeight="1">
      <c r="BP2721" s="236">
        <f ca="1"/>
        <v>1.8770833333333301</v>
      </c>
      <c r="DL2721" s="1"/>
      <c r="DM2721" s="1"/>
    </row>
    <row r="2722" spans="68:117" ht="15" hidden="1" customHeight="1">
      <c r="BP2722" s="236">
        <f ca="1"/>
        <v>1.87777777777778</v>
      </c>
      <c r="DL2722" s="1"/>
      <c r="DM2722" s="1"/>
    </row>
    <row r="2723" spans="68:117" ht="15" hidden="1" customHeight="1">
      <c r="BP2723" s="236">
        <f ca="1"/>
        <v>1.8784722222222201</v>
      </c>
      <c r="DL2723" s="1"/>
      <c r="DM2723" s="1"/>
    </row>
    <row r="2724" spans="68:117" ht="15" hidden="1" customHeight="1">
      <c r="BP2724" s="236">
        <f ca="1"/>
        <v>1.87916666666667</v>
      </c>
      <c r="DL2724" s="1"/>
      <c r="DM2724" s="1"/>
    </row>
    <row r="2725" spans="68:117" ht="15" hidden="1" customHeight="1">
      <c r="BP2725" s="236">
        <f ca="1"/>
        <v>1.8798611111111101</v>
      </c>
      <c r="DL2725" s="1"/>
      <c r="DM2725" s="1"/>
    </row>
    <row r="2726" spans="68:117" ht="15" hidden="1" customHeight="1">
      <c r="BP2726" s="236">
        <f ca="1"/>
        <v>1.88055555555556</v>
      </c>
      <c r="DL2726" s="1"/>
      <c r="DM2726" s="1"/>
    </row>
    <row r="2727" spans="68:117" ht="15" hidden="1" customHeight="1">
      <c r="BP2727" s="236">
        <f ca="1"/>
        <v>1.8812500000000001</v>
      </c>
      <c r="DL2727" s="1"/>
      <c r="DM2727" s="1"/>
    </row>
    <row r="2728" spans="68:117" ht="15" hidden="1" customHeight="1">
      <c r="BP2728" s="236">
        <f ca="1"/>
        <v>1.88194444444444</v>
      </c>
      <c r="DL2728" s="1"/>
      <c r="DM2728" s="1"/>
    </row>
    <row r="2729" spans="68:117" ht="15" hidden="1" customHeight="1">
      <c r="BP2729" s="236">
        <f ca="1"/>
        <v>1.8826388888888901</v>
      </c>
      <c r="DL2729" s="1"/>
      <c r="DM2729" s="1"/>
    </row>
    <row r="2730" spans="68:117" ht="15" hidden="1" customHeight="1">
      <c r="BP2730" s="236">
        <f ca="1"/>
        <v>1.88333333333333</v>
      </c>
      <c r="DL2730" s="1"/>
      <c r="DM2730" s="1"/>
    </row>
    <row r="2731" spans="68:117" ht="15" hidden="1" customHeight="1">
      <c r="BP2731" s="236">
        <f ca="1"/>
        <v>1.8840277777777801</v>
      </c>
      <c r="DL2731" s="1"/>
      <c r="DM2731" s="1"/>
    </row>
    <row r="2732" spans="68:117" ht="15" hidden="1" customHeight="1">
      <c r="BP2732" s="236">
        <f ca="1"/>
        <v>1.88472222222222</v>
      </c>
      <c r="DL2732" s="1"/>
      <c r="DM2732" s="1"/>
    </row>
    <row r="2733" spans="68:117" ht="15" hidden="1" customHeight="1">
      <c r="BP2733" s="236">
        <f ca="1"/>
        <v>1.8854166666666701</v>
      </c>
      <c r="DL2733" s="1"/>
      <c r="DM2733" s="1"/>
    </row>
    <row r="2734" spans="68:117" ht="15" hidden="1" customHeight="1">
      <c r="BP2734" s="236">
        <f ca="1"/>
        <v>1.88611111111111</v>
      </c>
      <c r="DL2734" s="1"/>
      <c r="DM2734" s="1"/>
    </row>
    <row r="2735" spans="68:117" ht="15" hidden="1" customHeight="1">
      <c r="BP2735" s="236">
        <f ca="1"/>
        <v>1.8868055555555601</v>
      </c>
      <c r="DL2735" s="1"/>
      <c r="DM2735" s="1"/>
    </row>
    <row r="2736" spans="68:117" ht="15" hidden="1" customHeight="1">
      <c r="BP2736" s="236">
        <f ca="1"/>
        <v>1.8875</v>
      </c>
      <c r="DL2736" s="1"/>
      <c r="DM2736" s="1"/>
    </row>
    <row r="2737" spans="68:117" ht="15" hidden="1" customHeight="1">
      <c r="BP2737" s="236">
        <f ca="1"/>
        <v>1.8881944444444401</v>
      </c>
      <c r="DL2737" s="1"/>
      <c r="DM2737" s="1"/>
    </row>
    <row r="2738" spans="68:117" ht="15" hidden="1" customHeight="1">
      <c r="BP2738" s="236">
        <f ca="1"/>
        <v>1.8888888888888899</v>
      </c>
      <c r="DL2738" s="1"/>
      <c r="DM2738" s="1"/>
    </row>
    <row r="2739" spans="68:117" ht="15" hidden="1" customHeight="1">
      <c r="BP2739" s="236">
        <f ca="1"/>
        <v>1.8895833333333301</v>
      </c>
      <c r="DL2739" s="1"/>
      <c r="DM2739" s="1"/>
    </row>
    <row r="2740" spans="68:117" ht="15" hidden="1" customHeight="1">
      <c r="BP2740" s="236">
        <f ca="1"/>
        <v>1.8902777777777799</v>
      </c>
      <c r="DL2740" s="1"/>
      <c r="DM2740" s="1"/>
    </row>
    <row r="2741" spans="68:117" ht="15" hidden="1" customHeight="1">
      <c r="BP2741" s="236">
        <f ca="1"/>
        <v>1.8909722222222201</v>
      </c>
      <c r="DL2741" s="1"/>
      <c r="DM2741" s="1"/>
    </row>
    <row r="2742" spans="68:117" ht="15" hidden="1" customHeight="1">
      <c r="BP2742" s="236">
        <f ca="1"/>
        <v>1.8916666666666699</v>
      </c>
      <c r="DL2742" s="1"/>
      <c r="DM2742" s="1"/>
    </row>
    <row r="2743" spans="68:117" ht="15" hidden="1" customHeight="1">
      <c r="BP2743" s="236">
        <f ca="1"/>
        <v>1.8923611111111101</v>
      </c>
      <c r="DL2743" s="1"/>
      <c r="DM2743" s="1"/>
    </row>
    <row r="2744" spans="68:117" ht="15" hidden="1" customHeight="1">
      <c r="BP2744" s="236">
        <f ca="1"/>
        <v>1.8930555555555599</v>
      </c>
      <c r="DL2744" s="1"/>
      <c r="DM2744" s="1"/>
    </row>
    <row r="2745" spans="68:117" ht="15" hidden="1" customHeight="1">
      <c r="BP2745" s="236">
        <f ca="1"/>
        <v>1.89375</v>
      </c>
      <c r="DL2745" s="1"/>
      <c r="DM2745" s="1"/>
    </row>
    <row r="2746" spans="68:117" ht="15" hidden="1" customHeight="1">
      <c r="BP2746" s="236">
        <f ca="1"/>
        <v>1.8944444444444399</v>
      </c>
      <c r="DL2746" s="1"/>
      <c r="DM2746" s="1"/>
    </row>
    <row r="2747" spans="68:117" ht="15" hidden="1" customHeight="1">
      <c r="BP2747" s="236">
        <f ca="1"/>
        <v>1.89513888888889</v>
      </c>
      <c r="DL2747" s="1"/>
      <c r="DM2747" s="1"/>
    </row>
    <row r="2748" spans="68:117" ht="15" hidden="1" customHeight="1">
      <c r="BP2748" s="236">
        <f ca="1"/>
        <v>1.8958333333333299</v>
      </c>
      <c r="DL2748" s="1"/>
      <c r="DM2748" s="1"/>
    </row>
    <row r="2749" spans="68:117" ht="15" hidden="1" customHeight="1">
      <c r="BP2749" s="236">
        <f ca="1"/>
        <v>1.89652777777778</v>
      </c>
      <c r="DL2749" s="1"/>
      <c r="DM2749" s="1"/>
    </row>
    <row r="2750" spans="68:117" ht="15" hidden="1" customHeight="1">
      <c r="BP2750" s="236">
        <f ca="1"/>
        <v>1.8972222222222199</v>
      </c>
      <c r="DL2750" s="1"/>
      <c r="DM2750" s="1"/>
    </row>
    <row r="2751" spans="68:117" ht="15" hidden="1" customHeight="1">
      <c r="BP2751" s="236">
        <f ca="1"/>
        <v>1.89791666666667</v>
      </c>
      <c r="DL2751" s="1"/>
      <c r="DM2751" s="1"/>
    </row>
    <row r="2752" spans="68:117" ht="15" hidden="1" customHeight="1">
      <c r="BP2752" s="236">
        <f ca="1"/>
        <v>1.8986111111111099</v>
      </c>
      <c r="DL2752" s="1"/>
      <c r="DM2752" s="1"/>
    </row>
    <row r="2753" spans="68:117" ht="15" hidden="1" customHeight="1">
      <c r="BP2753" s="236">
        <f ca="1"/>
        <v>1.89930555555556</v>
      </c>
      <c r="DL2753" s="1"/>
      <c r="DM2753" s="1"/>
    </row>
    <row r="2754" spans="68:117" ht="15" hidden="1" customHeight="1">
      <c r="BP2754" s="236">
        <f ca="1"/>
        <v>1.9</v>
      </c>
      <c r="DL2754" s="1"/>
      <c r="DM2754" s="1"/>
    </row>
    <row r="2755" spans="68:117" ht="15" hidden="1" customHeight="1">
      <c r="BP2755" s="236">
        <f ca="1"/>
        <v>1.90069444444444</v>
      </c>
      <c r="DL2755" s="1"/>
      <c r="DM2755" s="1"/>
    </row>
    <row r="2756" spans="68:117" ht="15" hidden="1" customHeight="1">
      <c r="BP2756" s="236">
        <f ca="1"/>
        <v>1.9013888888888899</v>
      </c>
      <c r="DL2756" s="1"/>
      <c r="DM2756" s="1"/>
    </row>
    <row r="2757" spans="68:117" ht="15" hidden="1" customHeight="1">
      <c r="BP2757" s="236">
        <f ca="1"/>
        <v>1.90208333333333</v>
      </c>
      <c r="DL2757" s="1"/>
      <c r="DM2757" s="1"/>
    </row>
    <row r="2758" spans="68:117" ht="15" hidden="1" customHeight="1">
      <c r="BP2758" s="236">
        <f ca="1"/>
        <v>1.9027777777777799</v>
      </c>
      <c r="DL2758" s="1"/>
      <c r="DM2758" s="1"/>
    </row>
    <row r="2759" spans="68:117" ht="15" hidden="1" customHeight="1">
      <c r="BP2759" s="236">
        <f ca="1"/>
        <v>1.90347222222222</v>
      </c>
      <c r="DL2759" s="1"/>
      <c r="DM2759" s="1"/>
    </row>
    <row r="2760" spans="68:117" ht="15" hidden="1" customHeight="1">
      <c r="BP2760" s="236">
        <f ca="1"/>
        <v>1.9041666666666699</v>
      </c>
      <c r="DL2760" s="1"/>
      <c r="DM2760" s="1"/>
    </row>
    <row r="2761" spans="68:117" ht="15" hidden="1" customHeight="1">
      <c r="BP2761" s="236">
        <f ca="1"/>
        <v>1.90486111111111</v>
      </c>
      <c r="DL2761" s="1"/>
      <c r="DM2761" s="1"/>
    </row>
    <row r="2762" spans="68:117" ht="15" hidden="1" customHeight="1">
      <c r="BP2762" s="236">
        <f ca="1"/>
        <v>1.9055555555555601</v>
      </c>
      <c r="DL2762" s="1"/>
      <c r="DM2762" s="1"/>
    </row>
    <row r="2763" spans="68:117" ht="15" hidden="1" customHeight="1">
      <c r="BP2763" s="236">
        <f ca="1"/>
        <v>1.90625</v>
      </c>
      <c r="DL2763" s="1"/>
      <c r="DM2763" s="1"/>
    </row>
    <row r="2764" spans="68:117" ht="15" hidden="1" customHeight="1">
      <c r="BP2764" s="236">
        <f ca="1"/>
        <v>1.9069444444444399</v>
      </c>
      <c r="DL2764" s="1"/>
      <c r="DM2764" s="1"/>
    </row>
    <row r="2765" spans="68:117" ht="15" hidden="1" customHeight="1">
      <c r="BP2765" s="236">
        <f ca="1"/>
        <v>1.90763888888889</v>
      </c>
      <c r="DL2765" s="1"/>
      <c r="DM2765" s="1"/>
    </row>
    <row r="2766" spans="68:117" ht="15" hidden="1" customHeight="1">
      <c r="BP2766" s="236">
        <f ca="1"/>
        <v>1.9083333333333301</v>
      </c>
      <c r="DL2766" s="1"/>
      <c r="DM2766" s="1"/>
    </row>
    <row r="2767" spans="68:117" ht="15" hidden="1" customHeight="1">
      <c r="BP2767" s="236">
        <f ca="1"/>
        <v>1.90902777777778</v>
      </c>
      <c r="DL2767" s="1"/>
      <c r="DM2767" s="1"/>
    </row>
    <row r="2768" spans="68:117" ht="15" hidden="1" customHeight="1">
      <c r="BP2768" s="236">
        <f ca="1"/>
        <v>1.9097222222222201</v>
      </c>
      <c r="DL2768" s="1"/>
      <c r="DM2768" s="1"/>
    </row>
    <row r="2769" spans="68:117" ht="15" hidden="1" customHeight="1">
      <c r="BP2769" s="236">
        <f ca="1"/>
        <v>1.91041666666667</v>
      </c>
      <c r="DL2769" s="1"/>
      <c r="DM2769" s="1"/>
    </row>
    <row r="2770" spans="68:117" ht="15" hidden="1" customHeight="1">
      <c r="BP2770" s="236">
        <f ca="1"/>
        <v>1.9111111111111101</v>
      </c>
      <c r="DL2770" s="1"/>
      <c r="DM2770" s="1"/>
    </row>
    <row r="2771" spans="68:117" ht="15" hidden="1" customHeight="1">
      <c r="BP2771" s="236">
        <f ca="1"/>
        <v>1.91180555555556</v>
      </c>
      <c r="DL2771" s="1"/>
      <c r="DM2771" s="1"/>
    </row>
    <row r="2772" spans="68:117" ht="15" hidden="1" customHeight="1">
      <c r="BP2772" s="236">
        <f ca="1"/>
        <v>1.9125000000000001</v>
      </c>
      <c r="DL2772" s="1"/>
      <c r="DM2772" s="1"/>
    </row>
    <row r="2773" spans="68:117" ht="15" hidden="1" customHeight="1">
      <c r="BP2773" s="236">
        <f ca="1"/>
        <v>1.91319444444444</v>
      </c>
      <c r="DL2773" s="1"/>
      <c r="DM2773" s="1"/>
    </row>
    <row r="2774" spans="68:117" ht="15" hidden="1" customHeight="1">
      <c r="BP2774" s="236">
        <f ca="1"/>
        <v>1.9138888888888901</v>
      </c>
      <c r="DL2774" s="1"/>
      <c r="DM2774" s="1"/>
    </row>
    <row r="2775" spans="68:117" ht="15" hidden="1" customHeight="1">
      <c r="BP2775" s="236">
        <f ca="1"/>
        <v>1.91458333333333</v>
      </c>
      <c r="DL2775" s="1"/>
      <c r="DM2775" s="1"/>
    </row>
    <row r="2776" spans="68:117" ht="15" hidden="1" customHeight="1">
      <c r="BP2776" s="236">
        <f ca="1"/>
        <v>1.9152777777777801</v>
      </c>
      <c r="DL2776" s="1"/>
      <c r="DM2776" s="1"/>
    </row>
    <row r="2777" spans="68:117" ht="15" hidden="1" customHeight="1">
      <c r="BP2777" s="236">
        <f ca="1"/>
        <v>1.91597222222222</v>
      </c>
      <c r="DL2777" s="1"/>
      <c r="DM2777" s="1"/>
    </row>
    <row r="2778" spans="68:117" ht="15" hidden="1" customHeight="1">
      <c r="BP2778" s="236">
        <f ca="1"/>
        <v>1.9166666666666701</v>
      </c>
      <c r="DL2778" s="1"/>
      <c r="DM2778" s="1"/>
    </row>
    <row r="2779" spans="68:117" ht="15" hidden="1" customHeight="1">
      <c r="BP2779" s="236">
        <f ca="1"/>
        <v>1.91736111111111</v>
      </c>
      <c r="DL2779" s="1"/>
      <c r="DM2779" s="1"/>
    </row>
    <row r="2780" spans="68:117" ht="15" hidden="1" customHeight="1">
      <c r="BP2780" s="236">
        <f ca="1"/>
        <v>1.9180555555555601</v>
      </c>
      <c r="DL2780" s="1"/>
      <c r="DM2780" s="1"/>
    </row>
    <row r="2781" spans="68:117" ht="15" hidden="1" customHeight="1">
      <c r="BP2781" s="236">
        <f ca="1"/>
        <v>1.91875</v>
      </c>
      <c r="DL2781" s="1"/>
      <c r="DM2781" s="1"/>
    </row>
    <row r="2782" spans="68:117" ht="15" hidden="1" customHeight="1">
      <c r="BP2782" s="236">
        <f ca="1"/>
        <v>1.9194444444444401</v>
      </c>
      <c r="DL2782" s="1"/>
      <c r="DM2782" s="1"/>
    </row>
    <row r="2783" spans="68:117" ht="15" hidden="1" customHeight="1">
      <c r="BP2783" s="236">
        <f ca="1"/>
        <v>1.9201388888888899</v>
      </c>
      <c r="DL2783" s="1"/>
      <c r="DM2783" s="1"/>
    </row>
    <row r="2784" spans="68:117" ht="15" hidden="1" customHeight="1">
      <c r="BP2784" s="236">
        <f ca="1"/>
        <v>1.9208333333333301</v>
      </c>
      <c r="DL2784" s="1"/>
      <c r="DM2784" s="1"/>
    </row>
    <row r="2785" spans="68:117" ht="15" hidden="1" customHeight="1">
      <c r="BP2785" s="236">
        <f ca="1"/>
        <v>1.9215277777777799</v>
      </c>
      <c r="DL2785" s="1"/>
      <c r="DM2785" s="1"/>
    </row>
    <row r="2786" spans="68:117" ht="15" hidden="1" customHeight="1">
      <c r="BP2786" s="236">
        <f ca="1"/>
        <v>1.9222222222222201</v>
      </c>
      <c r="DL2786" s="1"/>
      <c r="DM2786" s="1"/>
    </row>
    <row r="2787" spans="68:117" ht="15" hidden="1" customHeight="1">
      <c r="BP2787" s="236">
        <f ca="1"/>
        <v>1.9229166666666699</v>
      </c>
      <c r="DL2787" s="1"/>
      <c r="DM2787" s="1"/>
    </row>
    <row r="2788" spans="68:117" ht="15" hidden="1" customHeight="1">
      <c r="BP2788" s="236">
        <f ca="1"/>
        <v>1.9236111111111101</v>
      </c>
      <c r="DL2788" s="1"/>
      <c r="DM2788" s="1"/>
    </row>
    <row r="2789" spans="68:117" ht="15" hidden="1" customHeight="1">
      <c r="BP2789" s="236">
        <f ca="1"/>
        <v>1.9243055555555599</v>
      </c>
      <c r="DL2789" s="1"/>
      <c r="DM2789" s="1"/>
    </row>
    <row r="2790" spans="68:117" ht="15" hidden="1" customHeight="1">
      <c r="BP2790" s="236">
        <f ca="1"/>
        <v>1.925</v>
      </c>
      <c r="DL2790" s="1"/>
      <c r="DM2790" s="1"/>
    </row>
    <row r="2791" spans="68:117" ht="15" hidden="1" customHeight="1">
      <c r="BP2791" s="236">
        <f ca="1"/>
        <v>1.9256944444444399</v>
      </c>
      <c r="DL2791" s="1"/>
      <c r="DM2791" s="1"/>
    </row>
    <row r="2792" spans="68:117" ht="15" hidden="1" customHeight="1">
      <c r="BP2792" s="236">
        <f ca="1"/>
        <v>1.92638888888889</v>
      </c>
      <c r="DL2792" s="1"/>
      <c r="DM2792" s="1"/>
    </row>
    <row r="2793" spans="68:117" ht="15" hidden="1" customHeight="1">
      <c r="BP2793" s="236">
        <f ca="1"/>
        <v>1.9270833333333299</v>
      </c>
      <c r="DL2793" s="1"/>
      <c r="DM2793" s="1"/>
    </row>
    <row r="2794" spans="68:117" ht="15" hidden="1" customHeight="1">
      <c r="BP2794" s="236">
        <f ca="1"/>
        <v>1.92777777777778</v>
      </c>
      <c r="DL2794" s="1"/>
      <c r="DM2794" s="1"/>
    </row>
    <row r="2795" spans="68:117" ht="15" hidden="1" customHeight="1">
      <c r="BP2795" s="236">
        <f ca="1"/>
        <v>1.9284722222222199</v>
      </c>
      <c r="DL2795" s="1"/>
      <c r="DM2795" s="1"/>
    </row>
    <row r="2796" spans="68:117" ht="15" hidden="1" customHeight="1">
      <c r="BP2796" s="236">
        <f ca="1"/>
        <v>1.92916666666667</v>
      </c>
      <c r="DL2796" s="1"/>
      <c r="DM2796" s="1"/>
    </row>
    <row r="2797" spans="68:117" ht="15" hidden="1" customHeight="1">
      <c r="BP2797" s="236">
        <f ca="1"/>
        <v>1.9298611111111099</v>
      </c>
      <c r="DL2797" s="1"/>
      <c r="DM2797" s="1"/>
    </row>
    <row r="2798" spans="68:117" ht="15" hidden="1" customHeight="1">
      <c r="BP2798" s="236">
        <f ca="1"/>
        <v>1.93055555555556</v>
      </c>
      <c r="DL2798" s="1"/>
      <c r="DM2798" s="1"/>
    </row>
    <row r="2799" spans="68:117" ht="15" hidden="1" customHeight="1">
      <c r="BP2799" s="236">
        <f ca="1"/>
        <v>1.9312499999999999</v>
      </c>
      <c r="DL2799" s="1"/>
      <c r="DM2799" s="1"/>
    </row>
    <row r="2800" spans="68:117" ht="15" hidden="1" customHeight="1">
      <c r="BP2800" s="236">
        <f ca="1"/>
        <v>1.93194444444444</v>
      </c>
      <c r="DL2800" s="1"/>
      <c r="DM2800" s="1"/>
    </row>
    <row r="2801" spans="68:117" ht="15" hidden="1" customHeight="1">
      <c r="BP2801" s="236">
        <f ca="1"/>
        <v>1.9326388888888899</v>
      </c>
      <c r="DL2801" s="1"/>
      <c r="DM2801" s="1"/>
    </row>
    <row r="2802" spans="68:117" ht="15" hidden="1" customHeight="1">
      <c r="BP2802" s="236">
        <f ca="1"/>
        <v>1.93333333333333</v>
      </c>
      <c r="DL2802" s="1"/>
      <c r="DM2802" s="1"/>
    </row>
    <row r="2803" spans="68:117" ht="15" hidden="1" customHeight="1">
      <c r="BP2803" s="236">
        <f ca="1"/>
        <v>1.9340277777777799</v>
      </c>
      <c r="DL2803" s="1"/>
      <c r="DM2803" s="1"/>
    </row>
    <row r="2804" spans="68:117" ht="15" hidden="1" customHeight="1">
      <c r="BP2804" s="236">
        <f ca="1"/>
        <v>1.93472222222222</v>
      </c>
      <c r="DL2804" s="1"/>
      <c r="DM2804" s="1"/>
    </row>
    <row r="2805" spans="68:117" ht="15" hidden="1" customHeight="1">
      <c r="BP2805" s="236">
        <f ca="1"/>
        <v>1.9354166666666699</v>
      </c>
      <c r="DL2805" s="1"/>
      <c r="DM2805" s="1"/>
    </row>
    <row r="2806" spans="68:117" ht="15" hidden="1" customHeight="1">
      <c r="BP2806" s="236">
        <f ca="1"/>
        <v>1.93611111111111</v>
      </c>
      <c r="DL2806" s="1"/>
      <c r="DM2806" s="1"/>
    </row>
    <row r="2807" spans="68:117" ht="15" hidden="1" customHeight="1">
      <c r="BP2807" s="236">
        <f ca="1"/>
        <v>1.9368055555555601</v>
      </c>
      <c r="DL2807" s="1"/>
      <c r="DM2807" s="1"/>
    </row>
    <row r="2808" spans="68:117" ht="15" hidden="1" customHeight="1">
      <c r="BP2808" s="236">
        <f ca="1"/>
        <v>1.9375</v>
      </c>
      <c r="DL2808" s="1"/>
      <c r="DM2808" s="1"/>
    </row>
    <row r="2809" spans="68:117" ht="15" hidden="1" customHeight="1">
      <c r="BP2809" s="236">
        <f ca="1"/>
        <v>1.9381944444444399</v>
      </c>
      <c r="DL2809" s="1"/>
      <c r="DM2809" s="1"/>
    </row>
    <row r="2810" spans="68:117" ht="15" hidden="1" customHeight="1">
      <c r="BP2810" s="236">
        <f ca="1"/>
        <v>1.93888888888889</v>
      </c>
      <c r="DL2810" s="1"/>
      <c r="DM2810" s="1"/>
    </row>
    <row r="2811" spans="68:117" ht="15" hidden="1" customHeight="1">
      <c r="BP2811" s="236">
        <f ca="1"/>
        <v>1.9395833333333301</v>
      </c>
      <c r="DL2811" s="1"/>
      <c r="DM2811" s="1"/>
    </row>
    <row r="2812" spans="68:117" ht="15" hidden="1" customHeight="1">
      <c r="BP2812" s="236">
        <f ca="1"/>
        <v>1.94027777777778</v>
      </c>
      <c r="DL2812" s="1"/>
      <c r="DM2812" s="1"/>
    </row>
    <row r="2813" spans="68:117" ht="15" hidden="1" customHeight="1">
      <c r="BP2813" s="236">
        <f ca="1"/>
        <v>1.9409722222222201</v>
      </c>
      <c r="DL2813" s="1"/>
      <c r="DM2813" s="1"/>
    </row>
    <row r="2814" spans="68:117" ht="15" hidden="1" customHeight="1">
      <c r="BP2814" s="236">
        <f ca="1"/>
        <v>1.94166666666667</v>
      </c>
      <c r="DL2814" s="1"/>
      <c r="DM2814" s="1"/>
    </row>
    <row r="2815" spans="68:117" ht="15" hidden="1" customHeight="1">
      <c r="BP2815" s="236">
        <f ca="1"/>
        <v>1.9423611111111101</v>
      </c>
      <c r="DL2815" s="1"/>
      <c r="DM2815" s="1"/>
    </row>
    <row r="2816" spans="68:117" ht="15" hidden="1" customHeight="1">
      <c r="BP2816" s="236">
        <f ca="1"/>
        <v>1.94305555555556</v>
      </c>
      <c r="DL2816" s="1"/>
      <c r="DM2816" s="1"/>
    </row>
    <row r="2817" spans="68:117" ht="15" hidden="1" customHeight="1">
      <c r="BP2817" s="236">
        <f ca="1"/>
        <v>1.9437500000000001</v>
      </c>
      <c r="DL2817" s="1"/>
      <c r="DM2817" s="1"/>
    </row>
    <row r="2818" spans="68:117" ht="15" hidden="1" customHeight="1">
      <c r="BP2818" s="236">
        <f ca="1"/>
        <v>1.94444444444444</v>
      </c>
      <c r="DL2818" s="1"/>
      <c r="DM2818" s="1"/>
    </row>
    <row r="2819" spans="68:117" ht="15" hidden="1" customHeight="1">
      <c r="BP2819" s="236">
        <f ca="1"/>
        <v>1.9451388888888901</v>
      </c>
      <c r="DL2819" s="1"/>
      <c r="DM2819" s="1"/>
    </row>
    <row r="2820" spans="68:117" ht="15" hidden="1" customHeight="1">
      <c r="BP2820" s="236">
        <f ca="1"/>
        <v>1.94583333333333</v>
      </c>
      <c r="DL2820" s="1"/>
      <c r="DM2820" s="1"/>
    </row>
    <row r="2821" spans="68:117" ht="15" hidden="1" customHeight="1">
      <c r="BP2821" s="236">
        <f ca="1"/>
        <v>1.9465277777777801</v>
      </c>
      <c r="DL2821" s="1"/>
      <c r="DM2821" s="1"/>
    </row>
    <row r="2822" spans="68:117" ht="15" hidden="1" customHeight="1">
      <c r="BP2822" s="236">
        <f ca="1"/>
        <v>1.94722222222222</v>
      </c>
      <c r="DL2822" s="1"/>
      <c r="DM2822" s="1"/>
    </row>
    <row r="2823" spans="68:117" ht="15" hidden="1" customHeight="1">
      <c r="BP2823" s="236">
        <f ca="1"/>
        <v>1.9479166666666701</v>
      </c>
      <c r="DL2823" s="1"/>
      <c r="DM2823" s="1"/>
    </row>
    <row r="2824" spans="68:117" ht="15" hidden="1" customHeight="1">
      <c r="BP2824" s="236">
        <f ca="1"/>
        <v>1.94861111111111</v>
      </c>
      <c r="DL2824" s="1"/>
      <c r="DM2824" s="1"/>
    </row>
    <row r="2825" spans="68:117" ht="15" hidden="1" customHeight="1">
      <c r="BP2825" s="236">
        <f ca="1"/>
        <v>1.9493055555555601</v>
      </c>
      <c r="DL2825" s="1"/>
      <c r="DM2825" s="1"/>
    </row>
    <row r="2826" spans="68:117" ht="15" hidden="1" customHeight="1">
      <c r="BP2826" s="236">
        <f ca="1"/>
        <v>1.95</v>
      </c>
      <c r="DL2826" s="1"/>
      <c r="DM2826" s="1"/>
    </row>
    <row r="2827" spans="68:117" ht="15" hidden="1" customHeight="1">
      <c r="BP2827" s="236">
        <f ca="1"/>
        <v>1.9506944444444401</v>
      </c>
      <c r="DL2827" s="1"/>
      <c r="DM2827" s="1"/>
    </row>
    <row r="2828" spans="68:117" ht="15" hidden="1" customHeight="1">
      <c r="BP2828" s="236">
        <f ca="1"/>
        <v>1.9513888888888899</v>
      </c>
      <c r="DL2828" s="1"/>
      <c r="DM2828" s="1"/>
    </row>
    <row r="2829" spans="68:117" ht="15" hidden="1" customHeight="1">
      <c r="BP2829" s="236">
        <f ca="1"/>
        <v>1.9520833333333301</v>
      </c>
      <c r="DL2829" s="1"/>
      <c r="DM2829" s="1"/>
    </row>
    <row r="2830" spans="68:117" ht="15" hidden="1" customHeight="1">
      <c r="BP2830" s="236">
        <f ca="1"/>
        <v>1.9527777777777799</v>
      </c>
      <c r="DL2830" s="1"/>
      <c r="DM2830" s="1"/>
    </row>
    <row r="2831" spans="68:117" ht="15" hidden="1" customHeight="1">
      <c r="BP2831" s="236">
        <f ca="1"/>
        <v>1.9534722222222201</v>
      </c>
      <c r="DL2831" s="1"/>
      <c r="DM2831" s="1"/>
    </row>
    <row r="2832" spans="68:117" ht="15" hidden="1" customHeight="1">
      <c r="BP2832" s="236">
        <f ca="1"/>
        <v>1.9541666666666699</v>
      </c>
      <c r="DL2832" s="1"/>
      <c r="DM2832" s="1"/>
    </row>
    <row r="2833" spans="68:117" ht="15" hidden="1" customHeight="1">
      <c r="BP2833" s="236">
        <f ca="1"/>
        <v>1.9548611111111101</v>
      </c>
      <c r="DL2833" s="1"/>
      <c r="DM2833" s="1"/>
    </row>
    <row r="2834" spans="68:117" ht="15" hidden="1" customHeight="1">
      <c r="BP2834" s="236">
        <f ca="1"/>
        <v>1.9555555555555599</v>
      </c>
      <c r="DL2834" s="1"/>
      <c r="DM2834" s="1"/>
    </row>
    <row r="2835" spans="68:117" ht="15" hidden="1" customHeight="1">
      <c r="BP2835" s="236">
        <f ca="1"/>
        <v>1.95625</v>
      </c>
      <c r="DL2835" s="1"/>
      <c r="DM2835" s="1"/>
    </row>
    <row r="2836" spans="68:117" ht="15" hidden="1" customHeight="1">
      <c r="BP2836" s="236">
        <f ca="1"/>
        <v>1.9569444444444399</v>
      </c>
      <c r="DL2836" s="1"/>
      <c r="DM2836" s="1"/>
    </row>
    <row r="2837" spans="68:117" ht="15" hidden="1" customHeight="1">
      <c r="BP2837" s="236">
        <f ca="1"/>
        <v>1.95763888888889</v>
      </c>
      <c r="DL2837" s="1"/>
      <c r="DM2837" s="1"/>
    </row>
    <row r="2838" spans="68:117" ht="15" hidden="1" customHeight="1">
      <c r="BP2838" s="236">
        <f ca="1"/>
        <v>1.9583333333333299</v>
      </c>
      <c r="DL2838" s="1"/>
      <c r="DM2838" s="1"/>
    </row>
    <row r="2839" spans="68:117" ht="15" hidden="1" customHeight="1">
      <c r="BP2839" s="236">
        <f ca="1"/>
        <v>1.95902777777778</v>
      </c>
      <c r="DL2839" s="1"/>
      <c r="DM2839" s="1"/>
    </row>
    <row r="2840" spans="68:117" ht="15" hidden="1" customHeight="1">
      <c r="BP2840" s="236">
        <f ca="1"/>
        <v>1.9597222222222199</v>
      </c>
      <c r="DL2840" s="1"/>
      <c r="DM2840" s="1"/>
    </row>
    <row r="2841" spans="68:117" ht="15" hidden="1" customHeight="1">
      <c r="BP2841" s="236">
        <f ca="1"/>
        <v>1.96041666666667</v>
      </c>
      <c r="DL2841" s="1"/>
      <c r="DM2841" s="1"/>
    </row>
    <row r="2842" spans="68:117" ht="15" hidden="1" customHeight="1">
      <c r="BP2842" s="236">
        <f ca="1"/>
        <v>1.9611111111111099</v>
      </c>
      <c r="DL2842" s="1"/>
      <c r="DM2842" s="1"/>
    </row>
    <row r="2843" spans="68:117" ht="15" hidden="1" customHeight="1">
      <c r="BP2843" s="236">
        <f ca="1"/>
        <v>1.96180555555556</v>
      </c>
      <c r="DL2843" s="1"/>
      <c r="DM2843" s="1"/>
    </row>
    <row r="2844" spans="68:117" ht="15" hidden="1" customHeight="1">
      <c r="BP2844" s="236">
        <f ca="1"/>
        <v>1.9624999999999999</v>
      </c>
      <c r="DL2844" s="1"/>
      <c r="DM2844" s="1"/>
    </row>
    <row r="2845" spans="68:117" ht="15" hidden="1" customHeight="1">
      <c r="BP2845" s="236">
        <f ca="1"/>
        <v>1.96319444444444</v>
      </c>
      <c r="DL2845" s="1"/>
      <c r="DM2845" s="1"/>
    </row>
    <row r="2846" spans="68:117" ht="15" hidden="1" customHeight="1">
      <c r="BP2846" s="236">
        <f ca="1"/>
        <v>1.9638888888888899</v>
      </c>
      <c r="DL2846" s="1"/>
      <c r="DM2846" s="1"/>
    </row>
    <row r="2847" spans="68:117" ht="15" hidden="1" customHeight="1">
      <c r="BP2847" s="236">
        <f ca="1"/>
        <v>1.96458333333333</v>
      </c>
      <c r="DL2847" s="1"/>
      <c r="DM2847" s="1"/>
    </row>
    <row r="2848" spans="68:117" ht="15" hidden="1" customHeight="1">
      <c r="BP2848" s="236">
        <f ca="1"/>
        <v>1.9652777777777799</v>
      </c>
      <c r="DL2848" s="1"/>
      <c r="DM2848" s="1"/>
    </row>
    <row r="2849" spans="68:117" ht="15" hidden="1" customHeight="1">
      <c r="BP2849" s="236">
        <f ca="1"/>
        <v>1.96597222222222</v>
      </c>
      <c r="DL2849" s="1"/>
      <c r="DM2849" s="1"/>
    </row>
    <row r="2850" spans="68:117" ht="15" hidden="1" customHeight="1">
      <c r="BP2850" s="236">
        <f ca="1"/>
        <v>1.9666666666666699</v>
      </c>
      <c r="DL2850" s="1"/>
      <c r="DM2850" s="1"/>
    </row>
    <row r="2851" spans="68:117" ht="15" hidden="1" customHeight="1">
      <c r="BP2851" s="236">
        <f ca="1"/>
        <v>1.96736111111111</v>
      </c>
      <c r="DL2851" s="1"/>
      <c r="DM2851" s="1"/>
    </row>
    <row r="2852" spans="68:117" ht="15" hidden="1" customHeight="1">
      <c r="BP2852" s="236">
        <f ca="1"/>
        <v>1.9680555555555601</v>
      </c>
      <c r="DL2852" s="1"/>
      <c r="DM2852" s="1"/>
    </row>
    <row r="2853" spans="68:117" ht="15" hidden="1" customHeight="1">
      <c r="BP2853" s="236">
        <f ca="1"/>
        <v>1.96875</v>
      </c>
      <c r="DL2853" s="1"/>
      <c r="DM2853" s="1"/>
    </row>
    <row r="2854" spans="68:117" ht="15" hidden="1" customHeight="1">
      <c r="BP2854" s="236">
        <f ca="1"/>
        <v>1.9694444444444399</v>
      </c>
      <c r="DL2854" s="1"/>
      <c r="DM2854" s="1"/>
    </row>
    <row r="2855" spans="68:117" ht="15" hidden="1" customHeight="1">
      <c r="BP2855" s="236">
        <f ca="1"/>
        <v>1.97013888888889</v>
      </c>
      <c r="DL2855" s="1"/>
      <c r="DM2855" s="1"/>
    </row>
    <row r="2856" spans="68:117" ht="15" hidden="1" customHeight="1">
      <c r="BP2856" s="236">
        <f ca="1"/>
        <v>1.9708333333333301</v>
      </c>
      <c r="DL2856" s="1"/>
      <c r="DM2856" s="1"/>
    </row>
    <row r="2857" spans="68:117" ht="15" hidden="1" customHeight="1">
      <c r="BP2857" s="236">
        <f ca="1"/>
        <v>1.97152777777778</v>
      </c>
      <c r="DL2857" s="1"/>
      <c r="DM2857" s="1"/>
    </row>
    <row r="2858" spans="68:117" ht="15" hidden="1" customHeight="1">
      <c r="BP2858" s="236">
        <f ca="1"/>
        <v>1.9722222222222201</v>
      </c>
      <c r="DL2858" s="1"/>
      <c r="DM2858" s="1"/>
    </row>
    <row r="2859" spans="68:117" ht="15" hidden="1" customHeight="1">
      <c r="BP2859" s="236">
        <f ca="1"/>
        <v>1.97291666666667</v>
      </c>
      <c r="DL2859" s="1"/>
      <c r="DM2859" s="1"/>
    </row>
    <row r="2860" spans="68:117" ht="15" hidden="1" customHeight="1">
      <c r="BP2860" s="236">
        <f ca="1"/>
        <v>1.9736111111111101</v>
      </c>
      <c r="DL2860" s="1"/>
      <c r="DM2860" s="1"/>
    </row>
    <row r="2861" spans="68:117" ht="15" hidden="1" customHeight="1">
      <c r="BP2861" s="236">
        <f ca="1"/>
        <v>1.97430555555556</v>
      </c>
      <c r="DL2861" s="1"/>
      <c r="DM2861" s="1"/>
    </row>
    <row r="2862" spans="68:117" ht="15" hidden="1" customHeight="1">
      <c r="BP2862" s="236">
        <f ca="1"/>
        <v>1.9750000000000001</v>
      </c>
      <c r="DL2862" s="1"/>
      <c r="DM2862" s="1"/>
    </row>
    <row r="2863" spans="68:117" ht="15" hidden="1" customHeight="1">
      <c r="BP2863" s="236">
        <f ca="1"/>
        <v>1.97569444444444</v>
      </c>
      <c r="DL2863" s="1"/>
      <c r="DM2863" s="1"/>
    </row>
    <row r="2864" spans="68:117" ht="15" hidden="1" customHeight="1">
      <c r="BP2864" s="236">
        <f ca="1"/>
        <v>1.9763888888888901</v>
      </c>
      <c r="DL2864" s="1"/>
      <c r="DM2864" s="1"/>
    </row>
    <row r="2865" spans="68:117" ht="15" hidden="1" customHeight="1">
      <c r="BP2865" s="236">
        <f ca="1"/>
        <v>1.97708333333333</v>
      </c>
      <c r="DL2865" s="1"/>
      <c r="DM2865" s="1"/>
    </row>
    <row r="2866" spans="68:117" ht="15" hidden="1" customHeight="1">
      <c r="BP2866" s="236">
        <f ca="1"/>
        <v>1.9777777777777801</v>
      </c>
      <c r="DL2866" s="1"/>
      <c r="DM2866" s="1"/>
    </row>
    <row r="2867" spans="68:117" ht="15" hidden="1" customHeight="1">
      <c r="BP2867" s="236">
        <f ca="1"/>
        <v>1.97847222222222</v>
      </c>
      <c r="DL2867" s="1"/>
      <c r="DM2867" s="1"/>
    </row>
    <row r="2868" spans="68:117" ht="15" hidden="1" customHeight="1">
      <c r="BP2868" s="236">
        <f ca="1"/>
        <v>1.9791666666666701</v>
      </c>
      <c r="DL2868" s="1"/>
      <c r="DM2868" s="1"/>
    </row>
    <row r="2869" spans="68:117" ht="15" hidden="1" customHeight="1">
      <c r="BP2869" s="236">
        <f ca="1"/>
        <v>1.97986111111111</v>
      </c>
      <c r="DL2869" s="1"/>
      <c r="DM2869" s="1"/>
    </row>
    <row r="2870" spans="68:117" ht="15" hidden="1" customHeight="1">
      <c r="BP2870" s="236">
        <f ca="1"/>
        <v>1.9805555555555601</v>
      </c>
      <c r="DL2870" s="1"/>
      <c r="DM2870" s="1"/>
    </row>
    <row r="2871" spans="68:117" ht="15" hidden="1" customHeight="1">
      <c r="BP2871" s="236">
        <f ca="1"/>
        <v>1.98125</v>
      </c>
      <c r="DL2871" s="1"/>
      <c r="DM2871" s="1"/>
    </row>
    <row r="2872" spans="68:117" ht="15" hidden="1" customHeight="1">
      <c r="BP2872" s="236">
        <f ca="1"/>
        <v>1.9819444444444401</v>
      </c>
      <c r="DL2872" s="1"/>
      <c r="DM2872" s="1"/>
    </row>
    <row r="2873" spans="68:117" ht="15" hidden="1" customHeight="1">
      <c r="BP2873" s="236">
        <f ca="1"/>
        <v>1.9826388888888899</v>
      </c>
      <c r="DL2873" s="1"/>
      <c r="DM2873" s="1"/>
    </row>
    <row r="2874" spans="68:117" ht="15" hidden="1" customHeight="1">
      <c r="BP2874" s="236">
        <f ca="1"/>
        <v>1.9833333333333301</v>
      </c>
      <c r="DL2874" s="1"/>
      <c r="DM2874" s="1"/>
    </row>
    <row r="2875" spans="68:117" ht="15" hidden="1" customHeight="1">
      <c r="BP2875" s="236">
        <f ca="1"/>
        <v>1.9840277777777799</v>
      </c>
      <c r="DL2875" s="1"/>
      <c r="DM2875" s="1"/>
    </row>
    <row r="2876" spans="68:117" ht="15" hidden="1" customHeight="1">
      <c r="BP2876" s="236">
        <f ca="1"/>
        <v>1.9847222222222201</v>
      </c>
      <c r="DL2876" s="1"/>
      <c r="DM2876" s="1"/>
    </row>
    <row r="2877" spans="68:117" ht="15" hidden="1" customHeight="1">
      <c r="BP2877" s="236">
        <f ca="1"/>
        <v>1.9854166666666699</v>
      </c>
      <c r="DL2877" s="1"/>
      <c r="DM2877" s="1"/>
    </row>
    <row r="2878" spans="68:117" ht="15" hidden="1" customHeight="1">
      <c r="BP2878" s="236">
        <f ca="1"/>
        <v>1.9861111111111101</v>
      </c>
      <c r="DL2878" s="1"/>
      <c r="DM2878" s="1"/>
    </row>
    <row r="2879" spans="68:117" ht="15" hidden="1" customHeight="1">
      <c r="BP2879" s="236">
        <f ca="1"/>
        <v>1.9868055555555599</v>
      </c>
      <c r="DL2879" s="1"/>
      <c r="DM2879" s="1"/>
    </row>
    <row r="2880" spans="68:117" ht="15" hidden="1" customHeight="1">
      <c r="BP2880" s="236">
        <f ca="1"/>
        <v>1.9875</v>
      </c>
      <c r="DL2880" s="1"/>
      <c r="DM2880" s="1"/>
    </row>
    <row r="2881" spans="68:117" ht="15" hidden="1" customHeight="1">
      <c r="BP2881" s="236">
        <f ca="1"/>
        <v>1.9881944444444399</v>
      </c>
      <c r="DL2881" s="1"/>
      <c r="DM2881" s="1"/>
    </row>
    <row r="2882" spans="68:117" ht="15" hidden="1" customHeight="1">
      <c r="BP2882" s="236">
        <f ca="1"/>
        <v>1.98888888888889</v>
      </c>
      <c r="DL2882" s="1"/>
      <c r="DM2882" s="1"/>
    </row>
    <row r="2883" spans="68:117" ht="15" hidden="1" customHeight="1">
      <c r="BP2883" s="236">
        <f ca="1"/>
        <v>1.9895833333333299</v>
      </c>
      <c r="DL2883" s="1"/>
      <c r="DM2883" s="1"/>
    </row>
    <row r="2884" spans="68:117" ht="15" hidden="1" customHeight="1">
      <c r="BP2884" s="236">
        <f ca="1"/>
        <v>1.99027777777778</v>
      </c>
      <c r="DL2884" s="1"/>
      <c r="DM2884" s="1"/>
    </row>
    <row r="2885" spans="68:117" ht="15" hidden="1" customHeight="1">
      <c r="BP2885" s="236">
        <f ca="1"/>
        <v>1.9909722222222199</v>
      </c>
      <c r="DL2885" s="1"/>
      <c r="DM2885" s="1"/>
    </row>
    <row r="2886" spans="68:117" ht="15" hidden="1" customHeight="1">
      <c r="BP2886" s="236">
        <f ca="1"/>
        <v>1.99166666666667</v>
      </c>
      <c r="DL2886" s="1"/>
      <c r="DM2886" s="1"/>
    </row>
    <row r="2887" spans="68:117" ht="15" hidden="1" customHeight="1">
      <c r="BP2887" s="236">
        <f ca="1"/>
        <v>1.9923611111111099</v>
      </c>
      <c r="DL2887" s="1"/>
      <c r="DM2887" s="1"/>
    </row>
    <row r="2888" spans="68:117" ht="15" hidden="1" customHeight="1">
      <c r="BP2888" s="236">
        <f ca="1"/>
        <v>1.99305555555556</v>
      </c>
      <c r="DL2888" s="1"/>
      <c r="DM2888" s="1"/>
    </row>
    <row r="2889" spans="68:117" ht="15" hidden="1" customHeight="1">
      <c r="BP2889" s="236">
        <f ca="1"/>
        <v>1.9937499999999999</v>
      </c>
      <c r="DL2889" s="1"/>
      <c r="DM2889" s="1"/>
    </row>
    <row r="2890" spans="68:117" ht="15" hidden="1" customHeight="1">
      <c r="BP2890" s="236">
        <f ca="1"/>
        <v>1.99444444444444</v>
      </c>
      <c r="DL2890" s="1"/>
      <c r="DM2890" s="1"/>
    </row>
    <row r="2891" spans="68:117" ht="15" hidden="1" customHeight="1">
      <c r="BP2891" s="236">
        <f ca="1"/>
        <v>1.9951388888888899</v>
      </c>
      <c r="DL2891" s="1"/>
      <c r="DM2891" s="1"/>
    </row>
    <row r="2892" spans="68:117" ht="15" hidden="1" customHeight="1">
      <c r="BP2892" s="236">
        <f ca="1"/>
        <v>1.99583333333333</v>
      </c>
      <c r="DL2892" s="1"/>
      <c r="DM2892" s="1"/>
    </row>
    <row r="2893" spans="68:117" ht="15" hidden="1" customHeight="1">
      <c r="BP2893" s="236">
        <f ca="1"/>
        <v>1.9965277777777799</v>
      </c>
      <c r="DL2893" s="1"/>
      <c r="DM2893" s="1"/>
    </row>
    <row r="2894" spans="68:117" ht="15" hidden="1" customHeight="1">
      <c r="BP2894" s="236">
        <f ca="1"/>
        <v>1.99722222222222</v>
      </c>
      <c r="DL2894" s="1"/>
      <c r="DM2894" s="1"/>
    </row>
    <row r="2895" spans="68:117" ht="15" hidden="1" customHeight="1">
      <c r="BP2895" s="236">
        <f ca="1"/>
        <v>1.9979166666666699</v>
      </c>
      <c r="DL2895" s="1"/>
      <c r="DM2895" s="1"/>
    </row>
    <row r="2896" spans="68:117" ht="15" hidden="1" customHeight="1">
      <c r="BP2896" s="236">
        <f ca="1"/>
        <v>1.99861111111111</v>
      </c>
      <c r="DL2896" s="1"/>
      <c r="DM2896" s="1"/>
    </row>
    <row r="2897" spans="68:117" ht="15" hidden="1" customHeight="1">
      <c r="BP2897" s="236">
        <f ca="1"/>
        <v>1.9993055555555601</v>
      </c>
      <c r="DL2897" s="1"/>
      <c r="DM2897" s="1"/>
    </row>
    <row r="2898" spans="68:117" ht="15" hidden="1" customHeight="1">
      <c r="BP2898" s="236">
        <f ca="1"/>
        <v>2</v>
      </c>
      <c r="DL2898" s="1"/>
      <c r="DM2898" s="1"/>
    </row>
    <row r="2899" spans="68:117" ht="15" hidden="1" customHeight="1">
      <c r="BP2899" s="236">
        <f ca="1"/>
        <v>2.0006944444444401</v>
      </c>
      <c r="DL2899" s="1"/>
      <c r="DM2899" s="1"/>
    </row>
    <row r="2900" spans="68:117" ht="15" hidden="1" customHeight="1">
      <c r="BP2900" s="236">
        <f ca="1"/>
        <v>2.00138888888889</v>
      </c>
      <c r="DL2900" s="1"/>
      <c r="DM2900" s="1"/>
    </row>
    <row r="2901" spans="68:117" ht="15" hidden="1" customHeight="1">
      <c r="BP2901" s="236">
        <f ca="1"/>
        <v>2.0020833333333301</v>
      </c>
      <c r="DL2901" s="1"/>
      <c r="DM2901" s="1"/>
    </row>
    <row r="2902" spans="68:117" ht="15" hidden="1" customHeight="1">
      <c r="BP2902" s="236">
        <f ca="1"/>
        <v>2.00277777777778</v>
      </c>
      <c r="DL2902" s="1"/>
      <c r="DM2902" s="1"/>
    </row>
    <row r="2903" spans="68:117" ht="15" hidden="1" customHeight="1">
      <c r="BP2903" s="236">
        <f ca="1"/>
        <v>2.0034722222222201</v>
      </c>
      <c r="DL2903" s="1"/>
      <c r="DM2903" s="1"/>
    </row>
    <row r="2904" spans="68:117" ht="15" hidden="1" customHeight="1">
      <c r="BP2904" s="236">
        <f ca="1"/>
        <v>2.00416666666667</v>
      </c>
      <c r="DL2904" s="1"/>
      <c r="DM2904" s="1"/>
    </row>
    <row r="2905" spans="68:117" ht="15" hidden="1" customHeight="1">
      <c r="BP2905" s="236">
        <f ca="1"/>
        <v>2.0048611111111101</v>
      </c>
      <c r="DL2905" s="1"/>
      <c r="DM2905" s="1"/>
    </row>
    <row r="2906" spans="68:117" ht="15" hidden="1" customHeight="1">
      <c r="BP2906" s="236">
        <f ca="1"/>
        <v>2.00555555555556</v>
      </c>
      <c r="DL2906" s="1"/>
      <c r="DM2906" s="1"/>
    </row>
    <row r="2907" spans="68:117" ht="15" hidden="1" customHeight="1">
      <c r="BP2907" s="236">
        <f ca="1"/>
        <v>2.0062500000000001</v>
      </c>
      <c r="DL2907" s="1"/>
      <c r="DM2907" s="1"/>
    </row>
    <row r="2908" spans="68:117" ht="15" hidden="1" customHeight="1">
      <c r="BP2908" s="236">
        <f ca="1"/>
        <v>2.0069444444444402</v>
      </c>
      <c r="DL2908" s="1"/>
      <c r="DM2908" s="1"/>
    </row>
    <row r="2909" spans="68:117" ht="15" hidden="1" customHeight="1">
      <c r="BP2909" s="236">
        <f ca="1"/>
        <v>2.0076388888888901</v>
      </c>
      <c r="DL2909" s="1"/>
      <c r="DM2909" s="1"/>
    </row>
    <row r="2910" spans="68:117" ht="15" hidden="1" customHeight="1">
      <c r="BP2910" s="236">
        <f ca="1"/>
        <v>2.0083333333333302</v>
      </c>
      <c r="DL2910" s="1"/>
      <c r="DM2910" s="1"/>
    </row>
    <row r="2911" spans="68:117" ht="15" hidden="1" customHeight="1">
      <c r="BP2911" s="236">
        <f ca="1"/>
        <v>2.0090277777777801</v>
      </c>
      <c r="DL2911" s="1"/>
      <c r="DM2911" s="1"/>
    </row>
    <row r="2912" spans="68:117" ht="15" hidden="1" customHeight="1">
      <c r="BP2912" s="236">
        <f ca="1"/>
        <v>2.0097222222222202</v>
      </c>
      <c r="DL2912" s="1"/>
      <c r="DM2912" s="1"/>
    </row>
    <row r="2913" spans="68:117" ht="15" hidden="1" customHeight="1">
      <c r="BP2913" s="236">
        <f ca="1"/>
        <v>2.0104166666666701</v>
      </c>
      <c r="DL2913" s="1"/>
      <c r="DM2913" s="1"/>
    </row>
    <row r="2914" spans="68:117" ht="15" hidden="1" customHeight="1">
      <c r="BP2914" s="236">
        <f ca="1"/>
        <v>2.0111111111111102</v>
      </c>
      <c r="DL2914" s="1"/>
      <c r="DM2914" s="1"/>
    </row>
    <row r="2915" spans="68:117" ht="15" hidden="1" customHeight="1">
      <c r="BP2915" s="236">
        <f ca="1"/>
        <v>2.0118055555555601</v>
      </c>
      <c r="DL2915" s="1"/>
      <c r="DM2915" s="1"/>
    </row>
    <row r="2916" spans="68:117" ht="15" hidden="1" customHeight="1">
      <c r="BP2916" s="236">
        <f ca="1"/>
        <v>2.0125000000000002</v>
      </c>
      <c r="DL2916" s="1"/>
      <c r="DM2916" s="1"/>
    </row>
    <row r="2917" spans="68:117" ht="15" hidden="1" customHeight="1">
      <c r="BP2917" s="236">
        <f ca="1"/>
        <v>2.0131944444444398</v>
      </c>
      <c r="DL2917" s="1"/>
      <c r="DM2917" s="1"/>
    </row>
    <row r="2918" spans="68:117" ht="15" hidden="1" customHeight="1">
      <c r="BP2918" s="236">
        <f ca="1"/>
        <v>2.0138888888888902</v>
      </c>
      <c r="DL2918" s="1"/>
      <c r="DM2918" s="1"/>
    </row>
    <row r="2919" spans="68:117" ht="15" hidden="1" customHeight="1">
      <c r="BP2919" s="236">
        <f ca="1"/>
        <v>2.0145833333333298</v>
      </c>
      <c r="DL2919" s="1"/>
      <c r="DM2919" s="1"/>
    </row>
    <row r="2920" spans="68:117" ht="15" hidden="1" customHeight="1">
      <c r="BP2920" s="236">
        <f ca="1"/>
        <v>2.0152777777777802</v>
      </c>
      <c r="DL2920" s="1"/>
      <c r="DM2920" s="1"/>
    </row>
    <row r="2921" spans="68:117" ht="15" hidden="1" customHeight="1">
      <c r="BP2921" s="236">
        <f ca="1"/>
        <v>2.0159722222222198</v>
      </c>
      <c r="DL2921" s="1"/>
      <c r="DM2921" s="1"/>
    </row>
    <row r="2922" spans="68:117" ht="15" hidden="1" customHeight="1">
      <c r="BP2922" s="236">
        <f ca="1"/>
        <v>2.0166666666666702</v>
      </c>
      <c r="DL2922" s="1"/>
      <c r="DM2922" s="1"/>
    </row>
    <row r="2923" spans="68:117" ht="15" hidden="1" customHeight="1">
      <c r="BP2923" s="236">
        <f ca="1"/>
        <v>2.0173611111111098</v>
      </c>
      <c r="DL2923" s="1"/>
      <c r="DM2923" s="1"/>
    </row>
    <row r="2924" spans="68:117" ht="15" hidden="1" customHeight="1">
      <c r="BP2924" s="236">
        <f ca="1"/>
        <v>2.0180555555555602</v>
      </c>
      <c r="DL2924" s="1"/>
      <c r="DM2924" s="1"/>
    </row>
    <row r="2925" spans="68:117" ht="15" hidden="1" customHeight="1">
      <c r="BP2925" s="236">
        <f ca="1"/>
        <v>2.0187499999999998</v>
      </c>
      <c r="DL2925" s="1"/>
      <c r="DM2925" s="1"/>
    </row>
    <row r="2926" spans="68:117" ht="15" hidden="1" customHeight="1">
      <c r="BP2926" s="236">
        <f ca="1"/>
        <v>2.0194444444444399</v>
      </c>
      <c r="DL2926" s="1"/>
      <c r="DM2926" s="1"/>
    </row>
    <row r="2927" spans="68:117" ht="15" hidden="1" customHeight="1">
      <c r="BP2927" s="236">
        <f ca="1"/>
        <v>2.0201388888888898</v>
      </c>
      <c r="DL2927" s="1"/>
      <c r="DM2927" s="1"/>
    </row>
    <row r="2928" spans="68:117" ht="15" hidden="1" customHeight="1">
      <c r="BP2928" s="236">
        <f ca="1"/>
        <v>2.0208333333333299</v>
      </c>
      <c r="DL2928" s="1"/>
      <c r="DM2928" s="1"/>
    </row>
    <row r="2929" spans="68:117" ht="15" hidden="1" customHeight="1">
      <c r="BP2929" s="236">
        <f ca="1"/>
        <v>2.0215277777777798</v>
      </c>
      <c r="DL2929" s="1"/>
      <c r="DM2929" s="1"/>
    </row>
    <row r="2930" spans="68:117" ht="15" hidden="1" customHeight="1">
      <c r="BP2930" s="236">
        <f ca="1"/>
        <v>2.0222222222222199</v>
      </c>
      <c r="DL2930" s="1"/>
      <c r="DM2930" s="1"/>
    </row>
    <row r="2931" spans="68:117" ht="15" hidden="1" customHeight="1">
      <c r="BP2931" s="236">
        <f ca="1"/>
        <v>2.0229166666666698</v>
      </c>
      <c r="DL2931" s="1"/>
      <c r="DM2931" s="1"/>
    </row>
    <row r="2932" spans="68:117" ht="15" hidden="1" customHeight="1">
      <c r="BP2932" s="236">
        <f ca="1"/>
        <v>2.0236111111111099</v>
      </c>
      <c r="DL2932" s="1"/>
      <c r="DM2932" s="1"/>
    </row>
    <row r="2933" spans="68:117" ht="15" hidden="1" customHeight="1">
      <c r="BP2933" s="236">
        <f ca="1"/>
        <v>2.0243055555555598</v>
      </c>
      <c r="DL2933" s="1"/>
      <c r="DM2933" s="1"/>
    </row>
    <row r="2934" spans="68:117" ht="15" hidden="1" customHeight="1">
      <c r="BP2934" s="236">
        <f ca="1"/>
        <v>2.0249999999999999</v>
      </c>
      <c r="DL2934" s="1"/>
      <c r="DM2934" s="1"/>
    </row>
    <row r="2935" spans="68:117" ht="15" hidden="1" customHeight="1">
      <c r="BP2935" s="236">
        <f ca="1"/>
        <v>2.02569444444444</v>
      </c>
      <c r="DL2935" s="1"/>
      <c r="DM2935" s="1"/>
    </row>
    <row r="2936" spans="68:117" ht="15" hidden="1" customHeight="1">
      <c r="BP2936" s="236">
        <f ca="1"/>
        <v>2.0263888888888899</v>
      </c>
      <c r="DL2936" s="1"/>
      <c r="DM2936" s="1"/>
    </row>
    <row r="2937" spans="68:117" ht="15" hidden="1" customHeight="1">
      <c r="BP2937" s="236">
        <f ca="1"/>
        <v>2.02708333333333</v>
      </c>
      <c r="DL2937" s="1"/>
      <c r="DM2937" s="1"/>
    </row>
    <row r="2938" spans="68:117" ht="15" hidden="1" customHeight="1">
      <c r="BP2938" s="236">
        <f ca="1"/>
        <v>2.0277777777777799</v>
      </c>
      <c r="DL2938" s="1"/>
      <c r="DM2938" s="1"/>
    </row>
    <row r="2939" spans="68:117" ht="15" hidden="1" customHeight="1">
      <c r="BP2939" s="236">
        <f ca="1"/>
        <v>2.02847222222222</v>
      </c>
      <c r="DL2939" s="1"/>
      <c r="DM2939" s="1"/>
    </row>
    <row r="2940" spans="68:117" ht="15" hidden="1" customHeight="1">
      <c r="BP2940" s="236">
        <f ca="1"/>
        <v>2.0291666666666699</v>
      </c>
      <c r="DL2940" s="1"/>
      <c r="DM2940" s="1"/>
    </row>
    <row r="2941" spans="68:117" ht="15" hidden="1" customHeight="1">
      <c r="BP2941" s="236">
        <f ca="1"/>
        <v>2.02986111111111</v>
      </c>
      <c r="DL2941" s="1"/>
      <c r="DM2941" s="1"/>
    </row>
    <row r="2942" spans="68:117" ht="15" hidden="1" customHeight="1">
      <c r="BP2942" s="236">
        <f ca="1"/>
        <v>2.0305555555555599</v>
      </c>
      <c r="DL2942" s="1"/>
      <c r="DM2942" s="1"/>
    </row>
    <row r="2943" spans="68:117" ht="15" hidden="1" customHeight="1">
      <c r="BP2943" s="236">
        <f ca="1"/>
        <v>2.03125</v>
      </c>
      <c r="DL2943" s="1"/>
      <c r="DM2943" s="1"/>
    </row>
    <row r="2944" spans="68:117" ht="15" hidden="1" customHeight="1">
      <c r="BP2944" s="236">
        <f ca="1"/>
        <v>2.0319444444444401</v>
      </c>
      <c r="DL2944" s="1"/>
      <c r="DM2944" s="1"/>
    </row>
    <row r="2945" spans="68:117" ht="15" hidden="1" customHeight="1">
      <c r="BP2945" s="236">
        <f ca="1"/>
        <v>2.03263888888889</v>
      </c>
      <c r="DL2945" s="1"/>
      <c r="DM2945" s="1"/>
    </row>
    <row r="2946" spans="68:117" ht="15" hidden="1" customHeight="1">
      <c r="BP2946" s="236">
        <f ca="1"/>
        <v>2.0333333333333301</v>
      </c>
      <c r="DL2946" s="1"/>
      <c r="DM2946" s="1"/>
    </row>
    <row r="2947" spans="68:117" ht="15" hidden="1" customHeight="1">
      <c r="BP2947" s="236">
        <f ca="1"/>
        <v>2.03402777777778</v>
      </c>
      <c r="DL2947" s="1"/>
      <c r="DM2947" s="1"/>
    </row>
    <row r="2948" spans="68:117" ht="15" hidden="1" customHeight="1">
      <c r="BP2948" s="236">
        <f ca="1"/>
        <v>2.0347222222222201</v>
      </c>
      <c r="DL2948" s="1"/>
      <c r="DM2948" s="1"/>
    </row>
    <row r="2949" spans="68:117" ht="15" hidden="1" customHeight="1">
      <c r="BP2949" s="236">
        <f ca="1"/>
        <v>2.03541666666667</v>
      </c>
      <c r="DL2949" s="1"/>
      <c r="DM2949" s="1"/>
    </row>
    <row r="2950" spans="68:117" ht="15" hidden="1" customHeight="1">
      <c r="BP2950" s="236">
        <f ca="1"/>
        <v>2.0361111111111101</v>
      </c>
      <c r="DL2950" s="1"/>
      <c r="DM2950" s="1"/>
    </row>
    <row r="2951" spans="68:117" ht="15" hidden="1" customHeight="1">
      <c r="BP2951" s="236">
        <f ca="1"/>
        <v>2.03680555555556</v>
      </c>
      <c r="DL2951" s="1"/>
      <c r="DM2951" s="1"/>
    </row>
    <row r="2952" spans="68:117" ht="15" hidden="1" customHeight="1">
      <c r="BP2952" s="236">
        <f ca="1"/>
        <v>2.0375000000000001</v>
      </c>
      <c r="DL2952" s="1"/>
      <c r="DM2952" s="1"/>
    </row>
    <row r="2953" spans="68:117" ht="15" hidden="1" customHeight="1">
      <c r="BP2953" s="236">
        <f ca="1"/>
        <v>2.0381944444444402</v>
      </c>
      <c r="DL2953" s="1"/>
      <c r="DM2953" s="1"/>
    </row>
    <row r="2954" spans="68:117" ht="15" hidden="1" customHeight="1">
      <c r="BP2954" s="236">
        <f ca="1"/>
        <v>2.0388888888888901</v>
      </c>
      <c r="DL2954" s="1"/>
      <c r="DM2954" s="1"/>
    </row>
    <row r="2955" spans="68:117" ht="15" hidden="1" customHeight="1">
      <c r="BP2955" s="236">
        <f ca="1"/>
        <v>2.0395833333333302</v>
      </c>
      <c r="DL2955" s="1"/>
      <c r="DM2955" s="1"/>
    </row>
    <row r="2956" spans="68:117" ht="15" hidden="1" customHeight="1">
      <c r="BP2956" s="236">
        <f ca="1"/>
        <v>2.0402777777777801</v>
      </c>
      <c r="DL2956" s="1"/>
      <c r="DM2956" s="1"/>
    </row>
    <row r="2957" spans="68:117" ht="15" hidden="1" customHeight="1">
      <c r="BP2957" s="236">
        <f ca="1"/>
        <v>2.0409722222222202</v>
      </c>
      <c r="DL2957" s="1"/>
      <c r="DM2957" s="1"/>
    </row>
    <row r="2958" spans="68:117" ht="15" hidden="1" customHeight="1">
      <c r="BP2958" s="236">
        <f ca="1"/>
        <v>2.0416666666666701</v>
      </c>
      <c r="DL2958" s="1"/>
      <c r="DM2958" s="1"/>
    </row>
    <row r="2959" spans="68:117" ht="15" hidden="1" customHeight="1">
      <c r="BP2959" s="236">
        <f ca="1"/>
        <v>2.0423611111111102</v>
      </c>
      <c r="DL2959" s="1"/>
      <c r="DM2959" s="1"/>
    </row>
    <row r="2960" spans="68:117" ht="15" hidden="1" customHeight="1">
      <c r="BP2960" s="236">
        <f ca="1"/>
        <v>2.0430555555555601</v>
      </c>
      <c r="DL2960" s="1"/>
      <c r="DM2960" s="1"/>
    </row>
    <row r="2961" spans="68:117" ht="15" hidden="1" customHeight="1">
      <c r="BP2961" s="236">
        <f ca="1"/>
        <v>2.0437500000000002</v>
      </c>
      <c r="DL2961" s="1"/>
      <c r="DM2961" s="1"/>
    </row>
    <row r="2962" spans="68:117" ht="15" hidden="1" customHeight="1">
      <c r="BP2962" s="236">
        <f ca="1"/>
        <v>2.0444444444444398</v>
      </c>
      <c r="DL2962" s="1"/>
      <c r="DM2962" s="1"/>
    </row>
    <row r="2963" spans="68:117" ht="15" hidden="1" customHeight="1">
      <c r="BP2963" s="236">
        <f ca="1"/>
        <v>2.0451388888888902</v>
      </c>
      <c r="DL2963" s="1"/>
      <c r="DM2963" s="1"/>
    </row>
    <row r="2964" spans="68:117" ht="15" hidden="1" customHeight="1">
      <c r="BP2964" s="236">
        <f ca="1"/>
        <v>2.0458333333333298</v>
      </c>
      <c r="DL2964" s="1"/>
      <c r="DM2964" s="1"/>
    </row>
    <row r="2965" spans="68:117" ht="15" hidden="1" customHeight="1">
      <c r="BP2965" s="236">
        <f ca="1"/>
        <v>2.0465277777777802</v>
      </c>
      <c r="DL2965" s="1"/>
      <c r="DM2965" s="1"/>
    </row>
    <row r="2966" spans="68:117" ht="15" hidden="1" customHeight="1">
      <c r="BP2966" s="236">
        <f ca="1"/>
        <v>2.0472222222222198</v>
      </c>
      <c r="DL2966" s="1"/>
      <c r="DM2966" s="1"/>
    </row>
    <row r="2967" spans="68:117" ht="15" hidden="1" customHeight="1">
      <c r="BP2967" s="236">
        <f ca="1"/>
        <v>2.0479166666666702</v>
      </c>
      <c r="DL2967" s="1"/>
      <c r="DM2967" s="1"/>
    </row>
    <row r="2968" spans="68:117" ht="15" hidden="1" customHeight="1">
      <c r="BP2968" s="236">
        <f ca="1"/>
        <v>2.0486111111111098</v>
      </c>
      <c r="DL2968" s="1"/>
      <c r="DM2968" s="1"/>
    </row>
    <row r="2969" spans="68:117" ht="15" hidden="1" customHeight="1">
      <c r="BP2969" s="236">
        <f ca="1"/>
        <v>2.0493055555555602</v>
      </c>
      <c r="DL2969" s="1"/>
      <c r="DM2969" s="1"/>
    </row>
    <row r="2970" spans="68:117" ht="15" hidden="1" customHeight="1">
      <c r="BP2970" s="236">
        <f ca="1"/>
        <v>2.0499999999999998</v>
      </c>
      <c r="DL2970" s="1"/>
      <c r="DM2970" s="1"/>
    </row>
    <row r="2971" spans="68:117" ht="15" hidden="1" customHeight="1">
      <c r="BP2971" s="236">
        <f ca="1"/>
        <v>2.0506944444444399</v>
      </c>
      <c r="DL2971" s="1"/>
      <c r="DM2971" s="1"/>
    </row>
    <row r="2972" spans="68:117" ht="15" hidden="1" customHeight="1">
      <c r="BP2972" s="236">
        <f ca="1"/>
        <v>2.0513888888888898</v>
      </c>
      <c r="DL2972" s="1"/>
      <c r="DM2972" s="1"/>
    </row>
    <row r="2973" spans="68:117" ht="15" hidden="1" customHeight="1">
      <c r="BP2973" s="236">
        <f ca="1"/>
        <v>2.0520833333333299</v>
      </c>
      <c r="DL2973" s="1"/>
      <c r="DM2973" s="1"/>
    </row>
    <row r="2974" spans="68:117" ht="15" hidden="1" customHeight="1">
      <c r="BP2974" s="236">
        <f ca="1"/>
        <v>2.0527777777777798</v>
      </c>
      <c r="DL2974" s="1"/>
      <c r="DM2974" s="1"/>
    </row>
    <row r="2975" spans="68:117" ht="15" hidden="1" customHeight="1">
      <c r="BP2975" s="236">
        <f ca="1"/>
        <v>2.0534722222222199</v>
      </c>
      <c r="DL2975" s="1"/>
      <c r="DM2975" s="1"/>
    </row>
    <row r="2976" spans="68:117" ht="15" hidden="1" customHeight="1">
      <c r="BP2976" s="236">
        <f ca="1"/>
        <v>2.0541666666666698</v>
      </c>
      <c r="DL2976" s="1"/>
      <c r="DM2976" s="1"/>
    </row>
    <row r="2977" spans="68:117" ht="15" hidden="1" customHeight="1">
      <c r="BP2977" s="236">
        <f ca="1"/>
        <v>2.0548611111111099</v>
      </c>
      <c r="DL2977" s="1"/>
      <c r="DM2977" s="1"/>
    </row>
    <row r="2978" spans="68:117" ht="15" hidden="1" customHeight="1">
      <c r="BP2978" s="236">
        <f ca="1"/>
        <v>2.0555555555555598</v>
      </c>
      <c r="DL2978" s="1"/>
      <c r="DM2978" s="1"/>
    </row>
    <row r="2979" spans="68:117" ht="15" hidden="1" customHeight="1">
      <c r="BP2979" s="236">
        <f ca="1"/>
        <v>2.0562499999999999</v>
      </c>
      <c r="DL2979" s="1"/>
      <c r="DM2979" s="1"/>
    </row>
    <row r="2980" spans="68:117" ht="15" hidden="1" customHeight="1">
      <c r="BP2980" s="236">
        <f ca="1"/>
        <v>2.05694444444444</v>
      </c>
      <c r="DL2980" s="1"/>
      <c r="DM2980" s="1"/>
    </row>
    <row r="2981" spans="68:117" ht="15" hidden="1" customHeight="1">
      <c r="BP2981" s="236">
        <f ca="1"/>
        <v>2.0576388888888899</v>
      </c>
      <c r="DL2981" s="1"/>
      <c r="DM2981" s="1"/>
    </row>
    <row r="2982" spans="68:117" ht="15" hidden="1" customHeight="1">
      <c r="BP2982" s="236">
        <f ca="1"/>
        <v>2.05833333333333</v>
      </c>
      <c r="DL2982" s="1"/>
      <c r="DM2982" s="1"/>
    </row>
    <row r="2983" spans="68:117" ht="15" hidden="1" customHeight="1">
      <c r="BP2983" s="236">
        <f ca="1"/>
        <v>2.0590277777777799</v>
      </c>
      <c r="DL2983" s="1"/>
      <c r="DM2983" s="1"/>
    </row>
    <row r="2984" spans="68:117" ht="15" hidden="1" customHeight="1">
      <c r="BP2984" s="236">
        <f ca="1"/>
        <v>2.05972222222222</v>
      </c>
      <c r="DL2984" s="1"/>
      <c r="DM2984" s="1"/>
    </row>
    <row r="2985" spans="68:117" ht="15" hidden="1" customHeight="1">
      <c r="BP2985" s="236">
        <f ca="1"/>
        <v>2.0604166666666699</v>
      </c>
      <c r="DL2985" s="1"/>
      <c r="DM2985" s="1"/>
    </row>
    <row r="2986" spans="68:117" ht="15" hidden="1" customHeight="1">
      <c r="BP2986" s="236">
        <f ca="1"/>
        <v>2.06111111111111</v>
      </c>
      <c r="DL2986" s="1"/>
      <c r="DM2986" s="1"/>
    </row>
    <row r="2987" spans="68:117" ht="15" hidden="1" customHeight="1">
      <c r="BP2987" s="236">
        <f ca="1"/>
        <v>2.0618055555555599</v>
      </c>
      <c r="DL2987" s="1"/>
      <c r="DM2987" s="1"/>
    </row>
    <row r="2988" spans="68:117" ht="15" hidden="1" customHeight="1">
      <c r="BP2988" s="236">
        <f ca="1"/>
        <v>2.0625</v>
      </c>
      <c r="DL2988" s="1"/>
      <c r="DM2988" s="1"/>
    </row>
    <row r="2989" spans="68:117" ht="15" hidden="1" customHeight="1">
      <c r="BP2989" s="236">
        <f ca="1"/>
        <v>2.0631944444444401</v>
      </c>
      <c r="DL2989" s="1"/>
      <c r="DM2989" s="1"/>
    </row>
    <row r="2990" spans="68:117" ht="15" hidden="1" customHeight="1">
      <c r="BP2990" s="236">
        <f ca="1"/>
        <v>2.06388888888889</v>
      </c>
      <c r="DL2990" s="1"/>
      <c r="DM2990" s="1"/>
    </row>
    <row r="2991" spans="68:117" ht="15" hidden="1" customHeight="1">
      <c r="BP2991" s="236">
        <f ca="1"/>
        <v>2.0645833333333301</v>
      </c>
      <c r="DL2991" s="1"/>
      <c r="DM2991" s="1"/>
    </row>
    <row r="2992" spans="68:117" ht="15" hidden="1" customHeight="1">
      <c r="BP2992" s="236">
        <f ca="1"/>
        <v>2.06527777777778</v>
      </c>
      <c r="DL2992" s="1"/>
      <c r="DM2992" s="1"/>
    </row>
    <row r="2993" spans="68:117" ht="15" hidden="1" customHeight="1">
      <c r="BP2993" s="236">
        <f ca="1"/>
        <v>2.0659722222222201</v>
      </c>
      <c r="DL2993" s="1"/>
      <c r="DM2993" s="1"/>
    </row>
    <row r="2994" spans="68:117" ht="15" hidden="1" customHeight="1">
      <c r="BP2994" s="236">
        <f ca="1"/>
        <v>2.06666666666667</v>
      </c>
      <c r="DL2994" s="1"/>
      <c r="DM2994" s="1"/>
    </row>
    <row r="2995" spans="68:117" ht="15" hidden="1" customHeight="1">
      <c r="BP2995" s="236">
        <f ca="1"/>
        <v>2.0673611111111101</v>
      </c>
      <c r="DL2995" s="1"/>
      <c r="DM2995" s="1"/>
    </row>
    <row r="2996" spans="68:117" ht="15" hidden="1" customHeight="1">
      <c r="BP2996" s="236">
        <f ca="1"/>
        <v>2.06805555555556</v>
      </c>
      <c r="DL2996" s="1"/>
      <c r="DM2996" s="1"/>
    </row>
    <row r="2997" spans="68:117" ht="15" hidden="1" customHeight="1">
      <c r="BP2997" s="236">
        <f ca="1"/>
        <v>2.0687500000000001</v>
      </c>
      <c r="DL2997" s="1"/>
      <c r="DM2997" s="1"/>
    </row>
    <row r="2998" spans="68:117" ht="15" hidden="1" customHeight="1">
      <c r="BP2998" s="236">
        <f ca="1"/>
        <v>2.0694444444444402</v>
      </c>
      <c r="DL2998" s="1"/>
      <c r="DM2998" s="1"/>
    </row>
    <row r="2999" spans="68:117" ht="15" hidden="1" customHeight="1">
      <c r="BP2999" s="236">
        <f ca="1"/>
        <v>2.0701388888888901</v>
      </c>
      <c r="DL2999" s="1"/>
      <c r="DM2999" s="1"/>
    </row>
    <row r="3000" spans="68:117" ht="15" hidden="1" customHeight="1">
      <c r="BP3000" s="236">
        <f ca="1"/>
        <v>2.0708333333333302</v>
      </c>
      <c r="DL3000" s="1"/>
      <c r="DM3000" s="1"/>
    </row>
    <row r="3001" spans="68:117" ht="15" hidden="1" customHeight="1">
      <c r="BP3001" s="236">
        <f ca="1"/>
        <v>2.0715277777777801</v>
      </c>
      <c r="DL3001" s="1"/>
      <c r="DM3001" s="1"/>
    </row>
    <row r="3002" spans="68:117" ht="15" hidden="1" customHeight="1">
      <c r="BP3002" s="236">
        <f ca="1"/>
        <v>2.0722222222222202</v>
      </c>
      <c r="DL3002" s="1"/>
      <c r="DM3002" s="1"/>
    </row>
    <row r="3003" spans="68:117" ht="15" hidden="1" customHeight="1">
      <c r="BP3003" s="236">
        <f ca="1"/>
        <v>2.0729166666666701</v>
      </c>
      <c r="DL3003" s="1"/>
      <c r="DM3003" s="1"/>
    </row>
    <row r="3004" spans="68:117" ht="15" hidden="1" customHeight="1">
      <c r="BP3004" s="236">
        <f ca="1"/>
        <v>2.0736111111111102</v>
      </c>
      <c r="DL3004" s="1"/>
      <c r="DM3004" s="1"/>
    </row>
    <row r="3005" spans="68:117" ht="15" hidden="1" customHeight="1">
      <c r="BP3005" s="236">
        <f ca="1"/>
        <v>2.0743055555555601</v>
      </c>
      <c r="DL3005" s="1"/>
      <c r="DM3005" s="1"/>
    </row>
    <row r="3006" spans="68:117" ht="15" hidden="1" customHeight="1">
      <c r="BP3006" s="236">
        <f ca="1"/>
        <v>2.0750000000000002</v>
      </c>
      <c r="DL3006" s="1"/>
      <c r="DM3006" s="1"/>
    </row>
    <row r="3007" spans="68:117" ht="15" hidden="1" customHeight="1">
      <c r="BP3007" s="236">
        <f ca="1"/>
        <v>2.0756944444444398</v>
      </c>
      <c r="DL3007" s="1"/>
      <c r="DM3007" s="1"/>
    </row>
    <row r="3008" spans="68:117" ht="15" hidden="1" customHeight="1">
      <c r="BP3008" s="236">
        <f ca="1"/>
        <v>2.0763888888888902</v>
      </c>
      <c r="DL3008" s="1"/>
      <c r="DM3008" s="1"/>
    </row>
    <row r="3009" spans="68:117" ht="15" hidden="1" customHeight="1">
      <c r="BP3009" s="236">
        <f ca="1"/>
        <v>2.0770833333333298</v>
      </c>
      <c r="DL3009" s="1"/>
      <c r="DM3009" s="1"/>
    </row>
    <row r="3010" spans="68:117" ht="15" hidden="1" customHeight="1">
      <c r="BP3010" s="236">
        <f ca="1"/>
        <v>2.0777777777777802</v>
      </c>
      <c r="DL3010" s="1"/>
      <c r="DM3010" s="1"/>
    </row>
    <row r="3011" spans="68:117" ht="15" hidden="1" customHeight="1">
      <c r="BP3011" s="236">
        <f ca="1"/>
        <v>2.0784722222222198</v>
      </c>
      <c r="DL3011" s="1"/>
      <c r="DM3011" s="1"/>
    </row>
    <row r="3012" spans="68:117" ht="15" hidden="1" customHeight="1">
      <c r="BP3012" s="236">
        <f ca="1"/>
        <v>2.0791666666666702</v>
      </c>
      <c r="DL3012" s="1"/>
      <c r="DM3012" s="1"/>
    </row>
    <row r="3013" spans="68:117" ht="15" hidden="1" customHeight="1">
      <c r="BP3013" s="236">
        <f ca="1"/>
        <v>2.0798611111111098</v>
      </c>
      <c r="DL3013" s="1"/>
      <c r="DM3013" s="1"/>
    </row>
    <row r="3014" spans="68:117" ht="15" hidden="1" customHeight="1">
      <c r="BP3014" s="236">
        <f ca="1"/>
        <v>2.0805555555555602</v>
      </c>
      <c r="DL3014" s="1"/>
      <c r="DM3014" s="1"/>
    </row>
    <row r="3015" spans="68:117" ht="15" hidden="1" customHeight="1">
      <c r="BP3015" s="236">
        <f ca="1"/>
        <v>2.0812499999999998</v>
      </c>
      <c r="DL3015" s="1"/>
      <c r="DM3015" s="1"/>
    </row>
    <row r="3016" spans="68:117" ht="15" hidden="1" customHeight="1">
      <c r="BP3016" s="236">
        <f ca="1"/>
        <v>2.0819444444444399</v>
      </c>
      <c r="DL3016" s="1"/>
      <c r="DM3016" s="1"/>
    </row>
    <row r="3017" spans="68:117" ht="15" hidden="1" customHeight="1">
      <c r="BP3017" s="236">
        <f ca="1"/>
        <v>2.0826388888888898</v>
      </c>
      <c r="DL3017" s="1"/>
      <c r="DM3017" s="1"/>
    </row>
    <row r="3018" spans="68:117" ht="15" hidden="1" customHeight="1">
      <c r="BP3018" s="236">
        <f ca="1"/>
        <v>2.0833333333333299</v>
      </c>
      <c r="DL3018" s="1"/>
      <c r="DM3018" s="1"/>
    </row>
    <row r="3019" spans="68:117" ht="15" hidden="1" customHeight="1">
      <c r="BP3019" s="236">
        <f ca="1"/>
        <v>2.0840277777777798</v>
      </c>
      <c r="DL3019" s="1"/>
      <c r="DM3019" s="1"/>
    </row>
    <row r="3020" spans="68:117" ht="15" hidden="1" customHeight="1">
      <c r="BP3020" s="236">
        <f ca="1"/>
        <v>2.0847222222222199</v>
      </c>
      <c r="DL3020" s="1"/>
      <c r="DM3020" s="1"/>
    </row>
    <row r="3021" spans="68:117" ht="15" hidden="1" customHeight="1">
      <c r="BP3021" s="236">
        <f ca="1"/>
        <v>2.0854166666666698</v>
      </c>
      <c r="DL3021" s="1"/>
      <c r="DM3021" s="1"/>
    </row>
    <row r="3022" spans="68:117" ht="15" hidden="1" customHeight="1">
      <c r="BP3022" s="236">
        <f ca="1"/>
        <v>2.0861111111111099</v>
      </c>
      <c r="DL3022" s="1"/>
      <c r="DM3022" s="1"/>
    </row>
    <row r="3023" spans="68:117" ht="15" hidden="1" customHeight="1">
      <c r="BP3023" s="236">
        <f ca="1"/>
        <v>2.0868055555555598</v>
      </c>
      <c r="DL3023" s="1"/>
      <c r="DM3023" s="1"/>
    </row>
    <row r="3024" spans="68:117" ht="15" hidden="1" customHeight="1">
      <c r="BP3024" s="236">
        <f ca="1"/>
        <v>2.0874999999999999</v>
      </c>
      <c r="DL3024" s="1"/>
      <c r="DM3024" s="1"/>
    </row>
    <row r="3025" spans="68:117" ht="15" hidden="1" customHeight="1">
      <c r="BP3025" s="236">
        <f ca="1"/>
        <v>2.08819444444444</v>
      </c>
      <c r="DL3025" s="1"/>
      <c r="DM3025" s="1"/>
    </row>
    <row r="3026" spans="68:117" ht="15" hidden="1" customHeight="1">
      <c r="BP3026" s="236">
        <f ca="1"/>
        <v>2.0888888888888899</v>
      </c>
      <c r="DL3026" s="1"/>
      <c r="DM3026" s="1"/>
    </row>
    <row r="3027" spans="68:117" ht="15" hidden="1" customHeight="1">
      <c r="BP3027" s="236">
        <f ca="1"/>
        <v>2.08958333333333</v>
      </c>
      <c r="DL3027" s="1"/>
      <c r="DM3027" s="1"/>
    </row>
    <row r="3028" spans="68:117" ht="15" hidden="1" customHeight="1">
      <c r="BP3028" s="236">
        <f ca="1"/>
        <v>2.0902777777777799</v>
      </c>
      <c r="DL3028" s="1"/>
      <c r="DM3028" s="1"/>
    </row>
    <row r="3029" spans="68:117" ht="15" hidden="1" customHeight="1">
      <c r="BP3029" s="236">
        <f ca="1"/>
        <v>2.09097222222222</v>
      </c>
      <c r="DL3029" s="1"/>
      <c r="DM3029" s="1"/>
    </row>
    <row r="3030" spans="68:117" ht="15" hidden="1" customHeight="1">
      <c r="BP3030" s="236">
        <f ca="1"/>
        <v>2.0916666666666699</v>
      </c>
      <c r="DL3030" s="1"/>
      <c r="DM3030" s="1"/>
    </row>
    <row r="3031" spans="68:117" ht="15" hidden="1" customHeight="1">
      <c r="BP3031" s="236">
        <f ca="1"/>
        <v>2.09236111111111</v>
      </c>
      <c r="DL3031" s="1"/>
      <c r="DM3031" s="1"/>
    </row>
    <row r="3032" spans="68:117" ht="15" hidden="1" customHeight="1">
      <c r="BP3032" s="236">
        <f ca="1"/>
        <v>2.0930555555555599</v>
      </c>
      <c r="DL3032" s="1"/>
      <c r="DM3032" s="1"/>
    </row>
    <row r="3033" spans="68:117" ht="15" hidden="1" customHeight="1">
      <c r="BP3033" s="236">
        <f ca="1"/>
        <v>2.09375</v>
      </c>
      <c r="DL3033" s="1"/>
      <c r="DM3033" s="1"/>
    </row>
    <row r="3034" spans="68:117" ht="15" hidden="1" customHeight="1">
      <c r="BP3034" s="236">
        <f ca="1"/>
        <v>2.0944444444444401</v>
      </c>
      <c r="DL3034" s="1"/>
      <c r="DM3034" s="1"/>
    </row>
    <row r="3035" spans="68:117" ht="15" hidden="1" customHeight="1">
      <c r="BP3035" s="236">
        <f ca="1"/>
        <v>2.09513888888889</v>
      </c>
      <c r="DL3035" s="1"/>
      <c r="DM3035" s="1"/>
    </row>
    <row r="3036" spans="68:117" ht="15" hidden="1" customHeight="1">
      <c r="BP3036" s="236">
        <f ca="1"/>
        <v>2.0958333333333301</v>
      </c>
      <c r="DL3036" s="1"/>
      <c r="DM3036" s="1"/>
    </row>
    <row r="3037" spans="68:117" ht="15" hidden="1" customHeight="1">
      <c r="BP3037" s="236">
        <f ca="1"/>
        <v>2.09652777777778</v>
      </c>
      <c r="DL3037" s="1"/>
      <c r="DM3037" s="1"/>
    </row>
    <row r="3038" spans="68:117" ht="15" hidden="1" customHeight="1">
      <c r="BP3038" s="236">
        <f ca="1"/>
        <v>2.0972222222222201</v>
      </c>
      <c r="DL3038" s="1"/>
      <c r="DM3038" s="1"/>
    </row>
    <row r="3039" spans="68:117" ht="15" hidden="1" customHeight="1">
      <c r="BP3039" s="236">
        <f ca="1"/>
        <v>2.09791666666667</v>
      </c>
      <c r="DL3039" s="1"/>
      <c r="DM3039" s="1"/>
    </row>
    <row r="3040" spans="68:117" ht="15" hidden="1" customHeight="1">
      <c r="BP3040" s="236">
        <f ca="1"/>
        <v>2.0986111111111101</v>
      </c>
      <c r="DL3040" s="1"/>
      <c r="DM3040" s="1"/>
    </row>
    <row r="3041" spans="68:117" ht="15" hidden="1" customHeight="1">
      <c r="BP3041" s="236">
        <f ca="1"/>
        <v>2.09930555555556</v>
      </c>
      <c r="DL3041" s="1"/>
      <c r="DM3041" s="1"/>
    </row>
    <row r="3042" spans="68:117" ht="15" hidden="1" customHeight="1">
      <c r="BP3042" s="236">
        <f ca="1"/>
        <v>2.1</v>
      </c>
      <c r="DL3042" s="1"/>
      <c r="DM3042" s="1"/>
    </row>
    <row r="3043" spans="68:117" ht="15" hidden="1" customHeight="1">
      <c r="BP3043" s="236">
        <f ca="1"/>
        <v>2.1006944444444402</v>
      </c>
      <c r="DL3043" s="1"/>
      <c r="DM3043" s="1"/>
    </row>
    <row r="3044" spans="68:117" ht="15" hidden="1" customHeight="1">
      <c r="BP3044" s="236">
        <f ca="1"/>
        <v>2.1013888888888901</v>
      </c>
      <c r="DL3044" s="1"/>
      <c r="DM3044" s="1"/>
    </row>
    <row r="3045" spans="68:117" ht="15" hidden="1" customHeight="1">
      <c r="BP3045" s="236">
        <f ca="1"/>
        <v>2.1020833333333302</v>
      </c>
      <c r="DL3045" s="1"/>
      <c r="DM3045" s="1"/>
    </row>
    <row r="3046" spans="68:117" ht="15" hidden="1" customHeight="1">
      <c r="BP3046" s="236">
        <f ca="1"/>
        <v>2.1027777777777801</v>
      </c>
      <c r="DL3046" s="1"/>
      <c r="DM3046" s="1"/>
    </row>
    <row r="3047" spans="68:117" ht="15" hidden="1" customHeight="1">
      <c r="BP3047" s="236">
        <f ca="1"/>
        <v>2.1034722222222202</v>
      </c>
      <c r="DL3047" s="1"/>
      <c r="DM3047" s="1"/>
    </row>
    <row r="3048" spans="68:117" ht="15" hidden="1" customHeight="1">
      <c r="BP3048" s="236">
        <f ca="1"/>
        <v>2.1041666666666701</v>
      </c>
      <c r="DL3048" s="1"/>
      <c r="DM3048" s="1"/>
    </row>
    <row r="3049" spans="68:117" ht="15" hidden="1" customHeight="1">
      <c r="BP3049" s="236">
        <f ca="1"/>
        <v>2.1048611111111102</v>
      </c>
      <c r="DL3049" s="1"/>
      <c r="DM3049" s="1"/>
    </row>
    <row r="3050" spans="68:117" ht="15" hidden="1" customHeight="1">
      <c r="BP3050" s="236">
        <f ca="1"/>
        <v>2.1055555555555601</v>
      </c>
      <c r="DL3050" s="1"/>
      <c r="DM3050" s="1"/>
    </row>
    <row r="3051" spans="68:117" ht="15" hidden="1" customHeight="1">
      <c r="BP3051" s="236">
        <f ca="1"/>
        <v>2.1062500000000002</v>
      </c>
      <c r="DL3051" s="1"/>
      <c r="DM3051" s="1"/>
    </row>
    <row r="3052" spans="68:117" ht="15" hidden="1" customHeight="1">
      <c r="BP3052" s="236">
        <f ca="1"/>
        <v>2.1069444444444398</v>
      </c>
      <c r="DL3052" s="1"/>
      <c r="DM3052" s="1"/>
    </row>
    <row r="3053" spans="68:117" ht="15" hidden="1" customHeight="1">
      <c r="BP3053" s="236">
        <f ca="1"/>
        <v>2.1076388888888902</v>
      </c>
      <c r="DL3053" s="1"/>
      <c r="DM3053" s="1"/>
    </row>
    <row r="3054" spans="68:117" ht="15" hidden="1" customHeight="1">
      <c r="BP3054" s="236">
        <f ca="1"/>
        <v>2.1083333333333298</v>
      </c>
      <c r="DL3054" s="1"/>
      <c r="DM3054" s="1"/>
    </row>
    <row r="3055" spans="68:117" ht="15" hidden="1" customHeight="1">
      <c r="BP3055" s="236">
        <f ca="1"/>
        <v>2.1090277777777802</v>
      </c>
      <c r="DL3055" s="1"/>
      <c r="DM3055" s="1"/>
    </row>
    <row r="3056" spans="68:117" ht="15" hidden="1" customHeight="1">
      <c r="BP3056" s="236">
        <f ca="1"/>
        <v>2.1097222222222198</v>
      </c>
      <c r="DL3056" s="1"/>
      <c r="DM3056" s="1"/>
    </row>
    <row r="3057" spans="68:117" ht="15" hidden="1" customHeight="1">
      <c r="BP3057" s="236">
        <f ca="1"/>
        <v>2.1104166666666702</v>
      </c>
      <c r="DL3057" s="1"/>
      <c r="DM3057" s="1"/>
    </row>
    <row r="3058" spans="68:117" ht="15" hidden="1" customHeight="1">
      <c r="BP3058" s="236">
        <f ca="1"/>
        <v>2.1111111111111098</v>
      </c>
      <c r="DL3058" s="1"/>
      <c r="DM3058" s="1"/>
    </row>
    <row r="3059" spans="68:117" ht="15" hidden="1" customHeight="1">
      <c r="BP3059" s="236">
        <f ca="1"/>
        <v>2.1118055555555602</v>
      </c>
      <c r="DL3059" s="1"/>
      <c r="DM3059" s="1"/>
    </row>
    <row r="3060" spans="68:117" ht="15" hidden="1" customHeight="1">
      <c r="BP3060" s="236">
        <f ca="1"/>
        <v>2.1124999999999998</v>
      </c>
      <c r="DL3060" s="1"/>
      <c r="DM3060" s="1"/>
    </row>
    <row r="3061" spans="68:117" ht="15" hidden="1" customHeight="1">
      <c r="BP3061" s="236">
        <f ca="1"/>
        <v>2.1131944444444399</v>
      </c>
      <c r="DL3061" s="1"/>
      <c r="DM3061" s="1"/>
    </row>
    <row r="3062" spans="68:117" ht="15" hidden="1" customHeight="1">
      <c r="BP3062" s="236">
        <f ca="1"/>
        <v>2.1138888888888898</v>
      </c>
      <c r="DL3062" s="1"/>
      <c r="DM3062" s="1"/>
    </row>
    <row r="3063" spans="68:117" ht="15" hidden="1" customHeight="1">
      <c r="BP3063" s="236">
        <f ca="1"/>
        <v>2.1145833333333299</v>
      </c>
      <c r="DL3063" s="1"/>
      <c r="DM3063" s="1"/>
    </row>
    <row r="3064" spans="68:117" ht="15" hidden="1" customHeight="1">
      <c r="BP3064" s="236">
        <f ca="1"/>
        <v>2.1152777777777798</v>
      </c>
      <c r="DL3064" s="1"/>
      <c r="DM3064" s="1"/>
    </row>
    <row r="3065" spans="68:117" ht="15" hidden="1" customHeight="1">
      <c r="BP3065" s="236">
        <f ca="1"/>
        <v>2.1159722222222199</v>
      </c>
      <c r="DL3065" s="1"/>
      <c r="DM3065" s="1"/>
    </row>
    <row r="3066" spans="68:117" ht="15" hidden="1" customHeight="1">
      <c r="BP3066" s="236">
        <f ca="1"/>
        <v>2.1166666666666698</v>
      </c>
      <c r="DL3066" s="1"/>
      <c r="DM3066" s="1"/>
    </row>
    <row r="3067" spans="68:117" ht="15" hidden="1" customHeight="1">
      <c r="BP3067" s="236">
        <f ca="1"/>
        <v>2.1173611111111099</v>
      </c>
      <c r="DL3067" s="1"/>
      <c r="DM3067" s="1"/>
    </row>
    <row r="3068" spans="68:117" ht="15" hidden="1" customHeight="1">
      <c r="BP3068" s="236">
        <f ca="1"/>
        <v>2.1180555555555598</v>
      </c>
      <c r="DL3068" s="1"/>
      <c r="DM3068" s="1"/>
    </row>
    <row r="3069" spans="68:117" ht="15" hidden="1" customHeight="1">
      <c r="BP3069" s="236">
        <f ca="1"/>
        <v>2.1187499999999999</v>
      </c>
      <c r="DL3069" s="1"/>
      <c r="DM3069" s="1"/>
    </row>
    <row r="3070" spans="68:117" ht="15" hidden="1" customHeight="1">
      <c r="BP3070" s="236">
        <f ca="1"/>
        <v>2.11944444444444</v>
      </c>
      <c r="DL3070" s="1"/>
      <c r="DM3070" s="1"/>
    </row>
    <row r="3071" spans="68:117" ht="15" hidden="1" customHeight="1">
      <c r="BP3071" s="236">
        <f ca="1"/>
        <v>2.1201388888888899</v>
      </c>
      <c r="DL3071" s="1"/>
      <c r="DM3071" s="1"/>
    </row>
    <row r="3072" spans="68:117" ht="15" hidden="1" customHeight="1">
      <c r="BP3072" s="236">
        <f ca="1"/>
        <v>2.12083333333333</v>
      </c>
      <c r="DL3072" s="1"/>
      <c r="DM3072" s="1"/>
    </row>
    <row r="3073" spans="68:117" ht="15" hidden="1" customHeight="1">
      <c r="BP3073" s="236">
        <f ca="1"/>
        <v>2.1215277777777799</v>
      </c>
      <c r="DL3073" s="1"/>
      <c r="DM3073" s="1"/>
    </row>
    <row r="3074" spans="68:117" ht="15" hidden="1" customHeight="1">
      <c r="BP3074" s="236">
        <f ca="1"/>
        <v>2.12222222222222</v>
      </c>
      <c r="DL3074" s="1"/>
      <c r="DM3074" s="1"/>
    </row>
    <row r="3075" spans="68:117" ht="15" hidden="1" customHeight="1">
      <c r="BP3075" s="236">
        <f ca="1"/>
        <v>2.1229166666666699</v>
      </c>
      <c r="DL3075" s="1"/>
      <c r="DM3075" s="1"/>
    </row>
    <row r="3076" spans="68:117" ht="15" hidden="1" customHeight="1">
      <c r="BP3076" s="236">
        <f ca="1"/>
        <v>2.12361111111111</v>
      </c>
      <c r="DL3076" s="1"/>
      <c r="DM3076" s="1"/>
    </row>
    <row r="3077" spans="68:117" ht="15" hidden="1" customHeight="1">
      <c r="BP3077" s="236">
        <f ca="1"/>
        <v>2.1243055555555599</v>
      </c>
      <c r="DL3077" s="1"/>
      <c r="DM3077" s="1"/>
    </row>
    <row r="3078" spans="68:117" ht="15" hidden="1" customHeight="1">
      <c r="BP3078" s="236">
        <f ca="1"/>
        <v>2.125</v>
      </c>
      <c r="DL3078" s="1"/>
      <c r="DM3078" s="1"/>
    </row>
    <row r="3079" spans="68:117" ht="15" hidden="1" customHeight="1">
      <c r="BP3079" s="236">
        <f ca="1"/>
        <v>2.1256944444444401</v>
      </c>
      <c r="DL3079" s="1"/>
      <c r="DM3079" s="1"/>
    </row>
    <row r="3080" spans="68:117" ht="15" hidden="1" customHeight="1">
      <c r="BP3080" s="236">
        <f ca="1"/>
        <v>2.12638888888889</v>
      </c>
      <c r="DL3080" s="1"/>
      <c r="DM3080" s="1"/>
    </row>
    <row r="3081" spans="68:117" ht="15" hidden="1" customHeight="1">
      <c r="BP3081" s="236">
        <f ca="1"/>
        <v>2.1270833333333301</v>
      </c>
      <c r="DL3081" s="1"/>
      <c r="DM3081" s="1"/>
    </row>
    <row r="3082" spans="68:117" ht="15" hidden="1" customHeight="1">
      <c r="BP3082" s="236">
        <f ca="1"/>
        <v>2.12777777777778</v>
      </c>
      <c r="DL3082" s="1"/>
      <c r="DM3082" s="1"/>
    </row>
    <row r="3083" spans="68:117" ht="15" hidden="1" customHeight="1">
      <c r="BP3083" s="236">
        <f ca="1"/>
        <v>2.1284722222222201</v>
      </c>
      <c r="DL3083" s="1"/>
      <c r="DM3083" s="1"/>
    </row>
    <row r="3084" spans="68:117" ht="15" hidden="1" customHeight="1">
      <c r="BP3084" s="236">
        <f ca="1"/>
        <v>2.12916666666667</v>
      </c>
      <c r="DL3084" s="1"/>
      <c r="DM3084" s="1"/>
    </row>
    <row r="3085" spans="68:117" ht="15" hidden="1" customHeight="1">
      <c r="BP3085" s="236">
        <f ca="1"/>
        <v>2.1298611111111101</v>
      </c>
      <c r="DL3085" s="1"/>
      <c r="DM3085" s="1"/>
    </row>
    <row r="3086" spans="68:117" ht="15" hidden="1" customHeight="1">
      <c r="BP3086" s="236">
        <f ca="1"/>
        <v>2.13055555555556</v>
      </c>
      <c r="DL3086" s="1"/>
      <c r="DM3086" s="1"/>
    </row>
    <row r="3087" spans="68:117" ht="15" hidden="1" customHeight="1">
      <c r="BP3087" s="236">
        <f ca="1"/>
        <v>2.1312500000000001</v>
      </c>
      <c r="DL3087" s="1"/>
      <c r="DM3087" s="1"/>
    </row>
    <row r="3088" spans="68:117" ht="15" hidden="1" customHeight="1">
      <c r="BP3088" s="236">
        <f ca="1"/>
        <v>2.1319444444444402</v>
      </c>
      <c r="DL3088" s="1"/>
      <c r="DM3088" s="1"/>
    </row>
    <row r="3089" spans="68:117" ht="15" hidden="1" customHeight="1">
      <c r="BP3089" s="236">
        <f ca="1"/>
        <v>2.1326388888888901</v>
      </c>
      <c r="DL3089" s="1"/>
      <c r="DM3089" s="1"/>
    </row>
    <row r="3090" spans="68:117" ht="15" hidden="1" customHeight="1">
      <c r="BP3090" s="236">
        <f ca="1"/>
        <v>2.1333333333333302</v>
      </c>
      <c r="DL3090" s="1"/>
      <c r="DM3090" s="1"/>
    </row>
    <row r="3091" spans="68:117" ht="15" hidden="1" customHeight="1">
      <c r="BP3091" s="236">
        <f ca="1"/>
        <v>2.1340277777777801</v>
      </c>
      <c r="DL3091" s="1"/>
      <c r="DM3091" s="1"/>
    </row>
    <row r="3092" spans="68:117" ht="15" hidden="1" customHeight="1">
      <c r="BP3092" s="236">
        <f ca="1"/>
        <v>2.1347222222222202</v>
      </c>
      <c r="DL3092" s="1"/>
      <c r="DM3092" s="1"/>
    </row>
    <row r="3093" spans="68:117" ht="15" hidden="1" customHeight="1">
      <c r="BP3093" s="236">
        <f ca="1"/>
        <v>2.1354166666666701</v>
      </c>
      <c r="DL3093" s="1"/>
      <c r="DM3093" s="1"/>
    </row>
    <row r="3094" spans="68:117" ht="15" hidden="1" customHeight="1">
      <c r="BP3094" s="236">
        <f ca="1"/>
        <v>2.1361111111111102</v>
      </c>
      <c r="DL3094" s="1"/>
      <c r="DM3094" s="1"/>
    </row>
    <row r="3095" spans="68:117" ht="15" hidden="1" customHeight="1">
      <c r="BP3095" s="236">
        <f ca="1"/>
        <v>2.1368055555555601</v>
      </c>
      <c r="DL3095" s="1"/>
      <c r="DM3095" s="1"/>
    </row>
    <row r="3096" spans="68:117" ht="15" hidden="1" customHeight="1">
      <c r="BP3096" s="236">
        <f ca="1"/>
        <v>2.1375000000000002</v>
      </c>
      <c r="DL3096" s="1"/>
      <c r="DM3096" s="1"/>
    </row>
    <row r="3097" spans="68:117" ht="15" hidden="1" customHeight="1">
      <c r="BP3097" s="236">
        <f ca="1"/>
        <v>2.1381944444444398</v>
      </c>
      <c r="DL3097" s="1"/>
      <c r="DM3097" s="1"/>
    </row>
    <row r="3098" spans="68:117" ht="15" hidden="1" customHeight="1">
      <c r="BP3098" s="236">
        <f ca="1"/>
        <v>2.1388888888888902</v>
      </c>
      <c r="DL3098" s="1"/>
      <c r="DM3098" s="1"/>
    </row>
    <row r="3099" spans="68:117" ht="15" hidden="1" customHeight="1">
      <c r="BP3099" s="236">
        <f ca="1"/>
        <v>2.1395833333333298</v>
      </c>
      <c r="DL3099" s="1"/>
      <c r="DM3099" s="1"/>
    </row>
    <row r="3100" spans="68:117" ht="15" hidden="1" customHeight="1">
      <c r="BP3100" s="236">
        <f ca="1"/>
        <v>2.1402777777777802</v>
      </c>
      <c r="DL3100" s="1"/>
      <c r="DM3100" s="1"/>
    </row>
    <row r="3101" spans="68:117" ht="15" hidden="1" customHeight="1">
      <c r="BP3101" s="236">
        <f ca="1"/>
        <v>2.1409722222222198</v>
      </c>
      <c r="DL3101" s="1"/>
      <c r="DM3101" s="1"/>
    </row>
    <row r="3102" spans="68:117" ht="15" hidden="1" customHeight="1">
      <c r="BP3102" s="236">
        <f ca="1"/>
        <v>2.1416666666666702</v>
      </c>
      <c r="DL3102" s="1"/>
      <c r="DM3102" s="1"/>
    </row>
    <row r="3103" spans="68:117" ht="15" hidden="1" customHeight="1">
      <c r="BP3103" s="236">
        <f ca="1"/>
        <v>2.1423611111111098</v>
      </c>
      <c r="DL3103" s="1"/>
      <c r="DM3103" s="1"/>
    </row>
    <row r="3104" spans="68:117" ht="15" hidden="1" customHeight="1">
      <c r="BP3104" s="236">
        <f ca="1"/>
        <v>2.1430555555555602</v>
      </c>
      <c r="DL3104" s="1"/>
      <c r="DM3104" s="1"/>
    </row>
    <row r="3105" spans="68:117" ht="15" hidden="1" customHeight="1">
      <c r="BP3105" s="236">
        <f ca="1"/>
        <v>2.1437499999999998</v>
      </c>
      <c r="DL3105" s="1"/>
      <c r="DM3105" s="1"/>
    </row>
    <row r="3106" spans="68:117" ht="15" hidden="1" customHeight="1">
      <c r="BP3106" s="236">
        <f ca="1"/>
        <v>2.1444444444444399</v>
      </c>
      <c r="DL3106" s="1"/>
      <c r="DM3106" s="1"/>
    </row>
    <row r="3107" spans="68:117" ht="15" hidden="1" customHeight="1">
      <c r="BP3107" s="236">
        <f ca="1"/>
        <v>2.1451388888888898</v>
      </c>
      <c r="DL3107" s="1"/>
      <c r="DM3107" s="1"/>
    </row>
    <row r="3108" spans="68:117" ht="15" hidden="1" customHeight="1">
      <c r="BP3108" s="236">
        <f ca="1"/>
        <v>2.1458333333333299</v>
      </c>
      <c r="DL3108" s="1"/>
      <c r="DM3108" s="1"/>
    </row>
    <row r="3109" spans="68:117" ht="15" hidden="1" customHeight="1">
      <c r="BP3109" s="236">
        <f ca="1"/>
        <v>2.1465277777777798</v>
      </c>
      <c r="DL3109" s="1"/>
      <c r="DM3109" s="1"/>
    </row>
    <row r="3110" spans="68:117" ht="15" hidden="1" customHeight="1">
      <c r="BP3110" s="236">
        <f ca="1"/>
        <v>2.1472222222222199</v>
      </c>
      <c r="DL3110" s="1"/>
      <c r="DM3110" s="1"/>
    </row>
    <row r="3111" spans="68:117" ht="15" hidden="1" customHeight="1">
      <c r="BP3111" s="236">
        <f ca="1"/>
        <v>2.1479166666666698</v>
      </c>
      <c r="DL3111" s="1"/>
      <c r="DM3111" s="1"/>
    </row>
    <row r="3112" spans="68:117" ht="15" hidden="1" customHeight="1">
      <c r="BP3112" s="236">
        <f ca="1"/>
        <v>2.1486111111111099</v>
      </c>
      <c r="DL3112" s="1"/>
      <c r="DM3112" s="1"/>
    </row>
    <row r="3113" spans="68:117" ht="15" hidden="1" customHeight="1">
      <c r="BP3113" s="236">
        <f ca="1"/>
        <v>2.1493055555555598</v>
      </c>
      <c r="DL3113" s="1"/>
      <c r="DM3113" s="1"/>
    </row>
    <row r="3114" spans="68:117" ht="15" hidden="1" customHeight="1">
      <c r="BP3114" s="236">
        <f ca="1"/>
        <v>2.15</v>
      </c>
      <c r="DL3114" s="1"/>
      <c r="DM3114" s="1"/>
    </row>
    <row r="3115" spans="68:117" ht="15" hidden="1" customHeight="1">
      <c r="BP3115" s="236">
        <f ca="1"/>
        <v>2.15069444444444</v>
      </c>
      <c r="DL3115" s="1"/>
      <c r="DM3115" s="1"/>
    </row>
    <row r="3116" spans="68:117" ht="15" hidden="1" customHeight="1">
      <c r="BP3116" s="236">
        <f ca="1"/>
        <v>2.1513888888888899</v>
      </c>
      <c r="DL3116" s="1"/>
      <c r="DM3116" s="1"/>
    </row>
    <row r="3117" spans="68:117" ht="15" hidden="1" customHeight="1">
      <c r="BP3117" s="236">
        <f ca="1"/>
        <v>2.15208333333333</v>
      </c>
      <c r="DL3117" s="1"/>
      <c r="DM3117" s="1"/>
    </row>
    <row r="3118" spans="68:117" ht="15" hidden="1" customHeight="1">
      <c r="BP3118" s="236">
        <f ca="1"/>
        <v>2.1527777777777799</v>
      </c>
      <c r="DL3118" s="1"/>
      <c r="DM3118" s="1"/>
    </row>
    <row r="3119" spans="68:117" ht="15" hidden="1" customHeight="1">
      <c r="BP3119" s="236">
        <f ca="1"/>
        <v>2.15347222222222</v>
      </c>
      <c r="DL3119" s="1"/>
      <c r="DM3119" s="1"/>
    </row>
    <row r="3120" spans="68:117" ht="15" hidden="1" customHeight="1">
      <c r="BP3120" s="236">
        <f ca="1"/>
        <v>2.1541666666666699</v>
      </c>
      <c r="DL3120" s="1"/>
      <c r="DM3120" s="1"/>
    </row>
    <row r="3121" spans="68:117" ht="15" hidden="1" customHeight="1">
      <c r="BP3121" s="236">
        <f ca="1"/>
        <v>2.15486111111111</v>
      </c>
      <c r="DL3121" s="1"/>
      <c r="DM3121" s="1"/>
    </row>
    <row r="3122" spans="68:117" ht="15" hidden="1" customHeight="1">
      <c r="BP3122" s="236">
        <f ca="1"/>
        <v>2.1555555555555599</v>
      </c>
      <c r="DL3122" s="1"/>
      <c r="DM3122" s="1"/>
    </row>
    <row r="3123" spans="68:117" ht="15" hidden="1" customHeight="1">
      <c r="BP3123" s="236">
        <f ca="1"/>
        <v>2.15625</v>
      </c>
      <c r="DL3123" s="1"/>
      <c r="DM3123" s="1"/>
    </row>
    <row r="3124" spans="68:117" ht="15" hidden="1" customHeight="1">
      <c r="BP3124" s="236">
        <f ca="1"/>
        <v>2.1569444444444401</v>
      </c>
      <c r="DL3124" s="1"/>
      <c r="DM3124" s="1"/>
    </row>
    <row r="3125" spans="68:117" ht="15" hidden="1" customHeight="1">
      <c r="BP3125" s="236">
        <f ca="1"/>
        <v>2.15763888888889</v>
      </c>
      <c r="DL3125" s="1"/>
      <c r="DM3125" s="1"/>
    </row>
    <row r="3126" spans="68:117" ht="15" hidden="1" customHeight="1">
      <c r="BP3126" s="236">
        <f ca="1"/>
        <v>2.1583333333333301</v>
      </c>
      <c r="DL3126" s="1"/>
      <c r="DM3126" s="1"/>
    </row>
    <row r="3127" spans="68:117" ht="15" hidden="1" customHeight="1">
      <c r="BP3127" s="236">
        <f ca="1"/>
        <v>2.15902777777778</v>
      </c>
      <c r="DL3127" s="1"/>
      <c r="DM3127" s="1"/>
    </row>
    <row r="3128" spans="68:117" ht="15" hidden="1" customHeight="1">
      <c r="BP3128" s="236">
        <f ca="1"/>
        <v>2.1597222222222201</v>
      </c>
      <c r="DL3128" s="1"/>
      <c r="DM3128" s="1"/>
    </row>
    <row r="3129" spans="68:117" ht="15" hidden="1" customHeight="1">
      <c r="BP3129" s="236">
        <f ca="1"/>
        <v>2.16041666666667</v>
      </c>
      <c r="DL3129" s="1"/>
      <c r="DM3129" s="1"/>
    </row>
    <row r="3130" spans="68:117" ht="15" hidden="1" customHeight="1">
      <c r="BP3130" s="236">
        <f ca="1"/>
        <v>2.1611111111111101</v>
      </c>
      <c r="DL3130" s="1"/>
      <c r="DM3130" s="1"/>
    </row>
    <row r="3131" spans="68:117" ht="15" hidden="1" customHeight="1">
      <c r="BP3131" s="236">
        <f ca="1"/>
        <v>2.16180555555556</v>
      </c>
      <c r="DL3131" s="1"/>
      <c r="DM3131" s="1"/>
    </row>
    <row r="3132" spans="68:117" ht="15" hidden="1" customHeight="1">
      <c r="BP3132" s="236">
        <f ca="1"/>
        <v>2.1625000000000001</v>
      </c>
      <c r="DL3132" s="1"/>
      <c r="DM3132" s="1"/>
    </row>
    <row r="3133" spans="68:117" ht="15" hidden="1" customHeight="1">
      <c r="BP3133" s="236">
        <f ca="1"/>
        <v>2.1631944444444402</v>
      </c>
      <c r="DL3133" s="1"/>
      <c r="DM3133" s="1"/>
    </row>
    <row r="3134" spans="68:117" ht="15" hidden="1" customHeight="1">
      <c r="BP3134" s="236">
        <f ca="1"/>
        <v>2.1638888888888901</v>
      </c>
      <c r="DL3134" s="1"/>
      <c r="DM3134" s="1"/>
    </row>
    <row r="3135" spans="68:117" ht="15" hidden="1" customHeight="1">
      <c r="BP3135" s="236">
        <f ca="1"/>
        <v>2.1645833333333302</v>
      </c>
      <c r="DL3135" s="1"/>
      <c r="DM3135" s="1"/>
    </row>
    <row r="3136" spans="68:117" ht="15" hidden="1" customHeight="1">
      <c r="BP3136" s="236">
        <f ca="1"/>
        <v>2.1652777777777801</v>
      </c>
      <c r="DL3136" s="1"/>
      <c r="DM3136" s="1"/>
    </row>
    <row r="3137" spans="68:117" ht="15" hidden="1" customHeight="1">
      <c r="BP3137" s="236">
        <f ca="1"/>
        <v>2.1659722222222202</v>
      </c>
      <c r="DL3137" s="1"/>
      <c r="DM3137" s="1"/>
    </row>
    <row r="3138" spans="68:117" ht="15" hidden="1" customHeight="1">
      <c r="BP3138" s="236">
        <f ca="1"/>
        <v>2.1666666666666701</v>
      </c>
      <c r="DL3138" s="1"/>
      <c r="DM3138" s="1"/>
    </row>
    <row r="3139" spans="68:117" ht="15" hidden="1" customHeight="1">
      <c r="BP3139" s="236">
        <f ca="1"/>
        <v>2.1673611111111102</v>
      </c>
      <c r="DL3139" s="1"/>
      <c r="DM3139" s="1"/>
    </row>
    <row r="3140" spans="68:117" ht="15" hidden="1" customHeight="1">
      <c r="BP3140" s="236">
        <f ca="1"/>
        <v>2.1680555555555601</v>
      </c>
      <c r="DL3140" s="1"/>
      <c r="DM3140" s="1"/>
    </row>
    <row r="3141" spans="68:117" ht="15" hidden="1" customHeight="1">
      <c r="BP3141" s="236">
        <f ca="1"/>
        <v>2.1687500000000002</v>
      </c>
      <c r="DL3141" s="1"/>
      <c r="DM3141" s="1"/>
    </row>
    <row r="3142" spans="68:117" ht="15" hidden="1" customHeight="1">
      <c r="BP3142" s="236">
        <f ca="1"/>
        <v>2.1694444444444398</v>
      </c>
      <c r="DL3142" s="1"/>
      <c r="DM3142" s="1"/>
    </row>
    <row r="3143" spans="68:117" ht="15" hidden="1" customHeight="1">
      <c r="BP3143" s="236">
        <f ca="1"/>
        <v>2.1701388888888902</v>
      </c>
      <c r="DL3143" s="1"/>
      <c r="DM3143" s="1"/>
    </row>
    <row r="3144" spans="68:117" ht="15" hidden="1" customHeight="1">
      <c r="BP3144" s="236">
        <f ca="1"/>
        <v>2.1708333333333298</v>
      </c>
      <c r="DL3144" s="1"/>
      <c r="DM3144" s="1"/>
    </row>
    <row r="3145" spans="68:117" ht="15" hidden="1" customHeight="1">
      <c r="BP3145" s="236">
        <f ca="1"/>
        <v>2.1715277777777802</v>
      </c>
      <c r="DL3145" s="1"/>
      <c r="DM3145" s="1"/>
    </row>
    <row r="3146" spans="68:117" ht="15" hidden="1" customHeight="1">
      <c r="BP3146" s="236">
        <f ca="1"/>
        <v>2.1722222222222198</v>
      </c>
      <c r="DL3146" s="1"/>
      <c r="DM3146" s="1"/>
    </row>
    <row r="3147" spans="68:117" ht="15" hidden="1" customHeight="1">
      <c r="BP3147" s="236">
        <f ca="1"/>
        <v>2.1729166666666702</v>
      </c>
      <c r="DL3147" s="1"/>
      <c r="DM3147" s="1"/>
    </row>
    <row r="3148" spans="68:117" ht="15" hidden="1" customHeight="1">
      <c r="BP3148" s="236">
        <f ca="1"/>
        <v>2.1736111111111098</v>
      </c>
      <c r="DL3148" s="1"/>
      <c r="DM3148" s="1"/>
    </row>
    <row r="3149" spans="68:117" ht="15" hidden="1" customHeight="1">
      <c r="BP3149" s="236">
        <f ca="1"/>
        <v>2.1743055555555602</v>
      </c>
      <c r="DL3149" s="1"/>
      <c r="DM3149" s="1"/>
    </row>
    <row r="3150" spans="68:117" ht="15" hidden="1" customHeight="1">
      <c r="BP3150" s="236">
        <f ca="1"/>
        <v>2.1749999999999998</v>
      </c>
      <c r="DL3150" s="1"/>
      <c r="DM3150" s="1"/>
    </row>
    <row r="3151" spans="68:117" ht="15" hidden="1" customHeight="1">
      <c r="BP3151" s="236">
        <f ca="1"/>
        <v>2.1756944444444399</v>
      </c>
      <c r="DL3151" s="1"/>
      <c r="DM3151" s="1"/>
    </row>
    <row r="3152" spans="68:117" ht="15" hidden="1" customHeight="1">
      <c r="BP3152" s="236">
        <f ca="1"/>
        <v>2.1763888888888898</v>
      </c>
      <c r="DL3152" s="1"/>
      <c r="DM3152" s="1"/>
    </row>
    <row r="3153" spans="68:117" ht="15" hidden="1" customHeight="1">
      <c r="BP3153" s="236">
        <f ca="1"/>
        <v>2.1770833333333299</v>
      </c>
      <c r="DL3153" s="1"/>
      <c r="DM3153" s="1"/>
    </row>
    <row r="3154" spans="68:117" ht="15" hidden="1" customHeight="1">
      <c r="BP3154" s="236">
        <f ca="1"/>
        <v>2.1777777777777798</v>
      </c>
      <c r="DL3154" s="1"/>
      <c r="DM3154" s="1"/>
    </row>
    <row r="3155" spans="68:117" ht="15" hidden="1" customHeight="1">
      <c r="BP3155" s="236">
        <f ca="1"/>
        <v>2.1784722222222199</v>
      </c>
      <c r="DL3155" s="1"/>
      <c r="DM3155" s="1"/>
    </row>
    <row r="3156" spans="68:117" ht="15" hidden="1" customHeight="1">
      <c r="BP3156" s="236">
        <f ca="1"/>
        <v>2.1791666666666698</v>
      </c>
      <c r="DL3156" s="1"/>
      <c r="DM3156" s="1"/>
    </row>
    <row r="3157" spans="68:117" ht="15" hidden="1" customHeight="1">
      <c r="BP3157" s="236">
        <f ca="1"/>
        <v>2.1798611111111099</v>
      </c>
      <c r="DL3157" s="1"/>
      <c r="DM3157" s="1"/>
    </row>
    <row r="3158" spans="68:117" ht="15" hidden="1" customHeight="1">
      <c r="BP3158" s="236">
        <f ca="1"/>
        <v>2.1805555555555598</v>
      </c>
      <c r="DL3158" s="1"/>
      <c r="DM3158" s="1"/>
    </row>
    <row r="3159" spans="68:117" ht="15" hidden="1" customHeight="1">
      <c r="BP3159" s="236">
        <f ca="1"/>
        <v>2.1812499999999999</v>
      </c>
      <c r="DL3159" s="1"/>
      <c r="DM3159" s="1"/>
    </row>
    <row r="3160" spans="68:117" ht="15" hidden="1" customHeight="1">
      <c r="BP3160" s="236">
        <f ca="1"/>
        <v>2.18194444444444</v>
      </c>
      <c r="DL3160" s="1"/>
      <c r="DM3160" s="1"/>
    </row>
    <row r="3161" spans="68:117" ht="15" hidden="1" customHeight="1">
      <c r="BP3161" s="236">
        <f ca="1"/>
        <v>2.1826388888888899</v>
      </c>
      <c r="DL3161" s="1"/>
      <c r="DM3161" s="1"/>
    </row>
    <row r="3162" spans="68:117" ht="15" hidden="1" customHeight="1">
      <c r="BP3162" s="236">
        <f ca="1"/>
        <v>2.18333333333333</v>
      </c>
      <c r="DL3162" s="1"/>
      <c r="DM3162" s="1"/>
    </row>
    <row r="3163" spans="68:117" ht="15" hidden="1" customHeight="1">
      <c r="BP3163" s="236">
        <f ca="1"/>
        <v>2.1840277777777799</v>
      </c>
      <c r="DL3163" s="1"/>
      <c r="DM3163" s="1"/>
    </row>
    <row r="3164" spans="68:117" ht="15" hidden="1" customHeight="1">
      <c r="BP3164" s="236">
        <f ca="1"/>
        <v>2.18472222222222</v>
      </c>
      <c r="DL3164" s="1"/>
      <c r="DM3164" s="1"/>
    </row>
    <row r="3165" spans="68:117" ht="15" hidden="1" customHeight="1">
      <c r="BP3165" s="236">
        <f ca="1"/>
        <v>2.1854166666666699</v>
      </c>
      <c r="DL3165" s="1"/>
      <c r="DM3165" s="1"/>
    </row>
    <row r="3166" spans="68:117" ht="15" hidden="1" customHeight="1">
      <c r="BP3166" s="236">
        <f ca="1"/>
        <v>2.18611111111111</v>
      </c>
      <c r="DL3166" s="1"/>
      <c r="DM3166" s="1"/>
    </row>
    <row r="3167" spans="68:117" ht="15" hidden="1" customHeight="1">
      <c r="BP3167" s="236">
        <f ca="1"/>
        <v>2.1868055555555599</v>
      </c>
      <c r="DL3167" s="1"/>
      <c r="DM3167" s="1"/>
    </row>
    <row r="3168" spans="68:117" ht="15" hidden="1" customHeight="1">
      <c r="BP3168" s="236">
        <f ca="1"/>
        <v>2.1875</v>
      </c>
      <c r="DL3168" s="1"/>
      <c r="DM3168" s="1"/>
    </row>
    <row r="3169" spans="68:117" ht="15" hidden="1" customHeight="1">
      <c r="BP3169" s="236">
        <f ca="1"/>
        <v>2.1881944444444401</v>
      </c>
      <c r="DL3169" s="1"/>
      <c r="DM3169" s="1"/>
    </row>
    <row r="3170" spans="68:117" ht="15" hidden="1" customHeight="1">
      <c r="BP3170" s="236">
        <f ca="1"/>
        <v>2.18888888888889</v>
      </c>
      <c r="DL3170" s="1"/>
      <c r="DM3170" s="1"/>
    </row>
    <row r="3171" spans="68:117" ht="15" hidden="1" customHeight="1">
      <c r="BP3171" s="236">
        <f ca="1"/>
        <v>2.1895833333333301</v>
      </c>
      <c r="DL3171" s="1"/>
      <c r="DM3171" s="1"/>
    </row>
    <row r="3172" spans="68:117" ht="15" hidden="1" customHeight="1">
      <c r="BP3172" s="236">
        <f ca="1"/>
        <v>2.19027777777778</v>
      </c>
      <c r="DL3172" s="1"/>
      <c r="DM3172" s="1"/>
    </row>
    <row r="3173" spans="68:117" ht="15" hidden="1" customHeight="1">
      <c r="BP3173" s="236">
        <f ca="1"/>
        <v>2.1909722222222201</v>
      </c>
      <c r="DL3173" s="1"/>
      <c r="DM3173" s="1"/>
    </row>
    <row r="3174" spans="68:117" ht="15" hidden="1" customHeight="1">
      <c r="BP3174" s="236">
        <f ca="1"/>
        <v>2.19166666666667</v>
      </c>
      <c r="DL3174" s="1"/>
      <c r="DM3174" s="1"/>
    </row>
    <row r="3175" spans="68:117" ht="15" hidden="1" customHeight="1">
      <c r="BP3175" s="236">
        <f ca="1"/>
        <v>2.1923611111111101</v>
      </c>
      <c r="DL3175" s="1"/>
      <c r="DM3175" s="1"/>
    </row>
    <row r="3176" spans="68:117" ht="15" hidden="1" customHeight="1">
      <c r="BP3176" s="236">
        <f ca="1"/>
        <v>2.19305555555556</v>
      </c>
      <c r="DL3176" s="1"/>
      <c r="DM3176" s="1"/>
    </row>
    <row r="3177" spans="68:117" ht="15" hidden="1" customHeight="1">
      <c r="BP3177" s="236">
        <f ca="1"/>
        <v>2.1937500000000001</v>
      </c>
      <c r="DL3177" s="1"/>
      <c r="DM3177" s="1"/>
    </row>
    <row r="3178" spans="68:117" ht="15" hidden="1" customHeight="1">
      <c r="BP3178" s="236">
        <f ca="1"/>
        <v>2.1944444444444402</v>
      </c>
      <c r="DL3178" s="1"/>
      <c r="DM3178" s="1"/>
    </row>
    <row r="3179" spans="68:117" ht="15" hidden="1" customHeight="1">
      <c r="BP3179" s="236">
        <f ca="1"/>
        <v>2.1951388888888901</v>
      </c>
      <c r="DL3179" s="1"/>
      <c r="DM3179" s="1"/>
    </row>
    <row r="3180" spans="68:117" ht="15" hidden="1" customHeight="1">
      <c r="BP3180" s="236">
        <f ca="1"/>
        <v>2.1958333333333302</v>
      </c>
      <c r="DL3180" s="1"/>
      <c r="DM3180" s="1"/>
    </row>
    <row r="3181" spans="68:117" ht="15" hidden="1" customHeight="1">
      <c r="BP3181" s="236">
        <f ca="1"/>
        <v>2.1965277777777801</v>
      </c>
      <c r="DL3181" s="1"/>
      <c r="DM3181" s="1"/>
    </row>
    <row r="3182" spans="68:117" ht="15" hidden="1" customHeight="1">
      <c r="BP3182" s="236">
        <f ca="1"/>
        <v>2.1972222222222202</v>
      </c>
      <c r="DL3182" s="1"/>
      <c r="DM3182" s="1"/>
    </row>
    <row r="3183" spans="68:117" ht="15" hidden="1" customHeight="1">
      <c r="BP3183" s="236">
        <f ca="1"/>
        <v>2.1979166666666701</v>
      </c>
      <c r="DL3183" s="1"/>
      <c r="DM3183" s="1"/>
    </row>
    <row r="3184" spans="68:117" ht="15" hidden="1" customHeight="1">
      <c r="BP3184" s="236">
        <f ca="1"/>
        <v>2.1986111111111102</v>
      </c>
      <c r="DL3184" s="1"/>
      <c r="DM3184" s="1"/>
    </row>
    <row r="3185" spans="68:117" ht="15" hidden="1" customHeight="1">
      <c r="BP3185" s="236">
        <f ca="1"/>
        <v>2.1993055555555601</v>
      </c>
      <c r="DL3185" s="1"/>
      <c r="DM3185" s="1"/>
    </row>
    <row r="3186" spans="68:117" ht="15" hidden="1" customHeight="1">
      <c r="BP3186" s="236">
        <f ca="1"/>
        <v>2.2000000000000002</v>
      </c>
      <c r="DL3186" s="1"/>
      <c r="DM3186" s="1"/>
    </row>
    <row r="3187" spans="68:117" ht="15" hidden="1" customHeight="1">
      <c r="BP3187" s="236">
        <f ca="1"/>
        <v>2.2006944444444398</v>
      </c>
      <c r="DL3187" s="1"/>
      <c r="DM3187" s="1"/>
    </row>
    <row r="3188" spans="68:117" ht="15" hidden="1" customHeight="1">
      <c r="BP3188" s="236">
        <f ca="1"/>
        <v>2.2013888888888902</v>
      </c>
      <c r="DL3188" s="1"/>
      <c r="DM3188" s="1"/>
    </row>
    <row r="3189" spans="68:117" ht="15" hidden="1" customHeight="1">
      <c r="BP3189" s="236">
        <f ca="1"/>
        <v>2.2020833333333298</v>
      </c>
      <c r="DL3189" s="1"/>
      <c r="DM3189" s="1"/>
    </row>
    <row r="3190" spans="68:117" ht="15" hidden="1" customHeight="1">
      <c r="BP3190" s="236">
        <f ca="1"/>
        <v>2.2027777777777802</v>
      </c>
      <c r="DL3190" s="1"/>
      <c r="DM3190" s="1"/>
    </row>
    <row r="3191" spans="68:117" ht="15" hidden="1" customHeight="1">
      <c r="BP3191" s="236">
        <f ca="1"/>
        <v>2.2034722222222198</v>
      </c>
      <c r="DL3191" s="1"/>
      <c r="DM3191" s="1"/>
    </row>
    <row r="3192" spans="68:117" ht="15" hidden="1" customHeight="1">
      <c r="BP3192" s="236">
        <f ca="1"/>
        <v>2.2041666666666702</v>
      </c>
      <c r="DL3192" s="1"/>
      <c r="DM3192" s="1"/>
    </row>
    <row r="3193" spans="68:117" ht="15" hidden="1" customHeight="1">
      <c r="BP3193" s="236">
        <f ca="1"/>
        <v>2.2048611111111098</v>
      </c>
      <c r="DL3193" s="1"/>
      <c r="DM3193" s="1"/>
    </row>
    <row r="3194" spans="68:117" ht="15" hidden="1" customHeight="1">
      <c r="BP3194" s="236">
        <f ca="1"/>
        <v>2.2055555555555602</v>
      </c>
      <c r="DL3194" s="1"/>
      <c r="DM3194" s="1"/>
    </row>
    <row r="3195" spans="68:117" ht="15" hidden="1" customHeight="1">
      <c r="BP3195" s="236">
        <f ca="1"/>
        <v>2.2062499999999998</v>
      </c>
      <c r="DL3195" s="1"/>
      <c r="DM3195" s="1"/>
    </row>
    <row r="3196" spans="68:117" ht="15" hidden="1" customHeight="1">
      <c r="BP3196" s="236">
        <f ca="1"/>
        <v>2.2069444444444399</v>
      </c>
      <c r="DL3196" s="1"/>
      <c r="DM3196" s="1"/>
    </row>
    <row r="3197" spans="68:117" ht="15" hidden="1" customHeight="1">
      <c r="BP3197" s="236">
        <f ca="1"/>
        <v>2.2076388888888898</v>
      </c>
      <c r="DL3197" s="1"/>
      <c r="DM3197" s="1"/>
    </row>
    <row r="3198" spans="68:117" ht="15" hidden="1" customHeight="1">
      <c r="BP3198" s="236">
        <f ca="1"/>
        <v>2.2083333333333299</v>
      </c>
      <c r="DL3198" s="1"/>
      <c r="DM3198" s="1"/>
    </row>
    <row r="3199" spans="68:117" ht="15" hidden="1" customHeight="1">
      <c r="BP3199" s="236">
        <f ca="1"/>
        <v>2.2090277777777798</v>
      </c>
      <c r="DL3199" s="1"/>
      <c r="DM3199" s="1"/>
    </row>
    <row r="3200" spans="68:117" ht="15" hidden="1" customHeight="1">
      <c r="BP3200" s="236">
        <f ca="1"/>
        <v>2.2097222222222199</v>
      </c>
      <c r="DL3200" s="1"/>
      <c r="DM3200" s="1"/>
    </row>
    <row r="3201" spans="68:117" ht="15" hidden="1" customHeight="1">
      <c r="BP3201" s="236">
        <f ca="1"/>
        <v>2.2104166666666698</v>
      </c>
      <c r="DL3201" s="1"/>
      <c r="DM3201" s="1"/>
    </row>
    <row r="3202" spans="68:117" ht="15" hidden="1" customHeight="1">
      <c r="BP3202" s="236">
        <f ca="1"/>
        <v>2.2111111111111099</v>
      </c>
      <c r="DL3202" s="1"/>
      <c r="DM3202" s="1"/>
    </row>
    <row r="3203" spans="68:117" ht="15" hidden="1" customHeight="1">
      <c r="BP3203" s="236">
        <f ca="1"/>
        <v>2.2118055555555598</v>
      </c>
      <c r="DL3203" s="1"/>
      <c r="DM3203" s="1"/>
    </row>
    <row r="3204" spans="68:117" ht="15" hidden="1" customHeight="1">
      <c r="BP3204" s="236">
        <f ca="1"/>
        <v>2.2124999999999999</v>
      </c>
      <c r="DL3204" s="1"/>
      <c r="DM3204" s="1"/>
    </row>
    <row r="3205" spans="68:117" ht="15" hidden="1" customHeight="1">
      <c r="BP3205" s="236">
        <f ca="1"/>
        <v>2.21319444444444</v>
      </c>
      <c r="DL3205" s="1"/>
      <c r="DM3205" s="1"/>
    </row>
    <row r="3206" spans="68:117" ht="15" hidden="1" customHeight="1">
      <c r="BP3206" s="236">
        <f ca="1"/>
        <v>2.2138888888888899</v>
      </c>
      <c r="DL3206" s="1"/>
      <c r="DM3206" s="1"/>
    </row>
    <row r="3207" spans="68:117" ht="15" hidden="1" customHeight="1">
      <c r="BP3207" s="236">
        <f ca="1"/>
        <v>2.21458333333333</v>
      </c>
      <c r="DL3207" s="1"/>
      <c r="DM3207" s="1"/>
    </row>
    <row r="3208" spans="68:117" ht="15" hidden="1" customHeight="1">
      <c r="BP3208" s="236">
        <f ca="1"/>
        <v>2.2152777777777799</v>
      </c>
      <c r="DL3208" s="1"/>
      <c r="DM3208" s="1"/>
    </row>
    <row r="3209" spans="68:117" ht="15" hidden="1" customHeight="1">
      <c r="BP3209" s="236">
        <f ca="1"/>
        <v>2.21597222222222</v>
      </c>
      <c r="DL3209" s="1"/>
      <c r="DM3209" s="1"/>
    </row>
    <row r="3210" spans="68:117" ht="15" hidden="1" customHeight="1">
      <c r="BP3210" s="236">
        <f ca="1"/>
        <v>2.2166666666666699</v>
      </c>
      <c r="DL3210" s="1"/>
      <c r="DM3210" s="1"/>
    </row>
    <row r="3211" spans="68:117" ht="15" hidden="1" customHeight="1">
      <c r="BP3211" s="236">
        <f ca="1"/>
        <v>2.21736111111111</v>
      </c>
      <c r="DL3211" s="1"/>
      <c r="DM3211" s="1"/>
    </row>
    <row r="3212" spans="68:117" ht="15" hidden="1" customHeight="1">
      <c r="BP3212" s="236">
        <f ca="1"/>
        <v>2.2180555555555599</v>
      </c>
      <c r="DL3212" s="1"/>
      <c r="DM3212" s="1"/>
    </row>
    <row r="3213" spans="68:117" ht="15" hidden="1" customHeight="1">
      <c r="BP3213" s="236">
        <f ca="1"/>
        <v>2.21875</v>
      </c>
      <c r="DL3213" s="1"/>
      <c r="DM3213" s="1"/>
    </row>
    <row r="3214" spans="68:117" ht="15" hidden="1" customHeight="1">
      <c r="BP3214" s="236">
        <f ca="1"/>
        <v>2.2194444444444401</v>
      </c>
      <c r="DL3214" s="1"/>
      <c r="DM3214" s="1"/>
    </row>
    <row r="3215" spans="68:117" ht="15" hidden="1" customHeight="1">
      <c r="BP3215" s="236">
        <f ca="1"/>
        <v>2.22013888888889</v>
      </c>
      <c r="DL3215" s="1"/>
      <c r="DM3215" s="1"/>
    </row>
    <row r="3216" spans="68:117" ht="15" hidden="1" customHeight="1">
      <c r="BP3216" s="236">
        <f ca="1"/>
        <v>2.2208333333333301</v>
      </c>
      <c r="DL3216" s="1"/>
      <c r="DM3216" s="1"/>
    </row>
    <row r="3217" spans="68:117" ht="15" hidden="1" customHeight="1">
      <c r="BP3217" s="236">
        <f ca="1"/>
        <v>2.22152777777778</v>
      </c>
      <c r="DL3217" s="1"/>
      <c r="DM3217" s="1"/>
    </row>
    <row r="3218" spans="68:117" ht="15" hidden="1" customHeight="1">
      <c r="BP3218" s="236">
        <f ca="1"/>
        <v>2.2222222222222201</v>
      </c>
      <c r="DL3218" s="1"/>
      <c r="DM3218" s="1"/>
    </row>
    <row r="3219" spans="68:117" ht="15" hidden="1" customHeight="1">
      <c r="BP3219" s="236">
        <f ca="1"/>
        <v>2.22291666666667</v>
      </c>
      <c r="DL3219" s="1"/>
      <c r="DM3219" s="1"/>
    </row>
    <row r="3220" spans="68:117" ht="15" hidden="1" customHeight="1">
      <c r="BP3220" s="236">
        <f ca="1"/>
        <v>2.2236111111111101</v>
      </c>
      <c r="DL3220" s="1"/>
      <c r="DM3220" s="1"/>
    </row>
    <row r="3221" spans="68:117" ht="15" hidden="1" customHeight="1">
      <c r="BP3221" s="236">
        <f ca="1"/>
        <v>2.22430555555556</v>
      </c>
      <c r="DL3221" s="1"/>
      <c r="DM3221" s="1"/>
    </row>
    <row r="3222" spans="68:117" ht="15" hidden="1" customHeight="1">
      <c r="BP3222" s="236">
        <f ca="1"/>
        <v>2.2250000000000001</v>
      </c>
      <c r="DL3222" s="1"/>
      <c r="DM3222" s="1"/>
    </row>
    <row r="3223" spans="68:117" ht="15" hidden="1" customHeight="1">
      <c r="BP3223" s="236">
        <f ca="1"/>
        <v>2.2256944444444402</v>
      </c>
      <c r="DL3223" s="1"/>
      <c r="DM3223" s="1"/>
    </row>
    <row r="3224" spans="68:117" ht="15" hidden="1" customHeight="1">
      <c r="BP3224" s="236">
        <f ca="1"/>
        <v>2.2263888888888901</v>
      </c>
      <c r="DL3224" s="1"/>
      <c r="DM3224" s="1"/>
    </row>
    <row r="3225" spans="68:117" ht="15" hidden="1" customHeight="1">
      <c r="BP3225" s="236">
        <f ca="1"/>
        <v>2.2270833333333302</v>
      </c>
      <c r="DL3225" s="1"/>
      <c r="DM3225" s="1"/>
    </row>
    <row r="3226" spans="68:117" ht="15" hidden="1" customHeight="1">
      <c r="BP3226" s="236">
        <f ca="1"/>
        <v>2.2277777777777801</v>
      </c>
      <c r="DL3226" s="1"/>
      <c r="DM3226" s="1"/>
    </row>
    <row r="3227" spans="68:117" ht="15" hidden="1" customHeight="1">
      <c r="BP3227" s="236">
        <f ca="1"/>
        <v>2.2284722222222202</v>
      </c>
      <c r="DL3227" s="1"/>
      <c r="DM3227" s="1"/>
    </row>
    <row r="3228" spans="68:117" ht="15" hidden="1" customHeight="1">
      <c r="BP3228" s="236">
        <f ca="1"/>
        <v>2.2291666666666701</v>
      </c>
      <c r="DL3228" s="1"/>
      <c r="DM3228" s="1"/>
    </row>
    <row r="3229" spans="68:117" ht="15" hidden="1" customHeight="1">
      <c r="BP3229" s="236">
        <f ca="1"/>
        <v>2.2298611111111102</v>
      </c>
      <c r="DL3229" s="1"/>
      <c r="DM3229" s="1"/>
    </row>
    <row r="3230" spans="68:117" ht="15" hidden="1" customHeight="1">
      <c r="BP3230" s="236">
        <f ca="1"/>
        <v>2.2305555555555601</v>
      </c>
      <c r="DL3230" s="1"/>
      <c r="DM3230" s="1"/>
    </row>
    <row r="3231" spans="68:117" ht="15" hidden="1" customHeight="1">
      <c r="BP3231" s="236">
        <f ca="1"/>
        <v>2.2312500000000002</v>
      </c>
      <c r="DL3231" s="1"/>
      <c r="DM3231" s="1"/>
    </row>
    <row r="3232" spans="68:117" ht="15" hidden="1" customHeight="1">
      <c r="BP3232" s="236">
        <f ca="1"/>
        <v>2.2319444444444398</v>
      </c>
      <c r="DL3232" s="1"/>
      <c r="DM3232" s="1"/>
    </row>
    <row r="3233" spans="68:117" ht="15" hidden="1" customHeight="1">
      <c r="BP3233" s="236">
        <f ca="1"/>
        <v>2.2326388888888902</v>
      </c>
      <c r="DL3233" s="1"/>
      <c r="DM3233" s="1"/>
    </row>
    <row r="3234" spans="68:117" ht="15" hidden="1" customHeight="1">
      <c r="BP3234" s="236">
        <f ca="1"/>
        <v>2.2333333333333298</v>
      </c>
      <c r="DL3234" s="1"/>
      <c r="DM3234" s="1"/>
    </row>
    <row r="3235" spans="68:117" ht="15" hidden="1" customHeight="1">
      <c r="BP3235" s="236">
        <f ca="1"/>
        <v>2.2340277777777802</v>
      </c>
      <c r="DL3235" s="1"/>
      <c r="DM3235" s="1"/>
    </row>
    <row r="3236" spans="68:117" ht="15" hidden="1" customHeight="1">
      <c r="BP3236" s="236">
        <f ca="1"/>
        <v>2.2347222222222198</v>
      </c>
      <c r="DL3236" s="1"/>
      <c r="DM3236" s="1"/>
    </row>
    <row r="3237" spans="68:117" ht="15" hidden="1" customHeight="1">
      <c r="BP3237" s="236">
        <f ca="1"/>
        <v>2.2354166666666702</v>
      </c>
      <c r="DL3237" s="1"/>
      <c r="DM3237" s="1"/>
    </row>
    <row r="3238" spans="68:117" ht="15" hidden="1" customHeight="1">
      <c r="BP3238" s="236">
        <f ca="1"/>
        <v>2.2361111111111098</v>
      </c>
      <c r="DL3238" s="1"/>
      <c r="DM3238" s="1"/>
    </row>
    <row r="3239" spans="68:117" ht="15" hidden="1" customHeight="1">
      <c r="BP3239" s="236">
        <f ca="1"/>
        <v>2.2368055555555602</v>
      </c>
      <c r="DL3239" s="1"/>
      <c r="DM3239" s="1"/>
    </row>
    <row r="3240" spans="68:117" ht="15" hidden="1" customHeight="1">
      <c r="BP3240" s="236">
        <f ca="1"/>
        <v>2.2374999999999998</v>
      </c>
      <c r="DL3240" s="1"/>
      <c r="DM3240" s="1"/>
    </row>
    <row r="3241" spans="68:117" ht="15" hidden="1" customHeight="1">
      <c r="BP3241" s="236">
        <f ca="1"/>
        <v>2.2381944444444399</v>
      </c>
      <c r="DL3241" s="1"/>
      <c r="DM3241" s="1"/>
    </row>
    <row r="3242" spans="68:117" ht="15" hidden="1" customHeight="1">
      <c r="BP3242" s="236">
        <f ca="1"/>
        <v>2.2388888888888898</v>
      </c>
      <c r="DL3242" s="1"/>
      <c r="DM3242" s="1"/>
    </row>
    <row r="3243" spans="68:117" ht="15" hidden="1" customHeight="1">
      <c r="BP3243" s="236">
        <f ca="1"/>
        <v>2.2395833333333299</v>
      </c>
      <c r="DL3243" s="1"/>
      <c r="DM3243" s="1"/>
    </row>
    <row r="3244" spans="68:117" ht="15" hidden="1" customHeight="1">
      <c r="BP3244" s="236">
        <f ca="1"/>
        <v>2.2402777777777798</v>
      </c>
      <c r="DL3244" s="1"/>
      <c r="DM3244" s="1"/>
    </row>
    <row r="3245" spans="68:117" ht="15" hidden="1" customHeight="1">
      <c r="BP3245" s="236">
        <f ca="1"/>
        <v>2.2409722222222199</v>
      </c>
      <c r="DL3245" s="1"/>
      <c r="DM3245" s="1"/>
    </row>
    <row r="3246" spans="68:117" ht="15" hidden="1" customHeight="1">
      <c r="BP3246" s="236">
        <f ca="1"/>
        <v>2.2416666666666698</v>
      </c>
      <c r="DL3246" s="1"/>
      <c r="DM3246" s="1"/>
    </row>
    <row r="3247" spans="68:117" ht="15" hidden="1" customHeight="1">
      <c r="BP3247" s="236">
        <f ca="1"/>
        <v>2.2423611111111099</v>
      </c>
      <c r="DL3247" s="1"/>
      <c r="DM3247" s="1"/>
    </row>
    <row r="3248" spans="68:117" ht="15" hidden="1" customHeight="1">
      <c r="BP3248" s="236">
        <f ca="1"/>
        <v>2.2430555555555598</v>
      </c>
      <c r="DL3248" s="1"/>
      <c r="DM3248" s="1"/>
    </row>
    <row r="3249" spans="68:117" ht="15" hidden="1" customHeight="1">
      <c r="BP3249" s="236">
        <f ca="1"/>
        <v>2.2437499999999999</v>
      </c>
      <c r="DL3249" s="1"/>
      <c r="DM3249" s="1"/>
    </row>
    <row r="3250" spans="68:117" ht="15" hidden="1" customHeight="1">
      <c r="BP3250" s="236">
        <f ca="1"/>
        <v>2.24444444444444</v>
      </c>
      <c r="DL3250" s="1"/>
      <c r="DM3250" s="1"/>
    </row>
    <row r="3251" spans="68:117" ht="15" hidden="1" customHeight="1">
      <c r="BP3251" s="236">
        <f ca="1"/>
        <v>2.2451388888888899</v>
      </c>
      <c r="DL3251" s="1"/>
      <c r="DM3251" s="1"/>
    </row>
    <row r="3252" spans="68:117" ht="15" hidden="1" customHeight="1">
      <c r="BP3252" s="236">
        <f ca="1"/>
        <v>2.24583333333333</v>
      </c>
      <c r="DL3252" s="1"/>
      <c r="DM3252" s="1"/>
    </row>
    <row r="3253" spans="68:117" ht="15" hidden="1" customHeight="1">
      <c r="BP3253" s="236">
        <f ca="1"/>
        <v>2.2465277777777799</v>
      </c>
      <c r="DL3253" s="1"/>
      <c r="DM3253" s="1"/>
    </row>
    <row r="3254" spans="68:117" ht="15" hidden="1" customHeight="1">
      <c r="BP3254" s="236">
        <f ca="1"/>
        <v>2.24722222222222</v>
      </c>
      <c r="DL3254" s="1"/>
      <c r="DM3254" s="1"/>
    </row>
    <row r="3255" spans="68:117" ht="15" hidden="1" customHeight="1">
      <c r="BP3255" s="236">
        <f ca="1"/>
        <v>2.2479166666666699</v>
      </c>
      <c r="DL3255" s="1"/>
      <c r="DM3255" s="1"/>
    </row>
    <row r="3256" spans="68:117" ht="15" hidden="1" customHeight="1">
      <c r="BP3256" s="236">
        <f ca="1"/>
        <v>2.24861111111111</v>
      </c>
      <c r="DL3256" s="1"/>
      <c r="DM3256" s="1"/>
    </row>
    <row r="3257" spans="68:117" ht="15" hidden="1" customHeight="1">
      <c r="BP3257" s="236">
        <f ca="1"/>
        <v>2.2493055555555599</v>
      </c>
      <c r="DL3257" s="1"/>
      <c r="DM3257" s="1"/>
    </row>
    <row r="3258" spans="68:117" ht="15" hidden="1" customHeight="1">
      <c r="BP3258" s="236">
        <f ca="1"/>
        <v>2.25</v>
      </c>
      <c r="DL3258" s="1"/>
      <c r="DM3258" s="1"/>
    </row>
    <row r="3259" spans="68:117" ht="15" hidden="1" customHeight="1">
      <c r="BP3259" s="236">
        <f ca="1"/>
        <v>2.2506944444444401</v>
      </c>
      <c r="DL3259" s="1"/>
      <c r="DM3259" s="1"/>
    </row>
    <row r="3260" spans="68:117" ht="15" hidden="1" customHeight="1">
      <c r="BP3260" s="236">
        <f ca="1"/>
        <v>2.25138888888889</v>
      </c>
      <c r="DL3260" s="1"/>
      <c r="DM3260" s="1"/>
    </row>
    <row r="3261" spans="68:117" ht="15" hidden="1" customHeight="1">
      <c r="BP3261" s="236">
        <f ca="1"/>
        <v>2.2520833333333301</v>
      </c>
      <c r="DL3261" s="1"/>
      <c r="DM3261" s="1"/>
    </row>
    <row r="3262" spans="68:117" ht="15" hidden="1" customHeight="1">
      <c r="BP3262" s="236">
        <f ca="1"/>
        <v>2.25277777777778</v>
      </c>
      <c r="DL3262" s="1"/>
      <c r="DM3262" s="1"/>
    </row>
    <row r="3263" spans="68:117" ht="15" hidden="1" customHeight="1">
      <c r="BP3263" s="236">
        <f ca="1"/>
        <v>2.2534722222222201</v>
      </c>
      <c r="DL3263" s="1"/>
      <c r="DM3263" s="1"/>
    </row>
    <row r="3264" spans="68:117" ht="15" hidden="1" customHeight="1">
      <c r="BP3264" s="236">
        <f ca="1"/>
        <v>2.25416666666667</v>
      </c>
      <c r="DL3264" s="1"/>
      <c r="DM3264" s="1"/>
    </row>
    <row r="3265" spans="68:117" ht="15" hidden="1" customHeight="1">
      <c r="BP3265" s="236">
        <f ca="1"/>
        <v>2.2548611111111101</v>
      </c>
      <c r="DL3265" s="1"/>
      <c r="DM3265" s="1"/>
    </row>
    <row r="3266" spans="68:117" ht="15" hidden="1" customHeight="1">
      <c r="BP3266" s="236">
        <f ca="1"/>
        <v>2.25555555555556</v>
      </c>
      <c r="DL3266" s="1"/>
      <c r="DM3266" s="1"/>
    </row>
    <row r="3267" spans="68:117" ht="15" hidden="1" customHeight="1">
      <c r="BP3267" s="236">
        <f ca="1"/>
        <v>2.2562500000000001</v>
      </c>
      <c r="DL3267" s="1"/>
      <c r="DM3267" s="1"/>
    </row>
    <row r="3268" spans="68:117" ht="15" hidden="1" customHeight="1">
      <c r="BP3268" s="236">
        <f ca="1"/>
        <v>2.2569444444444402</v>
      </c>
      <c r="DL3268" s="1"/>
      <c r="DM3268" s="1"/>
    </row>
    <row r="3269" spans="68:117" ht="15" hidden="1" customHeight="1">
      <c r="BP3269" s="236">
        <f ca="1"/>
        <v>2.2576388888888901</v>
      </c>
      <c r="DL3269" s="1"/>
      <c r="DM3269" s="1"/>
    </row>
    <row r="3270" spans="68:117" ht="15" hidden="1" customHeight="1">
      <c r="BP3270" s="236">
        <f ca="1"/>
        <v>2.2583333333333302</v>
      </c>
      <c r="DL3270" s="1"/>
      <c r="DM3270" s="1"/>
    </row>
    <row r="3271" spans="68:117" ht="15" hidden="1" customHeight="1">
      <c r="BP3271" s="236">
        <f ca="1"/>
        <v>2.2590277777777801</v>
      </c>
      <c r="DL3271" s="1"/>
      <c r="DM3271" s="1"/>
    </row>
    <row r="3272" spans="68:117" ht="15" hidden="1" customHeight="1">
      <c r="BP3272" s="236">
        <f ca="1"/>
        <v>2.2597222222222202</v>
      </c>
      <c r="DL3272" s="1"/>
      <c r="DM3272" s="1"/>
    </row>
    <row r="3273" spans="68:117" ht="15" hidden="1" customHeight="1">
      <c r="BP3273" s="236">
        <f ca="1"/>
        <v>2.2604166666666701</v>
      </c>
      <c r="DL3273" s="1"/>
      <c r="DM3273" s="1"/>
    </row>
    <row r="3274" spans="68:117" ht="15" hidden="1" customHeight="1">
      <c r="BP3274" s="236">
        <f ca="1"/>
        <v>2.2611111111111102</v>
      </c>
      <c r="DL3274" s="1"/>
      <c r="DM3274" s="1"/>
    </row>
    <row r="3275" spans="68:117" ht="15" hidden="1" customHeight="1">
      <c r="BP3275" s="236">
        <f ca="1"/>
        <v>2.2618055555555601</v>
      </c>
      <c r="DL3275" s="1"/>
      <c r="DM3275" s="1"/>
    </row>
    <row r="3276" spans="68:117" ht="15" hidden="1" customHeight="1">
      <c r="BP3276" s="236">
        <f ca="1"/>
        <v>2.2625000000000002</v>
      </c>
      <c r="DL3276" s="1"/>
      <c r="DM3276" s="1"/>
    </row>
    <row r="3277" spans="68:117" ht="15" hidden="1" customHeight="1">
      <c r="BP3277" s="236">
        <f ca="1"/>
        <v>2.2631944444444398</v>
      </c>
      <c r="DL3277" s="1"/>
      <c r="DM3277" s="1"/>
    </row>
    <row r="3278" spans="68:117" ht="15" hidden="1" customHeight="1">
      <c r="BP3278" s="236">
        <f ca="1"/>
        <v>2.2638888888888902</v>
      </c>
      <c r="DL3278" s="1"/>
      <c r="DM3278" s="1"/>
    </row>
    <row r="3279" spans="68:117" ht="15" hidden="1" customHeight="1">
      <c r="BP3279" s="236">
        <f ca="1"/>
        <v>2.2645833333333298</v>
      </c>
      <c r="DL3279" s="1"/>
      <c r="DM3279" s="1"/>
    </row>
    <row r="3280" spans="68:117" ht="15" hidden="1" customHeight="1">
      <c r="BP3280" s="236">
        <f ca="1"/>
        <v>2.2652777777777802</v>
      </c>
      <c r="DL3280" s="1"/>
      <c r="DM3280" s="1"/>
    </row>
    <row r="3281" spans="68:117" ht="15" hidden="1" customHeight="1">
      <c r="BP3281" s="236">
        <f ca="1"/>
        <v>2.2659722222222198</v>
      </c>
      <c r="DL3281" s="1"/>
      <c r="DM3281" s="1"/>
    </row>
    <row r="3282" spans="68:117" ht="15" hidden="1" customHeight="1">
      <c r="BP3282" s="236">
        <f ca="1"/>
        <v>2.2666666666666702</v>
      </c>
      <c r="DL3282" s="1"/>
      <c r="DM3282" s="1"/>
    </row>
    <row r="3283" spans="68:117" ht="15" hidden="1" customHeight="1">
      <c r="BP3283" s="236">
        <f ca="1"/>
        <v>2.2673611111111098</v>
      </c>
      <c r="DL3283" s="1"/>
      <c r="DM3283" s="1"/>
    </row>
    <row r="3284" spans="68:117" ht="15" hidden="1" customHeight="1">
      <c r="BP3284" s="236">
        <f ca="1"/>
        <v>2.2680555555555602</v>
      </c>
      <c r="DL3284" s="1"/>
      <c r="DM3284" s="1"/>
    </row>
    <row r="3285" spans="68:117" ht="15" hidden="1" customHeight="1">
      <c r="BP3285" s="236">
        <f ca="1"/>
        <v>2.2687499999999998</v>
      </c>
      <c r="DL3285" s="1"/>
      <c r="DM3285" s="1"/>
    </row>
    <row r="3286" spans="68:117" ht="15" hidden="1" customHeight="1">
      <c r="BP3286" s="236">
        <f ca="1"/>
        <v>2.2694444444444399</v>
      </c>
      <c r="DL3286" s="1"/>
      <c r="DM3286" s="1"/>
    </row>
    <row r="3287" spans="68:117" ht="15" hidden="1" customHeight="1">
      <c r="BP3287" s="236">
        <f ca="1"/>
        <v>2.2701388888888898</v>
      </c>
      <c r="DL3287" s="1"/>
      <c r="DM3287" s="1"/>
    </row>
    <row r="3288" spans="68:117" ht="15" hidden="1" customHeight="1">
      <c r="BP3288" s="236">
        <f ca="1"/>
        <v>2.2708333333333299</v>
      </c>
      <c r="DL3288" s="1"/>
      <c r="DM3288" s="1"/>
    </row>
    <row r="3289" spans="68:117" ht="15" hidden="1" customHeight="1">
      <c r="BP3289" s="236">
        <f ca="1"/>
        <v>2.2715277777777798</v>
      </c>
      <c r="DL3289" s="1"/>
      <c r="DM3289" s="1"/>
    </row>
    <row r="3290" spans="68:117" ht="15" hidden="1" customHeight="1">
      <c r="BP3290" s="236">
        <f ca="1"/>
        <v>2.2722222222222199</v>
      </c>
      <c r="DL3290" s="1"/>
      <c r="DM3290" s="1"/>
    </row>
    <row r="3291" spans="68:117" ht="15" hidden="1" customHeight="1">
      <c r="BP3291" s="236">
        <f ca="1"/>
        <v>2.2729166666666698</v>
      </c>
      <c r="DL3291" s="1"/>
      <c r="DM3291" s="1"/>
    </row>
    <row r="3292" spans="68:117" ht="15" hidden="1" customHeight="1">
      <c r="BP3292" s="236">
        <f ca="1"/>
        <v>2.2736111111111099</v>
      </c>
      <c r="DL3292" s="1"/>
      <c r="DM3292" s="1"/>
    </row>
    <row r="3293" spans="68:117" ht="15" hidden="1" customHeight="1">
      <c r="BP3293" s="236">
        <f ca="1"/>
        <v>2.2743055555555598</v>
      </c>
      <c r="DL3293" s="1"/>
      <c r="DM3293" s="1"/>
    </row>
    <row r="3294" spans="68:117" ht="15" hidden="1" customHeight="1">
      <c r="BP3294" s="236">
        <f ca="1"/>
        <v>2.2749999999999999</v>
      </c>
      <c r="DL3294" s="1"/>
      <c r="DM3294" s="1"/>
    </row>
    <row r="3295" spans="68:117" ht="15" hidden="1" customHeight="1">
      <c r="BP3295" s="236">
        <f ca="1"/>
        <v>2.27569444444444</v>
      </c>
      <c r="DL3295" s="1"/>
      <c r="DM3295" s="1"/>
    </row>
    <row r="3296" spans="68:117" ht="15" hidden="1" customHeight="1">
      <c r="BP3296" s="236">
        <f ca="1"/>
        <v>2.2763888888888899</v>
      </c>
      <c r="DL3296" s="1"/>
      <c r="DM3296" s="1"/>
    </row>
    <row r="3297" spans="68:117" ht="15" hidden="1" customHeight="1">
      <c r="BP3297" s="236">
        <f ca="1"/>
        <v>2.27708333333333</v>
      </c>
      <c r="DL3297" s="1"/>
      <c r="DM3297" s="1"/>
    </row>
    <row r="3298" spans="68:117" ht="15" hidden="1" customHeight="1">
      <c r="BP3298" s="236">
        <f ca="1"/>
        <v>2.2777777777777799</v>
      </c>
      <c r="DL3298" s="1"/>
      <c r="DM3298" s="1"/>
    </row>
    <row r="3299" spans="68:117" ht="15" hidden="1" customHeight="1">
      <c r="BP3299" s="236">
        <f ca="1"/>
        <v>2.27847222222222</v>
      </c>
      <c r="DL3299" s="1"/>
      <c r="DM3299" s="1"/>
    </row>
    <row r="3300" spans="68:117" ht="15" hidden="1" customHeight="1">
      <c r="BP3300" s="236">
        <f ca="1"/>
        <v>2.2791666666666699</v>
      </c>
      <c r="DL3300" s="1"/>
      <c r="DM3300" s="1"/>
    </row>
    <row r="3301" spans="68:117" ht="15" hidden="1" customHeight="1">
      <c r="BP3301" s="236">
        <f ca="1"/>
        <v>2.27986111111111</v>
      </c>
      <c r="DL3301" s="1"/>
      <c r="DM3301" s="1"/>
    </row>
    <row r="3302" spans="68:117" ht="15" hidden="1" customHeight="1">
      <c r="BP3302" s="236">
        <f ca="1"/>
        <v>2.2805555555555599</v>
      </c>
      <c r="DL3302" s="1"/>
      <c r="DM3302" s="1"/>
    </row>
    <row r="3303" spans="68:117" ht="15" hidden="1" customHeight="1">
      <c r="BP3303" s="236">
        <f ca="1"/>
        <v>2.28125</v>
      </c>
      <c r="DL3303" s="1"/>
      <c r="DM3303" s="1"/>
    </row>
    <row r="3304" spans="68:117" ht="15" hidden="1" customHeight="1">
      <c r="BP3304" s="236">
        <f ca="1"/>
        <v>2.2819444444444401</v>
      </c>
      <c r="DL3304" s="1"/>
      <c r="DM3304" s="1"/>
    </row>
    <row r="3305" spans="68:117" ht="15" hidden="1" customHeight="1">
      <c r="BP3305" s="236">
        <f ca="1"/>
        <v>2.28263888888889</v>
      </c>
      <c r="DL3305" s="1"/>
      <c r="DM3305" s="1"/>
    </row>
    <row r="3306" spans="68:117" ht="15" hidden="1" customHeight="1">
      <c r="BP3306" s="236">
        <f ca="1"/>
        <v>2.2833333333333301</v>
      </c>
      <c r="DL3306" s="1"/>
      <c r="DM3306" s="1"/>
    </row>
    <row r="3307" spans="68:117" ht="15" hidden="1" customHeight="1">
      <c r="BP3307" s="236">
        <f ca="1"/>
        <v>2.28402777777778</v>
      </c>
      <c r="DL3307" s="1"/>
      <c r="DM3307" s="1"/>
    </row>
    <row r="3308" spans="68:117" ht="15" hidden="1" customHeight="1">
      <c r="BP3308" s="236">
        <f ca="1"/>
        <v>2.2847222222222201</v>
      </c>
      <c r="DL3308" s="1"/>
      <c r="DM3308" s="1"/>
    </row>
    <row r="3309" spans="68:117" ht="15" hidden="1" customHeight="1">
      <c r="BP3309" s="236">
        <f ca="1"/>
        <v>2.28541666666667</v>
      </c>
      <c r="DL3309" s="1"/>
      <c r="DM3309" s="1"/>
    </row>
    <row r="3310" spans="68:117" ht="15" hidden="1" customHeight="1">
      <c r="BP3310" s="236">
        <f ca="1"/>
        <v>2.2861111111111101</v>
      </c>
      <c r="DL3310" s="1"/>
      <c r="DM3310" s="1"/>
    </row>
    <row r="3311" spans="68:117" ht="15" hidden="1" customHeight="1">
      <c r="BP3311" s="236">
        <f ca="1"/>
        <v>2.28680555555556</v>
      </c>
      <c r="DL3311" s="1"/>
      <c r="DM3311" s="1"/>
    </row>
    <row r="3312" spans="68:117" ht="15" hidden="1" customHeight="1">
      <c r="BP3312" s="236">
        <f ca="1"/>
        <v>2.2875000000000001</v>
      </c>
      <c r="DL3312" s="1"/>
      <c r="DM3312" s="1"/>
    </row>
    <row r="3313" spans="68:117" ht="15" hidden="1" customHeight="1">
      <c r="BP3313" s="236">
        <f ca="1"/>
        <v>2.2881944444444402</v>
      </c>
      <c r="DL3313" s="1"/>
      <c r="DM3313" s="1"/>
    </row>
    <row r="3314" spans="68:117" ht="15" hidden="1" customHeight="1">
      <c r="BP3314" s="236">
        <f ca="1"/>
        <v>2.2888888888888901</v>
      </c>
      <c r="DL3314" s="1"/>
      <c r="DM3314" s="1"/>
    </row>
    <row r="3315" spans="68:117" ht="15" hidden="1" customHeight="1">
      <c r="BP3315" s="236">
        <f ca="1"/>
        <v>2.2895833333333302</v>
      </c>
      <c r="DL3315" s="1"/>
      <c r="DM3315" s="1"/>
    </row>
    <row r="3316" spans="68:117" ht="15" hidden="1" customHeight="1">
      <c r="BP3316" s="236">
        <f ca="1"/>
        <v>2.2902777777777801</v>
      </c>
      <c r="DL3316" s="1"/>
      <c r="DM3316" s="1"/>
    </row>
    <row r="3317" spans="68:117" ht="15" hidden="1" customHeight="1">
      <c r="BP3317" s="236">
        <f ca="1"/>
        <v>2.2909722222222202</v>
      </c>
      <c r="DL3317" s="1"/>
      <c r="DM3317" s="1"/>
    </row>
    <row r="3318" spans="68:117" ht="15" hidden="1" customHeight="1">
      <c r="BP3318" s="236">
        <f ca="1"/>
        <v>2.2916666666666701</v>
      </c>
      <c r="DL3318" s="1"/>
      <c r="DM3318" s="1"/>
    </row>
    <row r="3319" spans="68:117" ht="15" hidden="1" customHeight="1">
      <c r="BP3319" s="236">
        <f ca="1"/>
        <v>2.2923611111111102</v>
      </c>
      <c r="DL3319" s="1"/>
      <c r="DM3319" s="1"/>
    </row>
    <row r="3320" spans="68:117" ht="15" hidden="1" customHeight="1">
      <c r="BP3320" s="236">
        <f ca="1"/>
        <v>2.2930555555555601</v>
      </c>
      <c r="DL3320" s="1"/>
      <c r="DM3320" s="1"/>
    </row>
    <row r="3321" spans="68:117" ht="15" hidden="1" customHeight="1">
      <c r="BP3321" s="236">
        <f ca="1"/>
        <v>2.2937500000000002</v>
      </c>
      <c r="DL3321" s="1"/>
      <c r="DM3321" s="1"/>
    </row>
    <row r="3322" spans="68:117" ht="15" hidden="1" customHeight="1">
      <c r="BP3322" s="236">
        <f ca="1"/>
        <v>2.2944444444444398</v>
      </c>
      <c r="DL3322" s="1"/>
      <c r="DM3322" s="1"/>
    </row>
    <row r="3323" spans="68:117" ht="15" hidden="1" customHeight="1">
      <c r="BP3323" s="236">
        <f ca="1"/>
        <v>2.2951388888888902</v>
      </c>
      <c r="DL3323" s="1"/>
      <c r="DM3323" s="1"/>
    </row>
    <row r="3324" spans="68:117" ht="15" hidden="1" customHeight="1">
      <c r="BP3324" s="236">
        <f ca="1"/>
        <v>2.2958333333333298</v>
      </c>
      <c r="DL3324" s="1"/>
      <c r="DM3324" s="1"/>
    </row>
    <row r="3325" spans="68:117" ht="15" hidden="1" customHeight="1">
      <c r="BP3325" s="236">
        <f ca="1"/>
        <v>2.2965277777777802</v>
      </c>
      <c r="DL3325" s="1"/>
      <c r="DM3325" s="1"/>
    </row>
    <row r="3326" spans="68:117" ht="15" hidden="1" customHeight="1">
      <c r="BP3326" s="236">
        <f ca="1"/>
        <v>2.2972222222222198</v>
      </c>
      <c r="DL3326" s="1"/>
      <c r="DM3326" s="1"/>
    </row>
    <row r="3327" spans="68:117" ht="15" hidden="1" customHeight="1">
      <c r="BP3327" s="236">
        <f ca="1"/>
        <v>2.2979166666666702</v>
      </c>
      <c r="DL3327" s="1"/>
      <c r="DM3327" s="1"/>
    </row>
    <row r="3328" spans="68:117" ht="15" hidden="1" customHeight="1">
      <c r="BP3328" s="236">
        <f ca="1"/>
        <v>2.2986111111111098</v>
      </c>
      <c r="DL3328" s="1"/>
      <c r="DM3328" s="1"/>
    </row>
    <row r="3329" spans="68:117" ht="15" hidden="1" customHeight="1">
      <c r="BP3329" s="236">
        <f ca="1"/>
        <v>2.2993055555555602</v>
      </c>
      <c r="DL3329" s="1"/>
      <c r="DM3329" s="1"/>
    </row>
    <row r="3330" spans="68:117" ht="15" hidden="1" customHeight="1">
      <c r="BP3330" s="236">
        <f ca="1"/>
        <v>2.2999999999999998</v>
      </c>
      <c r="DL3330" s="1"/>
      <c r="DM3330" s="1"/>
    </row>
    <row r="3331" spans="68:117" ht="15" hidden="1" customHeight="1">
      <c r="BP3331" s="236">
        <f ca="1"/>
        <v>2.3006944444444399</v>
      </c>
      <c r="DL3331" s="1"/>
      <c r="DM3331" s="1"/>
    </row>
    <row r="3332" spans="68:117" ht="15" hidden="1" customHeight="1">
      <c r="BP3332" s="236">
        <f ca="1"/>
        <v>2.3013888888888898</v>
      </c>
      <c r="DL3332" s="1"/>
      <c r="DM3332" s="1"/>
    </row>
    <row r="3333" spans="68:117" ht="15" hidden="1" customHeight="1">
      <c r="BP3333" s="236">
        <f ca="1"/>
        <v>2.3020833333333299</v>
      </c>
      <c r="DL3333" s="1"/>
      <c r="DM3333" s="1"/>
    </row>
    <row r="3334" spans="68:117" ht="15" hidden="1" customHeight="1">
      <c r="BP3334" s="236">
        <f ca="1"/>
        <v>2.3027777777777798</v>
      </c>
      <c r="DL3334" s="1"/>
      <c r="DM3334" s="1"/>
    </row>
    <row r="3335" spans="68:117" ht="15" hidden="1" customHeight="1">
      <c r="BP3335" s="236">
        <f ca="1"/>
        <v>2.3034722222222199</v>
      </c>
      <c r="DL3335" s="1"/>
      <c r="DM3335" s="1"/>
    </row>
    <row r="3336" spans="68:117" ht="15" hidden="1" customHeight="1">
      <c r="BP3336" s="236">
        <f ca="1"/>
        <v>2.3041666666666698</v>
      </c>
      <c r="DL3336" s="1"/>
      <c r="DM3336" s="1"/>
    </row>
    <row r="3337" spans="68:117" ht="15" hidden="1" customHeight="1">
      <c r="BP3337" s="236">
        <f ca="1"/>
        <v>2.3048611111111099</v>
      </c>
      <c r="DL3337" s="1"/>
      <c r="DM3337" s="1"/>
    </row>
    <row r="3338" spans="68:117" ht="15" hidden="1" customHeight="1">
      <c r="BP3338" s="236">
        <f ca="1"/>
        <v>2.3055555555555598</v>
      </c>
      <c r="DL3338" s="1"/>
      <c r="DM3338" s="1"/>
    </row>
    <row r="3339" spans="68:117" ht="15" hidden="1" customHeight="1">
      <c r="BP3339" s="236">
        <f ca="1"/>
        <v>2.3062499999999999</v>
      </c>
      <c r="DL3339" s="1"/>
      <c r="DM3339" s="1"/>
    </row>
    <row r="3340" spans="68:117" ht="15" hidden="1" customHeight="1">
      <c r="BP3340" s="236">
        <f ca="1"/>
        <v>2.30694444444444</v>
      </c>
      <c r="DL3340" s="1"/>
      <c r="DM3340" s="1"/>
    </row>
    <row r="3341" spans="68:117" ht="15" hidden="1" customHeight="1">
      <c r="BP3341" s="236">
        <f ca="1"/>
        <v>2.3076388888888899</v>
      </c>
      <c r="DL3341" s="1"/>
      <c r="DM3341" s="1"/>
    </row>
    <row r="3342" spans="68:117" ht="15" hidden="1" customHeight="1">
      <c r="BP3342" s="236">
        <f ca="1"/>
        <v>2.30833333333333</v>
      </c>
      <c r="DL3342" s="1"/>
      <c r="DM3342" s="1"/>
    </row>
    <row r="3343" spans="68:117" ht="15" hidden="1" customHeight="1">
      <c r="BP3343" s="236">
        <f ca="1"/>
        <v>2.3090277777777799</v>
      </c>
      <c r="DL3343" s="1"/>
      <c r="DM3343" s="1"/>
    </row>
    <row r="3344" spans="68:117" ht="15" hidden="1" customHeight="1">
      <c r="BP3344" s="236">
        <f ca="1"/>
        <v>2.30972222222222</v>
      </c>
      <c r="DL3344" s="1"/>
      <c r="DM3344" s="1"/>
    </row>
    <row r="3345" spans="68:117" ht="15" hidden="1" customHeight="1">
      <c r="BP3345" s="236">
        <f ca="1"/>
        <v>2.3104166666666699</v>
      </c>
      <c r="DL3345" s="1"/>
      <c r="DM3345" s="1"/>
    </row>
    <row r="3346" spans="68:117" ht="15" hidden="1" customHeight="1">
      <c r="BP3346" s="236">
        <f ca="1"/>
        <v>2.31111111111111</v>
      </c>
      <c r="DL3346" s="1"/>
      <c r="DM3346" s="1"/>
    </row>
    <row r="3347" spans="68:117" ht="15" hidden="1" customHeight="1">
      <c r="BP3347" s="236">
        <f ca="1"/>
        <v>2.3118055555555599</v>
      </c>
      <c r="DL3347" s="1"/>
      <c r="DM3347" s="1"/>
    </row>
    <row r="3348" spans="68:117" ht="15" hidden="1" customHeight="1">
      <c r="BP3348" s="236">
        <f ca="1"/>
        <v>2.3125</v>
      </c>
      <c r="DL3348" s="1"/>
      <c r="DM3348" s="1"/>
    </row>
    <row r="3349" spans="68:117" ht="15" hidden="1" customHeight="1">
      <c r="BP3349" s="236">
        <f ca="1"/>
        <v>2.3131944444444401</v>
      </c>
      <c r="DL3349" s="1"/>
      <c r="DM3349" s="1"/>
    </row>
    <row r="3350" spans="68:117" ht="15" hidden="1" customHeight="1">
      <c r="BP3350" s="236">
        <f ca="1"/>
        <v>2.31388888888889</v>
      </c>
      <c r="DL3350" s="1"/>
      <c r="DM3350" s="1"/>
    </row>
    <row r="3351" spans="68:117" ht="15" hidden="1" customHeight="1">
      <c r="BP3351" s="236">
        <f ca="1"/>
        <v>2.3145833333333301</v>
      </c>
      <c r="DL3351" s="1"/>
      <c r="DM3351" s="1"/>
    </row>
    <row r="3352" spans="68:117" ht="15" hidden="1" customHeight="1">
      <c r="BP3352" s="236">
        <f ca="1"/>
        <v>2.31527777777778</v>
      </c>
      <c r="DL3352" s="1"/>
      <c r="DM3352" s="1"/>
    </row>
    <row r="3353" spans="68:117" ht="15" hidden="1" customHeight="1">
      <c r="BP3353" s="236">
        <f ca="1"/>
        <v>2.3159722222222201</v>
      </c>
      <c r="DL3353" s="1"/>
      <c r="DM3353" s="1"/>
    </row>
    <row r="3354" spans="68:117" ht="15" hidden="1" customHeight="1">
      <c r="BP3354" s="236">
        <f ca="1"/>
        <v>2.31666666666667</v>
      </c>
      <c r="DL3354" s="1"/>
      <c r="DM3354" s="1"/>
    </row>
    <row r="3355" spans="68:117" ht="15" hidden="1" customHeight="1">
      <c r="BP3355" s="236">
        <f ca="1"/>
        <v>2.3173611111111101</v>
      </c>
      <c r="DL3355" s="1"/>
      <c r="DM3355" s="1"/>
    </row>
    <row r="3356" spans="68:117" ht="15" hidden="1" customHeight="1">
      <c r="BP3356" s="236">
        <f ca="1"/>
        <v>2.31805555555556</v>
      </c>
      <c r="DL3356" s="1"/>
      <c r="DM3356" s="1"/>
    </row>
    <row r="3357" spans="68:117" ht="15" hidden="1" customHeight="1">
      <c r="BP3357" s="236">
        <f ca="1"/>
        <v>2.3187500000000001</v>
      </c>
      <c r="DL3357" s="1"/>
      <c r="DM3357" s="1"/>
    </row>
    <row r="3358" spans="68:117" ht="15" hidden="1" customHeight="1">
      <c r="BP3358" s="236">
        <f ca="1"/>
        <v>2.3194444444444402</v>
      </c>
      <c r="DL3358" s="1"/>
      <c r="DM3358" s="1"/>
    </row>
    <row r="3359" spans="68:117" ht="15" hidden="1" customHeight="1">
      <c r="BP3359" s="236">
        <f ca="1"/>
        <v>2.3201388888888901</v>
      </c>
      <c r="DL3359" s="1"/>
      <c r="DM3359" s="1"/>
    </row>
    <row r="3360" spans="68:117" ht="15" hidden="1" customHeight="1">
      <c r="BP3360" s="236">
        <f ca="1"/>
        <v>2.3208333333333302</v>
      </c>
      <c r="DL3360" s="1"/>
      <c r="DM3360" s="1"/>
    </row>
    <row r="3361" spans="68:117" ht="15" hidden="1" customHeight="1">
      <c r="BP3361" s="236">
        <f ca="1"/>
        <v>2.3215277777777801</v>
      </c>
      <c r="DL3361" s="1"/>
      <c r="DM3361" s="1"/>
    </row>
    <row r="3362" spans="68:117" ht="15" hidden="1" customHeight="1">
      <c r="BP3362" s="236">
        <f ca="1"/>
        <v>2.3222222222222202</v>
      </c>
      <c r="DL3362" s="1"/>
      <c r="DM3362" s="1"/>
    </row>
    <row r="3363" spans="68:117" ht="15" hidden="1" customHeight="1">
      <c r="BP3363" s="236">
        <f ca="1"/>
        <v>2.3229166666666701</v>
      </c>
      <c r="DL3363" s="1"/>
      <c r="DM3363" s="1"/>
    </row>
    <row r="3364" spans="68:117" ht="15" hidden="1" customHeight="1">
      <c r="BP3364" s="236">
        <f ca="1"/>
        <v>2.3236111111111102</v>
      </c>
      <c r="DL3364" s="1"/>
      <c r="DM3364" s="1"/>
    </row>
    <row r="3365" spans="68:117" ht="15" hidden="1" customHeight="1">
      <c r="BP3365" s="236">
        <f ca="1"/>
        <v>2.3243055555555601</v>
      </c>
      <c r="DL3365" s="1"/>
      <c r="DM3365" s="1"/>
    </row>
    <row r="3366" spans="68:117" ht="15" hidden="1" customHeight="1">
      <c r="BP3366" s="236">
        <f ca="1"/>
        <v>2.3250000000000002</v>
      </c>
      <c r="DL3366" s="1"/>
      <c r="DM3366" s="1"/>
    </row>
    <row r="3367" spans="68:117" ht="15" hidden="1" customHeight="1">
      <c r="BP3367" s="236">
        <f ca="1"/>
        <v>2.3256944444444398</v>
      </c>
      <c r="DL3367" s="1"/>
      <c r="DM3367" s="1"/>
    </row>
    <row r="3368" spans="68:117" ht="15" hidden="1" customHeight="1">
      <c r="BP3368" s="236">
        <f ca="1"/>
        <v>2.3263888888888902</v>
      </c>
      <c r="DL3368" s="1"/>
      <c r="DM3368" s="1"/>
    </row>
    <row r="3369" spans="68:117" ht="15" hidden="1" customHeight="1">
      <c r="BP3369" s="236">
        <f ca="1"/>
        <v>2.3270833333333298</v>
      </c>
      <c r="DL3369" s="1"/>
      <c r="DM3369" s="1"/>
    </row>
    <row r="3370" spans="68:117" ht="15" hidden="1" customHeight="1">
      <c r="BP3370" s="236">
        <f ca="1"/>
        <v>2.3277777777777802</v>
      </c>
      <c r="DL3370" s="1"/>
      <c r="DM3370" s="1"/>
    </row>
    <row r="3371" spans="68:117" ht="15" hidden="1" customHeight="1">
      <c r="BP3371" s="236">
        <f ca="1"/>
        <v>2.3284722222222198</v>
      </c>
      <c r="DL3371" s="1"/>
      <c r="DM3371" s="1"/>
    </row>
    <row r="3372" spans="68:117" ht="15" hidden="1" customHeight="1">
      <c r="BP3372" s="236">
        <f ca="1"/>
        <v>2.3291666666666702</v>
      </c>
      <c r="DL3372" s="1"/>
      <c r="DM3372" s="1"/>
    </row>
    <row r="3373" spans="68:117" ht="15" hidden="1" customHeight="1">
      <c r="BP3373" s="236">
        <f ca="1"/>
        <v>2.3298611111111098</v>
      </c>
      <c r="DL3373" s="1"/>
      <c r="DM3373" s="1"/>
    </row>
    <row r="3374" spans="68:117" ht="15" hidden="1" customHeight="1">
      <c r="BP3374" s="236">
        <f ca="1"/>
        <v>2.3305555555555602</v>
      </c>
      <c r="DL3374" s="1"/>
      <c r="DM3374" s="1"/>
    </row>
    <row r="3375" spans="68:117" ht="15" hidden="1" customHeight="1">
      <c r="BP3375" s="236">
        <f ca="1"/>
        <v>2.3312499999999998</v>
      </c>
      <c r="DL3375" s="1"/>
      <c r="DM3375" s="1"/>
    </row>
    <row r="3376" spans="68:117" ht="15" hidden="1" customHeight="1">
      <c r="BP3376" s="236">
        <f ca="1"/>
        <v>2.3319444444444399</v>
      </c>
      <c r="DL3376" s="1"/>
      <c r="DM3376" s="1"/>
    </row>
    <row r="3377" spans="68:117" ht="15" hidden="1" customHeight="1">
      <c r="BP3377" s="236">
        <f ca="1"/>
        <v>2.3326388888888898</v>
      </c>
      <c r="DL3377" s="1"/>
      <c r="DM3377" s="1"/>
    </row>
    <row r="3378" spans="68:117" ht="15" hidden="1" customHeight="1">
      <c r="BP3378" s="236">
        <f ca="1"/>
        <v>2.3333333333333299</v>
      </c>
      <c r="DL3378" s="1"/>
      <c r="DM3378" s="1"/>
    </row>
    <row r="3379" spans="68:117" ht="15" hidden="1" customHeight="1">
      <c r="BP3379" s="236">
        <f ca="1"/>
        <v>2.3340277777777798</v>
      </c>
      <c r="DL3379" s="1"/>
      <c r="DM3379" s="1"/>
    </row>
    <row r="3380" spans="68:117" ht="15" hidden="1" customHeight="1">
      <c r="BP3380" s="236">
        <f ca="1"/>
        <v>2.3347222222222199</v>
      </c>
      <c r="DL3380" s="1"/>
      <c r="DM3380" s="1"/>
    </row>
    <row r="3381" spans="68:117" ht="15" hidden="1" customHeight="1">
      <c r="BP3381" s="236">
        <f ca="1"/>
        <v>2.3354166666666698</v>
      </c>
      <c r="DL3381" s="1"/>
      <c r="DM3381" s="1"/>
    </row>
    <row r="3382" spans="68:117" ht="15" hidden="1" customHeight="1">
      <c r="BP3382" s="236">
        <f ca="1"/>
        <v>2.3361111111111099</v>
      </c>
      <c r="DL3382" s="1"/>
      <c r="DM3382" s="1"/>
    </row>
    <row r="3383" spans="68:117" ht="15" hidden="1" customHeight="1">
      <c r="BP3383" s="236">
        <f ca="1"/>
        <v>2.3368055555555598</v>
      </c>
      <c r="DL3383" s="1"/>
      <c r="DM3383" s="1"/>
    </row>
    <row r="3384" spans="68:117" ht="15" hidden="1" customHeight="1">
      <c r="BP3384" s="236">
        <f ca="1"/>
        <v>2.3374999999999999</v>
      </c>
      <c r="DL3384" s="1"/>
      <c r="DM3384" s="1"/>
    </row>
    <row r="3385" spans="68:117" ht="15" hidden="1" customHeight="1">
      <c r="BP3385" s="236">
        <f ca="1"/>
        <v>2.33819444444444</v>
      </c>
      <c r="DL3385" s="1"/>
      <c r="DM3385" s="1"/>
    </row>
    <row r="3386" spans="68:117" ht="15" hidden="1" customHeight="1">
      <c r="BP3386" s="236">
        <f ca="1"/>
        <v>2.3388888888888899</v>
      </c>
      <c r="DL3386" s="1"/>
      <c r="DM3386" s="1"/>
    </row>
    <row r="3387" spans="68:117" ht="15" hidden="1" customHeight="1">
      <c r="BP3387" s="236">
        <f ca="1"/>
        <v>2.33958333333333</v>
      </c>
      <c r="DL3387" s="1"/>
      <c r="DM3387" s="1"/>
    </row>
    <row r="3388" spans="68:117" ht="15" hidden="1" customHeight="1">
      <c r="BP3388" s="236">
        <f ca="1"/>
        <v>2.3402777777777799</v>
      </c>
      <c r="DL3388" s="1"/>
      <c r="DM3388" s="1"/>
    </row>
    <row r="3389" spans="68:117" ht="15" hidden="1" customHeight="1">
      <c r="BP3389" s="236">
        <f ca="1"/>
        <v>2.34097222222222</v>
      </c>
      <c r="DL3389" s="1"/>
      <c r="DM3389" s="1"/>
    </row>
    <row r="3390" spans="68:117" ht="15" hidden="1" customHeight="1">
      <c r="BP3390" s="236">
        <f ca="1"/>
        <v>2.3416666666666699</v>
      </c>
      <c r="DL3390" s="1"/>
      <c r="DM3390" s="1"/>
    </row>
    <row r="3391" spans="68:117" ht="15" hidden="1" customHeight="1">
      <c r="BP3391" s="236">
        <f ca="1"/>
        <v>2.34236111111111</v>
      </c>
      <c r="DL3391" s="1"/>
      <c r="DM3391" s="1"/>
    </row>
    <row r="3392" spans="68:117" ht="15" hidden="1" customHeight="1">
      <c r="BP3392" s="236">
        <f ca="1"/>
        <v>2.3430555555555599</v>
      </c>
      <c r="DL3392" s="1"/>
      <c r="DM3392" s="1"/>
    </row>
    <row r="3393" spans="68:117" ht="15" hidden="1" customHeight="1">
      <c r="BP3393" s="236">
        <f ca="1"/>
        <v>2.34375</v>
      </c>
      <c r="DL3393" s="1"/>
      <c r="DM3393" s="1"/>
    </row>
    <row r="3394" spans="68:117" ht="15" hidden="1" customHeight="1">
      <c r="BP3394" s="236">
        <f ca="1"/>
        <v>2.3444444444444401</v>
      </c>
      <c r="DL3394" s="1"/>
      <c r="DM3394" s="1"/>
    </row>
    <row r="3395" spans="68:117" ht="15" hidden="1" customHeight="1">
      <c r="BP3395" s="236">
        <f ca="1"/>
        <v>2.34513888888889</v>
      </c>
      <c r="DL3395" s="1"/>
      <c r="DM3395" s="1"/>
    </row>
    <row r="3396" spans="68:117" ht="15" hidden="1" customHeight="1">
      <c r="BP3396" s="236">
        <f ca="1"/>
        <v>2.3458333333333301</v>
      </c>
      <c r="DL3396" s="1"/>
      <c r="DM3396" s="1"/>
    </row>
    <row r="3397" spans="68:117" ht="15" hidden="1" customHeight="1">
      <c r="BP3397" s="236">
        <f ca="1"/>
        <v>2.34652777777778</v>
      </c>
      <c r="DL3397" s="1"/>
      <c r="DM3397" s="1"/>
    </row>
    <row r="3398" spans="68:117" ht="15" hidden="1" customHeight="1">
      <c r="BP3398" s="236">
        <f ca="1"/>
        <v>2.3472222222222201</v>
      </c>
      <c r="DL3398" s="1"/>
      <c r="DM3398" s="1"/>
    </row>
    <row r="3399" spans="68:117" ht="15" hidden="1" customHeight="1">
      <c r="BP3399" s="236">
        <f ca="1"/>
        <v>2.34791666666667</v>
      </c>
      <c r="DL3399" s="1"/>
      <c r="DM3399" s="1"/>
    </row>
    <row r="3400" spans="68:117" ht="15" hidden="1" customHeight="1">
      <c r="BP3400" s="236">
        <f ca="1"/>
        <v>2.3486111111111101</v>
      </c>
      <c r="DL3400" s="1"/>
      <c r="DM3400" s="1"/>
    </row>
    <row r="3401" spans="68:117" ht="15" hidden="1" customHeight="1">
      <c r="BP3401" s="236">
        <f ca="1"/>
        <v>2.34930555555556</v>
      </c>
      <c r="DL3401" s="1"/>
      <c r="DM3401" s="1"/>
    </row>
    <row r="3402" spans="68:117" ht="15" hidden="1" customHeight="1">
      <c r="BP3402" s="236">
        <f ca="1"/>
        <v>2.35</v>
      </c>
      <c r="DL3402" s="1"/>
      <c r="DM3402" s="1"/>
    </row>
    <row r="3403" spans="68:117" ht="15" hidden="1" customHeight="1">
      <c r="BP3403" s="236">
        <f ca="1"/>
        <v>2.3506944444444402</v>
      </c>
      <c r="DL3403" s="1"/>
      <c r="DM3403" s="1"/>
    </row>
    <row r="3404" spans="68:117" ht="15" hidden="1" customHeight="1">
      <c r="BP3404" s="236">
        <f ca="1"/>
        <v>2.3513888888888901</v>
      </c>
      <c r="DL3404" s="1"/>
      <c r="DM3404" s="1"/>
    </row>
    <row r="3405" spans="68:117" ht="15" hidden="1" customHeight="1">
      <c r="BP3405" s="236">
        <f ca="1"/>
        <v>2.3520833333333302</v>
      </c>
      <c r="DL3405" s="1"/>
      <c r="DM3405" s="1"/>
    </row>
    <row r="3406" spans="68:117" ht="15" hidden="1" customHeight="1">
      <c r="BP3406" s="236">
        <f ca="1"/>
        <v>2.3527777777777801</v>
      </c>
      <c r="DL3406" s="1"/>
      <c r="DM3406" s="1"/>
    </row>
    <row r="3407" spans="68:117" ht="15" hidden="1" customHeight="1">
      <c r="BP3407" s="236">
        <f ca="1"/>
        <v>2.3534722222222202</v>
      </c>
      <c r="DL3407" s="1"/>
      <c r="DM3407" s="1"/>
    </row>
    <row r="3408" spans="68:117" ht="15" hidden="1" customHeight="1">
      <c r="BP3408" s="236">
        <f ca="1"/>
        <v>2.3541666666666701</v>
      </c>
      <c r="DL3408" s="1"/>
      <c r="DM3408" s="1"/>
    </row>
    <row r="3409" spans="68:117" ht="15" hidden="1" customHeight="1">
      <c r="BP3409" s="236">
        <f ca="1"/>
        <v>2.3548611111111102</v>
      </c>
      <c r="DL3409" s="1"/>
      <c r="DM3409" s="1"/>
    </row>
    <row r="3410" spans="68:117" ht="15" hidden="1" customHeight="1">
      <c r="BP3410" s="236">
        <f ca="1"/>
        <v>2.3555555555555601</v>
      </c>
      <c r="DL3410" s="1"/>
      <c r="DM3410" s="1"/>
    </row>
    <row r="3411" spans="68:117" ht="15" hidden="1" customHeight="1">
      <c r="BP3411" s="236">
        <f ca="1"/>
        <v>2.3562500000000002</v>
      </c>
      <c r="DL3411" s="1"/>
      <c r="DM3411" s="1"/>
    </row>
    <row r="3412" spans="68:117" ht="15" hidden="1" customHeight="1">
      <c r="BP3412" s="236">
        <f ca="1"/>
        <v>2.3569444444444398</v>
      </c>
      <c r="DL3412" s="1"/>
      <c r="DM3412" s="1"/>
    </row>
    <row r="3413" spans="68:117" ht="15" hidden="1" customHeight="1">
      <c r="BP3413" s="236">
        <f ca="1"/>
        <v>2.3576388888888902</v>
      </c>
      <c r="DL3413" s="1"/>
      <c r="DM3413" s="1"/>
    </row>
    <row r="3414" spans="68:117" ht="15" hidden="1" customHeight="1">
      <c r="BP3414" s="236">
        <f ca="1"/>
        <v>2.3583333333333298</v>
      </c>
      <c r="DL3414" s="1"/>
      <c r="DM3414" s="1"/>
    </row>
    <row r="3415" spans="68:117" ht="15" hidden="1" customHeight="1">
      <c r="BP3415" s="236">
        <f ca="1"/>
        <v>2.3590277777777802</v>
      </c>
      <c r="DL3415" s="1"/>
      <c r="DM3415" s="1"/>
    </row>
    <row r="3416" spans="68:117" ht="15" hidden="1" customHeight="1">
      <c r="BP3416" s="236">
        <f ca="1"/>
        <v>2.3597222222222198</v>
      </c>
      <c r="DL3416" s="1"/>
      <c r="DM3416" s="1"/>
    </row>
    <row r="3417" spans="68:117" ht="15" hidden="1" customHeight="1">
      <c r="BP3417" s="236">
        <f ca="1"/>
        <v>2.3604166666666702</v>
      </c>
      <c r="DL3417" s="1"/>
      <c r="DM3417" s="1"/>
    </row>
    <row r="3418" spans="68:117" ht="15" hidden="1" customHeight="1">
      <c r="BP3418" s="236">
        <f ca="1"/>
        <v>2.3611111111111098</v>
      </c>
      <c r="DL3418" s="1"/>
      <c r="DM3418" s="1"/>
    </row>
    <row r="3419" spans="68:117" ht="15" hidden="1" customHeight="1">
      <c r="BP3419" s="236">
        <f ca="1"/>
        <v>2.3618055555555602</v>
      </c>
      <c r="DL3419" s="1"/>
      <c r="DM3419" s="1"/>
    </row>
    <row r="3420" spans="68:117" ht="15" hidden="1" customHeight="1">
      <c r="BP3420" s="236">
        <f ca="1"/>
        <v>2.3624999999999998</v>
      </c>
      <c r="DL3420" s="1"/>
      <c r="DM3420" s="1"/>
    </row>
    <row r="3421" spans="68:117" ht="15" hidden="1" customHeight="1">
      <c r="BP3421" s="236">
        <f ca="1"/>
        <v>2.3631944444444399</v>
      </c>
      <c r="DL3421" s="1"/>
      <c r="DM3421" s="1"/>
    </row>
    <row r="3422" spans="68:117" ht="15" hidden="1" customHeight="1">
      <c r="BP3422" s="236">
        <f ca="1"/>
        <v>2.3638888888888898</v>
      </c>
      <c r="DL3422" s="1"/>
      <c r="DM3422" s="1"/>
    </row>
    <row r="3423" spans="68:117" ht="15" hidden="1" customHeight="1">
      <c r="BP3423" s="236">
        <f ca="1"/>
        <v>2.3645833333333299</v>
      </c>
      <c r="DL3423" s="1"/>
      <c r="DM3423" s="1"/>
    </row>
    <row r="3424" spans="68:117" ht="15" hidden="1" customHeight="1">
      <c r="BP3424" s="236">
        <f ca="1"/>
        <v>2.3652777777777798</v>
      </c>
      <c r="DL3424" s="1"/>
      <c r="DM3424" s="1"/>
    </row>
    <row r="3425" spans="68:117" ht="15" hidden="1" customHeight="1">
      <c r="BP3425" s="236">
        <f ca="1"/>
        <v>2.3659722222222199</v>
      </c>
      <c r="DL3425" s="1"/>
      <c r="DM3425" s="1"/>
    </row>
    <row r="3426" spans="68:117" ht="15" hidden="1" customHeight="1">
      <c r="BP3426" s="236">
        <f ca="1"/>
        <v>2.3666666666666698</v>
      </c>
      <c r="DL3426" s="1"/>
      <c r="DM3426" s="1"/>
    </row>
    <row r="3427" spans="68:117" ht="15" hidden="1" customHeight="1">
      <c r="BP3427" s="236">
        <f ca="1"/>
        <v>2.3673611111111099</v>
      </c>
      <c r="DL3427" s="1"/>
      <c r="DM3427" s="1"/>
    </row>
    <row r="3428" spans="68:117" ht="15" hidden="1" customHeight="1">
      <c r="BP3428" s="236">
        <f ca="1"/>
        <v>2.3680555555555598</v>
      </c>
      <c r="DL3428" s="1"/>
      <c r="DM3428" s="1"/>
    </row>
    <row r="3429" spans="68:117" ht="15" hidden="1" customHeight="1">
      <c r="BP3429" s="236">
        <f ca="1"/>
        <v>2.3687499999999999</v>
      </c>
      <c r="DL3429" s="1"/>
      <c r="DM3429" s="1"/>
    </row>
    <row r="3430" spans="68:117" ht="15" hidden="1" customHeight="1">
      <c r="BP3430" s="236">
        <f ca="1"/>
        <v>2.36944444444444</v>
      </c>
      <c r="DL3430" s="1"/>
      <c r="DM3430" s="1"/>
    </row>
    <row r="3431" spans="68:117" ht="15" hidden="1" customHeight="1">
      <c r="BP3431" s="236">
        <f ca="1"/>
        <v>2.3701388888888899</v>
      </c>
      <c r="DL3431" s="1"/>
      <c r="DM3431" s="1"/>
    </row>
    <row r="3432" spans="68:117" ht="15" hidden="1" customHeight="1">
      <c r="BP3432" s="236">
        <f ca="1"/>
        <v>2.37083333333333</v>
      </c>
      <c r="DL3432" s="1"/>
      <c r="DM3432" s="1"/>
    </row>
    <row r="3433" spans="68:117" ht="15" hidden="1" customHeight="1">
      <c r="BP3433" s="236">
        <f ca="1"/>
        <v>2.3715277777777799</v>
      </c>
      <c r="DL3433" s="1"/>
      <c r="DM3433" s="1"/>
    </row>
    <row r="3434" spans="68:117" ht="15" hidden="1" customHeight="1">
      <c r="BP3434" s="236">
        <f ca="1"/>
        <v>2.37222222222222</v>
      </c>
      <c r="DL3434" s="1"/>
      <c r="DM3434" s="1"/>
    </row>
    <row r="3435" spans="68:117" ht="15" hidden="1" customHeight="1">
      <c r="BP3435" s="236">
        <f ca="1"/>
        <v>2.3729166666666699</v>
      </c>
      <c r="DL3435" s="1"/>
      <c r="DM3435" s="1"/>
    </row>
    <row r="3436" spans="68:117" ht="15" hidden="1" customHeight="1">
      <c r="BP3436" s="236">
        <f ca="1"/>
        <v>2.37361111111111</v>
      </c>
      <c r="DL3436" s="1"/>
      <c r="DM3436" s="1"/>
    </row>
    <row r="3437" spans="68:117" ht="15" hidden="1" customHeight="1">
      <c r="BP3437" s="236">
        <f ca="1"/>
        <v>2.3743055555555599</v>
      </c>
      <c r="DL3437" s="1"/>
      <c r="DM3437" s="1"/>
    </row>
    <row r="3438" spans="68:117" ht="15" hidden="1" customHeight="1">
      <c r="BP3438" s="236">
        <f ca="1"/>
        <v>2.375</v>
      </c>
      <c r="DL3438" s="1"/>
      <c r="DM3438" s="1"/>
    </row>
    <row r="3439" spans="68:117" ht="15" hidden="1" customHeight="1">
      <c r="BP3439" s="236">
        <f ca="1"/>
        <v>2.3756944444444401</v>
      </c>
      <c r="DL3439" s="1"/>
      <c r="DM3439" s="1"/>
    </row>
    <row r="3440" spans="68:117" ht="15" hidden="1" customHeight="1">
      <c r="BP3440" s="236">
        <f ca="1"/>
        <v>2.37638888888889</v>
      </c>
      <c r="DL3440" s="1"/>
      <c r="DM3440" s="1"/>
    </row>
    <row r="3441" spans="68:117" ht="15" hidden="1" customHeight="1">
      <c r="BP3441" s="236">
        <f ca="1"/>
        <v>2.3770833333333301</v>
      </c>
      <c r="DL3441" s="1"/>
      <c r="DM3441" s="1"/>
    </row>
    <row r="3442" spans="68:117" ht="15" hidden="1" customHeight="1">
      <c r="BP3442" s="236">
        <f ca="1"/>
        <v>2.37777777777778</v>
      </c>
      <c r="DL3442" s="1"/>
      <c r="DM3442" s="1"/>
    </row>
    <row r="3443" spans="68:117" ht="15" hidden="1" customHeight="1">
      <c r="BP3443" s="236">
        <f ca="1"/>
        <v>2.3784722222222201</v>
      </c>
      <c r="DL3443" s="1"/>
      <c r="DM3443" s="1"/>
    </row>
    <row r="3444" spans="68:117" ht="15" hidden="1" customHeight="1">
      <c r="BP3444" s="236">
        <f ca="1"/>
        <v>2.37916666666667</v>
      </c>
      <c r="DL3444" s="1"/>
      <c r="DM3444" s="1"/>
    </row>
    <row r="3445" spans="68:117" ht="15" hidden="1" customHeight="1">
      <c r="BP3445" s="236">
        <f ca="1"/>
        <v>2.3798611111111101</v>
      </c>
      <c r="DL3445" s="1"/>
      <c r="DM3445" s="1"/>
    </row>
    <row r="3446" spans="68:117" ht="15" hidden="1" customHeight="1">
      <c r="BP3446" s="236">
        <f ca="1"/>
        <v>2.38055555555556</v>
      </c>
      <c r="DL3446" s="1"/>
      <c r="DM3446" s="1"/>
    </row>
    <row r="3447" spans="68:117" ht="15" hidden="1" customHeight="1">
      <c r="BP3447" s="236">
        <f ca="1"/>
        <v>2.3812500000000001</v>
      </c>
      <c r="DL3447" s="1"/>
      <c r="DM3447" s="1"/>
    </row>
    <row r="3448" spans="68:117" ht="15" hidden="1" customHeight="1">
      <c r="BP3448" s="236">
        <f ca="1"/>
        <v>2.3819444444444402</v>
      </c>
      <c r="DL3448" s="1"/>
      <c r="DM3448" s="1"/>
    </row>
    <row r="3449" spans="68:117" ht="15" hidden="1" customHeight="1">
      <c r="BP3449" s="236">
        <f ca="1"/>
        <v>2.3826388888888901</v>
      </c>
      <c r="DL3449" s="1"/>
      <c r="DM3449" s="1"/>
    </row>
    <row r="3450" spans="68:117" ht="15" hidden="1" customHeight="1">
      <c r="BP3450" s="236">
        <f ca="1"/>
        <v>2.3833333333333302</v>
      </c>
      <c r="DL3450" s="1"/>
      <c r="DM3450" s="1"/>
    </row>
    <row r="3451" spans="68:117" ht="15" hidden="1" customHeight="1">
      <c r="BP3451" s="236">
        <f ca="1"/>
        <v>2.3840277777777801</v>
      </c>
      <c r="DL3451" s="1"/>
      <c r="DM3451" s="1"/>
    </row>
    <row r="3452" spans="68:117" ht="15" hidden="1" customHeight="1">
      <c r="BP3452" s="236">
        <f ca="1"/>
        <v>2.3847222222222202</v>
      </c>
      <c r="DL3452" s="1"/>
      <c r="DM3452" s="1"/>
    </row>
    <row r="3453" spans="68:117" ht="15" hidden="1" customHeight="1">
      <c r="BP3453" s="236">
        <f ca="1"/>
        <v>2.3854166666666701</v>
      </c>
      <c r="DL3453" s="1"/>
      <c r="DM3453" s="1"/>
    </row>
    <row r="3454" spans="68:117" ht="15" hidden="1" customHeight="1">
      <c r="BP3454" s="236">
        <f ca="1"/>
        <v>2.3861111111111102</v>
      </c>
      <c r="DL3454" s="1"/>
      <c r="DM3454" s="1"/>
    </row>
    <row r="3455" spans="68:117" ht="15" hidden="1" customHeight="1">
      <c r="BP3455" s="236">
        <f ca="1"/>
        <v>2.3868055555555601</v>
      </c>
      <c r="DL3455" s="1"/>
      <c r="DM3455" s="1"/>
    </row>
    <row r="3456" spans="68:117" ht="15" hidden="1" customHeight="1">
      <c r="BP3456" s="236">
        <f ca="1"/>
        <v>2.3875000000000002</v>
      </c>
      <c r="DL3456" s="1"/>
      <c r="DM3456" s="1"/>
    </row>
    <row r="3457" spans="68:117" ht="15" hidden="1" customHeight="1">
      <c r="BP3457" s="236">
        <f ca="1"/>
        <v>2.3881944444444398</v>
      </c>
      <c r="DL3457" s="1"/>
      <c r="DM3457" s="1"/>
    </row>
    <row r="3458" spans="68:117" ht="15" hidden="1" customHeight="1">
      <c r="BP3458" s="236">
        <f ca="1"/>
        <v>2.3888888888888902</v>
      </c>
      <c r="DL3458" s="1"/>
      <c r="DM3458" s="1"/>
    </row>
    <row r="3459" spans="68:117" ht="15" hidden="1" customHeight="1">
      <c r="BP3459" s="236">
        <f ca="1"/>
        <v>2.3895833333333298</v>
      </c>
      <c r="DL3459" s="1"/>
      <c r="DM3459" s="1"/>
    </row>
    <row r="3460" spans="68:117" ht="15" hidden="1" customHeight="1">
      <c r="BP3460" s="236">
        <f ca="1"/>
        <v>2.3902777777777802</v>
      </c>
      <c r="DL3460" s="1"/>
      <c r="DM3460" s="1"/>
    </row>
    <row r="3461" spans="68:117" ht="15" hidden="1" customHeight="1">
      <c r="BP3461" s="236">
        <f ca="1"/>
        <v>2.3909722222222198</v>
      </c>
      <c r="DL3461" s="1"/>
      <c r="DM3461" s="1"/>
    </row>
    <row r="3462" spans="68:117" ht="15" hidden="1" customHeight="1">
      <c r="BP3462" s="236">
        <f ca="1"/>
        <v>2.3916666666666702</v>
      </c>
      <c r="DL3462" s="1"/>
      <c r="DM3462" s="1"/>
    </row>
    <row r="3463" spans="68:117" ht="15" hidden="1" customHeight="1">
      <c r="BP3463" s="236">
        <f ca="1"/>
        <v>2.3923611111111098</v>
      </c>
      <c r="DL3463" s="1"/>
      <c r="DM3463" s="1"/>
    </row>
    <row r="3464" spans="68:117" ht="15" hidden="1" customHeight="1">
      <c r="BP3464" s="236">
        <f ca="1"/>
        <v>2.3930555555555602</v>
      </c>
      <c r="DL3464" s="1"/>
      <c r="DM3464" s="1"/>
    </row>
    <row r="3465" spans="68:117" ht="15" hidden="1" customHeight="1">
      <c r="BP3465" s="236">
        <f ca="1"/>
        <v>2.3937499999999998</v>
      </c>
      <c r="DL3465" s="1"/>
      <c r="DM3465" s="1"/>
    </row>
    <row r="3466" spans="68:117" ht="15" hidden="1" customHeight="1">
      <c r="BP3466" s="236">
        <f ca="1"/>
        <v>2.3944444444444399</v>
      </c>
      <c r="DL3466" s="1"/>
      <c r="DM3466" s="1"/>
    </row>
    <row r="3467" spans="68:117" ht="15" hidden="1" customHeight="1">
      <c r="BP3467" s="236">
        <f ca="1"/>
        <v>2.3951388888888898</v>
      </c>
      <c r="DL3467" s="1"/>
      <c r="DM3467" s="1"/>
    </row>
    <row r="3468" spans="68:117" ht="15" hidden="1" customHeight="1">
      <c r="BP3468" s="236">
        <f ca="1"/>
        <v>2.3958333333333299</v>
      </c>
      <c r="DL3468" s="1"/>
      <c r="DM3468" s="1"/>
    </row>
    <row r="3469" spans="68:117" ht="15" hidden="1" customHeight="1">
      <c r="BP3469" s="236">
        <f ca="1"/>
        <v>2.3965277777777798</v>
      </c>
      <c r="DL3469" s="1"/>
      <c r="DM3469" s="1"/>
    </row>
    <row r="3470" spans="68:117" ht="15" hidden="1" customHeight="1">
      <c r="BP3470" s="236">
        <f ca="1"/>
        <v>2.3972222222222199</v>
      </c>
      <c r="DL3470" s="1"/>
      <c r="DM3470" s="1"/>
    </row>
    <row r="3471" spans="68:117" ht="15" hidden="1" customHeight="1">
      <c r="BP3471" s="236">
        <f ca="1"/>
        <v>2.3979166666666698</v>
      </c>
      <c r="DL3471" s="1"/>
      <c r="DM3471" s="1"/>
    </row>
    <row r="3472" spans="68:117" ht="15" hidden="1" customHeight="1">
      <c r="BP3472" s="236">
        <f ca="1"/>
        <v>2.3986111111111099</v>
      </c>
      <c r="DL3472" s="1"/>
      <c r="DM3472" s="1"/>
    </row>
    <row r="3473" spans="68:117" ht="15" hidden="1" customHeight="1">
      <c r="BP3473" s="236">
        <f ca="1"/>
        <v>2.3993055555555598</v>
      </c>
      <c r="DL3473" s="1"/>
      <c r="DM3473" s="1"/>
    </row>
    <row r="3474" spans="68:117" ht="15" hidden="1" customHeight="1">
      <c r="BP3474" s="236">
        <f ca="1"/>
        <v>2.4</v>
      </c>
      <c r="DL3474" s="1"/>
      <c r="DM3474" s="1"/>
    </row>
    <row r="3475" spans="68:117" ht="15" hidden="1" customHeight="1">
      <c r="BP3475" s="236">
        <f ca="1"/>
        <v>2.40069444444444</v>
      </c>
      <c r="DL3475" s="1"/>
      <c r="DM3475" s="1"/>
    </row>
    <row r="3476" spans="68:117" ht="15" hidden="1" customHeight="1">
      <c r="BP3476" s="236">
        <f ca="1"/>
        <v>2.4013888888888899</v>
      </c>
      <c r="DL3476" s="1"/>
      <c r="DM3476" s="1"/>
    </row>
    <row r="3477" spans="68:117" ht="15" hidden="1" customHeight="1">
      <c r="BP3477" s="236">
        <f ca="1"/>
        <v>2.40208333333333</v>
      </c>
      <c r="DL3477" s="1"/>
      <c r="DM3477" s="1"/>
    </row>
    <row r="3478" spans="68:117" ht="15" hidden="1" customHeight="1">
      <c r="BP3478" s="236">
        <f ca="1"/>
        <v>2.4027777777777799</v>
      </c>
      <c r="DL3478" s="1"/>
      <c r="DM3478" s="1"/>
    </row>
    <row r="3479" spans="68:117" ht="15" hidden="1" customHeight="1">
      <c r="BP3479" s="236">
        <f ca="1"/>
        <v>2.40347222222222</v>
      </c>
      <c r="DL3479" s="1"/>
      <c r="DM3479" s="1"/>
    </row>
    <row r="3480" spans="68:117" ht="15" hidden="1" customHeight="1">
      <c r="BP3480" s="236">
        <f ca="1"/>
        <v>2.4041666666666699</v>
      </c>
      <c r="DL3480" s="1"/>
      <c r="DM3480" s="1"/>
    </row>
    <row r="3481" spans="68:117" ht="15" hidden="1" customHeight="1">
      <c r="BP3481" s="236">
        <f ca="1"/>
        <v>2.40486111111111</v>
      </c>
      <c r="DL3481" s="1"/>
      <c r="DM3481" s="1"/>
    </row>
    <row r="3482" spans="68:117" ht="15" hidden="1" customHeight="1">
      <c r="BP3482" s="236">
        <f ca="1"/>
        <v>2.4055555555555599</v>
      </c>
      <c r="DL3482" s="1"/>
      <c r="DM3482" s="1"/>
    </row>
    <row r="3483" spans="68:117" ht="15" hidden="1" customHeight="1">
      <c r="BP3483" s="236">
        <f ca="1"/>
        <v>2.40625</v>
      </c>
      <c r="DL3483" s="1"/>
      <c r="DM3483" s="1"/>
    </row>
    <row r="3484" spans="68:117" ht="15" hidden="1" customHeight="1">
      <c r="BP3484" s="236">
        <f ca="1"/>
        <v>2.4069444444444401</v>
      </c>
      <c r="DL3484" s="1"/>
      <c r="DM3484" s="1"/>
    </row>
    <row r="3485" spans="68:117" ht="15" hidden="1" customHeight="1">
      <c r="BP3485" s="236">
        <f ca="1"/>
        <v>2.40763888888889</v>
      </c>
      <c r="DL3485" s="1"/>
      <c r="DM3485" s="1"/>
    </row>
    <row r="3486" spans="68:117" ht="15" hidden="1" customHeight="1">
      <c r="BP3486" s="236">
        <f ca="1"/>
        <v>2.4083333333333301</v>
      </c>
      <c r="DL3486" s="1"/>
      <c r="DM3486" s="1"/>
    </row>
    <row r="3487" spans="68:117" ht="15" hidden="1" customHeight="1">
      <c r="BP3487" s="236">
        <f ca="1"/>
        <v>2.40902777777778</v>
      </c>
      <c r="DL3487" s="1"/>
      <c r="DM3487" s="1"/>
    </row>
    <row r="3488" spans="68:117" ht="15" hidden="1" customHeight="1">
      <c r="BP3488" s="236">
        <f ca="1"/>
        <v>2.4097222222222201</v>
      </c>
      <c r="DL3488" s="1"/>
      <c r="DM3488" s="1"/>
    </row>
    <row r="3489" spans="68:117" ht="15" hidden="1" customHeight="1">
      <c r="BP3489" s="236">
        <f ca="1"/>
        <v>2.41041666666667</v>
      </c>
      <c r="DL3489" s="1"/>
      <c r="DM3489" s="1"/>
    </row>
    <row r="3490" spans="68:117" ht="15" hidden="1" customHeight="1">
      <c r="BP3490" s="236">
        <f ca="1"/>
        <v>2.4111111111111101</v>
      </c>
      <c r="DL3490" s="1"/>
      <c r="DM3490" s="1"/>
    </row>
    <row r="3491" spans="68:117" ht="15" hidden="1" customHeight="1">
      <c r="BP3491" s="236">
        <f ca="1"/>
        <v>2.41180555555556</v>
      </c>
      <c r="DL3491" s="1"/>
      <c r="DM3491" s="1"/>
    </row>
    <row r="3492" spans="68:117" ht="15" hidden="1" customHeight="1">
      <c r="BP3492" s="236">
        <f ca="1"/>
        <v>2.4125000000000001</v>
      </c>
      <c r="DL3492" s="1"/>
      <c r="DM3492" s="1"/>
    </row>
    <row r="3493" spans="68:117" ht="15" hidden="1" customHeight="1">
      <c r="BP3493" s="236">
        <f ca="1"/>
        <v>2.4131944444444402</v>
      </c>
      <c r="DL3493" s="1"/>
      <c r="DM3493" s="1"/>
    </row>
    <row r="3494" spans="68:117" ht="15" hidden="1" customHeight="1">
      <c r="BP3494" s="236">
        <f ca="1"/>
        <v>2.4138888888888901</v>
      </c>
      <c r="DL3494" s="1"/>
      <c r="DM3494" s="1"/>
    </row>
    <row r="3495" spans="68:117" ht="15" hidden="1" customHeight="1">
      <c r="BP3495" s="236">
        <f ca="1"/>
        <v>2.4145833333333302</v>
      </c>
      <c r="DL3495" s="1"/>
      <c r="DM3495" s="1"/>
    </row>
    <row r="3496" spans="68:117" ht="15" hidden="1" customHeight="1">
      <c r="BP3496" s="236">
        <f ca="1"/>
        <v>2.4152777777777801</v>
      </c>
      <c r="DL3496" s="1"/>
      <c r="DM3496" s="1"/>
    </row>
    <row r="3497" spans="68:117" ht="15" hidden="1" customHeight="1">
      <c r="BP3497" s="236">
        <f ca="1"/>
        <v>2.4159722222222202</v>
      </c>
      <c r="DL3497" s="1"/>
      <c r="DM3497" s="1"/>
    </row>
    <row r="3498" spans="68:117" ht="15" hidden="1" customHeight="1">
      <c r="BP3498" s="236">
        <f ca="1"/>
        <v>2.4166666666666701</v>
      </c>
      <c r="DL3498" s="1"/>
      <c r="DM3498" s="1"/>
    </row>
    <row r="3499" spans="68:117" ht="15" hidden="1" customHeight="1">
      <c r="BP3499" s="236">
        <f ca="1"/>
        <v>2.4173611111111102</v>
      </c>
      <c r="DL3499" s="1"/>
      <c r="DM3499" s="1"/>
    </row>
    <row r="3500" spans="68:117" ht="15" hidden="1" customHeight="1">
      <c r="BP3500" s="236">
        <f ca="1"/>
        <v>2.4180555555555601</v>
      </c>
      <c r="DL3500" s="1"/>
      <c r="DM3500" s="1"/>
    </row>
    <row r="3501" spans="68:117" ht="15" hidden="1" customHeight="1">
      <c r="BP3501" s="236">
        <f ca="1"/>
        <v>2.4187500000000002</v>
      </c>
      <c r="DL3501" s="1"/>
      <c r="DM3501" s="1"/>
    </row>
    <row r="3502" spans="68:117" ht="15" hidden="1" customHeight="1">
      <c r="BP3502" s="236">
        <f ca="1"/>
        <v>2.4194444444444398</v>
      </c>
      <c r="DL3502" s="1"/>
      <c r="DM3502" s="1"/>
    </row>
    <row r="3503" spans="68:117" ht="15" hidden="1" customHeight="1">
      <c r="BP3503" s="236">
        <f ca="1"/>
        <v>2.4201388888888902</v>
      </c>
      <c r="DL3503" s="1"/>
      <c r="DM3503" s="1"/>
    </row>
    <row r="3504" spans="68:117" ht="15" hidden="1" customHeight="1">
      <c r="BP3504" s="236">
        <f ca="1"/>
        <v>2.4208333333333298</v>
      </c>
      <c r="DL3504" s="1"/>
      <c r="DM3504" s="1"/>
    </row>
    <row r="3505" spans="68:117" ht="15" hidden="1" customHeight="1">
      <c r="BP3505" s="236">
        <f ca="1"/>
        <v>2.4215277777777802</v>
      </c>
      <c r="DL3505" s="1"/>
      <c r="DM3505" s="1"/>
    </row>
    <row r="3506" spans="68:117" ht="15" hidden="1" customHeight="1">
      <c r="BP3506" s="236">
        <f ca="1"/>
        <v>2.4222222222222198</v>
      </c>
      <c r="DL3506" s="1"/>
      <c r="DM3506" s="1"/>
    </row>
    <row r="3507" spans="68:117" ht="15" hidden="1" customHeight="1">
      <c r="BP3507" s="236">
        <f ca="1"/>
        <v>2.4229166666666702</v>
      </c>
      <c r="DL3507" s="1"/>
      <c r="DM3507" s="1"/>
    </row>
    <row r="3508" spans="68:117" ht="15" hidden="1" customHeight="1">
      <c r="BP3508" s="236">
        <f ca="1"/>
        <v>2.4236111111111098</v>
      </c>
      <c r="DL3508" s="1"/>
      <c r="DM3508" s="1"/>
    </row>
    <row r="3509" spans="68:117" ht="15" hidden="1" customHeight="1">
      <c r="BP3509" s="236">
        <f ca="1"/>
        <v>2.4243055555555602</v>
      </c>
      <c r="DL3509" s="1"/>
      <c r="DM3509" s="1"/>
    </row>
    <row r="3510" spans="68:117" ht="15" hidden="1" customHeight="1">
      <c r="BP3510" s="236">
        <f ca="1"/>
        <v>2.4249999999999998</v>
      </c>
      <c r="DL3510" s="1"/>
      <c r="DM3510" s="1"/>
    </row>
    <row r="3511" spans="68:117" ht="15" hidden="1" customHeight="1">
      <c r="BP3511" s="236">
        <f ca="1"/>
        <v>2.4256944444444399</v>
      </c>
      <c r="DL3511" s="1"/>
      <c r="DM3511" s="1"/>
    </row>
    <row r="3512" spans="68:117" ht="15" hidden="1" customHeight="1">
      <c r="BP3512" s="236">
        <f ca="1"/>
        <v>2.4263888888888898</v>
      </c>
      <c r="DL3512" s="1"/>
      <c r="DM3512" s="1"/>
    </row>
    <row r="3513" spans="68:117" ht="15" hidden="1" customHeight="1">
      <c r="BP3513" s="236">
        <f ca="1"/>
        <v>2.4270833333333299</v>
      </c>
      <c r="DL3513" s="1"/>
      <c r="DM3513" s="1"/>
    </row>
    <row r="3514" spans="68:117" ht="15" hidden="1" customHeight="1">
      <c r="BP3514" s="236">
        <f ca="1"/>
        <v>2.4277777777777798</v>
      </c>
      <c r="DL3514" s="1"/>
      <c r="DM3514" s="1"/>
    </row>
    <row r="3515" spans="68:117" ht="15" hidden="1" customHeight="1">
      <c r="BP3515" s="236">
        <f ca="1"/>
        <v>2.4284722222222199</v>
      </c>
      <c r="DL3515" s="1"/>
      <c r="DM3515" s="1"/>
    </row>
    <row r="3516" spans="68:117" ht="15" hidden="1" customHeight="1">
      <c r="BP3516" s="236">
        <f ca="1"/>
        <v>2.4291666666666698</v>
      </c>
      <c r="DL3516" s="1"/>
      <c r="DM3516" s="1"/>
    </row>
    <row r="3517" spans="68:117" ht="15" hidden="1" customHeight="1">
      <c r="BP3517" s="236">
        <f ca="1"/>
        <v>2.4298611111111099</v>
      </c>
      <c r="DL3517" s="1"/>
      <c r="DM3517" s="1"/>
    </row>
    <row r="3518" spans="68:117" ht="15" hidden="1" customHeight="1">
      <c r="BP3518" s="236">
        <f ca="1"/>
        <v>2.4305555555555598</v>
      </c>
      <c r="DL3518" s="1"/>
      <c r="DM3518" s="1"/>
    </row>
    <row r="3519" spans="68:117" ht="15" hidden="1" customHeight="1">
      <c r="BP3519" s="236">
        <f ca="1"/>
        <v>2.4312499999999999</v>
      </c>
      <c r="DL3519" s="1"/>
      <c r="DM3519" s="1"/>
    </row>
    <row r="3520" spans="68:117" ht="15" hidden="1" customHeight="1">
      <c r="BP3520" s="236">
        <f ca="1"/>
        <v>2.43194444444444</v>
      </c>
      <c r="DL3520" s="1"/>
      <c r="DM3520" s="1"/>
    </row>
    <row r="3521" spans="68:117" ht="15" hidden="1" customHeight="1">
      <c r="BP3521" s="236">
        <f ca="1"/>
        <v>2.4326388888888899</v>
      </c>
      <c r="DL3521" s="1"/>
      <c r="DM3521" s="1"/>
    </row>
    <row r="3522" spans="68:117" ht="15" hidden="1" customHeight="1">
      <c r="BP3522" s="236">
        <f ca="1"/>
        <v>2.43333333333333</v>
      </c>
      <c r="DL3522" s="1"/>
      <c r="DM3522" s="1"/>
    </row>
    <row r="3523" spans="68:117" ht="15" hidden="1" customHeight="1">
      <c r="BP3523" s="236">
        <f ca="1"/>
        <v>2.4340277777777799</v>
      </c>
      <c r="DL3523" s="1"/>
      <c r="DM3523" s="1"/>
    </row>
    <row r="3524" spans="68:117" ht="15" hidden="1" customHeight="1">
      <c r="BP3524" s="236">
        <f ca="1"/>
        <v>2.43472222222222</v>
      </c>
      <c r="DL3524" s="1"/>
      <c r="DM3524" s="1"/>
    </row>
    <row r="3525" spans="68:117" ht="15" hidden="1" customHeight="1">
      <c r="BP3525" s="236">
        <f ca="1"/>
        <v>2.4354166666666699</v>
      </c>
      <c r="DL3525" s="1"/>
      <c r="DM3525" s="1"/>
    </row>
    <row r="3526" spans="68:117" ht="15" hidden="1" customHeight="1">
      <c r="BP3526" s="236">
        <f ca="1"/>
        <v>2.43611111111111</v>
      </c>
      <c r="DL3526" s="1"/>
      <c r="DM3526" s="1"/>
    </row>
    <row r="3527" spans="68:117" ht="15" hidden="1" customHeight="1">
      <c r="BP3527" s="236">
        <f ca="1"/>
        <v>2.4368055555555599</v>
      </c>
      <c r="DL3527" s="1"/>
      <c r="DM3527" s="1"/>
    </row>
    <row r="3528" spans="68:117" ht="15" hidden="1" customHeight="1">
      <c r="BP3528" s="236">
        <f ca="1"/>
        <v>2.4375</v>
      </c>
      <c r="DL3528" s="1"/>
      <c r="DM3528" s="1"/>
    </row>
    <row r="3529" spans="68:117" ht="15" hidden="1" customHeight="1">
      <c r="BP3529" s="236">
        <f ca="1"/>
        <v>2.4381944444444401</v>
      </c>
      <c r="DL3529" s="1"/>
      <c r="DM3529" s="1"/>
    </row>
    <row r="3530" spans="68:117" ht="15" hidden="1" customHeight="1">
      <c r="BP3530" s="236">
        <f ca="1"/>
        <v>2.43888888888889</v>
      </c>
      <c r="DL3530" s="1"/>
      <c r="DM3530" s="1"/>
    </row>
    <row r="3531" spans="68:117" ht="15" hidden="1" customHeight="1">
      <c r="BP3531" s="236">
        <f ca="1"/>
        <v>2.4395833333333301</v>
      </c>
      <c r="DL3531" s="1"/>
      <c r="DM3531" s="1"/>
    </row>
    <row r="3532" spans="68:117" ht="15" hidden="1" customHeight="1">
      <c r="BP3532" s="236">
        <f ca="1"/>
        <v>2.44027777777778</v>
      </c>
      <c r="DL3532" s="1"/>
      <c r="DM3532" s="1"/>
    </row>
    <row r="3533" spans="68:117" ht="15" hidden="1" customHeight="1">
      <c r="BP3533" s="236">
        <f ca="1"/>
        <v>2.4409722222222201</v>
      </c>
      <c r="DL3533" s="1"/>
      <c r="DM3533" s="1"/>
    </row>
    <row r="3534" spans="68:117" ht="15" hidden="1" customHeight="1">
      <c r="BP3534" s="236">
        <f ca="1"/>
        <v>2.44166666666667</v>
      </c>
      <c r="DL3534" s="1"/>
      <c r="DM3534" s="1"/>
    </row>
    <row r="3535" spans="68:117" ht="15" hidden="1" customHeight="1">
      <c r="BP3535" s="236">
        <f ca="1"/>
        <v>2.4423611111111101</v>
      </c>
      <c r="DL3535" s="1"/>
      <c r="DM3535" s="1"/>
    </row>
    <row r="3536" spans="68:117" ht="15" hidden="1" customHeight="1">
      <c r="BP3536" s="236">
        <f ca="1"/>
        <v>2.44305555555556</v>
      </c>
      <c r="DL3536" s="1"/>
      <c r="DM3536" s="1"/>
    </row>
    <row r="3537" spans="68:117" ht="15" hidden="1" customHeight="1">
      <c r="BP3537" s="236">
        <f ca="1"/>
        <v>2.4437500000000001</v>
      </c>
      <c r="DL3537" s="1"/>
      <c r="DM3537" s="1"/>
    </row>
    <row r="3538" spans="68:117" ht="15" hidden="1" customHeight="1">
      <c r="BP3538" s="236">
        <f ca="1"/>
        <v>2.4444444444444402</v>
      </c>
      <c r="DL3538" s="1"/>
      <c r="DM3538" s="1"/>
    </row>
    <row r="3539" spans="68:117" ht="15" hidden="1" customHeight="1">
      <c r="BP3539" s="236">
        <f ca="1"/>
        <v>2.4451388888888901</v>
      </c>
      <c r="DL3539" s="1"/>
      <c r="DM3539" s="1"/>
    </row>
    <row r="3540" spans="68:117" ht="15" hidden="1" customHeight="1">
      <c r="BP3540" s="236">
        <f ca="1"/>
        <v>2.4458333333333302</v>
      </c>
      <c r="DL3540" s="1"/>
      <c r="DM3540" s="1"/>
    </row>
    <row r="3541" spans="68:117" ht="15" hidden="1" customHeight="1">
      <c r="BP3541" s="236">
        <f ca="1"/>
        <v>2.4465277777777801</v>
      </c>
      <c r="DL3541" s="1"/>
      <c r="DM3541" s="1"/>
    </row>
    <row r="3542" spans="68:117" ht="15" hidden="1" customHeight="1">
      <c r="BP3542" s="236">
        <f ca="1"/>
        <v>2.4472222222222202</v>
      </c>
      <c r="DL3542" s="1"/>
      <c r="DM3542" s="1"/>
    </row>
    <row r="3543" spans="68:117" ht="15" hidden="1" customHeight="1">
      <c r="BP3543" s="236">
        <f ca="1"/>
        <v>2.4479166666666701</v>
      </c>
      <c r="DL3543" s="1"/>
      <c r="DM3543" s="1"/>
    </row>
    <row r="3544" spans="68:117" ht="15" hidden="1" customHeight="1">
      <c r="BP3544" s="236">
        <f ca="1"/>
        <v>2.4486111111111102</v>
      </c>
      <c r="DL3544" s="1"/>
      <c r="DM3544" s="1"/>
    </row>
    <row r="3545" spans="68:117" ht="15" hidden="1" customHeight="1">
      <c r="BP3545" s="236">
        <f ca="1"/>
        <v>2.4493055555555601</v>
      </c>
      <c r="DL3545" s="1"/>
      <c r="DM3545" s="1"/>
    </row>
    <row r="3546" spans="68:117" ht="15" hidden="1" customHeight="1">
      <c r="BP3546" s="236">
        <f ca="1"/>
        <v>2.4500000000000002</v>
      </c>
      <c r="DL3546" s="1"/>
      <c r="DM3546" s="1"/>
    </row>
    <row r="3547" spans="68:117" ht="15" hidden="1" customHeight="1">
      <c r="BP3547" s="236">
        <f ca="1"/>
        <v>2.4506944444444398</v>
      </c>
      <c r="DL3547" s="1"/>
      <c r="DM3547" s="1"/>
    </row>
    <row r="3548" spans="68:117" ht="15" hidden="1" customHeight="1">
      <c r="BP3548" s="236">
        <f ca="1"/>
        <v>2.4513888888888902</v>
      </c>
      <c r="DL3548" s="1"/>
      <c r="DM3548" s="1"/>
    </row>
    <row r="3549" spans="68:117" ht="15" hidden="1" customHeight="1">
      <c r="BP3549" s="236">
        <f ca="1"/>
        <v>2.4520833333333298</v>
      </c>
      <c r="DL3549" s="1"/>
      <c r="DM3549" s="1"/>
    </row>
    <row r="3550" spans="68:117" ht="15" hidden="1" customHeight="1">
      <c r="BP3550" s="236">
        <f ca="1"/>
        <v>2.4527777777777802</v>
      </c>
      <c r="DL3550" s="1"/>
      <c r="DM3550" s="1"/>
    </row>
    <row r="3551" spans="68:117" ht="15" hidden="1" customHeight="1">
      <c r="BP3551" s="236">
        <f ca="1"/>
        <v>2.4534722222222198</v>
      </c>
      <c r="DL3551" s="1"/>
      <c r="DM3551" s="1"/>
    </row>
    <row r="3552" spans="68:117" ht="15" hidden="1" customHeight="1">
      <c r="BP3552" s="236">
        <f ca="1"/>
        <v>2.4541666666666702</v>
      </c>
      <c r="DL3552" s="1"/>
      <c r="DM3552" s="1"/>
    </row>
    <row r="3553" spans="68:117" ht="15" hidden="1" customHeight="1">
      <c r="BP3553" s="236">
        <f ca="1"/>
        <v>2.4548611111111098</v>
      </c>
      <c r="DL3553" s="1"/>
      <c r="DM3553" s="1"/>
    </row>
    <row r="3554" spans="68:117" ht="15" hidden="1" customHeight="1">
      <c r="BP3554" s="236">
        <f ca="1"/>
        <v>2.4555555555555602</v>
      </c>
      <c r="DL3554" s="1"/>
      <c r="DM3554" s="1"/>
    </row>
    <row r="3555" spans="68:117" ht="15" hidden="1" customHeight="1">
      <c r="BP3555" s="236">
        <f ca="1"/>
        <v>2.4562499999999998</v>
      </c>
      <c r="DL3555" s="1"/>
      <c r="DM3555" s="1"/>
    </row>
    <row r="3556" spans="68:117" ht="15" hidden="1" customHeight="1">
      <c r="BP3556" s="236">
        <f ca="1"/>
        <v>2.4569444444444399</v>
      </c>
      <c r="DL3556" s="1"/>
      <c r="DM3556" s="1"/>
    </row>
    <row r="3557" spans="68:117" ht="15" hidden="1" customHeight="1">
      <c r="BP3557" s="236">
        <f ca="1"/>
        <v>2.4576388888888898</v>
      </c>
      <c r="DL3557" s="1"/>
      <c r="DM3557" s="1"/>
    </row>
    <row r="3558" spans="68:117" ht="15" hidden="1" customHeight="1">
      <c r="BP3558" s="236">
        <f ca="1"/>
        <v>2.4583333333333299</v>
      </c>
      <c r="DL3558" s="1"/>
      <c r="DM3558" s="1"/>
    </row>
    <row r="3559" spans="68:117" ht="15" hidden="1" customHeight="1">
      <c r="BP3559" s="236">
        <f ca="1"/>
        <v>2.4590277777777798</v>
      </c>
      <c r="DL3559" s="1"/>
      <c r="DM3559" s="1"/>
    </row>
    <row r="3560" spans="68:117" ht="15" hidden="1" customHeight="1">
      <c r="BP3560" s="236">
        <f ca="1"/>
        <v>2.4597222222222199</v>
      </c>
      <c r="DL3560" s="1"/>
      <c r="DM3560" s="1"/>
    </row>
    <row r="3561" spans="68:117" ht="15" hidden="1" customHeight="1">
      <c r="BP3561" s="236">
        <f ca="1"/>
        <v>2.4604166666666698</v>
      </c>
      <c r="DL3561" s="1"/>
      <c r="DM3561" s="1"/>
    </row>
    <row r="3562" spans="68:117" ht="15" hidden="1" customHeight="1">
      <c r="BP3562" s="236">
        <f ca="1"/>
        <v>2.4611111111111099</v>
      </c>
      <c r="DL3562" s="1"/>
      <c r="DM3562" s="1"/>
    </row>
    <row r="3563" spans="68:117" ht="15" hidden="1" customHeight="1">
      <c r="BP3563" s="236">
        <f ca="1"/>
        <v>2.4618055555555598</v>
      </c>
      <c r="DL3563" s="1"/>
      <c r="DM3563" s="1"/>
    </row>
    <row r="3564" spans="68:117" ht="15" hidden="1" customHeight="1">
      <c r="BP3564" s="236">
        <f ca="1"/>
        <v>2.4624999999999999</v>
      </c>
      <c r="DL3564" s="1"/>
      <c r="DM3564" s="1"/>
    </row>
    <row r="3565" spans="68:117" ht="15" hidden="1" customHeight="1">
      <c r="BP3565" s="236">
        <f ca="1"/>
        <v>2.46319444444444</v>
      </c>
      <c r="DL3565" s="1"/>
      <c r="DM3565" s="1"/>
    </row>
    <row r="3566" spans="68:117" ht="15" hidden="1" customHeight="1">
      <c r="BP3566" s="236">
        <f ca="1"/>
        <v>2.4638888888888899</v>
      </c>
      <c r="DL3566" s="1"/>
      <c r="DM3566" s="1"/>
    </row>
    <row r="3567" spans="68:117" ht="15" hidden="1" customHeight="1">
      <c r="BP3567" s="236">
        <f ca="1"/>
        <v>2.46458333333333</v>
      </c>
      <c r="DL3567" s="1"/>
      <c r="DM3567" s="1"/>
    </row>
    <row r="3568" spans="68:117" ht="15" hidden="1" customHeight="1">
      <c r="BP3568" s="236">
        <f ca="1"/>
        <v>2.4652777777777799</v>
      </c>
      <c r="DL3568" s="1"/>
      <c r="DM3568" s="1"/>
    </row>
    <row r="3569" spans="68:117" ht="15" hidden="1" customHeight="1">
      <c r="BP3569" s="236">
        <f ca="1"/>
        <v>2.46597222222222</v>
      </c>
      <c r="DL3569" s="1"/>
      <c r="DM3569" s="1"/>
    </row>
    <row r="3570" spans="68:117" ht="15" hidden="1" customHeight="1">
      <c r="BP3570" s="236">
        <f ca="1"/>
        <v>2.4666666666666699</v>
      </c>
      <c r="DL3570" s="1"/>
      <c r="DM3570" s="1"/>
    </row>
    <row r="3571" spans="68:117" ht="15" hidden="1" customHeight="1">
      <c r="BP3571" s="236">
        <f ca="1"/>
        <v>2.46736111111111</v>
      </c>
      <c r="DL3571" s="1"/>
      <c r="DM3571" s="1"/>
    </row>
    <row r="3572" spans="68:117" ht="15" hidden="1" customHeight="1">
      <c r="BP3572" s="236">
        <f ca="1"/>
        <v>2.4680555555555599</v>
      </c>
      <c r="DL3572" s="1"/>
      <c r="DM3572" s="1"/>
    </row>
    <row r="3573" spans="68:117" ht="15" hidden="1" customHeight="1">
      <c r="BP3573" s="236">
        <f ca="1"/>
        <v>2.46875</v>
      </c>
      <c r="DL3573" s="1"/>
      <c r="DM3573" s="1"/>
    </row>
    <row r="3574" spans="68:117" ht="15" hidden="1" customHeight="1">
      <c r="BP3574" s="236">
        <f ca="1"/>
        <v>2.4694444444444401</v>
      </c>
      <c r="DL3574" s="1"/>
      <c r="DM3574" s="1"/>
    </row>
    <row r="3575" spans="68:117" ht="15" hidden="1" customHeight="1">
      <c r="BP3575" s="236">
        <f ca="1"/>
        <v>2.47013888888889</v>
      </c>
      <c r="DL3575" s="1"/>
      <c r="DM3575" s="1"/>
    </row>
    <row r="3576" spans="68:117" ht="15" hidden="1" customHeight="1">
      <c r="BP3576" s="236">
        <f ca="1"/>
        <v>2.4708333333333301</v>
      </c>
      <c r="DL3576" s="1"/>
      <c r="DM3576" s="1"/>
    </row>
    <row r="3577" spans="68:117" ht="15" hidden="1" customHeight="1">
      <c r="BP3577" s="236">
        <f ca="1"/>
        <v>2.47152777777778</v>
      </c>
      <c r="DL3577" s="1"/>
      <c r="DM3577" s="1"/>
    </row>
    <row r="3578" spans="68:117" ht="15" hidden="1" customHeight="1">
      <c r="BP3578" s="236">
        <f ca="1"/>
        <v>2.4722222222222201</v>
      </c>
      <c r="DL3578" s="1"/>
      <c r="DM3578" s="1"/>
    </row>
    <row r="3579" spans="68:117" ht="15" hidden="1" customHeight="1">
      <c r="BP3579" s="236">
        <f ca="1"/>
        <v>2.47291666666667</v>
      </c>
      <c r="DL3579" s="1"/>
      <c r="DM3579" s="1"/>
    </row>
    <row r="3580" spans="68:117" ht="15" hidden="1" customHeight="1">
      <c r="BP3580" s="236">
        <f ca="1"/>
        <v>2.4736111111111101</v>
      </c>
      <c r="DL3580" s="1"/>
      <c r="DM3580" s="1"/>
    </row>
    <row r="3581" spans="68:117" ht="15" hidden="1" customHeight="1">
      <c r="BP3581" s="236">
        <f ca="1"/>
        <v>2.47430555555556</v>
      </c>
      <c r="DL3581" s="1"/>
      <c r="DM3581" s="1"/>
    </row>
    <row r="3582" spans="68:117" ht="15" hidden="1" customHeight="1">
      <c r="BP3582" s="236">
        <f ca="1"/>
        <v>2.4750000000000001</v>
      </c>
      <c r="DL3582" s="1"/>
      <c r="DM3582" s="1"/>
    </row>
    <row r="3583" spans="68:117" ht="15" hidden="1" customHeight="1">
      <c r="BP3583" s="236">
        <f ca="1"/>
        <v>2.4756944444444402</v>
      </c>
      <c r="DL3583" s="1"/>
      <c r="DM3583" s="1"/>
    </row>
    <row r="3584" spans="68:117" ht="15" hidden="1" customHeight="1">
      <c r="BP3584" s="236">
        <f ca="1"/>
        <v>2.4763888888888901</v>
      </c>
      <c r="DL3584" s="1"/>
      <c r="DM3584" s="1"/>
    </row>
    <row r="3585" spans="68:117" ht="15" hidden="1" customHeight="1">
      <c r="BP3585" s="236">
        <f ca="1"/>
        <v>2.4770833333333302</v>
      </c>
      <c r="DL3585" s="1"/>
      <c r="DM3585" s="1"/>
    </row>
    <row r="3586" spans="68:117" ht="15" hidden="1" customHeight="1">
      <c r="BP3586" s="236">
        <f ca="1"/>
        <v>2.4777777777777801</v>
      </c>
      <c r="DL3586" s="1"/>
      <c r="DM3586" s="1"/>
    </row>
    <row r="3587" spans="68:117" ht="15" hidden="1" customHeight="1">
      <c r="BP3587" s="236">
        <f ca="1"/>
        <v>2.4784722222222202</v>
      </c>
      <c r="DL3587" s="1"/>
      <c r="DM3587" s="1"/>
    </row>
    <row r="3588" spans="68:117" ht="15" hidden="1" customHeight="1">
      <c r="BP3588" s="236">
        <f ca="1"/>
        <v>2.4791666666666701</v>
      </c>
      <c r="DL3588" s="1"/>
      <c r="DM3588" s="1"/>
    </row>
    <row r="3589" spans="68:117" ht="15" hidden="1" customHeight="1">
      <c r="BP3589" s="236">
        <f ca="1"/>
        <v>2.4798611111111102</v>
      </c>
      <c r="DL3589" s="1"/>
      <c r="DM3589" s="1"/>
    </row>
    <row r="3590" spans="68:117" ht="15" hidden="1" customHeight="1">
      <c r="BP3590" s="236">
        <f ca="1"/>
        <v>2.4805555555555601</v>
      </c>
      <c r="DL3590" s="1"/>
      <c r="DM3590" s="1"/>
    </row>
    <row r="3591" spans="68:117" ht="15" hidden="1" customHeight="1">
      <c r="BP3591" s="236">
        <f ca="1"/>
        <v>2.4812500000000002</v>
      </c>
      <c r="DL3591" s="1"/>
      <c r="DM3591" s="1"/>
    </row>
    <row r="3592" spans="68:117" ht="15" hidden="1" customHeight="1">
      <c r="BP3592" s="236">
        <f ca="1"/>
        <v>2.4819444444444398</v>
      </c>
      <c r="DL3592" s="1"/>
      <c r="DM3592" s="1"/>
    </row>
    <row r="3593" spans="68:117" ht="15" hidden="1" customHeight="1">
      <c r="BP3593" s="236">
        <f ca="1"/>
        <v>2.4826388888888902</v>
      </c>
      <c r="DL3593" s="1"/>
      <c r="DM3593" s="1"/>
    </row>
    <row r="3594" spans="68:117" ht="15" hidden="1" customHeight="1">
      <c r="BP3594" s="236">
        <f ca="1"/>
        <v>2.4833333333333298</v>
      </c>
      <c r="DL3594" s="1"/>
      <c r="DM3594" s="1"/>
    </row>
    <row r="3595" spans="68:117" ht="15" hidden="1" customHeight="1">
      <c r="BP3595" s="236">
        <f ca="1"/>
        <v>2.4840277777777802</v>
      </c>
      <c r="DL3595" s="1"/>
      <c r="DM3595" s="1"/>
    </row>
    <row r="3596" spans="68:117" ht="15" hidden="1" customHeight="1">
      <c r="BP3596" s="236">
        <f ca="1"/>
        <v>2.4847222222222198</v>
      </c>
      <c r="DL3596" s="1"/>
      <c r="DM3596" s="1"/>
    </row>
    <row r="3597" spans="68:117" ht="15" hidden="1" customHeight="1">
      <c r="BP3597" s="236">
        <f ca="1"/>
        <v>2.4854166666666702</v>
      </c>
      <c r="DL3597" s="1"/>
      <c r="DM3597" s="1"/>
    </row>
    <row r="3598" spans="68:117" ht="15" hidden="1" customHeight="1">
      <c r="BP3598" s="236">
        <f ca="1"/>
        <v>2.4861111111111098</v>
      </c>
      <c r="DL3598" s="1"/>
      <c r="DM3598" s="1"/>
    </row>
    <row r="3599" spans="68:117" ht="15" hidden="1" customHeight="1">
      <c r="BP3599" s="236">
        <f ca="1"/>
        <v>2.4868055555555602</v>
      </c>
      <c r="DL3599" s="1"/>
      <c r="DM3599" s="1"/>
    </row>
    <row r="3600" spans="68:117" ht="15" hidden="1" customHeight="1">
      <c r="BP3600" s="236">
        <f ca="1"/>
        <v>2.4874999999999998</v>
      </c>
      <c r="DL3600" s="1"/>
      <c r="DM3600" s="1"/>
    </row>
    <row r="3601" spans="68:117" ht="15" hidden="1" customHeight="1">
      <c r="BP3601" s="236">
        <f ca="1"/>
        <v>2.4881944444444399</v>
      </c>
      <c r="DL3601" s="1"/>
      <c r="DM3601" s="1"/>
    </row>
    <row r="3602" spans="68:117" ht="15" hidden="1" customHeight="1">
      <c r="BP3602" s="236">
        <f ca="1"/>
        <v>2.4888888888888898</v>
      </c>
      <c r="DL3602" s="1"/>
      <c r="DM3602" s="1"/>
    </row>
    <row r="3603" spans="68:117" ht="15" hidden="1" customHeight="1">
      <c r="BP3603" s="236">
        <f ca="1"/>
        <v>2.4895833333333299</v>
      </c>
      <c r="DL3603" s="1"/>
      <c r="DM3603" s="1"/>
    </row>
    <row r="3604" spans="68:117" ht="15" hidden="1" customHeight="1">
      <c r="BP3604" s="236">
        <f ca="1"/>
        <v>2.4902777777777798</v>
      </c>
      <c r="DL3604" s="1"/>
      <c r="DM3604" s="1"/>
    </row>
    <row r="3605" spans="68:117" ht="15" hidden="1" customHeight="1">
      <c r="BP3605" s="236">
        <f ca="1"/>
        <v>2.4909722222222199</v>
      </c>
      <c r="DL3605" s="1"/>
      <c r="DM3605" s="1"/>
    </row>
    <row r="3606" spans="68:117" ht="15" hidden="1" customHeight="1">
      <c r="BP3606" s="236">
        <f ca="1"/>
        <v>2.4916666666666698</v>
      </c>
      <c r="DL3606" s="1"/>
      <c r="DM3606" s="1"/>
    </row>
    <row r="3607" spans="68:117" ht="15" hidden="1" customHeight="1">
      <c r="BP3607" s="236">
        <f ca="1"/>
        <v>2.4923611111111099</v>
      </c>
      <c r="DL3607" s="1"/>
      <c r="DM3607" s="1"/>
    </row>
    <row r="3608" spans="68:117" ht="15" hidden="1" customHeight="1">
      <c r="BP3608" s="236">
        <f ca="1"/>
        <v>2.4930555555555598</v>
      </c>
      <c r="DL3608" s="1"/>
      <c r="DM3608" s="1"/>
    </row>
    <row r="3609" spans="68:117" ht="15" hidden="1" customHeight="1">
      <c r="BP3609" s="236">
        <f ca="1"/>
        <v>2.4937499999999999</v>
      </c>
      <c r="DL3609" s="1"/>
      <c r="DM3609" s="1"/>
    </row>
    <row r="3610" spans="68:117" ht="15" hidden="1" customHeight="1">
      <c r="BP3610" s="236">
        <f ca="1"/>
        <v>2.49444444444444</v>
      </c>
      <c r="DL3610" s="1"/>
      <c r="DM3610" s="1"/>
    </row>
    <row r="3611" spans="68:117" ht="15" hidden="1" customHeight="1">
      <c r="BP3611" s="236">
        <f ca="1"/>
        <v>2.4951388888888899</v>
      </c>
      <c r="DL3611" s="1"/>
      <c r="DM3611" s="1"/>
    </row>
    <row r="3612" spans="68:117" ht="15" hidden="1" customHeight="1">
      <c r="BP3612" s="236">
        <f ca="1"/>
        <v>2.49583333333333</v>
      </c>
      <c r="DL3612" s="1"/>
      <c r="DM3612" s="1"/>
    </row>
    <row r="3613" spans="68:117" ht="15" hidden="1" customHeight="1">
      <c r="BP3613" s="236">
        <f ca="1"/>
        <v>2.4965277777777799</v>
      </c>
      <c r="DL3613" s="1"/>
      <c r="DM3613" s="1"/>
    </row>
    <row r="3614" spans="68:117" ht="15" hidden="1" customHeight="1">
      <c r="BP3614" s="236">
        <f ca="1"/>
        <v>2.49722222222222</v>
      </c>
      <c r="DL3614" s="1"/>
      <c r="DM3614" s="1"/>
    </row>
    <row r="3615" spans="68:117" ht="15" hidden="1" customHeight="1">
      <c r="BP3615" s="236">
        <f ca="1"/>
        <v>2.4979166666666699</v>
      </c>
      <c r="DL3615" s="1"/>
      <c r="DM3615" s="1"/>
    </row>
    <row r="3616" spans="68:117" ht="15" hidden="1" customHeight="1">
      <c r="BP3616" s="236">
        <f ca="1"/>
        <v>2.49861111111111</v>
      </c>
      <c r="DL3616" s="1"/>
      <c r="DM3616" s="1"/>
    </row>
    <row r="3617" spans="68:117" ht="15" hidden="1" customHeight="1">
      <c r="BP3617" s="236">
        <f ca="1"/>
        <v>2.4993055555555599</v>
      </c>
      <c r="DL3617" s="1"/>
      <c r="DM3617" s="1"/>
    </row>
    <row r="3618" spans="68:117" ht="15" hidden="1" customHeight="1">
      <c r="BP3618" s="236">
        <f ca="1"/>
        <v>2.5</v>
      </c>
      <c r="DL3618" s="1"/>
      <c r="DM3618" s="1"/>
    </row>
    <row r="3619" spans="68:117" ht="15" hidden="1" customHeight="1">
      <c r="BP3619" s="236">
        <f ca="1"/>
        <v>2.5006944444444401</v>
      </c>
      <c r="DL3619" s="1"/>
      <c r="DM3619" s="1"/>
    </row>
    <row r="3620" spans="68:117" ht="15" hidden="1" customHeight="1">
      <c r="BP3620" s="236">
        <f ca="1"/>
        <v>2.50138888888889</v>
      </c>
      <c r="DL3620" s="1"/>
      <c r="DM3620" s="1"/>
    </row>
    <row r="3621" spans="68:117" ht="15" hidden="1" customHeight="1">
      <c r="BP3621" s="236">
        <f ca="1"/>
        <v>2.5020833333333301</v>
      </c>
      <c r="DL3621" s="1"/>
      <c r="DM3621" s="1"/>
    </row>
    <row r="3622" spans="68:117" ht="15" hidden="1" customHeight="1">
      <c r="BP3622" s="236">
        <f ca="1"/>
        <v>2.50277777777778</v>
      </c>
      <c r="DL3622" s="1"/>
      <c r="DM3622" s="1"/>
    </row>
    <row r="3623" spans="68:117" ht="15" hidden="1" customHeight="1">
      <c r="BP3623" s="236">
        <f ca="1"/>
        <v>2.5034722222222201</v>
      </c>
      <c r="DL3623" s="1"/>
      <c r="DM3623" s="1"/>
    </row>
    <row r="3624" spans="68:117" ht="15" hidden="1" customHeight="1">
      <c r="BP3624" s="236">
        <f ca="1"/>
        <v>2.50416666666667</v>
      </c>
      <c r="DL3624" s="1"/>
      <c r="DM3624" s="1"/>
    </row>
    <row r="3625" spans="68:117" ht="15" hidden="1" customHeight="1">
      <c r="BP3625" s="236">
        <f ca="1"/>
        <v>2.5048611111111101</v>
      </c>
      <c r="DL3625" s="1"/>
      <c r="DM3625" s="1"/>
    </row>
    <row r="3626" spans="68:117" ht="15" hidden="1" customHeight="1">
      <c r="BP3626" s="236">
        <f ca="1"/>
        <v>2.50555555555556</v>
      </c>
      <c r="DL3626" s="1"/>
      <c r="DM3626" s="1"/>
    </row>
    <row r="3627" spans="68:117" ht="15" hidden="1" customHeight="1">
      <c r="BP3627" s="236">
        <f ca="1"/>
        <v>2.5062500000000001</v>
      </c>
      <c r="DL3627" s="1"/>
      <c r="DM3627" s="1"/>
    </row>
    <row r="3628" spans="68:117" ht="15" hidden="1" customHeight="1">
      <c r="BP3628" s="236">
        <f ca="1"/>
        <v>2.5069444444444402</v>
      </c>
      <c r="DL3628" s="1"/>
      <c r="DM3628" s="1"/>
    </row>
    <row r="3629" spans="68:117" ht="15" hidden="1" customHeight="1">
      <c r="BP3629" s="236">
        <f ca="1"/>
        <v>2.5076388888888901</v>
      </c>
      <c r="DL3629" s="1"/>
      <c r="DM3629" s="1"/>
    </row>
    <row r="3630" spans="68:117" ht="15" hidden="1" customHeight="1">
      <c r="BP3630" s="236">
        <f ca="1"/>
        <v>2.5083333333333302</v>
      </c>
      <c r="DL3630" s="1"/>
      <c r="DM3630" s="1"/>
    </row>
    <row r="3631" spans="68:117" ht="15" hidden="1" customHeight="1">
      <c r="BP3631" s="236">
        <f ca="1"/>
        <v>2.5090277777777801</v>
      </c>
      <c r="DL3631" s="1"/>
      <c r="DM3631" s="1"/>
    </row>
    <row r="3632" spans="68:117" ht="15" hidden="1" customHeight="1">
      <c r="BP3632" s="236">
        <f ca="1"/>
        <v>2.5097222222222202</v>
      </c>
      <c r="DL3632" s="1"/>
      <c r="DM3632" s="1"/>
    </row>
    <row r="3633" spans="68:117" ht="15" hidden="1" customHeight="1">
      <c r="BP3633" s="236">
        <f ca="1"/>
        <v>2.5104166666666701</v>
      </c>
      <c r="DL3633" s="1"/>
      <c r="DM3633" s="1"/>
    </row>
    <row r="3634" spans="68:117" ht="15" hidden="1" customHeight="1">
      <c r="BP3634" s="236">
        <f ca="1"/>
        <v>2.5111111111111102</v>
      </c>
      <c r="DL3634" s="1"/>
      <c r="DM3634" s="1"/>
    </row>
    <row r="3635" spans="68:117" ht="15" hidden="1" customHeight="1">
      <c r="BP3635" s="236">
        <f ca="1"/>
        <v>2.5118055555555601</v>
      </c>
      <c r="DL3635" s="1"/>
      <c r="DM3635" s="1"/>
    </row>
    <row r="3636" spans="68:117" ht="15" hidden="1" customHeight="1">
      <c r="BP3636" s="236">
        <f ca="1"/>
        <v>2.5125000000000002</v>
      </c>
      <c r="DL3636" s="1"/>
      <c r="DM3636" s="1"/>
    </row>
    <row r="3637" spans="68:117" ht="15" hidden="1" customHeight="1">
      <c r="BP3637" s="236">
        <f ca="1"/>
        <v>2.5131944444444398</v>
      </c>
      <c r="DL3637" s="1"/>
      <c r="DM3637" s="1"/>
    </row>
    <row r="3638" spans="68:117" ht="15" hidden="1" customHeight="1">
      <c r="BP3638" s="236">
        <f ca="1"/>
        <v>2.5138888888888902</v>
      </c>
      <c r="DL3638" s="1"/>
      <c r="DM3638" s="1"/>
    </row>
    <row r="3639" spans="68:117" ht="15" hidden="1" customHeight="1">
      <c r="BP3639" s="236">
        <f ca="1"/>
        <v>2.5145833333333298</v>
      </c>
      <c r="DL3639" s="1"/>
      <c r="DM3639" s="1"/>
    </row>
    <row r="3640" spans="68:117" ht="15" hidden="1" customHeight="1">
      <c r="BP3640" s="236">
        <f ca="1"/>
        <v>2.5152777777777802</v>
      </c>
      <c r="DL3640" s="1"/>
      <c r="DM3640" s="1"/>
    </row>
    <row r="3641" spans="68:117" ht="15" hidden="1" customHeight="1">
      <c r="BP3641" s="236">
        <f ca="1"/>
        <v>2.5159722222222198</v>
      </c>
      <c r="DL3641" s="1"/>
      <c r="DM3641" s="1"/>
    </row>
    <row r="3642" spans="68:117" ht="15" hidden="1" customHeight="1">
      <c r="BP3642" s="236">
        <f ca="1"/>
        <v>2.5166666666666702</v>
      </c>
      <c r="DL3642" s="1"/>
      <c r="DM3642" s="1"/>
    </row>
    <row r="3643" spans="68:117" ht="15" hidden="1" customHeight="1">
      <c r="BP3643" s="236">
        <f ca="1"/>
        <v>2.5173611111111098</v>
      </c>
      <c r="DL3643" s="1"/>
      <c r="DM3643" s="1"/>
    </row>
    <row r="3644" spans="68:117" ht="15" hidden="1" customHeight="1">
      <c r="BP3644" s="236">
        <f ca="1"/>
        <v>2.5180555555555602</v>
      </c>
      <c r="DL3644" s="1"/>
      <c r="DM3644" s="1"/>
    </row>
    <row r="3645" spans="68:117" ht="15" hidden="1" customHeight="1">
      <c r="BP3645" s="236">
        <f ca="1"/>
        <v>2.5187499999999998</v>
      </c>
      <c r="DL3645" s="1"/>
      <c r="DM3645" s="1"/>
    </row>
    <row r="3646" spans="68:117" ht="15" hidden="1" customHeight="1">
      <c r="BP3646" s="236">
        <f ca="1"/>
        <v>2.5194444444444399</v>
      </c>
      <c r="DL3646" s="1"/>
      <c r="DM3646" s="1"/>
    </row>
    <row r="3647" spans="68:117" ht="15" hidden="1" customHeight="1">
      <c r="BP3647" s="236">
        <f ca="1"/>
        <v>2.5201388888888898</v>
      </c>
      <c r="DL3647" s="1"/>
      <c r="DM3647" s="1"/>
    </row>
    <row r="3648" spans="68:117" ht="15" hidden="1" customHeight="1">
      <c r="BP3648" s="236">
        <f ca="1"/>
        <v>2.5208333333333299</v>
      </c>
      <c r="DL3648" s="1"/>
      <c r="DM3648" s="1"/>
    </row>
    <row r="3649" spans="68:117" ht="15" hidden="1" customHeight="1">
      <c r="BP3649" s="236">
        <f ca="1"/>
        <v>2.5215277777777798</v>
      </c>
      <c r="DL3649" s="1"/>
      <c r="DM3649" s="1"/>
    </row>
    <row r="3650" spans="68:117" ht="15" hidden="1" customHeight="1">
      <c r="BP3650" s="236">
        <f ca="1"/>
        <v>2.5222222222222199</v>
      </c>
      <c r="DL3650" s="1"/>
      <c r="DM3650" s="1"/>
    </row>
    <row r="3651" spans="68:117" ht="15" hidden="1" customHeight="1">
      <c r="BP3651" s="236">
        <f ca="1"/>
        <v>2.5229166666666698</v>
      </c>
      <c r="DL3651" s="1"/>
      <c r="DM3651" s="1"/>
    </row>
    <row r="3652" spans="68:117" ht="15" hidden="1" customHeight="1">
      <c r="BP3652" s="236">
        <f ca="1"/>
        <v>2.5236111111111099</v>
      </c>
      <c r="DL3652" s="1"/>
      <c r="DM3652" s="1"/>
    </row>
    <row r="3653" spans="68:117" ht="15" hidden="1" customHeight="1">
      <c r="BP3653" s="236">
        <f ca="1"/>
        <v>2.5243055555555598</v>
      </c>
      <c r="DL3653" s="1"/>
      <c r="DM3653" s="1"/>
    </row>
    <row r="3654" spans="68:117" ht="15" hidden="1" customHeight="1">
      <c r="BP3654" s="236">
        <f ca="1"/>
        <v>2.5249999999999999</v>
      </c>
      <c r="DL3654" s="1"/>
      <c r="DM3654" s="1"/>
    </row>
    <row r="3655" spans="68:117" ht="15" hidden="1" customHeight="1">
      <c r="BP3655" s="236">
        <f ca="1"/>
        <v>2.52569444444444</v>
      </c>
      <c r="DL3655" s="1"/>
      <c r="DM3655" s="1"/>
    </row>
    <row r="3656" spans="68:117" ht="15" hidden="1" customHeight="1">
      <c r="BP3656" s="236">
        <f ca="1"/>
        <v>2.5263888888888899</v>
      </c>
      <c r="DL3656" s="1"/>
      <c r="DM3656" s="1"/>
    </row>
    <row r="3657" spans="68:117" ht="15" hidden="1" customHeight="1">
      <c r="BP3657" s="236">
        <f ca="1"/>
        <v>2.52708333333333</v>
      </c>
      <c r="DL3657" s="1"/>
      <c r="DM3657" s="1"/>
    </row>
    <row r="3658" spans="68:117" ht="15" hidden="1" customHeight="1">
      <c r="BP3658" s="236">
        <f ca="1"/>
        <v>2.5277777777777799</v>
      </c>
      <c r="DL3658" s="1"/>
      <c r="DM3658" s="1"/>
    </row>
    <row r="3659" spans="68:117" ht="15" hidden="1" customHeight="1">
      <c r="BP3659" s="236">
        <f ca="1"/>
        <v>2.52847222222222</v>
      </c>
      <c r="DL3659" s="1"/>
      <c r="DM3659" s="1"/>
    </row>
    <row r="3660" spans="68:117" ht="15" hidden="1" customHeight="1">
      <c r="BP3660" s="236">
        <f ca="1"/>
        <v>2.5291666666666699</v>
      </c>
      <c r="DL3660" s="1"/>
      <c r="DM3660" s="1"/>
    </row>
    <row r="3661" spans="68:117" ht="15" hidden="1" customHeight="1">
      <c r="BP3661" s="236">
        <f ca="1"/>
        <v>2.52986111111111</v>
      </c>
      <c r="DL3661" s="1"/>
      <c r="DM3661" s="1"/>
    </row>
    <row r="3662" spans="68:117" ht="15" hidden="1" customHeight="1">
      <c r="BP3662" s="236">
        <f ca="1"/>
        <v>2.5305555555555599</v>
      </c>
      <c r="DL3662" s="1"/>
      <c r="DM3662" s="1"/>
    </row>
    <row r="3663" spans="68:117" ht="15" hidden="1" customHeight="1">
      <c r="BP3663" s="236">
        <f ca="1"/>
        <v>2.53125</v>
      </c>
      <c r="DL3663" s="1"/>
      <c r="DM3663" s="1"/>
    </row>
    <row r="3664" spans="68:117" ht="15" hidden="1" customHeight="1">
      <c r="BP3664" s="236">
        <f ca="1"/>
        <v>2.5319444444444401</v>
      </c>
      <c r="DL3664" s="1"/>
      <c r="DM3664" s="1"/>
    </row>
    <row r="3665" spans="68:117" ht="15" hidden="1" customHeight="1">
      <c r="BP3665" s="236">
        <f ca="1"/>
        <v>2.53263888888889</v>
      </c>
      <c r="DL3665" s="1"/>
      <c r="DM3665" s="1"/>
    </row>
    <row r="3666" spans="68:117" ht="15" hidden="1" customHeight="1">
      <c r="BP3666" s="236">
        <f ca="1"/>
        <v>2.5333333333333301</v>
      </c>
      <c r="DL3666" s="1"/>
      <c r="DM3666" s="1"/>
    </row>
    <row r="3667" spans="68:117" ht="15" hidden="1" customHeight="1">
      <c r="BP3667" s="236">
        <f ca="1"/>
        <v>2.53402777777778</v>
      </c>
      <c r="DL3667" s="1"/>
      <c r="DM3667" s="1"/>
    </row>
    <row r="3668" spans="68:117" ht="15" hidden="1" customHeight="1">
      <c r="BP3668" s="236">
        <f ca="1"/>
        <v>2.5347222222222201</v>
      </c>
      <c r="DL3668" s="1"/>
      <c r="DM3668" s="1"/>
    </row>
    <row r="3669" spans="68:117" ht="15" hidden="1" customHeight="1">
      <c r="BP3669" s="236">
        <f ca="1"/>
        <v>2.53541666666667</v>
      </c>
      <c r="DL3669" s="1"/>
      <c r="DM3669" s="1"/>
    </row>
    <row r="3670" spans="68:117" ht="15" hidden="1" customHeight="1">
      <c r="BP3670" s="236">
        <f ca="1"/>
        <v>2.5361111111111101</v>
      </c>
      <c r="DL3670" s="1"/>
      <c r="DM3670" s="1"/>
    </row>
    <row r="3671" spans="68:117" ht="15" hidden="1" customHeight="1">
      <c r="BP3671" s="236">
        <f ca="1"/>
        <v>2.53680555555556</v>
      </c>
      <c r="DL3671" s="1"/>
      <c r="DM3671" s="1"/>
    </row>
    <row r="3672" spans="68:117" ht="15" hidden="1" customHeight="1">
      <c r="BP3672" s="236">
        <f ca="1"/>
        <v>2.5375000000000001</v>
      </c>
      <c r="DL3672" s="1"/>
      <c r="DM3672" s="1"/>
    </row>
    <row r="3673" spans="68:117" ht="15" hidden="1" customHeight="1">
      <c r="BP3673" s="236">
        <f ca="1"/>
        <v>2.5381944444444402</v>
      </c>
      <c r="DL3673" s="1"/>
      <c r="DM3673" s="1"/>
    </row>
    <row r="3674" spans="68:117" ht="15" hidden="1" customHeight="1">
      <c r="BP3674" s="236">
        <f ca="1"/>
        <v>2.5388888888888901</v>
      </c>
      <c r="DL3674" s="1"/>
      <c r="DM3674" s="1"/>
    </row>
    <row r="3675" spans="68:117" ht="15" hidden="1" customHeight="1">
      <c r="BP3675" s="236">
        <f ca="1"/>
        <v>2.5395833333333302</v>
      </c>
      <c r="DL3675" s="1"/>
      <c r="DM3675" s="1"/>
    </row>
    <row r="3676" spans="68:117" ht="15" hidden="1" customHeight="1">
      <c r="BP3676" s="236">
        <f ca="1"/>
        <v>2.5402777777777801</v>
      </c>
      <c r="DL3676" s="1"/>
      <c r="DM3676" s="1"/>
    </row>
    <row r="3677" spans="68:117" ht="15" hidden="1" customHeight="1">
      <c r="BP3677" s="236">
        <f ca="1"/>
        <v>2.5409722222222202</v>
      </c>
      <c r="DL3677" s="1"/>
      <c r="DM3677" s="1"/>
    </row>
    <row r="3678" spans="68:117" ht="15" hidden="1" customHeight="1">
      <c r="BP3678" s="236">
        <f ca="1"/>
        <v>2.5416666666666701</v>
      </c>
      <c r="DL3678" s="1"/>
      <c r="DM3678" s="1"/>
    </row>
    <row r="3679" spans="68:117" ht="15" hidden="1" customHeight="1">
      <c r="BP3679" s="236">
        <f ca="1"/>
        <v>2.5423611111111102</v>
      </c>
      <c r="DL3679" s="1"/>
      <c r="DM3679" s="1"/>
    </row>
    <row r="3680" spans="68:117" ht="15" hidden="1" customHeight="1">
      <c r="BP3680" s="236">
        <f ca="1"/>
        <v>2.5430555555555601</v>
      </c>
      <c r="DL3680" s="1"/>
      <c r="DM3680" s="1"/>
    </row>
    <row r="3681" spans="68:117" ht="15" hidden="1" customHeight="1">
      <c r="BP3681" s="236">
        <f ca="1"/>
        <v>2.5437500000000002</v>
      </c>
      <c r="DL3681" s="1"/>
      <c r="DM3681" s="1"/>
    </row>
    <row r="3682" spans="68:117" ht="15" hidden="1" customHeight="1">
      <c r="BP3682" s="236">
        <f ca="1"/>
        <v>2.5444444444444398</v>
      </c>
      <c r="DL3682" s="1"/>
      <c r="DM3682" s="1"/>
    </row>
    <row r="3683" spans="68:117" ht="15" hidden="1" customHeight="1">
      <c r="BP3683" s="236">
        <f ca="1"/>
        <v>2.5451388888888902</v>
      </c>
      <c r="DL3683" s="1"/>
      <c r="DM3683" s="1"/>
    </row>
    <row r="3684" spans="68:117" ht="15" hidden="1" customHeight="1">
      <c r="BP3684" s="236">
        <f ca="1"/>
        <v>2.5458333333333298</v>
      </c>
      <c r="DL3684" s="1"/>
      <c r="DM3684" s="1"/>
    </row>
    <row r="3685" spans="68:117" ht="15" hidden="1" customHeight="1">
      <c r="BP3685" s="236">
        <f ca="1"/>
        <v>2.5465277777777802</v>
      </c>
      <c r="DL3685" s="1"/>
      <c r="DM3685" s="1"/>
    </row>
    <row r="3686" spans="68:117" ht="15" hidden="1" customHeight="1">
      <c r="BP3686" s="236">
        <f ca="1"/>
        <v>2.5472222222222198</v>
      </c>
      <c r="DL3686" s="1"/>
      <c r="DM3686" s="1"/>
    </row>
    <row r="3687" spans="68:117" ht="15" hidden="1" customHeight="1">
      <c r="BP3687" s="236">
        <f ca="1"/>
        <v>2.5479166666666702</v>
      </c>
      <c r="DL3687" s="1"/>
      <c r="DM3687" s="1"/>
    </row>
    <row r="3688" spans="68:117" ht="15" hidden="1" customHeight="1">
      <c r="BP3688" s="236">
        <f ca="1"/>
        <v>2.5486111111111098</v>
      </c>
      <c r="DL3688" s="1"/>
      <c r="DM3688" s="1"/>
    </row>
    <row r="3689" spans="68:117" ht="15" hidden="1" customHeight="1">
      <c r="BP3689" s="236">
        <f ca="1"/>
        <v>2.5493055555555602</v>
      </c>
      <c r="DL3689" s="1"/>
      <c r="DM3689" s="1"/>
    </row>
    <row r="3690" spans="68:117" ht="15" hidden="1" customHeight="1">
      <c r="BP3690" s="236">
        <f ca="1"/>
        <v>2.5499999999999998</v>
      </c>
      <c r="DL3690" s="1"/>
      <c r="DM3690" s="1"/>
    </row>
    <row r="3691" spans="68:117" ht="15" hidden="1" customHeight="1">
      <c r="BP3691" s="236">
        <f ca="1"/>
        <v>2.5506944444444399</v>
      </c>
      <c r="DL3691" s="1"/>
      <c r="DM3691" s="1"/>
    </row>
    <row r="3692" spans="68:117" ht="15" hidden="1" customHeight="1">
      <c r="BP3692" s="236">
        <f ca="1"/>
        <v>2.5513888888888898</v>
      </c>
      <c r="DL3692" s="1"/>
      <c r="DM3692" s="1"/>
    </row>
    <row r="3693" spans="68:117" ht="15" hidden="1" customHeight="1">
      <c r="BP3693" s="236">
        <f ca="1"/>
        <v>2.5520833333333299</v>
      </c>
      <c r="DL3693" s="1"/>
      <c r="DM3693" s="1"/>
    </row>
    <row r="3694" spans="68:117" ht="15" hidden="1" customHeight="1">
      <c r="BP3694" s="236">
        <f ca="1"/>
        <v>2.5527777777777798</v>
      </c>
      <c r="DL3694" s="1"/>
      <c r="DM3694" s="1"/>
    </row>
    <row r="3695" spans="68:117" ht="15" hidden="1" customHeight="1">
      <c r="BP3695" s="236">
        <f ca="1"/>
        <v>2.5534722222222199</v>
      </c>
      <c r="DL3695" s="1"/>
      <c r="DM3695" s="1"/>
    </row>
    <row r="3696" spans="68:117" ht="15" hidden="1" customHeight="1">
      <c r="BP3696" s="236">
        <f ca="1"/>
        <v>2.5541666666666698</v>
      </c>
      <c r="DL3696" s="1"/>
      <c r="DM3696" s="1"/>
    </row>
    <row r="3697" spans="68:117" ht="15" hidden="1" customHeight="1">
      <c r="BP3697" s="236">
        <f ca="1"/>
        <v>2.5548611111111099</v>
      </c>
      <c r="DL3697" s="1"/>
      <c r="DM3697" s="1"/>
    </row>
    <row r="3698" spans="68:117" ht="15" hidden="1" customHeight="1">
      <c r="BP3698" s="236">
        <f ca="1"/>
        <v>2.5555555555555598</v>
      </c>
      <c r="DL3698" s="1"/>
      <c r="DM3698" s="1"/>
    </row>
    <row r="3699" spans="68:117" ht="15" hidden="1" customHeight="1">
      <c r="BP3699" s="236">
        <f ca="1"/>
        <v>2.5562499999999999</v>
      </c>
      <c r="DL3699" s="1"/>
      <c r="DM3699" s="1"/>
    </row>
    <row r="3700" spans="68:117" ht="15" hidden="1" customHeight="1">
      <c r="BP3700" s="236">
        <f ca="1"/>
        <v>2.55694444444444</v>
      </c>
      <c r="DL3700" s="1"/>
      <c r="DM3700" s="1"/>
    </row>
    <row r="3701" spans="68:117" ht="15" hidden="1" customHeight="1">
      <c r="BP3701" s="236">
        <f ca="1"/>
        <v>2.5576388888888899</v>
      </c>
      <c r="DL3701" s="1"/>
      <c r="DM3701" s="1"/>
    </row>
    <row r="3702" spans="68:117" ht="15" hidden="1" customHeight="1">
      <c r="BP3702" s="236">
        <f ca="1"/>
        <v>2.55833333333333</v>
      </c>
      <c r="DL3702" s="1"/>
      <c r="DM3702" s="1"/>
    </row>
    <row r="3703" spans="68:117" ht="15" hidden="1" customHeight="1">
      <c r="BP3703" s="236">
        <f ca="1"/>
        <v>2.5590277777777799</v>
      </c>
      <c r="DL3703" s="1"/>
      <c r="DM3703" s="1"/>
    </row>
    <row r="3704" spans="68:117" ht="15" hidden="1" customHeight="1">
      <c r="BP3704" s="236">
        <f ca="1"/>
        <v>2.55972222222222</v>
      </c>
      <c r="DL3704" s="1"/>
      <c r="DM3704" s="1"/>
    </row>
    <row r="3705" spans="68:117" ht="15" hidden="1" customHeight="1">
      <c r="BP3705" s="236">
        <f ca="1"/>
        <v>2.5604166666666699</v>
      </c>
      <c r="DL3705" s="1"/>
      <c r="DM3705" s="1"/>
    </row>
    <row r="3706" spans="68:117" ht="15" hidden="1" customHeight="1">
      <c r="BP3706" s="236">
        <f ca="1"/>
        <v>2.56111111111111</v>
      </c>
      <c r="DL3706" s="1"/>
      <c r="DM3706" s="1"/>
    </row>
    <row r="3707" spans="68:117" ht="15" hidden="1" customHeight="1">
      <c r="BP3707" s="236">
        <f ca="1"/>
        <v>2.5618055555555599</v>
      </c>
      <c r="DL3707" s="1"/>
      <c r="DM3707" s="1"/>
    </row>
    <row r="3708" spans="68:117" ht="15" hidden="1" customHeight="1">
      <c r="BP3708" s="236">
        <f ca="1"/>
        <v>2.5625</v>
      </c>
      <c r="DL3708" s="1"/>
      <c r="DM3708" s="1"/>
    </row>
    <row r="3709" spans="68:117" ht="15" hidden="1" customHeight="1">
      <c r="BP3709" s="236">
        <f ca="1"/>
        <v>2.5631944444444401</v>
      </c>
      <c r="DL3709" s="1"/>
      <c r="DM3709" s="1"/>
    </row>
    <row r="3710" spans="68:117" ht="15" hidden="1" customHeight="1">
      <c r="BP3710" s="236">
        <f ca="1"/>
        <v>2.56388888888889</v>
      </c>
      <c r="DL3710" s="1"/>
      <c r="DM3710" s="1"/>
    </row>
    <row r="3711" spans="68:117" ht="15" hidden="1" customHeight="1">
      <c r="BP3711" s="236">
        <f ca="1"/>
        <v>2.5645833333333301</v>
      </c>
      <c r="DL3711" s="1"/>
      <c r="DM3711" s="1"/>
    </row>
    <row r="3712" spans="68:117" ht="15" hidden="1" customHeight="1">
      <c r="BP3712" s="236">
        <f ca="1"/>
        <v>2.56527777777778</v>
      </c>
      <c r="DL3712" s="1"/>
      <c r="DM3712" s="1"/>
    </row>
    <row r="3713" spans="68:117" ht="15" hidden="1" customHeight="1">
      <c r="BP3713" s="236">
        <f ca="1"/>
        <v>2.5659722222222201</v>
      </c>
      <c r="DL3713" s="1"/>
      <c r="DM3713" s="1"/>
    </row>
    <row r="3714" spans="68:117" ht="15" hidden="1" customHeight="1">
      <c r="BP3714" s="236">
        <f ca="1"/>
        <v>2.56666666666667</v>
      </c>
      <c r="DL3714" s="1"/>
      <c r="DM3714" s="1"/>
    </row>
    <row r="3715" spans="68:117" ht="15" hidden="1" customHeight="1">
      <c r="BP3715" s="236">
        <f ca="1"/>
        <v>2.5673611111111101</v>
      </c>
      <c r="DL3715" s="1"/>
      <c r="DM3715" s="1"/>
    </row>
    <row r="3716" spans="68:117" ht="15" hidden="1" customHeight="1">
      <c r="BP3716" s="236">
        <f ca="1"/>
        <v>2.56805555555556</v>
      </c>
      <c r="DL3716" s="1"/>
      <c r="DM3716" s="1"/>
    </row>
    <row r="3717" spans="68:117" ht="15" hidden="1" customHeight="1">
      <c r="BP3717" s="236">
        <f ca="1"/>
        <v>2.5687500000000001</v>
      </c>
      <c r="DL3717" s="1"/>
      <c r="DM3717" s="1"/>
    </row>
    <row r="3718" spans="68:117" ht="15" hidden="1" customHeight="1">
      <c r="BP3718" s="236">
        <f ca="1"/>
        <v>2.5694444444444402</v>
      </c>
      <c r="DL3718" s="1"/>
      <c r="DM3718" s="1"/>
    </row>
    <row r="3719" spans="68:117" ht="15" hidden="1" customHeight="1">
      <c r="BP3719" s="236">
        <f ca="1"/>
        <v>2.5701388888888901</v>
      </c>
      <c r="DL3719" s="1"/>
      <c r="DM3719" s="1"/>
    </row>
    <row r="3720" spans="68:117" ht="15" hidden="1" customHeight="1">
      <c r="BP3720" s="236">
        <f ca="1"/>
        <v>2.5708333333333302</v>
      </c>
      <c r="DL3720" s="1"/>
      <c r="DM3720" s="1"/>
    </row>
    <row r="3721" spans="68:117" ht="15" hidden="1" customHeight="1">
      <c r="BP3721" s="236">
        <f ca="1"/>
        <v>2.5715277777777801</v>
      </c>
      <c r="DL3721" s="1"/>
      <c r="DM3721" s="1"/>
    </row>
    <row r="3722" spans="68:117" ht="15" hidden="1" customHeight="1">
      <c r="BP3722" s="236">
        <f ca="1"/>
        <v>2.5722222222222202</v>
      </c>
      <c r="DL3722" s="1"/>
      <c r="DM3722" s="1"/>
    </row>
    <row r="3723" spans="68:117" ht="15" hidden="1" customHeight="1">
      <c r="BP3723" s="236">
        <f ca="1"/>
        <v>2.5729166666666701</v>
      </c>
      <c r="DL3723" s="1"/>
      <c r="DM3723" s="1"/>
    </row>
    <row r="3724" spans="68:117" ht="15" hidden="1" customHeight="1">
      <c r="BP3724" s="236">
        <f ca="1"/>
        <v>2.5736111111111102</v>
      </c>
      <c r="DL3724" s="1"/>
      <c r="DM3724" s="1"/>
    </row>
    <row r="3725" spans="68:117" ht="15" hidden="1" customHeight="1">
      <c r="BP3725" s="236">
        <f ca="1"/>
        <v>2.5743055555555601</v>
      </c>
      <c r="DL3725" s="1"/>
      <c r="DM3725" s="1"/>
    </row>
    <row r="3726" spans="68:117" ht="15" hidden="1" customHeight="1">
      <c r="BP3726" s="236">
        <f ca="1"/>
        <v>2.5750000000000002</v>
      </c>
      <c r="DL3726" s="1"/>
      <c r="DM3726" s="1"/>
    </row>
    <row r="3727" spans="68:117" ht="15" hidden="1" customHeight="1">
      <c r="BP3727" s="236">
        <f ca="1"/>
        <v>2.5756944444444398</v>
      </c>
      <c r="DL3727" s="1"/>
      <c r="DM3727" s="1"/>
    </row>
    <row r="3728" spans="68:117" ht="15" hidden="1" customHeight="1">
      <c r="BP3728" s="236">
        <f ca="1"/>
        <v>2.5763888888888902</v>
      </c>
      <c r="DL3728" s="1"/>
      <c r="DM3728" s="1"/>
    </row>
    <row r="3729" spans="68:117" ht="15" hidden="1" customHeight="1">
      <c r="BP3729" s="236">
        <f ca="1"/>
        <v>2.5770833333333298</v>
      </c>
      <c r="DL3729" s="1"/>
      <c r="DM3729" s="1"/>
    </row>
    <row r="3730" spans="68:117" ht="15" hidden="1" customHeight="1">
      <c r="BP3730" s="236">
        <f ca="1"/>
        <v>2.5777777777777802</v>
      </c>
      <c r="DL3730" s="1"/>
      <c r="DM3730" s="1"/>
    </row>
    <row r="3731" spans="68:117" ht="15" hidden="1" customHeight="1">
      <c r="BP3731" s="236">
        <f ca="1"/>
        <v>2.5784722222222198</v>
      </c>
      <c r="DL3731" s="1"/>
      <c r="DM3731" s="1"/>
    </row>
    <row r="3732" spans="68:117" ht="15" hidden="1" customHeight="1">
      <c r="BP3732" s="236">
        <f ca="1"/>
        <v>2.5791666666666702</v>
      </c>
      <c r="DL3732" s="1"/>
      <c r="DM3732" s="1"/>
    </row>
    <row r="3733" spans="68:117" ht="15" hidden="1" customHeight="1">
      <c r="BP3733" s="236">
        <f ca="1"/>
        <v>2.5798611111111098</v>
      </c>
      <c r="DL3733" s="1"/>
      <c r="DM3733" s="1"/>
    </row>
    <row r="3734" spans="68:117" ht="15" hidden="1" customHeight="1">
      <c r="BP3734" s="236">
        <f ca="1"/>
        <v>2.5805555555555602</v>
      </c>
      <c r="DL3734" s="1"/>
      <c r="DM3734" s="1"/>
    </row>
    <row r="3735" spans="68:117" ht="15" hidden="1" customHeight="1">
      <c r="BP3735" s="236">
        <f ca="1"/>
        <v>2.5812499999999998</v>
      </c>
      <c r="DL3735" s="1"/>
      <c r="DM3735" s="1"/>
    </row>
    <row r="3736" spans="68:117" ht="15" hidden="1" customHeight="1">
      <c r="BP3736" s="236">
        <f ca="1"/>
        <v>2.5819444444444399</v>
      </c>
      <c r="DL3736" s="1"/>
      <c r="DM3736" s="1"/>
    </row>
    <row r="3737" spans="68:117" ht="15" hidden="1" customHeight="1">
      <c r="BP3737" s="236">
        <f ca="1"/>
        <v>2.5826388888888898</v>
      </c>
      <c r="DL3737" s="1"/>
      <c r="DM3737" s="1"/>
    </row>
    <row r="3738" spans="68:117" ht="15" hidden="1" customHeight="1">
      <c r="BP3738" s="236">
        <f ca="1"/>
        <v>2.5833333333333299</v>
      </c>
      <c r="DL3738" s="1"/>
      <c r="DM3738" s="1"/>
    </row>
    <row r="3739" spans="68:117" ht="15" hidden="1" customHeight="1">
      <c r="BP3739" s="236">
        <f ca="1"/>
        <v>2.5840277777777798</v>
      </c>
      <c r="DL3739" s="1"/>
      <c r="DM3739" s="1"/>
    </row>
    <row r="3740" spans="68:117" ht="15" hidden="1" customHeight="1">
      <c r="BP3740" s="236">
        <f ca="1"/>
        <v>2.5847222222222199</v>
      </c>
      <c r="DL3740" s="1"/>
      <c r="DM3740" s="1"/>
    </row>
    <row r="3741" spans="68:117" ht="15" hidden="1" customHeight="1">
      <c r="BP3741" s="236">
        <f ca="1"/>
        <v>2.5854166666666698</v>
      </c>
      <c r="DL3741" s="1"/>
      <c r="DM3741" s="1"/>
    </row>
    <row r="3742" spans="68:117" ht="15" hidden="1" customHeight="1">
      <c r="BP3742" s="236">
        <f ca="1"/>
        <v>2.5861111111111099</v>
      </c>
      <c r="DL3742" s="1"/>
      <c r="DM3742" s="1"/>
    </row>
    <row r="3743" spans="68:117" ht="15" hidden="1" customHeight="1">
      <c r="BP3743" s="236">
        <f ca="1"/>
        <v>2.5868055555555598</v>
      </c>
      <c r="DL3743" s="1"/>
      <c r="DM3743" s="1"/>
    </row>
    <row r="3744" spans="68:117" ht="15" hidden="1" customHeight="1">
      <c r="BP3744" s="236">
        <f ca="1"/>
        <v>2.5874999999999999</v>
      </c>
      <c r="DL3744" s="1"/>
      <c r="DM3744" s="1"/>
    </row>
    <row r="3745" spans="68:117" ht="15" hidden="1" customHeight="1">
      <c r="BP3745" s="236">
        <f ca="1"/>
        <v>2.58819444444444</v>
      </c>
      <c r="DL3745" s="1"/>
      <c r="DM3745" s="1"/>
    </row>
    <row r="3746" spans="68:117" ht="15" hidden="1" customHeight="1">
      <c r="BP3746" s="236">
        <f ca="1"/>
        <v>2.5888888888888899</v>
      </c>
      <c r="DL3746" s="1"/>
      <c r="DM3746" s="1"/>
    </row>
    <row r="3747" spans="68:117" ht="15" hidden="1" customHeight="1">
      <c r="BP3747" s="236">
        <f ca="1"/>
        <v>2.58958333333333</v>
      </c>
      <c r="DL3747" s="1"/>
      <c r="DM3747" s="1"/>
    </row>
    <row r="3748" spans="68:117" ht="15" hidden="1" customHeight="1">
      <c r="BP3748" s="236">
        <f ca="1"/>
        <v>2.5902777777777799</v>
      </c>
      <c r="DL3748" s="1"/>
      <c r="DM3748" s="1"/>
    </row>
    <row r="3749" spans="68:117" ht="15" hidden="1" customHeight="1">
      <c r="BP3749" s="236">
        <f ca="1"/>
        <v>2.59097222222222</v>
      </c>
      <c r="DL3749" s="1"/>
      <c r="DM3749" s="1"/>
    </row>
    <row r="3750" spans="68:117" ht="15" hidden="1" customHeight="1">
      <c r="BP3750" s="236">
        <f ca="1"/>
        <v>2.5916666666666699</v>
      </c>
      <c r="DL3750" s="1"/>
      <c r="DM3750" s="1"/>
    </row>
    <row r="3751" spans="68:117" ht="15" hidden="1" customHeight="1">
      <c r="BP3751" s="236">
        <f ca="1"/>
        <v>2.59236111111111</v>
      </c>
      <c r="DL3751" s="1"/>
      <c r="DM3751" s="1"/>
    </row>
    <row r="3752" spans="68:117" ht="15" hidden="1" customHeight="1">
      <c r="BP3752" s="236">
        <f ca="1"/>
        <v>2.5930555555555599</v>
      </c>
      <c r="DL3752" s="1"/>
      <c r="DM3752" s="1"/>
    </row>
    <row r="3753" spans="68:117" ht="15" hidden="1" customHeight="1">
      <c r="BP3753" s="236">
        <f ca="1"/>
        <v>2.59375</v>
      </c>
      <c r="DL3753" s="1"/>
      <c r="DM3753" s="1"/>
    </row>
    <row r="3754" spans="68:117" ht="15" hidden="1" customHeight="1">
      <c r="BP3754" s="236">
        <f ca="1"/>
        <v>2.5944444444444401</v>
      </c>
      <c r="DL3754" s="1"/>
      <c r="DM3754" s="1"/>
    </row>
    <row r="3755" spans="68:117" ht="15" hidden="1" customHeight="1">
      <c r="BP3755" s="236">
        <f ca="1"/>
        <v>2.59513888888889</v>
      </c>
      <c r="DL3755" s="1"/>
      <c r="DM3755" s="1"/>
    </row>
    <row r="3756" spans="68:117" ht="15" hidden="1" customHeight="1">
      <c r="BP3756" s="236">
        <f ca="1"/>
        <v>2.5958333333333301</v>
      </c>
      <c r="DL3756" s="1"/>
      <c r="DM3756" s="1"/>
    </row>
    <row r="3757" spans="68:117" ht="15" hidden="1" customHeight="1">
      <c r="BP3757" s="236">
        <f ca="1"/>
        <v>2.59652777777778</v>
      </c>
      <c r="DL3757" s="1"/>
      <c r="DM3757" s="1"/>
    </row>
    <row r="3758" spans="68:117" ht="15" hidden="1" customHeight="1">
      <c r="BP3758" s="236">
        <f ca="1"/>
        <v>2.5972222222222201</v>
      </c>
      <c r="DL3758" s="1"/>
      <c r="DM3758" s="1"/>
    </row>
    <row r="3759" spans="68:117" ht="15" hidden="1" customHeight="1">
      <c r="BP3759" s="236">
        <f ca="1"/>
        <v>2.59791666666667</v>
      </c>
      <c r="DL3759" s="1"/>
      <c r="DM3759" s="1"/>
    </row>
    <row r="3760" spans="68:117" ht="15" hidden="1" customHeight="1">
      <c r="BP3760" s="236">
        <f ca="1"/>
        <v>2.5986111111111101</v>
      </c>
      <c r="DL3760" s="1"/>
      <c r="DM3760" s="1"/>
    </row>
    <row r="3761" spans="68:117" ht="15" hidden="1" customHeight="1">
      <c r="BP3761" s="236">
        <f ca="1"/>
        <v>2.59930555555556</v>
      </c>
      <c r="DL3761" s="1"/>
      <c r="DM3761" s="1"/>
    </row>
    <row r="3762" spans="68:117" ht="15" hidden="1" customHeight="1">
      <c r="BP3762" s="236">
        <f ca="1"/>
        <v>2.6</v>
      </c>
      <c r="DL3762" s="1"/>
      <c r="DM3762" s="1"/>
    </row>
    <row r="3763" spans="68:117" ht="15" hidden="1" customHeight="1">
      <c r="BP3763" s="236">
        <f ca="1"/>
        <v>2.6006944444444402</v>
      </c>
      <c r="DL3763" s="1"/>
      <c r="DM3763" s="1"/>
    </row>
    <row r="3764" spans="68:117" ht="15" hidden="1" customHeight="1">
      <c r="BP3764" s="236">
        <f ca="1"/>
        <v>2.6013888888888901</v>
      </c>
      <c r="DL3764" s="1"/>
      <c r="DM3764" s="1"/>
    </row>
    <row r="3765" spans="68:117" ht="15" hidden="1" customHeight="1">
      <c r="BP3765" s="236">
        <f ca="1"/>
        <v>2.6020833333333302</v>
      </c>
      <c r="DL3765" s="1"/>
      <c r="DM3765" s="1"/>
    </row>
    <row r="3766" spans="68:117" ht="15" hidden="1" customHeight="1">
      <c r="BP3766" s="236">
        <f ca="1"/>
        <v>2.6027777777777801</v>
      </c>
      <c r="DL3766" s="1"/>
      <c r="DM3766" s="1"/>
    </row>
    <row r="3767" spans="68:117" ht="15" hidden="1" customHeight="1">
      <c r="BP3767" s="236">
        <f ca="1"/>
        <v>2.6034722222222202</v>
      </c>
      <c r="DL3767" s="1"/>
      <c r="DM3767" s="1"/>
    </row>
    <row r="3768" spans="68:117" ht="15" hidden="1" customHeight="1">
      <c r="BP3768" s="236">
        <f ca="1"/>
        <v>2.6041666666666701</v>
      </c>
      <c r="DL3768" s="1"/>
      <c r="DM3768" s="1"/>
    </row>
    <row r="3769" spans="68:117" ht="15" hidden="1" customHeight="1">
      <c r="BP3769" s="236">
        <f ca="1"/>
        <v>2.6048611111111102</v>
      </c>
      <c r="DL3769" s="1"/>
      <c r="DM3769" s="1"/>
    </row>
    <row r="3770" spans="68:117" ht="15" hidden="1" customHeight="1">
      <c r="BP3770" s="236">
        <f ca="1"/>
        <v>2.6055555555555601</v>
      </c>
      <c r="DL3770" s="1"/>
      <c r="DM3770" s="1"/>
    </row>
    <row r="3771" spans="68:117" ht="15" hidden="1" customHeight="1">
      <c r="BP3771" s="236">
        <f ca="1"/>
        <v>2.6062500000000002</v>
      </c>
      <c r="DL3771" s="1"/>
      <c r="DM3771" s="1"/>
    </row>
    <row r="3772" spans="68:117" ht="15" hidden="1" customHeight="1">
      <c r="BP3772" s="236">
        <f ca="1"/>
        <v>2.6069444444444398</v>
      </c>
      <c r="DL3772" s="1"/>
      <c r="DM3772" s="1"/>
    </row>
    <row r="3773" spans="68:117" ht="15" hidden="1" customHeight="1">
      <c r="BP3773" s="236">
        <f ca="1"/>
        <v>2.6076388888888902</v>
      </c>
      <c r="DL3773" s="1"/>
      <c r="DM3773" s="1"/>
    </row>
    <row r="3774" spans="68:117" ht="15" hidden="1" customHeight="1">
      <c r="BP3774" s="236">
        <f ca="1"/>
        <v>2.6083333333333298</v>
      </c>
      <c r="DL3774" s="1"/>
      <c r="DM3774" s="1"/>
    </row>
    <row r="3775" spans="68:117" ht="15" hidden="1" customHeight="1">
      <c r="BP3775" s="236">
        <f ca="1"/>
        <v>2.6090277777777802</v>
      </c>
      <c r="DL3775" s="1"/>
      <c r="DM3775" s="1"/>
    </row>
    <row r="3776" spans="68:117" ht="15" hidden="1" customHeight="1">
      <c r="BP3776" s="236">
        <f ca="1"/>
        <v>2.6097222222222198</v>
      </c>
      <c r="DL3776" s="1"/>
      <c r="DM3776" s="1"/>
    </row>
    <row r="3777" spans="68:117" ht="15" hidden="1" customHeight="1">
      <c r="BP3777" s="236">
        <f ca="1"/>
        <v>2.6104166666666702</v>
      </c>
      <c r="DL3777" s="1"/>
      <c r="DM3777" s="1"/>
    </row>
    <row r="3778" spans="68:117" ht="15" hidden="1" customHeight="1">
      <c r="BP3778" s="236">
        <f ca="1"/>
        <v>2.6111111111111098</v>
      </c>
      <c r="DL3778" s="1"/>
      <c r="DM3778" s="1"/>
    </row>
    <row r="3779" spans="68:117" ht="15" hidden="1" customHeight="1">
      <c r="BP3779" s="236">
        <f ca="1"/>
        <v>2.6118055555555602</v>
      </c>
      <c r="DL3779" s="1"/>
      <c r="DM3779" s="1"/>
    </row>
    <row r="3780" spans="68:117" ht="15" hidden="1" customHeight="1">
      <c r="BP3780" s="236">
        <f ca="1"/>
        <v>2.6124999999999998</v>
      </c>
      <c r="DL3780" s="1"/>
      <c r="DM3780" s="1"/>
    </row>
    <row r="3781" spans="68:117" ht="15" hidden="1" customHeight="1">
      <c r="BP3781" s="236">
        <f ca="1"/>
        <v>2.6131944444444399</v>
      </c>
      <c r="DL3781" s="1"/>
      <c r="DM3781" s="1"/>
    </row>
    <row r="3782" spans="68:117" ht="15" hidden="1" customHeight="1">
      <c r="BP3782" s="236">
        <f ca="1"/>
        <v>2.6138888888888898</v>
      </c>
      <c r="DL3782" s="1"/>
      <c r="DM3782" s="1"/>
    </row>
    <row r="3783" spans="68:117" ht="15" hidden="1" customHeight="1">
      <c r="BP3783" s="236">
        <f ca="1"/>
        <v>2.6145833333333299</v>
      </c>
      <c r="DL3783" s="1"/>
      <c r="DM3783" s="1"/>
    </row>
    <row r="3784" spans="68:117" ht="15" hidden="1" customHeight="1">
      <c r="BP3784" s="236">
        <f ca="1"/>
        <v>2.6152777777777798</v>
      </c>
      <c r="DL3784" s="1"/>
      <c r="DM3784" s="1"/>
    </row>
    <row r="3785" spans="68:117" ht="15" hidden="1" customHeight="1">
      <c r="BP3785" s="236">
        <f ca="1"/>
        <v>2.6159722222222199</v>
      </c>
      <c r="DL3785" s="1"/>
      <c r="DM3785" s="1"/>
    </row>
    <row r="3786" spans="68:117" ht="15" hidden="1" customHeight="1">
      <c r="BP3786" s="236">
        <f ca="1"/>
        <v>2.6166666666666698</v>
      </c>
      <c r="DL3786" s="1"/>
      <c r="DM3786" s="1"/>
    </row>
    <row r="3787" spans="68:117" ht="15" hidden="1" customHeight="1">
      <c r="BP3787" s="236">
        <f ca="1"/>
        <v>2.6173611111111099</v>
      </c>
      <c r="DL3787" s="1"/>
      <c r="DM3787" s="1"/>
    </row>
    <row r="3788" spans="68:117" ht="15" hidden="1" customHeight="1">
      <c r="BP3788" s="236">
        <f ca="1"/>
        <v>2.6180555555555598</v>
      </c>
      <c r="DL3788" s="1"/>
      <c r="DM3788" s="1"/>
    </row>
    <row r="3789" spans="68:117" ht="15" hidden="1" customHeight="1">
      <c r="BP3789" s="236">
        <f ca="1"/>
        <v>2.6187499999999999</v>
      </c>
      <c r="DL3789" s="1"/>
      <c r="DM3789" s="1"/>
    </row>
    <row r="3790" spans="68:117" ht="15" hidden="1" customHeight="1">
      <c r="BP3790" s="236">
        <f ca="1"/>
        <v>2.61944444444444</v>
      </c>
      <c r="DL3790" s="1"/>
      <c r="DM3790" s="1"/>
    </row>
    <row r="3791" spans="68:117" ht="15" hidden="1" customHeight="1">
      <c r="BP3791" s="236">
        <f ca="1"/>
        <v>2.6201388888888899</v>
      </c>
      <c r="DL3791" s="1"/>
      <c r="DM3791" s="1"/>
    </row>
    <row r="3792" spans="68:117" ht="15" hidden="1" customHeight="1">
      <c r="BP3792" s="236">
        <f ca="1"/>
        <v>2.62083333333333</v>
      </c>
      <c r="DL3792" s="1"/>
      <c r="DM3792" s="1"/>
    </row>
    <row r="3793" spans="68:117" ht="15" hidden="1" customHeight="1">
      <c r="BP3793" s="236">
        <f ca="1"/>
        <v>2.6215277777777799</v>
      </c>
      <c r="DL3793" s="1"/>
      <c r="DM3793" s="1"/>
    </row>
    <row r="3794" spans="68:117" ht="15" hidden="1" customHeight="1">
      <c r="BP3794" s="236">
        <f ca="1"/>
        <v>2.62222222222222</v>
      </c>
      <c r="DL3794" s="1"/>
      <c r="DM3794" s="1"/>
    </row>
    <row r="3795" spans="68:117" ht="15" hidden="1" customHeight="1">
      <c r="BP3795" s="236">
        <f ca="1"/>
        <v>2.6229166666666699</v>
      </c>
      <c r="DL3795" s="1"/>
      <c r="DM3795" s="1"/>
    </row>
    <row r="3796" spans="68:117" ht="15" hidden="1" customHeight="1">
      <c r="BP3796" s="236">
        <f ca="1"/>
        <v>2.62361111111111</v>
      </c>
      <c r="DL3796" s="1"/>
      <c r="DM3796" s="1"/>
    </row>
    <row r="3797" spans="68:117" ht="15" hidden="1" customHeight="1">
      <c r="BP3797" s="236">
        <f ca="1"/>
        <v>2.6243055555555599</v>
      </c>
      <c r="DL3797" s="1"/>
      <c r="DM3797" s="1"/>
    </row>
    <row r="3798" spans="68:117" ht="15" hidden="1" customHeight="1">
      <c r="BP3798" s="236">
        <f ca="1"/>
        <v>2.625</v>
      </c>
      <c r="DL3798" s="1"/>
      <c r="DM3798" s="1"/>
    </row>
    <row r="3799" spans="68:117" ht="15" hidden="1" customHeight="1">
      <c r="BP3799" s="236">
        <f ca="1"/>
        <v>2.6256944444444401</v>
      </c>
      <c r="DL3799" s="1"/>
      <c r="DM3799" s="1"/>
    </row>
    <row r="3800" spans="68:117" ht="15" hidden="1" customHeight="1">
      <c r="BP3800" s="236">
        <f ca="1"/>
        <v>2.62638888888889</v>
      </c>
      <c r="DL3800" s="1"/>
      <c r="DM3800" s="1"/>
    </row>
    <row r="3801" spans="68:117" ht="15" hidden="1" customHeight="1">
      <c r="BP3801" s="236">
        <f ca="1"/>
        <v>2.6270833333333301</v>
      </c>
      <c r="DL3801" s="1"/>
      <c r="DM3801" s="1"/>
    </row>
    <row r="3802" spans="68:117" ht="15" hidden="1" customHeight="1">
      <c r="BP3802" s="236">
        <f ca="1"/>
        <v>2.62777777777778</v>
      </c>
      <c r="DL3802" s="1"/>
      <c r="DM3802" s="1"/>
    </row>
    <row r="3803" spans="68:117" ht="15" hidden="1" customHeight="1">
      <c r="BP3803" s="236">
        <f ca="1"/>
        <v>2.6284722222222201</v>
      </c>
      <c r="DL3803" s="1"/>
      <c r="DM3803" s="1"/>
    </row>
    <row r="3804" spans="68:117" ht="15" hidden="1" customHeight="1">
      <c r="BP3804" s="236">
        <f ca="1"/>
        <v>2.62916666666667</v>
      </c>
      <c r="DL3804" s="1"/>
      <c r="DM3804" s="1"/>
    </row>
    <row r="3805" spans="68:117" ht="15" hidden="1" customHeight="1">
      <c r="BP3805" s="236">
        <f ca="1"/>
        <v>2.6298611111111101</v>
      </c>
      <c r="DL3805" s="1"/>
      <c r="DM3805" s="1"/>
    </row>
    <row r="3806" spans="68:117" ht="15" hidden="1" customHeight="1">
      <c r="BP3806" s="236">
        <f ca="1"/>
        <v>2.63055555555556</v>
      </c>
      <c r="DL3806" s="1"/>
      <c r="DM3806" s="1"/>
    </row>
    <row r="3807" spans="68:117" ht="15" hidden="1" customHeight="1">
      <c r="BP3807" s="236">
        <f ca="1"/>
        <v>2.6312500000000001</v>
      </c>
      <c r="DL3807" s="1"/>
      <c r="DM3807" s="1"/>
    </row>
    <row r="3808" spans="68:117" ht="15" hidden="1" customHeight="1">
      <c r="BP3808" s="236">
        <f ca="1"/>
        <v>2.6319444444444402</v>
      </c>
      <c r="DL3808" s="1"/>
      <c r="DM3808" s="1"/>
    </row>
    <row r="3809" spans="68:117" ht="15" hidden="1" customHeight="1">
      <c r="BP3809" s="236">
        <f ca="1"/>
        <v>2.6326388888888901</v>
      </c>
      <c r="DL3809" s="1"/>
      <c r="DM3809" s="1"/>
    </row>
    <row r="3810" spans="68:117" ht="15" hidden="1" customHeight="1">
      <c r="BP3810" s="236">
        <f ca="1"/>
        <v>2.6333333333333302</v>
      </c>
      <c r="DL3810" s="1"/>
      <c r="DM3810" s="1"/>
    </row>
    <row r="3811" spans="68:117" ht="15" hidden="1" customHeight="1">
      <c r="BP3811" s="236">
        <f ca="1"/>
        <v>2.6340277777777801</v>
      </c>
      <c r="DL3811" s="1"/>
      <c r="DM3811" s="1"/>
    </row>
    <row r="3812" spans="68:117" ht="15" hidden="1" customHeight="1">
      <c r="BP3812" s="236">
        <f ca="1"/>
        <v>2.6347222222222202</v>
      </c>
      <c r="DL3812" s="1"/>
      <c r="DM3812" s="1"/>
    </row>
    <row r="3813" spans="68:117" ht="15" hidden="1" customHeight="1">
      <c r="BP3813" s="236">
        <f ca="1"/>
        <v>2.6354166666666701</v>
      </c>
      <c r="DL3813" s="1"/>
      <c r="DM3813" s="1"/>
    </row>
    <row r="3814" spans="68:117" ht="15" hidden="1" customHeight="1">
      <c r="BP3814" s="236">
        <f ca="1"/>
        <v>2.6361111111111102</v>
      </c>
      <c r="DL3814" s="1"/>
      <c r="DM3814" s="1"/>
    </row>
    <row r="3815" spans="68:117" ht="15" hidden="1" customHeight="1">
      <c r="BP3815" s="236">
        <f ca="1"/>
        <v>2.6368055555555601</v>
      </c>
      <c r="DL3815" s="1"/>
      <c r="DM3815" s="1"/>
    </row>
    <row r="3816" spans="68:117" ht="15" hidden="1" customHeight="1">
      <c r="BP3816" s="236">
        <f ca="1"/>
        <v>2.6375000000000002</v>
      </c>
      <c r="DL3816" s="1"/>
      <c r="DM3816" s="1"/>
    </row>
    <row r="3817" spans="68:117" ht="15" hidden="1" customHeight="1">
      <c r="BP3817" s="236">
        <f ca="1"/>
        <v>2.6381944444444398</v>
      </c>
      <c r="DL3817" s="1"/>
      <c r="DM3817" s="1"/>
    </row>
    <row r="3818" spans="68:117" ht="15" hidden="1" customHeight="1">
      <c r="BP3818" s="236">
        <f ca="1"/>
        <v>2.6388888888888902</v>
      </c>
      <c r="DL3818" s="1"/>
      <c r="DM3818" s="1"/>
    </row>
    <row r="3819" spans="68:117" ht="15" hidden="1" customHeight="1">
      <c r="BP3819" s="236">
        <f ca="1"/>
        <v>2.6395833333333298</v>
      </c>
      <c r="DL3819" s="1"/>
      <c r="DM3819" s="1"/>
    </row>
    <row r="3820" spans="68:117" ht="15" hidden="1" customHeight="1">
      <c r="BP3820" s="236">
        <f ca="1"/>
        <v>2.6402777777777802</v>
      </c>
      <c r="DL3820" s="1"/>
      <c r="DM3820" s="1"/>
    </row>
    <row r="3821" spans="68:117" ht="15" hidden="1" customHeight="1">
      <c r="BP3821" s="236">
        <f ca="1"/>
        <v>2.6409722222222198</v>
      </c>
      <c r="DL3821" s="1"/>
      <c r="DM3821" s="1"/>
    </row>
    <row r="3822" spans="68:117" ht="15" hidden="1" customHeight="1">
      <c r="BP3822" s="236">
        <f ca="1"/>
        <v>2.6416666666666702</v>
      </c>
      <c r="DL3822" s="1"/>
      <c r="DM3822" s="1"/>
    </row>
    <row r="3823" spans="68:117" ht="15" hidden="1" customHeight="1">
      <c r="BP3823" s="236">
        <f ca="1"/>
        <v>2.6423611111111098</v>
      </c>
      <c r="DL3823" s="1"/>
      <c r="DM3823" s="1"/>
    </row>
    <row r="3824" spans="68:117" ht="15" hidden="1" customHeight="1">
      <c r="BP3824" s="236">
        <f ca="1"/>
        <v>2.6430555555555602</v>
      </c>
      <c r="DL3824" s="1"/>
      <c r="DM3824" s="1"/>
    </row>
    <row r="3825" spans="68:117" ht="15" hidden="1" customHeight="1">
      <c r="BP3825" s="236">
        <f ca="1"/>
        <v>2.6437499999999998</v>
      </c>
      <c r="DL3825" s="1"/>
      <c r="DM3825" s="1"/>
    </row>
    <row r="3826" spans="68:117" ht="15" hidden="1" customHeight="1">
      <c r="BP3826" s="236">
        <f ca="1"/>
        <v>2.6444444444444399</v>
      </c>
      <c r="DL3826" s="1"/>
      <c r="DM3826" s="1"/>
    </row>
    <row r="3827" spans="68:117" ht="15" hidden="1" customHeight="1">
      <c r="BP3827" s="236">
        <f ca="1"/>
        <v>2.6451388888888898</v>
      </c>
      <c r="DL3827" s="1"/>
      <c r="DM3827" s="1"/>
    </row>
    <row r="3828" spans="68:117" ht="15" hidden="1" customHeight="1">
      <c r="BP3828" s="236">
        <f ca="1"/>
        <v>2.6458333333333299</v>
      </c>
      <c r="DL3828" s="1"/>
      <c r="DM3828" s="1"/>
    </row>
    <row r="3829" spans="68:117" ht="15" hidden="1" customHeight="1">
      <c r="BP3829" s="236">
        <f ca="1"/>
        <v>2.6465277777777798</v>
      </c>
      <c r="DL3829" s="1"/>
      <c r="DM3829" s="1"/>
    </row>
    <row r="3830" spans="68:117" ht="15" hidden="1" customHeight="1">
      <c r="BP3830" s="236">
        <f ca="1"/>
        <v>2.6472222222222199</v>
      </c>
      <c r="DL3830" s="1"/>
      <c r="DM3830" s="1"/>
    </row>
    <row r="3831" spans="68:117" ht="15" hidden="1" customHeight="1">
      <c r="BP3831" s="236">
        <f ca="1"/>
        <v>2.6479166666666698</v>
      </c>
      <c r="DL3831" s="1"/>
      <c r="DM3831" s="1"/>
    </row>
    <row r="3832" spans="68:117" ht="15" hidden="1" customHeight="1">
      <c r="BP3832" s="236">
        <f ca="1"/>
        <v>2.6486111111111099</v>
      </c>
      <c r="DL3832" s="1"/>
      <c r="DM3832" s="1"/>
    </row>
    <row r="3833" spans="68:117" ht="15" hidden="1" customHeight="1">
      <c r="BP3833" s="236">
        <f ca="1"/>
        <v>2.6493055555555598</v>
      </c>
      <c r="DL3833" s="1"/>
      <c r="DM3833" s="1"/>
    </row>
    <row r="3834" spans="68:117" ht="15" hidden="1" customHeight="1">
      <c r="BP3834" s="236">
        <f ca="1"/>
        <v>2.65</v>
      </c>
      <c r="DL3834" s="1"/>
      <c r="DM3834" s="1"/>
    </row>
    <row r="3835" spans="68:117" ht="15" hidden="1" customHeight="1">
      <c r="BP3835" s="236">
        <f ca="1"/>
        <v>2.65069444444444</v>
      </c>
      <c r="DL3835" s="1"/>
      <c r="DM3835" s="1"/>
    </row>
    <row r="3836" spans="68:117" ht="15" hidden="1" customHeight="1">
      <c r="BP3836" s="236">
        <f ca="1"/>
        <v>2.6513888888888899</v>
      </c>
      <c r="DL3836" s="1"/>
      <c r="DM3836" s="1"/>
    </row>
    <row r="3837" spans="68:117" ht="15" hidden="1" customHeight="1">
      <c r="BP3837" s="236">
        <f ca="1"/>
        <v>2.65208333333333</v>
      </c>
      <c r="DL3837" s="1"/>
      <c r="DM3837" s="1"/>
    </row>
    <row r="3838" spans="68:117" ht="15" hidden="1" customHeight="1">
      <c r="BP3838" s="236">
        <f ca="1"/>
        <v>2.6527777777777799</v>
      </c>
      <c r="DL3838" s="1"/>
      <c r="DM3838" s="1"/>
    </row>
    <row r="3839" spans="68:117" ht="15" hidden="1" customHeight="1">
      <c r="BP3839" s="236">
        <f ca="1"/>
        <v>2.65347222222222</v>
      </c>
      <c r="DL3839" s="1"/>
      <c r="DM3839" s="1"/>
    </row>
    <row r="3840" spans="68:117" ht="15" hidden="1" customHeight="1">
      <c r="BP3840" s="236">
        <f ca="1"/>
        <v>2.6541666666666699</v>
      </c>
      <c r="DL3840" s="1"/>
      <c r="DM3840" s="1"/>
    </row>
    <row r="3841" spans="68:117" ht="15" hidden="1" customHeight="1">
      <c r="BP3841" s="236">
        <f ca="1"/>
        <v>2.65486111111111</v>
      </c>
      <c r="DL3841" s="1"/>
      <c r="DM3841" s="1"/>
    </row>
    <row r="3842" spans="68:117" ht="15" hidden="1" customHeight="1">
      <c r="BP3842" s="236">
        <f ca="1"/>
        <v>2.6555555555555599</v>
      </c>
      <c r="DL3842" s="1"/>
      <c r="DM3842" s="1"/>
    </row>
    <row r="3843" spans="68:117" ht="15" hidden="1" customHeight="1">
      <c r="BP3843" s="236">
        <f ca="1"/>
        <v>2.65625</v>
      </c>
      <c r="DL3843" s="1"/>
      <c r="DM3843" s="1"/>
    </row>
    <row r="3844" spans="68:117" ht="15" hidden="1" customHeight="1">
      <c r="BP3844" s="236">
        <f ca="1"/>
        <v>2.6569444444444401</v>
      </c>
      <c r="DL3844" s="1"/>
      <c r="DM3844" s="1"/>
    </row>
    <row r="3845" spans="68:117" ht="15" hidden="1" customHeight="1">
      <c r="BP3845" s="236">
        <f ca="1"/>
        <v>2.65763888888889</v>
      </c>
      <c r="DL3845" s="1"/>
      <c r="DM3845" s="1"/>
    </row>
    <row r="3846" spans="68:117" ht="15" hidden="1" customHeight="1">
      <c r="BP3846" s="236">
        <f ca="1"/>
        <v>2.6583333333333301</v>
      </c>
      <c r="DL3846" s="1"/>
      <c r="DM3846" s="1"/>
    </row>
    <row r="3847" spans="68:117" ht="15" hidden="1" customHeight="1">
      <c r="BP3847" s="236">
        <f ca="1"/>
        <v>2.65902777777778</v>
      </c>
      <c r="DL3847" s="1"/>
      <c r="DM3847" s="1"/>
    </row>
    <row r="3848" spans="68:117" ht="15" hidden="1" customHeight="1">
      <c r="BP3848" s="236">
        <f ca="1"/>
        <v>2.6597222222222201</v>
      </c>
      <c r="DL3848" s="1"/>
      <c r="DM3848" s="1"/>
    </row>
    <row r="3849" spans="68:117" ht="15" hidden="1" customHeight="1">
      <c r="BP3849" s="236">
        <f ca="1"/>
        <v>2.66041666666667</v>
      </c>
      <c r="DL3849" s="1"/>
      <c r="DM3849" s="1"/>
    </row>
    <row r="3850" spans="68:117" ht="15" hidden="1" customHeight="1">
      <c r="BP3850" s="236">
        <f ca="1"/>
        <v>2.6611111111111101</v>
      </c>
      <c r="DL3850" s="1"/>
      <c r="DM3850" s="1"/>
    </row>
    <row r="3851" spans="68:117" ht="15" hidden="1" customHeight="1">
      <c r="BP3851" s="236">
        <f ca="1"/>
        <v>2.66180555555556</v>
      </c>
      <c r="DL3851" s="1"/>
      <c r="DM3851" s="1"/>
    </row>
    <row r="3852" spans="68:117" ht="15" hidden="1" customHeight="1">
      <c r="BP3852" s="236">
        <f ca="1"/>
        <v>2.6625000000000001</v>
      </c>
      <c r="DL3852" s="1"/>
      <c r="DM3852" s="1"/>
    </row>
    <row r="3853" spans="68:117" ht="15" hidden="1" customHeight="1">
      <c r="BP3853" s="236">
        <f ca="1"/>
        <v>2.6631944444444402</v>
      </c>
      <c r="DL3853" s="1"/>
      <c r="DM3853" s="1"/>
    </row>
    <row r="3854" spans="68:117" ht="15" hidden="1" customHeight="1">
      <c r="BP3854" s="236">
        <f ca="1"/>
        <v>2.6638888888888901</v>
      </c>
      <c r="DL3854" s="1"/>
      <c r="DM3854" s="1"/>
    </row>
    <row r="3855" spans="68:117" ht="15" hidden="1" customHeight="1">
      <c r="BP3855" s="236">
        <f ca="1"/>
        <v>2.6645833333333302</v>
      </c>
      <c r="DL3855" s="1"/>
      <c r="DM3855" s="1"/>
    </row>
    <row r="3856" spans="68:117" ht="15" hidden="1" customHeight="1">
      <c r="BP3856" s="236">
        <f ca="1"/>
        <v>2.6652777777777801</v>
      </c>
      <c r="DL3856" s="1"/>
      <c r="DM3856" s="1"/>
    </row>
    <row r="3857" spans="68:117" ht="15" hidden="1" customHeight="1">
      <c r="BP3857" s="236">
        <f ca="1"/>
        <v>2.6659722222222202</v>
      </c>
      <c r="DL3857" s="1"/>
      <c r="DM3857" s="1"/>
    </row>
    <row r="3858" spans="68:117" ht="15" hidden="1" customHeight="1">
      <c r="BP3858" s="236">
        <f ca="1"/>
        <v>2.6666666666666701</v>
      </c>
      <c r="DL3858" s="1"/>
      <c r="DM3858" s="1"/>
    </row>
    <row r="3859" spans="68:117" ht="15" hidden="1" customHeight="1">
      <c r="BP3859" s="236">
        <f ca="1"/>
        <v>2.6673611111111102</v>
      </c>
      <c r="DL3859" s="1"/>
      <c r="DM3859" s="1"/>
    </row>
    <row r="3860" spans="68:117" ht="15" hidden="1" customHeight="1">
      <c r="BP3860" s="236">
        <f ca="1"/>
        <v>2.6680555555555601</v>
      </c>
      <c r="DL3860" s="1"/>
      <c r="DM3860" s="1"/>
    </row>
    <row r="3861" spans="68:117" ht="15" hidden="1" customHeight="1">
      <c r="BP3861" s="236">
        <f ca="1"/>
        <v>2.6687500000000002</v>
      </c>
      <c r="DL3861" s="1"/>
      <c r="DM3861" s="1"/>
    </row>
    <row r="3862" spans="68:117" ht="15" hidden="1" customHeight="1">
      <c r="BP3862" s="236">
        <f ca="1"/>
        <v>2.6694444444444398</v>
      </c>
      <c r="DL3862" s="1"/>
      <c r="DM3862" s="1"/>
    </row>
    <row r="3863" spans="68:117" ht="15" hidden="1" customHeight="1">
      <c r="BP3863" s="236">
        <f ca="1"/>
        <v>2.6701388888888902</v>
      </c>
      <c r="DL3863" s="1"/>
      <c r="DM3863" s="1"/>
    </row>
    <row r="3864" spans="68:117" ht="15" hidden="1" customHeight="1">
      <c r="BP3864" s="236">
        <f ca="1"/>
        <v>2.6708333333333298</v>
      </c>
      <c r="DL3864" s="1"/>
      <c r="DM3864" s="1"/>
    </row>
    <row r="3865" spans="68:117" ht="15" hidden="1" customHeight="1">
      <c r="BP3865" s="236">
        <f ca="1"/>
        <v>2.6715277777777802</v>
      </c>
      <c r="DL3865" s="1"/>
      <c r="DM3865" s="1"/>
    </row>
    <row r="3866" spans="68:117" ht="15" hidden="1" customHeight="1">
      <c r="BP3866" s="236">
        <f ca="1"/>
        <v>2.6722222222222198</v>
      </c>
      <c r="DL3866" s="1"/>
      <c r="DM3866" s="1"/>
    </row>
    <row r="3867" spans="68:117" ht="15" hidden="1" customHeight="1">
      <c r="BP3867" s="236">
        <f ca="1"/>
        <v>2.6729166666666702</v>
      </c>
      <c r="DL3867" s="1"/>
      <c r="DM3867" s="1"/>
    </row>
    <row r="3868" spans="68:117" ht="15" hidden="1" customHeight="1">
      <c r="BP3868" s="236">
        <f ca="1"/>
        <v>2.6736111111111098</v>
      </c>
      <c r="DL3868" s="1"/>
      <c r="DM3868" s="1"/>
    </row>
    <row r="3869" spans="68:117" ht="15" hidden="1" customHeight="1">
      <c r="BP3869" s="236">
        <f ca="1"/>
        <v>2.6743055555555602</v>
      </c>
      <c r="DL3869" s="1"/>
      <c r="DM3869" s="1"/>
    </row>
    <row r="3870" spans="68:117" ht="15" hidden="1" customHeight="1">
      <c r="BP3870" s="236">
        <f ca="1"/>
        <v>2.6749999999999998</v>
      </c>
      <c r="DL3870" s="1"/>
      <c r="DM3870" s="1"/>
    </row>
    <row r="3871" spans="68:117" ht="15" hidden="1" customHeight="1">
      <c r="BP3871" s="236">
        <f ca="1"/>
        <v>2.6756944444444399</v>
      </c>
      <c r="DL3871" s="1"/>
      <c r="DM3871" s="1"/>
    </row>
    <row r="3872" spans="68:117" ht="15" hidden="1" customHeight="1">
      <c r="BP3872" s="236">
        <f ca="1"/>
        <v>2.6763888888888898</v>
      </c>
      <c r="DL3872" s="1"/>
      <c r="DM3872" s="1"/>
    </row>
    <row r="3873" spans="68:117" ht="15" hidden="1" customHeight="1">
      <c r="BP3873" s="236">
        <f ca="1"/>
        <v>2.6770833333333299</v>
      </c>
      <c r="DL3873" s="1"/>
      <c r="DM3873" s="1"/>
    </row>
    <row r="3874" spans="68:117" ht="15" hidden="1" customHeight="1">
      <c r="BP3874" s="236">
        <f ca="1"/>
        <v>2.6777777777777798</v>
      </c>
      <c r="DL3874" s="1"/>
      <c r="DM3874" s="1"/>
    </row>
    <row r="3875" spans="68:117" ht="15" hidden="1" customHeight="1">
      <c r="BP3875" s="236">
        <f ca="1"/>
        <v>2.6784722222222199</v>
      </c>
      <c r="DL3875" s="1"/>
      <c r="DM3875" s="1"/>
    </row>
    <row r="3876" spans="68:117" ht="15" hidden="1" customHeight="1">
      <c r="BP3876" s="236">
        <f ca="1"/>
        <v>2.6791666666666698</v>
      </c>
      <c r="DL3876" s="1"/>
      <c r="DM3876" s="1"/>
    </row>
    <row r="3877" spans="68:117" ht="15" hidden="1" customHeight="1">
      <c r="BP3877" s="236">
        <f ca="1"/>
        <v>2.6798611111111099</v>
      </c>
      <c r="DL3877" s="1"/>
      <c r="DM3877" s="1"/>
    </row>
    <row r="3878" spans="68:117" ht="15" hidden="1" customHeight="1">
      <c r="BP3878" s="236">
        <f ca="1"/>
        <v>2.6805555555555598</v>
      </c>
      <c r="DL3878" s="1"/>
      <c r="DM3878" s="1"/>
    </row>
    <row r="3879" spans="68:117" ht="15" hidden="1" customHeight="1">
      <c r="BP3879" s="236">
        <f ca="1"/>
        <v>2.6812499999999999</v>
      </c>
      <c r="DL3879" s="1"/>
      <c r="DM3879" s="1"/>
    </row>
    <row r="3880" spans="68:117" ht="15" hidden="1" customHeight="1">
      <c r="BP3880" s="236">
        <f ca="1"/>
        <v>2.68194444444444</v>
      </c>
      <c r="DL3880" s="1"/>
      <c r="DM3880" s="1"/>
    </row>
    <row r="3881" spans="68:117" ht="15" hidden="1" customHeight="1">
      <c r="BP3881" s="236">
        <f ca="1"/>
        <v>2.6826388888888899</v>
      </c>
      <c r="DL3881" s="1"/>
      <c r="DM3881" s="1"/>
    </row>
    <row r="3882" spans="68:117" ht="15" hidden="1" customHeight="1">
      <c r="BP3882" s="236">
        <f ca="1"/>
        <v>2.68333333333333</v>
      </c>
      <c r="DL3882" s="1"/>
      <c r="DM3882" s="1"/>
    </row>
    <row r="3883" spans="68:117" ht="15" hidden="1" customHeight="1">
      <c r="BP3883" s="236">
        <f ca="1"/>
        <v>2.6840277777777799</v>
      </c>
      <c r="DL3883" s="1"/>
      <c r="DM3883" s="1"/>
    </row>
    <row r="3884" spans="68:117" ht="15" hidden="1" customHeight="1">
      <c r="BP3884" s="236">
        <f ca="1"/>
        <v>2.68472222222222</v>
      </c>
      <c r="DL3884" s="1"/>
      <c r="DM3884" s="1"/>
    </row>
    <row r="3885" spans="68:117" ht="15" hidden="1" customHeight="1">
      <c r="BP3885" s="236">
        <f ca="1"/>
        <v>2.6854166666666699</v>
      </c>
      <c r="DL3885" s="1"/>
      <c r="DM3885" s="1"/>
    </row>
    <row r="3886" spans="68:117" ht="15" hidden="1" customHeight="1">
      <c r="BP3886" s="236">
        <f ca="1"/>
        <v>2.68611111111111</v>
      </c>
      <c r="DL3886" s="1"/>
      <c r="DM3886" s="1"/>
    </row>
    <row r="3887" spans="68:117" ht="15" hidden="1" customHeight="1">
      <c r="BP3887" s="236">
        <f ca="1"/>
        <v>2.6868055555555599</v>
      </c>
      <c r="DL3887" s="1"/>
      <c r="DM3887" s="1"/>
    </row>
    <row r="3888" spans="68:117" ht="15" hidden="1" customHeight="1">
      <c r="BP3888" s="236">
        <f ca="1"/>
        <v>2.6875</v>
      </c>
      <c r="DL3888" s="1"/>
      <c r="DM3888" s="1"/>
    </row>
    <row r="3889" spans="68:117" ht="15" hidden="1" customHeight="1">
      <c r="BP3889" s="236">
        <f ca="1"/>
        <v>2.6881944444444401</v>
      </c>
      <c r="DL3889" s="1"/>
      <c r="DM3889" s="1"/>
    </row>
    <row r="3890" spans="68:117" ht="15" hidden="1" customHeight="1">
      <c r="BP3890" s="236">
        <f ca="1"/>
        <v>2.68888888888889</v>
      </c>
      <c r="DL3890" s="1"/>
      <c r="DM3890" s="1"/>
    </row>
    <row r="3891" spans="68:117" ht="15" hidden="1" customHeight="1">
      <c r="BP3891" s="236">
        <f ca="1"/>
        <v>2.6895833333333301</v>
      </c>
      <c r="DL3891" s="1"/>
      <c r="DM3891" s="1"/>
    </row>
    <row r="3892" spans="68:117" ht="15" hidden="1" customHeight="1">
      <c r="BP3892" s="236">
        <f ca="1"/>
        <v>2.69027777777778</v>
      </c>
      <c r="DL3892" s="1"/>
      <c r="DM3892" s="1"/>
    </row>
    <row r="3893" spans="68:117" ht="15" hidden="1" customHeight="1">
      <c r="BP3893" s="236">
        <f ca="1"/>
        <v>2.6909722222222201</v>
      </c>
      <c r="DL3893" s="1"/>
      <c r="DM3893" s="1"/>
    </row>
    <row r="3894" spans="68:117" ht="15" hidden="1" customHeight="1">
      <c r="BP3894" s="236">
        <f ca="1"/>
        <v>2.69166666666667</v>
      </c>
      <c r="DL3894" s="1"/>
      <c r="DM3894" s="1"/>
    </row>
    <row r="3895" spans="68:117" ht="15" hidden="1" customHeight="1">
      <c r="BP3895" s="236">
        <f ca="1"/>
        <v>2.6923611111111101</v>
      </c>
      <c r="DL3895" s="1"/>
      <c r="DM3895" s="1"/>
    </row>
    <row r="3896" spans="68:117" ht="15" hidden="1" customHeight="1">
      <c r="BP3896" s="236">
        <f ca="1"/>
        <v>2.69305555555556</v>
      </c>
      <c r="DL3896" s="1"/>
      <c r="DM3896" s="1"/>
    </row>
    <row r="3897" spans="68:117" ht="15" hidden="1" customHeight="1">
      <c r="BP3897" s="236">
        <f ca="1"/>
        <v>2.6937500000000001</v>
      </c>
      <c r="DL3897" s="1"/>
      <c r="DM3897" s="1"/>
    </row>
    <row r="3898" spans="68:117" ht="15" hidden="1" customHeight="1">
      <c r="BP3898" s="236">
        <f ca="1"/>
        <v>2.6944444444444402</v>
      </c>
      <c r="DL3898" s="1"/>
      <c r="DM3898" s="1"/>
    </row>
    <row r="3899" spans="68:117" ht="15" hidden="1" customHeight="1">
      <c r="BP3899" s="236">
        <f ca="1"/>
        <v>2.6951388888888901</v>
      </c>
      <c r="DL3899" s="1"/>
      <c r="DM3899" s="1"/>
    </row>
    <row r="3900" spans="68:117" ht="15" hidden="1" customHeight="1">
      <c r="BP3900" s="236">
        <f ca="1"/>
        <v>2.6958333333333302</v>
      </c>
      <c r="DL3900" s="1"/>
      <c r="DM3900" s="1"/>
    </row>
    <row r="3901" spans="68:117" ht="15" hidden="1" customHeight="1">
      <c r="BP3901" s="236">
        <f ca="1"/>
        <v>2.6965277777777801</v>
      </c>
      <c r="DL3901" s="1"/>
      <c r="DM3901" s="1"/>
    </row>
    <row r="3902" spans="68:117" ht="15" hidden="1" customHeight="1">
      <c r="BP3902" s="236">
        <f ca="1"/>
        <v>2.6972222222222202</v>
      </c>
      <c r="DL3902" s="1"/>
      <c r="DM3902" s="1"/>
    </row>
    <row r="3903" spans="68:117" ht="15" hidden="1" customHeight="1">
      <c r="BP3903" s="236">
        <f ca="1"/>
        <v>2.6979166666666701</v>
      </c>
      <c r="DL3903" s="1"/>
      <c r="DM3903" s="1"/>
    </row>
    <row r="3904" spans="68:117" ht="15" hidden="1" customHeight="1">
      <c r="BP3904" s="236">
        <f ca="1"/>
        <v>2.6986111111111102</v>
      </c>
      <c r="DL3904" s="1"/>
      <c r="DM3904" s="1"/>
    </row>
    <row r="3905" spans="68:117" ht="15" hidden="1" customHeight="1">
      <c r="BP3905" s="236">
        <f ca="1"/>
        <v>2.6993055555555601</v>
      </c>
      <c r="DL3905" s="1"/>
      <c r="DM3905" s="1"/>
    </row>
    <row r="3906" spans="68:117" ht="15" hidden="1" customHeight="1">
      <c r="BP3906" s="236">
        <f ca="1"/>
        <v>2.7</v>
      </c>
      <c r="DL3906" s="1"/>
      <c r="DM3906" s="1"/>
    </row>
    <row r="3907" spans="68:117" ht="15" hidden="1" customHeight="1">
      <c r="BP3907" s="236">
        <f ca="1"/>
        <v>2.7006944444444398</v>
      </c>
      <c r="DL3907" s="1"/>
      <c r="DM3907" s="1"/>
    </row>
    <row r="3908" spans="68:117" ht="15" hidden="1" customHeight="1">
      <c r="BP3908" s="236">
        <f ca="1"/>
        <v>2.7013888888888902</v>
      </c>
      <c r="DL3908" s="1"/>
      <c r="DM3908" s="1"/>
    </row>
    <row r="3909" spans="68:117" ht="15" hidden="1" customHeight="1">
      <c r="BP3909" s="236">
        <f ca="1"/>
        <v>2.7020833333333298</v>
      </c>
      <c r="DL3909" s="1"/>
      <c r="DM3909" s="1"/>
    </row>
    <row r="3910" spans="68:117" ht="15" hidden="1" customHeight="1">
      <c r="BP3910" s="236">
        <f ca="1"/>
        <v>2.7027777777777802</v>
      </c>
      <c r="DL3910" s="1"/>
      <c r="DM3910" s="1"/>
    </row>
    <row r="3911" spans="68:117" ht="15" hidden="1" customHeight="1">
      <c r="BP3911" s="236">
        <f ca="1"/>
        <v>2.7034722222222198</v>
      </c>
      <c r="DL3911" s="1"/>
      <c r="DM3911" s="1"/>
    </row>
    <row r="3912" spans="68:117" ht="15" hidden="1" customHeight="1">
      <c r="BP3912" s="236">
        <f ca="1"/>
        <v>2.7041666666666702</v>
      </c>
      <c r="DL3912" s="1"/>
      <c r="DM3912" s="1"/>
    </row>
    <row r="3913" spans="68:117" ht="15" hidden="1" customHeight="1">
      <c r="BP3913" s="236">
        <f ca="1"/>
        <v>2.7048611111111098</v>
      </c>
      <c r="DL3913" s="1"/>
      <c r="DM3913" s="1"/>
    </row>
    <row r="3914" spans="68:117" ht="15" hidden="1" customHeight="1">
      <c r="BP3914" s="236">
        <f ca="1"/>
        <v>2.7055555555555602</v>
      </c>
      <c r="DL3914" s="1"/>
      <c r="DM3914" s="1"/>
    </row>
    <row r="3915" spans="68:117" ht="15" hidden="1" customHeight="1">
      <c r="BP3915" s="236">
        <f ca="1"/>
        <v>2.7062499999999998</v>
      </c>
      <c r="DL3915" s="1"/>
      <c r="DM3915" s="1"/>
    </row>
    <row r="3916" spans="68:117" ht="15" hidden="1" customHeight="1">
      <c r="BP3916" s="236">
        <f ca="1"/>
        <v>2.7069444444444399</v>
      </c>
      <c r="DL3916" s="1"/>
      <c r="DM3916" s="1"/>
    </row>
    <row r="3917" spans="68:117" ht="15" hidden="1" customHeight="1">
      <c r="BP3917" s="236">
        <f ca="1"/>
        <v>2.7076388888888898</v>
      </c>
      <c r="DL3917" s="1"/>
      <c r="DM3917" s="1"/>
    </row>
    <row r="3918" spans="68:117" ht="15" hidden="1" customHeight="1">
      <c r="BP3918" s="236">
        <f ca="1"/>
        <v>2.7083333333333299</v>
      </c>
      <c r="DL3918" s="1"/>
      <c r="DM3918" s="1"/>
    </row>
    <row r="3919" spans="68:117" ht="15" hidden="1" customHeight="1">
      <c r="BP3919" s="236">
        <f ca="1"/>
        <v>2.7090277777777798</v>
      </c>
      <c r="DL3919" s="1"/>
      <c r="DM3919" s="1"/>
    </row>
    <row r="3920" spans="68:117" ht="15" hidden="1" customHeight="1">
      <c r="BP3920" s="236">
        <f ca="1"/>
        <v>2.7097222222222199</v>
      </c>
      <c r="DL3920" s="1"/>
      <c r="DM3920" s="1"/>
    </row>
    <row r="3921" spans="68:117" ht="15" hidden="1" customHeight="1">
      <c r="BP3921" s="236">
        <f ca="1"/>
        <v>2.7104166666666698</v>
      </c>
      <c r="DL3921" s="1"/>
      <c r="DM3921" s="1"/>
    </row>
    <row r="3922" spans="68:117" ht="15" hidden="1" customHeight="1">
      <c r="BP3922" s="236">
        <f ca="1"/>
        <v>2.7111111111111099</v>
      </c>
      <c r="DL3922" s="1"/>
      <c r="DM3922" s="1"/>
    </row>
    <row r="3923" spans="68:117" ht="15" hidden="1" customHeight="1">
      <c r="BP3923" s="236">
        <f ca="1"/>
        <v>2.7118055555555598</v>
      </c>
      <c r="DL3923" s="1"/>
      <c r="DM3923" s="1"/>
    </row>
    <row r="3924" spans="68:117" ht="15" hidden="1" customHeight="1">
      <c r="BP3924" s="236">
        <f ca="1"/>
        <v>2.7124999999999999</v>
      </c>
      <c r="DL3924" s="1"/>
      <c r="DM3924" s="1"/>
    </row>
    <row r="3925" spans="68:117" ht="15" hidden="1" customHeight="1">
      <c r="BP3925" s="236">
        <f ca="1"/>
        <v>2.71319444444444</v>
      </c>
      <c r="DL3925" s="1"/>
      <c r="DM3925" s="1"/>
    </row>
    <row r="3926" spans="68:117" ht="15" hidden="1" customHeight="1">
      <c r="BP3926" s="236">
        <f ca="1"/>
        <v>2.7138888888888899</v>
      </c>
      <c r="DL3926" s="1"/>
      <c r="DM3926" s="1"/>
    </row>
    <row r="3927" spans="68:117" ht="15" hidden="1" customHeight="1">
      <c r="BP3927" s="236">
        <f ca="1"/>
        <v>2.71458333333333</v>
      </c>
      <c r="DL3927" s="1"/>
      <c r="DM3927" s="1"/>
    </row>
    <row r="3928" spans="68:117" ht="15" hidden="1" customHeight="1">
      <c r="BP3928" s="236">
        <f ca="1"/>
        <v>2.7152777777777799</v>
      </c>
      <c r="DL3928" s="1"/>
      <c r="DM3928" s="1"/>
    </row>
    <row r="3929" spans="68:117" ht="15" hidden="1" customHeight="1">
      <c r="BP3929" s="236">
        <f ca="1"/>
        <v>2.71597222222222</v>
      </c>
      <c r="DL3929" s="1"/>
      <c r="DM3929" s="1"/>
    </row>
    <row r="3930" spans="68:117" ht="15" hidden="1" customHeight="1">
      <c r="BP3930" s="236">
        <f ca="1"/>
        <v>2.7166666666666699</v>
      </c>
      <c r="DL3930" s="1"/>
      <c r="DM3930" s="1"/>
    </row>
    <row r="3931" spans="68:117" ht="15" hidden="1" customHeight="1">
      <c r="BP3931" s="236">
        <f ca="1"/>
        <v>2.71736111111111</v>
      </c>
      <c r="DL3931" s="1"/>
      <c r="DM3931" s="1"/>
    </row>
    <row r="3932" spans="68:117" ht="15" hidden="1" customHeight="1">
      <c r="BP3932" s="236">
        <f ca="1"/>
        <v>2.7180555555555599</v>
      </c>
      <c r="DL3932" s="1"/>
      <c r="DM3932" s="1"/>
    </row>
    <row r="3933" spans="68:117" ht="15" hidden="1" customHeight="1">
      <c r="BP3933" s="236">
        <f ca="1"/>
        <v>2.71875</v>
      </c>
      <c r="DL3933" s="1"/>
      <c r="DM3933" s="1"/>
    </row>
    <row r="3934" spans="68:117" ht="15" hidden="1" customHeight="1">
      <c r="BP3934" s="236">
        <f ca="1"/>
        <v>2.7194444444444401</v>
      </c>
      <c r="DL3934" s="1"/>
      <c r="DM3934" s="1"/>
    </row>
    <row r="3935" spans="68:117" ht="15" hidden="1" customHeight="1">
      <c r="BP3935" s="236">
        <f ca="1"/>
        <v>2.72013888888889</v>
      </c>
      <c r="DL3935" s="1"/>
      <c r="DM3935" s="1"/>
    </row>
    <row r="3936" spans="68:117" ht="15" hidden="1" customHeight="1">
      <c r="BP3936" s="236">
        <f ca="1"/>
        <v>2.7208333333333301</v>
      </c>
      <c r="DL3936" s="1"/>
      <c r="DM3936" s="1"/>
    </row>
    <row r="3937" spans="68:117" ht="15" hidden="1" customHeight="1">
      <c r="BP3937" s="236">
        <f ca="1"/>
        <v>2.72152777777778</v>
      </c>
      <c r="DL3937" s="1"/>
      <c r="DM3937" s="1"/>
    </row>
    <row r="3938" spans="68:117" ht="15" hidden="1" customHeight="1">
      <c r="BP3938" s="236">
        <f ca="1"/>
        <v>2.7222222222222201</v>
      </c>
      <c r="DL3938" s="1"/>
      <c r="DM3938" s="1"/>
    </row>
    <row r="3939" spans="68:117" ht="15" hidden="1" customHeight="1">
      <c r="BP3939" s="236">
        <f ca="1"/>
        <v>2.72291666666667</v>
      </c>
      <c r="DL3939" s="1"/>
      <c r="DM3939" s="1"/>
    </row>
    <row r="3940" spans="68:117" ht="15" hidden="1" customHeight="1">
      <c r="BP3940" s="236">
        <f ca="1"/>
        <v>2.7236111111111101</v>
      </c>
      <c r="DL3940" s="1"/>
      <c r="DM3940" s="1"/>
    </row>
    <row r="3941" spans="68:117" ht="15" hidden="1" customHeight="1">
      <c r="BP3941" s="236">
        <f ca="1"/>
        <v>2.72430555555556</v>
      </c>
      <c r="DL3941" s="1"/>
      <c r="DM3941" s="1"/>
    </row>
    <row r="3942" spans="68:117" ht="15" hidden="1" customHeight="1">
      <c r="BP3942" s="236">
        <f ca="1"/>
        <v>2.7250000000000001</v>
      </c>
      <c r="DL3942" s="1"/>
      <c r="DM3942" s="1"/>
    </row>
    <row r="3943" spans="68:117" ht="15" hidden="1" customHeight="1">
      <c r="BP3943" s="236">
        <f ca="1"/>
        <v>2.7256944444444402</v>
      </c>
      <c r="DL3943" s="1"/>
      <c r="DM3943" s="1"/>
    </row>
    <row r="3944" spans="68:117" ht="15" hidden="1" customHeight="1">
      <c r="BP3944" s="236">
        <f ca="1"/>
        <v>2.7263888888888901</v>
      </c>
      <c r="DL3944" s="1"/>
      <c r="DM3944" s="1"/>
    </row>
    <row r="3945" spans="68:117" ht="15" hidden="1" customHeight="1">
      <c r="BP3945" s="236">
        <f ca="1"/>
        <v>2.7270833333333302</v>
      </c>
      <c r="DL3945" s="1"/>
      <c r="DM3945" s="1"/>
    </row>
    <row r="3946" spans="68:117" ht="15" hidden="1" customHeight="1">
      <c r="BP3946" s="236">
        <f ca="1"/>
        <v>2.7277777777777801</v>
      </c>
      <c r="DL3946" s="1"/>
      <c r="DM3946" s="1"/>
    </row>
    <row r="3947" spans="68:117" ht="15" hidden="1" customHeight="1">
      <c r="BP3947" s="236">
        <f ca="1"/>
        <v>2.7284722222222202</v>
      </c>
      <c r="DL3947" s="1"/>
      <c r="DM3947" s="1"/>
    </row>
    <row r="3948" spans="68:117" ht="15" hidden="1" customHeight="1">
      <c r="BP3948" s="236">
        <f ca="1"/>
        <v>2.7291666666666701</v>
      </c>
      <c r="DL3948" s="1"/>
      <c r="DM3948" s="1"/>
    </row>
    <row r="3949" spans="68:117" ht="15" hidden="1" customHeight="1">
      <c r="BP3949" s="236">
        <f ca="1"/>
        <v>2.7298611111111102</v>
      </c>
      <c r="DL3949" s="1"/>
      <c r="DM3949" s="1"/>
    </row>
    <row r="3950" spans="68:117" ht="15" hidden="1" customHeight="1">
      <c r="BP3950" s="236">
        <f ca="1"/>
        <v>2.7305555555555601</v>
      </c>
      <c r="DL3950" s="1"/>
      <c r="DM3950" s="1"/>
    </row>
    <row r="3951" spans="68:117" ht="15" hidden="1" customHeight="1">
      <c r="BP3951" s="236">
        <f ca="1"/>
        <v>2.7312500000000002</v>
      </c>
      <c r="DL3951" s="1"/>
      <c r="DM3951" s="1"/>
    </row>
    <row r="3952" spans="68:117" ht="15" hidden="1" customHeight="1">
      <c r="BP3952" s="236">
        <f ca="1"/>
        <v>2.7319444444444398</v>
      </c>
      <c r="DL3952" s="1"/>
      <c r="DM3952" s="1"/>
    </row>
    <row r="3953" spans="68:117" ht="15" hidden="1" customHeight="1">
      <c r="BP3953" s="236">
        <f ca="1"/>
        <v>2.7326388888888902</v>
      </c>
      <c r="DL3953" s="1"/>
      <c r="DM3953" s="1"/>
    </row>
    <row r="3954" spans="68:117" ht="15" hidden="1" customHeight="1">
      <c r="BP3954" s="236">
        <f ca="1"/>
        <v>2.7333333333333298</v>
      </c>
      <c r="DL3954" s="1"/>
      <c r="DM3954" s="1"/>
    </row>
    <row r="3955" spans="68:117" ht="15" hidden="1" customHeight="1">
      <c r="BP3955" s="236">
        <f ca="1"/>
        <v>2.7340277777777802</v>
      </c>
      <c r="DL3955" s="1"/>
      <c r="DM3955" s="1"/>
    </row>
    <row r="3956" spans="68:117" ht="15" hidden="1" customHeight="1">
      <c r="BP3956" s="236">
        <f ca="1"/>
        <v>2.7347222222222198</v>
      </c>
      <c r="DL3956" s="1"/>
      <c r="DM3956" s="1"/>
    </row>
    <row r="3957" spans="68:117" ht="15" hidden="1" customHeight="1">
      <c r="BP3957" s="236">
        <f ca="1"/>
        <v>2.7354166666666702</v>
      </c>
      <c r="DL3957" s="1"/>
      <c r="DM3957" s="1"/>
    </row>
    <row r="3958" spans="68:117" ht="15" hidden="1" customHeight="1">
      <c r="BP3958" s="236">
        <f ca="1"/>
        <v>2.7361111111111098</v>
      </c>
      <c r="DL3958" s="1"/>
      <c r="DM3958" s="1"/>
    </row>
    <row r="3959" spans="68:117" ht="15" hidden="1" customHeight="1">
      <c r="BP3959" s="236">
        <f ca="1"/>
        <v>2.7368055555555602</v>
      </c>
      <c r="DL3959" s="1"/>
      <c r="DM3959" s="1"/>
    </row>
    <row r="3960" spans="68:117" ht="15" hidden="1" customHeight="1">
      <c r="BP3960" s="236">
        <f ca="1"/>
        <v>2.7374999999999998</v>
      </c>
      <c r="DL3960" s="1"/>
      <c r="DM3960" s="1"/>
    </row>
    <row r="3961" spans="68:117" ht="15" hidden="1" customHeight="1">
      <c r="BP3961" s="236">
        <f ca="1"/>
        <v>2.7381944444444399</v>
      </c>
      <c r="DL3961" s="1"/>
      <c r="DM3961" s="1"/>
    </row>
    <row r="3962" spans="68:117" ht="15" hidden="1" customHeight="1">
      <c r="BP3962" s="236">
        <f ca="1"/>
        <v>2.7388888888888898</v>
      </c>
      <c r="DL3962" s="1"/>
      <c r="DM3962" s="1"/>
    </row>
    <row r="3963" spans="68:117" ht="15" hidden="1" customHeight="1">
      <c r="BP3963" s="236">
        <f ca="1"/>
        <v>2.7395833333333299</v>
      </c>
      <c r="DL3963" s="1"/>
      <c r="DM3963" s="1"/>
    </row>
    <row r="3964" spans="68:117" ht="15" hidden="1" customHeight="1">
      <c r="BP3964" s="236">
        <f ca="1"/>
        <v>2.7402777777777798</v>
      </c>
      <c r="DL3964" s="1"/>
      <c r="DM3964" s="1"/>
    </row>
    <row r="3965" spans="68:117" ht="15" hidden="1" customHeight="1">
      <c r="BP3965" s="236">
        <f ca="1"/>
        <v>2.7409722222222199</v>
      </c>
      <c r="DL3965" s="1"/>
      <c r="DM3965" s="1"/>
    </row>
    <row r="3966" spans="68:117" ht="15" hidden="1" customHeight="1">
      <c r="BP3966" s="236">
        <f ca="1"/>
        <v>2.7416666666666698</v>
      </c>
      <c r="DL3966" s="1"/>
      <c r="DM3966" s="1"/>
    </row>
    <row r="3967" spans="68:117" ht="15" hidden="1" customHeight="1">
      <c r="BP3967" s="236">
        <f ca="1"/>
        <v>2.7423611111111099</v>
      </c>
      <c r="DL3967" s="1"/>
      <c r="DM3967" s="1"/>
    </row>
    <row r="3968" spans="68:117" ht="15" hidden="1" customHeight="1">
      <c r="BP3968" s="236">
        <f ca="1"/>
        <v>2.7430555555555598</v>
      </c>
      <c r="DL3968" s="1"/>
      <c r="DM3968" s="1"/>
    </row>
    <row r="3969" spans="68:117" ht="15" hidden="1" customHeight="1">
      <c r="BP3969" s="236">
        <f ca="1"/>
        <v>2.7437499999999999</v>
      </c>
      <c r="DL3969" s="1"/>
      <c r="DM3969" s="1"/>
    </row>
    <row r="3970" spans="68:117" ht="15" hidden="1" customHeight="1">
      <c r="BP3970" s="236">
        <f ca="1"/>
        <v>2.74444444444444</v>
      </c>
      <c r="DL3970" s="1"/>
      <c r="DM3970" s="1"/>
    </row>
    <row r="3971" spans="68:117" ht="15" hidden="1" customHeight="1">
      <c r="BP3971" s="236">
        <f ca="1"/>
        <v>2.7451388888888899</v>
      </c>
      <c r="DL3971" s="1"/>
      <c r="DM3971" s="1"/>
    </row>
    <row r="3972" spans="68:117" ht="15" hidden="1" customHeight="1">
      <c r="BP3972" s="236">
        <f ca="1"/>
        <v>2.74583333333333</v>
      </c>
      <c r="DL3972" s="1"/>
      <c r="DM3972" s="1"/>
    </row>
    <row r="3973" spans="68:117" ht="15" hidden="1" customHeight="1">
      <c r="BP3973" s="236">
        <f ca="1"/>
        <v>2.7465277777777799</v>
      </c>
      <c r="DL3973" s="1"/>
      <c r="DM3973" s="1"/>
    </row>
    <row r="3974" spans="68:117" ht="15" hidden="1" customHeight="1">
      <c r="BP3974" s="236">
        <f ca="1"/>
        <v>2.74722222222222</v>
      </c>
      <c r="DL3974" s="1"/>
      <c r="DM3974" s="1"/>
    </row>
    <row r="3975" spans="68:117" ht="15" hidden="1" customHeight="1">
      <c r="BP3975" s="236">
        <f ca="1"/>
        <v>2.7479166666666699</v>
      </c>
      <c r="DL3975" s="1"/>
      <c r="DM3975" s="1"/>
    </row>
    <row r="3976" spans="68:117" ht="15" hidden="1" customHeight="1">
      <c r="BP3976" s="236">
        <f ca="1"/>
        <v>2.74861111111111</v>
      </c>
      <c r="DL3976" s="1"/>
      <c r="DM3976" s="1"/>
    </row>
    <row r="3977" spans="68:117" ht="15" hidden="1" customHeight="1">
      <c r="BP3977" s="236">
        <f ca="1"/>
        <v>2.7493055555555599</v>
      </c>
      <c r="DL3977" s="1"/>
      <c r="DM3977" s="1"/>
    </row>
    <row r="3978" spans="68:117" ht="15" hidden="1" customHeight="1">
      <c r="BP3978" s="236">
        <f ca="1"/>
        <v>2.75</v>
      </c>
      <c r="DL3978" s="1"/>
      <c r="DM3978" s="1"/>
    </row>
    <row r="3979" spans="68:117" ht="15" hidden="1" customHeight="1">
      <c r="BP3979" s="236">
        <f ca="1"/>
        <v>2.7506944444444401</v>
      </c>
      <c r="DL3979" s="1"/>
      <c r="DM3979" s="1"/>
    </row>
    <row r="3980" spans="68:117" ht="15" hidden="1" customHeight="1">
      <c r="BP3980" s="236">
        <f ca="1"/>
        <v>2.75138888888889</v>
      </c>
      <c r="DL3980" s="1"/>
      <c r="DM3980" s="1"/>
    </row>
    <row r="3981" spans="68:117" ht="15" hidden="1" customHeight="1">
      <c r="BP3981" s="236">
        <f ca="1"/>
        <v>2.7520833333333301</v>
      </c>
      <c r="DL3981" s="1"/>
      <c r="DM3981" s="1"/>
    </row>
    <row r="3982" spans="68:117" ht="15" hidden="1" customHeight="1">
      <c r="BP3982" s="236">
        <f ca="1"/>
        <v>2.75277777777778</v>
      </c>
      <c r="DL3982" s="1"/>
      <c r="DM3982" s="1"/>
    </row>
    <row r="3983" spans="68:117" ht="15" hidden="1" customHeight="1">
      <c r="BP3983" s="236">
        <f ca="1"/>
        <v>2.7534722222222201</v>
      </c>
      <c r="DL3983" s="1"/>
      <c r="DM3983" s="1"/>
    </row>
    <row r="3984" spans="68:117" ht="15" hidden="1" customHeight="1">
      <c r="BP3984" s="236">
        <f ca="1"/>
        <v>2.75416666666667</v>
      </c>
      <c r="DL3984" s="1"/>
      <c r="DM3984" s="1"/>
    </row>
    <row r="3985" spans="68:117" ht="15" hidden="1" customHeight="1">
      <c r="BP3985" s="236">
        <f ca="1"/>
        <v>2.7548611111111101</v>
      </c>
      <c r="DL3985" s="1"/>
      <c r="DM3985" s="1"/>
    </row>
    <row r="3986" spans="68:117" ht="15" hidden="1" customHeight="1">
      <c r="BP3986" s="236">
        <f ca="1"/>
        <v>2.75555555555556</v>
      </c>
      <c r="DL3986" s="1"/>
      <c r="DM3986" s="1"/>
    </row>
    <row r="3987" spans="68:117" ht="15" hidden="1" customHeight="1">
      <c r="BP3987" s="236">
        <f ca="1"/>
        <v>2.7562500000000001</v>
      </c>
      <c r="DL3987" s="1"/>
      <c r="DM3987" s="1"/>
    </row>
    <row r="3988" spans="68:117" ht="15" hidden="1" customHeight="1">
      <c r="BP3988" s="236">
        <f ca="1"/>
        <v>2.7569444444444402</v>
      </c>
      <c r="DL3988" s="1"/>
      <c r="DM3988" s="1"/>
    </row>
    <row r="3989" spans="68:117" ht="15" hidden="1" customHeight="1">
      <c r="BP3989" s="236">
        <f ca="1"/>
        <v>2.7576388888888901</v>
      </c>
      <c r="DL3989" s="1"/>
      <c r="DM3989" s="1"/>
    </row>
    <row r="3990" spans="68:117" ht="15" hidden="1" customHeight="1">
      <c r="BP3990" s="236">
        <f ca="1"/>
        <v>2.7583333333333302</v>
      </c>
      <c r="DL3990" s="1"/>
      <c r="DM3990" s="1"/>
    </row>
    <row r="3991" spans="68:117" ht="15" hidden="1" customHeight="1">
      <c r="BP3991" s="236">
        <f ca="1"/>
        <v>2.7590277777777801</v>
      </c>
      <c r="DL3991" s="1"/>
      <c r="DM3991" s="1"/>
    </row>
    <row r="3992" spans="68:117" ht="15" hidden="1" customHeight="1">
      <c r="BP3992" s="236">
        <f ca="1"/>
        <v>2.7597222222222202</v>
      </c>
      <c r="DL3992" s="1"/>
      <c r="DM3992" s="1"/>
    </row>
    <row r="3993" spans="68:117" ht="15" hidden="1" customHeight="1">
      <c r="BP3993" s="236">
        <f ca="1"/>
        <v>2.7604166666666701</v>
      </c>
      <c r="DL3993" s="1"/>
      <c r="DM3993" s="1"/>
    </row>
    <row r="3994" spans="68:117" ht="15" hidden="1" customHeight="1">
      <c r="BP3994" s="236">
        <f ca="1"/>
        <v>2.7611111111111102</v>
      </c>
      <c r="DL3994" s="1"/>
      <c r="DM3994" s="1"/>
    </row>
    <row r="3995" spans="68:117" ht="15" hidden="1" customHeight="1">
      <c r="BP3995" s="236">
        <f ca="1"/>
        <v>2.7618055555555601</v>
      </c>
      <c r="DL3995" s="1"/>
      <c r="DM3995" s="1"/>
    </row>
    <row r="3996" spans="68:117" ht="15" hidden="1" customHeight="1">
      <c r="BP3996" s="236">
        <f ca="1"/>
        <v>2.7625000000000002</v>
      </c>
      <c r="DL3996" s="1"/>
      <c r="DM3996" s="1"/>
    </row>
    <row r="3997" spans="68:117" ht="15" hidden="1" customHeight="1">
      <c r="BP3997" s="236">
        <f ca="1"/>
        <v>2.7631944444444398</v>
      </c>
      <c r="DL3997" s="1"/>
      <c r="DM3997" s="1"/>
    </row>
    <row r="3998" spans="68:117" ht="15" hidden="1" customHeight="1">
      <c r="BP3998" s="236">
        <f ca="1"/>
        <v>2.7638888888888902</v>
      </c>
      <c r="DL3998" s="1"/>
      <c r="DM3998" s="1"/>
    </row>
    <row r="3999" spans="68:117" ht="15" hidden="1" customHeight="1">
      <c r="BP3999" s="236">
        <f ca="1"/>
        <v>2.7645833333333298</v>
      </c>
      <c r="DL3999" s="1"/>
      <c r="DM3999" s="1"/>
    </row>
    <row r="4000" spans="68:117" ht="15" hidden="1" customHeight="1">
      <c r="BP4000" s="236">
        <f ca="1"/>
        <v>2.7652777777777802</v>
      </c>
      <c r="DL4000" s="1"/>
      <c r="DM4000" s="1"/>
    </row>
    <row r="4001" spans="68:117" ht="15" hidden="1" customHeight="1">
      <c r="BP4001" s="236">
        <f ca="1"/>
        <v>2.7659722222222198</v>
      </c>
      <c r="DL4001" s="1"/>
      <c r="DM4001" s="1"/>
    </row>
    <row r="4002" spans="68:117" ht="15" hidden="1" customHeight="1">
      <c r="BP4002" s="236">
        <f ca="1"/>
        <v>2.7666666666666702</v>
      </c>
      <c r="DL4002" s="1"/>
      <c r="DM4002" s="1"/>
    </row>
    <row r="4003" spans="68:117" ht="15" hidden="1" customHeight="1">
      <c r="BP4003" s="236">
        <f ca="1"/>
        <v>2.7673611111111098</v>
      </c>
      <c r="DL4003" s="1"/>
      <c r="DM4003" s="1"/>
    </row>
    <row r="4004" spans="68:117" ht="15" hidden="1" customHeight="1">
      <c r="BP4004" s="236">
        <f ca="1"/>
        <v>2.7680555555555602</v>
      </c>
      <c r="DL4004" s="1"/>
      <c r="DM4004" s="1"/>
    </row>
    <row r="4005" spans="68:117" ht="15" hidden="1" customHeight="1">
      <c r="BP4005" s="236">
        <f ca="1"/>
        <v>2.7687499999999998</v>
      </c>
      <c r="DL4005" s="1"/>
      <c r="DM4005" s="1"/>
    </row>
    <row r="4006" spans="68:117" ht="15" hidden="1" customHeight="1">
      <c r="BP4006" s="236">
        <f ca="1"/>
        <v>2.7694444444444399</v>
      </c>
      <c r="DL4006" s="1"/>
      <c r="DM4006" s="1"/>
    </row>
    <row r="4007" spans="68:117" ht="15" hidden="1" customHeight="1">
      <c r="BP4007" s="236">
        <f ca="1"/>
        <v>2.7701388888888898</v>
      </c>
      <c r="DL4007" s="1"/>
      <c r="DM4007" s="1"/>
    </row>
    <row r="4008" spans="68:117" ht="15" hidden="1" customHeight="1">
      <c r="BP4008" s="236">
        <f ca="1"/>
        <v>2.7708333333333299</v>
      </c>
      <c r="DL4008" s="1"/>
      <c r="DM4008" s="1"/>
    </row>
    <row r="4009" spans="68:117" ht="15" hidden="1" customHeight="1">
      <c r="BP4009" s="236">
        <f ca="1"/>
        <v>2.7715277777777798</v>
      </c>
      <c r="DL4009" s="1"/>
      <c r="DM4009" s="1"/>
    </row>
    <row r="4010" spans="68:117" ht="15" hidden="1" customHeight="1">
      <c r="BP4010" s="236">
        <f ca="1"/>
        <v>2.7722222222222199</v>
      </c>
      <c r="DL4010" s="1"/>
      <c r="DM4010" s="1"/>
    </row>
    <row r="4011" spans="68:117" ht="15" hidden="1" customHeight="1">
      <c r="BP4011" s="236">
        <f ca="1"/>
        <v>2.7729166666666698</v>
      </c>
      <c r="DL4011" s="1"/>
      <c r="DM4011" s="1"/>
    </row>
    <row r="4012" spans="68:117" ht="15" hidden="1" customHeight="1">
      <c r="BP4012" s="236">
        <f ca="1"/>
        <v>2.7736111111111099</v>
      </c>
      <c r="DL4012" s="1"/>
      <c r="DM4012" s="1"/>
    </row>
    <row r="4013" spans="68:117" ht="15" hidden="1" customHeight="1">
      <c r="BP4013" s="236">
        <f ca="1"/>
        <v>2.7743055555555598</v>
      </c>
      <c r="DL4013" s="1"/>
      <c r="DM4013" s="1"/>
    </row>
    <row r="4014" spans="68:117" ht="15" hidden="1" customHeight="1">
      <c r="BP4014" s="236">
        <f ca="1"/>
        <v>2.7749999999999999</v>
      </c>
      <c r="DL4014" s="1"/>
      <c r="DM4014" s="1"/>
    </row>
    <row r="4015" spans="68:117" ht="15" hidden="1" customHeight="1">
      <c r="BP4015" s="236">
        <f ca="1"/>
        <v>2.77569444444444</v>
      </c>
      <c r="DL4015" s="1"/>
      <c r="DM4015" s="1"/>
    </row>
    <row r="4016" spans="68:117" ht="15" hidden="1" customHeight="1">
      <c r="BP4016" s="236">
        <f ca="1"/>
        <v>2.7763888888888899</v>
      </c>
      <c r="DL4016" s="1"/>
      <c r="DM4016" s="1"/>
    </row>
    <row r="4017" spans="68:117" ht="15" hidden="1" customHeight="1">
      <c r="BP4017" s="236">
        <f ca="1"/>
        <v>2.77708333333333</v>
      </c>
      <c r="DL4017" s="1"/>
      <c r="DM4017" s="1"/>
    </row>
    <row r="4018" spans="68:117" ht="15" hidden="1" customHeight="1">
      <c r="BP4018" s="236">
        <f ca="1"/>
        <v>2.7777777777777799</v>
      </c>
      <c r="DL4018" s="1"/>
      <c r="DM4018" s="1"/>
    </row>
    <row r="4019" spans="68:117" ht="15" hidden="1" customHeight="1">
      <c r="BP4019" s="236">
        <f ca="1"/>
        <v>2.77847222222222</v>
      </c>
      <c r="DL4019" s="1"/>
      <c r="DM4019" s="1"/>
    </row>
    <row r="4020" spans="68:117" ht="15" hidden="1" customHeight="1">
      <c r="BP4020" s="236">
        <f ca="1"/>
        <v>2.7791666666666699</v>
      </c>
      <c r="DL4020" s="1"/>
      <c r="DM4020" s="1"/>
    </row>
    <row r="4021" spans="68:117" ht="15" hidden="1" customHeight="1">
      <c r="BP4021" s="236">
        <f ca="1"/>
        <v>2.77986111111111</v>
      </c>
      <c r="DL4021" s="1"/>
      <c r="DM4021" s="1"/>
    </row>
    <row r="4022" spans="68:117" ht="15" hidden="1" customHeight="1">
      <c r="BP4022" s="236">
        <f ca="1"/>
        <v>2.7805555555555599</v>
      </c>
      <c r="DL4022" s="1"/>
      <c r="DM4022" s="1"/>
    </row>
    <row r="4023" spans="68:117" ht="15" hidden="1" customHeight="1">
      <c r="BP4023" s="236">
        <f ca="1"/>
        <v>2.78125</v>
      </c>
      <c r="DL4023" s="1"/>
      <c r="DM4023" s="1"/>
    </row>
    <row r="4024" spans="68:117" ht="15" hidden="1" customHeight="1">
      <c r="BP4024" s="236">
        <f ca="1"/>
        <v>2.7819444444444401</v>
      </c>
      <c r="DL4024" s="1"/>
      <c r="DM4024" s="1"/>
    </row>
    <row r="4025" spans="68:117" ht="15" hidden="1" customHeight="1">
      <c r="BP4025" s="236">
        <f ca="1"/>
        <v>2.78263888888889</v>
      </c>
      <c r="DL4025" s="1"/>
      <c r="DM4025" s="1"/>
    </row>
    <row r="4026" spans="68:117" ht="15" hidden="1" customHeight="1">
      <c r="BP4026" s="236">
        <f ca="1"/>
        <v>2.7833333333333301</v>
      </c>
      <c r="DL4026" s="1"/>
      <c r="DM4026" s="1"/>
    </row>
    <row r="4027" spans="68:117" ht="15" hidden="1" customHeight="1">
      <c r="BP4027" s="236">
        <f ca="1"/>
        <v>2.78402777777778</v>
      </c>
      <c r="DL4027" s="1"/>
      <c r="DM4027" s="1"/>
    </row>
    <row r="4028" spans="68:117" ht="15" hidden="1" customHeight="1">
      <c r="BP4028" s="236">
        <f ca="1"/>
        <v>2.7847222222222201</v>
      </c>
      <c r="DL4028" s="1"/>
      <c r="DM4028" s="1"/>
    </row>
    <row r="4029" spans="68:117" ht="15" hidden="1" customHeight="1">
      <c r="BP4029" s="236">
        <f ca="1"/>
        <v>2.78541666666667</v>
      </c>
      <c r="DL4029" s="1"/>
      <c r="DM4029" s="1"/>
    </row>
    <row r="4030" spans="68:117" ht="15" hidden="1" customHeight="1">
      <c r="BP4030" s="236">
        <f ca="1"/>
        <v>2.7861111111111101</v>
      </c>
      <c r="DL4030" s="1"/>
      <c r="DM4030" s="1"/>
    </row>
    <row r="4031" spans="68:117" ht="15" hidden="1" customHeight="1">
      <c r="BP4031" s="236">
        <f ca="1"/>
        <v>2.78680555555556</v>
      </c>
      <c r="DL4031" s="1"/>
      <c r="DM4031" s="1"/>
    </row>
    <row r="4032" spans="68:117" ht="15" hidden="1" customHeight="1">
      <c r="BP4032" s="236">
        <f ca="1"/>
        <v>2.7875000000000001</v>
      </c>
      <c r="DL4032" s="1"/>
      <c r="DM4032" s="1"/>
    </row>
    <row r="4033" spans="68:117" ht="15" hidden="1" customHeight="1">
      <c r="BP4033" s="236">
        <f ca="1"/>
        <v>2.7881944444444402</v>
      </c>
      <c r="DL4033" s="1"/>
      <c r="DM4033" s="1"/>
    </row>
    <row r="4034" spans="68:117" ht="15" hidden="1" customHeight="1">
      <c r="BP4034" s="236">
        <f ca="1"/>
        <v>2.7888888888888901</v>
      </c>
      <c r="DL4034" s="1"/>
      <c r="DM4034" s="1"/>
    </row>
    <row r="4035" spans="68:117" ht="15" hidden="1" customHeight="1">
      <c r="BP4035" s="236">
        <f ca="1"/>
        <v>2.7895833333333302</v>
      </c>
      <c r="DL4035" s="1"/>
      <c r="DM4035" s="1"/>
    </row>
    <row r="4036" spans="68:117" ht="15" hidden="1" customHeight="1">
      <c r="BP4036" s="236">
        <f ca="1"/>
        <v>2.7902777777777801</v>
      </c>
      <c r="DL4036" s="1"/>
      <c r="DM4036" s="1"/>
    </row>
    <row r="4037" spans="68:117" ht="15" hidden="1" customHeight="1">
      <c r="BP4037" s="236">
        <f ca="1"/>
        <v>2.7909722222222202</v>
      </c>
      <c r="DL4037" s="1"/>
      <c r="DM4037" s="1"/>
    </row>
    <row r="4038" spans="68:117" ht="15" hidden="1" customHeight="1">
      <c r="BP4038" s="236">
        <f ca="1"/>
        <v>2.7916666666666701</v>
      </c>
      <c r="DL4038" s="1"/>
      <c r="DM4038" s="1"/>
    </row>
    <row r="4039" spans="68:117" ht="15" hidden="1" customHeight="1">
      <c r="BP4039" s="236">
        <f ca="1"/>
        <v>2.7923611111111102</v>
      </c>
      <c r="DL4039" s="1"/>
      <c r="DM4039" s="1"/>
    </row>
    <row r="4040" spans="68:117" ht="15" hidden="1" customHeight="1">
      <c r="BP4040" s="236">
        <f ca="1"/>
        <v>2.7930555555555601</v>
      </c>
      <c r="DL4040" s="1"/>
      <c r="DM4040" s="1"/>
    </row>
    <row r="4041" spans="68:117" ht="15" hidden="1" customHeight="1">
      <c r="BP4041" s="236">
        <f ca="1"/>
        <v>2.7937500000000002</v>
      </c>
      <c r="DL4041" s="1"/>
      <c r="DM4041" s="1"/>
    </row>
    <row r="4042" spans="68:117" ht="15" hidden="1" customHeight="1">
      <c r="BP4042" s="236">
        <f ca="1"/>
        <v>2.7944444444444398</v>
      </c>
      <c r="DL4042" s="1"/>
      <c r="DM4042" s="1"/>
    </row>
    <row r="4043" spans="68:117" ht="15" hidden="1" customHeight="1">
      <c r="BP4043" s="236">
        <f ca="1"/>
        <v>2.7951388888888902</v>
      </c>
      <c r="DL4043" s="1"/>
      <c r="DM4043" s="1"/>
    </row>
    <row r="4044" spans="68:117" ht="15" hidden="1" customHeight="1">
      <c r="BP4044" s="236">
        <f ca="1"/>
        <v>2.7958333333333298</v>
      </c>
      <c r="DL4044" s="1"/>
      <c r="DM4044" s="1"/>
    </row>
    <row r="4045" spans="68:117" ht="15" hidden="1" customHeight="1">
      <c r="BP4045" s="236">
        <f ca="1"/>
        <v>2.7965277777777802</v>
      </c>
      <c r="DL4045" s="1"/>
      <c r="DM4045" s="1"/>
    </row>
    <row r="4046" spans="68:117" ht="15" hidden="1" customHeight="1">
      <c r="BP4046" s="236">
        <f ca="1"/>
        <v>2.7972222222222198</v>
      </c>
      <c r="DL4046" s="1"/>
      <c r="DM4046" s="1"/>
    </row>
    <row r="4047" spans="68:117" ht="15" hidden="1" customHeight="1">
      <c r="BP4047" s="236">
        <f ca="1"/>
        <v>2.7979166666666702</v>
      </c>
      <c r="DL4047" s="1"/>
      <c r="DM4047" s="1"/>
    </row>
    <row r="4048" spans="68:117" ht="15" hidden="1" customHeight="1">
      <c r="BP4048" s="236">
        <f ca="1"/>
        <v>2.7986111111111098</v>
      </c>
      <c r="DL4048" s="1"/>
      <c r="DM4048" s="1"/>
    </row>
    <row r="4049" spans="68:117" ht="15" hidden="1" customHeight="1">
      <c r="BP4049" s="236">
        <f ca="1"/>
        <v>2.7993055555555602</v>
      </c>
      <c r="DL4049" s="1"/>
      <c r="DM4049" s="1"/>
    </row>
    <row r="4050" spans="68:117" ht="15" hidden="1" customHeight="1">
      <c r="BP4050" s="236">
        <f ca="1"/>
        <v>2.8</v>
      </c>
      <c r="DL4050" s="1"/>
      <c r="DM4050" s="1"/>
    </row>
    <row r="4051" spans="68:117" ht="15" hidden="1" customHeight="1">
      <c r="BP4051" s="236">
        <f ca="1"/>
        <v>2.8006944444444399</v>
      </c>
      <c r="DL4051" s="1"/>
      <c r="DM4051" s="1"/>
    </row>
    <row r="4052" spans="68:117" ht="15" hidden="1" customHeight="1">
      <c r="BP4052" s="236">
        <f ca="1"/>
        <v>2.8013888888888898</v>
      </c>
      <c r="DL4052" s="1"/>
      <c r="DM4052" s="1"/>
    </row>
    <row r="4053" spans="68:117" ht="15" hidden="1" customHeight="1">
      <c r="BP4053" s="236">
        <f ca="1"/>
        <v>2.8020833333333299</v>
      </c>
      <c r="DL4053" s="1"/>
      <c r="DM4053" s="1"/>
    </row>
    <row r="4054" spans="68:117" ht="15" hidden="1" customHeight="1">
      <c r="BP4054" s="236">
        <f ca="1"/>
        <v>2.8027777777777798</v>
      </c>
      <c r="DL4054" s="1"/>
      <c r="DM4054" s="1"/>
    </row>
    <row r="4055" spans="68:117" ht="15" hidden="1" customHeight="1">
      <c r="BP4055" s="236">
        <f ca="1"/>
        <v>2.8034722222222199</v>
      </c>
      <c r="DL4055" s="1"/>
      <c r="DM4055" s="1"/>
    </row>
    <row r="4056" spans="68:117" ht="15" hidden="1" customHeight="1">
      <c r="BP4056" s="236">
        <f ca="1"/>
        <v>2.8041666666666698</v>
      </c>
      <c r="DL4056" s="1"/>
      <c r="DM4056" s="1"/>
    </row>
    <row r="4057" spans="68:117" ht="15" hidden="1" customHeight="1">
      <c r="BP4057" s="236">
        <f ca="1"/>
        <v>2.8048611111111099</v>
      </c>
      <c r="DL4057" s="1"/>
      <c r="DM4057" s="1"/>
    </row>
    <row r="4058" spans="68:117" ht="15" hidden="1" customHeight="1">
      <c r="BP4058" s="236">
        <f ca="1"/>
        <v>2.8055555555555598</v>
      </c>
      <c r="DL4058" s="1"/>
      <c r="DM4058" s="1"/>
    </row>
    <row r="4059" spans="68:117" ht="15" hidden="1" customHeight="1">
      <c r="BP4059" s="236">
        <f ca="1"/>
        <v>2.8062499999999999</v>
      </c>
      <c r="DL4059" s="1"/>
      <c r="DM4059" s="1"/>
    </row>
    <row r="4060" spans="68:117" ht="15" hidden="1" customHeight="1">
      <c r="BP4060" s="236">
        <f ca="1"/>
        <v>2.80694444444444</v>
      </c>
      <c r="DL4060" s="1"/>
      <c r="DM4060" s="1"/>
    </row>
    <row r="4061" spans="68:117" ht="15" hidden="1" customHeight="1">
      <c r="BP4061" s="236">
        <f ca="1"/>
        <v>2.8076388888888899</v>
      </c>
      <c r="DL4061" s="1"/>
      <c r="DM4061" s="1"/>
    </row>
    <row r="4062" spans="68:117" ht="15" hidden="1" customHeight="1">
      <c r="BP4062" s="236">
        <f ca="1"/>
        <v>2.80833333333333</v>
      </c>
      <c r="DL4062" s="1"/>
      <c r="DM4062" s="1"/>
    </row>
    <row r="4063" spans="68:117" ht="15" hidden="1" customHeight="1">
      <c r="BP4063" s="236">
        <f ca="1"/>
        <v>2.8090277777777799</v>
      </c>
      <c r="DL4063" s="1"/>
      <c r="DM4063" s="1"/>
    </row>
    <row r="4064" spans="68:117" ht="15" hidden="1" customHeight="1">
      <c r="BP4064" s="236">
        <f ca="1"/>
        <v>2.80972222222222</v>
      </c>
      <c r="DL4064" s="1"/>
      <c r="DM4064" s="1"/>
    </row>
    <row r="4065" spans="68:117" ht="15" hidden="1" customHeight="1">
      <c r="BP4065" s="236">
        <f ca="1"/>
        <v>2.8104166666666699</v>
      </c>
      <c r="DL4065" s="1"/>
      <c r="DM4065" s="1"/>
    </row>
    <row r="4066" spans="68:117" ht="15" hidden="1" customHeight="1">
      <c r="BP4066" s="236">
        <f ca="1"/>
        <v>2.81111111111111</v>
      </c>
      <c r="DL4066" s="1"/>
      <c r="DM4066" s="1"/>
    </row>
    <row r="4067" spans="68:117" ht="15" hidden="1" customHeight="1">
      <c r="BP4067" s="236">
        <f ca="1"/>
        <v>2.8118055555555599</v>
      </c>
      <c r="DL4067" s="1"/>
      <c r="DM4067" s="1"/>
    </row>
    <row r="4068" spans="68:117" ht="15" hidden="1" customHeight="1">
      <c r="BP4068" s="236">
        <f ca="1"/>
        <v>2.8125</v>
      </c>
      <c r="DL4068" s="1"/>
      <c r="DM4068" s="1"/>
    </row>
    <row r="4069" spans="68:117" ht="15" hidden="1" customHeight="1">
      <c r="BP4069" s="236">
        <f ca="1"/>
        <v>2.8131944444444401</v>
      </c>
      <c r="DL4069" s="1"/>
      <c r="DM4069" s="1"/>
    </row>
    <row r="4070" spans="68:117" ht="15" hidden="1" customHeight="1">
      <c r="BP4070" s="236">
        <f ca="1"/>
        <v>2.81388888888889</v>
      </c>
      <c r="DL4070" s="1"/>
      <c r="DM4070" s="1"/>
    </row>
    <row r="4071" spans="68:117" ht="15" hidden="1" customHeight="1">
      <c r="BP4071" s="236">
        <f ca="1"/>
        <v>2.8145833333333301</v>
      </c>
      <c r="DL4071" s="1"/>
      <c r="DM4071" s="1"/>
    </row>
    <row r="4072" spans="68:117" ht="15" hidden="1" customHeight="1">
      <c r="BP4072" s="236">
        <f ca="1"/>
        <v>2.81527777777778</v>
      </c>
      <c r="DL4072" s="1"/>
      <c r="DM4072" s="1"/>
    </row>
    <row r="4073" spans="68:117" ht="15" hidden="1" customHeight="1">
      <c r="BP4073" s="236">
        <f ca="1"/>
        <v>2.8159722222222201</v>
      </c>
      <c r="DL4073" s="1"/>
      <c r="DM4073" s="1"/>
    </row>
    <row r="4074" spans="68:117" ht="15" hidden="1" customHeight="1">
      <c r="BP4074" s="236">
        <f ca="1"/>
        <v>2.81666666666667</v>
      </c>
      <c r="DL4074" s="1"/>
      <c r="DM4074" s="1"/>
    </row>
    <row r="4075" spans="68:117" ht="15" hidden="1" customHeight="1">
      <c r="BP4075" s="236">
        <f ca="1"/>
        <v>2.8173611111111101</v>
      </c>
      <c r="DL4075" s="1"/>
      <c r="DM4075" s="1"/>
    </row>
    <row r="4076" spans="68:117" ht="15" hidden="1" customHeight="1">
      <c r="BP4076" s="236">
        <f ca="1"/>
        <v>2.81805555555556</v>
      </c>
      <c r="DL4076" s="1"/>
      <c r="DM4076" s="1"/>
    </row>
    <row r="4077" spans="68:117" ht="15" hidden="1" customHeight="1">
      <c r="BP4077" s="236">
        <f ca="1"/>
        <v>2.8187500000000001</v>
      </c>
      <c r="DL4077" s="1"/>
      <c r="DM4077" s="1"/>
    </row>
    <row r="4078" spans="68:117" ht="15" hidden="1" customHeight="1">
      <c r="BP4078" s="236">
        <f ca="1"/>
        <v>2.8194444444444402</v>
      </c>
      <c r="DL4078" s="1"/>
      <c r="DM4078" s="1"/>
    </row>
    <row r="4079" spans="68:117" ht="15" hidden="1" customHeight="1">
      <c r="BP4079" s="236">
        <f ca="1"/>
        <v>2.8201388888888901</v>
      </c>
      <c r="DL4079" s="1"/>
      <c r="DM4079" s="1"/>
    </row>
    <row r="4080" spans="68:117" ht="15" hidden="1" customHeight="1">
      <c r="BP4080" s="236">
        <f ca="1"/>
        <v>2.8208333333333302</v>
      </c>
      <c r="DL4080" s="1"/>
      <c r="DM4080" s="1"/>
    </row>
    <row r="4081" spans="68:117" ht="15" hidden="1" customHeight="1">
      <c r="BP4081" s="236">
        <f ca="1"/>
        <v>2.8215277777777801</v>
      </c>
      <c r="DL4081" s="1"/>
      <c r="DM4081" s="1"/>
    </row>
    <row r="4082" spans="68:117" ht="15" hidden="1" customHeight="1">
      <c r="BP4082" s="236">
        <f ca="1"/>
        <v>2.8222222222222202</v>
      </c>
      <c r="DL4082" s="1"/>
      <c r="DM4082" s="1"/>
    </row>
    <row r="4083" spans="68:117" ht="15" hidden="1" customHeight="1">
      <c r="BP4083" s="236">
        <f ca="1"/>
        <v>2.8229166666666701</v>
      </c>
      <c r="DL4083" s="1"/>
      <c r="DM4083" s="1"/>
    </row>
    <row r="4084" spans="68:117" ht="15" hidden="1" customHeight="1">
      <c r="BP4084" s="236">
        <f ca="1"/>
        <v>2.8236111111111102</v>
      </c>
      <c r="DL4084" s="1"/>
      <c r="DM4084" s="1"/>
    </row>
    <row r="4085" spans="68:117" ht="15" hidden="1" customHeight="1">
      <c r="BP4085" s="236">
        <f ca="1"/>
        <v>2.8243055555555601</v>
      </c>
      <c r="DL4085" s="1"/>
      <c r="DM4085" s="1"/>
    </row>
    <row r="4086" spans="68:117" ht="15" hidden="1" customHeight="1">
      <c r="BP4086" s="236">
        <f ca="1"/>
        <v>2.8250000000000002</v>
      </c>
      <c r="DL4086" s="1"/>
      <c r="DM4086" s="1"/>
    </row>
    <row r="4087" spans="68:117" ht="15" hidden="1" customHeight="1">
      <c r="BP4087" s="236">
        <f ca="1"/>
        <v>2.8256944444444398</v>
      </c>
      <c r="DL4087" s="1"/>
      <c r="DM4087" s="1"/>
    </row>
    <row r="4088" spans="68:117" ht="15" hidden="1" customHeight="1">
      <c r="BP4088" s="236">
        <f ca="1"/>
        <v>2.8263888888888902</v>
      </c>
      <c r="DL4088" s="1"/>
      <c r="DM4088" s="1"/>
    </row>
    <row r="4089" spans="68:117" ht="15" hidden="1" customHeight="1">
      <c r="BP4089" s="236">
        <f ca="1"/>
        <v>2.8270833333333298</v>
      </c>
      <c r="DL4089" s="1"/>
      <c r="DM4089" s="1"/>
    </row>
    <row r="4090" spans="68:117" ht="15" hidden="1" customHeight="1">
      <c r="BP4090" s="236">
        <f ca="1"/>
        <v>2.8277777777777802</v>
      </c>
      <c r="DL4090" s="1"/>
      <c r="DM4090" s="1"/>
    </row>
    <row r="4091" spans="68:117" ht="15" hidden="1" customHeight="1">
      <c r="BP4091" s="236">
        <f ca="1"/>
        <v>2.8284722222222198</v>
      </c>
      <c r="DL4091" s="1"/>
      <c r="DM4091" s="1"/>
    </row>
    <row r="4092" spans="68:117" ht="15" hidden="1" customHeight="1">
      <c r="BP4092" s="236">
        <f ca="1"/>
        <v>2.8291666666666702</v>
      </c>
      <c r="DL4092" s="1"/>
      <c r="DM4092" s="1"/>
    </row>
    <row r="4093" spans="68:117" ht="15" hidden="1" customHeight="1">
      <c r="BP4093" s="236">
        <f ca="1"/>
        <v>2.8298611111111098</v>
      </c>
      <c r="DL4093" s="1"/>
      <c r="DM4093" s="1"/>
    </row>
    <row r="4094" spans="68:117" ht="15" hidden="1" customHeight="1">
      <c r="BP4094" s="236">
        <f ca="1"/>
        <v>2.8305555555555602</v>
      </c>
      <c r="DL4094" s="1"/>
      <c r="DM4094" s="1"/>
    </row>
    <row r="4095" spans="68:117" ht="15" hidden="1" customHeight="1">
      <c r="BP4095" s="236">
        <f ca="1"/>
        <v>2.8312499999999998</v>
      </c>
      <c r="DL4095" s="1"/>
      <c r="DM4095" s="1"/>
    </row>
    <row r="4096" spans="68:117" ht="15" hidden="1" customHeight="1">
      <c r="BP4096" s="236">
        <f ca="1"/>
        <v>2.8319444444444399</v>
      </c>
      <c r="DL4096" s="1"/>
      <c r="DM4096" s="1"/>
    </row>
    <row r="4097" spans="68:117" ht="15" hidden="1" customHeight="1">
      <c r="BP4097" s="236">
        <f ca="1"/>
        <v>2.8326388888888898</v>
      </c>
      <c r="DL4097" s="1"/>
      <c r="DM4097" s="1"/>
    </row>
    <row r="4098" spans="68:117" ht="15" hidden="1" customHeight="1">
      <c r="BP4098" s="236">
        <f ca="1"/>
        <v>2.8333333333333299</v>
      </c>
      <c r="DL4098" s="1"/>
      <c r="DM4098" s="1"/>
    </row>
    <row r="4099" spans="68:117" ht="15" hidden="1" customHeight="1">
      <c r="BP4099" s="236">
        <f ca="1"/>
        <v>2.8340277777777798</v>
      </c>
      <c r="DL4099" s="1"/>
      <c r="DM4099" s="1"/>
    </row>
    <row r="4100" spans="68:117" ht="15" hidden="1" customHeight="1">
      <c r="BP4100" s="236">
        <f ca="1"/>
        <v>2.8347222222222199</v>
      </c>
      <c r="DL4100" s="1"/>
      <c r="DM4100" s="1"/>
    </row>
    <row r="4101" spans="68:117" ht="15" hidden="1" customHeight="1">
      <c r="BP4101" s="236">
        <f ca="1"/>
        <v>2.8354166666666698</v>
      </c>
      <c r="DL4101" s="1"/>
      <c r="DM4101" s="1"/>
    </row>
    <row r="4102" spans="68:117" ht="15" hidden="1" customHeight="1">
      <c r="BP4102" s="236">
        <f ca="1"/>
        <v>2.8361111111111099</v>
      </c>
      <c r="DL4102" s="1"/>
      <c r="DM4102" s="1"/>
    </row>
    <row r="4103" spans="68:117" ht="15" hidden="1" customHeight="1">
      <c r="BP4103" s="236">
        <f ca="1"/>
        <v>2.8368055555555598</v>
      </c>
      <c r="DL4103" s="1"/>
      <c r="DM4103" s="1"/>
    </row>
    <row r="4104" spans="68:117" ht="15" hidden="1" customHeight="1">
      <c r="BP4104" s="236">
        <f ca="1"/>
        <v>2.8374999999999999</v>
      </c>
      <c r="DL4104" s="1"/>
      <c r="DM4104" s="1"/>
    </row>
    <row r="4105" spans="68:117" ht="15" hidden="1" customHeight="1">
      <c r="BP4105" s="236">
        <f ca="1"/>
        <v>2.83819444444444</v>
      </c>
      <c r="DL4105" s="1"/>
      <c r="DM4105" s="1"/>
    </row>
    <row r="4106" spans="68:117" ht="15" hidden="1" customHeight="1">
      <c r="BP4106" s="236">
        <f ca="1"/>
        <v>2.8388888888888899</v>
      </c>
      <c r="DL4106" s="1"/>
      <c r="DM4106" s="1"/>
    </row>
    <row r="4107" spans="68:117" ht="15" hidden="1" customHeight="1">
      <c r="BP4107" s="236">
        <f ca="1"/>
        <v>2.83958333333333</v>
      </c>
      <c r="DL4107" s="1"/>
      <c r="DM4107" s="1"/>
    </row>
    <row r="4108" spans="68:117" ht="15" hidden="1" customHeight="1">
      <c r="BP4108" s="236">
        <f ca="1"/>
        <v>2.8402777777777799</v>
      </c>
      <c r="DL4108" s="1"/>
      <c r="DM4108" s="1"/>
    </row>
    <row r="4109" spans="68:117" ht="15" hidden="1" customHeight="1">
      <c r="BP4109" s="236">
        <f ca="1"/>
        <v>2.84097222222222</v>
      </c>
      <c r="DL4109" s="1"/>
      <c r="DM4109" s="1"/>
    </row>
    <row r="4110" spans="68:117" ht="15" hidden="1" customHeight="1">
      <c r="BP4110" s="236">
        <f ca="1"/>
        <v>2.8416666666666699</v>
      </c>
      <c r="DL4110" s="1"/>
      <c r="DM4110" s="1"/>
    </row>
    <row r="4111" spans="68:117" ht="15" hidden="1" customHeight="1">
      <c r="BP4111" s="236">
        <f ca="1"/>
        <v>2.84236111111111</v>
      </c>
      <c r="DL4111" s="1"/>
      <c r="DM4111" s="1"/>
    </row>
    <row r="4112" spans="68:117" ht="15" hidden="1" customHeight="1">
      <c r="BP4112" s="236">
        <f ca="1"/>
        <v>2.8430555555555599</v>
      </c>
      <c r="DL4112" s="1"/>
      <c r="DM4112" s="1"/>
    </row>
    <row r="4113" spans="68:117" ht="15" hidden="1" customHeight="1">
      <c r="BP4113" s="236">
        <f ca="1"/>
        <v>2.84375</v>
      </c>
      <c r="DL4113" s="1"/>
      <c r="DM4113" s="1"/>
    </row>
    <row r="4114" spans="68:117" ht="15" hidden="1" customHeight="1">
      <c r="BP4114" s="236">
        <f ca="1"/>
        <v>2.8444444444444401</v>
      </c>
      <c r="DL4114" s="1"/>
      <c r="DM4114" s="1"/>
    </row>
    <row r="4115" spans="68:117" ht="15" hidden="1" customHeight="1">
      <c r="BP4115" s="236">
        <f ca="1"/>
        <v>2.84513888888889</v>
      </c>
      <c r="DL4115" s="1"/>
      <c r="DM4115" s="1"/>
    </row>
    <row r="4116" spans="68:117" ht="15" hidden="1" customHeight="1">
      <c r="BP4116" s="236">
        <f ca="1"/>
        <v>2.8458333333333301</v>
      </c>
      <c r="DL4116" s="1"/>
      <c r="DM4116" s="1"/>
    </row>
    <row r="4117" spans="68:117" ht="15" hidden="1" customHeight="1">
      <c r="BP4117" s="236">
        <f ca="1"/>
        <v>2.84652777777778</v>
      </c>
      <c r="DL4117" s="1"/>
      <c r="DM4117" s="1"/>
    </row>
    <row r="4118" spans="68:117" ht="15" hidden="1" customHeight="1">
      <c r="BP4118" s="236">
        <f ca="1"/>
        <v>2.8472222222222201</v>
      </c>
      <c r="DL4118" s="1"/>
      <c r="DM4118" s="1"/>
    </row>
    <row r="4119" spans="68:117" ht="15" hidden="1" customHeight="1">
      <c r="BP4119" s="236">
        <f ca="1"/>
        <v>2.84791666666667</v>
      </c>
      <c r="DL4119" s="1"/>
      <c r="DM4119" s="1"/>
    </row>
    <row r="4120" spans="68:117" ht="15" hidden="1" customHeight="1">
      <c r="BP4120" s="236">
        <f ca="1"/>
        <v>2.8486111111111101</v>
      </c>
      <c r="DL4120" s="1"/>
      <c r="DM4120" s="1"/>
    </row>
    <row r="4121" spans="68:117" ht="15" hidden="1" customHeight="1">
      <c r="BP4121" s="236">
        <f ca="1"/>
        <v>2.84930555555556</v>
      </c>
      <c r="DL4121" s="1"/>
      <c r="DM4121" s="1"/>
    </row>
    <row r="4122" spans="68:117" ht="15" hidden="1" customHeight="1">
      <c r="BP4122" s="236">
        <f ca="1"/>
        <v>2.85</v>
      </c>
      <c r="DL4122" s="1"/>
      <c r="DM4122" s="1"/>
    </row>
    <row r="4123" spans="68:117" ht="15" hidden="1" customHeight="1">
      <c r="BP4123" s="236">
        <f ca="1"/>
        <v>2.8506944444444402</v>
      </c>
      <c r="DL4123" s="1"/>
      <c r="DM4123" s="1"/>
    </row>
    <row r="4124" spans="68:117" ht="15" hidden="1" customHeight="1">
      <c r="BP4124" s="236">
        <f ca="1"/>
        <v>2.8513888888888901</v>
      </c>
      <c r="DL4124" s="1"/>
      <c r="DM4124" s="1"/>
    </row>
    <row r="4125" spans="68:117" ht="15" hidden="1" customHeight="1">
      <c r="BP4125" s="236">
        <f ca="1"/>
        <v>2.8520833333333302</v>
      </c>
      <c r="DL4125" s="1"/>
      <c r="DM4125" s="1"/>
    </row>
    <row r="4126" spans="68:117" ht="15" hidden="1" customHeight="1">
      <c r="BP4126" s="236">
        <f ca="1"/>
        <v>2.8527777777777801</v>
      </c>
      <c r="DL4126" s="1"/>
      <c r="DM4126" s="1"/>
    </row>
    <row r="4127" spans="68:117" ht="15" hidden="1" customHeight="1">
      <c r="BP4127" s="236">
        <f ca="1"/>
        <v>2.8534722222222202</v>
      </c>
      <c r="DL4127" s="1"/>
      <c r="DM4127" s="1"/>
    </row>
    <row r="4128" spans="68:117" ht="15" hidden="1" customHeight="1">
      <c r="BP4128" s="236">
        <f ca="1"/>
        <v>2.8541666666666701</v>
      </c>
      <c r="DL4128" s="1"/>
      <c r="DM4128" s="1"/>
    </row>
    <row r="4129" spans="68:117" ht="15" hidden="1" customHeight="1">
      <c r="BP4129" s="236">
        <f ca="1"/>
        <v>2.8548611111111102</v>
      </c>
      <c r="DL4129" s="1"/>
      <c r="DM4129" s="1"/>
    </row>
    <row r="4130" spans="68:117" ht="15" hidden="1" customHeight="1">
      <c r="BP4130" s="236">
        <f ca="1"/>
        <v>2.8555555555555601</v>
      </c>
      <c r="DL4130" s="1"/>
      <c r="DM4130" s="1"/>
    </row>
    <row r="4131" spans="68:117" ht="15" hidden="1" customHeight="1">
      <c r="BP4131" s="236">
        <f ca="1"/>
        <v>2.8562500000000002</v>
      </c>
      <c r="DL4131" s="1"/>
      <c r="DM4131" s="1"/>
    </row>
    <row r="4132" spans="68:117" ht="15" hidden="1" customHeight="1">
      <c r="BP4132" s="236">
        <f ca="1"/>
        <v>2.8569444444444398</v>
      </c>
      <c r="DL4132" s="1"/>
      <c r="DM4132" s="1"/>
    </row>
    <row r="4133" spans="68:117" ht="15" hidden="1" customHeight="1">
      <c r="BP4133" s="236">
        <f ca="1"/>
        <v>2.8576388888888902</v>
      </c>
      <c r="DL4133" s="1"/>
      <c r="DM4133" s="1"/>
    </row>
    <row r="4134" spans="68:117" ht="15" hidden="1" customHeight="1">
      <c r="BP4134" s="236">
        <f ca="1"/>
        <v>2.8583333333333298</v>
      </c>
      <c r="DL4134" s="1"/>
      <c r="DM4134" s="1"/>
    </row>
    <row r="4135" spans="68:117" ht="15" hidden="1" customHeight="1">
      <c r="BP4135" s="236">
        <f ca="1"/>
        <v>2.8590277777777802</v>
      </c>
      <c r="DL4135" s="1"/>
      <c r="DM4135" s="1"/>
    </row>
    <row r="4136" spans="68:117" ht="15" hidden="1" customHeight="1">
      <c r="BP4136" s="236">
        <f ca="1"/>
        <v>2.8597222222222198</v>
      </c>
      <c r="DL4136" s="1"/>
      <c r="DM4136" s="1"/>
    </row>
    <row r="4137" spans="68:117" ht="15" hidden="1" customHeight="1">
      <c r="BP4137" s="236">
        <f ca="1"/>
        <v>2.8604166666666702</v>
      </c>
      <c r="DL4137" s="1"/>
      <c r="DM4137" s="1"/>
    </row>
    <row r="4138" spans="68:117" ht="15" hidden="1" customHeight="1">
      <c r="BP4138" s="236">
        <f ca="1"/>
        <v>2.8611111111111098</v>
      </c>
      <c r="DL4138" s="1"/>
      <c r="DM4138" s="1"/>
    </row>
    <row r="4139" spans="68:117" ht="15" hidden="1" customHeight="1">
      <c r="BP4139" s="236">
        <f ca="1"/>
        <v>2.8618055555555602</v>
      </c>
      <c r="DL4139" s="1"/>
      <c r="DM4139" s="1"/>
    </row>
    <row r="4140" spans="68:117" ht="15" hidden="1" customHeight="1">
      <c r="BP4140" s="236">
        <f ca="1"/>
        <v>2.8624999999999998</v>
      </c>
      <c r="DL4140" s="1"/>
      <c r="DM4140" s="1"/>
    </row>
    <row r="4141" spans="68:117" ht="15" hidden="1" customHeight="1">
      <c r="BP4141" s="236">
        <f ca="1"/>
        <v>2.8631944444444399</v>
      </c>
      <c r="DL4141" s="1"/>
      <c r="DM4141" s="1"/>
    </row>
    <row r="4142" spans="68:117" ht="15" hidden="1" customHeight="1">
      <c r="BP4142" s="236">
        <f ca="1"/>
        <v>2.8638888888888898</v>
      </c>
      <c r="DL4142" s="1"/>
      <c r="DM4142" s="1"/>
    </row>
    <row r="4143" spans="68:117" ht="15" hidden="1" customHeight="1">
      <c r="BP4143" s="236">
        <f ca="1"/>
        <v>2.8645833333333299</v>
      </c>
      <c r="DL4143" s="1"/>
      <c r="DM4143" s="1"/>
    </row>
    <row r="4144" spans="68:117" ht="15" hidden="1" customHeight="1">
      <c r="BP4144" s="236">
        <f ca="1"/>
        <v>2.8652777777777798</v>
      </c>
      <c r="DL4144" s="1"/>
      <c r="DM4144" s="1"/>
    </row>
    <row r="4145" spans="68:117" ht="15" hidden="1" customHeight="1">
      <c r="BP4145" s="236">
        <f ca="1"/>
        <v>2.8659722222222199</v>
      </c>
      <c r="DL4145" s="1"/>
      <c r="DM4145" s="1"/>
    </row>
    <row r="4146" spans="68:117" ht="15" hidden="1" customHeight="1">
      <c r="BP4146" s="236">
        <f ca="1"/>
        <v>2.8666666666666698</v>
      </c>
      <c r="DL4146" s="1"/>
      <c r="DM4146" s="1"/>
    </row>
    <row r="4147" spans="68:117" ht="15" hidden="1" customHeight="1">
      <c r="BP4147" s="236">
        <f ca="1"/>
        <v>2.8673611111111099</v>
      </c>
      <c r="DL4147" s="1"/>
      <c r="DM4147" s="1"/>
    </row>
    <row r="4148" spans="68:117" ht="15" hidden="1" customHeight="1">
      <c r="BP4148" s="236">
        <f ca="1"/>
        <v>2.8680555555555598</v>
      </c>
      <c r="DL4148" s="1"/>
      <c r="DM4148" s="1"/>
    </row>
    <row r="4149" spans="68:117" ht="15" hidden="1" customHeight="1">
      <c r="BP4149" s="236">
        <f ca="1"/>
        <v>2.8687499999999999</v>
      </c>
      <c r="DL4149" s="1"/>
      <c r="DM4149" s="1"/>
    </row>
    <row r="4150" spans="68:117" ht="15" hidden="1" customHeight="1">
      <c r="BP4150" s="236">
        <f ca="1"/>
        <v>2.86944444444444</v>
      </c>
      <c r="DL4150" s="1"/>
      <c r="DM4150" s="1"/>
    </row>
    <row r="4151" spans="68:117" ht="15" hidden="1" customHeight="1">
      <c r="BP4151" s="236">
        <f ca="1"/>
        <v>2.8701388888888899</v>
      </c>
      <c r="DL4151" s="1"/>
      <c r="DM4151" s="1"/>
    </row>
    <row r="4152" spans="68:117" ht="15" hidden="1" customHeight="1">
      <c r="BP4152" s="236">
        <f ca="1"/>
        <v>2.87083333333333</v>
      </c>
      <c r="DL4152" s="1"/>
      <c r="DM4152" s="1"/>
    </row>
    <row r="4153" spans="68:117" ht="15" hidden="1" customHeight="1">
      <c r="BP4153" s="236">
        <f ca="1"/>
        <v>2.8715277777777799</v>
      </c>
      <c r="DL4153" s="1"/>
      <c r="DM4153" s="1"/>
    </row>
    <row r="4154" spans="68:117" ht="15" hidden="1" customHeight="1">
      <c r="BP4154" s="236">
        <f ca="1"/>
        <v>2.87222222222222</v>
      </c>
      <c r="DL4154" s="1"/>
      <c r="DM4154" s="1"/>
    </row>
    <row r="4155" spans="68:117" ht="15" hidden="1" customHeight="1">
      <c r="BP4155" s="236">
        <f ca="1"/>
        <v>2.8729166666666699</v>
      </c>
      <c r="DL4155" s="1"/>
      <c r="DM4155" s="1"/>
    </row>
    <row r="4156" spans="68:117" ht="15" hidden="1" customHeight="1">
      <c r="BP4156" s="236">
        <f ca="1"/>
        <v>2.87361111111111</v>
      </c>
      <c r="DL4156" s="1"/>
      <c r="DM4156" s="1"/>
    </row>
    <row r="4157" spans="68:117" ht="15" hidden="1" customHeight="1">
      <c r="BP4157" s="236">
        <f ca="1"/>
        <v>2.8743055555555599</v>
      </c>
      <c r="DL4157" s="1"/>
      <c r="DM4157" s="1"/>
    </row>
    <row r="4158" spans="68:117" ht="15" hidden="1" customHeight="1">
      <c r="BP4158" s="236">
        <f ca="1"/>
        <v>2.875</v>
      </c>
      <c r="DL4158" s="1"/>
      <c r="DM4158" s="1"/>
    </row>
    <row r="4159" spans="68:117" ht="15" hidden="1" customHeight="1">
      <c r="BP4159" s="236">
        <f ca="1"/>
        <v>2.8756944444444401</v>
      </c>
      <c r="DL4159" s="1"/>
      <c r="DM4159" s="1"/>
    </row>
    <row r="4160" spans="68:117" ht="15" hidden="1" customHeight="1">
      <c r="BP4160" s="236">
        <f ca="1"/>
        <v>2.87638888888889</v>
      </c>
      <c r="DL4160" s="1"/>
      <c r="DM4160" s="1"/>
    </row>
    <row r="4161" spans="68:117" ht="15" hidden="1" customHeight="1">
      <c r="BP4161" s="236">
        <f ca="1"/>
        <v>2.8770833333333301</v>
      </c>
      <c r="DL4161" s="1"/>
      <c r="DM4161" s="1"/>
    </row>
    <row r="4162" spans="68:117" ht="15" hidden="1" customHeight="1">
      <c r="BP4162" s="236">
        <f ca="1"/>
        <v>2.87777777777778</v>
      </c>
      <c r="DL4162" s="1"/>
      <c r="DM4162" s="1"/>
    </row>
    <row r="4163" spans="68:117" ht="15" hidden="1" customHeight="1">
      <c r="BP4163" s="236">
        <f ca="1"/>
        <v>2.8784722222222201</v>
      </c>
      <c r="DL4163" s="1"/>
      <c r="DM4163" s="1"/>
    </row>
    <row r="4164" spans="68:117" ht="15" hidden="1" customHeight="1">
      <c r="BP4164" s="236">
        <f ca="1"/>
        <v>2.87916666666667</v>
      </c>
      <c r="DL4164" s="1"/>
      <c r="DM4164" s="1"/>
    </row>
    <row r="4165" spans="68:117" ht="15" hidden="1" customHeight="1">
      <c r="BP4165" s="236">
        <f ca="1"/>
        <v>2.8798611111111101</v>
      </c>
      <c r="DL4165" s="1"/>
      <c r="DM4165" s="1"/>
    </row>
    <row r="4166" spans="68:117" ht="15" hidden="1" customHeight="1">
      <c r="BP4166" s="236">
        <f ca="1"/>
        <v>2.88055555555556</v>
      </c>
      <c r="DL4166" s="1"/>
      <c r="DM4166" s="1"/>
    </row>
    <row r="4167" spans="68:117" ht="15" hidden="1" customHeight="1">
      <c r="BP4167" s="236">
        <f ca="1"/>
        <v>2.8812500000000001</v>
      </c>
      <c r="DL4167" s="1"/>
      <c r="DM4167" s="1"/>
    </row>
    <row r="4168" spans="68:117" ht="15" hidden="1" customHeight="1">
      <c r="BP4168" s="236">
        <f ca="1"/>
        <v>2.8819444444444402</v>
      </c>
      <c r="DL4168" s="1"/>
      <c r="DM4168" s="1"/>
    </row>
    <row r="4169" spans="68:117" ht="15" hidden="1" customHeight="1">
      <c r="BP4169" s="236">
        <f ca="1"/>
        <v>2.8826388888888901</v>
      </c>
      <c r="DL4169" s="1"/>
      <c r="DM4169" s="1"/>
    </row>
    <row r="4170" spans="68:117" ht="15" hidden="1" customHeight="1">
      <c r="BP4170" s="236">
        <f ca="1"/>
        <v>2.8833333333333302</v>
      </c>
      <c r="DL4170" s="1"/>
      <c r="DM4170" s="1"/>
    </row>
    <row r="4171" spans="68:117" ht="15" hidden="1" customHeight="1">
      <c r="BP4171" s="236">
        <f ca="1"/>
        <v>2.8840277777777801</v>
      </c>
      <c r="DL4171" s="1"/>
      <c r="DM4171" s="1"/>
    </row>
    <row r="4172" spans="68:117" ht="15" hidden="1" customHeight="1">
      <c r="BP4172" s="236">
        <f ca="1"/>
        <v>2.8847222222222202</v>
      </c>
      <c r="DL4172" s="1"/>
      <c r="DM4172" s="1"/>
    </row>
    <row r="4173" spans="68:117" ht="15" hidden="1" customHeight="1">
      <c r="BP4173" s="236">
        <f ca="1"/>
        <v>2.8854166666666701</v>
      </c>
      <c r="DL4173" s="1"/>
      <c r="DM4173" s="1"/>
    </row>
    <row r="4174" spans="68:117" ht="15" hidden="1" customHeight="1">
      <c r="BP4174" s="236">
        <f ca="1"/>
        <v>2.8861111111111102</v>
      </c>
      <c r="DL4174" s="1"/>
      <c r="DM4174" s="1"/>
    </row>
    <row r="4175" spans="68:117" ht="15" hidden="1" customHeight="1">
      <c r="BP4175" s="236">
        <f ca="1"/>
        <v>2.8868055555555601</v>
      </c>
      <c r="DL4175" s="1"/>
      <c r="DM4175" s="1"/>
    </row>
    <row r="4176" spans="68:117" ht="15" hidden="1" customHeight="1">
      <c r="BP4176" s="236">
        <f ca="1"/>
        <v>2.8875000000000002</v>
      </c>
      <c r="DL4176" s="1"/>
      <c r="DM4176" s="1"/>
    </row>
    <row r="4177" spans="68:117" ht="15" hidden="1" customHeight="1">
      <c r="BP4177" s="236">
        <f ca="1"/>
        <v>2.8881944444444398</v>
      </c>
      <c r="DL4177" s="1"/>
      <c r="DM4177" s="1"/>
    </row>
    <row r="4178" spans="68:117" ht="15" hidden="1" customHeight="1">
      <c r="BP4178" s="236">
        <f ca="1"/>
        <v>2.8888888888888902</v>
      </c>
      <c r="DL4178" s="1"/>
      <c r="DM4178" s="1"/>
    </row>
    <row r="4179" spans="68:117" ht="15" hidden="1" customHeight="1">
      <c r="BP4179" s="236">
        <f ca="1"/>
        <v>2.8895833333333298</v>
      </c>
      <c r="DL4179" s="1"/>
      <c r="DM4179" s="1"/>
    </row>
    <row r="4180" spans="68:117" ht="15" hidden="1" customHeight="1">
      <c r="BP4180" s="236">
        <f ca="1"/>
        <v>2.8902777777777802</v>
      </c>
      <c r="DL4180" s="1"/>
      <c r="DM4180" s="1"/>
    </row>
    <row r="4181" spans="68:117" ht="15" hidden="1" customHeight="1">
      <c r="BP4181" s="236">
        <f ca="1"/>
        <v>2.8909722222222198</v>
      </c>
      <c r="DL4181" s="1"/>
      <c r="DM4181" s="1"/>
    </row>
    <row r="4182" spans="68:117" ht="15" hidden="1" customHeight="1">
      <c r="BP4182" s="236">
        <f ca="1"/>
        <v>2.8916666666666702</v>
      </c>
      <c r="DL4182" s="1"/>
      <c r="DM4182" s="1"/>
    </row>
    <row r="4183" spans="68:117" ht="15" hidden="1" customHeight="1">
      <c r="BP4183" s="236">
        <f ca="1"/>
        <v>2.8923611111111098</v>
      </c>
      <c r="DL4183" s="1"/>
      <c r="DM4183" s="1"/>
    </row>
    <row r="4184" spans="68:117" ht="15" hidden="1" customHeight="1">
      <c r="BP4184" s="236">
        <f ca="1"/>
        <v>2.8930555555555602</v>
      </c>
      <c r="DL4184" s="1"/>
      <c r="DM4184" s="1"/>
    </row>
    <row r="4185" spans="68:117" ht="15" hidden="1" customHeight="1">
      <c r="BP4185" s="236">
        <f ca="1"/>
        <v>2.8937499999999998</v>
      </c>
      <c r="DL4185" s="1"/>
      <c r="DM4185" s="1"/>
    </row>
    <row r="4186" spans="68:117" ht="15" hidden="1" customHeight="1">
      <c r="BP4186" s="236">
        <f ca="1"/>
        <v>2.8944444444444399</v>
      </c>
      <c r="DL4186" s="1"/>
      <c r="DM4186" s="1"/>
    </row>
    <row r="4187" spans="68:117" ht="15" hidden="1" customHeight="1">
      <c r="BP4187" s="236">
        <f ca="1"/>
        <v>2.8951388888888898</v>
      </c>
      <c r="DL4187" s="1"/>
      <c r="DM4187" s="1"/>
    </row>
    <row r="4188" spans="68:117" ht="15" hidden="1" customHeight="1">
      <c r="BP4188" s="236">
        <f ca="1"/>
        <v>2.8958333333333299</v>
      </c>
      <c r="DL4188" s="1"/>
      <c r="DM4188" s="1"/>
    </row>
    <row r="4189" spans="68:117" ht="15" hidden="1" customHeight="1">
      <c r="BP4189" s="236">
        <f ca="1"/>
        <v>2.8965277777777798</v>
      </c>
      <c r="DL4189" s="1"/>
      <c r="DM4189" s="1"/>
    </row>
    <row r="4190" spans="68:117" ht="15" hidden="1" customHeight="1">
      <c r="BP4190" s="236">
        <f ca="1"/>
        <v>2.8972222222222199</v>
      </c>
      <c r="DL4190" s="1"/>
      <c r="DM4190" s="1"/>
    </row>
    <row r="4191" spans="68:117" ht="15" hidden="1" customHeight="1">
      <c r="BP4191" s="236">
        <f ca="1"/>
        <v>2.8979166666666698</v>
      </c>
      <c r="DL4191" s="1"/>
      <c r="DM4191" s="1"/>
    </row>
    <row r="4192" spans="68:117" ht="15" hidden="1" customHeight="1">
      <c r="BP4192" s="236">
        <f ca="1"/>
        <v>2.8986111111111099</v>
      </c>
      <c r="DL4192" s="1"/>
      <c r="DM4192" s="1"/>
    </row>
    <row r="4193" spans="68:117" ht="15" hidden="1" customHeight="1">
      <c r="BP4193" s="236">
        <f ca="1"/>
        <v>2.8993055555555598</v>
      </c>
      <c r="DL4193" s="1"/>
      <c r="DM4193" s="1"/>
    </row>
    <row r="4194" spans="68:117" ht="15" hidden="1" customHeight="1">
      <c r="BP4194" s="236">
        <f ca="1"/>
        <v>2.9</v>
      </c>
      <c r="DL4194" s="1"/>
      <c r="DM4194" s="1"/>
    </row>
    <row r="4195" spans="68:117" ht="15" hidden="1" customHeight="1">
      <c r="BP4195" s="236">
        <f ca="1"/>
        <v>2.90069444444444</v>
      </c>
      <c r="DL4195" s="1"/>
      <c r="DM4195" s="1"/>
    </row>
    <row r="4196" spans="68:117" ht="15" hidden="1" customHeight="1">
      <c r="BP4196" s="236">
        <f ca="1"/>
        <v>2.9013888888888899</v>
      </c>
      <c r="DL4196" s="1"/>
      <c r="DM4196" s="1"/>
    </row>
    <row r="4197" spans="68:117" ht="15" hidden="1" customHeight="1">
      <c r="BP4197" s="236">
        <f ca="1"/>
        <v>2.90208333333333</v>
      </c>
      <c r="DL4197" s="1"/>
      <c r="DM4197" s="1"/>
    </row>
    <row r="4198" spans="68:117" ht="15" hidden="1" customHeight="1">
      <c r="BP4198" s="236">
        <f ca="1"/>
        <v>2.9027777777777799</v>
      </c>
      <c r="DL4198" s="1"/>
      <c r="DM4198" s="1"/>
    </row>
    <row r="4199" spans="68:117" ht="15" hidden="1" customHeight="1">
      <c r="BP4199" s="236">
        <f ca="1"/>
        <v>2.90347222222222</v>
      </c>
      <c r="DL4199" s="1"/>
      <c r="DM4199" s="1"/>
    </row>
    <row r="4200" spans="68:117" ht="15" hidden="1" customHeight="1">
      <c r="BP4200" s="236">
        <f ca="1"/>
        <v>2.9041666666666699</v>
      </c>
      <c r="DL4200" s="1"/>
      <c r="DM4200" s="1"/>
    </row>
    <row r="4201" spans="68:117" ht="15" hidden="1" customHeight="1">
      <c r="BP4201" s="236">
        <f ca="1"/>
        <v>2.90486111111111</v>
      </c>
      <c r="DL4201" s="1"/>
      <c r="DM4201" s="1"/>
    </row>
    <row r="4202" spans="68:117" ht="15" hidden="1" customHeight="1">
      <c r="BP4202" s="236">
        <f ca="1"/>
        <v>2.9055555555555599</v>
      </c>
      <c r="DL4202" s="1"/>
      <c r="DM4202" s="1"/>
    </row>
    <row r="4203" spans="68:117" ht="15" hidden="1" customHeight="1">
      <c r="BP4203" s="236">
        <f ca="1"/>
        <v>2.90625</v>
      </c>
      <c r="DL4203" s="1"/>
      <c r="DM4203" s="1"/>
    </row>
    <row r="4204" spans="68:117" ht="15" hidden="1" customHeight="1">
      <c r="BP4204" s="236">
        <f ca="1"/>
        <v>2.9069444444444401</v>
      </c>
      <c r="DL4204" s="1"/>
      <c r="DM4204" s="1"/>
    </row>
    <row r="4205" spans="68:117" ht="15" hidden="1" customHeight="1">
      <c r="BP4205" s="236">
        <f ca="1"/>
        <v>2.90763888888889</v>
      </c>
      <c r="DL4205" s="1"/>
      <c r="DM4205" s="1"/>
    </row>
    <row r="4206" spans="68:117" ht="15" hidden="1" customHeight="1">
      <c r="BP4206" s="236">
        <f ca="1"/>
        <v>2.9083333333333301</v>
      </c>
      <c r="DL4206" s="1"/>
      <c r="DM4206" s="1"/>
    </row>
    <row r="4207" spans="68:117" ht="15" hidden="1" customHeight="1">
      <c r="BP4207" s="236">
        <f ca="1"/>
        <v>2.90902777777778</v>
      </c>
      <c r="DL4207" s="1"/>
      <c r="DM4207" s="1"/>
    </row>
    <row r="4208" spans="68:117" ht="15" hidden="1" customHeight="1">
      <c r="BP4208" s="236">
        <f ca="1"/>
        <v>2.9097222222222201</v>
      </c>
      <c r="DL4208" s="1"/>
      <c r="DM4208" s="1"/>
    </row>
    <row r="4209" spans="68:117" ht="15" hidden="1" customHeight="1">
      <c r="BP4209" s="236">
        <f ca="1"/>
        <v>2.91041666666667</v>
      </c>
      <c r="DL4209" s="1"/>
      <c r="DM4209" s="1"/>
    </row>
    <row r="4210" spans="68:117" ht="15" hidden="1" customHeight="1">
      <c r="BP4210" s="236">
        <f ca="1"/>
        <v>2.9111111111111101</v>
      </c>
      <c r="DL4210" s="1"/>
      <c r="DM4210" s="1"/>
    </row>
    <row r="4211" spans="68:117" ht="15" hidden="1" customHeight="1">
      <c r="BP4211" s="236">
        <f ca="1"/>
        <v>2.91180555555556</v>
      </c>
      <c r="DL4211" s="1"/>
      <c r="DM4211" s="1"/>
    </row>
    <row r="4212" spans="68:117" ht="15" hidden="1" customHeight="1">
      <c r="BP4212" s="236">
        <f ca="1"/>
        <v>2.9125000000000001</v>
      </c>
      <c r="DL4212" s="1"/>
      <c r="DM4212" s="1"/>
    </row>
    <row r="4213" spans="68:117" ht="15" hidden="1" customHeight="1">
      <c r="BP4213" s="236">
        <f ca="1"/>
        <v>2.9131944444444402</v>
      </c>
      <c r="DL4213" s="1"/>
      <c r="DM4213" s="1"/>
    </row>
    <row r="4214" spans="68:117" ht="15" hidden="1" customHeight="1">
      <c r="BP4214" s="236">
        <f ca="1"/>
        <v>2.9138888888888901</v>
      </c>
      <c r="DL4214" s="1"/>
      <c r="DM4214" s="1"/>
    </row>
    <row r="4215" spans="68:117" ht="15" hidden="1" customHeight="1">
      <c r="BP4215" s="236">
        <f ca="1"/>
        <v>2.9145833333333302</v>
      </c>
      <c r="DL4215" s="1"/>
      <c r="DM4215" s="1"/>
    </row>
    <row r="4216" spans="68:117" ht="15" hidden="1" customHeight="1">
      <c r="BP4216" s="236">
        <f ca="1"/>
        <v>2.9152777777777801</v>
      </c>
      <c r="DL4216" s="1"/>
      <c r="DM4216" s="1"/>
    </row>
    <row r="4217" spans="68:117" ht="15" hidden="1" customHeight="1">
      <c r="BP4217" s="236">
        <f ca="1"/>
        <v>2.9159722222222202</v>
      </c>
      <c r="DL4217" s="1"/>
      <c r="DM4217" s="1"/>
    </row>
    <row r="4218" spans="68:117" ht="15" hidden="1" customHeight="1">
      <c r="BP4218" s="236">
        <f ca="1"/>
        <v>2.9166666666666701</v>
      </c>
      <c r="DL4218" s="1"/>
      <c r="DM4218" s="1"/>
    </row>
    <row r="4219" spans="68:117" ht="15" hidden="1" customHeight="1">
      <c r="BP4219" s="236">
        <f ca="1"/>
        <v>2.9173611111111102</v>
      </c>
      <c r="DL4219" s="1"/>
      <c r="DM4219" s="1"/>
    </row>
    <row r="4220" spans="68:117" ht="15" hidden="1" customHeight="1">
      <c r="BP4220" s="236">
        <f ca="1"/>
        <v>2.9180555555555601</v>
      </c>
      <c r="DL4220" s="1"/>
      <c r="DM4220" s="1"/>
    </row>
    <row r="4221" spans="68:117" ht="15" hidden="1" customHeight="1">
      <c r="BP4221" s="236">
        <f ca="1"/>
        <v>2.9187500000000002</v>
      </c>
      <c r="DL4221" s="1"/>
      <c r="DM4221" s="1"/>
    </row>
    <row r="4222" spans="68:117" ht="15" hidden="1" customHeight="1">
      <c r="BP4222" s="236">
        <f ca="1"/>
        <v>2.9194444444444398</v>
      </c>
      <c r="DL4222" s="1"/>
      <c r="DM4222" s="1"/>
    </row>
    <row r="4223" spans="68:117" ht="15" hidden="1" customHeight="1">
      <c r="BP4223" s="236">
        <f ca="1"/>
        <v>2.9201388888888902</v>
      </c>
      <c r="DL4223" s="1"/>
      <c r="DM4223" s="1"/>
    </row>
    <row r="4224" spans="68:117" ht="15" hidden="1" customHeight="1">
      <c r="BP4224" s="236">
        <f ca="1"/>
        <v>2.9208333333333298</v>
      </c>
      <c r="DL4224" s="1"/>
      <c r="DM4224" s="1"/>
    </row>
    <row r="4225" spans="68:117" ht="15" hidden="1" customHeight="1">
      <c r="BP4225" s="236">
        <f ca="1"/>
        <v>2.9215277777777802</v>
      </c>
      <c r="DL4225" s="1"/>
      <c r="DM4225" s="1"/>
    </row>
    <row r="4226" spans="68:117" ht="15" hidden="1" customHeight="1">
      <c r="BP4226" s="236">
        <f ca="1"/>
        <v>2.9222222222222198</v>
      </c>
      <c r="DL4226" s="1"/>
      <c r="DM4226" s="1"/>
    </row>
    <row r="4227" spans="68:117" ht="15" hidden="1" customHeight="1">
      <c r="BP4227" s="236">
        <f ca="1"/>
        <v>2.9229166666666702</v>
      </c>
      <c r="DL4227" s="1"/>
      <c r="DM4227" s="1"/>
    </row>
    <row r="4228" spans="68:117" ht="15" hidden="1" customHeight="1">
      <c r="BP4228" s="236">
        <f ca="1"/>
        <v>2.9236111111111098</v>
      </c>
      <c r="DL4228" s="1"/>
      <c r="DM4228" s="1"/>
    </row>
    <row r="4229" spans="68:117" ht="15" hidden="1" customHeight="1">
      <c r="BP4229" s="236">
        <f ca="1"/>
        <v>2.9243055555555602</v>
      </c>
      <c r="DL4229" s="1"/>
      <c r="DM4229" s="1"/>
    </row>
    <row r="4230" spans="68:117" ht="15" hidden="1" customHeight="1">
      <c r="BP4230" s="236">
        <f ca="1"/>
        <v>2.9249999999999998</v>
      </c>
      <c r="DL4230" s="1"/>
      <c r="DM4230" s="1"/>
    </row>
    <row r="4231" spans="68:117" ht="15" hidden="1" customHeight="1">
      <c r="BP4231" s="236">
        <f ca="1"/>
        <v>2.9256944444444399</v>
      </c>
      <c r="DL4231" s="1"/>
      <c r="DM4231" s="1"/>
    </row>
    <row r="4232" spans="68:117" ht="15" hidden="1" customHeight="1">
      <c r="BP4232" s="236">
        <f ca="1"/>
        <v>2.9263888888888898</v>
      </c>
      <c r="DL4232" s="1"/>
      <c r="DM4232" s="1"/>
    </row>
    <row r="4233" spans="68:117" ht="15" hidden="1" customHeight="1">
      <c r="BP4233" s="236">
        <f ca="1"/>
        <v>2.9270833333333299</v>
      </c>
      <c r="DL4233" s="1"/>
      <c r="DM4233" s="1"/>
    </row>
    <row r="4234" spans="68:117" ht="15" hidden="1" customHeight="1">
      <c r="BP4234" s="236">
        <f ca="1"/>
        <v>2.9277777777777798</v>
      </c>
      <c r="DL4234" s="1"/>
      <c r="DM4234" s="1"/>
    </row>
    <row r="4235" spans="68:117" ht="15" hidden="1" customHeight="1">
      <c r="BP4235" s="236">
        <f ca="1"/>
        <v>2.9284722222222199</v>
      </c>
      <c r="DL4235" s="1"/>
      <c r="DM4235" s="1"/>
    </row>
    <row r="4236" spans="68:117" ht="15" hidden="1" customHeight="1">
      <c r="BP4236" s="236">
        <f ca="1"/>
        <v>2.9291666666666698</v>
      </c>
      <c r="DL4236" s="1"/>
      <c r="DM4236" s="1"/>
    </row>
    <row r="4237" spans="68:117" ht="15" hidden="1" customHeight="1">
      <c r="BP4237" s="236">
        <f ca="1"/>
        <v>2.9298611111111099</v>
      </c>
      <c r="DL4237" s="1"/>
      <c r="DM4237" s="1"/>
    </row>
    <row r="4238" spans="68:117" ht="15" hidden="1" customHeight="1">
      <c r="BP4238" s="236">
        <f ca="1"/>
        <v>2.9305555555555598</v>
      </c>
      <c r="DL4238" s="1"/>
      <c r="DM4238" s="1"/>
    </row>
    <row r="4239" spans="68:117" ht="15" hidden="1" customHeight="1">
      <c r="BP4239" s="236">
        <f ca="1"/>
        <v>2.9312499999999999</v>
      </c>
      <c r="DL4239" s="1"/>
      <c r="DM4239" s="1"/>
    </row>
    <row r="4240" spans="68:117" ht="15" hidden="1" customHeight="1">
      <c r="BP4240" s="236">
        <f ca="1"/>
        <v>2.93194444444444</v>
      </c>
      <c r="DL4240" s="1"/>
      <c r="DM4240" s="1"/>
    </row>
    <row r="4241" spans="68:117" ht="15" hidden="1" customHeight="1">
      <c r="BP4241" s="236">
        <f ca="1"/>
        <v>2.9326388888888899</v>
      </c>
      <c r="DL4241" s="1"/>
      <c r="DM4241" s="1"/>
    </row>
    <row r="4242" spans="68:117" ht="15" hidden="1" customHeight="1">
      <c r="BP4242" s="236">
        <f ca="1"/>
        <v>2.93333333333333</v>
      </c>
      <c r="DL4242" s="1"/>
      <c r="DM4242" s="1"/>
    </row>
    <row r="4243" spans="68:117" ht="15" hidden="1" customHeight="1">
      <c r="BP4243" s="236">
        <f ca="1"/>
        <v>2.9340277777777799</v>
      </c>
      <c r="DL4243" s="1"/>
      <c r="DM4243" s="1"/>
    </row>
    <row r="4244" spans="68:117" ht="15" hidden="1" customHeight="1">
      <c r="BP4244" s="236">
        <f ca="1"/>
        <v>2.93472222222222</v>
      </c>
      <c r="DL4244" s="1"/>
      <c r="DM4244" s="1"/>
    </row>
    <row r="4245" spans="68:117" ht="15" hidden="1" customHeight="1">
      <c r="BP4245" s="236">
        <f ca="1"/>
        <v>2.9354166666666699</v>
      </c>
      <c r="DL4245" s="1"/>
      <c r="DM4245" s="1"/>
    </row>
    <row r="4246" spans="68:117" ht="15" hidden="1" customHeight="1">
      <c r="BP4246" s="236">
        <f ca="1"/>
        <v>2.93611111111111</v>
      </c>
      <c r="DL4246" s="1"/>
      <c r="DM4246" s="1"/>
    </row>
    <row r="4247" spans="68:117" ht="15" hidden="1" customHeight="1">
      <c r="BP4247" s="236">
        <f ca="1"/>
        <v>2.9368055555555599</v>
      </c>
      <c r="DL4247" s="1"/>
      <c r="DM4247" s="1"/>
    </row>
    <row r="4248" spans="68:117" ht="15" hidden="1" customHeight="1">
      <c r="BP4248" s="236">
        <f ca="1"/>
        <v>2.9375</v>
      </c>
      <c r="DL4248" s="1"/>
      <c r="DM4248" s="1"/>
    </row>
    <row r="4249" spans="68:117" ht="15" hidden="1" customHeight="1">
      <c r="BP4249" s="236">
        <f ca="1"/>
        <v>2.9381944444444401</v>
      </c>
      <c r="DL4249" s="1"/>
      <c r="DM4249" s="1"/>
    </row>
    <row r="4250" spans="68:117" ht="15" hidden="1" customHeight="1">
      <c r="BP4250" s="236">
        <f ca="1"/>
        <v>2.93888888888889</v>
      </c>
      <c r="DL4250" s="1"/>
      <c r="DM4250" s="1"/>
    </row>
    <row r="4251" spans="68:117" ht="15" hidden="1" customHeight="1">
      <c r="BP4251" s="236">
        <f ca="1"/>
        <v>2.9395833333333301</v>
      </c>
      <c r="DL4251" s="1"/>
      <c r="DM4251" s="1"/>
    </row>
    <row r="4252" spans="68:117" ht="15" hidden="1" customHeight="1">
      <c r="BP4252" s="236">
        <f ca="1"/>
        <v>2.94027777777778</v>
      </c>
      <c r="DL4252" s="1"/>
      <c r="DM4252" s="1"/>
    </row>
    <row r="4253" spans="68:117" ht="15" hidden="1" customHeight="1">
      <c r="BP4253" s="236">
        <f ca="1"/>
        <v>2.9409722222222201</v>
      </c>
      <c r="DL4253" s="1"/>
      <c r="DM4253" s="1"/>
    </row>
    <row r="4254" spans="68:117" ht="15" hidden="1" customHeight="1">
      <c r="BP4254" s="236">
        <f ca="1"/>
        <v>2.94166666666667</v>
      </c>
      <c r="DL4254" s="1"/>
      <c r="DM4254" s="1"/>
    </row>
    <row r="4255" spans="68:117" ht="15" hidden="1" customHeight="1">
      <c r="BP4255" s="236">
        <f ca="1"/>
        <v>2.9423611111111101</v>
      </c>
      <c r="DL4255" s="1"/>
      <c r="DM4255" s="1"/>
    </row>
    <row r="4256" spans="68:117" ht="15" hidden="1" customHeight="1">
      <c r="BP4256" s="236">
        <f ca="1"/>
        <v>2.94305555555556</v>
      </c>
      <c r="DL4256" s="1"/>
      <c r="DM4256" s="1"/>
    </row>
    <row r="4257" spans="68:117" ht="15" hidden="1" customHeight="1">
      <c r="BP4257" s="236">
        <f ca="1"/>
        <v>2.9437500000000001</v>
      </c>
      <c r="DL4257" s="1"/>
      <c r="DM4257" s="1"/>
    </row>
    <row r="4258" spans="68:117" ht="15" hidden="1" customHeight="1">
      <c r="BP4258" s="236">
        <f ca="1"/>
        <v>2.9444444444444402</v>
      </c>
      <c r="DL4258" s="1"/>
      <c r="DM4258" s="1"/>
    </row>
    <row r="4259" spans="68:117" ht="15" hidden="1" customHeight="1">
      <c r="BP4259" s="236">
        <f ca="1"/>
        <v>2.9451388888888901</v>
      </c>
      <c r="DL4259" s="1"/>
      <c r="DM4259" s="1"/>
    </row>
    <row r="4260" spans="68:117" ht="15" hidden="1" customHeight="1">
      <c r="BP4260" s="236">
        <f ca="1"/>
        <v>2.9458333333333302</v>
      </c>
      <c r="DL4260" s="1"/>
      <c r="DM4260" s="1"/>
    </row>
    <row r="4261" spans="68:117" ht="15" hidden="1" customHeight="1">
      <c r="BP4261" s="236">
        <f ca="1"/>
        <v>2.9465277777777801</v>
      </c>
      <c r="DL4261" s="1"/>
      <c r="DM4261" s="1"/>
    </row>
    <row r="4262" spans="68:117" ht="15" hidden="1" customHeight="1">
      <c r="BP4262" s="236">
        <f ca="1"/>
        <v>2.9472222222222202</v>
      </c>
      <c r="DL4262" s="1"/>
      <c r="DM4262" s="1"/>
    </row>
    <row r="4263" spans="68:117" ht="15" hidden="1" customHeight="1">
      <c r="BP4263" s="236">
        <f ca="1"/>
        <v>2.9479166666666701</v>
      </c>
      <c r="DL4263" s="1"/>
      <c r="DM4263" s="1"/>
    </row>
    <row r="4264" spans="68:117" ht="15" hidden="1" customHeight="1">
      <c r="BP4264" s="236">
        <f ca="1"/>
        <v>2.9486111111111102</v>
      </c>
      <c r="DL4264" s="1"/>
      <c r="DM4264" s="1"/>
    </row>
    <row r="4265" spans="68:117" ht="15" hidden="1" customHeight="1">
      <c r="BP4265" s="236">
        <f ca="1"/>
        <v>2.9493055555555601</v>
      </c>
      <c r="DL4265" s="1"/>
      <c r="DM4265" s="1"/>
    </row>
    <row r="4266" spans="68:117" ht="15" hidden="1" customHeight="1">
      <c r="BP4266" s="236">
        <f ca="1"/>
        <v>2.95</v>
      </c>
      <c r="DL4266" s="1"/>
      <c r="DM4266" s="1"/>
    </row>
    <row r="4267" spans="68:117" ht="15" hidden="1" customHeight="1">
      <c r="BP4267" s="236">
        <f ca="1"/>
        <v>2.9506944444444398</v>
      </c>
      <c r="DL4267" s="1"/>
      <c r="DM4267" s="1"/>
    </row>
    <row r="4268" spans="68:117" ht="15" hidden="1" customHeight="1">
      <c r="BP4268" s="236">
        <f ca="1"/>
        <v>2.9513888888888902</v>
      </c>
      <c r="DL4268" s="1"/>
      <c r="DM4268" s="1"/>
    </row>
    <row r="4269" spans="68:117" ht="15" hidden="1" customHeight="1">
      <c r="BP4269" s="236">
        <f ca="1"/>
        <v>2.9520833333333298</v>
      </c>
      <c r="DL4269" s="1"/>
      <c r="DM4269" s="1"/>
    </row>
    <row r="4270" spans="68:117" ht="15" hidden="1" customHeight="1">
      <c r="BP4270" s="236">
        <f ca="1"/>
        <v>2.9527777777777802</v>
      </c>
      <c r="DL4270" s="1"/>
      <c r="DM4270" s="1"/>
    </row>
    <row r="4271" spans="68:117" ht="15" hidden="1" customHeight="1">
      <c r="BP4271" s="236">
        <f ca="1"/>
        <v>2.9534722222222198</v>
      </c>
      <c r="DL4271" s="1"/>
      <c r="DM4271" s="1"/>
    </row>
    <row r="4272" spans="68:117" ht="15" hidden="1" customHeight="1">
      <c r="BP4272" s="236">
        <f ca="1"/>
        <v>2.9541666666666702</v>
      </c>
      <c r="DL4272" s="1"/>
      <c r="DM4272" s="1"/>
    </row>
    <row r="4273" spans="68:117" ht="15" hidden="1" customHeight="1">
      <c r="BP4273" s="236">
        <f ca="1"/>
        <v>2.9548611111111098</v>
      </c>
      <c r="DL4273" s="1"/>
      <c r="DM4273" s="1"/>
    </row>
    <row r="4274" spans="68:117" ht="15" hidden="1" customHeight="1">
      <c r="BP4274" s="236">
        <f ca="1"/>
        <v>2.9555555555555602</v>
      </c>
      <c r="DL4274" s="1"/>
      <c r="DM4274" s="1"/>
    </row>
    <row r="4275" spans="68:117" ht="15" hidden="1" customHeight="1">
      <c r="BP4275" s="236">
        <f ca="1"/>
        <v>2.9562499999999998</v>
      </c>
      <c r="DL4275" s="1"/>
      <c r="DM4275" s="1"/>
    </row>
    <row r="4276" spans="68:117" ht="15" hidden="1" customHeight="1">
      <c r="BP4276" s="236">
        <f ca="1"/>
        <v>2.9569444444444399</v>
      </c>
      <c r="DL4276" s="1"/>
      <c r="DM4276" s="1"/>
    </row>
    <row r="4277" spans="68:117" ht="15" hidden="1" customHeight="1">
      <c r="BP4277" s="236">
        <f ca="1"/>
        <v>2.9576388888888898</v>
      </c>
      <c r="DL4277" s="1"/>
      <c r="DM4277" s="1"/>
    </row>
    <row r="4278" spans="68:117" ht="15" hidden="1" customHeight="1">
      <c r="BP4278" s="236">
        <f ca="1"/>
        <v>2.9583333333333299</v>
      </c>
      <c r="DL4278" s="1"/>
      <c r="DM4278" s="1"/>
    </row>
    <row r="4279" spans="68:117" ht="15" hidden="1" customHeight="1">
      <c r="BP4279" s="236">
        <f ca="1"/>
        <v>2.9590277777777798</v>
      </c>
      <c r="DL4279" s="1"/>
      <c r="DM4279" s="1"/>
    </row>
    <row r="4280" spans="68:117" ht="15" hidden="1" customHeight="1">
      <c r="BP4280" s="236">
        <f ca="1"/>
        <v>2.9597222222222199</v>
      </c>
      <c r="DL4280" s="1"/>
      <c r="DM4280" s="1"/>
    </row>
    <row r="4281" spans="68:117" ht="15" hidden="1" customHeight="1">
      <c r="BP4281" s="236">
        <f ca="1"/>
        <v>2.9604166666666698</v>
      </c>
      <c r="DL4281" s="1"/>
      <c r="DM4281" s="1"/>
    </row>
    <row r="4282" spans="68:117" ht="15" hidden="1" customHeight="1">
      <c r="BP4282" s="236">
        <f ca="1"/>
        <v>2.9611111111111099</v>
      </c>
      <c r="DL4282" s="1"/>
      <c r="DM4282" s="1"/>
    </row>
    <row r="4283" spans="68:117" ht="15" hidden="1" customHeight="1">
      <c r="BP4283" s="236">
        <f ca="1"/>
        <v>2.9618055555555598</v>
      </c>
      <c r="DL4283" s="1"/>
      <c r="DM4283" s="1"/>
    </row>
    <row r="4284" spans="68:117" ht="15" hidden="1" customHeight="1">
      <c r="BP4284" s="236">
        <f ca="1"/>
        <v>2.9624999999999999</v>
      </c>
      <c r="DL4284" s="1"/>
      <c r="DM4284" s="1"/>
    </row>
    <row r="4285" spans="68:117" ht="15" hidden="1" customHeight="1">
      <c r="BP4285" s="236">
        <f ca="1"/>
        <v>2.96319444444444</v>
      </c>
      <c r="DL4285" s="1"/>
      <c r="DM4285" s="1"/>
    </row>
    <row r="4286" spans="68:117" ht="15" hidden="1" customHeight="1">
      <c r="BP4286" s="236">
        <f ca="1"/>
        <v>2.9638888888888899</v>
      </c>
      <c r="DL4286" s="1"/>
      <c r="DM4286" s="1"/>
    </row>
    <row r="4287" spans="68:117" ht="15" hidden="1" customHeight="1">
      <c r="BP4287" s="236">
        <f ca="1"/>
        <v>2.96458333333333</v>
      </c>
      <c r="DL4287" s="1"/>
      <c r="DM4287" s="1"/>
    </row>
    <row r="4288" spans="68:117" ht="15" hidden="1" customHeight="1">
      <c r="BP4288" s="236">
        <f ca="1"/>
        <v>2.9652777777777799</v>
      </c>
      <c r="DL4288" s="1"/>
      <c r="DM4288" s="1"/>
    </row>
    <row r="4289" spans="68:117" ht="15" hidden="1" customHeight="1">
      <c r="BP4289" s="236">
        <f ca="1"/>
        <v>2.96597222222222</v>
      </c>
      <c r="DL4289" s="1"/>
      <c r="DM4289" s="1"/>
    </row>
    <row r="4290" spans="68:117" ht="15" hidden="1" customHeight="1">
      <c r="BP4290" s="236">
        <f ca="1"/>
        <v>2.9666666666666699</v>
      </c>
      <c r="DL4290" s="1"/>
      <c r="DM4290" s="1"/>
    </row>
    <row r="4291" spans="68:117" ht="15" hidden="1" customHeight="1">
      <c r="BP4291" s="236">
        <f ca="1"/>
        <v>2.96736111111111</v>
      </c>
      <c r="DL4291" s="1"/>
      <c r="DM4291" s="1"/>
    </row>
    <row r="4292" spans="68:117" ht="15" hidden="1" customHeight="1">
      <c r="BP4292" s="236">
        <f ca="1"/>
        <v>2.9680555555555599</v>
      </c>
      <c r="DL4292" s="1"/>
      <c r="DM4292" s="1"/>
    </row>
    <row r="4293" spans="68:117" ht="15" hidden="1" customHeight="1">
      <c r="BP4293" s="236">
        <f ca="1"/>
        <v>2.96875</v>
      </c>
      <c r="DL4293" s="1"/>
      <c r="DM4293" s="1"/>
    </row>
    <row r="4294" spans="68:117" ht="15" hidden="1" customHeight="1">
      <c r="BP4294" s="236">
        <f ca="1"/>
        <v>2.9694444444444401</v>
      </c>
      <c r="DL4294" s="1"/>
      <c r="DM4294" s="1"/>
    </row>
    <row r="4295" spans="68:117" ht="15" hidden="1" customHeight="1">
      <c r="BP4295" s="236">
        <f ca="1"/>
        <v>2.97013888888889</v>
      </c>
      <c r="DL4295" s="1"/>
      <c r="DM4295" s="1"/>
    </row>
    <row r="4296" spans="68:117" ht="15" hidden="1" customHeight="1">
      <c r="BP4296" s="236">
        <f ca="1"/>
        <v>2.9708333333333301</v>
      </c>
      <c r="DL4296" s="1"/>
      <c r="DM4296" s="1"/>
    </row>
    <row r="4297" spans="68:117" ht="15" hidden="1" customHeight="1">
      <c r="BP4297" s="236">
        <f ca="1"/>
        <v>2.97152777777778</v>
      </c>
      <c r="DL4297" s="1"/>
      <c r="DM4297" s="1"/>
    </row>
    <row r="4298" spans="68:117" ht="15" hidden="1" customHeight="1">
      <c r="BP4298" s="236">
        <f ca="1"/>
        <v>2.9722222222222201</v>
      </c>
      <c r="DL4298" s="1"/>
      <c r="DM4298" s="1"/>
    </row>
    <row r="4299" spans="68:117" ht="15" hidden="1" customHeight="1">
      <c r="BP4299" s="236">
        <f ca="1"/>
        <v>2.97291666666667</v>
      </c>
      <c r="DL4299" s="1"/>
      <c r="DM4299" s="1"/>
    </row>
    <row r="4300" spans="68:117" ht="15" hidden="1" customHeight="1">
      <c r="BP4300" s="236">
        <f ca="1"/>
        <v>2.9736111111111101</v>
      </c>
      <c r="DL4300" s="1"/>
      <c r="DM4300" s="1"/>
    </row>
    <row r="4301" spans="68:117" ht="15" hidden="1" customHeight="1">
      <c r="BP4301" s="236">
        <f ca="1"/>
        <v>2.97430555555556</v>
      </c>
      <c r="DL4301" s="1"/>
      <c r="DM4301" s="1"/>
    </row>
    <row r="4302" spans="68:117" ht="15" hidden="1" customHeight="1">
      <c r="BP4302" s="236">
        <f ca="1"/>
        <v>2.9750000000000001</v>
      </c>
      <c r="DL4302" s="1"/>
      <c r="DM4302" s="1"/>
    </row>
    <row r="4303" spans="68:117" ht="15" hidden="1" customHeight="1">
      <c r="BP4303" s="236">
        <f ca="1"/>
        <v>2.9756944444444402</v>
      </c>
      <c r="DL4303" s="1"/>
      <c r="DM4303" s="1"/>
    </row>
    <row r="4304" spans="68:117" ht="15" hidden="1" customHeight="1">
      <c r="BP4304" s="236">
        <f ca="1"/>
        <v>2.9763888888888901</v>
      </c>
      <c r="DL4304" s="1"/>
      <c r="DM4304" s="1"/>
    </row>
    <row r="4305" spans="68:117" ht="15" hidden="1" customHeight="1">
      <c r="BP4305" s="236">
        <f ca="1"/>
        <v>2.9770833333333302</v>
      </c>
      <c r="DL4305" s="1"/>
      <c r="DM4305" s="1"/>
    </row>
    <row r="4306" spans="68:117" ht="15" hidden="1" customHeight="1">
      <c r="BP4306" s="236">
        <f ca="1"/>
        <v>2.9777777777777801</v>
      </c>
      <c r="DL4306" s="1"/>
      <c r="DM4306" s="1"/>
    </row>
    <row r="4307" spans="68:117" ht="15" hidden="1" customHeight="1">
      <c r="BP4307" s="236">
        <f ca="1"/>
        <v>2.9784722222222202</v>
      </c>
      <c r="DL4307" s="1"/>
      <c r="DM4307" s="1"/>
    </row>
    <row r="4308" spans="68:117" ht="15" hidden="1" customHeight="1">
      <c r="BP4308" s="236">
        <f ca="1"/>
        <v>2.9791666666666701</v>
      </c>
      <c r="DL4308" s="1"/>
      <c r="DM4308" s="1"/>
    </row>
    <row r="4309" spans="68:117" ht="15" hidden="1" customHeight="1">
      <c r="BP4309" s="236">
        <f ca="1"/>
        <v>2.9798611111111102</v>
      </c>
      <c r="DL4309" s="1"/>
      <c r="DM4309" s="1"/>
    </row>
    <row r="4310" spans="68:117" ht="15" hidden="1" customHeight="1">
      <c r="BP4310" s="236">
        <f ca="1"/>
        <v>2.9805555555555601</v>
      </c>
      <c r="DL4310" s="1"/>
      <c r="DM4310" s="1"/>
    </row>
    <row r="4311" spans="68:117" ht="15" hidden="1" customHeight="1">
      <c r="BP4311" s="236">
        <f ca="1"/>
        <v>2.9812500000000002</v>
      </c>
      <c r="DL4311" s="1"/>
      <c r="DM4311" s="1"/>
    </row>
    <row r="4312" spans="68:117" ht="15" hidden="1" customHeight="1">
      <c r="BP4312" s="236">
        <f ca="1"/>
        <v>2.9819444444444398</v>
      </c>
      <c r="DL4312" s="1"/>
      <c r="DM4312" s="1"/>
    </row>
    <row r="4313" spans="68:117" ht="15" hidden="1" customHeight="1">
      <c r="BP4313" s="236">
        <f ca="1"/>
        <v>2.9826388888888902</v>
      </c>
      <c r="DL4313" s="1"/>
      <c r="DM4313" s="1"/>
    </row>
    <row r="4314" spans="68:117" ht="15" hidden="1" customHeight="1">
      <c r="BP4314" s="236">
        <f ca="1"/>
        <v>2.9833333333333298</v>
      </c>
      <c r="DL4314" s="1"/>
      <c r="DM4314" s="1"/>
    </row>
    <row r="4315" spans="68:117" ht="15" hidden="1" customHeight="1">
      <c r="BP4315" s="236">
        <f ca="1"/>
        <v>2.9840277777777802</v>
      </c>
      <c r="DL4315" s="1"/>
      <c r="DM4315" s="1"/>
    </row>
    <row r="4316" spans="68:117" ht="15" hidden="1" customHeight="1">
      <c r="BP4316" s="236">
        <f ca="1"/>
        <v>2.9847222222222198</v>
      </c>
      <c r="DL4316" s="1"/>
      <c r="DM4316" s="1"/>
    </row>
    <row r="4317" spans="68:117" ht="15" hidden="1" customHeight="1">
      <c r="BP4317" s="236">
        <f ca="1"/>
        <v>2.9854166666666702</v>
      </c>
      <c r="DL4317" s="1"/>
      <c r="DM4317" s="1"/>
    </row>
    <row r="4318" spans="68:117" ht="15" hidden="1" customHeight="1">
      <c r="BP4318" s="236">
        <f ca="1"/>
        <v>2.9861111111111098</v>
      </c>
      <c r="DL4318" s="1"/>
      <c r="DM4318" s="1"/>
    </row>
    <row r="4319" spans="68:117" ht="15" hidden="1" customHeight="1">
      <c r="BP4319" s="236">
        <f ca="1"/>
        <v>2.9868055555555602</v>
      </c>
      <c r="DL4319" s="1"/>
      <c r="DM4319" s="1"/>
    </row>
    <row r="4320" spans="68:117" ht="15" hidden="1" customHeight="1">
      <c r="BP4320" s="236">
        <f ca="1"/>
        <v>2.9874999999999998</v>
      </c>
      <c r="DL4320" s="1"/>
      <c r="DM4320" s="1"/>
    </row>
    <row r="4321" spans="68:117" ht="15" hidden="1" customHeight="1">
      <c r="BP4321" s="236">
        <f ca="1"/>
        <v>2.9881944444444399</v>
      </c>
      <c r="DL4321" s="1"/>
      <c r="DM4321" s="1"/>
    </row>
    <row r="4322" spans="68:117" ht="15" hidden="1" customHeight="1">
      <c r="BP4322" s="236">
        <f ca="1"/>
        <v>2.9888888888888898</v>
      </c>
      <c r="DL4322" s="1"/>
      <c r="DM4322" s="1"/>
    </row>
    <row r="4323" spans="68:117" ht="15" hidden="1" customHeight="1">
      <c r="BP4323" s="236">
        <f ca="1"/>
        <v>2.9895833333333299</v>
      </c>
      <c r="DL4323" s="1"/>
      <c r="DM4323" s="1"/>
    </row>
    <row r="4324" spans="68:117" ht="15" hidden="1" customHeight="1">
      <c r="BP4324" s="236">
        <f ca="1"/>
        <v>2.9902777777777798</v>
      </c>
      <c r="DL4324" s="1"/>
      <c r="DM4324" s="1"/>
    </row>
    <row r="4325" spans="68:117" ht="15" hidden="1" customHeight="1">
      <c r="BP4325" s="236">
        <f ca="1"/>
        <v>2.9909722222222199</v>
      </c>
      <c r="DL4325" s="1"/>
      <c r="DM4325" s="1"/>
    </row>
    <row r="4326" spans="68:117" ht="15" hidden="1" customHeight="1">
      <c r="BP4326" s="236">
        <f ca="1"/>
        <v>2.9916666666666698</v>
      </c>
      <c r="DL4326" s="1"/>
      <c r="DM4326" s="1"/>
    </row>
    <row r="4327" spans="68:117" ht="15" hidden="1" customHeight="1">
      <c r="BP4327" s="236">
        <f ca="1"/>
        <v>2.9923611111111099</v>
      </c>
      <c r="DL4327" s="1"/>
      <c r="DM4327" s="1"/>
    </row>
    <row r="4328" spans="68:117" ht="15" hidden="1" customHeight="1">
      <c r="BP4328" s="236">
        <f ca="1"/>
        <v>2.9930555555555598</v>
      </c>
      <c r="DL4328" s="1"/>
      <c r="DM4328" s="1"/>
    </row>
    <row r="4329" spans="68:117" ht="15" hidden="1" customHeight="1">
      <c r="BP4329" s="236">
        <f ca="1"/>
        <v>2.9937499999999999</v>
      </c>
      <c r="DL4329" s="1"/>
      <c r="DM4329" s="1"/>
    </row>
    <row r="4330" spans="68:117" ht="15" hidden="1" customHeight="1">
      <c r="BP4330" s="236">
        <f ca="1"/>
        <v>2.99444444444444</v>
      </c>
      <c r="DL4330" s="1"/>
      <c r="DM4330" s="1"/>
    </row>
    <row r="4331" spans="68:117" ht="15" hidden="1" customHeight="1">
      <c r="BP4331" s="236">
        <f ca="1"/>
        <v>2.9951388888888899</v>
      </c>
      <c r="DL4331" s="1"/>
      <c r="DM4331" s="1"/>
    </row>
    <row r="4332" spans="68:117" ht="15" hidden="1" customHeight="1">
      <c r="BP4332" s="236">
        <f ca="1"/>
        <v>2.99583333333333</v>
      </c>
      <c r="DL4332" s="1"/>
      <c r="DM4332" s="1"/>
    </row>
    <row r="4333" spans="68:117" ht="15" hidden="1" customHeight="1">
      <c r="BP4333" s="236">
        <f ca="1"/>
        <v>2.9965277777777799</v>
      </c>
      <c r="DL4333" s="1"/>
      <c r="DM4333" s="1"/>
    </row>
    <row r="4334" spans="68:117" ht="15" hidden="1" customHeight="1">
      <c r="BP4334" s="236">
        <f ca="1"/>
        <v>2.99722222222222</v>
      </c>
      <c r="DL4334" s="1"/>
      <c r="DM4334" s="1"/>
    </row>
    <row r="4335" spans="68:117" ht="15" hidden="1" customHeight="1">
      <c r="BP4335" s="236">
        <f ca="1"/>
        <v>2.9979166666666699</v>
      </c>
      <c r="DL4335" s="1"/>
      <c r="DM4335" s="1"/>
    </row>
    <row r="4336" spans="68:117" ht="15" hidden="1" customHeight="1">
      <c r="BP4336" s="236">
        <f ca="1"/>
        <v>2.99861111111111</v>
      </c>
      <c r="DL4336" s="1"/>
      <c r="DM4336" s="1"/>
    </row>
    <row r="4337" spans="68:117" ht="15" hidden="1" customHeight="1">
      <c r="BP4337" s="236">
        <f ca="1"/>
        <v>2.9993055555555599</v>
      </c>
      <c r="DL4337" s="1"/>
      <c r="DM4337" s="1"/>
    </row>
    <row r="4338" spans="68:117" ht="15" hidden="1" customHeight="1">
      <c r="BP4338" s="236">
        <f ca="1"/>
        <v>3</v>
      </c>
      <c r="DL4338" s="1"/>
      <c r="DM4338" s="1"/>
    </row>
    <row r="4339" spans="68:117" ht="15" hidden="1" customHeight="1">
      <c r="BP4339" s="236">
        <f ca="1"/>
        <v>3.0006944444444401</v>
      </c>
      <c r="DL4339" s="1"/>
      <c r="DM4339" s="1"/>
    </row>
    <row r="4340" spans="68:117" ht="15" hidden="1" customHeight="1">
      <c r="BP4340" s="236">
        <f ca="1"/>
        <v>3.00138888888889</v>
      </c>
      <c r="DL4340" s="1"/>
      <c r="DM4340" s="1"/>
    </row>
    <row r="4341" spans="68:117" ht="15" hidden="1" customHeight="1">
      <c r="BP4341" s="236">
        <f ca="1"/>
        <v>3.0020833333333301</v>
      </c>
      <c r="DL4341" s="1"/>
      <c r="DM4341" s="1"/>
    </row>
    <row r="4342" spans="68:117" ht="15" hidden="1" customHeight="1">
      <c r="BP4342" s="236">
        <f ca="1"/>
        <v>3.00277777777778</v>
      </c>
      <c r="DL4342" s="1"/>
      <c r="DM4342" s="1"/>
    </row>
    <row r="4343" spans="68:117" ht="15" hidden="1" customHeight="1">
      <c r="BP4343" s="236">
        <f ca="1"/>
        <v>3.0034722222222201</v>
      </c>
      <c r="DL4343" s="1"/>
      <c r="DM4343" s="1"/>
    </row>
    <row r="4344" spans="68:117" ht="15" hidden="1" customHeight="1">
      <c r="BP4344" s="236">
        <f ca="1"/>
        <v>3.00416666666667</v>
      </c>
      <c r="DL4344" s="1"/>
      <c r="DM4344" s="1"/>
    </row>
    <row r="4345" spans="68:117" ht="15" hidden="1" customHeight="1">
      <c r="BP4345" s="236">
        <f ca="1"/>
        <v>3.0048611111111101</v>
      </c>
      <c r="DL4345" s="1"/>
      <c r="DM4345" s="1"/>
    </row>
    <row r="4346" spans="68:117" ht="15" hidden="1" customHeight="1">
      <c r="BP4346" s="236">
        <f ca="1"/>
        <v>3.00555555555556</v>
      </c>
      <c r="DL4346" s="1"/>
      <c r="DM4346" s="1"/>
    </row>
    <row r="4347" spans="68:117" ht="15" hidden="1" customHeight="1">
      <c r="BP4347" s="236">
        <f ca="1"/>
        <v>3.0062500000000001</v>
      </c>
      <c r="DL4347" s="1"/>
      <c r="DM4347" s="1"/>
    </row>
    <row r="4348" spans="68:117" ht="15" hidden="1" customHeight="1">
      <c r="BP4348" s="236">
        <f ca="1"/>
        <v>3.0069444444444402</v>
      </c>
      <c r="DL4348" s="1"/>
      <c r="DM4348" s="1"/>
    </row>
    <row r="4349" spans="68:117" ht="15" hidden="1" customHeight="1">
      <c r="BP4349" s="236">
        <f ca="1"/>
        <v>3.0076388888888901</v>
      </c>
      <c r="DL4349" s="1"/>
      <c r="DM4349" s="1"/>
    </row>
    <row r="4350" spans="68:117" ht="15" hidden="1" customHeight="1">
      <c r="BP4350" s="236">
        <f ca="1"/>
        <v>3.0083333333333302</v>
      </c>
      <c r="DL4350" s="1"/>
      <c r="DM4350" s="1"/>
    </row>
    <row r="4351" spans="68:117" ht="15" hidden="1" customHeight="1">
      <c r="BP4351" s="236">
        <f ca="1"/>
        <v>3.0090277777777801</v>
      </c>
      <c r="DL4351" s="1"/>
      <c r="DM4351" s="1"/>
    </row>
    <row r="4352" spans="68:117" ht="15" hidden="1" customHeight="1">
      <c r="BP4352" s="236">
        <f ca="1"/>
        <v>3.0097222222222202</v>
      </c>
      <c r="DL4352" s="1"/>
      <c r="DM4352" s="1"/>
    </row>
    <row r="4353" spans="68:117" ht="15" hidden="1" customHeight="1">
      <c r="BP4353" s="236">
        <f ca="1"/>
        <v>3.0104166666666701</v>
      </c>
      <c r="DL4353" s="1"/>
      <c r="DM4353" s="1"/>
    </row>
    <row r="4354" spans="68:117" ht="15" hidden="1" customHeight="1">
      <c r="BP4354" s="236">
        <f ca="1"/>
        <v>3.0111111111111102</v>
      </c>
      <c r="DL4354" s="1"/>
      <c r="DM4354" s="1"/>
    </row>
    <row r="4355" spans="68:117" ht="15" hidden="1" customHeight="1">
      <c r="BP4355" s="236">
        <f ca="1"/>
        <v>3.0118055555555601</v>
      </c>
      <c r="DL4355" s="1"/>
      <c r="DM4355" s="1"/>
    </row>
    <row r="4356" spans="68:117" ht="15" hidden="1" customHeight="1">
      <c r="BP4356" s="236">
        <f ca="1"/>
        <v>3.0125000000000002</v>
      </c>
      <c r="DL4356" s="1"/>
      <c r="DM4356" s="1"/>
    </row>
    <row r="4357" spans="68:117" ht="15" hidden="1" customHeight="1">
      <c r="BP4357" s="236">
        <f ca="1"/>
        <v>3.0131944444444398</v>
      </c>
      <c r="DL4357" s="1"/>
      <c r="DM4357" s="1"/>
    </row>
    <row r="4358" spans="68:117" ht="15" hidden="1" customHeight="1">
      <c r="BP4358" s="236">
        <f ca="1"/>
        <v>3.0138888888888902</v>
      </c>
      <c r="DL4358" s="1"/>
      <c r="DM4358" s="1"/>
    </row>
    <row r="4359" spans="68:117" ht="15" hidden="1" customHeight="1">
      <c r="BP4359" s="236">
        <f ca="1"/>
        <v>3.0145833333333298</v>
      </c>
      <c r="DL4359" s="1"/>
      <c r="DM4359" s="1"/>
    </row>
    <row r="4360" spans="68:117" ht="15" hidden="1" customHeight="1">
      <c r="BP4360" s="236">
        <f ca="1"/>
        <v>3.0152777777777802</v>
      </c>
      <c r="DL4360" s="1"/>
      <c r="DM4360" s="1"/>
    </row>
    <row r="4361" spans="68:117" ht="15" hidden="1" customHeight="1">
      <c r="BP4361" s="236">
        <f ca="1"/>
        <v>3.0159722222222198</v>
      </c>
      <c r="DL4361" s="1"/>
      <c r="DM4361" s="1"/>
    </row>
    <row r="4362" spans="68:117" ht="15" hidden="1" customHeight="1">
      <c r="BP4362" s="236">
        <f ca="1"/>
        <v>3.0166666666666702</v>
      </c>
      <c r="DL4362" s="1"/>
      <c r="DM4362" s="1"/>
    </row>
    <row r="4363" spans="68:117" ht="15" hidden="1" customHeight="1">
      <c r="BP4363" s="236">
        <f ca="1"/>
        <v>3.0173611111111098</v>
      </c>
      <c r="DL4363" s="1"/>
      <c r="DM4363" s="1"/>
    </row>
    <row r="4364" spans="68:117" ht="15" hidden="1" customHeight="1">
      <c r="BP4364" s="236">
        <f ca="1"/>
        <v>3.0180555555555602</v>
      </c>
      <c r="DL4364" s="1"/>
      <c r="DM4364" s="1"/>
    </row>
    <row r="4365" spans="68:117" ht="15" hidden="1" customHeight="1">
      <c r="BP4365" s="236">
        <f ca="1"/>
        <v>3.0187499999999998</v>
      </c>
      <c r="DL4365" s="1"/>
      <c r="DM4365" s="1"/>
    </row>
    <row r="4366" spans="68:117" ht="15" hidden="1" customHeight="1">
      <c r="BP4366" s="236">
        <f ca="1"/>
        <v>3.0194444444444399</v>
      </c>
      <c r="DL4366" s="1"/>
      <c r="DM4366" s="1"/>
    </row>
    <row r="4367" spans="68:117" ht="15" hidden="1" customHeight="1">
      <c r="BP4367" s="236">
        <f ca="1"/>
        <v>3.0201388888888898</v>
      </c>
      <c r="DL4367" s="1"/>
      <c r="DM4367" s="1"/>
    </row>
    <row r="4368" spans="68:117" ht="15" hidden="1" customHeight="1">
      <c r="BP4368" s="236">
        <f ca="1"/>
        <v>3.0208333333333299</v>
      </c>
      <c r="DL4368" s="1"/>
      <c r="DM4368" s="1"/>
    </row>
    <row r="4369" spans="68:117" ht="15" hidden="1" customHeight="1">
      <c r="BP4369" s="236">
        <f ca="1"/>
        <v>3.0215277777777798</v>
      </c>
      <c r="DL4369" s="1"/>
      <c r="DM4369" s="1"/>
    </row>
    <row r="4370" spans="68:117" ht="15" hidden="1" customHeight="1">
      <c r="BP4370" s="236">
        <f ca="1"/>
        <v>3.0222222222222199</v>
      </c>
      <c r="DL4370" s="1"/>
      <c r="DM4370" s="1"/>
    </row>
    <row r="4371" spans="68:117" ht="15" hidden="1" customHeight="1">
      <c r="BP4371" s="236">
        <f ca="1"/>
        <v>3.0229166666666698</v>
      </c>
      <c r="DL4371" s="1"/>
      <c r="DM4371" s="1"/>
    </row>
    <row r="4372" spans="68:117" ht="15" hidden="1" customHeight="1">
      <c r="BP4372" s="236">
        <f ca="1"/>
        <v>3.0236111111111099</v>
      </c>
      <c r="DL4372" s="1"/>
      <c r="DM4372" s="1"/>
    </row>
    <row r="4373" spans="68:117" ht="15" hidden="1" customHeight="1">
      <c r="BP4373" s="236">
        <f ca="1"/>
        <v>3.0243055555555598</v>
      </c>
      <c r="DL4373" s="1"/>
      <c r="DM4373" s="1"/>
    </row>
    <row r="4374" spans="68:117" ht="15" hidden="1" customHeight="1">
      <c r="BP4374" s="236">
        <f ca="1"/>
        <v>3.0249999999999999</v>
      </c>
      <c r="DL4374" s="1"/>
      <c r="DM4374" s="1"/>
    </row>
    <row r="4375" spans="68:117" ht="15" hidden="1" customHeight="1">
      <c r="BP4375" s="236">
        <f ca="1"/>
        <v>3.02569444444444</v>
      </c>
      <c r="DL4375" s="1"/>
      <c r="DM4375" s="1"/>
    </row>
    <row r="4376" spans="68:117" ht="15" hidden="1" customHeight="1">
      <c r="BP4376" s="236">
        <f ca="1"/>
        <v>3.0263888888888899</v>
      </c>
      <c r="DL4376" s="1"/>
      <c r="DM4376" s="1"/>
    </row>
    <row r="4377" spans="68:117" ht="15" hidden="1" customHeight="1">
      <c r="BP4377" s="236">
        <f ca="1"/>
        <v>3.02708333333333</v>
      </c>
      <c r="DL4377" s="1"/>
      <c r="DM4377" s="1"/>
    </row>
    <row r="4378" spans="68:117" ht="15" hidden="1" customHeight="1">
      <c r="BP4378" s="236">
        <f ca="1"/>
        <v>3.0277777777777799</v>
      </c>
      <c r="DL4378" s="1"/>
      <c r="DM4378" s="1"/>
    </row>
    <row r="4379" spans="68:117" ht="15" hidden="1" customHeight="1">
      <c r="BP4379" s="236">
        <f ca="1"/>
        <v>3.02847222222222</v>
      </c>
      <c r="DL4379" s="1"/>
      <c r="DM4379" s="1"/>
    </row>
    <row r="4380" spans="68:117" ht="15" hidden="1" customHeight="1">
      <c r="BP4380" s="236">
        <f ca="1"/>
        <v>3.0291666666666699</v>
      </c>
      <c r="DL4380" s="1"/>
      <c r="DM4380" s="1"/>
    </row>
    <row r="4381" spans="68:117" ht="15" hidden="1" customHeight="1">
      <c r="BP4381" s="236">
        <f ca="1"/>
        <v>3.02986111111111</v>
      </c>
      <c r="DL4381" s="1"/>
      <c r="DM4381" s="1"/>
    </row>
    <row r="4382" spans="68:117" ht="15" hidden="1" customHeight="1">
      <c r="BP4382" s="236">
        <f ca="1"/>
        <v>3.0305555555555599</v>
      </c>
      <c r="DL4382" s="1"/>
      <c r="DM4382" s="1"/>
    </row>
    <row r="4383" spans="68:117" ht="15" hidden="1" customHeight="1">
      <c r="BP4383" s="236">
        <f ca="1"/>
        <v>3.03125</v>
      </c>
      <c r="DL4383" s="1"/>
      <c r="DM4383" s="1"/>
    </row>
    <row r="4384" spans="68:117" ht="15" hidden="1" customHeight="1">
      <c r="BP4384" s="236">
        <f ca="1"/>
        <v>3.0319444444444401</v>
      </c>
      <c r="DL4384" s="1"/>
      <c r="DM4384" s="1"/>
    </row>
    <row r="4385" spans="68:117" ht="15" hidden="1" customHeight="1">
      <c r="BP4385" s="236">
        <f ca="1"/>
        <v>3.03263888888889</v>
      </c>
      <c r="DL4385" s="1"/>
      <c r="DM4385" s="1"/>
    </row>
    <row r="4386" spans="68:117" ht="15" hidden="1" customHeight="1">
      <c r="BP4386" s="236">
        <f ca="1"/>
        <v>3.0333333333333301</v>
      </c>
      <c r="DL4386" s="1"/>
      <c r="DM4386" s="1"/>
    </row>
    <row r="4387" spans="68:117" ht="15" hidden="1" customHeight="1">
      <c r="BP4387" s="236">
        <f ca="1"/>
        <v>3.03402777777778</v>
      </c>
      <c r="DL4387" s="1"/>
      <c r="DM4387" s="1"/>
    </row>
    <row r="4388" spans="68:117" ht="15" hidden="1" customHeight="1">
      <c r="BP4388" s="236">
        <f ca="1"/>
        <v>3.0347222222222201</v>
      </c>
      <c r="DL4388" s="1"/>
      <c r="DM4388" s="1"/>
    </row>
    <row r="4389" spans="68:117" ht="15" hidden="1" customHeight="1">
      <c r="BP4389" s="236">
        <f ca="1"/>
        <v>3.03541666666667</v>
      </c>
      <c r="DL4389" s="1"/>
      <c r="DM4389" s="1"/>
    </row>
    <row r="4390" spans="68:117" ht="15" hidden="1" customHeight="1">
      <c r="BP4390" s="236">
        <f ca="1"/>
        <v>3.0361111111111101</v>
      </c>
      <c r="DL4390" s="1"/>
      <c r="DM4390" s="1"/>
    </row>
    <row r="4391" spans="68:117" ht="15" hidden="1" customHeight="1">
      <c r="BP4391" s="236">
        <f ca="1"/>
        <v>3.03680555555556</v>
      </c>
      <c r="DL4391" s="1"/>
      <c r="DM4391" s="1"/>
    </row>
    <row r="4392" spans="68:117" ht="15" hidden="1" customHeight="1">
      <c r="BP4392" s="236">
        <f ca="1"/>
        <v>3.0375000000000001</v>
      </c>
      <c r="DL4392" s="1"/>
      <c r="DM4392" s="1"/>
    </row>
    <row r="4393" spans="68:117" ht="15" hidden="1" customHeight="1">
      <c r="BP4393" s="236">
        <f ca="1"/>
        <v>3.0381944444444402</v>
      </c>
      <c r="DL4393" s="1"/>
      <c r="DM4393" s="1"/>
    </row>
    <row r="4394" spans="68:117" ht="15" hidden="1" customHeight="1">
      <c r="BP4394" s="236">
        <f ca="1"/>
        <v>3.0388888888888901</v>
      </c>
      <c r="DL4394" s="1"/>
      <c r="DM4394" s="1"/>
    </row>
    <row r="4395" spans="68:117" ht="15" hidden="1" customHeight="1">
      <c r="BP4395" s="236">
        <f ca="1"/>
        <v>3.0395833333333302</v>
      </c>
      <c r="DL4395" s="1"/>
      <c r="DM4395" s="1"/>
    </row>
    <row r="4396" spans="68:117" ht="15" hidden="1" customHeight="1">
      <c r="BP4396" s="236">
        <f ca="1"/>
        <v>3.0402777777777801</v>
      </c>
      <c r="DL4396" s="1"/>
      <c r="DM4396" s="1"/>
    </row>
    <row r="4397" spans="68:117" ht="15" hidden="1" customHeight="1">
      <c r="BP4397" s="236">
        <f ca="1"/>
        <v>3.0409722222222202</v>
      </c>
      <c r="DL4397" s="1"/>
      <c r="DM4397" s="1"/>
    </row>
    <row r="4398" spans="68:117" ht="15" hidden="1" customHeight="1">
      <c r="BP4398" s="236">
        <f ca="1"/>
        <v>3.0416666666666701</v>
      </c>
      <c r="DL4398" s="1"/>
      <c r="DM4398" s="1"/>
    </row>
    <row r="4399" spans="68:117" ht="15" hidden="1" customHeight="1">
      <c r="BP4399" s="236">
        <f ca="1"/>
        <v>3.0423611111111102</v>
      </c>
      <c r="DL4399" s="1"/>
      <c r="DM4399" s="1"/>
    </row>
    <row r="4400" spans="68:117" ht="15" hidden="1" customHeight="1">
      <c r="BP4400" s="236">
        <f ca="1"/>
        <v>3.0430555555555601</v>
      </c>
      <c r="DL4400" s="1"/>
      <c r="DM4400" s="1"/>
    </row>
    <row r="4401" spans="68:117" ht="15" hidden="1" customHeight="1">
      <c r="BP4401" s="236">
        <f ca="1"/>
        <v>3.0437500000000002</v>
      </c>
      <c r="DL4401" s="1"/>
      <c r="DM4401" s="1"/>
    </row>
    <row r="4402" spans="68:117" ht="15" hidden="1" customHeight="1">
      <c r="BP4402" s="236">
        <f ca="1"/>
        <v>3.0444444444444398</v>
      </c>
      <c r="DL4402" s="1"/>
      <c r="DM4402" s="1"/>
    </row>
    <row r="4403" spans="68:117" ht="15" hidden="1" customHeight="1">
      <c r="BP4403" s="236">
        <f ca="1"/>
        <v>3.0451388888888902</v>
      </c>
      <c r="DL4403" s="1"/>
      <c r="DM4403" s="1"/>
    </row>
    <row r="4404" spans="68:117" ht="15" hidden="1" customHeight="1">
      <c r="BP4404" s="236">
        <f ca="1"/>
        <v>3.0458333333333298</v>
      </c>
      <c r="DL4404" s="1"/>
      <c r="DM4404" s="1"/>
    </row>
    <row r="4405" spans="68:117" ht="15" hidden="1" customHeight="1">
      <c r="BP4405" s="236">
        <f ca="1"/>
        <v>3.0465277777777802</v>
      </c>
      <c r="DL4405" s="1"/>
      <c r="DM4405" s="1"/>
    </row>
    <row r="4406" spans="68:117" ht="15" hidden="1" customHeight="1">
      <c r="BP4406" s="236">
        <f ca="1"/>
        <v>3.0472222222222198</v>
      </c>
      <c r="DL4406" s="1"/>
      <c r="DM4406" s="1"/>
    </row>
    <row r="4407" spans="68:117" ht="15" hidden="1" customHeight="1">
      <c r="BP4407" s="236">
        <f ca="1"/>
        <v>3.0479166666666702</v>
      </c>
      <c r="DL4407" s="1"/>
      <c r="DM4407" s="1"/>
    </row>
    <row r="4408" spans="68:117" ht="15" hidden="1" customHeight="1">
      <c r="BP4408" s="236">
        <f ca="1"/>
        <v>3.0486111111111098</v>
      </c>
      <c r="DL4408" s="1"/>
      <c r="DM4408" s="1"/>
    </row>
    <row r="4409" spans="68:117" ht="15" hidden="1" customHeight="1">
      <c r="BP4409" s="236">
        <f ca="1"/>
        <v>3.0493055555555602</v>
      </c>
      <c r="DL4409" s="1"/>
      <c r="DM4409" s="1"/>
    </row>
    <row r="4410" spans="68:117" ht="15" hidden="1" customHeight="1">
      <c r="BP4410" s="236">
        <f ca="1"/>
        <v>3.05</v>
      </c>
      <c r="DL4410" s="1"/>
      <c r="DM4410" s="1"/>
    </row>
    <row r="4411" spans="68:117" ht="15" hidden="1" customHeight="1">
      <c r="BP4411" s="236">
        <f ca="1"/>
        <v>3.0506944444444399</v>
      </c>
      <c r="DL4411" s="1"/>
      <c r="DM4411" s="1"/>
    </row>
    <row r="4412" spans="68:117" ht="15" hidden="1" customHeight="1">
      <c r="BP4412" s="236">
        <f ca="1"/>
        <v>3.0513888888888898</v>
      </c>
      <c r="DL4412" s="1"/>
      <c r="DM4412" s="1"/>
    </row>
    <row r="4413" spans="68:117" ht="15" hidden="1" customHeight="1">
      <c r="BP4413" s="236">
        <f ca="1"/>
        <v>3.0520833333333299</v>
      </c>
      <c r="DL4413" s="1"/>
      <c r="DM4413" s="1"/>
    </row>
    <row r="4414" spans="68:117" ht="15" hidden="1" customHeight="1">
      <c r="BP4414" s="236">
        <f ca="1"/>
        <v>3.0527777777777798</v>
      </c>
      <c r="DL4414" s="1"/>
      <c r="DM4414" s="1"/>
    </row>
    <row r="4415" spans="68:117" ht="15" hidden="1" customHeight="1">
      <c r="BP4415" s="236">
        <f ca="1"/>
        <v>3.0534722222222199</v>
      </c>
      <c r="DL4415" s="1"/>
      <c r="DM4415" s="1"/>
    </row>
    <row r="4416" spans="68:117" ht="15" hidden="1" customHeight="1">
      <c r="BP4416" s="236">
        <f ca="1"/>
        <v>3.0541666666666698</v>
      </c>
      <c r="DL4416" s="1"/>
      <c r="DM4416" s="1"/>
    </row>
    <row r="4417" spans="68:117" ht="15" hidden="1" customHeight="1">
      <c r="BP4417" s="236">
        <f ca="1"/>
        <v>3.0548611111111099</v>
      </c>
      <c r="DL4417" s="1"/>
      <c r="DM4417" s="1"/>
    </row>
    <row r="4418" spans="68:117" ht="15" hidden="1" customHeight="1">
      <c r="BP4418" s="236">
        <f ca="1"/>
        <v>3.0555555555555598</v>
      </c>
      <c r="DL4418" s="1"/>
      <c r="DM4418" s="1"/>
    </row>
    <row r="4419" spans="68:117" ht="15" hidden="1" customHeight="1">
      <c r="BP4419" s="236">
        <f ca="1"/>
        <v>3.0562499999999999</v>
      </c>
      <c r="DL4419" s="1"/>
      <c r="DM4419" s="1"/>
    </row>
    <row r="4420" spans="68:117" ht="15" hidden="1" customHeight="1">
      <c r="BP4420" s="236">
        <f ca="1"/>
        <v>3.05694444444444</v>
      </c>
      <c r="DL4420" s="1"/>
      <c r="DM4420" s="1"/>
    </row>
    <row r="4421" spans="68:117" ht="15" hidden="1" customHeight="1">
      <c r="BP4421" s="236">
        <f ca="1"/>
        <v>3.0576388888888899</v>
      </c>
      <c r="DL4421" s="1"/>
      <c r="DM4421" s="1"/>
    </row>
    <row r="4422" spans="68:117" ht="15" hidden="1" customHeight="1">
      <c r="BP4422" s="236">
        <f ca="1"/>
        <v>3.05833333333333</v>
      </c>
      <c r="DL4422" s="1"/>
      <c r="DM4422" s="1"/>
    </row>
    <row r="4423" spans="68:117" ht="15" hidden="1" customHeight="1">
      <c r="BP4423" s="236">
        <f ca="1"/>
        <v>3.0590277777777799</v>
      </c>
      <c r="DL4423" s="1"/>
      <c r="DM4423" s="1"/>
    </row>
    <row r="4424" spans="68:117" ht="15" hidden="1" customHeight="1">
      <c r="BP4424" s="236">
        <f ca="1"/>
        <v>3.05972222222222</v>
      </c>
      <c r="DL4424" s="1"/>
      <c r="DM4424" s="1"/>
    </row>
    <row r="4425" spans="68:117" ht="15" hidden="1" customHeight="1">
      <c r="BP4425" s="236">
        <f ca="1"/>
        <v>3.0604166666666699</v>
      </c>
      <c r="DL4425" s="1"/>
      <c r="DM4425" s="1"/>
    </row>
    <row r="4426" spans="68:117" ht="15" hidden="1" customHeight="1">
      <c r="BP4426" s="236">
        <f ca="1"/>
        <v>3.06111111111111</v>
      </c>
      <c r="DL4426" s="1"/>
      <c r="DM4426" s="1"/>
    </row>
    <row r="4427" spans="68:117" ht="15" hidden="1" customHeight="1">
      <c r="BP4427" s="236">
        <f ca="1"/>
        <v>3.0618055555555599</v>
      </c>
      <c r="DL4427" s="1"/>
      <c r="DM4427" s="1"/>
    </row>
    <row r="4428" spans="68:117" ht="15" hidden="1" customHeight="1">
      <c r="BP4428" s="236">
        <f ca="1"/>
        <v>3.0625</v>
      </c>
      <c r="DL4428" s="1"/>
      <c r="DM4428" s="1"/>
    </row>
    <row r="4429" spans="68:117" ht="15" hidden="1" customHeight="1">
      <c r="BP4429" s="236">
        <f ca="1"/>
        <v>3.0631944444444401</v>
      </c>
      <c r="DL4429" s="1"/>
      <c r="DM4429" s="1"/>
    </row>
    <row r="4430" spans="68:117" ht="15" hidden="1" customHeight="1">
      <c r="BP4430" s="236">
        <f ca="1"/>
        <v>3.06388888888889</v>
      </c>
      <c r="DL4430" s="1"/>
      <c r="DM4430" s="1"/>
    </row>
    <row r="4431" spans="68:117" ht="15" hidden="1" customHeight="1">
      <c r="BP4431" s="236">
        <f ca="1"/>
        <v>3.0645833333333301</v>
      </c>
      <c r="DL4431" s="1"/>
      <c r="DM4431" s="1"/>
    </row>
    <row r="4432" spans="68:117" ht="15" hidden="1" customHeight="1">
      <c r="BP4432" s="236">
        <f ca="1"/>
        <v>3.06527777777778</v>
      </c>
      <c r="DL4432" s="1"/>
      <c r="DM4432" s="1"/>
    </row>
    <row r="4433" spans="68:117" ht="15" hidden="1" customHeight="1">
      <c r="BP4433" s="236">
        <f ca="1"/>
        <v>3.0659722222222201</v>
      </c>
      <c r="DL4433" s="1"/>
      <c r="DM4433" s="1"/>
    </row>
    <row r="4434" spans="68:117" ht="15" hidden="1" customHeight="1">
      <c r="BP4434" s="236">
        <f ca="1"/>
        <v>3.06666666666667</v>
      </c>
      <c r="DL4434" s="1"/>
      <c r="DM4434" s="1"/>
    </row>
    <row r="4435" spans="68:117" ht="15" hidden="1" customHeight="1">
      <c r="BP4435" s="236">
        <f ca="1"/>
        <v>3.0673611111111101</v>
      </c>
      <c r="DL4435" s="1"/>
      <c r="DM4435" s="1"/>
    </row>
    <row r="4436" spans="68:117" ht="15" hidden="1" customHeight="1">
      <c r="BP4436" s="236">
        <f ca="1"/>
        <v>3.06805555555556</v>
      </c>
      <c r="DL4436" s="1"/>
      <c r="DM4436" s="1"/>
    </row>
    <row r="4437" spans="68:117" ht="15" hidden="1" customHeight="1">
      <c r="BP4437" s="236">
        <f ca="1"/>
        <v>3.0687500000000001</v>
      </c>
      <c r="DL4437" s="1"/>
      <c r="DM4437" s="1"/>
    </row>
    <row r="4438" spans="68:117" ht="15" hidden="1" customHeight="1">
      <c r="BP4438" s="236">
        <f ca="1"/>
        <v>3.0694444444444402</v>
      </c>
      <c r="DL4438" s="1"/>
      <c r="DM4438" s="1"/>
    </row>
    <row r="4439" spans="68:117" ht="15" hidden="1" customHeight="1">
      <c r="BP4439" s="236">
        <f ca="1"/>
        <v>3.0701388888888901</v>
      </c>
      <c r="DL4439" s="1"/>
      <c r="DM4439" s="1"/>
    </row>
    <row r="4440" spans="68:117" ht="15" hidden="1" customHeight="1">
      <c r="BP4440" s="236">
        <f ca="1"/>
        <v>3.0708333333333302</v>
      </c>
      <c r="DL4440" s="1"/>
      <c r="DM4440" s="1"/>
    </row>
    <row r="4441" spans="68:117" ht="15" hidden="1" customHeight="1">
      <c r="BP4441" s="236">
        <f ca="1"/>
        <v>3.0715277777777801</v>
      </c>
      <c r="DL4441" s="1"/>
      <c r="DM4441" s="1"/>
    </row>
    <row r="4442" spans="68:117" ht="15" hidden="1" customHeight="1">
      <c r="BP4442" s="236">
        <f ca="1"/>
        <v>3.0722222222222202</v>
      </c>
      <c r="DL4442" s="1"/>
      <c r="DM4442" s="1"/>
    </row>
    <row r="4443" spans="68:117" ht="15" hidden="1" customHeight="1">
      <c r="BP4443" s="236">
        <f ca="1"/>
        <v>3.0729166666666701</v>
      </c>
      <c r="DL4443" s="1"/>
      <c r="DM4443" s="1"/>
    </row>
    <row r="4444" spans="68:117" ht="15" hidden="1" customHeight="1">
      <c r="BP4444" s="236">
        <f ca="1"/>
        <v>3.0736111111111102</v>
      </c>
      <c r="DL4444" s="1"/>
      <c r="DM4444" s="1"/>
    </row>
    <row r="4445" spans="68:117" ht="15" hidden="1" customHeight="1">
      <c r="BP4445" s="236">
        <f ca="1"/>
        <v>3.0743055555555601</v>
      </c>
      <c r="DL4445" s="1"/>
      <c r="DM4445" s="1"/>
    </row>
    <row r="4446" spans="68:117" ht="15" hidden="1" customHeight="1">
      <c r="BP4446" s="236">
        <f ca="1"/>
        <v>3.0750000000000002</v>
      </c>
      <c r="DL4446" s="1"/>
      <c r="DM4446" s="1"/>
    </row>
    <row r="4447" spans="68:117" ht="15" hidden="1" customHeight="1">
      <c r="BP4447" s="236">
        <f ca="1"/>
        <v>3.0756944444444398</v>
      </c>
      <c r="DL4447" s="1"/>
      <c r="DM4447" s="1"/>
    </row>
    <row r="4448" spans="68:117" ht="15" hidden="1" customHeight="1">
      <c r="BP4448" s="236">
        <f ca="1"/>
        <v>3.0763888888888902</v>
      </c>
      <c r="DL4448" s="1"/>
      <c r="DM4448" s="1"/>
    </row>
    <row r="4449" spans="68:117" ht="15" hidden="1" customHeight="1">
      <c r="BP4449" s="236">
        <f ca="1"/>
        <v>3.0770833333333298</v>
      </c>
      <c r="DL4449" s="1"/>
      <c r="DM4449" s="1"/>
    </row>
    <row r="4450" spans="68:117" ht="15" hidden="1" customHeight="1">
      <c r="BP4450" s="236">
        <f ca="1"/>
        <v>3.0777777777777802</v>
      </c>
      <c r="DL4450" s="1"/>
      <c r="DM4450" s="1"/>
    </row>
    <row r="4451" spans="68:117" ht="15" hidden="1" customHeight="1">
      <c r="BP4451" s="236">
        <f ca="1"/>
        <v>3.0784722222222198</v>
      </c>
      <c r="DL4451" s="1"/>
      <c r="DM4451" s="1"/>
    </row>
    <row r="4452" spans="68:117" ht="15" hidden="1" customHeight="1">
      <c r="BP4452" s="236">
        <f ca="1"/>
        <v>3.0791666666666702</v>
      </c>
      <c r="DL4452" s="1"/>
      <c r="DM4452" s="1"/>
    </row>
    <row r="4453" spans="68:117" ht="15" hidden="1" customHeight="1">
      <c r="BP4453" s="236">
        <f ca="1"/>
        <v>3.0798611111111098</v>
      </c>
      <c r="DL4453" s="1"/>
      <c r="DM4453" s="1"/>
    </row>
    <row r="4454" spans="68:117" ht="15" hidden="1" customHeight="1">
      <c r="BP4454" s="236">
        <f ca="1"/>
        <v>3.0805555555555602</v>
      </c>
      <c r="DL4454" s="1"/>
      <c r="DM4454" s="1"/>
    </row>
    <row r="4455" spans="68:117" ht="15" hidden="1" customHeight="1">
      <c r="BP4455" s="236">
        <f ca="1"/>
        <v>3.0812499999999998</v>
      </c>
      <c r="DL4455" s="1"/>
      <c r="DM4455" s="1"/>
    </row>
    <row r="4456" spans="68:117" ht="15" hidden="1" customHeight="1">
      <c r="BP4456" s="236">
        <f ca="1"/>
        <v>3.0819444444444399</v>
      </c>
      <c r="DL4456" s="1"/>
      <c r="DM4456" s="1"/>
    </row>
    <row r="4457" spans="68:117" ht="15" hidden="1" customHeight="1">
      <c r="BP4457" s="236">
        <f ca="1"/>
        <v>3.0826388888888898</v>
      </c>
      <c r="DL4457" s="1"/>
      <c r="DM4457" s="1"/>
    </row>
    <row r="4458" spans="68:117" ht="15" hidden="1" customHeight="1">
      <c r="BP4458" s="236">
        <f ca="1"/>
        <v>3.0833333333333299</v>
      </c>
      <c r="DL4458" s="1"/>
      <c r="DM4458" s="1"/>
    </row>
    <row r="4459" spans="68:117" ht="15" hidden="1" customHeight="1">
      <c r="BP4459" s="236">
        <f ca="1"/>
        <v>3.0840277777777798</v>
      </c>
      <c r="DL4459" s="1"/>
      <c r="DM4459" s="1"/>
    </row>
    <row r="4460" spans="68:117" ht="15" hidden="1" customHeight="1">
      <c r="BP4460" s="236">
        <f ca="1"/>
        <v>3.0847222222222199</v>
      </c>
      <c r="DL4460" s="1"/>
      <c r="DM4460" s="1"/>
    </row>
    <row r="4461" spans="68:117" ht="15" hidden="1" customHeight="1">
      <c r="BP4461" s="236">
        <f ca="1"/>
        <v>3.0854166666666698</v>
      </c>
      <c r="DL4461" s="1"/>
      <c r="DM4461" s="1"/>
    </row>
    <row r="4462" spans="68:117" ht="15" hidden="1" customHeight="1">
      <c r="BP4462" s="236">
        <f ca="1"/>
        <v>3.0861111111111099</v>
      </c>
      <c r="DL4462" s="1"/>
      <c r="DM4462" s="1"/>
    </row>
    <row r="4463" spans="68:117" ht="15" hidden="1" customHeight="1">
      <c r="BP4463" s="236">
        <f ca="1"/>
        <v>3.0868055555555598</v>
      </c>
      <c r="DL4463" s="1"/>
      <c r="DM4463" s="1"/>
    </row>
    <row r="4464" spans="68:117" ht="15" hidden="1" customHeight="1">
      <c r="BP4464" s="236">
        <f ca="1"/>
        <v>3.0874999999999999</v>
      </c>
      <c r="DL4464" s="1"/>
      <c r="DM4464" s="1"/>
    </row>
    <row r="4465" spans="68:117" ht="15" hidden="1" customHeight="1">
      <c r="BP4465" s="236">
        <f ca="1"/>
        <v>3.08819444444444</v>
      </c>
      <c r="DL4465" s="1"/>
      <c r="DM4465" s="1"/>
    </row>
    <row r="4466" spans="68:117" ht="15" hidden="1" customHeight="1">
      <c r="BP4466" s="236">
        <f ca="1"/>
        <v>3.0888888888888899</v>
      </c>
      <c r="DL4466" s="1"/>
      <c r="DM4466" s="1"/>
    </row>
    <row r="4467" spans="68:117" ht="15" hidden="1" customHeight="1">
      <c r="BP4467" s="236">
        <f ca="1"/>
        <v>3.08958333333333</v>
      </c>
      <c r="DL4467" s="1"/>
      <c r="DM4467" s="1"/>
    </row>
    <row r="4468" spans="68:117" ht="15" hidden="1" customHeight="1">
      <c r="BP4468" s="236">
        <f ca="1"/>
        <v>3.0902777777777799</v>
      </c>
      <c r="DL4468" s="1"/>
      <c r="DM4468" s="1"/>
    </row>
    <row r="4469" spans="68:117" ht="15" hidden="1" customHeight="1">
      <c r="BP4469" s="236">
        <f ca="1"/>
        <v>3.09097222222222</v>
      </c>
      <c r="DL4469" s="1"/>
      <c r="DM4469" s="1"/>
    </row>
    <row r="4470" spans="68:117" ht="15" hidden="1" customHeight="1">
      <c r="BP4470" s="236">
        <f ca="1"/>
        <v>3.0916666666666699</v>
      </c>
      <c r="DL4470" s="1"/>
      <c r="DM4470" s="1"/>
    </row>
    <row r="4471" spans="68:117" ht="15" hidden="1" customHeight="1">
      <c r="BP4471" s="236">
        <f ca="1"/>
        <v>3.09236111111111</v>
      </c>
      <c r="DL4471" s="1"/>
      <c r="DM4471" s="1"/>
    </row>
    <row r="4472" spans="68:117" ht="15" hidden="1" customHeight="1">
      <c r="BP4472" s="236">
        <f ca="1"/>
        <v>3.0930555555555599</v>
      </c>
      <c r="DL4472" s="1"/>
      <c r="DM4472" s="1"/>
    </row>
    <row r="4473" spans="68:117" ht="15" hidden="1" customHeight="1">
      <c r="BP4473" s="236">
        <f ca="1"/>
        <v>3.09375</v>
      </c>
      <c r="DL4473" s="1"/>
      <c r="DM4473" s="1"/>
    </row>
    <row r="4474" spans="68:117" ht="15" hidden="1" customHeight="1">
      <c r="BP4474" s="236">
        <f ca="1"/>
        <v>3.0944444444444401</v>
      </c>
      <c r="DL4474" s="1"/>
      <c r="DM4474" s="1"/>
    </row>
    <row r="4475" spans="68:117" ht="15" hidden="1" customHeight="1">
      <c r="BP4475" s="236">
        <f ca="1"/>
        <v>3.09513888888889</v>
      </c>
      <c r="DL4475" s="1"/>
      <c r="DM4475" s="1"/>
    </row>
    <row r="4476" spans="68:117" ht="15" hidden="1" customHeight="1">
      <c r="BP4476" s="236">
        <f ca="1"/>
        <v>3.0958333333333301</v>
      </c>
      <c r="DL4476" s="1"/>
      <c r="DM4476" s="1"/>
    </row>
    <row r="4477" spans="68:117" ht="15" hidden="1" customHeight="1">
      <c r="BP4477" s="236">
        <f ca="1"/>
        <v>3.09652777777778</v>
      </c>
      <c r="DL4477" s="1"/>
      <c r="DM4477" s="1"/>
    </row>
    <row r="4478" spans="68:117" ht="15" hidden="1" customHeight="1">
      <c r="BP4478" s="236">
        <f ca="1"/>
        <v>3.0972222222222201</v>
      </c>
      <c r="DL4478" s="1"/>
      <c r="DM4478" s="1"/>
    </row>
    <row r="4479" spans="68:117" ht="15" hidden="1" customHeight="1">
      <c r="BP4479" s="236">
        <f ca="1"/>
        <v>3.09791666666667</v>
      </c>
      <c r="DL4479" s="1"/>
      <c r="DM4479" s="1"/>
    </row>
    <row r="4480" spans="68:117" ht="15" hidden="1" customHeight="1">
      <c r="BP4480" s="236">
        <f ca="1"/>
        <v>3.0986111111111101</v>
      </c>
      <c r="DL4480" s="1"/>
      <c r="DM4480" s="1"/>
    </row>
    <row r="4481" spans="68:117" ht="15" hidden="1" customHeight="1">
      <c r="BP4481" s="236">
        <f ca="1"/>
        <v>3.09930555555556</v>
      </c>
      <c r="DL4481" s="1"/>
      <c r="DM4481" s="1"/>
    </row>
    <row r="4482" spans="68:117" ht="15" hidden="1" customHeight="1">
      <c r="BP4482" s="236">
        <f ca="1"/>
        <v>3.1</v>
      </c>
      <c r="DL4482" s="1"/>
      <c r="DM4482" s="1"/>
    </row>
    <row r="4483" spans="68:117" ht="15" hidden="1" customHeight="1">
      <c r="BP4483" s="236">
        <f ca="1"/>
        <v>3.1006944444444402</v>
      </c>
      <c r="DL4483" s="1"/>
      <c r="DM4483" s="1"/>
    </row>
    <row r="4484" spans="68:117" ht="15" hidden="1" customHeight="1">
      <c r="BP4484" s="236">
        <f ca="1"/>
        <v>3.1013888888888901</v>
      </c>
      <c r="DL4484" s="1"/>
      <c r="DM4484" s="1"/>
    </row>
    <row r="4485" spans="68:117" ht="15" hidden="1" customHeight="1">
      <c r="BP4485" s="236">
        <f ca="1"/>
        <v>3.1020833333333302</v>
      </c>
      <c r="DL4485" s="1"/>
      <c r="DM4485" s="1"/>
    </row>
    <row r="4486" spans="68:117" ht="15" hidden="1" customHeight="1">
      <c r="BP4486" s="236">
        <f ca="1"/>
        <v>3.1027777777777801</v>
      </c>
      <c r="DL4486" s="1"/>
      <c r="DM4486" s="1"/>
    </row>
    <row r="4487" spans="68:117" ht="15" hidden="1" customHeight="1">
      <c r="BP4487" s="236">
        <f ca="1"/>
        <v>3.1034722222222202</v>
      </c>
      <c r="DL4487" s="1"/>
      <c r="DM4487" s="1"/>
    </row>
    <row r="4488" spans="68:117" ht="15" hidden="1" customHeight="1">
      <c r="BP4488" s="236">
        <f ca="1"/>
        <v>3.1041666666666701</v>
      </c>
      <c r="DL4488" s="1"/>
      <c r="DM4488" s="1"/>
    </row>
    <row r="4489" spans="68:117" ht="15" hidden="1" customHeight="1">
      <c r="BP4489" s="236">
        <f ca="1"/>
        <v>3.1048611111111102</v>
      </c>
      <c r="DL4489" s="1"/>
      <c r="DM4489" s="1"/>
    </row>
    <row r="4490" spans="68:117" ht="15" hidden="1" customHeight="1">
      <c r="BP4490" s="236">
        <f ca="1"/>
        <v>3.1055555555555601</v>
      </c>
      <c r="DL4490" s="1"/>
      <c r="DM4490" s="1"/>
    </row>
    <row r="4491" spans="68:117" ht="15" hidden="1" customHeight="1">
      <c r="BP4491" s="236">
        <f ca="1"/>
        <v>3.1062500000000002</v>
      </c>
      <c r="DL4491" s="1"/>
      <c r="DM4491" s="1"/>
    </row>
    <row r="4492" spans="68:117" ht="15" hidden="1" customHeight="1">
      <c r="BP4492" s="236">
        <f ca="1"/>
        <v>3.1069444444444398</v>
      </c>
      <c r="DL4492" s="1"/>
      <c r="DM4492" s="1"/>
    </row>
    <row r="4493" spans="68:117" ht="15" hidden="1" customHeight="1">
      <c r="BP4493" s="236">
        <f ca="1"/>
        <v>3.1076388888888902</v>
      </c>
      <c r="DL4493" s="1"/>
      <c r="DM4493" s="1"/>
    </row>
    <row r="4494" spans="68:117" ht="15" hidden="1" customHeight="1">
      <c r="BP4494" s="236">
        <f ca="1"/>
        <v>3.1083333333333298</v>
      </c>
      <c r="DL4494" s="1"/>
      <c r="DM4494" s="1"/>
    </row>
    <row r="4495" spans="68:117" ht="15" hidden="1" customHeight="1">
      <c r="BP4495" s="236">
        <f ca="1"/>
        <v>3.1090277777777802</v>
      </c>
      <c r="DL4495" s="1"/>
      <c r="DM4495" s="1"/>
    </row>
    <row r="4496" spans="68:117" ht="15" hidden="1" customHeight="1">
      <c r="BP4496" s="236">
        <f ca="1"/>
        <v>3.1097222222222198</v>
      </c>
      <c r="DL4496" s="1"/>
      <c r="DM4496" s="1"/>
    </row>
    <row r="4497" spans="68:117" ht="15" hidden="1" customHeight="1">
      <c r="BP4497" s="236">
        <f ca="1"/>
        <v>3.1104166666666702</v>
      </c>
      <c r="DL4497" s="1"/>
      <c r="DM4497" s="1"/>
    </row>
    <row r="4498" spans="68:117" ht="15" hidden="1" customHeight="1">
      <c r="BP4498" s="236">
        <f ca="1"/>
        <v>3.1111111111111098</v>
      </c>
      <c r="DL4498" s="1"/>
      <c r="DM4498" s="1"/>
    </row>
    <row r="4499" spans="68:117" ht="15" hidden="1" customHeight="1">
      <c r="BP4499" s="236">
        <f ca="1"/>
        <v>3.1118055555555602</v>
      </c>
      <c r="DL4499" s="1"/>
      <c r="DM4499" s="1"/>
    </row>
    <row r="4500" spans="68:117" ht="15" hidden="1" customHeight="1">
      <c r="BP4500" s="236">
        <f ca="1"/>
        <v>3.1124999999999998</v>
      </c>
      <c r="DL4500" s="1"/>
      <c r="DM4500" s="1"/>
    </row>
    <row r="4501" spans="68:117" ht="15" hidden="1" customHeight="1">
      <c r="BP4501" s="236">
        <f ca="1"/>
        <v>3.1131944444444399</v>
      </c>
      <c r="DL4501" s="1"/>
      <c r="DM4501" s="1"/>
    </row>
    <row r="4502" spans="68:117" ht="15" hidden="1" customHeight="1">
      <c r="BP4502" s="236">
        <f ca="1"/>
        <v>3.1138888888888898</v>
      </c>
      <c r="DL4502" s="1"/>
      <c r="DM4502" s="1"/>
    </row>
    <row r="4503" spans="68:117" ht="15" hidden="1" customHeight="1">
      <c r="BP4503" s="236">
        <f ca="1"/>
        <v>3.1145833333333299</v>
      </c>
      <c r="DL4503" s="1"/>
      <c r="DM4503" s="1"/>
    </row>
    <row r="4504" spans="68:117" ht="15" hidden="1" customHeight="1">
      <c r="BP4504" s="236">
        <f ca="1"/>
        <v>3.1152777777777798</v>
      </c>
      <c r="DL4504" s="1"/>
      <c r="DM4504" s="1"/>
    </row>
    <row r="4505" spans="68:117" ht="15" hidden="1" customHeight="1">
      <c r="BP4505" s="236">
        <f ca="1"/>
        <v>3.1159722222222199</v>
      </c>
      <c r="DL4505" s="1"/>
      <c r="DM4505" s="1"/>
    </row>
    <row r="4506" spans="68:117" ht="15" hidden="1" customHeight="1">
      <c r="BP4506" s="236">
        <f ca="1"/>
        <v>3.1166666666666698</v>
      </c>
      <c r="DL4506" s="1"/>
      <c r="DM4506" s="1"/>
    </row>
    <row r="4507" spans="68:117" ht="15" hidden="1" customHeight="1">
      <c r="BP4507" s="236">
        <f ca="1"/>
        <v>3.1173611111111099</v>
      </c>
      <c r="DL4507" s="1"/>
      <c r="DM4507" s="1"/>
    </row>
    <row r="4508" spans="68:117" ht="15" hidden="1" customHeight="1">
      <c r="BP4508" s="236">
        <f ca="1"/>
        <v>3.1180555555555598</v>
      </c>
      <c r="DL4508" s="1"/>
      <c r="DM4508" s="1"/>
    </row>
    <row r="4509" spans="68:117" ht="15" hidden="1" customHeight="1">
      <c r="BP4509" s="236">
        <f ca="1"/>
        <v>3.1187499999999999</v>
      </c>
      <c r="DL4509" s="1"/>
      <c r="DM4509" s="1"/>
    </row>
    <row r="4510" spans="68:117" ht="15" hidden="1" customHeight="1">
      <c r="BP4510" s="236">
        <f ca="1"/>
        <v>3.11944444444444</v>
      </c>
      <c r="DL4510" s="1"/>
      <c r="DM4510" s="1"/>
    </row>
    <row r="4511" spans="68:117" ht="15" hidden="1" customHeight="1">
      <c r="BP4511" s="236">
        <f ca="1"/>
        <v>3.1201388888888899</v>
      </c>
      <c r="DL4511" s="1"/>
      <c r="DM4511" s="1"/>
    </row>
    <row r="4512" spans="68:117" ht="15" hidden="1" customHeight="1">
      <c r="BP4512" s="236">
        <f ca="1"/>
        <v>3.12083333333333</v>
      </c>
      <c r="DL4512" s="1"/>
      <c r="DM4512" s="1"/>
    </row>
    <row r="4513" spans="68:117" ht="15" hidden="1" customHeight="1">
      <c r="BP4513" s="236">
        <f ca="1"/>
        <v>3.1215277777777799</v>
      </c>
      <c r="DL4513" s="1"/>
      <c r="DM4513" s="1"/>
    </row>
    <row r="4514" spans="68:117" ht="15" hidden="1" customHeight="1">
      <c r="BP4514" s="236">
        <f ca="1"/>
        <v>3.12222222222222</v>
      </c>
      <c r="DL4514" s="1"/>
      <c r="DM4514" s="1"/>
    </row>
    <row r="4515" spans="68:117" ht="15" hidden="1" customHeight="1">
      <c r="BP4515" s="236">
        <f ca="1"/>
        <v>3.1229166666666699</v>
      </c>
      <c r="DL4515" s="1"/>
      <c r="DM4515" s="1"/>
    </row>
    <row r="4516" spans="68:117" ht="15" hidden="1" customHeight="1">
      <c r="BP4516" s="236">
        <f ca="1"/>
        <v>3.12361111111111</v>
      </c>
      <c r="DL4516" s="1"/>
      <c r="DM4516" s="1"/>
    </row>
    <row r="4517" spans="68:117" ht="15" hidden="1" customHeight="1">
      <c r="BP4517" s="236">
        <f ca="1"/>
        <v>3.1243055555555599</v>
      </c>
      <c r="DL4517" s="1"/>
      <c r="DM4517" s="1"/>
    </row>
    <row r="4518" spans="68:117" ht="15" hidden="1" customHeight="1">
      <c r="BP4518" s="236">
        <f ca="1"/>
        <v>3.125</v>
      </c>
      <c r="DL4518" s="1"/>
      <c r="DM4518" s="1"/>
    </row>
    <row r="4519" spans="68:117" ht="15" hidden="1" customHeight="1">
      <c r="BP4519" s="236">
        <f ca="1"/>
        <v>3.1256944444444401</v>
      </c>
      <c r="DL4519" s="1"/>
      <c r="DM4519" s="1"/>
    </row>
    <row r="4520" spans="68:117" ht="15" hidden="1" customHeight="1">
      <c r="BP4520" s="236">
        <f ca="1"/>
        <v>3.12638888888889</v>
      </c>
      <c r="DL4520" s="1"/>
      <c r="DM4520" s="1"/>
    </row>
    <row r="4521" spans="68:117" ht="15" hidden="1" customHeight="1">
      <c r="BP4521" s="236">
        <f ca="1"/>
        <v>3.1270833333333301</v>
      </c>
      <c r="DL4521" s="1"/>
      <c r="DM4521" s="1"/>
    </row>
    <row r="4522" spans="68:117" ht="15" hidden="1" customHeight="1">
      <c r="BP4522" s="236">
        <f ca="1"/>
        <v>3.12777777777778</v>
      </c>
      <c r="DL4522" s="1"/>
      <c r="DM4522" s="1"/>
    </row>
    <row r="4523" spans="68:117" ht="15" hidden="1" customHeight="1">
      <c r="BP4523" s="236">
        <f ca="1"/>
        <v>3.1284722222222201</v>
      </c>
      <c r="DL4523" s="1"/>
      <c r="DM4523" s="1"/>
    </row>
    <row r="4524" spans="68:117" ht="15" hidden="1" customHeight="1">
      <c r="BP4524" s="236">
        <f ca="1"/>
        <v>3.12916666666667</v>
      </c>
      <c r="DL4524" s="1"/>
      <c r="DM4524" s="1"/>
    </row>
    <row r="4525" spans="68:117" ht="15" hidden="1" customHeight="1">
      <c r="BP4525" s="236">
        <f ca="1"/>
        <v>3.1298611111111101</v>
      </c>
      <c r="DL4525" s="1"/>
      <c r="DM4525" s="1"/>
    </row>
    <row r="4526" spans="68:117" ht="15" hidden="1" customHeight="1">
      <c r="BP4526" s="236">
        <f ca="1"/>
        <v>3.13055555555556</v>
      </c>
      <c r="DL4526" s="1"/>
      <c r="DM4526" s="1"/>
    </row>
    <row r="4527" spans="68:117" ht="15" hidden="1" customHeight="1">
      <c r="BP4527" s="236">
        <f ca="1"/>
        <v>3.1312500000000001</v>
      </c>
      <c r="DL4527" s="1"/>
      <c r="DM4527" s="1"/>
    </row>
    <row r="4528" spans="68:117" ht="15" hidden="1" customHeight="1">
      <c r="BP4528" s="236">
        <f ca="1"/>
        <v>3.1319444444444402</v>
      </c>
      <c r="DL4528" s="1"/>
      <c r="DM4528" s="1"/>
    </row>
    <row r="4529" spans="68:117" ht="15" hidden="1" customHeight="1">
      <c r="BP4529" s="236">
        <f ca="1"/>
        <v>3.1326388888888901</v>
      </c>
      <c r="DL4529" s="1"/>
      <c r="DM4529" s="1"/>
    </row>
    <row r="4530" spans="68:117" ht="15" hidden="1" customHeight="1">
      <c r="BP4530" s="236">
        <f ca="1"/>
        <v>3.1333333333333302</v>
      </c>
      <c r="DL4530" s="1"/>
      <c r="DM4530" s="1"/>
    </row>
    <row r="4531" spans="68:117" ht="15" hidden="1" customHeight="1">
      <c r="BP4531" s="236">
        <f ca="1"/>
        <v>3.1340277777777801</v>
      </c>
      <c r="DL4531" s="1"/>
      <c r="DM4531" s="1"/>
    </row>
    <row r="4532" spans="68:117" ht="15" hidden="1" customHeight="1">
      <c r="BP4532" s="236">
        <f ca="1"/>
        <v>3.1347222222222202</v>
      </c>
      <c r="DL4532" s="1"/>
      <c r="DM4532" s="1"/>
    </row>
    <row r="4533" spans="68:117" ht="15" hidden="1" customHeight="1">
      <c r="BP4533" s="236">
        <f ca="1"/>
        <v>3.1354166666666701</v>
      </c>
      <c r="DL4533" s="1"/>
      <c r="DM4533" s="1"/>
    </row>
    <row r="4534" spans="68:117" ht="15" hidden="1" customHeight="1">
      <c r="BP4534" s="236">
        <f ca="1"/>
        <v>3.1361111111111102</v>
      </c>
      <c r="DL4534" s="1"/>
      <c r="DM4534" s="1"/>
    </row>
    <row r="4535" spans="68:117" ht="15" hidden="1" customHeight="1">
      <c r="BP4535" s="236">
        <f ca="1"/>
        <v>3.1368055555555601</v>
      </c>
      <c r="DL4535" s="1"/>
      <c r="DM4535" s="1"/>
    </row>
    <row r="4536" spans="68:117" ht="15" hidden="1" customHeight="1">
      <c r="BP4536" s="236">
        <f ca="1"/>
        <v>3.1375000000000002</v>
      </c>
      <c r="DL4536" s="1"/>
      <c r="DM4536" s="1"/>
    </row>
    <row r="4537" spans="68:117" ht="15" hidden="1" customHeight="1">
      <c r="BP4537" s="236">
        <f ca="1"/>
        <v>3.1381944444444398</v>
      </c>
      <c r="DL4537" s="1"/>
      <c r="DM4537" s="1"/>
    </row>
    <row r="4538" spans="68:117" ht="15" hidden="1" customHeight="1">
      <c r="BP4538" s="236">
        <f ca="1"/>
        <v>3.1388888888888902</v>
      </c>
      <c r="DL4538" s="1"/>
      <c r="DM4538" s="1"/>
    </row>
    <row r="4539" spans="68:117" ht="15" hidden="1" customHeight="1">
      <c r="BP4539" s="236">
        <f ca="1"/>
        <v>3.1395833333333298</v>
      </c>
      <c r="DL4539" s="1"/>
      <c r="DM4539" s="1"/>
    </row>
    <row r="4540" spans="68:117" ht="15" hidden="1" customHeight="1">
      <c r="BP4540" s="236">
        <f ca="1"/>
        <v>3.1402777777777802</v>
      </c>
      <c r="DL4540" s="1"/>
      <c r="DM4540" s="1"/>
    </row>
    <row r="4541" spans="68:117" ht="15" hidden="1" customHeight="1">
      <c r="BP4541" s="236">
        <f ca="1"/>
        <v>3.1409722222222198</v>
      </c>
      <c r="DL4541" s="1"/>
      <c r="DM4541" s="1"/>
    </row>
    <row r="4542" spans="68:117" ht="15" hidden="1" customHeight="1">
      <c r="BP4542" s="236">
        <f ca="1"/>
        <v>3.1416666666666702</v>
      </c>
      <c r="DL4542" s="1"/>
      <c r="DM4542" s="1"/>
    </row>
    <row r="4543" spans="68:117" ht="15" hidden="1" customHeight="1">
      <c r="BP4543" s="236">
        <f ca="1"/>
        <v>3.1423611111111098</v>
      </c>
      <c r="DL4543" s="1"/>
      <c r="DM4543" s="1"/>
    </row>
    <row r="4544" spans="68:117" ht="15" hidden="1" customHeight="1">
      <c r="BP4544" s="236">
        <f ca="1"/>
        <v>3.1430555555555602</v>
      </c>
      <c r="DL4544" s="1"/>
      <c r="DM4544" s="1"/>
    </row>
    <row r="4545" spans="68:117" ht="15" hidden="1" customHeight="1">
      <c r="BP4545" s="236">
        <f ca="1"/>
        <v>3.1437499999999998</v>
      </c>
      <c r="DL4545" s="1"/>
      <c r="DM4545" s="1"/>
    </row>
    <row r="4546" spans="68:117" ht="15" hidden="1" customHeight="1">
      <c r="BP4546" s="236">
        <f ca="1"/>
        <v>3.1444444444444399</v>
      </c>
      <c r="DL4546" s="1"/>
      <c r="DM4546" s="1"/>
    </row>
    <row r="4547" spans="68:117" ht="15" hidden="1" customHeight="1">
      <c r="BP4547" s="236">
        <f ca="1"/>
        <v>3.1451388888888898</v>
      </c>
      <c r="DL4547" s="1"/>
      <c r="DM4547" s="1"/>
    </row>
    <row r="4548" spans="68:117" ht="15" hidden="1" customHeight="1">
      <c r="BP4548" s="236">
        <f ca="1"/>
        <v>3.1458333333333299</v>
      </c>
      <c r="DL4548" s="1"/>
      <c r="DM4548" s="1"/>
    </row>
    <row r="4549" spans="68:117" ht="15" hidden="1" customHeight="1">
      <c r="BP4549" s="236">
        <f ca="1"/>
        <v>3.1465277777777798</v>
      </c>
      <c r="DL4549" s="1"/>
      <c r="DM4549" s="1"/>
    </row>
    <row r="4550" spans="68:117" ht="15" hidden="1" customHeight="1">
      <c r="BP4550" s="236">
        <f ca="1"/>
        <v>3.1472222222222199</v>
      </c>
      <c r="DL4550" s="1"/>
      <c r="DM4550" s="1"/>
    </row>
    <row r="4551" spans="68:117" ht="15" hidden="1" customHeight="1">
      <c r="BP4551" s="236">
        <f ca="1"/>
        <v>3.1479166666666698</v>
      </c>
      <c r="DL4551" s="1"/>
      <c r="DM4551" s="1"/>
    </row>
    <row r="4552" spans="68:117" ht="15" hidden="1" customHeight="1">
      <c r="BP4552" s="236">
        <f ca="1"/>
        <v>3.1486111111111099</v>
      </c>
      <c r="DL4552" s="1"/>
      <c r="DM4552" s="1"/>
    </row>
    <row r="4553" spans="68:117" ht="15" hidden="1" customHeight="1">
      <c r="BP4553" s="236">
        <f ca="1"/>
        <v>3.1493055555555598</v>
      </c>
      <c r="DL4553" s="1"/>
      <c r="DM4553" s="1"/>
    </row>
    <row r="4554" spans="68:117" ht="15" hidden="1" customHeight="1">
      <c r="BP4554" s="236">
        <f ca="1"/>
        <v>3.15</v>
      </c>
      <c r="DL4554" s="1"/>
      <c r="DM4554" s="1"/>
    </row>
    <row r="4555" spans="68:117" ht="15" hidden="1" customHeight="1">
      <c r="BP4555" s="236">
        <f ca="1"/>
        <v>3.15069444444444</v>
      </c>
      <c r="DL4555" s="1"/>
      <c r="DM4555" s="1"/>
    </row>
    <row r="4556" spans="68:117" ht="15" hidden="1" customHeight="1">
      <c r="BP4556" s="236">
        <f ca="1"/>
        <v>3.1513888888888899</v>
      </c>
      <c r="DL4556" s="1"/>
      <c r="DM4556" s="1"/>
    </row>
    <row r="4557" spans="68:117" ht="15" hidden="1" customHeight="1">
      <c r="BP4557" s="236">
        <f ca="1"/>
        <v>3.15208333333333</v>
      </c>
      <c r="DL4557" s="1"/>
      <c r="DM4557" s="1"/>
    </row>
    <row r="4558" spans="68:117" ht="15" hidden="1" customHeight="1">
      <c r="BP4558" s="236">
        <f ca="1"/>
        <v>3.1527777777777799</v>
      </c>
      <c r="DL4558" s="1"/>
      <c r="DM4558" s="1"/>
    </row>
    <row r="4559" spans="68:117" ht="15" hidden="1" customHeight="1">
      <c r="BP4559" s="236">
        <f ca="1"/>
        <v>3.15347222222222</v>
      </c>
      <c r="DL4559" s="1"/>
      <c r="DM4559" s="1"/>
    </row>
    <row r="4560" spans="68:117" ht="15" hidden="1" customHeight="1">
      <c r="BP4560" s="236">
        <f ca="1"/>
        <v>3.1541666666666699</v>
      </c>
      <c r="DL4560" s="1"/>
      <c r="DM4560" s="1"/>
    </row>
    <row r="4561" spans="68:117" ht="15" hidden="1" customHeight="1">
      <c r="BP4561" s="236">
        <f ca="1"/>
        <v>3.15486111111111</v>
      </c>
      <c r="DL4561" s="1"/>
      <c r="DM4561" s="1"/>
    </row>
    <row r="4562" spans="68:117" ht="15" hidden="1" customHeight="1">
      <c r="BP4562" s="236">
        <f ca="1"/>
        <v>3.1555555555555599</v>
      </c>
      <c r="DL4562" s="1"/>
      <c r="DM4562" s="1"/>
    </row>
    <row r="4563" spans="68:117" ht="15" hidden="1" customHeight="1">
      <c r="BP4563" s="236">
        <f ca="1"/>
        <v>3.15625</v>
      </c>
      <c r="DL4563" s="1"/>
      <c r="DM4563" s="1"/>
    </row>
    <row r="4564" spans="68:117" ht="15" hidden="1" customHeight="1">
      <c r="BP4564" s="236">
        <f ca="1"/>
        <v>3.1569444444444401</v>
      </c>
      <c r="DL4564" s="1"/>
      <c r="DM4564" s="1"/>
    </row>
    <row r="4565" spans="68:117" ht="15" hidden="1" customHeight="1">
      <c r="BP4565" s="236">
        <f ca="1"/>
        <v>3.15763888888889</v>
      </c>
      <c r="DL4565" s="1"/>
      <c r="DM4565" s="1"/>
    </row>
    <row r="4566" spans="68:117" ht="15" hidden="1" customHeight="1">
      <c r="BP4566" s="236">
        <f ca="1"/>
        <v>3.1583333333333301</v>
      </c>
      <c r="DL4566" s="1"/>
      <c r="DM4566" s="1"/>
    </row>
    <row r="4567" spans="68:117" ht="15" hidden="1" customHeight="1">
      <c r="BP4567" s="236">
        <f ca="1"/>
        <v>3.15902777777778</v>
      </c>
      <c r="DL4567" s="1"/>
      <c r="DM4567" s="1"/>
    </row>
    <row r="4568" spans="68:117" ht="15" hidden="1" customHeight="1">
      <c r="BP4568" s="236">
        <f ca="1"/>
        <v>3.1597222222222201</v>
      </c>
      <c r="DL4568" s="1"/>
      <c r="DM4568" s="1"/>
    </row>
    <row r="4569" spans="68:117" ht="15" hidden="1" customHeight="1">
      <c r="BP4569" s="236">
        <f ca="1"/>
        <v>3.16041666666667</v>
      </c>
      <c r="DL4569" s="1"/>
      <c r="DM4569" s="1"/>
    </row>
    <row r="4570" spans="68:117" ht="15" hidden="1" customHeight="1">
      <c r="BP4570" s="236">
        <f ca="1"/>
        <v>3.1611111111111101</v>
      </c>
      <c r="DL4570" s="1"/>
      <c r="DM4570" s="1"/>
    </row>
    <row r="4571" spans="68:117" ht="15" hidden="1" customHeight="1">
      <c r="BP4571" s="236">
        <f ca="1"/>
        <v>3.16180555555556</v>
      </c>
      <c r="DL4571" s="1"/>
      <c r="DM4571" s="1"/>
    </row>
    <row r="4572" spans="68:117" ht="15" hidden="1" customHeight="1">
      <c r="BP4572" s="236">
        <f ca="1"/>
        <v>3.1625000000000001</v>
      </c>
      <c r="DL4572" s="1"/>
      <c r="DM4572" s="1"/>
    </row>
    <row r="4573" spans="68:117" ht="15" hidden="1" customHeight="1">
      <c r="BP4573" s="236">
        <f ca="1"/>
        <v>3.1631944444444402</v>
      </c>
      <c r="DL4573" s="1"/>
      <c r="DM4573" s="1"/>
    </row>
    <row r="4574" spans="68:117" ht="15" hidden="1" customHeight="1">
      <c r="BP4574" s="236">
        <f ca="1"/>
        <v>3.1638888888888901</v>
      </c>
      <c r="DL4574" s="1"/>
      <c r="DM4574" s="1"/>
    </row>
    <row r="4575" spans="68:117" ht="15" hidden="1" customHeight="1">
      <c r="BP4575" s="236">
        <f ca="1"/>
        <v>3.1645833333333302</v>
      </c>
      <c r="DL4575" s="1"/>
      <c r="DM4575" s="1"/>
    </row>
    <row r="4576" spans="68:117" ht="15" hidden="1" customHeight="1">
      <c r="BP4576" s="236">
        <f ca="1"/>
        <v>3.1652777777777801</v>
      </c>
      <c r="DL4576" s="1"/>
      <c r="DM4576" s="1"/>
    </row>
    <row r="4577" spans="68:117" ht="15" hidden="1" customHeight="1">
      <c r="BP4577" s="236">
        <f ca="1"/>
        <v>3.1659722222222202</v>
      </c>
      <c r="DL4577" s="1"/>
      <c r="DM4577" s="1"/>
    </row>
    <row r="4578" spans="68:117" ht="15" hidden="1" customHeight="1">
      <c r="BP4578" s="236">
        <f ca="1"/>
        <v>3.1666666666666701</v>
      </c>
      <c r="DL4578" s="1"/>
      <c r="DM4578" s="1"/>
    </row>
    <row r="4579" spans="68:117" ht="15" hidden="1" customHeight="1">
      <c r="BP4579" s="236">
        <f ca="1"/>
        <v>3.1673611111111102</v>
      </c>
      <c r="DL4579" s="1"/>
      <c r="DM4579" s="1"/>
    </row>
    <row r="4580" spans="68:117" ht="15" hidden="1" customHeight="1">
      <c r="BP4580" s="236">
        <f ca="1"/>
        <v>3.1680555555555601</v>
      </c>
      <c r="DL4580" s="1"/>
      <c r="DM4580" s="1"/>
    </row>
    <row r="4581" spans="68:117" ht="15" hidden="1" customHeight="1">
      <c r="BP4581" s="236">
        <f ca="1"/>
        <v>3.1687500000000002</v>
      </c>
      <c r="DL4581" s="1"/>
      <c r="DM4581" s="1"/>
    </row>
    <row r="4582" spans="68:117" ht="15" hidden="1" customHeight="1">
      <c r="BP4582" s="236">
        <f ca="1"/>
        <v>3.1694444444444398</v>
      </c>
      <c r="DL4582" s="1"/>
      <c r="DM4582" s="1"/>
    </row>
    <row r="4583" spans="68:117" ht="15" hidden="1" customHeight="1">
      <c r="BP4583" s="236">
        <f ca="1"/>
        <v>3.1701388888888902</v>
      </c>
      <c r="DL4583" s="1"/>
      <c r="DM4583" s="1"/>
    </row>
    <row r="4584" spans="68:117" ht="15" hidden="1" customHeight="1">
      <c r="BP4584" s="236">
        <f ca="1"/>
        <v>3.1708333333333298</v>
      </c>
      <c r="DL4584" s="1"/>
      <c r="DM4584" s="1"/>
    </row>
    <row r="4585" spans="68:117" ht="15" hidden="1" customHeight="1">
      <c r="BP4585" s="236">
        <f ca="1"/>
        <v>3.1715277777777802</v>
      </c>
      <c r="DL4585" s="1"/>
      <c r="DM4585" s="1"/>
    </row>
    <row r="4586" spans="68:117" ht="15" hidden="1" customHeight="1">
      <c r="BP4586" s="236">
        <f ca="1"/>
        <v>3.1722222222222198</v>
      </c>
      <c r="DL4586" s="1"/>
      <c r="DM4586" s="1"/>
    </row>
    <row r="4587" spans="68:117" ht="15" hidden="1" customHeight="1">
      <c r="BP4587" s="236">
        <f ca="1"/>
        <v>3.1729166666666702</v>
      </c>
      <c r="DL4587" s="1"/>
      <c r="DM4587" s="1"/>
    </row>
    <row r="4588" spans="68:117" ht="15" hidden="1" customHeight="1">
      <c r="BP4588" s="236">
        <f ca="1"/>
        <v>3.1736111111111098</v>
      </c>
      <c r="DL4588" s="1"/>
      <c r="DM4588" s="1"/>
    </row>
    <row r="4589" spans="68:117" ht="15" hidden="1" customHeight="1">
      <c r="BP4589" s="236">
        <f ca="1"/>
        <v>3.1743055555555602</v>
      </c>
      <c r="DL4589" s="1"/>
      <c r="DM4589" s="1"/>
    </row>
    <row r="4590" spans="68:117" ht="15" hidden="1" customHeight="1">
      <c r="BP4590" s="236">
        <f ca="1"/>
        <v>3.1749999999999998</v>
      </c>
      <c r="DL4590" s="1"/>
      <c r="DM4590" s="1"/>
    </row>
    <row r="4591" spans="68:117" ht="15" hidden="1" customHeight="1">
      <c r="BP4591" s="236">
        <f ca="1"/>
        <v>3.1756944444444399</v>
      </c>
      <c r="DL4591" s="1"/>
      <c r="DM4591" s="1"/>
    </row>
    <row r="4592" spans="68:117" ht="15" hidden="1" customHeight="1">
      <c r="BP4592" s="236">
        <f ca="1"/>
        <v>3.1763888888888898</v>
      </c>
      <c r="DL4592" s="1"/>
      <c r="DM4592" s="1"/>
    </row>
    <row r="4593" spans="68:117" ht="15" hidden="1" customHeight="1">
      <c r="BP4593" s="236">
        <f ca="1"/>
        <v>3.1770833333333299</v>
      </c>
      <c r="DL4593" s="1"/>
      <c r="DM4593" s="1"/>
    </row>
    <row r="4594" spans="68:117" ht="15" hidden="1" customHeight="1">
      <c r="BP4594" s="236">
        <f ca="1"/>
        <v>3.1777777777777798</v>
      </c>
      <c r="DL4594" s="1"/>
      <c r="DM4594" s="1"/>
    </row>
    <row r="4595" spans="68:117" ht="15" hidden="1" customHeight="1">
      <c r="BP4595" s="236">
        <f ca="1"/>
        <v>3.1784722222222199</v>
      </c>
      <c r="DL4595" s="1"/>
      <c r="DM4595" s="1"/>
    </row>
    <row r="4596" spans="68:117" ht="15" hidden="1" customHeight="1">
      <c r="BP4596" s="236">
        <f ca="1"/>
        <v>3.1791666666666698</v>
      </c>
      <c r="DL4596" s="1"/>
      <c r="DM4596" s="1"/>
    </row>
    <row r="4597" spans="68:117" ht="15" hidden="1" customHeight="1">
      <c r="BP4597" s="236">
        <f ca="1"/>
        <v>3.1798611111111099</v>
      </c>
      <c r="DL4597" s="1"/>
      <c r="DM4597" s="1"/>
    </row>
    <row r="4598" spans="68:117" ht="15" hidden="1" customHeight="1">
      <c r="BP4598" s="236">
        <f ca="1"/>
        <v>3.1805555555555598</v>
      </c>
      <c r="DL4598" s="1"/>
      <c r="DM4598" s="1"/>
    </row>
    <row r="4599" spans="68:117" ht="15" hidden="1" customHeight="1">
      <c r="BP4599" s="236">
        <f ca="1"/>
        <v>3.1812499999999999</v>
      </c>
      <c r="DL4599" s="1"/>
      <c r="DM4599" s="1"/>
    </row>
    <row r="4600" spans="68:117" ht="15" hidden="1" customHeight="1">
      <c r="BP4600" s="236">
        <f ca="1"/>
        <v>3.18194444444444</v>
      </c>
      <c r="DL4600" s="1"/>
      <c r="DM4600" s="1"/>
    </row>
    <row r="4601" spans="68:117" ht="15" hidden="1" customHeight="1">
      <c r="BP4601" s="236">
        <f ca="1"/>
        <v>3.1826388888888899</v>
      </c>
      <c r="DL4601" s="1"/>
      <c r="DM4601" s="1"/>
    </row>
    <row r="4602" spans="68:117" ht="15" hidden="1" customHeight="1">
      <c r="BP4602" s="236">
        <f ca="1"/>
        <v>3.18333333333333</v>
      </c>
      <c r="DL4602" s="1"/>
      <c r="DM4602" s="1"/>
    </row>
    <row r="4603" spans="68:117" ht="15" hidden="1" customHeight="1">
      <c r="BP4603" s="236">
        <f ca="1"/>
        <v>3.1840277777777799</v>
      </c>
      <c r="DL4603" s="1"/>
      <c r="DM4603" s="1"/>
    </row>
    <row r="4604" spans="68:117" ht="15" hidden="1" customHeight="1">
      <c r="BP4604" s="236">
        <f ca="1"/>
        <v>3.18472222222222</v>
      </c>
      <c r="DL4604" s="1"/>
      <c r="DM4604" s="1"/>
    </row>
    <row r="4605" spans="68:117" ht="15" hidden="1" customHeight="1">
      <c r="BP4605" s="236">
        <f ca="1"/>
        <v>3.1854166666666699</v>
      </c>
      <c r="DL4605" s="1"/>
      <c r="DM4605" s="1"/>
    </row>
    <row r="4606" spans="68:117" ht="15" hidden="1" customHeight="1">
      <c r="BP4606" s="236">
        <f ca="1"/>
        <v>3.18611111111111</v>
      </c>
      <c r="DL4606" s="1"/>
      <c r="DM4606" s="1"/>
    </row>
    <row r="4607" spans="68:117" ht="15" hidden="1" customHeight="1">
      <c r="BP4607" s="236">
        <f ca="1"/>
        <v>3.1868055555555599</v>
      </c>
      <c r="DL4607" s="1"/>
      <c r="DM4607" s="1"/>
    </row>
    <row r="4608" spans="68:117" ht="15" hidden="1" customHeight="1">
      <c r="BP4608" s="236">
        <f ca="1"/>
        <v>3.1875</v>
      </c>
      <c r="DL4608" s="1"/>
      <c r="DM4608" s="1"/>
    </row>
    <row r="4609" spans="68:117" ht="15" hidden="1" customHeight="1">
      <c r="BP4609" s="236">
        <f ca="1"/>
        <v>3.1881944444444401</v>
      </c>
      <c r="DL4609" s="1"/>
      <c r="DM4609" s="1"/>
    </row>
    <row r="4610" spans="68:117" ht="15" hidden="1" customHeight="1">
      <c r="BP4610" s="236">
        <f ca="1"/>
        <v>3.18888888888889</v>
      </c>
      <c r="DL4610" s="1"/>
      <c r="DM4610" s="1"/>
    </row>
    <row r="4611" spans="68:117" ht="15" hidden="1" customHeight="1">
      <c r="BP4611" s="236">
        <f ca="1"/>
        <v>3.1895833333333301</v>
      </c>
      <c r="DL4611" s="1"/>
      <c r="DM4611" s="1"/>
    </row>
    <row r="4612" spans="68:117" ht="15" hidden="1" customHeight="1">
      <c r="BP4612" s="236">
        <f ca="1"/>
        <v>3.19027777777778</v>
      </c>
      <c r="DL4612" s="1"/>
      <c r="DM4612" s="1"/>
    </row>
    <row r="4613" spans="68:117" ht="15" hidden="1" customHeight="1">
      <c r="BP4613" s="236">
        <f ca="1"/>
        <v>3.1909722222222201</v>
      </c>
      <c r="DL4613" s="1"/>
      <c r="DM4613" s="1"/>
    </row>
    <row r="4614" spans="68:117" ht="15" hidden="1" customHeight="1">
      <c r="BP4614" s="236">
        <f ca="1"/>
        <v>3.19166666666667</v>
      </c>
      <c r="DL4614" s="1"/>
      <c r="DM4614" s="1"/>
    </row>
    <row r="4615" spans="68:117" ht="15" hidden="1" customHeight="1">
      <c r="BP4615" s="236">
        <f ca="1"/>
        <v>3.1923611111111101</v>
      </c>
      <c r="DL4615" s="1"/>
      <c r="DM4615" s="1"/>
    </row>
    <row r="4616" spans="68:117" ht="15" hidden="1" customHeight="1">
      <c r="BP4616" s="236">
        <f ca="1"/>
        <v>3.19305555555556</v>
      </c>
      <c r="DL4616" s="1"/>
      <c r="DM4616" s="1"/>
    </row>
    <row r="4617" spans="68:117" ht="15" hidden="1" customHeight="1">
      <c r="BP4617" s="236">
        <f ca="1"/>
        <v>3.1937500000000001</v>
      </c>
      <c r="DL4617" s="1"/>
      <c r="DM4617" s="1"/>
    </row>
    <row r="4618" spans="68:117" ht="15" hidden="1" customHeight="1">
      <c r="BP4618" s="236">
        <f ca="1"/>
        <v>3.1944444444444402</v>
      </c>
      <c r="DL4618" s="1"/>
      <c r="DM4618" s="1"/>
    </row>
    <row r="4619" spans="68:117" ht="15" hidden="1" customHeight="1">
      <c r="BP4619" s="236">
        <f ca="1"/>
        <v>3.1951388888888901</v>
      </c>
      <c r="DL4619" s="1"/>
      <c r="DM4619" s="1"/>
    </row>
    <row r="4620" spans="68:117" ht="15" hidden="1" customHeight="1">
      <c r="BP4620" s="236">
        <f ca="1"/>
        <v>3.1958333333333302</v>
      </c>
      <c r="DL4620" s="1"/>
      <c r="DM4620" s="1"/>
    </row>
    <row r="4621" spans="68:117" ht="15" hidden="1" customHeight="1">
      <c r="BP4621" s="236">
        <f ca="1"/>
        <v>3.1965277777777801</v>
      </c>
      <c r="DL4621" s="1"/>
      <c r="DM4621" s="1"/>
    </row>
    <row r="4622" spans="68:117" ht="15" hidden="1" customHeight="1">
      <c r="BP4622" s="236">
        <f ca="1"/>
        <v>3.1972222222222202</v>
      </c>
      <c r="DL4622" s="1"/>
      <c r="DM4622" s="1"/>
    </row>
    <row r="4623" spans="68:117" ht="15" hidden="1" customHeight="1">
      <c r="BP4623" s="236">
        <f ca="1"/>
        <v>3.1979166666666701</v>
      </c>
      <c r="DL4623" s="1"/>
      <c r="DM4623" s="1"/>
    </row>
    <row r="4624" spans="68:117" ht="15" hidden="1" customHeight="1">
      <c r="BP4624" s="236">
        <f ca="1"/>
        <v>3.1986111111111102</v>
      </c>
      <c r="DL4624" s="1"/>
      <c r="DM4624" s="1"/>
    </row>
    <row r="4625" spans="68:117" ht="15" hidden="1" customHeight="1">
      <c r="BP4625" s="236">
        <f ca="1"/>
        <v>3.1993055555555601</v>
      </c>
      <c r="DL4625" s="1"/>
      <c r="DM4625" s="1"/>
    </row>
    <row r="4626" spans="68:117" ht="15" hidden="1" customHeight="1">
      <c r="BP4626" s="236">
        <f ca="1"/>
        <v>3.2</v>
      </c>
      <c r="DL4626" s="1"/>
      <c r="DM4626" s="1"/>
    </row>
    <row r="4627" spans="68:117" ht="15" hidden="1" customHeight="1">
      <c r="BP4627" s="236">
        <f ca="1"/>
        <v>3.2006944444444398</v>
      </c>
      <c r="DL4627" s="1"/>
      <c r="DM4627" s="1"/>
    </row>
    <row r="4628" spans="68:117" ht="15" hidden="1" customHeight="1">
      <c r="BP4628" s="236">
        <f ca="1"/>
        <v>3.2013888888888902</v>
      </c>
      <c r="DL4628" s="1"/>
      <c r="DM4628" s="1"/>
    </row>
    <row r="4629" spans="68:117" ht="15" hidden="1" customHeight="1">
      <c r="BP4629" s="236">
        <f ca="1"/>
        <v>3.2020833333333298</v>
      </c>
      <c r="DL4629" s="1"/>
      <c r="DM4629" s="1"/>
    </row>
    <row r="4630" spans="68:117" ht="15" hidden="1" customHeight="1">
      <c r="BP4630" s="236">
        <f ca="1"/>
        <v>3.2027777777777802</v>
      </c>
      <c r="DL4630" s="1"/>
      <c r="DM4630" s="1"/>
    </row>
    <row r="4631" spans="68:117" ht="15" hidden="1" customHeight="1">
      <c r="BP4631" s="236">
        <f ca="1"/>
        <v>3.2034722222222198</v>
      </c>
      <c r="DL4631" s="1"/>
      <c r="DM4631" s="1"/>
    </row>
    <row r="4632" spans="68:117" ht="15" hidden="1" customHeight="1">
      <c r="BP4632" s="236">
        <f ca="1"/>
        <v>3.2041666666666702</v>
      </c>
      <c r="DL4632" s="1"/>
      <c r="DM4632" s="1"/>
    </row>
    <row r="4633" spans="68:117" ht="15" hidden="1" customHeight="1">
      <c r="BP4633" s="236">
        <f ca="1"/>
        <v>3.2048611111111098</v>
      </c>
      <c r="DL4633" s="1"/>
      <c r="DM4633" s="1"/>
    </row>
    <row r="4634" spans="68:117" ht="15" hidden="1" customHeight="1">
      <c r="BP4634" s="236">
        <f ca="1"/>
        <v>3.2055555555555602</v>
      </c>
      <c r="DL4634" s="1"/>
      <c r="DM4634" s="1"/>
    </row>
    <row r="4635" spans="68:117" ht="15" hidden="1" customHeight="1">
      <c r="BP4635" s="236">
        <f ca="1"/>
        <v>3.2062499999999998</v>
      </c>
      <c r="DL4635" s="1"/>
      <c r="DM4635" s="1"/>
    </row>
    <row r="4636" spans="68:117" ht="15" hidden="1" customHeight="1">
      <c r="BP4636" s="236">
        <f ca="1"/>
        <v>3.2069444444444399</v>
      </c>
      <c r="DL4636" s="1"/>
      <c r="DM4636" s="1"/>
    </row>
    <row r="4637" spans="68:117" ht="15" hidden="1" customHeight="1">
      <c r="BP4637" s="236">
        <f ca="1"/>
        <v>3.2076388888888898</v>
      </c>
      <c r="DL4637" s="1"/>
      <c r="DM4637" s="1"/>
    </row>
    <row r="4638" spans="68:117" ht="15" hidden="1" customHeight="1">
      <c r="BP4638" s="236">
        <f ca="1"/>
        <v>3.2083333333333299</v>
      </c>
      <c r="DL4638" s="1"/>
      <c r="DM4638" s="1"/>
    </row>
    <row r="4639" spans="68:117" ht="15" hidden="1" customHeight="1">
      <c r="BP4639" s="236">
        <f ca="1"/>
        <v>3.2090277777777798</v>
      </c>
      <c r="DL4639" s="1"/>
      <c r="DM4639" s="1"/>
    </row>
    <row r="4640" spans="68:117" ht="15" hidden="1" customHeight="1">
      <c r="BP4640" s="236">
        <f ca="1"/>
        <v>3.2097222222222199</v>
      </c>
      <c r="DL4640" s="1"/>
      <c r="DM4640" s="1"/>
    </row>
    <row r="4641" spans="68:117" ht="15" hidden="1" customHeight="1">
      <c r="BP4641" s="236">
        <f ca="1"/>
        <v>3.2104166666666698</v>
      </c>
      <c r="DL4641" s="1"/>
      <c r="DM4641" s="1"/>
    </row>
    <row r="4642" spans="68:117" ht="15" hidden="1" customHeight="1">
      <c r="BP4642" s="236">
        <f ca="1"/>
        <v>3.2111111111111099</v>
      </c>
      <c r="DL4642" s="1"/>
      <c r="DM4642" s="1"/>
    </row>
    <row r="4643" spans="68:117" ht="15" hidden="1" customHeight="1">
      <c r="BP4643" s="236">
        <f ca="1"/>
        <v>3.2118055555555598</v>
      </c>
      <c r="DL4643" s="1"/>
      <c r="DM4643" s="1"/>
    </row>
    <row r="4644" spans="68:117" ht="15" hidden="1" customHeight="1">
      <c r="BP4644" s="236">
        <f ca="1"/>
        <v>3.2124999999999999</v>
      </c>
      <c r="DL4644" s="1"/>
      <c r="DM4644" s="1"/>
    </row>
    <row r="4645" spans="68:117" ht="15" hidden="1" customHeight="1">
      <c r="BP4645" s="236">
        <f ca="1"/>
        <v>3.21319444444444</v>
      </c>
      <c r="DL4645" s="1"/>
      <c r="DM4645" s="1"/>
    </row>
    <row r="4646" spans="68:117" ht="15" hidden="1" customHeight="1">
      <c r="BP4646" s="236">
        <f ca="1"/>
        <v>3.2138888888888899</v>
      </c>
      <c r="DL4646" s="1"/>
      <c r="DM4646" s="1"/>
    </row>
    <row r="4647" spans="68:117" ht="15" hidden="1" customHeight="1">
      <c r="BP4647" s="236">
        <f ca="1"/>
        <v>3.21458333333333</v>
      </c>
      <c r="DL4647" s="1"/>
      <c r="DM4647" s="1"/>
    </row>
    <row r="4648" spans="68:117" ht="15" hidden="1" customHeight="1">
      <c r="BP4648" s="236">
        <f ca="1"/>
        <v>3.2152777777777799</v>
      </c>
      <c r="DL4648" s="1"/>
      <c r="DM4648" s="1"/>
    </row>
    <row r="4649" spans="68:117" ht="15" hidden="1" customHeight="1">
      <c r="BP4649" s="236">
        <f ca="1"/>
        <v>3.21597222222222</v>
      </c>
      <c r="DL4649" s="1"/>
      <c r="DM4649" s="1"/>
    </row>
    <row r="4650" spans="68:117" ht="15" hidden="1" customHeight="1">
      <c r="BP4650" s="236">
        <f ca="1"/>
        <v>3.2166666666666699</v>
      </c>
      <c r="DL4650" s="1"/>
      <c r="DM4650" s="1"/>
    </row>
    <row r="4651" spans="68:117" ht="15" hidden="1" customHeight="1">
      <c r="BP4651" s="236">
        <f ca="1"/>
        <v>3.21736111111111</v>
      </c>
      <c r="DL4651" s="1"/>
      <c r="DM4651" s="1"/>
    </row>
    <row r="4652" spans="68:117" ht="15" hidden="1" customHeight="1">
      <c r="BP4652" s="236">
        <f ca="1"/>
        <v>3.2180555555555599</v>
      </c>
      <c r="DL4652" s="1"/>
      <c r="DM4652" s="1"/>
    </row>
    <row r="4653" spans="68:117" ht="15" hidden="1" customHeight="1">
      <c r="BP4653" s="236">
        <f ca="1"/>
        <v>3.21875</v>
      </c>
      <c r="DL4653" s="1"/>
      <c r="DM4653" s="1"/>
    </row>
    <row r="4654" spans="68:117" ht="15" hidden="1" customHeight="1">
      <c r="BP4654" s="236">
        <f ca="1"/>
        <v>3.2194444444444401</v>
      </c>
      <c r="DL4654" s="1"/>
      <c r="DM4654" s="1"/>
    </row>
    <row r="4655" spans="68:117" ht="15" hidden="1" customHeight="1">
      <c r="BP4655" s="236">
        <f ca="1"/>
        <v>3.22013888888889</v>
      </c>
      <c r="DL4655" s="1"/>
      <c r="DM4655" s="1"/>
    </row>
    <row r="4656" spans="68:117" ht="15" hidden="1" customHeight="1">
      <c r="BP4656" s="236">
        <f ca="1"/>
        <v>3.2208333333333301</v>
      </c>
      <c r="DL4656" s="1"/>
      <c r="DM4656" s="1"/>
    </row>
    <row r="4657" spans="68:117" ht="15" hidden="1" customHeight="1">
      <c r="BP4657" s="236">
        <f ca="1"/>
        <v>3.22152777777778</v>
      </c>
      <c r="DL4657" s="1"/>
      <c r="DM4657" s="1"/>
    </row>
    <row r="4658" spans="68:117" ht="15" hidden="1" customHeight="1">
      <c r="BP4658" s="236">
        <f ca="1"/>
        <v>3.2222222222222201</v>
      </c>
      <c r="DL4658" s="1"/>
      <c r="DM4658" s="1"/>
    </row>
    <row r="4659" spans="68:117" ht="15" hidden="1" customHeight="1">
      <c r="BP4659" s="236">
        <f ca="1"/>
        <v>3.22291666666667</v>
      </c>
      <c r="DL4659" s="1"/>
      <c r="DM4659" s="1"/>
    </row>
    <row r="4660" spans="68:117" ht="15" hidden="1" customHeight="1">
      <c r="BP4660" s="236">
        <f ca="1"/>
        <v>3.2236111111111101</v>
      </c>
      <c r="DL4660" s="1"/>
      <c r="DM4660" s="1"/>
    </row>
    <row r="4661" spans="68:117" ht="15" hidden="1" customHeight="1">
      <c r="BP4661" s="236">
        <f ca="1"/>
        <v>3.22430555555556</v>
      </c>
      <c r="DL4661" s="1"/>
      <c r="DM4661" s="1"/>
    </row>
    <row r="4662" spans="68:117" ht="15" hidden="1" customHeight="1">
      <c r="BP4662" s="236">
        <f ca="1"/>
        <v>3.2250000000000001</v>
      </c>
      <c r="DL4662" s="1"/>
      <c r="DM4662" s="1"/>
    </row>
    <row r="4663" spans="68:117" ht="15" hidden="1" customHeight="1">
      <c r="BP4663" s="236">
        <f ca="1"/>
        <v>3.2256944444444402</v>
      </c>
      <c r="DL4663" s="1"/>
      <c r="DM4663" s="1"/>
    </row>
    <row r="4664" spans="68:117" ht="15" hidden="1" customHeight="1">
      <c r="BP4664" s="236">
        <f ca="1"/>
        <v>3.2263888888888901</v>
      </c>
      <c r="DL4664" s="1"/>
      <c r="DM4664" s="1"/>
    </row>
    <row r="4665" spans="68:117" ht="15" hidden="1" customHeight="1">
      <c r="BP4665" s="236">
        <f ca="1"/>
        <v>3.2270833333333302</v>
      </c>
      <c r="DL4665" s="1"/>
      <c r="DM4665" s="1"/>
    </row>
    <row r="4666" spans="68:117" ht="15" hidden="1" customHeight="1">
      <c r="BP4666" s="236">
        <f ca="1"/>
        <v>3.2277777777777801</v>
      </c>
      <c r="DL4666" s="1"/>
      <c r="DM4666" s="1"/>
    </row>
    <row r="4667" spans="68:117" ht="15" hidden="1" customHeight="1">
      <c r="BP4667" s="236">
        <f ca="1"/>
        <v>3.2284722222222202</v>
      </c>
      <c r="DL4667" s="1"/>
      <c r="DM4667" s="1"/>
    </row>
    <row r="4668" spans="68:117" ht="15" hidden="1" customHeight="1">
      <c r="BP4668" s="236">
        <f ca="1"/>
        <v>3.2291666666666701</v>
      </c>
      <c r="DL4668" s="1"/>
      <c r="DM4668" s="1"/>
    </row>
    <row r="4669" spans="68:117" ht="15" hidden="1" customHeight="1">
      <c r="BP4669" s="236">
        <f ca="1"/>
        <v>3.2298611111111102</v>
      </c>
      <c r="DL4669" s="1"/>
      <c r="DM4669" s="1"/>
    </row>
    <row r="4670" spans="68:117" ht="15" hidden="1" customHeight="1">
      <c r="BP4670" s="236">
        <f ca="1"/>
        <v>3.2305555555555601</v>
      </c>
      <c r="DL4670" s="1"/>
      <c r="DM4670" s="1"/>
    </row>
    <row r="4671" spans="68:117" ht="15" hidden="1" customHeight="1">
      <c r="BP4671" s="236">
        <f ca="1"/>
        <v>3.2312500000000002</v>
      </c>
      <c r="DL4671" s="1"/>
      <c r="DM4671" s="1"/>
    </row>
    <row r="4672" spans="68:117" ht="15" hidden="1" customHeight="1">
      <c r="BP4672" s="236">
        <f ca="1"/>
        <v>3.2319444444444398</v>
      </c>
      <c r="DL4672" s="1"/>
      <c r="DM4672" s="1"/>
    </row>
    <row r="4673" spans="68:117" ht="15" hidden="1" customHeight="1">
      <c r="BP4673" s="236">
        <f ca="1"/>
        <v>3.2326388888888902</v>
      </c>
      <c r="DL4673" s="1"/>
      <c r="DM4673" s="1"/>
    </row>
    <row r="4674" spans="68:117" ht="15" hidden="1" customHeight="1">
      <c r="BP4674" s="236">
        <f ca="1"/>
        <v>3.2333333333333298</v>
      </c>
      <c r="DL4674" s="1"/>
      <c r="DM4674" s="1"/>
    </row>
    <row r="4675" spans="68:117" ht="15" hidden="1" customHeight="1">
      <c r="BP4675" s="236">
        <f ca="1"/>
        <v>3.2340277777777802</v>
      </c>
      <c r="DL4675" s="1"/>
      <c r="DM4675" s="1"/>
    </row>
    <row r="4676" spans="68:117" ht="15" hidden="1" customHeight="1">
      <c r="BP4676" s="236">
        <f ca="1"/>
        <v>3.2347222222222198</v>
      </c>
      <c r="DL4676" s="1"/>
      <c r="DM4676" s="1"/>
    </row>
    <row r="4677" spans="68:117" ht="15" hidden="1" customHeight="1">
      <c r="BP4677" s="236">
        <f ca="1"/>
        <v>3.2354166666666702</v>
      </c>
      <c r="DL4677" s="1"/>
      <c r="DM4677" s="1"/>
    </row>
    <row r="4678" spans="68:117" ht="15" hidden="1" customHeight="1">
      <c r="BP4678" s="236">
        <f ca="1"/>
        <v>3.2361111111111098</v>
      </c>
      <c r="DL4678" s="1"/>
      <c r="DM4678" s="1"/>
    </row>
    <row r="4679" spans="68:117" ht="15" hidden="1" customHeight="1">
      <c r="BP4679" s="236">
        <f ca="1"/>
        <v>3.2368055555555602</v>
      </c>
      <c r="DL4679" s="1"/>
      <c r="DM4679" s="1"/>
    </row>
    <row r="4680" spans="68:117" ht="15" hidden="1" customHeight="1">
      <c r="BP4680" s="236">
        <f ca="1"/>
        <v>3.2374999999999998</v>
      </c>
      <c r="DL4680" s="1"/>
      <c r="DM4680" s="1"/>
    </row>
    <row r="4681" spans="68:117" ht="15" hidden="1" customHeight="1">
      <c r="BP4681" s="236">
        <f ca="1"/>
        <v>3.2381944444444399</v>
      </c>
      <c r="DL4681" s="1"/>
      <c r="DM4681" s="1"/>
    </row>
    <row r="4682" spans="68:117" ht="15" hidden="1" customHeight="1">
      <c r="BP4682" s="236">
        <f ca="1"/>
        <v>3.2388888888888898</v>
      </c>
      <c r="DL4682" s="1"/>
      <c r="DM4682" s="1"/>
    </row>
    <row r="4683" spans="68:117" ht="15" hidden="1" customHeight="1">
      <c r="BP4683" s="236">
        <f ca="1"/>
        <v>3.2395833333333299</v>
      </c>
      <c r="DL4683" s="1"/>
      <c r="DM4683" s="1"/>
    </row>
    <row r="4684" spans="68:117" ht="15" hidden="1" customHeight="1">
      <c r="BP4684" s="236">
        <f ca="1"/>
        <v>3.2402777777777798</v>
      </c>
      <c r="DL4684" s="1"/>
      <c r="DM4684" s="1"/>
    </row>
    <row r="4685" spans="68:117" ht="15" hidden="1" customHeight="1">
      <c r="BP4685" s="236">
        <f ca="1"/>
        <v>3.2409722222222199</v>
      </c>
      <c r="DL4685" s="1"/>
      <c r="DM4685" s="1"/>
    </row>
    <row r="4686" spans="68:117" ht="15" hidden="1" customHeight="1">
      <c r="BP4686" s="236">
        <f ca="1"/>
        <v>3.2416666666666698</v>
      </c>
      <c r="DL4686" s="1"/>
      <c r="DM4686" s="1"/>
    </row>
    <row r="4687" spans="68:117" ht="15" hidden="1" customHeight="1">
      <c r="BP4687" s="236">
        <f ca="1"/>
        <v>3.2423611111111099</v>
      </c>
      <c r="DL4687" s="1"/>
      <c r="DM4687" s="1"/>
    </row>
    <row r="4688" spans="68:117" ht="15" hidden="1" customHeight="1">
      <c r="BP4688" s="236">
        <f ca="1"/>
        <v>3.2430555555555598</v>
      </c>
      <c r="DL4688" s="1"/>
      <c r="DM4688" s="1"/>
    </row>
    <row r="4689" spans="68:117" ht="15" hidden="1" customHeight="1">
      <c r="BP4689" s="236">
        <f ca="1"/>
        <v>3.2437499999999999</v>
      </c>
      <c r="DL4689" s="1"/>
      <c r="DM4689" s="1"/>
    </row>
    <row r="4690" spans="68:117" ht="15" hidden="1" customHeight="1">
      <c r="BP4690" s="236">
        <f ca="1"/>
        <v>3.24444444444444</v>
      </c>
      <c r="DL4690" s="1"/>
      <c r="DM4690" s="1"/>
    </row>
    <row r="4691" spans="68:117" ht="15" hidden="1" customHeight="1">
      <c r="BP4691" s="236">
        <f ca="1"/>
        <v>3.2451388888888899</v>
      </c>
      <c r="DL4691" s="1"/>
      <c r="DM4691" s="1"/>
    </row>
    <row r="4692" spans="68:117" ht="15" hidden="1" customHeight="1">
      <c r="BP4692" s="236">
        <f ca="1"/>
        <v>3.24583333333333</v>
      </c>
      <c r="DL4692" s="1"/>
      <c r="DM4692" s="1"/>
    </row>
    <row r="4693" spans="68:117" ht="15" hidden="1" customHeight="1">
      <c r="BP4693" s="236">
        <f ca="1"/>
        <v>3.2465277777777799</v>
      </c>
      <c r="DL4693" s="1"/>
      <c r="DM4693" s="1"/>
    </row>
    <row r="4694" spans="68:117" ht="15" hidden="1" customHeight="1">
      <c r="BP4694" s="236">
        <f ca="1"/>
        <v>3.24722222222222</v>
      </c>
      <c r="DL4694" s="1"/>
      <c r="DM4694" s="1"/>
    </row>
    <row r="4695" spans="68:117" ht="15" hidden="1" customHeight="1">
      <c r="BP4695" s="236">
        <f ca="1"/>
        <v>3.2479166666666699</v>
      </c>
      <c r="DL4695" s="1"/>
      <c r="DM4695" s="1"/>
    </row>
    <row r="4696" spans="68:117" ht="15" hidden="1" customHeight="1">
      <c r="BP4696" s="236">
        <f ca="1"/>
        <v>3.24861111111111</v>
      </c>
      <c r="DL4696" s="1"/>
      <c r="DM4696" s="1"/>
    </row>
    <row r="4697" spans="68:117" ht="15" hidden="1" customHeight="1">
      <c r="BP4697" s="236">
        <f ca="1"/>
        <v>3.2493055555555599</v>
      </c>
      <c r="DL4697" s="1"/>
      <c r="DM4697" s="1"/>
    </row>
    <row r="4698" spans="68:117" ht="15" hidden="1" customHeight="1">
      <c r="BP4698" s="236">
        <f ca="1"/>
        <v>3.25</v>
      </c>
      <c r="DL4698" s="1"/>
      <c r="DM4698" s="1"/>
    </row>
    <row r="4699" spans="68:117" ht="15" hidden="1" customHeight="1">
      <c r="BP4699" s="236">
        <f ca="1"/>
        <v>3.2506944444444401</v>
      </c>
      <c r="DL4699" s="1"/>
      <c r="DM4699" s="1"/>
    </row>
    <row r="4700" spans="68:117" ht="15" hidden="1" customHeight="1">
      <c r="BP4700" s="236">
        <f ca="1"/>
        <v>3.25138888888889</v>
      </c>
      <c r="DL4700" s="1"/>
      <c r="DM4700" s="1"/>
    </row>
    <row r="4701" spans="68:117" ht="15" hidden="1" customHeight="1">
      <c r="BP4701" s="236">
        <f ca="1"/>
        <v>3.2520833333333301</v>
      </c>
      <c r="DL4701" s="1"/>
      <c r="DM4701" s="1"/>
    </row>
    <row r="4702" spans="68:117" ht="15" hidden="1" customHeight="1">
      <c r="BP4702" s="236">
        <f ca="1"/>
        <v>3.25277777777778</v>
      </c>
      <c r="DL4702" s="1"/>
      <c r="DM4702" s="1"/>
    </row>
    <row r="4703" spans="68:117" ht="15" hidden="1" customHeight="1">
      <c r="BP4703" s="236">
        <f ca="1"/>
        <v>3.2534722222222201</v>
      </c>
      <c r="DL4703" s="1"/>
      <c r="DM4703" s="1"/>
    </row>
    <row r="4704" spans="68:117" ht="15" hidden="1" customHeight="1">
      <c r="BP4704" s="236">
        <f ca="1"/>
        <v>3.25416666666667</v>
      </c>
      <c r="DL4704" s="1"/>
      <c r="DM4704" s="1"/>
    </row>
    <row r="4705" spans="68:117" ht="15" hidden="1" customHeight="1">
      <c r="BP4705" s="236">
        <f ca="1"/>
        <v>3.2548611111111101</v>
      </c>
      <c r="DL4705" s="1"/>
      <c r="DM4705" s="1"/>
    </row>
    <row r="4706" spans="68:117" ht="15" hidden="1" customHeight="1">
      <c r="BP4706" s="236">
        <f ca="1"/>
        <v>3.25555555555556</v>
      </c>
      <c r="DL4706" s="1"/>
      <c r="DM4706" s="1"/>
    </row>
    <row r="4707" spans="68:117" ht="15" hidden="1" customHeight="1">
      <c r="BP4707" s="236">
        <f ca="1"/>
        <v>3.2562500000000001</v>
      </c>
      <c r="DL4707" s="1"/>
      <c r="DM4707" s="1"/>
    </row>
    <row r="4708" spans="68:117" ht="15" hidden="1" customHeight="1">
      <c r="BP4708" s="236">
        <f ca="1"/>
        <v>3.2569444444444402</v>
      </c>
      <c r="DL4708" s="1"/>
      <c r="DM4708" s="1"/>
    </row>
    <row r="4709" spans="68:117" ht="15" hidden="1" customHeight="1">
      <c r="BP4709" s="236">
        <f ca="1"/>
        <v>3.2576388888888901</v>
      </c>
      <c r="DL4709" s="1"/>
      <c r="DM4709" s="1"/>
    </row>
    <row r="4710" spans="68:117" ht="15" hidden="1" customHeight="1">
      <c r="BP4710" s="236">
        <f ca="1"/>
        <v>3.2583333333333302</v>
      </c>
      <c r="DL4710" s="1"/>
      <c r="DM4710" s="1"/>
    </row>
    <row r="4711" spans="68:117" ht="15" hidden="1" customHeight="1">
      <c r="BP4711" s="236">
        <f ca="1"/>
        <v>3.2590277777777801</v>
      </c>
      <c r="DL4711" s="1"/>
      <c r="DM4711" s="1"/>
    </row>
    <row r="4712" spans="68:117" ht="15" hidden="1" customHeight="1">
      <c r="BP4712" s="236">
        <f ca="1"/>
        <v>3.2597222222222202</v>
      </c>
      <c r="DL4712" s="1"/>
      <c r="DM4712" s="1"/>
    </row>
    <row r="4713" spans="68:117" ht="15" hidden="1" customHeight="1">
      <c r="BP4713" s="236">
        <f ca="1"/>
        <v>3.2604166666666701</v>
      </c>
      <c r="DL4713" s="1"/>
      <c r="DM4713" s="1"/>
    </row>
    <row r="4714" spans="68:117" ht="15" hidden="1" customHeight="1">
      <c r="BP4714" s="236">
        <f ca="1"/>
        <v>3.2611111111111102</v>
      </c>
      <c r="DL4714" s="1"/>
      <c r="DM4714" s="1"/>
    </row>
    <row r="4715" spans="68:117" ht="15" hidden="1" customHeight="1">
      <c r="BP4715" s="236">
        <f ca="1"/>
        <v>3.2618055555555601</v>
      </c>
      <c r="DL4715" s="1"/>
      <c r="DM4715" s="1"/>
    </row>
    <row r="4716" spans="68:117" ht="15" hidden="1" customHeight="1">
      <c r="BP4716" s="236">
        <f ca="1"/>
        <v>3.2625000000000002</v>
      </c>
      <c r="DL4716" s="1"/>
      <c r="DM4716" s="1"/>
    </row>
    <row r="4717" spans="68:117" ht="15" hidden="1" customHeight="1">
      <c r="BP4717" s="236">
        <f ca="1"/>
        <v>3.2631944444444398</v>
      </c>
      <c r="DL4717" s="1"/>
      <c r="DM4717" s="1"/>
    </row>
    <row r="4718" spans="68:117" ht="15" hidden="1" customHeight="1">
      <c r="BP4718" s="236">
        <f ca="1"/>
        <v>3.2638888888888902</v>
      </c>
      <c r="DL4718" s="1"/>
      <c r="DM4718" s="1"/>
    </row>
    <row r="4719" spans="68:117" ht="15" hidden="1" customHeight="1">
      <c r="BP4719" s="236">
        <f ca="1"/>
        <v>3.2645833333333298</v>
      </c>
      <c r="DL4719" s="1"/>
      <c r="DM4719" s="1"/>
    </row>
    <row r="4720" spans="68:117" ht="15" hidden="1" customHeight="1">
      <c r="BP4720" s="236">
        <f ca="1"/>
        <v>3.2652777777777802</v>
      </c>
      <c r="DL4720" s="1"/>
      <c r="DM4720" s="1"/>
    </row>
    <row r="4721" spans="68:117" ht="15" hidden="1" customHeight="1">
      <c r="BP4721" s="236">
        <f ca="1"/>
        <v>3.2659722222222198</v>
      </c>
      <c r="DL4721" s="1"/>
      <c r="DM4721" s="1"/>
    </row>
    <row r="4722" spans="68:117" ht="15" hidden="1" customHeight="1">
      <c r="BP4722" s="236">
        <f ca="1"/>
        <v>3.2666666666666702</v>
      </c>
      <c r="DL4722" s="1"/>
      <c r="DM4722" s="1"/>
    </row>
    <row r="4723" spans="68:117" ht="15" hidden="1" customHeight="1">
      <c r="BP4723" s="236">
        <f ca="1"/>
        <v>3.2673611111111098</v>
      </c>
      <c r="DL4723" s="1"/>
      <c r="DM4723" s="1"/>
    </row>
    <row r="4724" spans="68:117" ht="15" hidden="1" customHeight="1">
      <c r="BP4724" s="236">
        <f ca="1"/>
        <v>3.2680555555555602</v>
      </c>
      <c r="DL4724" s="1"/>
      <c r="DM4724" s="1"/>
    </row>
    <row r="4725" spans="68:117" ht="15" hidden="1" customHeight="1">
      <c r="BP4725" s="236">
        <f ca="1"/>
        <v>3.2687499999999998</v>
      </c>
      <c r="DL4725" s="1"/>
      <c r="DM4725" s="1"/>
    </row>
    <row r="4726" spans="68:117" ht="15" hidden="1" customHeight="1">
      <c r="BP4726" s="236">
        <f ca="1"/>
        <v>3.2694444444444399</v>
      </c>
      <c r="DL4726" s="1"/>
      <c r="DM4726" s="1"/>
    </row>
    <row r="4727" spans="68:117" ht="15" hidden="1" customHeight="1">
      <c r="BP4727" s="236">
        <f ca="1"/>
        <v>3.2701388888888898</v>
      </c>
      <c r="DL4727" s="1"/>
      <c r="DM4727" s="1"/>
    </row>
    <row r="4728" spans="68:117" ht="15" hidden="1" customHeight="1">
      <c r="BP4728" s="236">
        <f ca="1"/>
        <v>3.2708333333333299</v>
      </c>
      <c r="DL4728" s="1"/>
      <c r="DM4728" s="1"/>
    </row>
    <row r="4729" spans="68:117" ht="15" hidden="1" customHeight="1">
      <c r="BP4729" s="236">
        <f ca="1"/>
        <v>3.2715277777777798</v>
      </c>
      <c r="DL4729" s="1"/>
      <c r="DM4729" s="1"/>
    </row>
    <row r="4730" spans="68:117" ht="15" hidden="1" customHeight="1">
      <c r="BP4730" s="236">
        <f ca="1"/>
        <v>3.2722222222222199</v>
      </c>
      <c r="DL4730" s="1"/>
      <c r="DM4730" s="1"/>
    </row>
    <row r="4731" spans="68:117" ht="15" hidden="1" customHeight="1">
      <c r="BP4731" s="236">
        <f ca="1"/>
        <v>3.2729166666666698</v>
      </c>
      <c r="DL4731" s="1"/>
      <c r="DM4731" s="1"/>
    </row>
    <row r="4732" spans="68:117" ht="15" hidden="1" customHeight="1">
      <c r="BP4732" s="236">
        <f ca="1"/>
        <v>3.2736111111111099</v>
      </c>
      <c r="DL4732" s="1"/>
      <c r="DM4732" s="1"/>
    </row>
    <row r="4733" spans="68:117" ht="15" hidden="1" customHeight="1">
      <c r="BP4733" s="236">
        <f ca="1"/>
        <v>3.2743055555555598</v>
      </c>
      <c r="DL4733" s="1"/>
      <c r="DM4733" s="1"/>
    </row>
    <row r="4734" spans="68:117" ht="15" hidden="1" customHeight="1">
      <c r="BP4734" s="236">
        <f ca="1"/>
        <v>3.2749999999999999</v>
      </c>
      <c r="DL4734" s="1"/>
      <c r="DM4734" s="1"/>
    </row>
    <row r="4735" spans="68:117" ht="15" hidden="1" customHeight="1">
      <c r="BP4735" s="236">
        <f ca="1"/>
        <v>3.27569444444444</v>
      </c>
      <c r="DL4735" s="1"/>
      <c r="DM4735" s="1"/>
    </row>
    <row r="4736" spans="68:117" ht="15" hidden="1" customHeight="1">
      <c r="BP4736" s="236">
        <f ca="1"/>
        <v>3.2763888888888899</v>
      </c>
      <c r="DL4736" s="1"/>
      <c r="DM4736" s="1"/>
    </row>
    <row r="4737" spans="68:117" ht="15" hidden="1" customHeight="1">
      <c r="BP4737" s="236">
        <f ca="1"/>
        <v>3.27708333333333</v>
      </c>
      <c r="DL4737" s="1"/>
      <c r="DM4737" s="1"/>
    </row>
    <row r="4738" spans="68:117" ht="15" hidden="1" customHeight="1">
      <c r="BP4738" s="236">
        <f ca="1"/>
        <v>3.2777777777777799</v>
      </c>
      <c r="DL4738" s="1"/>
      <c r="DM4738" s="1"/>
    </row>
    <row r="4739" spans="68:117" ht="15" hidden="1" customHeight="1">
      <c r="BP4739" s="236">
        <f ca="1"/>
        <v>3.27847222222222</v>
      </c>
      <c r="DL4739" s="1"/>
      <c r="DM4739" s="1"/>
    </row>
    <row r="4740" spans="68:117" ht="15" hidden="1" customHeight="1">
      <c r="BP4740" s="236">
        <f ca="1"/>
        <v>3.2791666666666699</v>
      </c>
      <c r="DL4740" s="1"/>
      <c r="DM4740" s="1"/>
    </row>
    <row r="4741" spans="68:117" ht="15" hidden="1" customHeight="1">
      <c r="BP4741" s="236">
        <f ca="1"/>
        <v>3.27986111111111</v>
      </c>
      <c r="DL4741" s="1"/>
      <c r="DM4741" s="1"/>
    </row>
    <row r="4742" spans="68:117" ht="15" hidden="1" customHeight="1">
      <c r="BP4742" s="236">
        <f ca="1"/>
        <v>3.2805555555555599</v>
      </c>
      <c r="DL4742" s="1"/>
      <c r="DM4742" s="1"/>
    </row>
    <row r="4743" spans="68:117" ht="15" hidden="1" customHeight="1">
      <c r="BP4743" s="236">
        <f ca="1"/>
        <v>3.28125</v>
      </c>
      <c r="DL4743" s="1"/>
      <c r="DM4743" s="1"/>
    </row>
    <row r="4744" spans="68:117" ht="15" hidden="1" customHeight="1">
      <c r="BP4744" s="236">
        <f ca="1"/>
        <v>3.2819444444444401</v>
      </c>
      <c r="DL4744" s="1"/>
      <c r="DM4744" s="1"/>
    </row>
    <row r="4745" spans="68:117" ht="15" hidden="1" customHeight="1">
      <c r="BP4745" s="236">
        <f ca="1"/>
        <v>3.28263888888889</v>
      </c>
      <c r="DL4745" s="1"/>
      <c r="DM4745" s="1"/>
    </row>
    <row r="4746" spans="68:117" ht="15" hidden="1" customHeight="1">
      <c r="BP4746" s="236">
        <f ca="1"/>
        <v>3.2833333333333301</v>
      </c>
      <c r="DL4746" s="1"/>
      <c r="DM4746" s="1"/>
    </row>
    <row r="4747" spans="68:117" ht="15" hidden="1" customHeight="1">
      <c r="BP4747" s="236">
        <f ca="1"/>
        <v>3.28402777777778</v>
      </c>
      <c r="DL4747" s="1"/>
      <c r="DM4747" s="1"/>
    </row>
    <row r="4748" spans="68:117" ht="15" hidden="1" customHeight="1">
      <c r="BP4748" s="236">
        <f ca="1"/>
        <v>3.2847222222222201</v>
      </c>
      <c r="DL4748" s="1"/>
      <c r="DM4748" s="1"/>
    </row>
    <row r="4749" spans="68:117" ht="15" hidden="1" customHeight="1">
      <c r="BP4749" s="236">
        <f ca="1"/>
        <v>3.28541666666667</v>
      </c>
      <c r="DL4749" s="1"/>
      <c r="DM4749" s="1"/>
    </row>
    <row r="4750" spans="68:117" ht="15" hidden="1" customHeight="1">
      <c r="BP4750" s="236">
        <f ca="1"/>
        <v>3.2861111111111101</v>
      </c>
      <c r="DL4750" s="1"/>
      <c r="DM4750" s="1"/>
    </row>
    <row r="4751" spans="68:117" ht="15" hidden="1" customHeight="1">
      <c r="BP4751" s="236">
        <f ca="1"/>
        <v>3.28680555555556</v>
      </c>
      <c r="DL4751" s="1"/>
      <c r="DM4751" s="1"/>
    </row>
    <row r="4752" spans="68:117" ht="15" hidden="1" customHeight="1">
      <c r="BP4752" s="236">
        <f ca="1"/>
        <v>3.2875000000000001</v>
      </c>
      <c r="DL4752" s="1"/>
      <c r="DM4752" s="1"/>
    </row>
    <row r="4753" spans="68:117" ht="15" hidden="1" customHeight="1">
      <c r="BP4753" s="236">
        <f ca="1"/>
        <v>3.2881944444444402</v>
      </c>
      <c r="DL4753" s="1"/>
      <c r="DM4753" s="1"/>
    </row>
    <row r="4754" spans="68:117" ht="15" hidden="1" customHeight="1">
      <c r="BP4754" s="236">
        <f ca="1"/>
        <v>3.2888888888888901</v>
      </c>
      <c r="DL4754" s="1"/>
      <c r="DM4754" s="1"/>
    </row>
    <row r="4755" spans="68:117" ht="15" hidden="1" customHeight="1">
      <c r="BP4755" s="236">
        <f ca="1"/>
        <v>3.2895833333333302</v>
      </c>
      <c r="DL4755" s="1"/>
      <c r="DM4755" s="1"/>
    </row>
    <row r="4756" spans="68:117" ht="15" hidden="1" customHeight="1">
      <c r="BP4756" s="236">
        <f ca="1"/>
        <v>3.2902777777777801</v>
      </c>
      <c r="DL4756" s="1"/>
      <c r="DM4756" s="1"/>
    </row>
    <row r="4757" spans="68:117" ht="15" hidden="1" customHeight="1">
      <c r="BP4757" s="236">
        <f ca="1"/>
        <v>3.2909722222222202</v>
      </c>
      <c r="DL4757" s="1"/>
      <c r="DM4757" s="1"/>
    </row>
    <row r="4758" spans="68:117" ht="15" hidden="1" customHeight="1">
      <c r="BP4758" s="236">
        <f ca="1"/>
        <v>3.2916666666666701</v>
      </c>
      <c r="DL4758" s="1"/>
      <c r="DM4758" s="1"/>
    </row>
    <row r="4759" spans="68:117" ht="15" hidden="1" customHeight="1">
      <c r="BP4759" s="236">
        <f ca="1"/>
        <v>3.2923611111111102</v>
      </c>
      <c r="DL4759" s="1"/>
      <c r="DM4759" s="1"/>
    </row>
    <row r="4760" spans="68:117" ht="15" hidden="1" customHeight="1">
      <c r="BP4760" s="236">
        <f ca="1"/>
        <v>3.2930555555555601</v>
      </c>
      <c r="DL4760" s="1"/>
      <c r="DM4760" s="1"/>
    </row>
    <row r="4761" spans="68:117" ht="15" hidden="1" customHeight="1">
      <c r="BP4761" s="236">
        <f ca="1"/>
        <v>3.2937500000000002</v>
      </c>
      <c r="DL4761" s="1"/>
      <c r="DM4761" s="1"/>
    </row>
    <row r="4762" spans="68:117" ht="15" hidden="1" customHeight="1">
      <c r="BP4762" s="236">
        <f ca="1"/>
        <v>3.2944444444444398</v>
      </c>
      <c r="DL4762" s="1"/>
      <c r="DM4762" s="1"/>
    </row>
    <row r="4763" spans="68:117" ht="15" hidden="1" customHeight="1">
      <c r="BP4763" s="236">
        <f ca="1"/>
        <v>3.2951388888888902</v>
      </c>
      <c r="DL4763" s="1"/>
      <c r="DM4763" s="1"/>
    </row>
    <row r="4764" spans="68:117" ht="15" hidden="1" customHeight="1">
      <c r="BP4764" s="236">
        <f ca="1"/>
        <v>3.2958333333333298</v>
      </c>
      <c r="DL4764" s="1"/>
      <c r="DM4764" s="1"/>
    </row>
    <row r="4765" spans="68:117" ht="15" hidden="1" customHeight="1">
      <c r="BP4765" s="236">
        <f ca="1"/>
        <v>3.2965277777777802</v>
      </c>
      <c r="DL4765" s="1"/>
      <c r="DM4765" s="1"/>
    </row>
    <row r="4766" spans="68:117" ht="15" hidden="1" customHeight="1">
      <c r="BP4766" s="236">
        <f ca="1"/>
        <v>3.2972222222222198</v>
      </c>
      <c r="DL4766" s="1"/>
      <c r="DM4766" s="1"/>
    </row>
    <row r="4767" spans="68:117" ht="15" hidden="1" customHeight="1">
      <c r="BP4767" s="236">
        <f ca="1"/>
        <v>3.2979166666666702</v>
      </c>
      <c r="DL4767" s="1"/>
      <c r="DM4767" s="1"/>
    </row>
    <row r="4768" spans="68:117" ht="15" hidden="1" customHeight="1">
      <c r="BP4768" s="236">
        <f ca="1"/>
        <v>3.2986111111111098</v>
      </c>
      <c r="DL4768" s="1"/>
      <c r="DM4768" s="1"/>
    </row>
    <row r="4769" spans="68:117" ht="15" hidden="1" customHeight="1">
      <c r="BP4769" s="236">
        <f ca="1"/>
        <v>3.2993055555555602</v>
      </c>
      <c r="DL4769" s="1"/>
      <c r="DM4769" s="1"/>
    </row>
    <row r="4770" spans="68:117" ht="15" hidden="1" customHeight="1">
      <c r="BP4770" s="236">
        <f ca="1"/>
        <v>3.3</v>
      </c>
      <c r="DL4770" s="1"/>
      <c r="DM4770" s="1"/>
    </row>
    <row r="4771" spans="68:117" ht="15" hidden="1" customHeight="1">
      <c r="BP4771" s="236">
        <f ca="1"/>
        <v>3.3006944444444399</v>
      </c>
      <c r="DL4771" s="1"/>
      <c r="DM4771" s="1"/>
    </row>
    <row r="4772" spans="68:117" ht="15" hidden="1" customHeight="1">
      <c r="BP4772" s="236">
        <f ca="1"/>
        <v>3.3013888888888898</v>
      </c>
      <c r="DL4772" s="1"/>
      <c r="DM4772" s="1"/>
    </row>
    <row r="4773" spans="68:117" ht="15" hidden="1" customHeight="1">
      <c r="BP4773" s="236">
        <f ca="1"/>
        <v>3.3020833333333299</v>
      </c>
      <c r="DL4773" s="1"/>
      <c r="DM4773" s="1"/>
    </row>
    <row r="4774" spans="68:117" ht="15" hidden="1" customHeight="1">
      <c r="BP4774" s="236">
        <f ca="1"/>
        <v>3.3027777777777798</v>
      </c>
      <c r="DL4774" s="1"/>
      <c r="DM4774" s="1"/>
    </row>
    <row r="4775" spans="68:117" ht="15" hidden="1" customHeight="1">
      <c r="BP4775" s="236">
        <f ca="1"/>
        <v>3.3034722222222199</v>
      </c>
      <c r="DL4775" s="1"/>
      <c r="DM4775" s="1"/>
    </row>
    <row r="4776" spans="68:117" ht="15" hidden="1" customHeight="1">
      <c r="BP4776" s="236">
        <f ca="1"/>
        <v>3.3041666666666698</v>
      </c>
      <c r="DL4776" s="1"/>
      <c r="DM4776" s="1"/>
    </row>
    <row r="4777" spans="68:117" ht="15" hidden="1" customHeight="1">
      <c r="BP4777" s="236">
        <f ca="1"/>
        <v>3.3048611111111099</v>
      </c>
      <c r="DL4777" s="1"/>
      <c r="DM4777" s="1"/>
    </row>
    <row r="4778" spans="68:117" ht="15" hidden="1" customHeight="1">
      <c r="BP4778" s="236">
        <f ca="1"/>
        <v>3.3055555555555598</v>
      </c>
      <c r="DL4778" s="1"/>
      <c r="DM4778" s="1"/>
    </row>
    <row r="4779" spans="68:117" ht="15" hidden="1" customHeight="1">
      <c r="BP4779" s="236">
        <f ca="1"/>
        <v>3.3062499999999999</v>
      </c>
      <c r="DL4779" s="1"/>
      <c r="DM4779" s="1"/>
    </row>
    <row r="4780" spans="68:117" ht="15" hidden="1" customHeight="1">
      <c r="BP4780" s="236">
        <f ca="1"/>
        <v>3.30694444444444</v>
      </c>
      <c r="DL4780" s="1"/>
      <c r="DM4780" s="1"/>
    </row>
    <row r="4781" spans="68:117" ht="15" hidden="1" customHeight="1">
      <c r="BP4781" s="236">
        <f ca="1"/>
        <v>3.3076388888888899</v>
      </c>
      <c r="DL4781" s="1"/>
      <c r="DM4781" s="1"/>
    </row>
    <row r="4782" spans="68:117" ht="15" hidden="1" customHeight="1">
      <c r="BP4782" s="236">
        <f ca="1"/>
        <v>3.30833333333333</v>
      </c>
      <c r="DL4782" s="1"/>
      <c r="DM4782" s="1"/>
    </row>
    <row r="4783" spans="68:117" ht="15" hidden="1" customHeight="1">
      <c r="BP4783" s="236">
        <f ca="1"/>
        <v>3.3090277777777799</v>
      </c>
      <c r="DL4783" s="1"/>
      <c r="DM4783" s="1"/>
    </row>
    <row r="4784" spans="68:117" ht="15" hidden="1" customHeight="1">
      <c r="BP4784" s="236">
        <f ca="1"/>
        <v>3.30972222222222</v>
      </c>
      <c r="DL4784" s="1"/>
      <c r="DM4784" s="1"/>
    </row>
    <row r="4785" spans="68:117" ht="15" hidden="1" customHeight="1">
      <c r="BP4785" s="236">
        <f ca="1"/>
        <v>3.3104166666666699</v>
      </c>
      <c r="DL4785" s="1"/>
      <c r="DM4785" s="1"/>
    </row>
    <row r="4786" spans="68:117" ht="15" hidden="1" customHeight="1">
      <c r="BP4786" s="236">
        <f ca="1"/>
        <v>3.31111111111111</v>
      </c>
      <c r="DL4786" s="1"/>
      <c r="DM4786" s="1"/>
    </row>
    <row r="4787" spans="68:117" ht="15" hidden="1" customHeight="1">
      <c r="BP4787" s="236">
        <f ca="1"/>
        <v>3.3118055555555599</v>
      </c>
      <c r="DL4787" s="1"/>
      <c r="DM4787" s="1"/>
    </row>
    <row r="4788" spans="68:117" ht="15" hidden="1" customHeight="1">
      <c r="BP4788" s="236">
        <f ca="1"/>
        <v>3.3125</v>
      </c>
      <c r="DL4788" s="1"/>
      <c r="DM4788" s="1"/>
    </row>
    <row r="4789" spans="68:117" ht="15" hidden="1" customHeight="1">
      <c r="BP4789" s="236">
        <f ca="1"/>
        <v>3.3131944444444401</v>
      </c>
      <c r="DL4789" s="1"/>
      <c r="DM4789" s="1"/>
    </row>
    <row r="4790" spans="68:117" ht="15" hidden="1" customHeight="1">
      <c r="BP4790" s="236">
        <f ca="1"/>
        <v>3.31388888888889</v>
      </c>
      <c r="DL4790" s="1"/>
      <c r="DM4790" s="1"/>
    </row>
    <row r="4791" spans="68:117" ht="15" hidden="1" customHeight="1">
      <c r="BP4791" s="236">
        <f ca="1"/>
        <v>3.3145833333333301</v>
      </c>
      <c r="DL4791" s="1"/>
      <c r="DM4791" s="1"/>
    </row>
    <row r="4792" spans="68:117" ht="15" hidden="1" customHeight="1">
      <c r="BP4792" s="236">
        <f ca="1"/>
        <v>3.31527777777778</v>
      </c>
      <c r="DL4792" s="1"/>
      <c r="DM4792" s="1"/>
    </row>
    <row r="4793" spans="68:117" ht="15" hidden="1" customHeight="1">
      <c r="BP4793" s="236">
        <f ca="1"/>
        <v>3.3159722222222201</v>
      </c>
      <c r="DL4793" s="1"/>
      <c r="DM4793" s="1"/>
    </row>
    <row r="4794" spans="68:117" ht="15" hidden="1" customHeight="1">
      <c r="BP4794" s="236">
        <f ca="1"/>
        <v>3.31666666666667</v>
      </c>
      <c r="DL4794" s="1"/>
      <c r="DM4794" s="1"/>
    </row>
    <row r="4795" spans="68:117" ht="15" hidden="1" customHeight="1">
      <c r="BP4795" s="236">
        <f ca="1"/>
        <v>3.3173611111111101</v>
      </c>
      <c r="DL4795" s="1"/>
      <c r="DM4795" s="1"/>
    </row>
    <row r="4796" spans="68:117" ht="15" hidden="1" customHeight="1">
      <c r="BP4796" s="236">
        <f ca="1"/>
        <v>3.31805555555556</v>
      </c>
      <c r="DL4796" s="1"/>
      <c r="DM4796" s="1"/>
    </row>
    <row r="4797" spans="68:117" ht="15" hidden="1" customHeight="1">
      <c r="BP4797" s="236">
        <f ca="1"/>
        <v>3.3187500000000001</v>
      </c>
      <c r="DL4797" s="1"/>
      <c r="DM4797" s="1"/>
    </row>
    <row r="4798" spans="68:117" ht="15" hidden="1" customHeight="1">
      <c r="BP4798" s="236">
        <f ca="1"/>
        <v>3.3194444444444402</v>
      </c>
      <c r="DL4798" s="1"/>
      <c r="DM4798" s="1"/>
    </row>
    <row r="4799" spans="68:117" ht="15" hidden="1" customHeight="1">
      <c r="BP4799" s="236">
        <f ca="1"/>
        <v>3.3201388888888901</v>
      </c>
      <c r="DL4799" s="1"/>
      <c r="DM4799" s="1"/>
    </row>
    <row r="4800" spans="68:117" ht="15" hidden="1" customHeight="1">
      <c r="BP4800" s="236">
        <f ca="1"/>
        <v>3.3208333333333302</v>
      </c>
      <c r="DL4800" s="1"/>
      <c r="DM4800" s="1"/>
    </row>
    <row r="4801" spans="68:117" ht="15" hidden="1" customHeight="1">
      <c r="BP4801" s="236">
        <f ca="1"/>
        <v>3.3215277777777801</v>
      </c>
      <c r="DL4801" s="1"/>
      <c r="DM4801" s="1"/>
    </row>
    <row r="4802" spans="68:117" ht="15" hidden="1" customHeight="1">
      <c r="BP4802" s="236">
        <f ca="1"/>
        <v>3.3222222222222202</v>
      </c>
      <c r="DL4802" s="1"/>
      <c r="DM4802" s="1"/>
    </row>
    <row r="4803" spans="68:117" ht="15" hidden="1" customHeight="1">
      <c r="BP4803" s="236">
        <f ca="1"/>
        <v>3.3229166666666701</v>
      </c>
      <c r="DL4803" s="1"/>
      <c r="DM4803" s="1"/>
    </row>
    <row r="4804" spans="68:117" ht="15" hidden="1" customHeight="1">
      <c r="BP4804" s="236">
        <f ca="1"/>
        <v>3.3236111111111102</v>
      </c>
      <c r="DL4804" s="1"/>
      <c r="DM4804" s="1"/>
    </row>
    <row r="4805" spans="68:117" ht="15" hidden="1" customHeight="1">
      <c r="BP4805" s="236">
        <f ca="1"/>
        <v>3.3243055555555601</v>
      </c>
      <c r="DL4805" s="1"/>
      <c r="DM4805" s="1"/>
    </row>
    <row r="4806" spans="68:117" ht="15" hidden="1" customHeight="1">
      <c r="BP4806" s="236">
        <f ca="1"/>
        <v>3.3250000000000002</v>
      </c>
      <c r="DL4806" s="1"/>
      <c r="DM4806" s="1"/>
    </row>
    <row r="4807" spans="68:117" ht="15" hidden="1" customHeight="1">
      <c r="BP4807" s="236">
        <f ca="1"/>
        <v>3.3256944444444398</v>
      </c>
      <c r="DL4807" s="1"/>
      <c r="DM4807" s="1"/>
    </row>
    <row r="4808" spans="68:117" ht="15" hidden="1" customHeight="1">
      <c r="BP4808" s="236">
        <f ca="1"/>
        <v>3.3263888888888902</v>
      </c>
      <c r="DL4808" s="1"/>
      <c r="DM4808" s="1"/>
    </row>
    <row r="4809" spans="68:117" ht="15" hidden="1" customHeight="1">
      <c r="BP4809" s="236">
        <f ca="1"/>
        <v>3.3270833333333298</v>
      </c>
      <c r="DL4809" s="1"/>
      <c r="DM4809" s="1"/>
    </row>
    <row r="4810" spans="68:117" ht="15" hidden="1" customHeight="1">
      <c r="BP4810" s="236">
        <f ca="1"/>
        <v>3.3277777777777802</v>
      </c>
      <c r="DL4810" s="1"/>
      <c r="DM4810" s="1"/>
    </row>
    <row r="4811" spans="68:117" ht="15" hidden="1" customHeight="1">
      <c r="BP4811" s="236">
        <f ca="1"/>
        <v>3.3284722222222198</v>
      </c>
      <c r="DL4811" s="1"/>
      <c r="DM4811" s="1"/>
    </row>
    <row r="4812" spans="68:117" ht="15" hidden="1" customHeight="1">
      <c r="BP4812" s="236">
        <f ca="1"/>
        <v>3.3291666666666702</v>
      </c>
      <c r="DL4812" s="1"/>
      <c r="DM4812" s="1"/>
    </row>
    <row r="4813" spans="68:117" ht="15" hidden="1" customHeight="1">
      <c r="BP4813" s="236">
        <f ca="1"/>
        <v>3.3298611111111098</v>
      </c>
      <c r="DL4813" s="1"/>
      <c r="DM4813" s="1"/>
    </row>
    <row r="4814" spans="68:117" ht="15" hidden="1" customHeight="1">
      <c r="BP4814" s="236">
        <f ca="1"/>
        <v>3.3305555555555602</v>
      </c>
      <c r="DL4814" s="1"/>
      <c r="DM4814" s="1"/>
    </row>
    <row r="4815" spans="68:117" ht="15" hidden="1" customHeight="1">
      <c r="BP4815" s="236">
        <f ca="1"/>
        <v>3.3312499999999998</v>
      </c>
      <c r="DL4815" s="1"/>
      <c r="DM4815" s="1"/>
    </row>
    <row r="4816" spans="68:117" ht="15" hidden="1" customHeight="1">
      <c r="BP4816" s="236">
        <f ca="1"/>
        <v>3.3319444444444399</v>
      </c>
      <c r="DL4816" s="1"/>
      <c r="DM4816" s="1"/>
    </row>
    <row r="4817" spans="68:117" ht="15" hidden="1" customHeight="1">
      <c r="BP4817" s="236">
        <f ca="1"/>
        <v>3.3326388888888898</v>
      </c>
      <c r="DL4817" s="1"/>
      <c r="DM4817" s="1"/>
    </row>
    <row r="4818" spans="68:117" ht="15" hidden="1" customHeight="1">
      <c r="BP4818" s="236">
        <f ca="1"/>
        <v>3.3333333333333299</v>
      </c>
      <c r="DL4818" s="1"/>
      <c r="DM4818" s="1"/>
    </row>
    <row r="4819" spans="68:117" ht="15" hidden="1" customHeight="1">
      <c r="BP4819" s="236">
        <f ca="1"/>
        <v>3.3340277777777798</v>
      </c>
      <c r="DL4819" s="1"/>
      <c r="DM4819" s="1"/>
    </row>
    <row r="4820" spans="68:117" ht="15" hidden="1" customHeight="1">
      <c r="BP4820" s="236">
        <f ca="1"/>
        <v>3.3347222222222199</v>
      </c>
      <c r="DL4820" s="1"/>
      <c r="DM4820" s="1"/>
    </row>
    <row r="4821" spans="68:117" ht="15" hidden="1" customHeight="1">
      <c r="BP4821" s="236">
        <f ca="1"/>
        <v>3.3354166666666698</v>
      </c>
      <c r="DL4821" s="1"/>
      <c r="DM4821" s="1"/>
    </row>
    <row r="4822" spans="68:117" ht="15" hidden="1" customHeight="1">
      <c r="BP4822" s="236">
        <f ca="1"/>
        <v>3.3361111111111099</v>
      </c>
      <c r="DL4822" s="1"/>
      <c r="DM4822" s="1"/>
    </row>
    <row r="4823" spans="68:117" ht="15" hidden="1" customHeight="1">
      <c r="BP4823" s="236">
        <f ca="1"/>
        <v>3.3368055555555598</v>
      </c>
      <c r="DL4823" s="1"/>
      <c r="DM4823" s="1"/>
    </row>
    <row r="4824" spans="68:117" ht="15" hidden="1" customHeight="1">
      <c r="BP4824" s="236">
        <f ca="1"/>
        <v>3.3374999999999999</v>
      </c>
      <c r="DL4824" s="1"/>
      <c r="DM4824" s="1"/>
    </row>
    <row r="4825" spans="68:117" ht="15" hidden="1" customHeight="1">
      <c r="BP4825" s="236">
        <f ca="1"/>
        <v>3.33819444444444</v>
      </c>
      <c r="DL4825" s="1"/>
      <c r="DM4825" s="1"/>
    </row>
    <row r="4826" spans="68:117" ht="15" hidden="1" customHeight="1">
      <c r="BP4826" s="236">
        <f ca="1"/>
        <v>3.3388888888888899</v>
      </c>
      <c r="DL4826" s="1"/>
      <c r="DM4826" s="1"/>
    </row>
    <row r="4827" spans="68:117" ht="15" hidden="1" customHeight="1">
      <c r="BP4827" s="236">
        <f ca="1"/>
        <v>3.33958333333333</v>
      </c>
      <c r="DL4827" s="1"/>
      <c r="DM4827" s="1"/>
    </row>
    <row r="4828" spans="68:117" ht="15" hidden="1" customHeight="1">
      <c r="BP4828" s="236">
        <f ca="1"/>
        <v>3.3402777777777799</v>
      </c>
      <c r="DL4828" s="1"/>
      <c r="DM4828" s="1"/>
    </row>
    <row r="4829" spans="68:117" ht="15" hidden="1" customHeight="1">
      <c r="BP4829" s="236">
        <f ca="1"/>
        <v>3.34097222222222</v>
      </c>
      <c r="DL4829" s="1"/>
      <c r="DM4829" s="1"/>
    </row>
    <row r="4830" spans="68:117" ht="15" hidden="1" customHeight="1">
      <c r="BP4830" s="236">
        <f ca="1"/>
        <v>3.3416666666666699</v>
      </c>
      <c r="DL4830" s="1"/>
      <c r="DM4830" s="1"/>
    </row>
    <row r="4831" spans="68:117" ht="15" hidden="1" customHeight="1">
      <c r="BP4831" s="236">
        <f ca="1"/>
        <v>3.34236111111111</v>
      </c>
      <c r="DL4831" s="1"/>
      <c r="DM4831" s="1"/>
    </row>
    <row r="4832" spans="68:117" ht="15" hidden="1" customHeight="1">
      <c r="BP4832" s="236">
        <f ca="1"/>
        <v>3.3430555555555599</v>
      </c>
      <c r="DL4832" s="1"/>
      <c r="DM4832" s="1"/>
    </row>
    <row r="4833" spans="68:117" ht="15" hidden="1" customHeight="1">
      <c r="BP4833" s="236">
        <f ca="1"/>
        <v>3.34375</v>
      </c>
      <c r="DL4833" s="1"/>
      <c r="DM4833" s="1"/>
    </row>
    <row r="4834" spans="68:117" ht="15" hidden="1" customHeight="1">
      <c r="BP4834" s="236">
        <f ca="1"/>
        <v>3.3444444444444401</v>
      </c>
      <c r="DL4834" s="1"/>
      <c r="DM4834" s="1"/>
    </row>
    <row r="4835" spans="68:117" ht="15" hidden="1" customHeight="1">
      <c r="BP4835" s="236">
        <f ca="1"/>
        <v>3.34513888888889</v>
      </c>
      <c r="DL4835" s="1"/>
      <c r="DM4835" s="1"/>
    </row>
    <row r="4836" spans="68:117" ht="15" hidden="1" customHeight="1">
      <c r="BP4836" s="236">
        <f ca="1"/>
        <v>3.3458333333333301</v>
      </c>
      <c r="DL4836" s="1"/>
      <c r="DM4836" s="1"/>
    </row>
    <row r="4837" spans="68:117" ht="15" hidden="1" customHeight="1">
      <c r="BP4837" s="236">
        <f ca="1"/>
        <v>3.34652777777778</v>
      </c>
      <c r="DL4837" s="1"/>
      <c r="DM4837" s="1"/>
    </row>
    <row r="4838" spans="68:117" ht="15" hidden="1" customHeight="1">
      <c r="BP4838" s="236">
        <f ca="1"/>
        <v>3.3472222222222201</v>
      </c>
      <c r="DL4838" s="1"/>
      <c r="DM4838" s="1"/>
    </row>
    <row r="4839" spans="68:117" ht="15" hidden="1" customHeight="1">
      <c r="BP4839" s="236">
        <f ca="1"/>
        <v>3.34791666666667</v>
      </c>
      <c r="DL4839" s="1"/>
      <c r="DM4839" s="1"/>
    </row>
    <row r="4840" spans="68:117" ht="15" hidden="1" customHeight="1">
      <c r="BP4840" s="236">
        <f ca="1"/>
        <v>3.3486111111111101</v>
      </c>
      <c r="DL4840" s="1"/>
      <c r="DM4840" s="1"/>
    </row>
    <row r="4841" spans="68:117" ht="15" hidden="1" customHeight="1">
      <c r="BP4841" s="236">
        <f ca="1"/>
        <v>3.34930555555556</v>
      </c>
      <c r="DL4841" s="1"/>
      <c r="DM4841" s="1"/>
    </row>
    <row r="4842" spans="68:117" ht="15" hidden="1" customHeight="1">
      <c r="BP4842" s="236">
        <f ca="1"/>
        <v>3.35</v>
      </c>
      <c r="DL4842" s="1"/>
      <c r="DM4842" s="1"/>
    </row>
    <row r="4843" spans="68:117" ht="15" hidden="1" customHeight="1">
      <c r="BP4843" s="236">
        <f ca="1"/>
        <v>3.3506944444444402</v>
      </c>
      <c r="DL4843" s="1"/>
      <c r="DM4843" s="1"/>
    </row>
    <row r="4844" spans="68:117" ht="15" hidden="1" customHeight="1">
      <c r="BP4844" s="236">
        <f ca="1"/>
        <v>3.3513888888888901</v>
      </c>
      <c r="DL4844" s="1"/>
      <c r="DM4844" s="1"/>
    </row>
    <row r="4845" spans="68:117" ht="15" hidden="1" customHeight="1">
      <c r="BP4845" s="236">
        <f ca="1"/>
        <v>3.3520833333333302</v>
      </c>
      <c r="DL4845" s="1"/>
      <c r="DM4845" s="1"/>
    </row>
    <row r="4846" spans="68:117" ht="15" hidden="1" customHeight="1">
      <c r="BP4846" s="236">
        <f ca="1"/>
        <v>3.3527777777777801</v>
      </c>
      <c r="DL4846" s="1"/>
      <c r="DM4846" s="1"/>
    </row>
    <row r="4847" spans="68:117" ht="15" hidden="1" customHeight="1">
      <c r="BP4847" s="236">
        <f ca="1"/>
        <v>3.3534722222222202</v>
      </c>
      <c r="DL4847" s="1"/>
      <c r="DM4847" s="1"/>
    </row>
    <row r="4848" spans="68:117" ht="15" hidden="1" customHeight="1">
      <c r="BP4848" s="236">
        <f ca="1"/>
        <v>3.3541666666666701</v>
      </c>
      <c r="DL4848" s="1"/>
      <c r="DM4848" s="1"/>
    </row>
    <row r="4849" spans="68:117" ht="15" hidden="1" customHeight="1">
      <c r="BP4849" s="236">
        <f ca="1"/>
        <v>3.3548611111111102</v>
      </c>
      <c r="DL4849" s="1"/>
      <c r="DM4849" s="1"/>
    </row>
    <row r="4850" spans="68:117" ht="15" hidden="1" customHeight="1">
      <c r="BP4850" s="236">
        <f ca="1"/>
        <v>3.3555555555555601</v>
      </c>
      <c r="DL4850" s="1"/>
      <c r="DM4850" s="1"/>
    </row>
    <row r="4851" spans="68:117" ht="15" hidden="1" customHeight="1">
      <c r="BP4851" s="236">
        <f ca="1"/>
        <v>3.3562500000000002</v>
      </c>
      <c r="DL4851" s="1"/>
      <c r="DM4851" s="1"/>
    </row>
    <row r="4852" spans="68:117" ht="15" hidden="1" customHeight="1">
      <c r="BP4852" s="236">
        <f ca="1"/>
        <v>3.3569444444444398</v>
      </c>
      <c r="DL4852" s="1"/>
      <c r="DM4852" s="1"/>
    </row>
    <row r="4853" spans="68:117" ht="15" hidden="1" customHeight="1">
      <c r="BP4853" s="236">
        <f ca="1"/>
        <v>3.3576388888888902</v>
      </c>
      <c r="DL4853" s="1"/>
      <c r="DM4853" s="1"/>
    </row>
    <row r="4854" spans="68:117" ht="15" hidden="1" customHeight="1">
      <c r="BP4854" s="236">
        <f ca="1"/>
        <v>3.3583333333333298</v>
      </c>
      <c r="DL4854" s="1"/>
      <c r="DM4854" s="1"/>
    </row>
    <row r="4855" spans="68:117" ht="15" hidden="1" customHeight="1">
      <c r="BP4855" s="236">
        <f ca="1"/>
        <v>3.3590277777777802</v>
      </c>
      <c r="DL4855" s="1"/>
      <c r="DM4855" s="1"/>
    </row>
    <row r="4856" spans="68:117" ht="15" hidden="1" customHeight="1">
      <c r="BP4856" s="236">
        <f ca="1"/>
        <v>3.3597222222222198</v>
      </c>
      <c r="DL4856" s="1"/>
      <c r="DM4856" s="1"/>
    </row>
    <row r="4857" spans="68:117" ht="15" hidden="1" customHeight="1">
      <c r="BP4857" s="236">
        <f ca="1"/>
        <v>3.3604166666666702</v>
      </c>
      <c r="DL4857" s="1"/>
      <c r="DM4857" s="1"/>
    </row>
    <row r="4858" spans="68:117" ht="15" hidden="1" customHeight="1">
      <c r="BP4858" s="236">
        <f ca="1"/>
        <v>3.3611111111111098</v>
      </c>
      <c r="DL4858" s="1"/>
      <c r="DM4858" s="1"/>
    </row>
    <row r="4859" spans="68:117" ht="15" hidden="1" customHeight="1">
      <c r="BP4859" s="236">
        <f ca="1"/>
        <v>3.3618055555555602</v>
      </c>
      <c r="DL4859" s="1"/>
      <c r="DM4859" s="1"/>
    </row>
    <row r="4860" spans="68:117" ht="15" hidden="1" customHeight="1">
      <c r="BP4860" s="236">
        <f ca="1"/>
        <v>3.3624999999999998</v>
      </c>
      <c r="DL4860" s="1"/>
      <c r="DM4860" s="1"/>
    </row>
    <row r="4861" spans="68:117" ht="15" hidden="1" customHeight="1">
      <c r="BP4861" s="236">
        <f ca="1"/>
        <v>3.3631944444444399</v>
      </c>
      <c r="DL4861" s="1"/>
      <c r="DM4861" s="1"/>
    </row>
    <row r="4862" spans="68:117" ht="15" hidden="1" customHeight="1">
      <c r="BP4862" s="236">
        <f ca="1"/>
        <v>3.3638888888888898</v>
      </c>
      <c r="DL4862" s="1"/>
      <c r="DM4862" s="1"/>
    </row>
    <row r="4863" spans="68:117" ht="15" hidden="1" customHeight="1">
      <c r="BP4863" s="236">
        <f ca="1"/>
        <v>3.3645833333333299</v>
      </c>
      <c r="DL4863" s="1"/>
      <c r="DM4863" s="1"/>
    </row>
    <row r="4864" spans="68:117" ht="15" hidden="1" customHeight="1">
      <c r="BP4864" s="236">
        <f ca="1"/>
        <v>3.3652777777777798</v>
      </c>
      <c r="DL4864" s="1"/>
      <c r="DM4864" s="1"/>
    </row>
    <row r="4865" spans="68:117" ht="15" hidden="1" customHeight="1">
      <c r="BP4865" s="236">
        <f ca="1"/>
        <v>3.3659722222222199</v>
      </c>
      <c r="DL4865" s="1"/>
      <c r="DM4865" s="1"/>
    </row>
    <row r="4866" spans="68:117" ht="15" hidden="1" customHeight="1">
      <c r="BP4866" s="236">
        <f ca="1"/>
        <v>3.3666666666666698</v>
      </c>
      <c r="DL4866" s="1"/>
      <c r="DM4866" s="1"/>
    </row>
    <row r="4867" spans="68:117" ht="15" hidden="1" customHeight="1">
      <c r="BP4867" s="236">
        <f ca="1"/>
        <v>3.3673611111111099</v>
      </c>
      <c r="DL4867" s="1"/>
      <c r="DM4867" s="1"/>
    </row>
    <row r="4868" spans="68:117" ht="15" hidden="1" customHeight="1">
      <c r="BP4868" s="236">
        <f ca="1"/>
        <v>3.3680555555555598</v>
      </c>
      <c r="DL4868" s="1"/>
      <c r="DM4868" s="1"/>
    </row>
    <row r="4869" spans="68:117" ht="15" hidden="1" customHeight="1">
      <c r="BP4869" s="236">
        <f ca="1"/>
        <v>3.3687499999999999</v>
      </c>
      <c r="DL4869" s="1"/>
      <c r="DM4869" s="1"/>
    </row>
    <row r="4870" spans="68:117" ht="15" hidden="1" customHeight="1">
      <c r="BP4870" s="236">
        <f ca="1"/>
        <v>3.36944444444444</v>
      </c>
      <c r="DL4870" s="1"/>
      <c r="DM4870" s="1"/>
    </row>
    <row r="4871" spans="68:117" ht="15" hidden="1" customHeight="1">
      <c r="BP4871" s="236">
        <f ca="1"/>
        <v>3.3701388888888899</v>
      </c>
      <c r="DL4871" s="1"/>
      <c r="DM4871" s="1"/>
    </row>
    <row r="4872" spans="68:117" ht="15" hidden="1" customHeight="1">
      <c r="BP4872" s="236">
        <f ca="1"/>
        <v>3.37083333333333</v>
      </c>
      <c r="DL4872" s="1"/>
      <c r="DM4872" s="1"/>
    </row>
    <row r="4873" spans="68:117" ht="15" hidden="1" customHeight="1">
      <c r="BP4873" s="236">
        <f ca="1"/>
        <v>3.3715277777777799</v>
      </c>
      <c r="DL4873" s="1"/>
      <c r="DM4873" s="1"/>
    </row>
    <row r="4874" spans="68:117" ht="15" hidden="1" customHeight="1">
      <c r="BP4874" s="236">
        <f ca="1"/>
        <v>3.37222222222222</v>
      </c>
      <c r="DL4874" s="1"/>
      <c r="DM4874" s="1"/>
    </row>
    <row r="4875" spans="68:117" ht="15" hidden="1" customHeight="1">
      <c r="BP4875" s="236">
        <f ca="1"/>
        <v>3.3729166666666699</v>
      </c>
      <c r="DL4875" s="1"/>
      <c r="DM4875" s="1"/>
    </row>
    <row r="4876" spans="68:117" ht="15" hidden="1" customHeight="1">
      <c r="BP4876" s="236">
        <f ca="1"/>
        <v>3.37361111111111</v>
      </c>
      <c r="DL4876" s="1"/>
      <c r="DM4876" s="1"/>
    </row>
    <row r="4877" spans="68:117" ht="15" hidden="1" customHeight="1">
      <c r="BP4877" s="236">
        <f ca="1"/>
        <v>3.3743055555555599</v>
      </c>
      <c r="DL4877" s="1"/>
      <c r="DM4877" s="1"/>
    </row>
    <row r="4878" spans="68:117" ht="15" hidden="1" customHeight="1">
      <c r="BP4878" s="236">
        <f ca="1"/>
        <v>3.375</v>
      </c>
      <c r="DL4878" s="1"/>
      <c r="DM4878" s="1"/>
    </row>
    <row r="4879" spans="68:117" ht="15" hidden="1" customHeight="1">
      <c r="BP4879" s="236">
        <f ca="1"/>
        <v>3.3756944444444401</v>
      </c>
      <c r="DL4879" s="1"/>
      <c r="DM4879" s="1"/>
    </row>
    <row r="4880" spans="68:117" ht="15" hidden="1" customHeight="1">
      <c r="BP4880" s="236">
        <f ca="1"/>
        <v>3.37638888888889</v>
      </c>
      <c r="DL4880" s="1"/>
      <c r="DM4880" s="1"/>
    </row>
    <row r="4881" spans="68:117" ht="15" hidden="1" customHeight="1">
      <c r="BP4881" s="236">
        <f ca="1"/>
        <v>3.3770833333333301</v>
      </c>
      <c r="DL4881" s="1"/>
      <c r="DM4881" s="1"/>
    </row>
    <row r="4882" spans="68:117" ht="15" hidden="1" customHeight="1">
      <c r="BP4882" s="236">
        <f ca="1"/>
        <v>3.37777777777778</v>
      </c>
      <c r="DL4882" s="1"/>
      <c r="DM4882" s="1"/>
    </row>
    <row r="4883" spans="68:117" ht="15" hidden="1" customHeight="1">
      <c r="BP4883" s="236">
        <f ca="1"/>
        <v>3.3784722222222201</v>
      </c>
      <c r="DL4883" s="1"/>
      <c r="DM4883" s="1"/>
    </row>
    <row r="4884" spans="68:117" ht="15" hidden="1" customHeight="1">
      <c r="BP4884" s="236">
        <f ca="1"/>
        <v>3.37916666666667</v>
      </c>
      <c r="DL4884" s="1"/>
      <c r="DM4884" s="1"/>
    </row>
    <row r="4885" spans="68:117" ht="15" hidden="1" customHeight="1">
      <c r="BP4885" s="236">
        <f ca="1"/>
        <v>3.3798611111111101</v>
      </c>
      <c r="DL4885" s="1"/>
      <c r="DM4885" s="1"/>
    </row>
    <row r="4886" spans="68:117" ht="15" hidden="1" customHeight="1">
      <c r="BP4886" s="236">
        <f ca="1"/>
        <v>3.38055555555556</v>
      </c>
      <c r="DL4886" s="1"/>
      <c r="DM4886" s="1"/>
    </row>
    <row r="4887" spans="68:117" ht="15" hidden="1" customHeight="1">
      <c r="BP4887" s="236">
        <f ca="1"/>
        <v>3.3812500000000001</v>
      </c>
      <c r="DL4887" s="1"/>
      <c r="DM4887" s="1"/>
    </row>
    <row r="4888" spans="68:117" ht="15" hidden="1" customHeight="1">
      <c r="BP4888" s="236">
        <f ca="1"/>
        <v>3.3819444444444402</v>
      </c>
      <c r="DL4888" s="1"/>
      <c r="DM4888" s="1"/>
    </row>
    <row r="4889" spans="68:117" ht="15" hidden="1" customHeight="1">
      <c r="BP4889" s="236">
        <f ca="1"/>
        <v>3.3826388888888901</v>
      </c>
      <c r="DL4889" s="1"/>
      <c r="DM4889" s="1"/>
    </row>
    <row r="4890" spans="68:117" ht="15" hidden="1" customHeight="1">
      <c r="BP4890" s="236">
        <f ca="1"/>
        <v>3.3833333333333302</v>
      </c>
      <c r="DL4890" s="1"/>
      <c r="DM4890" s="1"/>
    </row>
    <row r="4891" spans="68:117" ht="15" hidden="1" customHeight="1">
      <c r="BP4891" s="236">
        <f ca="1"/>
        <v>3.3840277777777801</v>
      </c>
      <c r="DL4891" s="1"/>
      <c r="DM4891" s="1"/>
    </row>
    <row r="4892" spans="68:117" ht="15" hidden="1" customHeight="1">
      <c r="BP4892" s="236">
        <f ca="1"/>
        <v>3.3847222222222202</v>
      </c>
      <c r="DL4892" s="1"/>
      <c r="DM4892" s="1"/>
    </row>
    <row r="4893" spans="68:117" ht="15" hidden="1" customHeight="1">
      <c r="BP4893" s="236">
        <f ca="1"/>
        <v>3.3854166666666701</v>
      </c>
      <c r="DL4893" s="1"/>
      <c r="DM4893" s="1"/>
    </row>
    <row r="4894" spans="68:117" ht="15" hidden="1" customHeight="1">
      <c r="BP4894" s="236">
        <f ca="1"/>
        <v>3.3861111111111102</v>
      </c>
      <c r="DL4894" s="1"/>
      <c r="DM4894" s="1"/>
    </row>
    <row r="4895" spans="68:117" ht="15" hidden="1" customHeight="1">
      <c r="BP4895" s="236">
        <f ca="1"/>
        <v>3.3868055555555601</v>
      </c>
      <c r="DL4895" s="1"/>
      <c r="DM4895" s="1"/>
    </row>
    <row r="4896" spans="68:117" ht="15" hidden="1" customHeight="1">
      <c r="BP4896" s="236">
        <f ca="1"/>
        <v>3.3875000000000002</v>
      </c>
      <c r="DL4896" s="1"/>
      <c r="DM4896" s="1"/>
    </row>
    <row r="4897" spans="68:117" ht="15" hidden="1" customHeight="1">
      <c r="BP4897" s="236">
        <f ca="1"/>
        <v>3.3881944444444398</v>
      </c>
      <c r="DL4897" s="1"/>
      <c r="DM4897" s="1"/>
    </row>
    <row r="4898" spans="68:117" ht="15" hidden="1" customHeight="1">
      <c r="BP4898" s="236">
        <f ca="1"/>
        <v>3.3888888888888902</v>
      </c>
      <c r="DL4898" s="1"/>
      <c r="DM4898" s="1"/>
    </row>
    <row r="4899" spans="68:117" ht="15" hidden="1" customHeight="1">
      <c r="BP4899" s="236">
        <f ca="1"/>
        <v>3.3895833333333298</v>
      </c>
      <c r="DL4899" s="1"/>
      <c r="DM4899" s="1"/>
    </row>
    <row r="4900" spans="68:117" ht="15" hidden="1" customHeight="1">
      <c r="BP4900" s="236">
        <f ca="1"/>
        <v>3.3902777777777802</v>
      </c>
      <c r="DL4900" s="1"/>
      <c r="DM4900" s="1"/>
    </row>
    <row r="4901" spans="68:117" ht="15" hidden="1" customHeight="1">
      <c r="BP4901" s="236">
        <f ca="1"/>
        <v>3.3909722222222198</v>
      </c>
      <c r="DL4901" s="1"/>
      <c r="DM4901" s="1"/>
    </row>
    <row r="4902" spans="68:117" ht="15" hidden="1" customHeight="1">
      <c r="BP4902" s="236">
        <f ca="1"/>
        <v>3.3916666666666702</v>
      </c>
      <c r="DL4902" s="1"/>
      <c r="DM4902" s="1"/>
    </row>
    <row r="4903" spans="68:117" ht="15" hidden="1" customHeight="1">
      <c r="BP4903" s="236">
        <f ca="1"/>
        <v>3.3923611111111098</v>
      </c>
      <c r="DL4903" s="1"/>
      <c r="DM4903" s="1"/>
    </row>
    <row r="4904" spans="68:117" ht="15" hidden="1" customHeight="1">
      <c r="BP4904" s="236">
        <f ca="1"/>
        <v>3.3930555555555602</v>
      </c>
      <c r="DL4904" s="1"/>
      <c r="DM4904" s="1"/>
    </row>
    <row r="4905" spans="68:117" ht="15" hidden="1" customHeight="1">
      <c r="BP4905" s="236">
        <f ca="1"/>
        <v>3.3937499999999998</v>
      </c>
      <c r="DL4905" s="1"/>
      <c r="DM4905" s="1"/>
    </row>
    <row r="4906" spans="68:117" ht="15" hidden="1" customHeight="1">
      <c r="BP4906" s="236">
        <f ca="1"/>
        <v>3.3944444444444399</v>
      </c>
      <c r="DL4906" s="1"/>
      <c r="DM4906" s="1"/>
    </row>
    <row r="4907" spans="68:117" ht="15" hidden="1" customHeight="1">
      <c r="BP4907" s="236">
        <f ca="1"/>
        <v>3.3951388888888898</v>
      </c>
      <c r="DL4907" s="1"/>
      <c r="DM4907" s="1"/>
    </row>
    <row r="4908" spans="68:117" ht="15" hidden="1" customHeight="1">
      <c r="BP4908" s="236">
        <f ca="1"/>
        <v>3.3958333333333299</v>
      </c>
      <c r="DL4908" s="1"/>
      <c r="DM4908" s="1"/>
    </row>
    <row r="4909" spans="68:117" ht="15" hidden="1" customHeight="1">
      <c r="BP4909" s="236">
        <f ca="1"/>
        <v>3.3965277777777798</v>
      </c>
      <c r="DL4909" s="1"/>
      <c r="DM4909" s="1"/>
    </row>
    <row r="4910" spans="68:117" ht="15" hidden="1" customHeight="1">
      <c r="BP4910" s="236">
        <f ca="1"/>
        <v>3.3972222222222199</v>
      </c>
      <c r="DL4910" s="1"/>
      <c r="DM4910" s="1"/>
    </row>
    <row r="4911" spans="68:117" ht="15" hidden="1" customHeight="1">
      <c r="BP4911" s="236">
        <f ca="1"/>
        <v>3.3979166666666698</v>
      </c>
      <c r="DL4911" s="1"/>
      <c r="DM4911" s="1"/>
    </row>
    <row r="4912" spans="68:117" ht="15" hidden="1" customHeight="1">
      <c r="BP4912" s="236">
        <f ca="1"/>
        <v>3.3986111111111099</v>
      </c>
      <c r="DL4912" s="1"/>
      <c r="DM4912" s="1"/>
    </row>
    <row r="4913" spans="68:117" ht="15" hidden="1" customHeight="1">
      <c r="BP4913" s="236">
        <f ca="1"/>
        <v>3.3993055555555598</v>
      </c>
      <c r="DL4913" s="1"/>
      <c r="DM4913" s="1"/>
    </row>
    <row r="4914" spans="68:117" ht="15" hidden="1" customHeight="1">
      <c r="BP4914" s="236">
        <f ca="1"/>
        <v>3.4</v>
      </c>
      <c r="DL4914" s="1"/>
      <c r="DM4914" s="1"/>
    </row>
    <row r="4915" spans="68:117" ht="15" hidden="1" customHeight="1">
      <c r="BP4915" s="236">
        <f ca="1"/>
        <v>3.40069444444444</v>
      </c>
      <c r="DL4915" s="1"/>
      <c r="DM4915" s="1"/>
    </row>
    <row r="4916" spans="68:117" ht="15" hidden="1" customHeight="1">
      <c r="BP4916" s="236">
        <f ca="1"/>
        <v>3.4013888888888899</v>
      </c>
      <c r="DL4916" s="1"/>
      <c r="DM4916" s="1"/>
    </row>
    <row r="4917" spans="68:117" ht="15" hidden="1" customHeight="1">
      <c r="BP4917" s="236">
        <f ca="1"/>
        <v>3.40208333333333</v>
      </c>
      <c r="DL4917" s="1"/>
      <c r="DM4917" s="1"/>
    </row>
    <row r="4918" spans="68:117" ht="15" hidden="1" customHeight="1">
      <c r="BP4918" s="236">
        <f ca="1"/>
        <v>3.4027777777777799</v>
      </c>
      <c r="DL4918" s="1"/>
      <c r="DM4918" s="1"/>
    </row>
    <row r="4919" spans="68:117" ht="15" hidden="1" customHeight="1">
      <c r="BP4919" s="236">
        <f ca="1"/>
        <v>3.40347222222222</v>
      </c>
      <c r="DL4919" s="1"/>
      <c r="DM4919" s="1"/>
    </row>
    <row r="4920" spans="68:117" ht="15" hidden="1" customHeight="1">
      <c r="BP4920" s="236">
        <f ca="1"/>
        <v>3.4041666666666699</v>
      </c>
      <c r="DL4920" s="1"/>
      <c r="DM4920" s="1"/>
    </row>
    <row r="4921" spans="68:117" ht="15" hidden="1" customHeight="1">
      <c r="BP4921" s="236">
        <f ca="1"/>
        <v>3.40486111111111</v>
      </c>
      <c r="DL4921" s="1"/>
      <c r="DM4921" s="1"/>
    </row>
    <row r="4922" spans="68:117" ht="15" hidden="1" customHeight="1">
      <c r="BP4922" s="236">
        <f ca="1"/>
        <v>3.4055555555555599</v>
      </c>
      <c r="DL4922" s="1"/>
      <c r="DM4922" s="1"/>
    </row>
    <row r="4923" spans="68:117" ht="15" hidden="1" customHeight="1">
      <c r="BP4923" s="236">
        <f ca="1"/>
        <v>3.40625</v>
      </c>
      <c r="DL4923" s="1"/>
      <c r="DM4923" s="1"/>
    </row>
    <row r="4924" spans="68:117" ht="15" hidden="1" customHeight="1">
      <c r="BP4924" s="236">
        <f ca="1"/>
        <v>3.4069444444444401</v>
      </c>
      <c r="DL4924" s="1"/>
      <c r="DM4924" s="1"/>
    </row>
    <row r="4925" spans="68:117" ht="15" hidden="1" customHeight="1">
      <c r="BP4925" s="236">
        <f ca="1"/>
        <v>3.40763888888889</v>
      </c>
      <c r="DL4925" s="1"/>
      <c r="DM4925" s="1"/>
    </row>
    <row r="4926" spans="68:117" ht="15" hidden="1" customHeight="1">
      <c r="BP4926" s="236">
        <f ca="1"/>
        <v>3.4083333333333301</v>
      </c>
      <c r="DL4926" s="1"/>
      <c r="DM4926" s="1"/>
    </row>
    <row r="4927" spans="68:117" ht="15" hidden="1" customHeight="1">
      <c r="BP4927" s="236">
        <f ca="1"/>
        <v>3.40902777777778</v>
      </c>
      <c r="DL4927" s="1"/>
      <c r="DM4927" s="1"/>
    </row>
    <row r="4928" spans="68:117" ht="15" hidden="1" customHeight="1">
      <c r="BP4928" s="236">
        <f ca="1"/>
        <v>3.4097222222222201</v>
      </c>
      <c r="DL4928" s="1"/>
      <c r="DM4928" s="1"/>
    </row>
    <row r="4929" spans="68:117" ht="15" hidden="1" customHeight="1">
      <c r="BP4929" s="236">
        <f ca="1"/>
        <v>3.41041666666667</v>
      </c>
      <c r="DL4929" s="1"/>
      <c r="DM4929" s="1"/>
    </row>
    <row r="4930" spans="68:117" ht="15" hidden="1" customHeight="1">
      <c r="BP4930" s="236">
        <f ca="1"/>
        <v>3.4111111111111101</v>
      </c>
      <c r="DL4930" s="1"/>
      <c r="DM4930" s="1"/>
    </row>
    <row r="4931" spans="68:117" ht="15" hidden="1" customHeight="1">
      <c r="BP4931" s="236">
        <f ca="1"/>
        <v>3.41180555555556</v>
      </c>
      <c r="DL4931" s="1"/>
      <c r="DM4931" s="1"/>
    </row>
    <row r="4932" spans="68:117" ht="15" hidden="1" customHeight="1">
      <c r="BP4932" s="236">
        <f ca="1"/>
        <v>3.4125000000000001</v>
      </c>
      <c r="DL4932" s="1"/>
      <c r="DM4932" s="1"/>
    </row>
    <row r="4933" spans="68:117" ht="15" hidden="1" customHeight="1">
      <c r="BP4933" s="236">
        <f ca="1"/>
        <v>3.4131944444444402</v>
      </c>
      <c r="DL4933" s="1"/>
      <c r="DM4933" s="1"/>
    </row>
    <row r="4934" spans="68:117" ht="15" hidden="1" customHeight="1">
      <c r="BP4934" s="236">
        <f ca="1"/>
        <v>3.4138888888888901</v>
      </c>
      <c r="DL4934" s="1"/>
      <c r="DM4934" s="1"/>
    </row>
    <row r="4935" spans="68:117" ht="15" hidden="1" customHeight="1">
      <c r="BP4935" s="236">
        <f ca="1"/>
        <v>3.4145833333333302</v>
      </c>
      <c r="DL4935" s="1"/>
      <c r="DM4935" s="1"/>
    </row>
    <row r="4936" spans="68:117" ht="15" hidden="1" customHeight="1">
      <c r="BP4936" s="236">
        <f ca="1"/>
        <v>3.4152777777777801</v>
      </c>
      <c r="DL4936" s="1"/>
      <c r="DM4936" s="1"/>
    </row>
    <row r="4937" spans="68:117" ht="15" hidden="1" customHeight="1">
      <c r="BP4937" s="236">
        <f ca="1"/>
        <v>3.4159722222222202</v>
      </c>
      <c r="DL4937" s="1"/>
      <c r="DM4937" s="1"/>
    </row>
    <row r="4938" spans="68:117" ht="15" hidden="1" customHeight="1">
      <c r="BP4938" s="236">
        <f ca="1"/>
        <v>3.4166666666666701</v>
      </c>
      <c r="DL4938" s="1"/>
      <c r="DM4938" s="1"/>
    </row>
    <row r="4939" spans="68:117" ht="15" hidden="1" customHeight="1">
      <c r="BP4939" s="236">
        <f ca="1"/>
        <v>3.4173611111111102</v>
      </c>
      <c r="DL4939" s="1"/>
      <c r="DM4939" s="1"/>
    </row>
    <row r="4940" spans="68:117" ht="15" hidden="1" customHeight="1">
      <c r="BP4940" s="236">
        <f ca="1"/>
        <v>3.4180555555555601</v>
      </c>
      <c r="DL4940" s="1"/>
      <c r="DM4940" s="1"/>
    </row>
    <row r="4941" spans="68:117" ht="15" hidden="1" customHeight="1">
      <c r="BP4941" s="236">
        <f ca="1"/>
        <v>3.4187500000000002</v>
      </c>
      <c r="DL4941" s="1"/>
      <c r="DM4941" s="1"/>
    </row>
    <row r="4942" spans="68:117" ht="15" hidden="1" customHeight="1">
      <c r="BP4942" s="236">
        <f ca="1"/>
        <v>3.4194444444444398</v>
      </c>
      <c r="DL4942" s="1"/>
      <c r="DM4942" s="1"/>
    </row>
    <row r="4943" spans="68:117" ht="15" hidden="1" customHeight="1">
      <c r="BP4943" s="236">
        <f ca="1"/>
        <v>3.4201388888888902</v>
      </c>
      <c r="DL4943" s="1"/>
      <c r="DM4943" s="1"/>
    </row>
    <row r="4944" spans="68:117" ht="15" hidden="1" customHeight="1">
      <c r="BP4944" s="236">
        <f ca="1"/>
        <v>3.4208333333333298</v>
      </c>
      <c r="DL4944" s="1"/>
      <c r="DM4944" s="1"/>
    </row>
    <row r="4945" spans="68:117" ht="15" hidden="1" customHeight="1">
      <c r="BP4945" s="236">
        <f ca="1"/>
        <v>3.4215277777777802</v>
      </c>
      <c r="DL4945" s="1"/>
      <c r="DM4945" s="1"/>
    </row>
    <row r="4946" spans="68:117" ht="15" hidden="1" customHeight="1">
      <c r="BP4946" s="236">
        <f ca="1"/>
        <v>3.4222222222222198</v>
      </c>
      <c r="DL4946" s="1"/>
      <c r="DM4946" s="1"/>
    </row>
    <row r="4947" spans="68:117" ht="15" hidden="1" customHeight="1">
      <c r="BP4947" s="236">
        <f ca="1"/>
        <v>3.4229166666666702</v>
      </c>
      <c r="DL4947" s="1"/>
      <c r="DM4947" s="1"/>
    </row>
    <row r="4948" spans="68:117" ht="15" hidden="1" customHeight="1">
      <c r="BP4948" s="236">
        <f ca="1"/>
        <v>3.4236111111111098</v>
      </c>
      <c r="DL4948" s="1"/>
      <c r="DM4948" s="1"/>
    </row>
    <row r="4949" spans="68:117" ht="15" hidden="1" customHeight="1">
      <c r="BP4949" s="236">
        <f ca="1"/>
        <v>3.4243055555555602</v>
      </c>
      <c r="DL4949" s="1"/>
      <c r="DM4949" s="1"/>
    </row>
    <row r="4950" spans="68:117" ht="15" hidden="1" customHeight="1">
      <c r="BP4950" s="236">
        <f ca="1"/>
        <v>3.4249999999999998</v>
      </c>
      <c r="DL4950" s="1"/>
      <c r="DM4950" s="1"/>
    </row>
    <row r="4951" spans="68:117" ht="15" hidden="1" customHeight="1">
      <c r="BP4951" s="236">
        <f ca="1"/>
        <v>3.4256944444444399</v>
      </c>
      <c r="DL4951" s="1"/>
      <c r="DM4951" s="1"/>
    </row>
    <row r="4952" spans="68:117" ht="15" hidden="1" customHeight="1">
      <c r="BP4952" s="236">
        <f ca="1"/>
        <v>3.4263888888888898</v>
      </c>
      <c r="DL4952" s="1"/>
      <c r="DM4952" s="1"/>
    </row>
    <row r="4953" spans="68:117" ht="15" hidden="1" customHeight="1">
      <c r="BP4953" s="236">
        <f ca="1"/>
        <v>3.4270833333333299</v>
      </c>
      <c r="DL4953" s="1"/>
      <c r="DM4953" s="1"/>
    </row>
    <row r="4954" spans="68:117" ht="15" hidden="1" customHeight="1">
      <c r="BP4954" s="236">
        <f ca="1"/>
        <v>3.4277777777777798</v>
      </c>
      <c r="DL4954" s="1"/>
      <c r="DM4954" s="1"/>
    </row>
    <row r="4955" spans="68:117" ht="15" hidden="1" customHeight="1">
      <c r="BP4955" s="236">
        <f ca="1"/>
        <v>3.4284722222222199</v>
      </c>
      <c r="DL4955" s="1"/>
      <c r="DM4955" s="1"/>
    </row>
    <row r="4956" spans="68:117" ht="15" hidden="1" customHeight="1">
      <c r="BP4956" s="236">
        <f ca="1"/>
        <v>3.4291666666666698</v>
      </c>
      <c r="DL4956" s="1"/>
      <c r="DM4956" s="1"/>
    </row>
    <row r="4957" spans="68:117" ht="15" hidden="1" customHeight="1">
      <c r="BP4957" s="236">
        <f ca="1"/>
        <v>3.4298611111111099</v>
      </c>
      <c r="DL4957" s="1"/>
      <c r="DM4957" s="1"/>
    </row>
    <row r="4958" spans="68:117" ht="15" hidden="1" customHeight="1">
      <c r="BP4958" s="236">
        <f ca="1"/>
        <v>3.4305555555555598</v>
      </c>
      <c r="DL4958" s="1"/>
      <c r="DM4958" s="1"/>
    </row>
    <row r="4959" spans="68:117" ht="15" hidden="1" customHeight="1">
      <c r="BP4959" s="236">
        <f ca="1"/>
        <v>3.4312499999999999</v>
      </c>
      <c r="DL4959" s="1"/>
      <c r="DM4959" s="1"/>
    </row>
    <row r="4960" spans="68:117" ht="15" hidden="1" customHeight="1">
      <c r="BP4960" s="236">
        <f ca="1"/>
        <v>3.43194444444444</v>
      </c>
      <c r="DL4960" s="1"/>
      <c r="DM4960" s="1"/>
    </row>
    <row r="4961" spans="68:117" ht="15" hidden="1" customHeight="1">
      <c r="BP4961" s="236">
        <f ca="1"/>
        <v>3.4326388888888899</v>
      </c>
      <c r="DL4961" s="1"/>
      <c r="DM4961" s="1"/>
    </row>
    <row r="4962" spans="68:117" ht="15" hidden="1" customHeight="1">
      <c r="BP4962" s="236">
        <f ca="1"/>
        <v>3.43333333333333</v>
      </c>
      <c r="DL4962" s="1"/>
      <c r="DM4962" s="1"/>
    </row>
    <row r="4963" spans="68:117" ht="15" hidden="1" customHeight="1">
      <c r="BP4963" s="236">
        <f ca="1"/>
        <v>3.4340277777777799</v>
      </c>
      <c r="DL4963" s="1"/>
      <c r="DM4963" s="1"/>
    </row>
    <row r="4964" spans="68:117" ht="15" hidden="1" customHeight="1">
      <c r="BP4964" s="236">
        <f ca="1"/>
        <v>3.43472222222222</v>
      </c>
      <c r="DL4964" s="1"/>
      <c r="DM4964" s="1"/>
    </row>
    <row r="4965" spans="68:117" ht="15" hidden="1" customHeight="1">
      <c r="BP4965" s="236">
        <f ca="1"/>
        <v>3.4354166666666699</v>
      </c>
      <c r="DL4965" s="1"/>
      <c r="DM4965" s="1"/>
    </row>
    <row r="4966" spans="68:117" ht="15" hidden="1" customHeight="1">
      <c r="BP4966" s="236">
        <f ca="1"/>
        <v>3.43611111111111</v>
      </c>
      <c r="DL4966" s="1"/>
      <c r="DM4966" s="1"/>
    </row>
    <row r="4967" spans="68:117" ht="15" hidden="1" customHeight="1">
      <c r="BP4967" s="236">
        <f ca="1"/>
        <v>3.4368055555555599</v>
      </c>
      <c r="DL4967" s="1"/>
      <c r="DM4967" s="1"/>
    </row>
    <row r="4968" spans="68:117" ht="15" hidden="1" customHeight="1">
      <c r="BP4968" s="236">
        <f ca="1"/>
        <v>3.4375</v>
      </c>
      <c r="DL4968" s="1"/>
      <c r="DM4968" s="1"/>
    </row>
    <row r="4969" spans="68:117" ht="15" hidden="1" customHeight="1">
      <c r="BP4969" s="236">
        <f ca="1"/>
        <v>3.4381944444444401</v>
      </c>
      <c r="DL4969" s="1"/>
      <c r="DM4969" s="1"/>
    </row>
    <row r="4970" spans="68:117" ht="15" hidden="1" customHeight="1">
      <c r="BP4970" s="236">
        <f ca="1"/>
        <v>3.43888888888889</v>
      </c>
      <c r="DL4970" s="1"/>
      <c r="DM4970" s="1"/>
    </row>
    <row r="4971" spans="68:117" ht="15" hidden="1" customHeight="1">
      <c r="BP4971" s="236">
        <f ca="1"/>
        <v>3.4395833333333301</v>
      </c>
      <c r="DL4971" s="1"/>
      <c r="DM4971" s="1"/>
    </row>
    <row r="4972" spans="68:117" ht="15" hidden="1" customHeight="1">
      <c r="BP4972" s="236">
        <f ca="1"/>
        <v>3.44027777777778</v>
      </c>
      <c r="DL4972" s="1"/>
      <c r="DM4972" s="1"/>
    </row>
    <row r="4973" spans="68:117" ht="15" hidden="1" customHeight="1">
      <c r="BP4973" s="236">
        <f ca="1"/>
        <v>3.4409722222222201</v>
      </c>
      <c r="DL4973" s="1"/>
      <c r="DM4973" s="1"/>
    </row>
    <row r="4974" spans="68:117" ht="15" hidden="1" customHeight="1">
      <c r="BP4974" s="236">
        <f ca="1"/>
        <v>3.44166666666667</v>
      </c>
      <c r="DL4974" s="1"/>
      <c r="DM4974" s="1"/>
    </row>
    <row r="4975" spans="68:117" ht="15" hidden="1" customHeight="1">
      <c r="BP4975" s="236">
        <f ca="1"/>
        <v>3.4423611111111101</v>
      </c>
      <c r="DL4975" s="1"/>
      <c r="DM4975" s="1"/>
    </row>
    <row r="4976" spans="68:117" ht="15" hidden="1" customHeight="1">
      <c r="BP4976" s="236">
        <f ca="1"/>
        <v>3.44305555555556</v>
      </c>
      <c r="DL4976" s="1"/>
      <c r="DM4976" s="1"/>
    </row>
    <row r="4977" spans="68:117" ht="15" hidden="1" customHeight="1">
      <c r="BP4977" s="236">
        <f ca="1"/>
        <v>3.4437500000000001</v>
      </c>
      <c r="DL4977" s="1"/>
      <c r="DM4977" s="1"/>
    </row>
    <row r="4978" spans="68:117" ht="15" hidden="1" customHeight="1">
      <c r="BP4978" s="236">
        <f ca="1"/>
        <v>3.4444444444444402</v>
      </c>
      <c r="DL4978" s="1"/>
      <c r="DM4978" s="1"/>
    </row>
    <row r="4979" spans="68:117" ht="15" hidden="1" customHeight="1">
      <c r="BP4979" s="236">
        <f ca="1"/>
        <v>3.4451388888888901</v>
      </c>
      <c r="DL4979" s="1"/>
      <c r="DM4979" s="1"/>
    </row>
    <row r="4980" spans="68:117" ht="15" hidden="1" customHeight="1">
      <c r="BP4980" s="236">
        <f ca="1"/>
        <v>3.4458333333333302</v>
      </c>
      <c r="DL4980" s="1"/>
      <c r="DM4980" s="1"/>
    </row>
    <row r="4981" spans="68:117" ht="15" hidden="1" customHeight="1">
      <c r="BP4981" s="236">
        <f ca="1"/>
        <v>3.4465277777777801</v>
      </c>
      <c r="DL4981" s="1"/>
      <c r="DM4981" s="1"/>
    </row>
    <row r="4982" spans="68:117" ht="15" hidden="1" customHeight="1">
      <c r="BP4982" s="236">
        <f ca="1"/>
        <v>3.4472222222222202</v>
      </c>
      <c r="DL4982" s="1"/>
      <c r="DM4982" s="1"/>
    </row>
    <row r="4983" spans="68:117" ht="15" hidden="1" customHeight="1">
      <c r="BP4983" s="236">
        <f ca="1"/>
        <v>3.4479166666666701</v>
      </c>
      <c r="DL4983" s="1"/>
      <c r="DM4983" s="1"/>
    </row>
    <row r="4984" spans="68:117" ht="15" hidden="1" customHeight="1">
      <c r="BP4984" s="236">
        <f ca="1"/>
        <v>3.4486111111111102</v>
      </c>
      <c r="DL4984" s="1"/>
      <c r="DM4984" s="1"/>
    </row>
    <row r="4985" spans="68:117" ht="15" hidden="1" customHeight="1">
      <c r="BP4985" s="236">
        <f ca="1"/>
        <v>3.4493055555555601</v>
      </c>
      <c r="DL4985" s="1"/>
      <c r="DM4985" s="1"/>
    </row>
    <row r="4986" spans="68:117" ht="15" hidden="1" customHeight="1">
      <c r="BP4986" s="236">
        <f ca="1"/>
        <v>3.45</v>
      </c>
      <c r="DL4986" s="1"/>
      <c r="DM4986" s="1"/>
    </row>
    <row r="4987" spans="68:117" ht="15" hidden="1" customHeight="1">
      <c r="BP4987" s="236">
        <f ca="1"/>
        <v>3.4506944444444398</v>
      </c>
      <c r="DL4987" s="1"/>
      <c r="DM4987" s="1"/>
    </row>
    <row r="4988" spans="68:117" ht="15" hidden="1" customHeight="1">
      <c r="BP4988" s="236">
        <f ca="1"/>
        <v>3.4513888888888902</v>
      </c>
      <c r="DL4988" s="1"/>
      <c r="DM4988" s="1"/>
    </row>
    <row r="4989" spans="68:117" ht="15" hidden="1" customHeight="1">
      <c r="BP4989" s="236">
        <f ca="1"/>
        <v>3.4520833333333298</v>
      </c>
      <c r="DL4989" s="1"/>
      <c r="DM4989" s="1"/>
    </row>
    <row r="4990" spans="68:117" ht="15" hidden="1" customHeight="1">
      <c r="BP4990" s="236">
        <f ca="1"/>
        <v>3.4527777777777802</v>
      </c>
      <c r="DL4990" s="1"/>
      <c r="DM4990" s="1"/>
    </row>
    <row r="4991" spans="68:117" ht="15" hidden="1" customHeight="1">
      <c r="BP4991" s="236">
        <f ca="1"/>
        <v>3.4534722222222198</v>
      </c>
      <c r="DL4991" s="1"/>
      <c r="DM4991" s="1"/>
    </row>
    <row r="4992" spans="68:117" ht="15" hidden="1" customHeight="1">
      <c r="BP4992" s="236">
        <f ca="1"/>
        <v>3.4541666666666702</v>
      </c>
      <c r="DL4992" s="1"/>
      <c r="DM4992" s="1"/>
    </row>
    <row r="4993" spans="68:117" ht="15" hidden="1" customHeight="1">
      <c r="BP4993" s="236">
        <f ca="1"/>
        <v>3.4548611111111098</v>
      </c>
      <c r="DL4993" s="1"/>
      <c r="DM4993" s="1"/>
    </row>
    <row r="4994" spans="68:117" ht="15" hidden="1" customHeight="1">
      <c r="BP4994" s="236">
        <f ca="1"/>
        <v>3.4555555555555602</v>
      </c>
      <c r="DL4994" s="1"/>
      <c r="DM4994" s="1"/>
    </row>
    <row r="4995" spans="68:117" ht="15" hidden="1" customHeight="1">
      <c r="BP4995" s="236">
        <f ca="1"/>
        <v>3.4562499999999998</v>
      </c>
      <c r="DL4995" s="1"/>
      <c r="DM4995" s="1"/>
    </row>
    <row r="4996" spans="68:117" ht="15" hidden="1" customHeight="1">
      <c r="BP4996" s="236">
        <f ca="1"/>
        <v>3.4569444444444399</v>
      </c>
      <c r="DL4996" s="1"/>
      <c r="DM4996" s="1"/>
    </row>
    <row r="4997" spans="68:117" ht="15" hidden="1" customHeight="1">
      <c r="BP4997" s="236">
        <f ca="1"/>
        <v>3.4576388888888898</v>
      </c>
      <c r="DL4997" s="1"/>
      <c r="DM4997" s="1"/>
    </row>
    <row r="4998" spans="68:117" ht="15" hidden="1" customHeight="1">
      <c r="BP4998" s="236">
        <f ca="1"/>
        <v>3.4583333333333299</v>
      </c>
      <c r="DL4998" s="1"/>
      <c r="DM4998" s="1"/>
    </row>
    <row r="4999" spans="68:117" ht="15" hidden="1" customHeight="1">
      <c r="BP4999" s="236">
        <f ca="1"/>
        <v>3.4590277777777798</v>
      </c>
      <c r="DL4999" s="1"/>
      <c r="DM4999" s="1"/>
    </row>
    <row r="5000" spans="68:117" ht="15" hidden="1" customHeight="1">
      <c r="BP5000" s="236">
        <f ca="1"/>
        <v>3.4597222222222199</v>
      </c>
      <c r="DL5000" s="1"/>
      <c r="DM5000" s="1"/>
    </row>
    <row r="5001" spans="68:117" ht="15" hidden="1" customHeight="1">
      <c r="BP5001" s="236">
        <f ca="1"/>
        <v>3.4604166666666698</v>
      </c>
      <c r="DL5001" s="1"/>
      <c r="DM5001" s="1"/>
    </row>
    <row r="5002" spans="68:117" ht="15" hidden="1" customHeight="1">
      <c r="BP5002" s="236">
        <f ca="1"/>
        <v>3.4611111111111099</v>
      </c>
      <c r="DL5002" s="1"/>
      <c r="DM5002" s="1"/>
    </row>
    <row r="5003" spans="68:117" ht="15" hidden="1" customHeight="1">
      <c r="BP5003" s="236">
        <f ca="1"/>
        <v>3.4618055555555598</v>
      </c>
      <c r="DL5003" s="1"/>
      <c r="DM5003" s="1"/>
    </row>
    <row r="5004" spans="68:117" ht="15" hidden="1" customHeight="1">
      <c r="BP5004" s="236">
        <f ca="1"/>
        <v>3.4624999999999999</v>
      </c>
      <c r="DL5004" s="1"/>
      <c r="DM5004" s="1"/>
    </row>
    <row r="5005" spans="68:117" ht="15" hidden="1" customHeight="1">
      <c r="BP5005" s="236">
        <f ca="1"/>
        <v>3.46319444444444</v>
      </c>
      <c r="DL5005" s="1"/>
      <c r="DM5005" s="1"/>
    </row>
    <row r="5006" spans="68:117" ht="15" hidden="1" customHeight="1">
      <c r="BP5006" s="236">
        <f ca="1"/>
        <v>3.4638888888888899</v>
      </c>
      <c r="DL5006" s="1"/>
      <c r="DM5006" s="1"/>
    </row>
    <row r="5007" spans="68:117" ht="15" hidden="1" customHeight="1">
      <c r="BP5007" s="236">
        <f ca="1"/>
        <v>3.46458333333333</v>
      </c>
      <c r="DL5007" s="1"/>
      <c r="DM5007" s="1"/>
    </row>
    <row r="5008" spans="68:117" ht="15" hidden="1" customHeight="1">
      <c r="BP5008" s="236">
        <f ca="1"/>
        <v>3.4652777777777799</v>
      </c>
      <c r="DL5008" s="1"/>
      <c r="DM5008" s="1"/>
    </row>
    <row r="5009" spans="68:117" ht="15" hidden="1" customHeight="1">
      <c r="BP5009" s="236">
        <f ca="1"/>
        <v>3.46597222222222</v>
      </c>
      <c r="DL5009" s="1"/>
      <c r="DM5009" s="1"/>
    </row>
    <row r="5010" spans="68:117" ht="15" hidden="1" customHeight="1">
      <c r="BP5010" s="236">
        <f ca="1"/>
        <v>3.4666666666666699</v>
      </c>
      <c r="DL5010" s="1"/>
      <c r="DM5010" s="1"/>
    </row>
    <row r="5011" spans="68:117" ht="15" hidden="1" customHeight="1">
      <c r="BP5011" s="236">
        <f ca="1"/>
        <v>3.46736111111111</v>
      </c>
      <c r="DL5011" s="1"/>
      <c r="DM5011" s="1"/>
    </row>
    <row r="5012" spans="68:117" ht="15" hidden="1" customHeight="1">
      <c r="BP5012" s="236">
        <f ca="1"/>
        <v>3.4680555555555599</v>
      </c>
      <c r="DL5012" s="1"/>
      <c r="DM5012" s="1"/>
    </row>
    <row r="5013" spans="68:117" ht="15" hidden="1" customHeight="1">
      <c r="BP5013" s="236">
        <f ca="1"/>
        <v>3.46875</v>
      </c>
      <c r="DL5013" s="1"/>
      <c r="DM5013" s="1"/>
    </row>
    <row r="5014" spans="68:117" ht="15" hidden="1" customHeight="1">
      <c r="BP5014" s="236">
        <f ca="1"/>
        <v>3.4694444444444401</v>
      </c>
      <c r="DL5014" s="1"/>
      <c r="DM5014" s="1"/>
    </row>
    <row r="5015" spans="68:117" ht="15" hidden="1" customHeight="1">
      <c r="BP5015" s="236">
        <f ca="1"/>
        <v>3.47013888888889</v>
      </c>
      <c r="DL5015" s="1"/>
      <c r="DM5015" s="1"/>
    </row>
    <row r="5016" spans="68:117" ht="15" hidden="1" customHeight="1">
      <c r="BP5016" s="236">
        <f ca="1"/>
        <v>3.4708333333333301</v>
      </c>
      <c r="DL5016" s="1"/>
      <c r="DM5016" s="1"/>
    </row>
    <row r="5017" spans="68:117" ht="15" hidden="1" customHeight="1">
      <c r="BP5017" s="236">
        <f ca="1"/>
        <v>3.47152777777778</v>
      </c>
      <c r="DL5017" s="1"/>
      <c r="DM5017" s="1"/>
    </row>
    <row r="5018" spans="68:117" ht="15" hidden="1" customHeight="1">
      <c r="BP5018" s="236">
        <f ca="1"/>
        <v>3.4722222222222201</v>
      </c>
      <c r="DL5018" s="1"/>
      <c r="DM5018" s="1"/>
    </row>
    <row r="5019" spans="68:117" ht="15" hidden="1" customHeight="1">
      <c r="BP5019" s="236">
        <f ca="1"/>
        <v>3.47291666666667</v>
      </c>
      <c r="DL5019" s="1"/>
      <c r="DM5019" s="1"/>
    </row>
    <row r="5020" spans="68:117" ht="15" hidden="1" customHeight="1">
      <c r="BP5020" s="236">
        <f ca="1"/>
        <v>3.4736111111111101</v>
      </c>
      <c r="DL5020" s="1"/>
      <c r="DM5020" s="1"/>
    </row>
    <row r="5021" spans="68:117" ht="15" hidden="1" customHeight="1">
      <c r="BP5021" s="236">
        <f ca="1"/>
        <v>3.47430555555556</v>
      </c>
      <c r="DL5021" s="1"/>
      <c r="DM5021" s="1"/>
    </row>
    <row r="5022" spans="68:117" ht="15" hidden="1" customHeight="1">
      <c r="BP5022" s="236">
        <f ca="1"/>
        <v>3.4750000000000001</v>
      </c>
      <c r="DL5022" s="1"/>
      <c r="DM5022" s="1"/>
    </row>
    <row r="5023" spans="68:117" ht="15" hidden="1" customHeight="1">
      <c r="BP5023" s="236">
        <f ca="1"/>
        <v>3.4756944444444402</v>
      </c>
      <c r="DL5023" s="1"/>
      <c r="DM5023" s="1"/>
    </row>
    <row r="5024" spans="68:117" ht="15" hidden="1" customHeight="1">
      <c r="BP5024" s="236">
        <f ca="1"/>
        <v>3.4763888888888901</v>
      </c>
      <c r="DL5024" s="1"/>
      <c r="DM5024" s="1"/>
    </row>
    <row r="5025" spans="68:117" ht="15" hidden="1" customHeight="1">
      <c r="BP5025" s="236">
        <f ca="1"/>
        <v>3.4770833333333302</v>
      </c>
      <c r="DL5025" s="1"/>
      <c r="DM5025" s="1"/>
    </row>
    <row r="5026" spans="68:117" ht="15" hidden="1" customHeight="1">
      <c r="BP5026" s="236">
        <f ca="1"/>
        <v>3.4777777777777801</v>
      </c>
      <c r="DL5026" s="1"/>
      <c r="DM5026" s="1"/>
    </row>
    <row r="5027" spans="68:117" ht="15" hidden="1" customHeight="1">
      <c r="BP5027" s="236">
        <f ca="1"/>
        <v>3.4784722222222202</v>
      </c>
      <c r="DL5027" s="1"/>
      <c r="DM5027" s="1"/>
    </row>
    <row r="5028" spans="68:117" ht="15" hidden="1" customHeight="1">
      <c r="BP5028" s="236">
        <f ca="1"/>
        <v>3.4791666666666701</v>
      </c>
      <c r="DL5028" s="1"/>
      <c r="DM5028" s="1"/>
    </row>
    <row r="5029" spans="68:117" ht="15" hidden="1" customHeight="1">
      <c r="BP5029" s="236">
        <f ca="1"/>
        <v>3.4798611111111102</v>
      </c>
      <c r="DL5029" s="1"/>
      <c r="DM5029" s="1"/>
    </row>
    <row r="5030" spans="68:117" ht="15" hidden="1" customHeight="1">
      <c r="BP5030" s="236">
        <f ca="1"/>
        <v>3.4805555555555601</v>
      </c>
      <c r="DL5030" s="1"/>
      <c r="DM5030" s="1"/>
    </row>
    <row r="5031" spans="68:117" ht="15" hidden="1" customHeight="1">
      <c r="BP5031" s="236">
        <f ca="1"/>
        <v>3.4812500000000002</v>
      </c>
      <c r="DL5031" s="1"/>
      <c r="DM5031" s="1"/>
    </row>
    <row r="5032" spans="68:117" ht="15" hidden="1" customHeight="1">
      <c r="BP5032" s="236">
        <f ca="1"/>
        <v>3.4819444444444398</v>
      </c>
      <c r="DL5032" s="1"/>
      <c r="DM5032" s="1"/>
    </row>
    <row r="5033" spans="68:117" ht="15" hidden="1" customHeight="1">
      <c r="BP5033" s="236">
        <f ca="1"/>
        <v>3.4826388888888902</v>
      </c>
      <c r="DL5033" s="1"/>
      <c r="DM5033" s="1"/>
    </row>
    <row r="5034" spans="68:117" ht="15" hidden="1" customHeight="1">
      <c r="BP5034" s="236">
        <f ca="1"/>
        <v>3.4833333333333298</v>
      </c>
      <c r="DL5034" s="1"/>
      <c r="DM5034" s="1"/>
    </row>
    <row r="5035" spans="68:117" ht="15" hidden="1" customHeight="1">
      <c r="BP5035" s="236">
        <f ca="1"/>
        <v>3.4840277777777802</v>
      </c>
      <c r="DL5035" s="1"/>
      <c r="DM5035" s="1"/>
    </row>
    <row r="5036" spans="68:117" ht="15" hidden="1" customHeight="1">
      <c r="BP5036" s="236">
        <f ca="1"/>
        <v>3.4847222222222198</v>
      </c>
      <c r="DL5036" s="1"/>
      <c r="DM5036" s="1"/>
    </row>
    <row r="5037" spans="68:117" ht="15" hidden="1" customHeight="1">
      <c r="BP5037" s="236">
        <f ca="1"/>
        <v>3.4854166666666702</v>
      </c>
      <c r="DL5037" s="1"/>
      <c r="DM5037" s="1"/>
    </row>
    <row r="5038" spans="68:117" ht="15" hidden="1" customHeight="1">
      <c r="BP5038" s="236">
        <f ca="1"/>
        <v>3.4861111111111098</v>
      </c>
      <c r="DL5038" s="1"/>
      <c r="DM5038" s="1"/>
    </row>
    <row r="5039" spans="68:117" ht="15" hidden="1" customHeight="1">
      <c r="BP5039" s="236">
        <f ca="1"/>
        <v>3.4868055555555602</v>
      </c>
      <c r="DL5039" s="1"/>
      <c r="DM5039" s="1"/>
    </row>
    <row r="5040" spans="68:117" ht="15" hidden="1" customHeight="1">
      <c r="BP5040" s="236">
        <f ca="1"/>
        <v>3.4874999999999998</v>
      </c>
      <c r="DL5040" s="1"/>
      <c r="DM5040" s="1"/>
    </row>
    <row r="5041" spans="68:117" ht="15" hidden="1" customHeight="1">
      <c r="BP5041" s="236">
        <f ca="1"/>
        <v>3.4881944444444399</v>
      </c>
      <c r="DL5041" s="1"/>
      <c r="DM5041" s="1"/>
    </row>
    <row r="5042" spans="68:117" ht="15" hidden="1" customHeight="1">
      <c r="BP5042" s="236">
        <f ca="1"/>
        <v>3.4888888888888898</v>
      </c>
      <c r="DL5042" s="1"/>
      <c r="DM5042" s="1"/>
    </row>
    <row r="5043" spans="68:117" ht="15" hidden="1" customHeight="1">
      <c r="BP5043" s="236">
        <f ca="1"/>
        <v>3.4895833333333299</v>
      </c>
      <c r="DL5043" s="1"/>
      <c r="DM5043" s="1"/>
    </row>
    <row r="5044" spans="68:117" ht="15" hidden="1" customHeight="1">
      <c r="BP5044" s="236">
        <f ca="1"/>
        <v>3.4902777777777798</v>
      </c>
      <c r="DL5044" s="1"/>
      <c r="DM5044" s="1"/>
    </row>
    <row r="5045" spans="68:117" ht="15" hidden="1" customHeight="1">
      <c r="BP5045" s="236">
        <f ca="1"/>
        <v>3.4909722222222199</v>
      </c>
      <c r="DL5045" s="1"/>
      <c r="DM5045" s="1"/>
    </row>
    <row r="5046" spans="68:117" ht="15" hidden="1" customHeight="1">
      <c r="BP5046" s="236">
        <f ca="1"/>
        <v>3.4916666666666698</v>
      </c>
      <c r="DL5046" s="1"/>
      <c r="DM5046" s="1"/>
    </row>
    <row r="5047" spans="68:117" ht="15" hidden="1" customHeight="1">
      <c r="BP5047" s="236">
        <f ca="1"/>
        <v>3.4923611111111099</v>
      </c>
      <c r="DL5047" s="1"/>
      <c r="DM5047" s="1"/>
    </row>
    <row r="5048" spans="68:117" ht="15" hidden="1" customHeight="1">
      <c r="BP5048" s="236">
        <f ca="1"/>
        <v>3.4930555555555598</v>
      </c>
      <c r="DL5048" s="1"/>
      <c r="DM5048" s="1"/>
    </row>
    <row r="5049" spans="68:117" ht="15" hidden="1" customHeight="1">
      <c r="BP5049" s="236">
        <f ca="1"/>
        <v>3.4937499999999999</v>
      </c>
      <c r="DL5049" s="1"/>
      <c r="DM5049" s="1"/>
    </row>
    <row r="5050" spans="68:117" ht="15" hidden="1" customHeight="1">
      <c r="BP5050" s="236">
        <f ca="1"/>
        <v>3.49444444444444</v>
      </c>
      <c r="DL5050" s="1"/>
      <c r="DM5050" s="1"/>
    </row>
    <row r="5051" spans="68:117" ht="15" hidden="1" customHeight="1">
      <c r="BP5051" s="236">
        <f ca="1"/>
        <v>3.4951388888888899</v>
      </c>
      <c r="DL5051" s="1"/>
      <c r="DM5051" s="1"/>
    </row>
    <row r="5052" spans="68:117" ht="15" hidden="1" customHeight="1">
      <c r="BP5052" s="236">
        <f ca="1"/>
        <v>3.49583333333333</v>
      </c>
      <c r="DL5052" s="1"/>
      <c r="DM5052" s="1"/>
    </row>
    <row r="5053" spans="68:117" ht="15" hidden="1" customHeight="1">
      <c r="BP5053" s="236">
        <f ca="1"/>
        <v>3.4965277777777799</v>
      </c>
      <c r="DL5053" s="1"/>
      <c r="DM5053" s="1"/>
    </row>
    <row r="5054" spans="68:117" ht="15" hidden="1" customHeight="1">
      <c r="BP5054" s="236">
        <f ca="1"/>
        <v>3.49722222222222</v>
      </c>
      <c r="DL5054" s="1"/>
      <c r="DM5054" s="1"/>
    </row>
    <row r="5055" spans="68:117" ht="15" hidden="1" customHeight="1">
      <c r="BP5055" s="236">
        <f ca="1"/>
        <v>3.4979166666666699</v>
      </c>
      <c r="DL5055" s="1"/>
      <c r="DM5055" s="1"/>
    </row>
    <row r="5056" spans="68:117" ht="15" hidden="1" customHeight="1">
      <c r="BP5056" s="236">
        <f ca="1"/>
        <v>3.49861111111111</v>
      </c>
      <c r="DL5056" s="1"/>
      <c r="DM5056" s="1"/>
    </row>
    <row r="5057" spans="68:117" ht="15" hidden="1" customHeight="1">
      <c r="BP5057" s="236">
        <f ca="1"/>
        <v>3.4993055555555599</v>
      </c>
      <c r="DL5057" s="1"/>
      <c r="DM5057" s="1"/>
    </row>
    <row r="5058" spans="68:117" ht="15" hidden="1" customHeight="1">
      <c r="BP5058" s="236">
        <f ca="1"/>
        <v>3.5</v>
      </c>
      <c r="DL5058" s="1"/>
      <c r="DM5058" s="1"/>
    </row>
    <row r="5059" spans="68:117" ht="15" hidden="1" customHeight="1">
      <c r="BP5059" s="236">
        <f ca="1"/>
        <v>3.5006944444444401</v>
      </c>
      <c r="DL5059" s="1"/>
      <c r="DM5059" s="1"/>
    </row>
    <row r="5060" spans="68:117" ht="15" hidden="1" customHeight="1">
      <c r="BP5060" s="236">
        <f ca="1"/>
        <v>3.50138888888889</v>
      </c>
      <c r="DL5060" s="1"/>
      <c r="DM5060" s="1"/>
    </row>
    <row r="5061" spans="68:117" ht="15" hidden="1" customHeight="1">
      <c r="BP5061" s="236">
        <f ca="1"/>
        <v>3.5020833333333301</v>
      </c>
      <c r="DL5061" s="1"/>
      <c r="DM5061" s="1"/>
    </row>
    <row r="5062" spans="68:117" ht="15" hidden="1" customHeight="1">
      <c r="BP5062" s="236">
        <f ca="1"/>
        <v>3.50277777777778</v>
      </c>
      <c r="DL5062" s="1"/>
      <c r="DM5062" s="1"/>
    </row>
    <row r="5063" spans="68:117" ht="15" hidden="1" customHeight="1">
      <c r="BP5063" s="236">
        <f ca="1"/>
        <v>3.5034722222222201</v>
      </c>
      <c r="DL5063" s="1"/>
      <c r="DM5063" s="1"/>
    </row>
    <row r="5064" spans="68:117" ht="15" hidden="1" customHeight="1">
      <c r="BP5064" s="236">
        <f ca="1"/>
        <v>3.50416666666667</v>
      </c>
      <c r="DL5064" s="1"/>
      <c r="DM5064" s="1"/>
    </row>
    <row r="5065" spans="68:117" ht="15" hidden="1" customHeight="1">
      <c r="BP5065" s="236">
        <f ca="1"/>
        <v>3.5048611111111101</v>
      </c>
      <c r="DL5065" s="1"/>
      <c r="DM5065" s="1"/>
    </row>
    <row r="5066" spans="68:117" ht="15" hidden="1" customHeight="1">
      <c r="BP5066" s="236">
        <f ca="1"/>
        <v>3.50555555555556</v>
      </c>
      <c r="DL5066" s="1"/>
      <c r="DM5066" s="1"/>
    </row>
    <row r="5067" spans="68:117" ht="15" hidden="1" customHeight="1">
      <c r="BP5067" s="236">
        <f ca="1"/>
        <v>3.5062500000000001</v>
      </c>
      <c r="DL5067" s="1"/>
      <c r="DM5067" s="1"/>
    </row>
    <row r="5068" spans="68:117" ht="15" hidden="1" customHeight="1">
      <c r="BP5068" s="236">
        <f ca="1"/>
        <v>3.5069444444444402</v>
      </c>
      <c r="DL5068" s="1"/>
      <c r="DM5068" s="1"/>
    </row>
    <row r="5069" spans="68:117" ht="15" hidden="1" customHeight="1">
      <c r="BP5069" s="236">
        <f ca="1"/>
        <v>3.5076388888888901</v>
      </c>
      <c r="DL5069" s="1"/>
      <c r="DM5069" s="1"/>
    </row>
    <row r="5070" spans="68:117" ht="15" hidden="1" customHeight="1">
      <c r="BP5070" s="236">
        <f ca="1"/>
        <v>3.5083333333333302</v>
      </c>
      <c r="DL5070" s="1"/>
      <c r="DM5070" s="1"/>
    </row>
    <row r="5071" spans="68:117" ht="15" hidden="1" customHeight="1">
      <c r="BP5071" s="236">
        <f ca="1"/>
        <v>3.5090277777777801</v>
      </c>
      <c r="DL5071" s="1"/>
      <c r="DM5071" s="1"/>
    </row>
    <row r="5072" spans="68:117" ht="15" hidden="1" customHeight="1">
      <c r="BP5072" s="236">
        <f ca="1"/>
        <v>3.5097222222222202</v>
      </c>
      <c r="DL5072" s="1"/>
      <c r="DM5072" s="1"/>
    </row>
    <row r="5073" spans="68:117" ht="15" hidden="1" customHeight="1">
      <c r="BP5073" s="236">
        <f ca="1"/>
        <v>3.5104166666666701</v>
      </c>
      <c r="DL5073" s="1"/>
      <c r="DM5073" s="1"/>
    </row>
    <row r="5074" spans="68:117" ht="15" hidden="1" customHeight="1">
      <c r="BP5074" s="236">
        <f ca="1"/>
        <v>3.5111111111111102</v>
      </c>
      <c r="DL5074" s="1"/>
      <c r="DM5074" s="1"/>
    </row>
    <row r="5075" spans="68:117" ht="15" hidden="1" customHeight="1">
      <c r="BP5075" s="236">
        <f ca="1"/>
        <v>3.5118055555555601</v>
      </c>
      <c r="DL5075" s="1"/>
      <c r="DM5075" s="1"/>
    </row>
    <row r="5076" spans="68:117" ht="15" hidden="1" customHeight="1">
      <c r="BP5076" s="236">
        <f ca="1"/>
        <v>3.5125000000000002</v>
      </c>
      <c r="DL5076" s="1"/>
      <c r="DM5076" s="1"/>
    </row>
    <row r="5077" spans="68:117" ht="15" hidden="1" customHeight="1">
      <c r="BP5077" s="236">
        <f ca="1"/>
        <v>3.5131944444444398</v>
      </c>
      <c r="DL5077" s="1"/>
      <c r="DM5077" s="1"/>
    </row>
    <row r="5078" spans="68:117" ht="15" hidden="1" customHeight="1">
      <c r="BP5078" s="236">
        <f ca="1"/>
        <v>3.5138888888888902</v>
      </c>
      <c r="DL5078" s="1"/>
      <c r="DM5078" s="1"/>
    </row>
    <row r="5079" spans="68:117" ht="15" hidden="1" customHeight="1">
      <c r="BP5079" s="236">
        <f ca="1"/>
        <v>3.5145833333333298</v>
      </c>
      <c r="DL5079" s="1"/>
      <c r="DM5079" s="1"/>
    </row>
    <row r="5080" spans="68:117" ht="15" hidden="1" customHeight="1">
      <c r="BP5080" s="236">
        <f ca="1"/>
        <v>3.5152777777777802</v>
      </c>
      <c r="DL5080" s="1"/>
      <c r="DM5080" s="1"/>
    </row>
    <row r="5081" spans="68:117" ht="15" hidden="1" customHeight="1">
      <c r="BP5081" s="236">
        <f ca="1"/>
        <v>3.5159722222222198</v>
      </c>
      <c r="DL5081" s="1"/>
      <c r="DM5081" s="1"/>
    </row>
    <row r="5082" spans="68:117" ht="15" hidden="1" customHeight="1">
      <c r="BP5082" s="236">
        <f ca="1"/>
        <v>3.5166666666666702</v>
      </c>
      <c r="DL5082" s="1"/>
      <c r="DM5082" s="1"/>
    </row>
    <row r="5083" spans="68:117" ht="15" hidden="1" customHeight="1">
      <c r="BP5083" s="236">
        <f ca="1"/>
        <v>3.5173611111111098</v>
      </c>
      <c r="DL5083" s="1"/>
      <c r="DM5083" s="1"/>
    </row>
    <row r="5084" spans="68:117" ht="15" hidden="1" customHeight="1">
      <c r="BP5084" s="236">
        <f ca="1"/>
        <v>3.5180555555555602</v>
      </c>
      <c r="DL5084" s="1"/>
      <c r="DM5084" s="1"/>
    </row>
    <row r="5085" spans="68:117" ht="15" hidden="1" customHeight="1">
      <c r="BP5085" s="236">
        <f ca="1"/>
        <v>3.5187499999999998</v>
      </c>
      <c r="DL5085" s="1"/>
      <c r="DM5085" s="1"/>
    </row>
    <row r="5086" spans="68:117" ht="15" hidden="1" customHeight="1">
      <c r="BP5086" s="236">
        <f ca="1"/>
        <v>3.5194444444444399</v>
      </c>
      <c r="DL5086" s="1"/>
      <c r="DM5086" s="1"/>
    </row>
    <row r="5087" spans="68:117" ht="15" hidden="1" customHeight="1">
      <c r="BP5087" s="236">
        <f ca="1"/>
        <v>3.5201388888888898</v>
      </c>
      <c r="DL5087" s="1"/>
      <c r="DM5087" s="1"/>
    </row>
    <row r="5088" spans="68:117" ht="15" hidden="1" customHeight="1">
      <c r="BP5088" s="236">
        <f ca="1"/>
        <v>3.5208333333333299</v>
      </c>
      <c r="DL5088" s="1"/>
      <c r="DM5088" s="1"/>
    </row>
    <row r="5089" spans="68:117" ht="15" hidden="1" customHeight="1">
      <c r="BP5089" s="236">
        <f ca="1"/>
        <v>3.5215277777777798</v>
      </c>
      <c r="DL5089" s="1"/>
      <c r="DM5089" s="1"/>
    </row>
    <row r="5090" spans="68:117" ht="15" hidden="1" customHeight="1">
      <c r="BP5090" s="236">
        <f ca="1"/>
        <v>3.5222222222222199</v>
      </c>
      <c r="DL5090" s="1"/>
      <c r="DM5090" s="1"/>
    </row>
    <row r="5091" spans="68:117" ht="15" hidden="1" customHeight="1">
      <c r="BP5091" s="236">
        <f ca="1"/>
        <v>3.5229166666666698</v>
      </c>
      <c r="DL5091" s="1"/>
      <c r="DM5091" s="1"/>
    </row>
    <row r="5092" spans="68:117" ht="15" hidden="1" customHeight="1">
      <c r="BP5092" s="236">
        <f ca="1"/>
        <v>3.5236111111111099</v>
      </c>
      <c r="DL5092" s="1"/>
      <c r="DM5092" s="1"/>
    </row>
    <row r="5093" spans="68:117" ht="15" hidden="1" customHeight="1">
      <c r="BP5093" s="236">
        <f ca="1"/>
        <v>3.5243055555555598</v>
      </c>
      <c r="DL5093" s="1"/>
      <c r="DM5093" s="1"/>
    </row>
    <row r="5094" spans="68:117" ht="15" hidden="1" customHeight="1">
      <c r="BP5094" s="236">
        <f ca="1"/>
        <v>3.5249999999999999</v>
      </c>
      <c r="DL5094" s="1"/>
      <c r="DM5094" s="1"/>
    </row>
    <row r="5095" spans="68:117" ht="15" hidden="1" customHeight="1">
      <c r="BP5095" s="236">
        <f ca="1"/>
        <v>3.52569444444444</v>
      </c>
      <c r="DL5095" s="1"/>
      <c r="DM5095" s="1"/>
    </row>
    <row r="5096" spans="68:117" ht="15" hidden="1" customHeight="1">
      <c r="BP5096" s="236">
        <f ca="1"/>
        <v>3.5263888888888899</v>
      </c>
      <c r="DL5096" s="1"/>
      <c r="DM5096" s="1"/>
    </row>
    <row r="5097" spans="68:117" ht="15" hidden="1" customHeight="1">
      <c r="BP5097" s="236">
        <f ca="1"/>
        <v>3.52708333333333</v>
      </c>
      <c r="DL5097" s="1"/>
      <c r="DM5097" s="1"/>
    </row>
    <row r="5098" spans="68:117" ht="15" hidden="1" customHeight="1">
      <c r="BP5098" s="236">
        <f ca="1"/>
        <v>3.5277777777777799</v>
      </c>
      <c r="DL5098" s="1"/>
      <c r="DM5098" s="1"/>
    </row>
    <row r="5099" spans="68:117" ht="15" hidden="1" customHeight="1">
      <c r="BP5099" s="236">
        <f ca="1"/>
        <v>3.52847222222222</v>
      </c>
      <c r="DL5099" s="1"/>
      <c r="DM5099" s="1"/>
    </row>
    <row r="5100" spans="68:117" ht="15" hidden="1" customHeight="1">
      <c r="BP5100" s="236">
        <f ca="1"/>
        <v>3.5291666666666699</v>
      </c>
      <c r="DL5100" s="1"/>
      <c r="DM5100" s="1"/>
    </row>
    <row r="5101" spans="68:117" ht="15" hidden="1" customHeight="1">
      <c r="BP5101" s="236">
        <f ca="1"/>
        <v>3.52986111111111</v>
      </c>
      <c r="DL5101" s="1"/>
      <c r="DM5101" s="1"/>
    </row>
    <row r="5102" spans="68:117" ht="15" hidden="1" customHeight="1">
      <c r="BP5102" s="236">
        <f ca="1"/>
        <v>3.5305555555555599</v>
      </c>
      <c r="DL5102" s="1"/>
      <c r="DM5102" s="1"/>
    </row>
    <row r="5103" spans="68:117" ht="15" hidden="1" customHeight="1">
      <c r="BP5103" s="236">
        <f ca="1"/>
        <v>3.53125</v>
      </c>
      <c r="DL5103" s="1"/>
      <c r="DM5103" s="1"/>
    </row>
    <row r="5104" spans="68:117" ht="15" hidden="1" customHeight="1">
      <c r="BP5104" s="236">
        <f ca="1"/>
        <v>3.5319444444444401</v>
      </c>
      <c r="DL5104" s="1"/>
      <c r="DM5104" s="1"/>
    </row>
    <row r="5105" spans="68:117" ht="15" hidden="1" customHeight="1">
      <c r="BP5105" s="236">
        <f ca="1"/>
        <v>3.53263888888889</v>
      </c>
      <c r="DL5105" s="1"/>
      <c r="DM5105" s="1"/>
    </row>
    <row r="5106" spans="68:117" ht="15" hidden="1" customHeight="1">
      <c r="BP5106" s="236">
        <f ca="1"/>
        <v>3.5333333333333301</v>
      </c>
      <c r="DL5106" s="1"/>
      <c r="DM5106" s="1"/>
    </row>
    <row r="5107" spans="68:117" ht="15" hidden="1" customHeight="1">
      <c r="BP5107" s="236">
        <f ca="1"/>
        <v>3.53402777777778</v>
      </c>
      <c r="DL5107" s="1"/>
      <c r="DM5107" s="1"/>
    </row>
    <row r="5108" spans="68:117" ht="15" hidden="1" customHeight="1">
      <c r="BP5108" s="236">
        <f ca="1"/>
        <v>3.5347222222222201</v>
      </c>
      <c r="DL5108" s="1"/>
      <c r="DM5108" s="1"/>
    </row>
    <row r="5109" spans="68:117" ht="15" hidden="1" customHeight="1">
      <c r="BP5109" s="236">
        <f ca="1"/>
        <v>3.53541666666667</v>
      </c>
      <c r="DL5109" s="1"/>
      <c r="DM5109" s="1"/>
    </row>
    <row r="5110" spans="68:117" ht="15" hidden="1" customHeight="1">
      <c r="BP5110" s="236">
        <f ca="1"/>
        <v>3.5361111111111101</v>
      </c>
      <c r="DL5110" s="1"/>
      <c r="DM5110" s="1"/>
    </row>
    <row r="5111" spans="68:117" ht="15" hidden="1" customHeight="1">
      <c r="BP5111" s="236">
        <f ca="1"/>
        <v>3.53680555555556</v>
      </c>
      <c r="DL5111" s="1"/>
      <c r="DM5111" s="1"/>
    </row>
    <row r="5112" spans="68:117" ht="15" hidden="1" customHeight="1">
      <c r="BP5112" s="236">
        <f ca="1"/>
        <v>3.5375000000000001</v>
      </c>
      <c r="DL5112" s="1"/>
      <c r="DM5112" s="1"/>
    </row>
    <row r="5113" spans="68:117" ht="15" hidden="1" customHeight="1">
      <c r="BP5113" s="236">
        <f ca="1"/>
        <v>3.5381944444444402</v>
      </c>
      <c r="DL5113" s="1"/>
      <c r="DM5113" s="1"/>
    </row>
    <row r="5114" spans="68:117" ht="15" hidden="1" customHeight="1">
      <c r="BP5114" s="236">
        <f ca="1"/>
        <v>3.5388888888888901</v>
      </c>
      <c r="DL5114" s="1"/>
      <c r="DM5114" s="1"/>
    </row>
    <row r="5115" spans="68:117" ht="15" hidden="1" customHeight="1">
      <c r="BP5115" s="236">
        <f ca="1"/>
        <v>3.5395833333333302</v>
      </c>
      <c r="DL5115" s="1"/>
      <c r="DM5115" s="1"/>
    </row>
    <row r="5116" spans="68:117" ht="15" hidden="1" customHeight="1">
      <c r="BP5116" s="236">
        <f ca="1"/>
        <v>3.5402777777777801</v>
      </c>
      <c r="DL5116" s="1"/>
      <c r="DM5116" s="1"/>
    </row>
    <row r="5117" spans="68:117" ht="15" hidden="1" customHeight="1">
      <c r="BP5117" s="236">
        <f ca="1"/>
        <v>3.5409722222222202</v>
      </c>
      <c r="DL5117" s="1"/>
      <c r="DM5117" s="1"/>
    </row>
    <row r="5118" spans="68:117" ht="15" hidden="1" customHeight="1">
      <c r="BP5118" s="236">
        <f ca="1"/>
        <v>3.5416666666666701</v>
      </c>
      <c r="DL5118" s="1"/>
      <c r="DM5118" s="1"/>
    </row>
    <row r="5119" spans="68:117" ht="15" hidden="1" customHeight="1">
      <c r="BP5119" s="236">
        <f ca="1"/>
        <v>3.5423611111111102</v>
      </c>
      <c r="DL5119" s="1"/>
      <c r="DM5119" s="1"/>
    </row>
    <row r="5120" spans="68:117" ht="15" hidden="1" customHeight="1">
      <c r="BP5120" s="236">
        <f ca="1"/>
        <v>3.5430555555555601</v>
      </c>
      <c r="DL5120" s="1"/>
      <c r="DM5120" s="1"/>
    </row>
    <row r="5121" spans="68:117" ht="15" hidden="1" customHeight="1">
      <c r="BP5121" s="236">
        <f ca="1"/>
        <v>3.5437500000000002</v>
      </c>
      <c r="DL5121" s="1"/>
      <c r="DM5121" s="1"/>
    </row>
    <row r="5122" spans="68:117" ht="15" hidden="1" customHeight="1">
      <c r="BP5122" s="236">
        <f ca="1"/>
        <v>3.5444444444444398</v>
      </c>
      <c r="DL5122" s="1"/>
      <c r="DM5122" s="1"/>
    </row>
    <row r="5123" spans="68:117" ht="15" hidden="1" customHeight="1">
      <c r="BP5123" s="236">
        <f ca="1"/>
        <v>3.5451388888888902</v>
      </c>
      <c r="DL5123" s="1"/>
      <c r="DM5123" s="1"/>
    </row>
    <row r="5124" spans="68:117" ht="15" hidden="1" customHeight="1">
      <c r="BP5124" s="236">
        <f ca="1"/>
        <v>3.5458333333333298</v>
      </c>
      <c r="DL5124" s="1"/>
      <c r="DM5124" s="1"/>
    </row>
    <row r="5125" spans="68:117" ht="15" hidden="1" customHeight="1">
      <c r="BP5125" s="236">
        <f ca="1"/>
        <v>3.5465277777777802</v>
      </c>
      <c r="DL5125" s="1"/>
      <c r="DM5125" s="1"/>
    </row>
    <row r="5126" spans="68:117" ht="15" hidden="1" customHeight="1">
      <c r="BP5126" s="236">
        <f ca="1"/>
        <v>3.5472222222222198</v>
      </c>
      <c r="DL5126" s="1"/>
      <c r="DM5126" s="1"/>
    </row>
    <row r="5127" spans="68:117" ht="15" hidden="1" customHeight="1">
      <c r="BP5127" s="236">
        <f ca="1"/>
        <v>3.5479166666666702</v>
      </c>
      <c r="DL5127" s="1"/>
      <c r="DM5127" s="1"/>
    </row>
    <row r="5128" spans="68:117" ht="15" hidden="1" customHeight="1">
      <c r="BP5128" s="236">
        <f ca="1"/>
        <v>3.5486111111111098</v>
      </c>
      <c r="DL5128" s="1"/>
      <c r="DM5128" s="1"/>
    </row>
    <row r="5129" spans="68:117" ht="15" hidden="1" customHeight="1">
      <c r="BP5129" s="236">
        <f ca="1"/>
        <v>3.5493055555555602</v>
      </c>
      <c r="DL5129" s="1"/>
      <c r="DM5129" s="1"/>
    </row>
    <row r="5130" spans="68:117" ht="15" hidden="1" customHeight="1">
      <c r="BP5130" s="236">
        <f ca="1"/>
        <v>3.55</v>
      </c>
      <c r="DL5130" s="1"/>
      <c r="DM5130" s="1"/>
    </row>
    <row r="5131" spans="68:117" ht="15" hidden="1" customHeight="1">
      <c r="BP5131" s="236">
        <f ca="1"/>
        <v>3.5506944444444399</v>
      </c>
      <c r="DL5131" s="1"/>
      <c r="DM5131" s="1"/>
    </row>
    <row r="5132" spans="68:117" ht="15" hidden="1" customHeight="1">
      <c r="BP5132" s="236">
        <f ca="1"/>
        <v>3.5513888888888898</v>
      </c>
      <c r="DL5132" s="1"/>
      <c r="DM5132" s="1"/>
    </row>
    <row r="5133" spans="68:117" ht="15" hidden="1" customHeight="1">
      <c r="BP5133" s="236">
        <f ca="1"/>
        <v>3.5520833333333299</v>
      </c>
      <c r="DL5133" s="1"/>
      <c r="DM5133" s="1"/>
    </row>
    <row r="5134" spans="68:117" ht="15" hidden="1" customHeight="1">
      <c r="BP5134" s="236">
        <f ca="1"/>
        <v>3.5527777777777798</v>
      </c>
      <c r="DL5134" s="1"/>
      <c r="DM5134" s="1"/>
    </row>
    <row r="5135" spans="68:117" ht="15" hidden="1" customHeight="1">
      <c r="BP5135" s="236">
        <f ca="1"/>
        <v>3.5534722222222199</v>
      </c>
      <c r="DL5135" s="1"/>
      <c r="DM5135" s="1"/>
    </row>
    <row r="5136" spans="68:117" ht="15" hidden="1" customHeight="1">
      <c r="BP5136" s="236">
        <f ca="1"/>
        <v>3.5541666666666698</v>
      </c>
      <c r="DL5136" s="1"/>
      <c r="DM5136" s="1"/>
    </row>
    <row r="5137" spans="68:117" ht="15" hidden="1" customHeight="1">
      <c r="BP5137" s="236">
        <f ca="1"/>
        <v>3.5548611111111099</v>
      </c>
      <c r="DL5137" s="1"/>
      <c r="DM5137" s="1"/>
    </row>
    <row r="5138" spans="68:117" ht="15" hidden="1" customHeight="1">
      <c r="BP5138" s="236">
        <f ca="1"/>
        <v>3.5555555555555598</v>
      </c>
      <c r="DL5138" s="1"/>
      <c r="DM5138" s="1"/>
    </row>
    <row r="5139" spans="68:117" ht="15" hidden="1" customHeight="1">
      <c r="BP5139" s="236">
        <f ca="1"/>
        <v>3.5562499999999999</v>
      </c>
      <c r="DL5139" s="1"/>
      <c r="DM5139" s="1"/>
    </row>
    <row r="5140" spans="68:117" ht="15" hidden="1" customHeight="1">
      <c r="BP5140" s="236">
        <f ca="1"/>
        <v>3.55694444444444</v>
      </c>
      <c r="DL5140" s="1"/>
      <c r="DM5140" s="1"/>
    </row>
    <row r="5141" spans="68:117" ht="15" hidden="1" customHeight="1">
      <c r="BP5141" s="236">
        <f ca="1"/>
        <v>3.5576388888888899</v>
      </c>
      <c r="DL5141" s="1"/>
      <c r="DM5141" s="1"/>
    </row>
    <row r="5142" spans="68:117" ht="15" hidden="1" customHeight="1">
      <c r="BP5142" s="236">
        <f ca="1"/>
        <v>3.55833333333333</v>
      </c>
      <c r="DL5142" s="1"/>
      <c r="DM5142" s="1"/>
    </row>
    <row r="5143" spans="68:117" ht="15" hidden="1" customHeight="1">
      <c r="BP5143" s="236">
        <f ca="1"/>
        <v>3.5590277777777799</v>
      </c>
      <c r="DL5143" s="1"/>
      <c r="DM5143" s="1"/>
    </row>
    <row r="5144" spans="68:117" ht="15" hidden="1" customHeight="1">
      <c r="BP5144" s="236">
        <f ca="1"/>
        <v>3.55972222222222</v>
      </c>
      <c r="DL5144" s="1"/>
      <c r="DM5144" s="1"/>
    </row>
    <row r="5145" spans="68:117" ht="15" hidden="1" customHeight="1">
      <c r="BP5145" s="236">
        <f ca="1"/>
        <v>3.5604166666666699</v>
      </c>
      <c r="DL5145" s="1"/>
      <c r="DM5145" s="1"/>
    </row>
    <row r="5146" spans="68:117" ht="15" hidden="1" customHeight="1">
      <c r="BP5146" s="236">
        <f ca="1"/>
        <v>3.56111111111111</v>
      </c>
      <c r="DL5146" s="1"/>
      <c r="DM5146" s="1"/>
    </row>
    <row r="5147" spans="68:117" ht="15" hidden="1" customHeight="1">
      <c r="BP5147" s="236">
        <f ca="1"/>
        <v>3.5618055555555599</v>
      </c>
      <c r="DL5147" s="1"/>
      <c r="DM5147" s="1"/>
    </row>
    <row r="5148" spans="68:117" ht="15" hidden="1" customHeight="1">
      <c r="BP5148" s="236">
        <f ca="1"/>
        <v>3.5625</v>
      </c>
      <c r="DL5148" s="1"/>
      <c r="DM5148" s="1"/>
    </row>
    <row r="5149" spans="68:117" ht="15" hidden="1" customHeight="1">
      <c r="BP5149" s="236">
        <f ca="1"/>
        <v>3.5631944444444401</v>
      </c>
      <c r="DL5149" s="1"/>
      <c r="DM5149" s="1"/>
    </row>
    <row r="5150" spans="68:117" ht="15" hidden="1" customHeight="1">
      <c r="BP5150" s="236">
        <f ca="1"/>
        <v>3.56388888888889</v>
      </c>
      <c r="DL5150" s="1"/>
      <c r="DM5150" s="1"/>
    </row>
    <row r="5151" spans="68:117" ht="15" hidden="1" customHeight="1">
      <c r="BP5151" s="236">
        <f ca="1"/>
        <v>3.5645833333333301</v>
      </c>
      <c r="DL5151" s="1"/>
      <c r="DM5151" s="1"/>
    </row>
    <row r="5152" spans="68:117" ht="15" hidden="1" customHeight="1">
      <c r="BP5152" s="236">
        <f ca="1"/>
        <v>3.56527777777778</v>
      </c>
      <c r="DL5152" s="1"/>
      <c r="DM5152" s="1"/>
    </row>
    <row r="5153" spans="68:117" ht="15" hidden="1" customHeight="1">
      <c r="BP5153" s="236">
        <f ca="1"/>
        <v>3.5659722222222201</v>
      </c>
      <c r="DL5153" s="1"/>
      <c r="DM5153" s="1"/>
    </row>
    <row r="5154" spans="68:117" ht="15" hidden="1" customHeight="1">
      <c r="BP5154" s="236">
        <f ca="1"/>
        <v>3.56666666666667</v>
      </c>
      <c r="DL5154" s="1"/>
      <c r="DM5154" s="1"/>
    </row>
    <row r="5155" spans="68:117" ht="15" hidden="1" customHeight="1">
      <c r="BP5155" s="236">
        <f ca="1"/>
        <v>3.5673611111111101</v>
      </c>
      <c r="DL5155" s="1"/>
      <c r="DM5155" s="1"/>
    </row>
    <row r="5156" spans="68:117" ht="15" hidden="1" customHeight="1">
      <c r="BP5156" s="236">
        <f ca="1"/>
        <v>3.56805555555556</v>
      </c>
      <c r="DL5156" s="1"/>
      <c r="DM5156" s="1"/>
    </row>
    <row r="5157" spans="68:117" ht="15" hidden="1" customHeight="1">
      <c r="BP5157" s="236">
        <f ca="1"/>
        <v>3.5687500000000001</v>
      </c>
      <c r="DL5157" s="1"/>
      <c r="DM5157" s="1"/>
    </row>
    <row r="5158" spans="68:117" ht="15" hidden="1" customHeight="1">
      <c r="BP5158" s="236">
        <f ca="1"/>
        <v>3.5694444444444402</v>
      </c>
      <c r="DL5158" s="1"/>
      <c r="DM5158" s="1"/>
    </row>
    <row r="5159" spans="68:117" ht="15" hidden="1" customHeight="1">
      <c r="BP5159" s="236">
        <f ca="1"/>
        <v>3.5701388888888901</v>
      </c>
      <c r="DL5159" s="1"/>
      <c r="DM5159" s="1"/>
    </row>
    <row r="5160" spans="68:117" ht="15" hidden="1" customHeight="1">
      <c r="BP5160" s="236">
        <f ca="1"/>
        <v>3.5708333333333302</v>
      </c>
      <c r="DL5160" s="1"/>
      <c r="DM5160" s="1"/>
    </row>
    <row r="5161" spans="68:117" ht="15" hidden="1" customHeight="1">
      <c r="BP5161" s="236">
        <f ca="1"/>
        <v>3.5715277777777801</v>
      </c>
      <c r="DL5161" s="1"/>
      <c r="DM5161" s="1"/>
    </row>
    <row r="5162" spans="68:117" ht="15" hidden="1" customHeight="1">
      <c r="BP5162" s="236">
        <f ca="1"/>
        <v>3.5722222222222202</v>
      </c>
      <c r="DL5162" s="1"/>
      <c r="DM5162" s="1"/>
    </row>
    <row r="5163" spans="68:117" ht="15" hidden="1" customHeight="1">
      <c r="BP5163" s="236">
        <f ca="1"/>
        <v>3.5729166666666701</v>
      </c>
      <c r="DL5163" s="1"/>
      <c r="DM5163" s="1"/>
    </row>
    <row r="5164" spans="68:117" ht="15" hidden="1" customHeight="1">
      <c r="BP5164" s="236">
        <f ca="1"/>
        <v>3.5736111111111102</v>
      </c>
      <c r="DL5164" s="1"/>
      <c r="DM5164" s="1"/>
    </row>
    <row r="5165" spans="68:117" ht="15" hidden="1" customHeight="1">
      <c r="BP5165" s="236">
        <f ca="1"/>
        <v>3.5743055555555601</v>
      </c>
      <c r="DL5165" s="1"/>
      <c r="DM5165" s="1"/>
    </row>
    <row r="5166" spans="68:117" ht="15" hidden="1" customHeight="1">
      <c r="BP5166" s="236">
        <f ca="1"/>
        <v>3.5750000000000002</v>
      </c>
      <c r="DL5166" s="1"/>
      <c r="DM5166" s="1"/>
    </row>
    <row r="5167" spans="68:117" ht="15" hidden="1" customHeight="1">
      <c r="BP5167" s="236">
        <f ca="1"/>
        <v>3.5756944444444398</v>
      </c>
      <c r="DL5167" s="1"/>
      <c r="DM5167" s="1"/>
    </row>
    <row r="5168" spans="68:117" ht="15" hidden="1" customHeight="1">
      <c r="BP5168" s="236">
        <f ca="1"/>
        <v>3.5763888888888902</v>
      </c>
      <c r="DL5168" s="1"/>
      <c r="DM5168" s="1"/>
    </row>
    <row r="5169" spans="68:117" ht="15" hidden="1" customHeight="1">
      <c r="BP5169" s="236">
        <f ca="1"/>
        <v>3.5770833333333298</v>
      </c>
      <c r="DL5169" s="1"/>
      <c r="DM5169" s="1"/>
    </row>
    <row r="5170" spans="68:117" ht="15" hidden="1" customHeight="1">
      <c r="BP5170" s="236">
        <f ca="1"/>
        <v>3.5777777777777802</v>
      </c>
      <c r="DL5170" s="1"/>
      <c r="DM5170" s="1"/>
    </row>
    <row r="5171" spans="68:117" ht="15" hidden="1" customHeight="1">
      <c r="BP5171" s="236">
        <f ca="1"/>
        <v>3.5784722222222198</v>
      </c>
      <c r="DL5171" s="1"/>
      <c r="DM5171" s="1"/>
    </row>
    <row r="5172" spans="68:117" ht="15" hidden="1" customHeight="1">
      <c r="BP5172" s="236">
        <f ca="1"/>
        <v>3.5791666666666702</v>
      </c>
      <c r="DL5172" s="1"/>
      <c r="DM5172" s="1"/>
    </row>
    <row r="5173" spans="68:117" ht="15" hidden="1" customHeight="1">
      <c r="BP5173" s="236">
        <f ca="1"/>
        <v>3.5798611111111098</v>
      </c>
      <c r="DL5173" s="1"/>
      <c r="DM5173" s="1"/>
    </row>
    <row r="5174" spans="68:117" ht="15" hidden="1" customHeight="1">
      <c r="BP5174" s="236">
        <f ca="1"/>
        <v>3.5805555555555602</v>
      </c>
      <c r="DL5174" s="1"/>
      <c r="DM5174" s="1"/>
    </row>
    <row r="5175" spans="68:117" ht="15" hidden="1" customHeight="1">
      <c r="BP5175" s="236">
        <f ca="1"/>
        <v>3.5812499999999998</v>
      </c>
      <c r="DL5175" s="1"/>
      <c r="DM5175" s="1"/>
    </row>
    <row r="5176" spans="68:117" ht="15" hidden="1" customHeight="1">
      <c r="BP5176" s="236">
        <f ca="1"/>
        <v>3.5819444444444399</v>
      </c>
      <c r="DL5176" s="1"/>
      <c r="DM5176" s="1"/>
    </row>
    <row r="5177" spans="68:117" ht="15" hidden="1" customHeight="1">
      <c r="BP5177" s="236">
        <f ca="1"/>
        <v>3.5826388888888898</v>
      </c>
      <c r="DL5177" s="1"/>
      <c r="DM5177" s="1"/>
    </row>
    <row r="5178" spans="68:117" ht="15" hidden="1" customHeight="1">
      <c r="BP5178" s="236">
        <f ca="1"/>
        <v>3.5833333333333299</v>
      </c>
      <c r="DL5178" s="1"/>
      <c r="DM5178" s="1"/>
    </row>
    <row r="5179" spans="68:117" ht="15" hidden="1" customHeight="1">
      <c r="BP5179" s="236">
        <f ca="1"/>
        <v>3.5840277777777798</v>
      </c>
      <c r="DL5179" s="1"/>
      <c r="DM5179" s="1"/>
    </row>
    <row r="5180" spans="68:117" ht="15" hidden="1" customHeight="1">
      <c r="BP5180" s="236">
        <f ca="1"/>
        <v>3.5847222222222199</v>
      </c>
      <c r="DL5180" s="1"/>
      <c r="DM5180" s="1"/>
    </row>
    <row r="5181" spans="68:117" ht="15" hidden="1" customHeight="1">
      <c r="BP5181" s="236">
        <f ca="1"/>
        <v>3.5854166666666698</v>
      </c>
      <c r="DL5181" s="1"/>
      <c r="DM5181" s="1"/>
    </row>
    <row r="5182" spans="68:117" ht="15" hidden="1" customHeight="1">
      <c r="BP5182" s="236">
        <f ca="1"/>
        <v>3.5861111111111099</v>
      </c>
      <c r="DL5182" s="1"/>
      <c r="DM5182" s="1"/>
    </row>
    <row r="5183" spans="68:117" ht="15" hidden="1" customHeight="1">
      <c r="BP5183" s="236">
        <f ca="1"/>
        <v>3.5868055555555598</v>
      </c>
      <c r="DL5183" s="1"/>
      <c r="DM5183" s="1"/>
    </row>
    <row r="5184" spans="68:117" ht="15" hidden="1" customHeight="1">
      <c r="BP5184" s="236">
        <f ca="1"/>
        <v>3.5874999999999999</v>
      </c>
      <c r="DL5184" s="1"/>
      <c r="DM5184" s="1"/>
    </row>
    <row r="5185" spans="68:117" ht="15" hidden="1" customHeight="1">
      <c r="BP5185" s="236">
        <f ca="1"/>
        <v>3.58819444444444</v>
      </c>
      <c r="DL5185" s="1"/>
      <c r="DM5185" s="1"/>
    </row>
    <row r="5186" spans="68:117" ht="15" hidden="1" customHeight="1">
      <c r="BP5186" s="236">
        <f ca="1"/>
        <v>3.5888888888888899</v>
      </c>
      <c r="DL5186" s="1"/>
      <c r="DM5186" s="1"/>
    </row>
    <row r="5187" spans="68:117" ht="15" hidden="1" customHeight="1">
      <c r="BP5187" s="236">
        <f ca="1"/>
        <v>3.58958333333333</v>
      </c>
      <c r="DL5187" s="1"/>
      <c r="DM5187" s="1"/>
    </row>
    <row r="5188" spans="68:117" ht="15" hidden="1" customHeight="1">
      <c r="BP5188" s="236">
        <f ca="1"/>
        <v>3.5902777777777799</v>
      </c>
      <c r="DL5188" s="1"/>
      <c r="DM5188" s="1"/>
    </row>
    <row r="5189" spans="68:117" ht="15" hidden="1" customHeight="1">
      <c r="BP5189" s="236">
        <f ca="1"/>
        <v>3.59097222222222</v>
      </c>
      <c r="DL5189" s="1"/>
      <c r="DM5189" s="1"/>
    </row>
    <row r="5190" spans="68:117" ht="15" hidden="1" customHeight="1">
      <c r="BP5190" s="236">
        <f ca="1"/>
        <v>3.5916666666666699</v>
      </c>
      <c r="DL5190" s="1"/>
      <c r="DM5190" s="1"/>
    </row>
    <row r="5191" spans="68:117" ht="15" hidden="1" customHeight="1">
      <c r="BP5191" s="236">
        <f ca="1"/>
        <v>3.59236111111111</v>
      </c>
      <c r="DL5191" s="1"/>
      <c r="DM5191" s="1"/>
    </row>
    <row r="5192" spans="68:117" ht="15" hidden="1" customHeight="1">
      <c r="BP5192" s="236">
        <f ca="1"/>
        <v>3.5930555555555599</v>
      </c>
      <c r="DL5192" s="1"/>
      <c r="DM5192" s="1"/>
    </row>
    <row r="5193" spans="68:117" ht="15" hidden="1" customHeight="1">
      <c r="BP5193" s="236">
        <f ca="1"/>
        <v>3.59375</v>
      </c>
      <c r="DL5193" s="1"/>
      <c r="DM5193" s="1"/>
    </row>
    <row r="5194" spans="68:117" ht="15" hidden="1" customHeight="1">
      <c r="BP5194" s="236">
        <f ca="1"/>
        <v>3.5944444444444401</v>
      </c>
      <c r="DL5194" s="1"/>
      <c r="DM5194" s="1"/>
    </row>
    <row r="5195" spans="68:117" ht="15" hidden="1" customHeight="1">
      <c r="BP5195" s="236">
        <f ca="1"/>
        <v>3.59513888888889</v>
      </c>
      <c r="DL5195" s="1"/>
      <c r="DM5195" s="1"/>
    </row>
    <row r="5196" spans="68:117" ht="15" hidden="1" customHeight="1">
      <c r="BP5196" s="236">
        <f ca="1"/>
        <v>3.5958333333333301</v>
      </c>
      <c r="DL5196" s="1"/>
      <c r="DM5196" s="1"/>
    </row>
    <row r="5197" spans="68:117" ht="15" hidden="1" customHeight="1">
      <c r="BP5197" s="236">
        <f ca="1"/>
        <v>3.59652777777778</v>
      </c>
      <c r="DL5197" s="1"/>
      <c r="DM5197" s="1"/>
    </row>
    <row r="5198" spans="68:117" ht="15" hidden="1" customHeight="1">
      <c r="BP5198" s="236">
        <f ca="1"/>
        <v>3.5972222222222201</v>
      </c>
      <c r="DL5198" s="1"/>
      <c r="DM5198" s="1"/>
    </row>
    <row r="5199" spans="68:117" ht="15" hidden="1" customHeight="1">
      <c r="BP5199" s="236">
        <f ca="1"/>
        <v>3.59791666666667</v>
      </c>
      <c r="DL5199" s="1"/>
      <c r="DM5199" s="1"/>
    </row>
    <row r="5200" spans="68:117" ht="15" hidden="1" customHeight="1">
      <c r="BP5200" s="236">
        <f ca="1"/>
        <v>3.5986111111111101</v>
      </c>
      <c r="DL5200" s="1"/>
      <c r="DM5200" s="1"/>
    </row>
    <row r="5201" spans="68:117" ht="15" hidden="1" customHeight="1">
      <c r="BP5201" s="236">
        <f ca="1"/>
        <v>3.59930555555556</v>
      </c>
      <c r="DL5201" s="1"/>
      <c r="DM5201" s="1"/>
    </row>
    <row r="5202" spans="68:117" ht="15" hidden="1" customHeight="1">
      <c r="BP5202" s="236">
        <f ca="1"/>
        <v>3.6</v>
      </c>
      <c r="DL5202" s="1"/>
      <c r="DM5202" s="1"/>
    </row>
    <row r="5203" spans="68:117" ht="15" hidden="1" customHeight="1">
      <c r="BP5203" s="236">
        <f ca="1"/>
        <v>3.6006944444444402</v>
      </c>
      <c r="DL5203" s="1"/>
      <c r="DM5203" s="1"/>
    </row>
    <row r="5204" spans="68:117" ht="15" hidden="1" customHeight="1">
      <c r="BP5204" s="236">
        <f ca="1"/>
        <v>3.6013888888888901</v>
      </c>
      <c r="DL5204" s="1"/>
      <c r="DM5204" s="1"/>
    </row>
    <row r="5205" spans="68:117" ht="15" hidden="1" customHeight="1">
      <c r="BP5205" s="236">
        <f ca="1"/>
        <v>3.6020833333333302</v>
      </c>
      <c r="DL5205" s="1"/>
      <c r="DM5205" s="1"/>
    </row>
    <row r="5206" spans="68:117" ht="15" hidden="1" customHeight="1">
      <c r="BP5206" s="236">
        <f ca="1"/>
        <v>3.6027777777777801</v>
      </c>
      <c r="DL5206" s="1"/>
      <c r="DM5206" s="1"/>
    </row>
    <row r="5207" spans="68:117" ht="15" hidden="1" customHeight="1">
      <c r="BP5207" s="236">
        <f ca="1"/>
        <v>3.6034722222222202</v>
      </c>
      <c r="DL5207" s="1"/>
      <c r="DM5207" s="1"/>
    </row>
    <row r="5208" spans="68:117" ht="15" hidden="1" customHeight="1">
      <c r="BP5208" s="236">
        <f ca="1"/>
        <v>3.6041666666666701</v>
      </c>
      <c r="DL5208" s="1"/>
      <c r="DM5208" s="1"/>
    </row>
    <row r="5209" spans="68:117" ht="15" hidden="1" customHeight="1">
      <c r="BP5209" s="236">
        <f ca="1"/>
        <v>3.6048611111111102</v>
      </c>
      <c r="DL5209" s="1"/>
      <c r="DM5209" s="1"/>
    </row>
    <row r="5210" spans="68:117" ht="15" hidden="1" customHeight="1">
      <c r="BP5210" s="236">
        <f ca="1"/>
        <v>3.6055555555555601</v>
      </c>
      <c r="DL5210" s="1"/>
      <c r="DM5210" s="1"/>
    </row>
    <row r="5211" spans="68:117" ht="15" hidden="1" customHeight="1">
      <c r="BP5211" s="236">
        <f ca="1"/>
        <v>3.6062500000000002</v>
      </c>
      <c r="DL5211" s="1"/>
      <c r="DM5211" s="1"/>
    </row>
    <row r="5212" spans="68:117" ht="15" hidden="1" customHeight="1">
      <c r="BP5212" s="236">
        <f ca="1"/>
        <v>3.6069444444444398</v>
      </c>
      <c r="DL5212" s="1"/>
      <c r="DM5212" s="1"/>
    </row>
    <row r="5213" spans="68:117" ht="15" hidden="1" customHeight="1">
      <c r="BP5213" s="236">
        <f ca="1"/>
        <v>3.6076388888888902</v>
      </c>
      <c r="DL5213" s="1"/>
      <c r="DM5213" s="1"/>
    </row>
    <row r="5214" spans="68:117" ht="15" hidden="1" customHeight="1">
      <c r="BP5214" s="236">
        <f ca="1"/>
        <v>3.6083333333333298</v>
      </c>
      <c r="DL5214" s="1"/>
      <c r="DM5214" s="1"/>
    </row>
    <row r="5215" spans="68:117" ht="15" hidden="1" customHeight="1">
      <c r="BP5215" s="236">
        <f ca="1"/>
        <v>3.6090277777777802</v>
      </c>
      <c r="DL5215" s="1"/>
      <c r="DM5215" s="1"/>
    </row>
    <row r="5216" spans="68:117" ht="15" hidden="1" customHeight="1">
      <c r="BP5216" s="236">
        <f ca="1"/>
        <v>3.6097222222222198</v>
      </c>
      <c r="DL5216" s="1"/>
      <c r="DM5216" s="1"/>
    </row>
    <row r="5217" spans="68:117" ht="15" hidden="1" customHeight="1">
      <c r="BP5217" s="236">
        <f ca="1"/>
        <v>3.6104166666666702</v>
      </c>
      <c r="DL5217" s="1"/>
      <c r="DM5217" s="1"/>
    </row>
    <row r="5218" spans="68:117" ht="15" hidden="1" customHeight="1">
      <c r="BP5218" s="236">
        <f ca="1"/>
        <v>3.6111111111111098</v>
      </c>
      <c r="DL5218" s="1"/>
      <c r="DM5218" s="1"/>
    </row>
    <row r="5219" spans="68:117" ht="15" hidden="1" customHeight="1">
      <c r="BP5219" s="236">
        <f ca="1"/>
        <v>3.6118055555555602</v>
      </c>
      <c r="DL5219" s="1"/>
      <c r="DM5219" s="1"/>
    </row>
    <row r="5220" spans="68:117" ht="15" hidden="1" customHeight="1">
      <c r="BP5220" s="236">
        <f ca="1"/>
        <v>3.6124999999999998</v>
      </c>
      <c r="DL5220" s="1"/>
      <c r="DM5220" s="1"/>
    </row>
    <row r="5221" spans="68:117" ht="15" hidden="1" customHeight="1">
      <c r="BP5221" s="236">
        <f ca="1"/>
        <v>3.6131944444444399</v>
      </c>
      <c r="DL5221" s="1"/>
      <c r="DM5221" s="1"/>
    </row>
    <row r="5222" spans="68:117" ht="15" hidden="1" customHeight="1">
      <c r="BP5222" s="236">
        <f ca="1"/>
        <v>3.6138888888888898</v>
      </c>
      <c r="DL5222" s="1"/>
      <c r="DM5222" s="1"/>
    </row>
    <row r="5223" spans="68:117" ht="15" hidden="1" customHeight="1">
      <c r="BP5223" s="236">
        <f ca="1"/>
        <v>3.6145833333333299</v>
      </c>
      <c r="DL5223" s="1"/>
      <c r="DM5223" s="1"/>
    </row>
    <row r="5224" spans="68:117" ht="15" hidden="1" customHeight="1">
      <c r="BP5224" s="236">
        <f ca="1"/>
        <v>3.6152777777777798</v>
      </c>
      <c r="DL5224" s="1"/>
      <c r="DM5224" s="1"/>
    </row>
    <row r="5225" spans="68:117" ht="15" hidden="1" customHeight="1">
      <c r="BP5225" s="236">
        <f ca="1"/>
        <v>3.6159722222222199</v>
      </c>
      <c r="DL5225" s="1"/>
      <c r="DM5225" s="1"/>
    </row>
    <row r="5226" spans="68:117" ht="15" hidden="1" customHeight="1">
      <c r="BP5226" s="236">
        <f ca="1"/>
        <v>3.6166666666666698</v>
      </c>
      <c r="DL5226" s="1"/>
      <c r="DM5226" s="1"/>
    </row>
    <row r="5227" spans="68:117" ht="15" hidden="1" customHeight="1">
      <c r="BP5227" s="236">
        <f ca="1"/>
        <v>3.6173611111111099</v>
      </c>
      <c r="DL5227" s="1"/>
      <c r="DM5227" s="1"/>
    </row>
    <row r="5228" spans="68:117" ht="15" hidden="1" customHeight="1">
      <c r="BP5228" s="236">
        <f ca="1"/>
        <v>3.6180555555555598</v>
      </c>
      <c r="DL5228" s="1"/>
      <c r="DM5228" s="1"/>
    </row>
    <row r="5229" spans="68:117" ht="15" hidden="1" customHeight="1">
      <c r="BP5229" s="236">
        <f ca="1"/>
        <v>3.6187499999999999</v>
      </c>
      <c r="DL5229" s="1"/>
      <c r="DM5229" s="1"/>
    </row>
    <row r="5230" spans="68:117" ht="15" hidden="1" customHeight="1">
      <c r="BP5230" s="236">
        <f ca="1"/>
        <v>3.61944444444444</v>
      </c>
      <c r="DL5230" s="1"/>
      <c r="DM5230" s="1"/>
    </row>
    <row r="5231" spans="68:117" ht="15" hidden="1" customHeight="1">
      <c r="BP5231" s="236">
        <f ca="1"/>
        <v>3.6201388888888899</v>
      </c>
      <c r="DL5231" s="1"/>
      <c r="DM5231" s="1"/>
    </row>
    <row r="5232" spans="68:117" ht="15" hidden="1" customHeight="1">
      <c r="BP5232" s="236">
        <f ca="1"/>
        <v>3.62083333333333</v>
      </c>
      <c r="DL5232" s="1"/>
      <c r="DM5232" s="1"/>
    </row>
    <row r="5233" spans="68:117" ht="15" hidden="1" customHeight="1">
      <c r="BP5233" s="236">
        <f ca="1"/>
        <v>3.6215277777777799</v>
      </c>
      <c r="DL5233" s="1"/>
      <c r="DM5233" s="1"/>
    </row>
    <row r="5234" spans="68:117" ht="15" hidden="1" customHeight="1">
      <c r="BP5234" s="236">
        <f ca="1"/>
        <v>3.62222222222222</v>
      </c>
      <c r="DL5234" s="1"/>
      <c r="DM5234" s="1"/>
    </row>
    <row r="5235" spans="68:117" ht="15" hidden="1" customHeight="1">
      <c r="BP5235" s="236">
        <f ca="1"/>
        <v>3.6229166666666699</v>
      </c>
      <c r="DL5235" s="1"/>
      <c r="DM5235" s="1"/>
    </row>
    <row r="5236" spans="68:117" ht="15" hidden="1" customHeight="1">
      <c r="BP5236" s="236">
        <f ca="1"/>
        <v>3.62361111111111</v>
      </c>
      <c r="DL5236" s="1"/>
      <c r="DM5236" s="1"/>
    </row>
    <row r="5237" spans="68:117" ht="15" hidden="1" customHeight="1">
      <c r="BP5237" s="236">
        <f ca="1"/>
        <v>3.6243055555555599</v>
      </c>
      <c r="DL5237" s="1"/>
      <c r="DM5237" s="1"/>
    </row>
    <row r="5238" spans="68:117" ht="15" hidden="1" customHeight="1">
      <c r="BP5238" s="236">
        <f ca="1"/>
        <v>3.625</v>
      </c>
      <c r="DL5238" s="1"/>
      <c r="DM5238" s="1"/>
    </row>
    <row r="5239" spans="68:117" ht="15" hidden="1" customHeight="1">
      <c r="BP5239" s="236">
        <f ca="1"/>
        <v>3.6256944444444401</v>
      </c>
      <c r="DL5239" s="1"/>
      <c r="DM5239" s="1"/>
    </row>
    <row r="5240" spans="68:117" ht="15" hidden="1" customHeight="1">
      <c r="BP5240" s="236">
        <f ca="1"/>
        <v>3.62638888888889</v>
      </c>
      <c r="DL5240" s="1"/>
      <c r="DM5240" s="1"/>
    </row>
    <row r="5241" spans="68:117" ht="15" hidden="1" customHeight="1">
      <c r="BP5241" s="236">
        <f ca="1"/>
        <v>3.6270833333333301</v>
      </c>
      <c r="DL5241" s="1"/>
      <c r="DM5241" s="1"/>
    </row>
    <row r="5242" spans="68:117" ht="15" hidden="1" customHeight="1">
      <c r="BP5242" s="236">
        <f ca="1"/>
        <v>3.62777777777778</v>
      </c>
      <c r="DL5242" s="1"/>
      <c r="DM5242" s="1"/>
    </row>
    <row r="5243" spans="68:117" ht="15" hidden="1" customHeight="1">
      <c r="BP5243" s="236">
        <f ca="1"/>
        <v>3.6284722222222201</v>
      </c>
      <c r="DL5243" s="1"/>
      <c r="DM5243" s="1"/>
    </row>
    <row r="5244" spans="68:117" ht="15" hidden="1" customHeight="1">
      <c r="BP5244" s="236">
        <f ca="1"/>
        <v>3.62916666666667</v>
      </c>
      <c r="DL5244" s="1"/>
      <c r="DM5244" s="1"/>
    </row>
    <row r="5245" spans="68:117" ht="15" hidden="1" customHeight="1">
      <c r="BP5245" s="236">
        <f ca="1"/>
        <v>3.6298611111111101</v>
      </c>
      <c r="DL5245" s="1"/>
      <c r="DM5245" s="1"/>
    </row>
    <row r="5246" spans="68:117" ht="15" hidden="1" customHeight="1">
      <c r="BP5246" s="236">
        <f ca="1"/>
        <v>3.63055555555556</v>
      </c>
      <c r="DL5246" s="1"/>
      <c r="DM5246" s="1"/>
    </row>
    <row r="5247" spans="68:117" ht="15" hidden="1" customHeight="1">
      <c r="BP5247" s="236">
        <f ca="1"/>
        <v>3.6312500000000001</v>
      </c>
      <c r="DL5247" s="1"/>
      <c r="DM5247" s="1"/>
    </row>
    <row r="5248" spans="68:117" ht="15" hidden="1" customHeight="1">
      <c r="BP5248" s="236">
        <f ca="1"/>
        <v>3.6319444444444402</v>
      </c>
      <c r="DL5248" s="1"/>
      <c r="DM5248" s="1"/>
    </row>
    <row r="5249" spans="68:117" ht="15" hidden="1" customHeight="1">
      <c r="BP5249" s="236">
        <f ca="1"/>
        <v>3.6326388888888901</v>
      </c>
      <c r="DL5249" s="1"/>
      <c r="DM5249" s="1"/>
    </row>
    <row r="5250" spans="68:117" ht="15" hidden="1" customHeight="1">
      <c r="BP5250" s="236">
        <f ca="1"/>
        <v>3.6333333333333302</v>
      </c>
      <c r="DL5250" s="1"/>
      <c r="DM5250" s="1"/>
    </row>
    <row r="5251" spans="68:117" ht="15" hidden="1" customHeight="1">
      <c r="BP5251" s="236">
        <f ca="1"/>
        <v>3.6340277777777801</v>
      </c>
      <c r="DL5251" s="1"/>
      <c r="DM5251" s="1"/>
    </row>
    <row r="5252" spans="68:117" ht="15" hidden="1" customHeight="1">
      <c r="BP5252" s="236">
        <f ca="1"/>
        <v>3.6347222222222202</v>
      </c>
      <c r="DL5252" s="1"/>
      <c r="DM5252" s="1"/>
    </row>
    <row r="5253" spans="68:117" ht="15" hidden="1" customHeight="1">
      <c r="BP5253" s="236">
        <f ca="1"/>
        <v>3.6354166666666701</v>
      </c>
      <c r="DL5253" s="1"/>
      <c r="DM5253" s="1"/>
    </row>
    <row r="5254" spans="68:117" ht="15" hidden="1" customHeight="1">
      <c r="BP5254" s="236">
        <f ca="1"/>
        <v>3.6361111111111102</v>
      </c>
      <c r="DL5254" s="1"/>
      <c r="DM5254" s="1"/>
    </row>
    <row r="5255" spans="68:117" ht="15" hidden="1" customHeight="1">
      <c r="BP5255" s="236">
        <f ca="1"/>
        <v>3.6368055555555601</v>
      </c>
      <c r="DL5255" s="1"/>
      <c r="DM5255" s="1"/>
    </row>
    <row r="5256" spans="68:117" ht="15" hidden="1" customHeight="1">
      <c r="BP5256" s="236">
        <f ca="1"/>
        <v>3.6375000000000002</v>
      </c>
      <c r="DL5256" s="1"/>
      <c r="DM5256" s="1"/>
    </row>
    <row r="5257" spans="68:117" ht="15" hidden="1" customHeight="1">
      <c r="BP5257" s="236">
        <f ca="1"/>
        <v>3.6381944444444398</v>
      </c>
      <c r="DL5257" s="1"/>
      <c r="DM5257" s="1"/>
    </row>
    <row r="5258" spans="68:117" ht="15" hidden="1" customHeight="1">
      <c r="BP5258" s="236">
        <f ca="1"/>
        <v>3.6388888888888902</v>
      </c>
      <c r="DL5258" s="1"/>
      <c r="DM5258" s="1"/>
    </row>
    <row r="5259" spans="68:117" ht="15" hidden="1" customHeight="1">
      <c r="BP5259" s="236">
        <f ca="1"/>
        <v>3.6395833333333298</v>
      </c>
      <c r="DL5259" s="1"/>
      <c r="DM5259" s="1"/>
    </row>
    <row r="5260" spans="68:117" ht="15" hidden="1" customHeight="1">
      <c r="BP5260" s="236">
        <f ca="1"/>
        <v>3.6402777777777802</v>
      </c>
      <c r="DL5260" s="1"/>
      <c r="DM5260" s="1"/>
    </row>
    <row r="5261" spans="68:117" ht="15" hidden="1" customHeight="1">
      <c r="BP5261" s="236">
        <f ca="1"/>
        <v>3.6409722222222198</v>
      </c>
      <c r="DL5261" s="1"/>
      <c r="DM5261" s="1"/>
    </row>
    <row r="5262" spans="68:117" ht="15" hidden="1" customHeight="1">
      <c r="BP5262" s="236">
        <f ca="1"/>
        <v>3.6416666666666702</v>
      </c>
      <c r="DL5262" s="1"/>
      <c r="DM5262" s="1"/>
    </row>
    <row r="5263" spans="68:117" ht="15" hidden="1" customHeight="1">
      <c r="BP5263" s="236">
        <f ca="1"/>
        <v>3.6423611111111098</v>
      </c>
      <c r="DL5263" s="1"/>
      <c r="DM5263" s="1"/>
    </row>
    <row r="5264" spans="68:117" ht="15" hidden="1" customHeight="1">
      <c r="BP5264" s="236">
        <f ca="1"/>
        <v>3.6430555555555602</v>
      </c>
      <c r="DL5264" s="1"/>
      <c r="DM5264" s="1"/>
    </row>
    <row r="5265" spans="68:117" ht="15" hidden="1" customHeight="1">
      <c r="BP5265" s="236">
        <f ca="1"/>
        <v>3.6437499999999998</v>
      </c>
      <c r="DL5265" s="1"/>
      <c r="DM5265" s="1"/>
    </row>
    <row r="5266" spans="68:117" ht="15" hidden="1" customHeight="1">
      <c r="BP5266" s="236">
        <f ca="1"/>
        <v>3.6444444444444399</v>
      </c>
      <c r="DL5266" s="1"/>
      <c r="DM5266" s="1"/>
    </row>
    <row r="5267" spans="68:117" ht="15" hidden="1" customHeight="1">
      <c r="BP5267" s="236">
        <f ca="1"/>
        <v>3.6451388888888898</v>
      </c>
      <c r="DL5267" s="1"/>
      <c r="DM5267" s="1"/>
    </row>
    <row r="5268" spans="68:117" ht="15" hidden="1" customHeight="1">
      <c r="BP5268" s="236">
        <f ca="1"/>
        <v>3.6458333333333299</v>
      </c>
      <c r="DL5268" s="1"/>
      <c r="DM5268" s="1"/>
    </row>
    <row r="5269" spans="68:117" ht="15" hidden="1" customHeight="1">
      <c r="BP5269" s="236">
        <f ca="1"/>
        <v>3.6465277777777798</v>
      </c>
      <c r="DL5269" s="1"/>
      <c r="DM5269" s="1"/>
    </row>
    <row r="5270" spans="68:117" ht="15" hidden="1" customHeight="1">
      <c r="BP5270" s="236">
        <f ca="1"/>
        <v>3.6472222222222199</v>
      </c>
      <c r="DL5270" s="1"/>
      <c r="DM5270" s="1"/>
    </row>
    <row r="5271" spans="68:117" ht="15" hidden="1" customHeight="1">
      <c r="BP5271" s="236">
        <f ca="1"/>
        <v>3.6479166666666698</v>
      </c>
      <c r="DL5271" s="1"/>
      <c r="DM5271" s="1"/>
    </row>
    <row r="5272" spans="68:117" ht="15" hidden="1" customHeight="1">
      <c r="BP5272" s="236">
        <f ca="1"/>
        <v>3.6486111111111099</v>
      </c>
      <c r="DL5272" s="1"/>
      <c r="DM5272" s="1"/>
    </row>
    <row r="5273" spans="68:117" ht="15" hidden="1" customHeight="1">
      <c r="BP5273" s="236">
        <f ca="1"/>
        <v>3.6493055555555598</v>
      </c>
      <c r="DL5273" s="1"/>
      <c r="DM5273" s="1"/>
    </row>
    <row r="5274" spans="68:117" ht="15" hidden="1" customHeight="1">
      <c r="BP5274" s="236">
        <f ca="1"/>
        <v>3.65</v>
      </c>
      <c r="DL5274" s="1"/>
      <c r="DM5274" s="1"/>
    </row>
    <row r="5275" spans="68:117" ht="15" hidden="1" customHeight="1">
      <c r="BP5275" s="236">
        <f ca="1"/>
        <v>3.65069444444444</v>
      </c>
      <c r="DL5275" s="1"/>
      <c r="DM5275" s="1"/>
    </row>
    <row r="5276" spans="68:117" ht="15" hidden="1" customHeight="1">
      <c r="BP5276" s="236">
        <f ca="1"/>
        <v>3.6513888888888899</v>
      </c>
      <c r="DL5276" s="1"/>
      <c r="DM5276" s="1"/>
    </row>
    <row r="5277" spans="68:117" ht="15" hidden="1" customHeight="1">
      <c r="BP5277" s="236">
        <f ca="1"/>
        <v>3.65208333333333</v>
      </c>
      <c r="DL5277" s="1"/>
      <c r="DM5277" s="1"/>
    </row>
    <row r="5278" spans="68:117" ht="15" hidden="1" customHeight="1">
      <c r="BP5278" s="236">
        <f ca="1"/>
        <v>3.6527777777777799</v>
      </c>
      <c r="DL5278" s="1"/>
      <c r="DM5278" s="1"/>
    </row>
    <row r="5279" spans="68:117" ht="15" hidden="1" customHeight="1">
      <c r="BP5279" s="236">
        <f ca="1"/>
        <v>3.65347222222222</v>
      </c>
      <c r="DL5279" s="1"/>
      <c r="DM5279" s="1"/>
    </row>
    <row r="5280" spans="68:117" ht="15" hidden="1" customHeight="1">
      <c r="BP5280" s="236">
        <f ca="1"/>
        <v>3.6541666666666699</v>
      </c>
      <c r="DL5280" s="1"/>
      <c r="DM5280" s="1"/>
    </row>
    <row r="5281" spans="68:117" ht="15" hidden="1" customHeight="1">
      <c r="BP5281" s="236">
        <f ca="1"/>
        <v>3.65486111111111</v>
      </c>
      <c r="DL5281" s="1"/>
      <c r="DM5281" s="1"/>
    </row>
    <row r="5282" spans="68:117" ht="15" hidden="1" customHeight="1">
      <c r="BP5282" s="236">
        <f ca="1"/>
        <v>3.6555555555555599</v>
      </c>
      <c r="DL5282" s="1"/>
      <c r="DM5282" s="1"/>
    </row>
    <row r="5283" spans="68:117" ht="15" hidden="1" customHeight="1">
      <c r="BP5283" s="236">
        <f ca="1"/>
        <v>3.65625</v>
      </c>
      <c r="DL5283" s="1"/>
      <c r="DM5283" s="1"/>
    </row>
    <row r="5284" spans="68:117" ht="15" hidden="1" customHeight="1">
      <c r="BP5284" s="236">
        <f ca="1"/>
        <v>3.6569444444444401</v>
      </c>
      <c r="DL5284" s="1"/>
      <c r="DM5284" s="1"/>
    </row>
    <row r="5285" spans="68:117" ht="15" hidden="1" customHeight="1">
      <c r="BP5285" s="236">
        <f ca="1"/>
        <v>3.65763888888889</v>
      </c>
      <c r="DL5285" s="1"/>
      <c r="DM5285" s="1"/>
    </row>
    <row r="5286" spans="68:117" ht="15" hidden="1" customHeight="1">
      <c r="BP5286" s="236">
        <f ca="1"/>
        <v>3.6583333333333301</v>
      </c>
      <c r="DL5286" s="1"/>
      <c r="DM5286" s="1"/>
    </row>
    <row r="5287" spans="68:117" ht="15" hidden="1" customHeight="1">
      <c r="BP5287" s="236">
        <f ca="1"/>
        <v>3.65902777777778</v>
      </c>
      <c r="DL5287" s="1"/>
      <c r="DM5287" s="1"/>
    </row>
    <row r="5288" spans="68:117" ht="15" hidden="1" customHeight="1">
      <c r="BP5288" s="236">
        <f ca="1"/>
        <v>3.6597222222222201</v>
      </c>
      <c r="DL5288" s="1"/>
      <c r="DM5288" s="1"/>
    </row>
    <row r="5289" spans="68:117" ht="15" hidden="1" customHeight="1">
      <c r="BP5289" s="236">
        <f ca="1"/>
        <v>3.66041666666667</v>
      </c>
      <c r="DL5289" s="1"/>
      <c r="DM5289" s="1"/>
    </row>
    <row r="5290" spans="68:117" ht="15" hidden="1" customHeight="1">
      <c r="BP5290" s="236">
        <f ca="1"/>
        <v>3.6611111111111101</v>
      </c>
      <c r="DL5290" s="1"/>
      <c r="DM5290" s="1"/>
    </row>
    <row r="5291" spans="68:117" ht="15" hidden="1" customHeight="1">
      <c r="BP5291" s="236">
        <f ca="1"/>
        <v>3.66180555555556</v>
      </c>
      <c r="DL5291" s="1"/>
      <c r="DM5291" s="1"/>
    </row>
    <row r="5292" spans="68:117" ht="15" hidden="1" customHeight="1">
      <c r="BP5292" s="236">
        <f ca="1"/>
        <v>3.6625000000000001</v>
      </c>
      <c r="DL5292" s="1"/>
      <c r="DM5292" s="1"/>
    </row>
    <row r="5293" spans="68:117" ht="15" hidden="1" customHeight="1">
      <c r="BP5293" s="236">
        <f ca="1"/>
        <v>3.6631944444444402</v>
      </c>
      <c r="DL5293" s="1"/>
      <c r="DM5293" s="1"/>
    </row>
    <row r="5294" spans="68:117" ht="15" hidden="1" customHeight="1">
      <c r="BP5294" s="236">
        <f ca="1"/>
        <v>3.6638888888888901</v>
      </c>
      <c r="DL5294" s="1"/>
      <c r="DM5294" s="1"/>
    </row>
    <row r="5295" spans="68:117" ht="15" hidden="1" customHeight="1">
      <c r="BP5295" s="236">
        <f ca="1"/>
        <v>3.6645833333333302</v>
      </c>
      <c r="DL5295" s="1"/>
      <c r="DM5295" s="1"/>
    </row>
    <row r="5296" spans="68:117" ht="15" hidden="1" customHeight="1">
      <c r="BP5296" s="236">
        <f ca="1"/>
        <v>3.6652777777777801</v>
      </c>
      <c r="DL5296" s="1"/>
      <c r="DM5296" s="1"/>
    </row>
    <row r="5297" spans="68:117" ht="15" hidden="1" customHeight="1">
      <c r="BP5297" s="236">
        <f ca="1"/>
        <v>3.6659722222222202</v>
      </c>
      <c r="DL5297" s="1"/>
      <c r="DM5297" s="1"/>
    </row>
    <row r="5298" spans="68:117" ht="15" hidden="1" customHeight="1">
      <c r="BP5298" s="236">
        <f ca="1"/>
        <v>3.6666666666666701</v>
      </c>
      <c r="DL5298" s="1"/>
      <c r="DM5298" s="1"/>
    </row>
    <row r="5299" spans="68:117" ht="15" hidden="1" customHeight="1">
      <c r="BP5299" s="236">
        <f ca="1"/>
        <v>3.6673611111111102</v>
      </c>
      <c r="DL5299" s="1"/>
      <c r="DM5299" s="1"/>
    </row>
    <row r="5300" spans="68:117" ht="15" hidden="1" customHeight="1">
      <c r="BP5300" s="236">
        <f ca="1"/>
        <v>3.6680555555555601</v>
      </c>
      <c r="DL5300" s="1"/>
      <c r="DM5300" s="1"/>
    </row>
    <row r="5301" spans="68:117" ht="15" hidden="1" customHeight="1">
      <c r="BP5301" s="236">
        <f ca="1"/>
        <v>3.6687500000000002</v>
      </c>
      <c r="DL5301" s="1"/>
      <c r="DM5301" s="1"/>
    </row>
    <row r="5302" spans="68:117" ht="15" hidden="1" customHeight="1">
      <c r="BP5302" s="236">
        <f ca="1"/>
        <v>3.6694444444444398</v>
      </c>
      <c r="DL5302" s="1"/>
      <c r="DM5302" s="1"/>
    </row>
    <row r="5303" spans="68:117" ht="15" hidden="1" customHeight="1">
      <c r="BP5303" s="236">
        <f ca="1"/>
        <v>3.6701388888888902</v>
      </c>
      <c r="DL5303" s="1"/>
      <c r="DM5303" s="1"/>
    </row>
    <row r="5304" spans="68:117" ht="15" hidden="1" customHeight="1">
      <c r="BP5304" s="236">
        <f ca="1"/>
        <v>3.6708333333333298</v>
      </c>
      <c r="DL5304" s="1"/>
      <c r="DM5304" s="1"/>
    </row>
    <row r="5305" spans="68:117" ht="15" hidden="1" customHeight="1">
      <c r="BP5305" s="236">
        <f ca="1"/>
        <v>3.6715277777777802</v>
      </c>
      <c r="DL5305" s="1"/>
      <c r="DM5305" s="1"/>
    </row>
    <row r="5306" spans="68:117" ht="15" hidden="1" customHeight="1">
      <c r="BP5306" s="236">
        <f ca="1"/>
        <v>3.6722222222222198</v>
      </c>
      <c r="DL5306" s="1"/>
      <c r="DM5306" s="1"/>
    </row>
    <row r="5307" spans="68:117" ht="15" hidden="1" customHeight="1">
      <c r="BP5307" s="236">
        <f ca="1"/>
        <v>3.6729166666666702</v>
      </c>
      <c r="DL5307" s="1"/>
      <c r="DM5307" s="1"/>
    </row>
    <row r="5308" spans="68:117" ht="15" hidden="1" customHeight="1">
      <c r="BP5308" s="236">
        <f ca="1"/>
        <v>3.6736111111111098</v>
      </c>
      <c r="DL5308" s="1"/>
      <c r="DM5308" s="1"/>
    </row>
    <row r="5309" spans="68:117" ht="15" hidden="1" customHeight="1">
      <c r="BP5309" s="236">
        <f ca="1"/>
        <v>3.6743055555555602</v>
      </c>
      <c r="DL5309" s="1"/>
      <c r="DM5309" s="1"/>
    </row>
    <row r="5310" spans="68:117" ht="15" hidden="1" customHeight="1">
      <c r="BP5310" s="236">
        <f ca="1"/>
        <v>3.6749999999999998</v>
      </c>
      <c r="DL5310" s="1"/>
      <c r="DM5310" s="1"/>
    </row>
    <row r="5311" spans="68:117" ht="15" hidden="1" customHeight="1">
      <c r="BP5311" s="236">
        <f ca="1"/>
        <v>3.6756944444444399</v>
      </c>
      <c r="DL5311" s="1"/>
      <c r="DM5311" s="1"/>
    </row>
    <row r="5312" spans="68:117" ht="15" hidden="1" customHeight="1">
      <c r="BP5312" s="236">
        <f ca="1"/>
        <v>3.6763888888888898</v>
      </c>
      <c r="DL5312" s="1"/>
      <c r="DM5312" s="1"/>
    </row>
    <row r="5313" spans="68:117" ht="15" hidden="1" customHeight="1">
      <c r="BP5313" s="236">
        <f ca="1"/>
        <v>3.6770833333333299</v>
      </c>
      <c r="DL5313" s="1"/>
      <c r="DM5313" s="1"/>
    </row>
    <row r="5314" spans="68:117" ht="15" hidden="1" customHeight="1">
      <c r="BP5314" s="236">
        <f ca="1"/>
        <v>3.6777777777777798</v>
      </c>
      <c r="DL5314" s="1"/>
      <c r="DM5314" s="1"/>
    </row>
    <row r="5315" spans="68:117" ht="15" hidden="1" customHeight="1">
      <c r="BP5315" s="236">
        <f ca="1"/>
        <v>3.6784722222222199</v>
      </c>
      <c r="DL5315" s="1"/>
      <c r="DM5315" s="1"/>
    </row>
    <row r="5316" spans="68:117" ht="15" hidden="1" customHeight="1">
      <c r="BP5316" s="236">
        <f ca="1"/>
        <v>3.6791666666666698</v>
      </c>
      <c r="DL5316" s="1"/>
      <c r="DM5316" s="1"/>
    </row>
    <row r="5317" spans="68:117" ht="15" hidden="1" customHeight="1">
      <c r="BP5317" s="236">
        <f ca="1"/>
        <v>3.6798611111111099</v>
      </c>
      <c r="DL5317" s="1"/>
      <c r="DM5317" s="1"/>
    </row>
    <row r="5318" spans="68:117" ht="15" hidden="1" customHeight="1">
      <c r="BP5318" s="236">
        <f ca="1"/>
        <v>3.6805555555555598</v>
      </c>
      <c r="DL5318" s="1"/>
      <c r="DM5318" s="1"/>
    </row>
    <row r="5319" spans="68:117" ht="15" hidden="1" customHeight="1">
      <c r="BP5319" s="236">
        <f ca="1"/>
        <v>3.6812499999999999</v>
      </c>
      <c r="DL5319" s="1"/>
      <c r="DM5319" s="1"/>
    </row>
    <row r="5320" spans="68:117" ht="15" hidden="1" customHeight="1">
      <c r="BP5320" s="236">
        <f ca="1"/>
        <v>3.68194444444444</v>
      </c>
      <c r="DL5320" s="1"/>
      <c r="DM5320" s="1"/>
    </row>
    <row r="5321" spans="68:117" ht="15" hidden="1" customHeight="1">
      <c r="BP5321" s="236">
        <f ca="1"/>
        <v>3.6826388888888899</v>
      </c>
      <c r="DL5321" s="1"/>
      <c r="DM5321" s="1"/>
    </row>
    <row r="5322" spans="68:117" ht="15" hidden="1" customHeight="1">
      <c r="BP5322" s="236">
        <f ca="1"/>
        <v>3.68333333333333</v>
      </c>
      <c r="DL5322" s="1"/>
      <c r="DM5322" s="1"/>
    </row>
    <row r="5323" spans="68:117" ht="15" hidden="1" customHeight="1">
      <c r="BP5323" s="236">
        <f ca="1"/>
        <v>3.6840277777777799</v>
      </c>
      <c r="DL5323" s="1"/>
      <c r="DM5323" s="1"/>
    </row>
    <row r="5324" spans="68:117" ht="15" hidden="1" customHeight="1">
      <c r="BP5324" s="236">
        <f ca="1"/>
        <v>3.68472222222222</v>
      </c>
      <c r="DL5324" s="1"/>
      <c r="DM5324" s="1"/>
    </row>
    <row r="5325" spans="68:117" ht="15" hidden="1" customHeight="1">
      <c r="BP5325" s="236">
        <f ca="1"/>
        <v>3.6854166666666699</v>
      </c>
      <c r="DL5325" s="1"/>
      <c r="DM5325" s="1"/>
    </row>
    <row r="5326" spans="68:117" ht="15" hidden="1" customHeight="1">
      <c r="BP5326" s="236">
        <f ca="1"/>
        <v>3.68611111111111</v>
      </c>
      <c r="DL5326" s="1"/>
      <c r="DM5326" s="1"/>
    </row>
    <row r="5327" spans="68:117" ht="15" hidden="1" customHeight="1">
      <c r="BP5327" s="236">
        <f ca="1"/>
        <v>3.6868055555555599</v>
      </c>
      <c r="DL5327" s="1"/>
      <c r="DM5327" s="1"/>
    </row>
    <row r="5328" spans="68:117" ht="15" hidden="1" customHeight="1">
      <c r="BP5328" s="236">
        <f ca="1"/>
        <v>3.6875</v>
      </c>
      <c r="DL5328" s="1"/>
      <c r="DM5328" s="1"/>
    </row>
    <row r="5329" spans="68:117" ht="15" hidden="1" customHeight="1">
      <c r="BP5329" s="236">
        <f ca="1"/>
        <v>3.6881944444444401</v>
      </c>
      <c r="DL5329" s="1"/>
      <c r="DM5329" s="1"/>
    </row>
    <row r="5330" spans="68:117" ht="15" hidden="1" customHeight="1">
      <c r="BP5330" s="236">
        <f ca="1"/>
        <v>3.68888888888889</v>
      </c>
      <c r="DL5330" s="1"/>
      <c r="DM5330" s="1"/>
    </row>
    <row r="5331" spans="68:117" ht="15" hidden="1" customHeight="1">
      <c r="BP5331" s="236">
        <f ca="1"/>
        <v>3.6895833333333301</v>
      </c>
      <c r="DL5331" s="1"/>
      <c r="DM5331" s="1"/>
    </row>
    <row r="5332" spans="68:117" ht="15" hidden="1" customHeight="1">
      <c r="BP5332" s="236">
        <f ca="1"/>
        <v>3.69027777777778</v>
      </c>
      <c r="DL5332" s="1"/>
      <c r="DM5332" s="1"/>
    </row>
    <row r="5333" spans="68:117" ht="15" hidden="1" customHeight="1">
      <c r="BP5333" s="236">
        <f ca="1"/>
        <v>3.6909722222222201</v>
      </c>
      <c r="DL5333" s="1"/>
      <c r="DM5333" s="1"/>
    </row>
    <row r="5334" spans="68:117" ht="15" hidden="1" customHeight="1">
      <c r="BP5334" s="236">
        <f ca="1"/>
        <v>3.69166666666667</v>
      </c>
      <c r="DL5334" s="1"/>
      <c r="DM5334" s="1"/>
    </row>
    <row r="5335" spans="68:117" ht="15" hidden="1" customHeight="1">
      <c r="BP5335" s="236">
        <f ca="1"/>
        <v>3.6923611111111101</v>
      </c>
      <c r="DL5335" s="1"/>
      <c r="DM5335" s="1"/>
    </row>
    <row r="5336" spans="68:117" ht="15" hidden="1" customHeight="1">
      <c r="BP5336" s="236">
        <f ca="1"/>
        <v>3.69305555555556</v>
      </c>
      <c r="DL5336" s="1"/>
      <c r="DM5336" s="1"/>
    </row>
    <row r="5337" spans="68:117" ht="15" hidden="1" customHeight="1">
      <c r="BP5337" s="236">
        <f ca="1"/>
        <v>3.6937500000000001</v>
      </c>
      <c r="DL5337" s="1"/>
      <c r="DM5337" s="1"/>
    </row>
    <row r="5338" spans="68:117" ht="15" hidden="1" customHeight="1">
      <c r="BP5338" s="236">
        <f ca="1"/>
        <v>3.6944444444444402</v>
      </c>
      <c r="DL5338" s="1"/>
      <c r="DM5338" s="1"/>
    </row>
    <row r="5339" spans="68:117" ht="15" hidden="1" customHeight="1">
      <c r="BP5339" s="236">
        <f ca="1"/>
        <v>3.6951388888888901</v>
      </c>
      <c r="DL5339" s="1"/>
      <c r="DM5339" s="1"/>
    </row>
    <row r="5340" spans="68:117" ht="15" hidden="1" customHeight="1">
      <c r="BP5340" s="236">
        <f ca="1"/>
        <v>3.6958333333333302</v>
      </c>
      <c r="DL5340" s="1"/>
      <c r="DM5340" s="1"/>
    </row>
    <row r="5341" spans="68:117" ht="15" hidden="1" customHeight="1">
      <c r="BP5341" s="236">
        <f ca="1"/>
        <v>3.6965277777777801</v>
      </c>
      <c r="DL5341" s="1"/>
      <c r="DM5341" s="1"/>
    </row>
    <row r="5342" spans="68:117" ht="15" hidden="1" customHeight="1">
      <c r="BP5342" s="236">
        <f ca="1"/>
        <v>3.6972222222222202</v>
      </c>
      <c r="DL5342" s="1"/>
      <c r="DM5342" s="1"/>
    </row>
    <row r="5343" spans="68:117" ht="15" hidden="1" customHeight="1">
      <c r="BP5343" s="236">
        <f ca="1"/>
        <v>3.6979166666666701</v>
      </c>
      <c r="DL5343" s="1"/>
      <c r="DM5343" s="1"/>
    </row>
    <row r="5344" spans="68:117" ht="15" hidden="1" customHeight="1">
      <c r="BP5344" s="236">
        <f ca="1"/>
        <v>3.6986111111111102</v>
      </c>
      <c r="DL5344" s="1"/>
      <c r="DM5344" s="1"/>
    </row>
    <row r="5345" spans="68:117" ht="15" hidden="1" customHeight="1">
      <c r="BP5345" s="236">
        <f ca="1"/>
        <v>3.6993055555555601</v>
      </c>
      <c r="DL5345" s="1"/>
      <c r="DM5345" s="1"/>
    </row>
    <row r="5346" spans="68:117" ht="15" hidden="1" customHeight="1">
      <c r="BP5346" s="236">
        <f ca="1"/>
        <v>3.7</v>
      </c>
      <c r="DL5346" s="1"/>
      <c r="DM5346" s="1"/>
    </row>
    <row r="5347" spans="68:117" ht="15" hidden="1" customHeight="1">
      <c r="BP5347" s="236">
        <f ca="1"/>
        <v>3.7006944444444398</v>
      </c>
      <c r="DL5347" s="1"/>
      <c r="DM5347" s="1"/>
    </row>
    <row r="5348" spans="68:117" ht="15" hidden="1" customHeight="1">
      <c r="BP5348" s="236">
        <f ca="1"/>
        <v>3.7013888888888902</v>
      </c>
      <c r="DL5348" s="1"/>
      <c r="DM5348" s="1"/>
    </row>
    <row r="5349" spans="68:117" ht="15" hidden="1" customHeight="1">
      <c r="BP5349" s="236">
        <f ca="1"/>
        <v>3.7020833333333298</v>
      </c>
      <c r="DL5349" s="1"/>
      <c r="DM5349" s="1"/>
    </row>
    <row r="5350" spans="68:117" ht="15" hidden="1" customHeight="1">
      <c r="BP5350" s="236">
        <f ca="1"/>
        <v>3.7027777777777802</v>
      </c>
      <c r="DL5350" s="1"/>
      <c r="DM5350" s="1"/>
    </row>
    <row r="5351" spans="68:117" ht="15" hidden="1" customHeight="1">
      <c r="BP5351" s="236">
        <f ca="1"/>
        <v>3.7034722222222198</v>
      </c>
      <c r="DL5351" s="1"/>
      <c r="DM5351" s="1"/>
    </row>
    <row r="5352" spans="68:117" ht="15" hidden="1" customHeight="1">
      <c r="BP5352" s="236">
        <f ca="1"/>
        <v>3.7041666666666702</v>
      </c>
      <c r="DL5352" s="1"/>
      <c r="DM5352" s="1"/>
    </row>
    <row r="5353" spans="68:117" ht="15" hidden="1" customHeight="1">
      <c r="BP5353" s="236">
        <f ca="1"/>
        <v>3.7048611111111098</v>
      </c>
      <c r="DL5353" s="1"/>
      <c r="DM5353" s="1"/>
    </row>
    <row r="5354" spans="68:117" ht="15" hidden="1" customHeight="1">
      <c r="BP5354" s="236">
        <f ca="1"/>
        <v>3.7055555555555602</v>
      </c>
      <c r="DL5354" s="1"/>
      <c r="DM5354" s="1"/>
    </row>
    <row r="5355" spans="68:117" ht="15" hidden="1" customHeight="1">
      <c r="BP5355" s="236">
        <f ca="1"/>
        <v>3.7062499999999998</v>
      </c>
      <c r="DL5355" s="1"/>
      <c r="DM5355" s="1"/>
    </row>
    <row r="5356" spans="68:117" ht="15" hidden="1" customHeight="1">
      <c r="BP5356" s="236">
        <f ca="1"/>
        <v>3.7069444444444399</v>
      </c>
      <c r="DL5356" s="1"/>
      <c r="DM5356" s="1"/>
    </row>
    <row r="5357" spans="68:117" ht="15" hidden="1" customHeight="1">
      <c r="BP5357" s="236">
        <f ca="1"/>
        <v>3.7076388888888898</v>
      </c>
      <c r="DL5357" s="1"/>
      <c r="DM5357" s="1"/>
    </row>
    <row r="5358" spans="68:117" ht="15" hidden="1" customHeight="1">
      <c r="BP5358" s="236">
        <f ca="1"/>
        <v>3.7083333333333299</v>
      </c>
      <c r="DL5358" s="1"/>
      <c r="DM5358" s="1"/>
    </row>
    <row r="5359" spans="68:117" ht="15" hidden="1" customHeight="1">
      <c r="BP5359" s="236">
        <f ca="1"/>
        <v>3.7090277777777798</v>
      </c>
      <c r="DL5359" s="1"/>
      <c r="DM5359" s="1"/>
    </row>
    <row r="5360" spans="68:117" ht="15" hidden="1" customHeight="1">
      <c r="BP5360" s="236">
        <f ca="1"/>
        <v>3.7097222222222199</v>
      </c>
      <c r="DL5360" s="1"/>
      <c r="DM5360" s="1"/>
    </row>
    <row r="5361" spans="68:117" ht="15" hidden="1" customHeight="1">
      <c r="BP5361" s="236">
        <f ca="1"/>
        <v>3.7104166666666698</v>
      </c>
      <c r="DL5361" s="1"/>
      <c r="DM5361" s="1"/>
    </row>
    <row r="5362" spans="68:117" ht="15" hidden="1" customHeight="1">
      <c r="BP5362" s="236">
        <f ca="1"/>
        <v>3.7111111111111099</v>
      </c>
      <c r="DL5362" s="1"/>
      <c r="DM5362" s="1"/>
    </row>
    <row r="5363" spans="68:117" ht="15" hidden="1" customHeight="1">
      <c r="BP5363" s="236">
        <f ca="1"/>
        <v>3.7118055555555598</v>
      </c>
      <c r="DL5363" s="1"/>
      <c r="DM5363" s="1"/>
    </row>
    <row r="5364" spans="68:117" ht="15" hidden="1" customHeight="1">
      <c r="BP5364" s="236">
        <f ca="1"/>
        <v>3.7124999999999999</v>
      </c>
      <c r="DL5364" s="1"/>
      <c r="DM5364" s="1"/>
    </row>
    <row r="5365" spans="68:117" ht="15" hidden="1" customHeight="1">
      <c r="BP5365" s="236">
        <f ca="1"/>
        <v>3.71319444444444</v>
      </c>
      <c r="DL5365" s="1"/>
      <c r="DM5365" s="1"/>
    </row>
    <row r="5366" spans="68:117" ht="15" hidden="1" customHeight="1">
      <c r="BP5366" s="236">
        <f ca="1"/>
        <v>3.7138888888888899</v>
      </c>
      <c r="DL5366" s="1"/>
      <c r="DM5366" s="1"/>
    </row>
    <row r="5367" spans="68:117" ht="15" hidden="1" customHeight="1">
      <c r="BP5367" s="236">
        <f ca="1"/>
        <v>3.71458333333333</v>
      </c>
      <c r="DL5367" s="1"/>
      <c r="DM5367" s="1"/>
    </row>
    <row r="5368" spans="68:117" ht="15" hidden="1" customHeight="1">
      <c r="BP5368" s="236">
        <f ca="1"/>
        <v>3.7152777777777799</v>
      </c>
      <c r="DL5368" s="1"/>
      <c r="DM5368" s="1"/>
    </row>
    <row r="5369" spans="68:117" ht="15" hidden="1" customHeight="1">
      <c r="BP5369" s="236">
        <f ca="1"/>
        <v>3.71597222222222</v>
      </c>
      <c r="DL5369" s="1"/>
      <c r="DM5369" s="1"/>
    </row>
    <row r="5370" spans="68:117" ht="15" hidden="1" customHeight="1">
      <c r="BP5370" s="236">
        <f ca="1"/>
        <v>3.7166666666666699</v>
      </c>
      <c r="DL5370" s="1"/>
      <c r="DM5370" s="1"/>
    </row>
    <row r="5371" spans="68:117" ht="15" hidden="1" customHeight="1">
      <c r="BP5371" s="236">
        <f ca="1"/>
        <v>3.71736111111111</v>
      </c>
      <c r="DL5371" s="1"/>
      <c r="DM5371" s="1"/>
    </row>
    <row r="5372" spans="68:117" ht="15" hidden="1" customHeight="1">
      <c r="BP5372" s="236">
        <f ca="1"/>
        <v>3.7180555555555599</v>
      </c>
      <c r="DL5372" s="1"/>
      <c r="DM5372" s="1"/>
    </row>
    <row r="5373" spans="68:117" ht="15" hidden="1" customHeight="1">
      <c r="BP5373" s="236">
        <f ca="1"/>
        <v>3.71875</v>
      </c>
      <c r="DL5373" s="1"/>
      <c r="DM5373" s="1"/>
    </row>
    <row r="5374" spans="68:117" ht="15" hidden="1" customHeight="1">
      <c r="BP5374" s="236">
        <f ca="1"/>
        <v>3.7194444444444401</v>
      </c>
      <c r="DL5374" s="1"/>
      <c r="DM5374" s="1"/>
    </row>
    <row r="5375" spans="68:117" ht="15" hidden="1" customHeight="1">
      <c r="BP5375" s="236">
        <f ca="1"/>
        <v>3.72013888888889</v>
      </c>
      <c r="DL5375" s="1"/>
      <c r="DM5375" s="1"/>
    </row>
    <row r="5376" spans="68:117" ht="15" hidden="1" customHeight="1">
      <c r="BP5376" s="236">
        <f ca="1"/>
        <v>3.7208333333333301</v>
      </c>
      <c r="DL5376" s="1"/>
      <c r="DM5376" s="1"/>
    </row>
    <row r="5377" spans="68:117" ht="15" hidden="1" customHeight="1">
      <c r="BP5377" s="236">
        <f ca="1"/>
        <v>3.72152777777778</v>
      </c>
      <c r="DL5377" s="1"/>
      <c r="DM5377" s="1"/>
    </row>
    <row r="5378" spans="68:117" ht="15" hidden="1" customHeight="1">
      <c r="BP5378" s="236">
        <f ca="1"/>
        <v>3.7222222222222201</v>
      </c>
      <c r="DL5378" s="1"/>
      <c r="DM5378" s="1"/>
    </row>
    <row r="5379" spans="68:117" ht="15" hidden="1" customHeight="1">
      <c r="BP5379" s="236">
        <f ca="1"/>
        <v>3.72291666666667</v>
      </c>
      <c r="DL5379" s="1"/>
      <c r="DM5379" s="1"/>
    </row>
    <row r="5380" spans="68:117" ht="15" hidden="1" customHeight="1">
      <c r="BP5380" s="236">
        <f ca="1"/>
        <v>3.7236111111111101</v>
      </c>
      <c r="DL5380" s="1"/>
      <c r="DM5380" s="1"/>
    </row>
    <row r="5381" spans="68:117" ht="15" hidden="1" customHeight="1">
      <c r="BP5381" s="236">
        <f ca="1"/>
        <v>3.72430555555556</v>
      </c>
      <c r="DL5381" s="1"/>
      <c r="DM5381" s="1"/>
    </row>
    <row r="5382" spans="68:117" ht="15" hidden="1" customHeight="1">
      <c r="BP5382" s="236">
        <f ca="1"/>
        <v>3.7250000000000001</v>
      </c>
      <c r="DL5382" s="1"/>
      <c r="DM5382" s="1"/>
    </row>
    <row r="5383" spans="68:117" ht="15" hidden="1" customHeight="1">
      <c r="BP5383" s="236">
        <f ca="1"/>
        <v>3.7256944444444402</v>
      </c>
      <c r="DL5383" s="1"/>
      <c r="DM5383" s="1"/>
    </row>
    <row r="5384" spans="68:117" ht="15" hidden="1" customHeight="1">
      <c r="BP5384" s="236">
        <f ca="1"/>
        <v>3.7263888888888901</v>
      </c>
      <c r="DL5384" s="1"/>
      <c r="DM5384" s="1"/>
    </row>
    <row r="5385" spans="68:117" ht="15" hidden="1" customHeight="1">
      <c r="BP5385" s="236">
        <f ca="1"/>
        <v>3.7270833333333302</v>
      </c>
      <c r="DL5385" s="1"/>
      <c r="DM5385" s="1"/>
    </row>
    <row r="5386" spans="68:117" ht="15" hidden="1" customHeight="1">
      <c r="BP5386" s="236">
        <f ca="1"/>
        <v>3.7277777777777801</v>
      </c>
      <c r="DL5386" s="1"/>
      <c r="DM5386" s="1"/>
    </row>
    <row r="5387" spans="68:117" ht="15" hidden="1" customHeight="1">
      <c r="BP5387" s="236">
        <f ca="1"/>
        <v>3.7284722222222202</v>
      </c>
      <c r="DL5387" s="1"/>
      <c r="DM5387" s="1"/>
    </row>
    <row r="5388" spans="68:117" ht="15" hidden="1" customHeight="1">
      <c r="BP5388" s="236">
        <f ca="1"/>
        <v>3.7291666666666701</v>
      </c>
      <c r="DL5388" s="1"/>
      <c r="DM5388" s="1"/>
    </row>
    <row r="5389" spans="68:117" ht="15" hidden="1" customHeight="1">
      <c r="BP5389" s="236">
        <f ca="1"/>
        <v>3.7298611111111102</v>
      </c>
      <c r="DL5389" s="1"/>
      <c r="DM5389" s="1"/>
    </row>
    <row r="5390" spans="68:117" ht="15" hidden="1" customHeight="1">
      <c r="BP5390" s="236">
        <f ca="1"/>
        <v>3.7305555555555601</v>
      </c>
      <c r="DL5390" s="1"/>
      <c r="DM5390" s="1"/>
    </row>
    <row r="5391" spans="68:117" ht="15" hidden="1" customHeight="1">
      <c r="BP5391" s="236">
        <f ca="1"/>
        <v>3.7312500000000002</v>
      </c>
      <c r="DL5391" s="1"/>
      <c r="DM5391" s="1"/>
    </row>
    <row r="5392" spans="68:117" ht="15" hidden="1" customHeight="1">
      <c r="BP5392" s="236">
        <f ca="1"/>
        <v>3.7319444444444398</v>
      </c>
      <c r="DL5392" s="1"/>
      <c r="DM5392" s="1"/>
    </row>
    <row r="5393" spans="68:117" ht="15" hidden="1" customHeight="1">
      <c r="BP5393" s="236">
        <f ca="1"/>
        <v>3.7326388888888902</v>
      </c>
      <c r="DL5393" s="1"/>
      <c r="DM5393" s="1"/>
    </row>
    <row r="5394" spans="68:117" ht="15" hidden="1" customHeight="1">
      <c r="BP5394" s="236">
        <f ca="1"/>
        <v>3.7333333333333298</v>
      </c>
      <c r="DL5394" s="1"/>
      <c r="DM5394" s="1"/>
    </row>
    <row r="5395" spans="68:117" ht="15" hidden="1" customHeight="1">
      <c r="BP5395" s="236">
        <f ca="1"/>
        <v>3.7340277777777802</v>
      </c>
      <c r="DL5395" s="1"/>
      <c r="DM5395" s="1"/>
    </row>
    <row r="5396" spans="68:117" ht="15" hidden="1" customHeight="1">
      <c r="BP5396" s="236">
        <f ca="1"/>
        <v>3.7347222222222198</v>
      </c>
      <c r="DL5396" s="1"/>
      <c r="DM5396" s="1"/>
    </row>
    <row r="5397" spans="68:117" ht="15" hidden="1" customHeight="1">
      <c r="BP5397" s="236">
        <f ca="1"/>
        <v>3.7354166666666702</v>
      </c>
      <c r="DL5397" s="1"/>
      <c r="DM5397" s="1"/>
    </row>
    <row r="5398" spans="68:117" ht="15" hidden="1" customHeight="1">
      <c r="BP5398" s="236">
        <f ca="1"/>
        <v>3.7361111111111098</v>
      </c>
      <c r="DL5398" s="1"/>
      <c r="DM5398" s="1"/>
    </row>
    <row r="5399" spans="68:117" ht="15" hidden="1" customHeight="1">
      <c r="BP5399" s="236">
        <f ca="1"/>
        <v>3.7368055555555602</v>
      </c>
      <c r="DL5399" s="1"/>
      <c r="DM5399" s="1"/>
    </row>
    <row r="5400" spans="68:117" ht="15" hidden="1" customHeight="1">
      <c r="BP5400" s="236">
        <f ca="1"/>
        <v>3.7374999999999998</v>
      </c>
      <c r="DL5400" s="1"/>
      <c r="DM5400" s="1"/>
    </row>
    <row r="5401" spans="68:117" ht="15" hidden="1" customHeight="1">
      <c r="BP5401" s="236">
        <f ca="1"/>
        <v>3.7381944444444399</v>
      </c>
      <c r="DL5401" s="1"/>
      <c r="DM5401" s="1"/>
    </row>
    <row r="5402" spans="68:117" ht="15" hidden="1" customHeight="1">
      <c r="BP5402" s="236">
        <f ca="1"/>
        <v>3.7388888888888898</v>
      </c>
      <c r="DL5402" s="1"/>
      <c r="DM5402" s="1"/>
    </row>
    <row r="5403" spans="68:117" ht="15" hidden="1" customHeight="1">
      <c r="BP5403" s="236">
        <f ca="1"/>
        <v>3.7395833333333299</v>
      </c>
      <c r="DL5403" s="1"/>
      <c r="DM5403" s="1"/>
    </row>
    <row r="5404" spans="68:117" ht="15" hidden="1" customHeight="1">
      <c r="BP5404" s="236">
        <f ca="1"/>
        <v>3.7402777777777798</v>
      </c>
      <c r="DL5404" s="1"/>
      <c r="DM5404" s="1"/>
    </row>
    <row r="5405" spans="68:117" ht="15" hidden="1" customHeight="1">
      <c r="BP5405" s="236">
        <f ca="1"/>
        <v>3.7409722222222199</v>
      </c>
      <c r="DL5405" s="1"/>
      <c r="DM5405" s="1"/>
    </row>
    <row r="5406" spans="68:117" ht="15" hidden="1" customHeight="1">
      <c r="BP5406" s="236">
        <f ca="1"/>
        <v>3.7416666666666698</v>
      </c>
      <c r="DL5406" s="1"/>
      <c r="DM5406" s="1"/>
    </row>
    <row r="5407" spans="68:117" ht="15" hidden="1" customHeight="1">
      <c r="BP5407" s="236">
        <f ca="1"/>
        <v>3.7423611111111099</v>
      </c>
      <c r="DL5407" s="1"/>
      <c r="DM5407" s="1"/>
    </row>
    <row r="5408" spans="68:117" ht="15" hidden="1" customHeight="1">
      <c r="BP5408" s="236">
        <f ca="1"/>
        <v>3.7430555555555598</v>
      </c>
      <c r="DL5408" s="1"/>
      <c r="DM5408" s="1"/>
    </row>
    <row r="5409" spans="68:117" ht="15" hidden="1" customHeight="1">
      <c r="BP5409" s="236">
        <f ca="1"/>
        <v>3.7437499999999999</v>
      </c>
      <c r="DL5409" s="1"/>
      <c r="DM5409" s="1"/>
    </row>
    <row r="5410" spans="68:117" ht="15" hidden="1" customHeight="1">
      <c r="BP5410" s="236">
        <f ca="1"/>
        <v>3.74444444444444</v>
      </c>
      <c r="DL5410" s="1"/>
      <c r="DM5410" s="1"/>
    </row>
    <row r="5411" spans="68:117" ht="15" hidden="1" customHeight="1">
      <c r="BP5411" s="236">
        <f ca="1"/>
        <v>3.7451388888888899</v>
      </c>
      <c r="DL5411" s="1"/>
      <c r="DM5411" s="1"/>
    </row>
    <row r="5412" spans="68:117" ht="15" hidden="1" customHeight="1">
      <c r="BP5412" s="236">
        <f ca="1"/>
        <v>3.74583333333333</v>
      </c>
      <c r="DL5412" s="1"/>
      <c r="DM5412" s="1"/>
    </row>
    <row r="5413" spans="68:117" ht="15" hidden="1" customHeight="1">
      <c r="BP5413" s="236">
        <f ca="1"/>
        <v>3.7465277777777799</v>
      </c>
      <c r="DL5413" s="1"/>
      <c r="DM5413" s="1"/>
    </row>
    <row r="5414" spans="68:117" ht="15" hidden="1" customHeight="1">
      <c r="BP5414" s="236">
        <f ca="1"/>
        <v>3.74722222222222</v>
      </c>
      <c r="DL5414" s="1"/>
      <c r="DM5414" s="1"/>
    </row>
    <row r="5415" spans="68:117" ht="15" hidden="1" customHeight="1">
      <c r="BP5415" s="236">
        <f ca="1"/>
        <v>3.7479166666666699</v>
      </c>
      <c r="DL5415" s="1"/>
      <c r="DM5415" s="1"/>
    </row>
    <row r="5416" spans="68:117" ht="15" hidden="1" customHeight="1">
      <c r="BP5416" s="236">
        <f ca="1"/>
        <v>3.74861111111111</v>
      </c>
      <c r="DL5416" s="1"/>
      <c r="DM5416" s="1"/>
    </row>
    <row r="5417" spans="68:117" ht="15" hidden="1" customHeight="1">
      <c r="BP5417" s="236">
        <f ca="1"/>
        <v>3.7493055555555599</v>
      </c>
      <c r="DL5417" s="1"/>
      <c r="DM5417" s="1"/>
    </row>
    <row r="5418" spans="68:117" ht="15" hidden="1" customHeight="1">
      <c r="BP5418" s="236">
        <f ca="1"/>
        <v>3.75</v>
      </c>
      <c r="DL5418" s="1"/>
      <c r="DM5418" s="1"/>
    </row>
    <row r="5419" spans="68:117" ht="15" hidden="1" customHeight="1">
      <c r="BP5419" s="236">
        <f ca="1"/>
        <v>3.7506944444444401</v>
      </c>
      <c r="DL5419" s="1"/>
      <c r="DM5419" s="1"/>
    </row>
    <row r="5420" spans="68:117" ht="15" hidden="1" customHeight="1">
      <c r="BP5420" s="236">
        <f ca="1"/>
        <v>3.75138888888889</v>
      </c>
      <c r="DL5420" s="1"/>
      <c r="DM5420" s="1"/>
    </row>
    <row r="5421" spans="68:117" ht="15" hidden="1" customHeight="1">
      <c r="BP5421" s="236">
        <f ca="1"/>
        <v>3.7520833333333301</v>
      </c>
      <c r="DL5421" s="1"/>
      <c r="DM5421" s="1"/>
    </row>
    <row r="5422" spans="68:117" ht="15" hidden="1" customHeight="1">
      <c r="BP5422" s="236">
        <f ca="1"/>
        <v>3.75277777777778</v>
      </c>
      <c r="DL5422" s="1"/>
      <c r="DM5422" s="1"/>
    </row>
    <row r="5423" spans="68:117" ht="15" hidden="1" customHeight="1">
      <c r="BP5423" s="236">
        <f ca="1"/>
        <v>3.7534722222222201</v>
      </c>
      <c r="DL5423" s="1"/>
      <c r="DM5423" s="1"/>
    </row>
    <row r="5424" spans="68:117" ht="15" hidden="1" customHeight="1">
      <c r="BP5424" s="236">
        <f ca="1"/>
        <v>3.75416666666667</v>
      </c>
      <c r="DL5424" s="1"/>
      <c r="DM5424" s="1"/>
    </row>
    <row r="5425" spans="68:117" ht="15" hidden="1" customHeight="1">
      <c r="BP5425" s="236">
        <f ca="1"/>
        <v>3.7548611111111101</v>
      </c>
      <c r="DL5425" s="1"/>
      <c r="DM5425" s="1"/>
    </row>
    <row r="5426" spans="68:117" ht="15" hidden="1" customHeight="1">
      <c r="BP5426" s="236">
        <f ca="1"/>
        <v>3.75555555555556</v>
      </c>
      <c r="DL5426" s="1"/>
      <c r="DM5426" s="1"/>
    </row>
    <row r="5427" spans="68:117" ht="15" hidden="1" customHeight="1">
      <c r="BP5427" s="236">
        <f ca="1"/>
        <v>3.7562500000000001</v>
      </c>
      <c r="DL5427" s="1"/>
      <c r="DM5427" s="1"/>
    </row>
    <row r="5428" spans="68:117" ht="15" hidden="1" customHeight="1">
      <c r="BP5428" s="236">
        <f ca="1"/>
        <v>3.7569444444444402</v>
      </c>
      <c r="DL5428" s="1"/>
      <c r="DM5428" s="1"/>
    </row>
    <row r="5429" spans="68:117" ht="15" hidden="1" customHeight="1">
      <c r="BP5429" s="236">
        <f ca="1"/>
        <v>3.7576388888888901</v>
      </c>
      <c r="DL5429" s="1"/>
      <c r="DM5429" s="1"/>
    </row>
    <row r="5430" spans="68:117" ht="15" hidden="1" customHeight="1">
      <c r="BP5430" s="236">
        <f ca="1"/>
        <v>3.7583333333333302</v>
      </c>
      <c r="DL5430" s="1"/>
      <c r="DM5430" s="1"/>
    </row>
    <row r="5431" spans="68:117" ht="15" hidden="1" customHeight="1">
      <c r="BP5431" s="236">
        <f ca="1"/>
        <v>3.7590277777777801</v>
      </c>
      <c r="DL5431" s="1"/>
      <c r="DM5431" s="1"/>
    </row>
    <row r="5432" spans="68:117" ht="15" hidden="1" customHeight="1">
      <c r="BP5432" s="236">
        <f ca="1"/>
        <v>3.7597222222222202</v>
      </c>
      <c r="DL5432" s="1"/>
      <c r="DM5432" s="1"/>
    </row>
    <row r="5433" spans="68:117" ht="15" hidden="1" customHeight="1">
      <c r="BP5433" s="236">
        <f ca="1"/>
        <v>3.7604166666666701</v>
      </c>
      <c r="DL5433" s="1"/>
      <c r="DM5433" s="1"/>
    </row>
    <row r="5434" spans="68:117" ht="15" hidden="1" customHeight="1">
      <c r="BP5434" s="236">
        <f ca="1"/>
        <v>3.7611111111111102</v>
      </c>
      <c r="DL5434" s="1"/>
      <c r="DM5434" s="1"/>
    </row>
    <row r="5435" spans="68:117" ht="15" hidden="1" customHeight="1">
      <c r="BP5435" s="236">
        <f ca="1"/>
        <v>3.7618055555555601</v>
      </c>
      <c r="DL5435" s="1"/>
      <c r="DM5435" s="1"/>
    </row>
    <row r="5436" spans="68:117" ht="15" hidden="1" customHeight="1">
      <c r="BP5436" s="236">
        <f ca="1"/>
        <v>3.7625000000000002</v>
      </c>
      <c r="DL5436" s="1"/>
      <c r="DM5436" s="1"/>
    </row>
    <row r="5437" spans="68:117" ht="15" hidden="1" customHeight="1">
      <c r="BP5437" s="236">
        <f ca="1"/>
        <v>3.7631944444444398</v>
      </c>
      <c r="DL5437" s="1"/>
      <c r="DM5437" s="1"/>
    </row>
    <row r="5438" spans="68:117" ht="15" hidden="1" customHeight="1">
      <c r="BP5438" s="236">
        <f ca="1"/>
        <v>3.7638888888888902</v>
      </c>
      <c r="DL5438" s="1"/>
      <c r="DM5438" s="1"/>
    </row>
    <row r="5439" spans="68:117" ht="15" hidden="1" customHeight="1">
      <c r="BP5439" s="236">
        <f ca="1"/>
        <v>3.7645833333333298</v>
      </c>
      <c r="DL5439" s="1"/>
      <c r="DM5439" s="1"/>
    </row>
    <row r="5440" spans="68:117" ht="15" hidden="1" customHeight="1">
      <c r="BP5440" s="236">
        <f ca="1"/>
        <v>3.7652777777777802</v>
      </c>
      <c r="DL5440" s="1"/>
      <c r="DM5440" s="1"/>
    </row>
    <row r="5441" spans="68:117" ht="15" hidden="1" customHeight="1">
      <c r="BP5441" s="236">
        <f ca="1"/>
        <v>3.7659722222222198</v>
      </c>
      <c r="DL5441" s="1"/>
      <c r="DM5441" s="1"/>
    </row>
    <row r="5442" spans="68:117" ht="15" hidden="1" customHeight="1">
      <c r="BP5442" s="236">
        <f ca="1"/>
        <v>3.7666666666666702</v>
      </c>
      <c r="DL5442" s="1"/>
      <c r="DM5442" s="1"/>
    </row>
    <row r="5443" spans="68:117" ht="15" hidden="1" customHeight="1">
      <c r="BP5443" s="236">
        <f ca="1"/>
        <v>3.7673611111111098</v>
      </c>
      <c r="DL5443" s="1"/>
      <c r="DM5443" s="1"/>
    </row>
    <row r="5444" spans="68:117" ht="15" hidden="1" customHeight="1">
      <c r="BP5444" s="236">
        <f ca="1"/>
        <v>3.7680555555555602</v>
      </c>
      <c r="DL5444" s="1"/>
      <c r="DM5444" s="1"/>
    </row>
    <row r="5445" spans="68:117" ht="15" hidden="1" customHeight="1">
      <c r="BP5445" s="236">
        <f ca="1"/>
        <v>3.7687499999999998</v>
      </c>
      <c r="DL5445" s="1"/>
      <c r="DM5445" s="1"/>
    </row>
    <row r="5446" spans="68:117" ht="15" hidden="1" customHeight="1">
      <c r="BP5446" s="236">
        <f ca="1"/>
        <v>3.7694444444444399</v>
      </c>
      <c r="DL5446" s="1"/>
      <c r="DM5446" s="1"/>
    </row>
    <row r="5447" spans="68:117" ht="15" hidden="1" customHeight="1">
      <c r="BP5447" s="236">
        <f ca="1"/>
        <v>3.7701388888888898</v>
      </c>
      <c r="DL5447" s="1"/>
      <c r="DM5447" s="1"/>
    </row>
    <row r="5448" spans="68:117" ht="15" hidden="1" customHeight="1">
      <c r="BP5448" s="236">
        <f ca="1"/>
        <v>3.7708333333333299</v>
      </c>
      <c r="DL5448" s="1"/>
      <c r="DM5448" s="1"/>
    </row>
    <row r="5449" spans="68:117" ht="15" hidden="1" customHeight="1">
      <c r="BP5449" s="236">
        <f ca="1"/>
        <v>3.7715277777777798</v>
      </c>
      <c r="DL5449" s="1"/>
      <c r="DM5449" s="1"/>
    </row>
    <row r="5450" spans="68:117" ht="15" hidden="1" customHeight="1">
      <c r="BP5450" s="236">
        <f ca="1"/>
        <v>3.7722222222222199</v>
      </c>
      <c r="DL5450" s="1"/>
      <c r="DM5450" s="1"/>
    </row>
    <row r="5451" spans="68:117" ht="15" hidden="1" customHeight="1">
      <c r="BP5451" s="236">
        <f ca="1"/>
        <v>3.7729166666666698</v>
      </c>
      <c r="DL5451" s="1"/>
      <c r="DM5451" s="1"/>
    </row>
    <row r="5452" spans="68:117" ht="15" hidden="1" customHeight="1">
      <c r="BP5452" s="236">
        <f ca="1"/>
        <v>3.7736111111111099</v>
      </c>
      <c r="DL5452" s="1"/>
      <c r="DM5452" s="1"/>
    </row>
    <row r="5453" spans="68:117" ht="15" hidden="1" customHeight="1">
      <c r="BP5453" s="236">
        <f ca="1"/>
        <v>3.7743055555555598</v>
      </c>
      <c r="DL5453" s="1"/>
      <c r="DM5453" s="1"/>
    </row>
    <row r="5454" spans="68:117" ht="15" hidden="1" customHeight="1">
      <c r="BP5454" s="236">
        <f ca="1"/>
        <v>3.7749999999999999</v>
      </c>
      <c r="DL5454" s="1"/>
      <c r="DM5454" s="1"/>
    </row>
    <row r="5455" spans="68:117" ht="15" hidden="1" customHeight="1">
      <c r="BP5455" s="236">
        <f ca="1"/>
        <v>3.77569444444444</v>
      </c>
      <c r="DL5455" s="1"/>
      <c r="DM5455" s="1"/>
    </row>
    <row r="5456" spans="68:117" ht="15" hidden="1" customHeight="1">
      <c r="BP5456" s="236">
        <f ca="1"/>
        <v>3.7763888888888899</v>
      </c>
      <c r="DL5456" s="1"/>
      <c r="DM5456" s="1"/>
    </row>
    <row r="5457" spans="68:117" ht="15" hidden="1" customHeight="1">
      <c r="BP5457" s="236">
        <f ca="1"/>
        <v>3.77708333333333</v>
      </c>
      <c r="DL5457" s="1"/>
      <c r="DM5457" s="1"/>
    </row>
    <row r="5458" spans="68:117" ht="15" hidden="1" customHeight="1">
      <c r="BP5458" s="236">
        <f ca="1"/>
        <v>3.7777777777777799</v>
      </c>
      <c r="DL5458" s="1"/>
      <c r="DM5458" s="1"/>
    </row>
    <row r="5459" spans="68:117" ht="15" hidden="1" customHeight="1">
      <c r="BP5459" s="236">
        <f ca="1"/>
        <v>3.77847222222222</v>
      </c>
      <c r="DL5459" s="1"/>
      <c r="DM5459" s="1"/>
    </row>
    <row r="5460" spans="68:117" ht="15" hidden="1" customHeight="1">
      <c r="BP5460" s="236">
        <f ca="1"/>
        <v>3.7791666666666699</v>
      </c>
      <c r="DL5460" s="1"/>
      <c r="DM5460" s="1"/>
    </row>
    <row r="5461" spans="68:117" ht="15" hidden="1" customHeight="1">
      <c r="BP5461" s="236">
        <f ca="1"/>
        <v>3.77986111111111</v>
      </c>
      <c r="DL5461" s="1"/>
      <c r="DM5461" s="1"/>
    </row>
    <row r="5462" spans="68:117" ht="15" hidden="1" customHeight="1">
      <c r="BP5462" s="236">
        <f ca="1"/>
        <v>3.7805555555555599</v>
      </c>
      <c r="DL5462" s="1"/>
      <c r="DM5462" s="1"/>
    </row>
    <row r="5463" spans="68:117" ht="15" hidden="1" customHeight="1">
      <c r="BP5463" s="236">
        <f ca="1"/>
        <v>3.78125</v>
      </c>
      <c r="DL5463" s="1"/>
      <c r="DM5463" s="1"/>
    </row>
    <row r="5464" spans="68:117" ht="15" hidden="1" customHeight="1">
      <c r="BP5464" s="236">
        <f ca="1"/>
        <v>3.7819444444444401</v>
      </c>
      <c r="DL5464" s="1"/>
      <c r="DM5464" s="1"/>
    </row>
    <row r="5465" spans="68:117" ht="15" hidden="1" customHeight="1">
      <c r="BP5465" s="236">
        <f ca="1"/>
        <v>3.78263888888889</v>
      </c>
      <c r="DL5465" s="1"/>
      <c r="DM5465" s="1"/>
    </row>
    <row r="5466" spans="68:117" ht="15" hidden="1" customHeight="1">
      <c r="BP5466" s="236">
        <f ca="1"/>
        <v>3.7833333333333301</v>
      </c>
      <c r="DL5466" s="1"/>
      <c r="DM5466" s="1"/>
    </row>
    <row r="5467" spans="68:117" ht="15" hidden="1" customHeight="1">
      <c r="BP5467" s="236">
        <f ca="1"/>
        <v>3.78402777777778</v>
      </c>
      <c r="DL5467" s="1"/>
      <c r="DM5467" s="1"/>
    </row>
    <row r="5468" spans="68:117" ht="15" hidden="1" customHeight="1">
      <c r="BP5468" s="236">
        <f ca="1"/>
        <v>3.7847222222222201</v>
      </c>
      <c r="DL5468" s="1"/>
      <c r="DM5468" s="1"/>
    </row>
    <row r="5469" spans="68:117" ht="15" hidden="1" customHeight="1">
      <c r="BP5469" s="236">
        <f ca="1"/>
        <v>3.78541666666667</v>
      </c>
      <c r="DL5469" s="1"/>
      <c r="DM5469" s="1"/>
    </row>
    <row r="5470" spans="68:117" ht="15" hidden="1" customHeight="1">
      <c r="BP5470" s="236">
        <f ca="1"/>
        <v>3.7861111111111101</v>
      </c>
      <c r="DL5470" s="1"/>
      <c r="DM5470" s="1"/>
    </row>
    <row r="5471" spans="68:117" ht="15" hidden="1" customHeight="1">
      <c r="BP5471" s="236">
        <f ca="1"/>
        <v>3.78680555555556</v>
      </c>
      <c r="DL5471" s="1"/>
      <c r="DM5471" s="1"/>
    </row>
    <row r="5472" spans="68:117" ht="15" hidden="1" customHeight="1">
      <c r="BP5472" s="236">
        <f ca="1"/>
        <v>3.7875000000000001</v>
      </c>
      <c r="DL5472" s="1"/>
      <c r="DM5472" s="1"/>
    </row>
    <row r="5473" spans="68:117" ht="15" hidden="1" customHeight="1">
      <c r="BP5473" s="236">
        <f ca="1"/>
        <v>3.7881944444444402</v>
      </c>
      <c r="DL5473" s="1"/>
      <c r="DM5473" s="1"/>
    </row>
    <row r="5474" spans="68:117" ht="15" hidden="1" customHeight="1">
      <c r="BP5474" s="236">
        <f ca="1"/>
        <v>3.7888888888888901</v>
      </c>
      <c r="DL5474" s="1"/>
      <c r="DM5474" s="1"/>
    </row>
    <row r="5475" spans="68:117" ht="15" hidden="1" customHeight="1">
      <c r="BP5475" s="236">
        <f ca="1"/>
        <v>3.7895833333333302</v>
      </c>
      <c r="DL5475" s="1"/>
      <c r="DM5475" s="1"/>
    </row>
    <row r="5476" spans="68:117" ht="15" hidden="1" customHeight="1">
      <c r="BP5476" s="236">
        <f ca="1"/>
        <v>3.7902777777777801</v>
      </c>
      <c r="DL5476" s="1"/>
      <c r="DM5476" s="1"/>
    </row>
    <row r="5477" spans="68:117" ht="15" hidden="1" customHeight="1">
      <c r="BP5477" s="236">
        <f ca="1"/>
        <v>3.7909722222222202</v>
      </c>
      <c r="DL5477" s="1"/>
      <c r="DM5477" s="1"/>
    </row>
    <row r="5478" spans="68:117" ht="15" hidden="1" customHeight="1">
      <c r="BP5478" s="236">
        <f ca="1"/>
        <v>3.7916666666666701</v>
      </c>
      <c r="DL5478" s="1"/>
      <c r="DM5478" s="1"/>
    </row>
    <row r="5479" spans="68:117" ht="15" hidden="1" customHeight="1">
      <c r="BP5479" s="236">
        <f ca="1"/>
        <v>3.7923611111111102</v>
      </c>
      <c r="DL5479" s="1"/>
      <c r="DM5479" s="1"/>
    </row>
    <row r="5480" spans="68:117" ht="15" hidden="1" customHeight="1">
      <c r="BP5480" s="236">
        <f ca="1"/>
        <v>3.7930555555555601</v>
      </c>
      <c r="DL5480" s="1"/>
      <c r="DM5480" s="1"/>
    </row>
    <row r="5481" spans="68:117" ht="15" hidden="1" customHeight="1">
      <c r="BP5481" s="236">
        <f ca="1"/>
        <v>3.7937500000000002</v>
      </c>
      <c r="DL5481" s="1"/>
      <c r="DM5481" s="1"/>
    </row>
    <row r="5482" spans="68:117" ht="15" hidden="1" customHeight="1">
      <c r="BP5482" s="236">
        <f ca="1"/>
        <v>3.7944444444444398</v>
      </c>
      <c r="DL5482" s="1"/>
      <c r="DM5482" s="1"/>
    </row>
    <row r="5483" spans="68:117" ht="15" hidden="1" customHeight="1">
      <c r="BP5483" s="236">
        <f ca="1"/>
        <v>3.7951388888888902</v>
      </c>
      <c r="DL5483" s="1"/>
      <c r="DM5483" s="1"/>
    </row>
    <row r="5484" spans="68:117" ht="15" hidden="1" customHeight="1">
      <c r="BP5484" s="236">
        <f ca="1"/>
        <v>3.7958333333333298</v>
      </c>
      <c r="DL5484" s="1"/>
      <c r="DM5484" s="1"/>
    </row>
    <row r="5485" spans="68:117" ht="15" hidden="1" customHeight="1">
      <c r="BP5485" s="236">
        <f ca="1"/>
        <v>3.7965277777777802</v>
      </c>
      <c r="DL5485" s="1"/>
      <c r="DM5485" s="1"/>
    </row>
    <row r="5486" spans="68:117" ht="15" hidden="1" customHeight="1">
      <c r="BP5486" s="236">
        <f ca="1"/>
        <v>3.7972222222222198</v>
      </c>
      <c r="DL5486" s="1"/>
      <c r="DM5486" s="1"/>
    </row>
    <row r="5487" spans="68:117" ht="15" hidden="1" customHeight="1">
      <c r="BP5487" s="236">
        <f ca="1"/>
        <v>3.7979166666666702</v>
      </c>
      <c r="DL5487" s="1"/>
      <c r="DM5487" s="1"/>
    </row>
    <row r="5488" spans="68:117" ht="15" hidden="1" customHeight="1">
      <c r="BP5488" s="236">
        <f ca="1"/>
        <v>3.7986111111111098</v>
      </c>
      <c r="DL5488" s="1"/>
      <c r="DM5488" s="1"/>
    </row>
    <row r="5489" spans="68:117" ht="15" hidden="1" customHeight="1">
      <c r="BP5489" s="236">
        <f ca="1"/>
        <v>3.7993055555555602</v>
      </c>
      <c r="DL5489" s="1"/>
      <c r="DM5489" s="1"/>
    </row>
    <row r="5490" spans="68:117" ht="15" hidden="1" customHeight="1">
      <c r="BP5490" s="236">
        <f ca="1"/>
        <v>3.8</v>
      </c>
      <c r="DL5490" s="1"/>
      <c r="DM5490" s="1"/>
    </row>
    <row r="5491" spans="68:117" ht="15" hidden="1" customHeight="1">
      <c r="BP5491" s="236">
        <f ca="1"/>
        <v>3.8006944444444399</v>
      </c>
      <c r="DL5491" s="1"/>
      <c r="DM5491" s="1"/>
    </row>
    <row r="5492" spans="68:117" ht="15" hidden="1" customHeight="1">
      <c r="BP5492" s="236">
        <f ca="1"/>
        <v>3.8013888888888898</v>
      </c>
      <c r="DL5492" s="1"/>
      <c r="DM5492" s="1"/>
    </row>
    <row r="5493" spans="68:117" ht="15" hidden="1" customHeight="1">
      <c r="BP5493" s="236">
        <f ca="1"/>
        <v>3.8020833333333299</v>
      </c>
      <c r="DL5493" s="1"/>
      <c r="DM5493" s="1"/>
    </row>
    <row r="5494" spans="68:117" ht="15" hidden="1" customHeight="1">
      <c r="BP5494" s="236">
        <f ca="1"/>
        <v>3.8027777777777798</v>
      </c>
      <c r="DL5494" s="1"/>
      <c r="DM5494" s="1"/>
    </row>
    <row r="5495" spans="68:117" ht="15" hidden="1" customHeight="1">
      <c r="BP5495" s="236">
        <f ca="1"/>
        <v>3.8034722222222199</v>
      </c>
      <c r="DL5495" s="1"/>
      <c r="DM5495" s="1"/>
    </row>
    <row r="5496" spans="68:117" ht="15" hidden="1" customHeight="1">
      <c r="BP5496" s="236">
        <f ca="1"/>
        <v>3.8041666666666698</v>
      </c>
      <c r="DL5496" s="1"/>
      <c r="DM5496" s="1"/>
    </row>
    <row r="5497" spans="68:117" ht="15" hidden="1" customHeight="1">
      <c r="BP5497" s="236">
        <f ca="1"/>
        <v>3.8048611111111099</v>
      </c>
      <c r="DL5497" s="1"/>
      <c r="DM5497" s="1"/>
    </row>
    <row r="5498" spans="68:117" ht="15" hidden="1" customHeight="1">
      <c r="BP5498" s="236">
        <f ca="1"/>
        <v>3.8055555555555598</v>
      </c>
      <c r="DL5498" s="1"/>
      <c r="DM5498" s="1"/>
    </row>
    <row r="5499" spans="68:117" ht="15" hidden="1" customHeight="1">
      <c r="BP5499" s="236">
        <f ca="1"/>
        <v>3.8062499999999999</v>
      </c>
      <c r="DL5499" s="1"/>
      <c r="DM5499" s="1"/>
    </row>
    <row r="5500" spans="68:117" ht="15" hidden="1" customHeight="1">
      <c r="BP5500" s="236">
        <f ca="1"/>
        <v>3.80694444444444</v>
      </c>
      <c r="DL5500" s="1"/>
      <c r="DM5500" s="1"/>
    </row>
    <row r="5501" spans="68:117" ht="15" hidden="1" customHeight="1">
      <c r="BP5501" s="236">
        <f ca="1"/>
        <v>3.8076388888888899</v>
      </c>
      <c r="DL5501" s="1"/>
      <c r="DM5501" s="1"/>
    </row>
    <row r="5502" spans="68:117" ht="15" hidden="1" customHeight="1">
      <c r="BP5502" s="236">
        <f ca="1"/>
        <v>3.80833333333333</v>
      </c>
      <c r="DL5502" s="1"/>
      <c r="DM5502" s="1"/>
    </row>
    <row r="5503" spans="68:117" ht="15" hidden="1" customHeight="1">
      <c r="BP5503" s="236">
        <f ca="1"/>
        <v>3.8090277777777799</v>
      </c>
      <c r="DL5503" s="1"/>
      <c r="DM5503" s="1"/>
    </row>
    <row r="5504" spans="68:117" ht="15" hidden="1" customHeight="1">
      <c r="BP5504" s="236">
        <f ca="1"/>
        <v>3.80972222222222</v>
      </c>
      <c r="DL5504" s="1"/>
      <c r="DM5504" s="1"/>
    </row>
    <row r="5505" spans="68:117" ht="15" hidden="1" customHeight="1">
      <c r="BP5505" s="236">
        <f ca="1"/>
        <v>3.8104166666666699</v>
      </c>
      <c r="DL5505" s="1"/>
      <c r="DM5505" s="1"/>
    </row>
    <row r="5506" spans="68:117" ht="15" hidden="1" customHeight="1">
      <c r="BP5506" s="236">
        <f ca="1"/>
        <v>3.81111111111111</v>
      </c>
      <c r="DL5506" s="1"/>
      <c r="DM5506" s="1"/>
    </row>
    <row r="5507" spans="68:117" ht="15" hidden="1" customHeight="1">
      <c r="BP5507" s="236">
        <f ca="1"/>
        <v>3.8118055555555599</v>
      </c>
      <c r="DL5507" s="1"/>
      <c r="DM5507" s="1"/>
    </row>
    <row r="5508" spans="68:117" ht="15" hidden="1" customHeight="1">
      <c r="BP5508" s="236">
        <f ca="1"/>
        <v>3.8125</v>
      </c>
      <c r="DL5508" s="1"/>
      <c r="DM5508" s="1"/>
    </row>
    <row r="5509" spans="68:117" ht="15" hidden="1" customHeight="1">
      <c r="BP5509" s="236">
        <f ca="1"/>
        <v>3.8131944444444401</v>
      </c>
      <c r="DL5509" s="1"/>
      <c r="DM5509" s="1"/>
    </row>
    <row r="5510" spans="68:117" ht="15" hidden="1" customHeight="1">
      <c r="BP5510" s="236">
        <f ca="1"/>
        <v>3.81388888888889</v>
      </c>
      <c r="DL5510" s="1"/>
      <c r="DM5510" s="1"/>
    </row>
    <row r="5511" spans="68:117" ht="15" hidden="1" customHeight="1">
      <c r="BP5511" s="236">
        <f ca="1"/>
        <v>3.8145833333333301</v>
      </c>
      <c r="DL5511" s="1"/>
      <c r="DM5511" s="1"/>
    </row>
    <row r="5512" spans="68:117" ht="15" hidden="1" customHeight="1">
      <c r="BP5512" s="236">
        <f ca="1"/>
        <v>3.81527777777778</v>
      </c>
      <c r="DL5512" s="1"/>
      <c r="DM5512" s="1"/>
    </row>
    <row r="5513" spans="68:117" ht="15" hidden="1" customHeight="1">
      <c r="BP5513" s="236">
        <f ca="1"/>
        <v>3.8159722222222201</v>
      </c>
      <c r="DL5513" s="1"/>
      <c r="DM5513" s="1"/>
    </row>
    <row r="5514" spans="68:117" ht="15" hidden="1" customHeight="1">
      <c r="BP5514" s="236">
        <f ca="1"/>
        <v>3.81666666666667</v>
      </c>
      <c r="DL5514" s="1"/>
      <c r="DM5514" s="1"/>
    </row>
    <row r="5515" spans="68:117" ht="15" hidden="1" customHeight="1">
      <c r="BP5515" s="236">
        <f ca="1"/>
        <v>3.8173611111111101</v>
      </c>
      <c r="DL5515" s="1"/>
      <c r="DM5515" s="1"/>
    </row>
    <row r="5516" spans="68:117" ht="15" hidden="1" customHeight="1">
      <c r="BP5516" s="236">
        <f ca="1"/>
        <v>3.81805555555556</v>
      </c>
      <c r="DL5516" s="1"/>
      <c r="DM5516" s="1"/>
    </row>
    <row r="5517" spans="68:117" ht="15" hidden="1" customHeight="1">
      <c r="BP5517" s="236">
        <f ca="1"/>
        <v>3.8187500000000001</v>
      </c>
      <c r="DL5517" s="1"/>
      <c r="DM5517" s="1"/>
    </row>
    <row r="5518" spans="68:117" ht="15" hidden="1" customHeight="1">
      <c r="BP5518" s="236">
        <f ca="1"/>
        <v>3.8194444444444402</v>
      </c>
      <c r="DL5518" s="1"/>
      <c r="DM5518" s="1"/>
    </row>
    <row r="5519" spans="68:117" ht="15" hidden="1" customHeight="1">
      <c r="BP5519" s="236">
        <f ca="1"/>
        <v>3.8201388888888901</v>
      </c>
      <c r="DL5519" s="1"/>
      <c r="DM5519" s="1"/>
    </row>
    <row r="5520" spans="68:117" ht="15" hidden="1" customHeight="1">
      <c r="BP5520" s="236">
        <f ca="1"/>
        <v>3.8208333333333302</v>
      </c>
      <c r="DL5520" s="1"/>
      <c r="DM5520" s="1"/>
    </row>
    <row r="5521" spans="68:117" ht="15" hidden="1" customHeight="1">
      <c r="BP5521" s="236">
        <f ca="1"/>
        <v>3.8215277777777801</v>
      </c>
      <c r="DL5521" s="1"/>
      <c r="DM5521" s="1"/>
    </row>
    <row r="5522" spans="68:117" ht="15" hidden="1" customHeight="1">
      <c r="BP5522" s="236">
        <f ca="1"/>
        <v>3.8222222222222202</v>
      </c>
      <c r="DL5522" s="1"/>
      <c r="DM5522" s="1"/>
    </row>
    <row r="5523" spans="68:117" ht="15" hidden="1" customHeight="1">
      <c r="BP5523" s="236">
        <f ca="1"/>
        <v>3.8229166666666701</v>
      </c>
      <c r="DL5523" s="1"/>
      <c r="DM5523" s="1"/>
    </row>
    <row r="5524" spans="68:117" ht="15" hidden="1" customHeight="1">
      <c r="BP5524" s="236">
        <f ca="1"/>
        <v>3.8236111111111102</v>
      </c>
      <c r="DL5524" s="1"/>
      <c r="DM5524" s="1"/>
    </row>
    <row r="5525" spans="68:117" ht="15" hidden="1" customHeight="1">
      <c r="BP5525" s="236">
        <f ca="1"/>
        <v>3.8243055555555601</v>
      </c>
      <c r="DL5525" s="1"/>
      <c r="DM5525" s="1"/>
    </row>
    <row r="5526" spans="68:117" ht="15" hidden="1" customHeight="1">
      <c r="BP5526" s="236">
        <f ca="1"/>
        <v>3.8250000000000002</v>
      </c>
      <c r="DL5526" s="1"/>
      <c r="DM5526" s="1"/>
    </row>
    <row r="5527" spans="68:117" ht="15" hidden="1" customHeight="1">
      <c r="BP5527" s="236">
        <f ca="1"/>
        <v>3.8256944444444398</v>
      </c>
      <c r="DL5527" s="1"/>
      <c r="DM5527" s="1"/>
    </row>
    <row r="5528" spans="68:117" ht="15" hidden="1" customHeight="1">
      <c r="BP5528" s="236">
        <f ca="1"/>
        <v>3.8263888888888902</v>
      </c>
      <c r="DL5528" s="1"/>
      <c r="DM5528" s="1"/>
    </row>
    <row r="5529" spans="68:117" ht="15" hidden="1" customHeight="1">
      <c r="BP5529" s="236">
        <f ca="1"/>
        <v>3.8270833333333298</v>
      </c>
      <c r="DL5529" s="1"/>
      <c r="DM5529" s="1"/>
    </row>
    <row r="5530" spans="68:117" ht="15" hidden="1" customHeight="1">
      <c r="BP5530" s="236">
        <f ca="1"/>
        <v>3.8277777777777802</v>
      </c>
      <c r="DL5530" s="1"/>
      <c r="DM5530" s="1"/>
    </row>
    <row r="5531" spans="68:117" ht="15" hidden="1" customHeight="1">
      <c r="BP5531" s="236">
        <f ca="1"/>
        <v>3.8284722222222198</v>
      </c>
      <c r="DL5531" s="1"/>
      <c r="DM5531" s="1"/>
    </row>
    <row r="5532" spans="68:117" ht="15" hidden="1" customHeight="1">
      <c r="BP5532" s="236">
        <f ca="1"/>
        <v>3.8291666666666702</v>
      </c>
      <c r="DL5532" s="1"/>
      <c r="DM5532" s="1"/>
    </row>
    <row r="5533" spans="68:117" ht="15" hidden="1" customHeight="1">
      <c r="BP5533" s="236">
        <f ca="1"/>
        <v>3.8298611111111098</v>
      </c>
      <c r="DL5533" s="1"/>
      <c r="DM5533" s="1"/>
    </row>
    <row r="5534" spans="68:117" ht="15" hidden="1" customHeight="1">
      <c r="BP5534" s="236">
        <f ca="1"/>
        <v>3.8305555555555602</v>
      </c>
      <c r="DL5534" s="1"/>
      <c r="DM5534" s="1"/>
    </row>
    <row r="5535" spans="68:117" ht="15" hidden="1" customHeight="1">
      <c r="BP5535" s="236">
        <f ca="1"/>
        <v>3.8312499999999998</v>
      </c>
      <c r="DL5535" s="1"/>
      <c r="DM5535" s="1"/>
    </row>
    <row r="5536" spans="68:117" ht="15" hidden="1" customHeight="1">
      <c r="BP5536" s="236">
        <f ca="1"/>
        <v>3.8319444444444399</v>
      </c>
      <c r="DL5536" s="1"/>
      <c r="DM5536" s="1"/>
    </row>
    <row r="5537" spans="68:117" ht="15" hidden="1" customHeight="1">
      <c r="BP5537" s="236">
        <f ca="1"/>
        <v>3.8326388888888898</v>
      </c>
      <c r="DL5537" s="1"/>
      <c r="DM5537" s="1"/>
    </row>
    <row r="5538" spans="68:117" ht="15" hidden="1" customHeight="1">
      <c r="BP5538" s="236">
        <f ca="1"/>
        <v>3.8333333333333299</v>
      </c>
      <c r="DL5538" s="1"/>
      <c r="DM5538" s="1"/>
    </row>
    <row r="5539" spans="68:117" ht="15" hidden="1" customHeight="1">
      <c r="BP5539" s="236">
        <f ca="1"/>
        <v>3.8340277777777798</v>
      </c>
      <c r="DL5539" s="1"/>
      <c r="DM5539" s="1"/>
    </row>
    <row r="5540" spans="68:117" ht="15" hidden="1" customHeight="1">
      <c r="BP5540" s="236">
        <f ca="1"/>
        <v>3.8347222222222199</v>
      </c>
      <c r="DL5540" s="1"/>
      <c r="DM5540" s="1"/>
    </row>
    <row r="5541" spans="68:117" ht="15" hidden="1" customHeight="1">
      <c r="BP5541" s="236">
        <f ca="1"/>
        <v>3.8354166666666698</v>
      </c>
      <c r="DL5541" s="1"/>
      <c r="DM5541" s="1"/>
    </row>
    <row r="5542" spans="68:117" ht="15" hidden="1" customHeight="1">
      <c r="BP5542" s="236">
        <f ca="1"/>
        <v>3.8361111111111099</v>
      </c>
      <c r="DL5542" s="1"/>
      <c r="DM5542" s="1"/>
    </row>
    <row r="5543" spans="68:117" ht="15" hidden="1" customHeight="1">
      <c r="BP5543" s="236">
        <f ca="1"/>
        <v>3.8368055555555598</v>
      </c>
      <c r="DL5543" s="1"/>
      <c r="DM5543" s="1"/>
    </row>
    <row r="5544" spans="68:117" ht="15" hidden="1" customHeight="1">
      <c r="BP5544" s="236">
        <f ca="1"/>
        <v>3.8374999999999999</v>
      </c>
      <c r="DL5544" s="1"/>
      <c r="DM5544" s="1"/>
    </row>
    <row r="5545" spans="68:117" ht="15" hidden="1" customHeight="1">
      <c r="BP5545" s="236">
        <f ca="1"/>
        <v>3.83819444444444</v>
      </c>
      <c r="DL5545" s="1"/>
      <c r="DM5545" s="1"/>
    </row>
    <row r="5546" spans="68:117" ht="15" hidden="1" customHeight="1">
      <c r="BP5546" s="236">
        <f ca="1"/>
        <v>3.8388888888888899</v>
      </c>
      <c r="DL5546" s="1"/>
      <c r="DM5546" s="1"/>
    </row>
    <row r="5547" spans="68:117" ht="15" hidden="1" customHeight="1">
      <c r="BP5547" s="236">
        <f ca="1"/>
        <v>3.83958333333333</v>
      </c>
      <c r="DL5547" s="1"/>
      <c r="DM5547" s="1"/>
    </row>
    <row r="5548" spans="68:117" ht="15" hidden="1" customHeight="1">
      <c r="BP5548" s="236">
        <f ca="1"/>
        <v>3.8402777777777799</v>
      </c>
      <c r="DL5548" s="1"/>
      <c r="DM5548" s="1"/>
    </row>
    <row r="5549" spans="68:117" ht="15" hidden="1" customHeight="1">
      <c r="BP5549" s="236">
        <f ca="1"/>
        <v>3.84097222222222</v>
      </c>
      <c r="DL5549" s="1"/>
      <c r="DM5549" s="1"/>
    </row>
    <row r="5550" spans="68:117" ht="15" hidden="1" customHeight="1">
      <c r="BP5550" s="236">
        <f ca="1"/>
        <v>3.8416666666666699</v>
      </c>
      <c r="DL5550" s="1"/>
      <c r="DM5550" s="1"/>
    </row>
    <row r="5551" spans="68:117" ht="15" hidden="1" customHeight="1">
      <c r="BP5551" s="236">
        <f ca="1"/>
        <v>3.84236111111111</v>
      </c>
      <c r="DL5551" s="1"/>
      <c r="DM5551" s="1"/>
    </row>
    <row r="5552" spans="68:117" ht="15" hidden="1" customHeight="1">
      <c r="BP5552" s="236">
        <f ca="1"/>
        <v>3.8430555555555599</v>
      </c>
      <c r="DL5552" s="1"/>
      <c r="DM5552" s="1"/>
    </row>
    <row r="5553" spans="68:117" ht="15" hidden="1" customHeight="1">
      <c r="BP5553" s="236">
        <f ca="1"/>
        <v>3.84375</v>
      </c>
      <c r="DL5553" s="1"/>
      <c r="DM5553" s="1"/>
    </row>
    <row r="5554" spans="68:117" ht="15" hidden="1" customHeight="1">
      <c r="BP5554" s="236">
        <f ca="1"/>
        <v>3.8444444444444401</v>
      </c>
      <c r="DL5554" s="1"/>
      <c r="DM5554" s="1"/>
    </row>
    <row r="5555" spans="68:117" ht="15" hidden="1" customHeight="1">
      <c r="BP5555" s="236">
        <f ca="1"/>
        <v>3.84513888888889</v>
      </c>
      <c r="DL5555" s="1"/>
      <c r="DM5555" s="1"/>
    </row>
    <row r="5556" spans="68:117" ht="15" hidden="1" customHeight="1">
      <c r="BP5556" s="236">
        <f ca="1"/>
        <v>3.8458333333333301</v>
      </c>
      <c r="DL5556" s="1"/>
      <c r="DM5556" s="1"/>
    </row>
    <row r="5557" spans="68:117" ht="15" hidden="1" customHeight="1">
      <c r="BP5557" s="236">
        <f ca="1"/>
        <v>3.84652777777778</v>
      </c>
      <c r="DL5557" s="1"/>
      <c r="DM5557" s="1"/>
    </row>
    <row r="5558" spans="68:117" ht="15" hidden="1" customHeight="1">
      <c r="BP5558" s="236">
        <f ca="1"/>
        <v>3.8472222222222201</v>
      </c>
      <c r="DL5558" s="1"/>
      <c r="DM5558" s="1"/>
    </row>
    <row r="5559" spans="68:117" ht="15" hidden="1" customHeight="1">
      <c r="BP5559" s="236">
        <f ca="1"/>
        <v>3.84791666666667</v>
      </c>
      <c r="DL5559" s="1"/>
      <c r="DM5559" s="1"/>
    </row>
    <row r="5560" spans="68:117" ht="15" hidden="1" customHeight="1">
      <c r="BP5560" s="236">
        <f ca="1"/>
        <v>3.8486111111111101</v>
      </c>
      <c r="DL5560" s="1"/>
      <c r="DM5560" s="1"/>
    </row>
    <row r="5561" spans="68:117" ht="15" hidden="1" customHeight="1">
      <c r="BP5561" s="236">
        <f ca="1"/>
        <v>3.84930555555556</v>
      </c>
      <c r="DL5561" s="1"/>
      <c r="DM5561" s="1"/>
    </row>
    <row r="5562" spans="68:117" ht="15" hidden="1" customHeight="1">
      <c r="BP5562" s="236">
        <f ca="1"/>
        <v>3.85</v>
      </c>
      <c r="DL5562" s="1"/>
      <c r="DM5562" s="1"/>
    </row>
    <row r="5563" spans="68:117" ht="15" hidden="1" customHeight="1">
      <c r="BP5563" s="236">
        <f ca="1"/>
        <v>3.8506944444444402</v>
      </c>
      <c r="DL5563" s="1"/>
      <c r="DM5563" s="1"/>
    </row>
    <row r="5564" spans="68:117" ht="15" hidden="1" customHeight="1">
      <c r="BP5564" s="236">
        <f ca="1"/>
        <v>3.8513888888888901</v>
      </c>
      <c r="DL5564" s="1"/>
      <c r="DM5564" s="1"/>
    </row>
    <row r="5565" spans="68:117" ht="15" hidden="1" customHeight="1">
      <c r="BP5565" s="236">
        <f ca="1"/>
        <v>3.8520833333333302</v>
      </c>
      <c r="DL5565" s="1"/>
      <c r="DM5565" s="1"/>
    </row>
    <row r="5566" spans="68:117" ht="15" hidden="1" customHeight="1">
      <c r="BP5566" s="236">
        <f ca="1"/>
        <v>3.8527777777777801</v>
      </c>
      <c r="DL5566" s="1"/>
      <c r="DM5566" s="1"/>
    </row>
    <row r="5567" spans="68:117" ht="15" hidden="1" customHeight="1">
      <c r="BP5567" s="236">
        <f ca="1"/>
        <v>3.8534722222222202</v>
      </c>
      <c r="DL5567" s="1"/>
      <c r="DM5567" s="1"/>
    </row>
    <row r="5568" spans="68:117" ht="15" hidden="1" customHeight="1">
      <c r="BP5568" s="236">
        <f ca="1"/>
        <v>3.8541666666666701</v>
      </c>
      <c r="DL5568" s="1"/>
      <c r="DM5568" s="1"/>
    </row>
    <row r="5569" spans="68:117" ht="15" hidden="1" customHeight="1">
      <c r="BP5569" s="236">
        <f ca="1"/>
        <v>3.8548611111111102</v>
      </c>
      <c r="DL5569" s="1"/>
      <c r="DM5569" s="1"/>
    </row>
    <row r="5570" spans="68:117" ht="15" hidden="1" customHeight="1">
      <c r="BP5570" s="236">
        <f ca="1"/>
        <v>3.8555555555555601</v>
      </c>
      <c r="DL5570" s="1"/>
      <c r="DM5570" s="1"/>
    </row>
    <row r="5571" spans="68:117" ht="15" hidden="1" customHeight="1">
      <c r="BP5571" s="236">
        <f ca="1"/>
        <v>3.8562500000000002</v>
      </c>
      <c r="DL5571" s="1"/>
      <c r="DM5571" s="1"/>
    </row>
    <row r="5572" spans="68:117" ht="15" hidden="1" customHeight="1">
      <c r="BP5572" s="236">
        <f ca="1"/>
        <v>3.8569444444444398</v>
      </c>
      <c r="DL5572" s="1"/>
      <c r="DM5572" s="1"/>
    </row>
    <row r="5573" spans="68:117" ht="15" hidden="1" customHeight="1">
      <c r="BP5573" s="236">
        <f ca="1"/>
        <v>3.8576388888888902</v>
      </c>
      <c r="DL5573" s="1"/>
      <c r="DM5573" s="1"/>
    </row>
    <row r="5574" spans="68:117" ht="15" hidden="1" customHeight="1">
      <c r="BP5574" s="236">
        <f ca="1"/>
        <v>3.8583333333333298</v>
      </c>
      <c r="DL5574" s="1"/>
      <c r="DM5574" s="1"/>
    </row>
    <row r="5575" spans="68:117" ht="15" hidden="1" customHeight="1">
      <c r="BP5575" s="236">
        <f ca="1"/>
        <v>3.8590277777777802</v>
      </c>
      <c r="DL5575" s="1"/>
      <c r="DM5575" s="1"/>
    </row>
    <row r="5576" spans="68:117" ht="15" hidden="1" customHeight="1">
      <c r="BP5576" s="236">
        <f ca="1"/>
        <v>3.8597222222222198</v>
      </c>
      <c r="DL5576" s="1"/>
      <c r="DM5576" s="1"/>
    </row>
    <row r="5577" spans="68:117" ht="15" hidden="1" customHeight="1">
      <c r="BP5577" s="236">
        <f ca="1"/>
        <v>3.8604166666666702</v>
      </c>
      <c r="DL5577" s="1"/>
      <c r="DM5577" s="1"/>
    </row>
    <row r="5578" spans="68:117" ht="15" hidden="1" customHeight="1">
      <c r="BP5578" s="236">
        <f ca="1"/>
        <v>3.8611111111111098</v>
      </c>
      <c r="DL5578" s="1"/>
      <c r="DM5578" s="1"/>
    </row>
    <row r="5579" spans="68:117" ht="15" hidden="1" customHeight="1">
      <c r="BP5579" s="236">
        <f ca="1"/>
        <v>3.8618055555555602</v>
      </c>
      <c r="DL5579" s="1"/>
      <c r="DM5579" s="1"/>
    </row>
    <row r="5580" spans="68:117" ht="15" hidden="1" customHeight="1">
      <c r="BP5580" s="236">
        <f ca="1"/>
        <v>3.8624999999999998</v>
      </c>
      <c r="DL5580" s="1"/>
      <c r="DM5580" s="1"/>
    </row>
    <row r="5581" spans="68:117" ht="15" hidden="1" customHeight="1">
      <c r="BP5581" s="236">
        <f ca="1"/>
        <v>3.8631944444444399</v>
      </c>
      <c r="DL5581" s="1"/>
      <c r="DM5581" s="1"/>
    </row>
    <row r="5582" spans="68:117" ht="15" hidden="1" customHeight="1">
      <c r="BP5582" s="236">
        <f ca="1"/>
        <v>3.8638888888888898</v>
      </c>
      <c r="DL5582" s="1"/>
      <c r="DM5582" s="1"/>
    </row>
    <row r="5583" spans="68:117" ht="15" hidden="1" customHeight="1">
      <c r="BP5583" s="236">
        <f ca="1"/>
        <v>3.8645833333333299</v>
      </c>
      <c r="DL5583" s="1"/>
      <c r="DM5583" s="1"/>
    </row>
    <row r="5584" spans="68:117" ht="15" hidden="1" customHeight="1">
      <c r="BP5584" s="236">
        <f ca="1"/>
        <v>3.8652777777777798</v>
      </c>
      <c r="DL5584" s="1"/>
      <c r="DM5584" s="1"/>
    </row>
    <row r="5585" spans="68:117" ht="15" hidden="1" customHeight="1">
      <c r="BP5585" s="236">
        <f ca="1"/>
        <v>3.8659722222222199</v>
      </c>
      <c r="DL5585" s="1"/>
      <c r="DM5585" s="1"/>
    </row>
    <row r="5586" spans="68:117" ht="15" hidden="1" customHeight="1">
      <c r="BP5586" s="236">
        <f ca="1"/>
        <v>3.8666666666666698</v>
      </c>
      <c r="DL5586" s="1"/>
      <c r="DM5586" s="1"/>
    </row>
    <row r="5587" spans="68:117" ht="15" hidden="1" customHeight="1">
      <c r="BP5587" s="236">
        <f ca="1"/>
        <v>3.8673611111111099</v>
      </c>
      <c r="DL5587" s="1"/>
      <c r="DM5587" s="1"/>
    </row>
    <row r="5588" spans="68:117" ht="15" hidden="1" customHeight="1">
      <c r="BP5588" s="236">
        <f ca="1"/>
        <v>3.8680555555555598</v>
      </c>
      <c r="DL5588" s="1"/>
      <c r="DM5588" s="1"/>
    </row>
    <row r="5589" spans="68:117" ht="15" hidden="1" customHeight="1">
      <c r="BP5589" s="236">
        <f ca="1"/>
        <v>3.8687499999999999</v>
      </c>
      <c r="DL5589" s="1"/>
      <c r="DM5589" s="1"/>
    </row>
    <row r="5590" spans="68:117" ht="15" hidden="1" customHeight="1">
      <c r="BP5590" s="236">
        <f ca="1"/>
        <v>3.86944444444444</v>
      </c>
      <c r="DL5590" s="1"/>
      <c r="DM5590" s="1"/>
    </row>
    <row r="5591" spans="68:117" ht="15" hidden="1" customHeight="1">
      <c r="BP5591" s="236">
        <f ca="1"/>
        <v>3.8701388888888899</v>
      </c>
      <c r="DL5591" s="1"/>
      <c r="DM5591" s="1"/>
    </row>
    <row r="5592" spans="68:117" ht="15" hidden="1" customHeight="1">
      <c r="BP5592" s="236">
        <f ca="1"/>
        <v>3.87083333333333</v>
      </c>
      <c r="DL5592" s="1"/>
      <c r="DM5592" s="1"/>
    </row>
    <row r="5593" spans="68:117" ht="15" hidden="1" customHeight="1">
      <c r="BP5593" s="236">
        <f ca="1"/>
        <v>3.8715277777777799</v>
      </c>
      <c r="DL5593" s="1"/>
      <c r="DM5593" s="1"/>
    </row>
    <row r="5594" spans="68:117" ht="15" hidden="1" customHeight="1">
      <c r="BP5594" s="236">
        <f ca="1"/>
        <v>3.87222222222222</v>
      </c>
      <c r="DL5594" s="1"/>
      <c r="DM5594" s="1"/>
    </row>
    <row r="5595" spans="68:117" ht="15" hidden="1" customHeight="1">
      <c r="BP5595" s="236">
        <f ca="1"/>
        <v>3.8729166666666699</v>
      </c>
      <c r="DL5595" s="1"/>
      <c r="DM5595" s="1"/>
    </row>
    <row r="5596" spans="68:117" ht="15" hidden="1" customHeight="1">
      <c r="BP5596" s="236">
        <f ca="1"/>
        <v>3.87361111111111</v>
      </c>
      <c r="DL5596" s="1"/>
      <c r="DM5596" s="1"/>
    </row>
    <row r="5597" spans="68:117" ht="15" hidden="1" customHeight="1">
      <c r="BP5597" s="236">
        <f ca="1"/>
        <v>3.8743055555555599</v>
      </c>
      <c r="DL5597" s="1"/>
      <c r="DM5597" s="1"/>
    </row>
    <row r="5598" spans="68:117" ht="15" hidden="1" customHeight="1">
      <c r="BP5598" s="236">
        <f ca="1"/>
        <v>3.875</v>
      </c>
      <c r="DL5598" s="1"/>
      <c r="DM5598" s="1"/>
    </row>
    <row r="5599" spans="68:117" ht="15" hidden="1" customHeight="1">
      <c r="BP5599" s="236">
        <f ca="1"/>
        <v>3.8756944444444401</v>
      </c>
      <c r="DL5599" s="1"/>
      <c r="DM5599" s="1"/>
    </row>
    <row r="5600" spans="68:117" ht="15" hidden="1" customHeight="1">
      <c r="BP5600" s="236">
        <f ca="1"/>
        <v>3.87638888888889</v>
      </c>
      <c r="DL5600" s="1"/>
      <c r="DM5600" s="1"/>
    </row>
    <row r="5601" spans="68:117" ht="15" hidden="1" customHeight="1">
      <c r="BP5601" s="236">
        <f ca="1"/>
        <v>3.8770833333333301</v>
      </c>
      <c r="DL5601" s="1"/>
      <c r="DM5601" s="1"/>
    </row>
    <row r="5602" spans="68:117" ht="15" hidden="1" customHeight="1">
      <c r="BP5602" s="236">
        <f ca="1"/>
        <v>3.87777777777778</v>
      </c>
      <c r="DL5602" s="1"/>
      <c r="DM5602" s="1"/>
    </row>
    <row r="5603" spans="68:117" ht="15" hidden="1" customHeight="1">
      <c r="BP5603" s="236">
        <f ca="1"/>
        <v>3.8784722222222201</v>
      </c>
      <c r="DL5603" s="1"/>
      <c r="DM5603" s="1"/>
    </row>
    <row r="5604" spans="68:117" ht="15" hidden="1" customHeight="1">
      <c r="BP5604" s="236">
        <f ca="1"/>
        <v>3.87916666666667</v>
      </c>
      <c r="DL5604" s="1"/>
      <c r="DM5604" s="1"/>
    </row>
    <row r="5605" spans="68:117" ht="15" hidden="1" customHeight="1">
      <c r="BP5605" s="236">
        <f ca="1"/>
        <v>3.8798611111111101</v>
      </c>
      <c r="DL5605" s="1"/>
      <c r="DM5605" s="1"/>
    </row>
    <row r="5606" spans="68:117" ht="15" hidden="1" customHeight="1">
      <c r="BP5606" s="236">
        <f ca="1"/>
        <v>3.88055555555556</v>
      </c>
      <c r="DL5606" s="1"/>
      <c r="DM5606" s="1"/>
    </row>
    <row r="5607" spans="68:117" ht="15" hidden="1" customHeight="1">
      <c r="BP5607" s="236">
        <f ca="1"/>
        <v>3.8812500000000001</v>
      </c>
      <c r="DL5607" s="1"/>
      <c r="DM5607" s="1"/>
    </row>
    <row r="5608" spans="68:117" ht="15" hidden="1" customHeight="1">
      <c r="BP5608" s="236">
        <f ca="1"/>
        <v>3.8819444444444402</v>
      </c>
      <c r="DL5608" s="1"/>
      <c r="DM5608" s="1"/>
    </row>
    <row r="5609" spans="68:117" ht="15" hidden="1" customHeight="1">
      <c r="BP5609" s="236">
        <f ca="1"/>
        <v>3.8826388888888901</v>
      </c>
      <c r="DL5609" s="1"/>
      <c r="DM5609" s="1"/>
    </row>
    <row r="5610" spans="68:117" ht="15" hidden="1" customHeight="1">
      <c r="BP5610" s="236">
        <f ca="1"/>
        <v>3.8833333333333302</v>
      </c>
      <c r="DL5610" s="1"/>
      <c r="DM5610" s="1"/>
    </row>
    <row r="5611" spans="68:117" ht="15" hidden="1" customHeight="1">
      <c r="BP5611" s="236">
        <f ca="1"/>
        <v>3.8840277777777801</v>
      </c>
      <c r="DL5611" s="1"/>
      <c r="DM5611" s="1"/>
    </row>
    <row r="5612" spans="68:117" ht="15" hidden="1" customHeight="1">
      <c r="BP5612" s="236">
        <f ca="1"/>
        <v>3.8847222222222202</v>
      </c>
      <c r="DL5612" s="1"/>
      <c r="DM5612" s="1"/>
    </row>
    <row r="5613" spans="68:117" ht="15" hidden="1" customHeight="1">
      <c r="BP5613" s="236">
        <f ca="1"/>
        <v>3.8854166666666701</v>
      </c>
      <c r="DL5613" s="1"/>
      <c r="DM5613" s="1"/>
    </row>
    <row r="5614" spans="68:117" ht="15" hidden="1" customHeight="1">
      <c r="BP5614" s="236">
        <f ca="1"/>
        <v>3.8861111111111102</v>
      </c>
      <c r="DL5614" s="1"/>
      <c r="DM5614" s="1"/>
    </row>
    <row r="5615" spans="68:117" ht="15" hidden="1" customHeight="1">
      <c r="BP5615" s="236">
        <f ca="1"/>
        <v>3.8868055555555601</v>
      </c>
      <c r="DL5615" s="1"/>
      <c r="DM5615" s="1"/>
    </row>
    <row r="5616" spans="68:117" ht="15" hidden="1" customHeight="1">
      <c r="BP5616" s="236">
        <f ca="1"/>
        <v>3.8875000000000002</v>
      </c>
      <c r="DL5616" s="1"/>
      <c r="DM5616" s="1"/>
    </row>
    <row r="5617" spans="68:117" ht="15" hidden="1" customHeight="1">
      <c r="BP5617" s="236">
        <f ca="1"/>
        <v>3.8881944444444398</v>
      </c>
      <c r="DL5617" s="1"/>
      <c r="DM5617" s="1"/>
    </row>
    <row r="5618" spans="68:117" ht="15" hidden="1" customHeight="1">
      <c r="BP5618" s="236">
        <f ca="1"/>
        <v>3.8888888888888902</v>
      </c>
      <c r="DL5618" s="1"/>
      <c r="DM5618" s="1"/>
    </row>
    <row r="5619" spans="68:117" ht="15" hidden="1" customHeight="1">
      <c r="BP5619" s="236">
        <f ca="1"/>
        <v>3.8895833333333298</v>
      </c>
      <c r="DL5619" s="1"/>
      <c r="DM5619" s="1"/>
    </row>
    <row r="5620" spans="68:117" ht="15" hidden="1" customHeight="1">
      <c r="BP5620" s="236">
        <f ca="1"/>
        <v>3.8902777777777802</v>
      </c>
      <c r="DL5620" s="1"/>
      <c r="DM5620" s="1"/>
    </row>
    <row r="5621" spans="68:117" ht="15" hidden="1" customHeight="1">
      <c r="BP5621" s="236">
        <f ca="1"/>
        <v>3.8909722222222198</v>
      </c>
      <c r="DL5621" s="1"/>
      <c r="DM5621" s="1"/>
    </row>
    <row r="5622" spans="68:117" ht="15" hidden="1" customHeight="1">
      <c r="BP5622" s="236">
        <f ca="1"/>
        <v>3.8916666666666702</v>
      </c>
      <c r="DL5622" s="1"/>
      <c r="DM5622" s="1"/>
    </row>
    <row r="5623" spans="68:117" ht="15" hidden="1" customHeight="1">
      <c r="BP5623" s="236">
        <f ca="1"/>
        <v>3.8923611111111098</v>
      </c>
      <c r="DL5623" s="1"/>
      <c r="DM5623" s="1"/>
    </row>
    <row r="5624" spans="68:117" ht="15" hidden="1" customHeight="1">
      <c r="BP5624" s="236">
        <f ca="1"/>
        <v>3.8930555555555602</v>
      </c>
      <c r="DL5624" s="1"/>
      <c r="DM5624" s="1"/>
    </row>
    <row r="5625" spans="68:117" ht="15" hidden="1" customHeight="1">
      <c r="BP5625" s="236">
        <f ca="1"/>
        <v>3.8937499999999998</v>
      </c>
      <c r="DL5625" s="1"/>
      <c r="DM5625" s="1"/>
    </row>
    <row r="5626" spans="68:117" ht="15" hidden="1" customHeight="1">
      <c r="BP5626" s="236">
        <f ca="1"/>
        <v>3.8944444444444399</v>
      </c>
      <c r="DL5626" s="1"/>
      <c r="DM5626" s="1"/>
    </row>
    <row r="5627" spans="68:117" ht="15" hidden="1" customHeight="1">
      <c r="BP5627" s="236">
        <f ca="1"/>
        <v>3.8951388888888898</v>
      </c>
      <c r="DL5627" s="1"/>
      <c r="DM5627" s="1"/>
    </row>
    <row r="5628" spans="68:117" ht="15" hidden="1" customHeight="1">
      <c r="BP5628" s="236">
        <f ca="1"/>
        <v>3.8958333333333299</v>
      </c>
      <c r="DL5628" s="1"/>
      <c r="DM5628" s="1"/>
    </row>
    <row r="5629" spans="68:117" ht="15" hidden="1" customHeight="1">
      <c r="BP5629" s="236">
        <f ca="1"/>
        <v>3.8965277777777798</v>
      </c>
      <c r="DL5629" s="1"/>
      <c r="DM5629" s="1"/>
    </row>
    <row r="5630" spans="68:117" ht="15" hidden="1" customHeight="1">
      <c r="BP5630" s="236">
        <f ca="1"/>
        <v>3.8972222222222199</v>
      </c>
      <c r="DL5630" s="1"/>
      <c r="DM5630" s="1"/>
    </row>
    <row r="5631" spans="68:117" ht="15" hidden="1" customHeight="1">
      <c r="BP5631" s="236">
        <f ca="1"/>
        <v>3.8979166666666698</v>
      </c>
      <c r="DL5631" s="1"/>
      <c r="DM5631" s="1"/>
    </row>
    <row r="5632" spans="68:117" ht="15" hidden="1" customHeight="1">
      <c r="BP5632" s="236">
        <f ca="1"/>
        <v>3.8986111111111099</v>
      </c>
      <c r="DL5632" s="1"/>
      <c r="DM5632" s="1"/>
    </row>
    <row r="5633" spans="68:117" ht="15" hidden="1" customHeight="1">
      <c r="BP5633" s="236">
        <f ca="1"/>
        <v>3.8993055555555598</v>
      </c>
      <c r="DL5633" s="1"/>
      <c r="DM5633" s="1"/>
    </row>
    <row r="5634" spans="68:117" ht="15" hidden="1" customHeight="1">
      <c r="BP5634" s="236">
        <f ca="1"/>
        <v>3.9</v>
      </c>
      <c r="DL5634" s="1"/>
      <c r="DM5634" s="1"/>
    </row>
    <row r="5635" spans="68:117" ht="15" hidden="1" customHeight="1">
      <c r="BP5635" s="236">
        <f ca="1"/>
        <v>3.90069444444444</v>
      </c>
      <c r="DL5635" s="1"/>
      <c r="DM5635" s="1"/>
    </row>
    <row r="5636" spans="68:117" ht="15" hidden="1" customHeight="1">
      <c r="BP5636" s="236">
        <f ca="1"/>
        <v>3.9013888888888899</v>
      </c>
      <c r="DL5636" s="1"/>
      <c r="DM5636" s="1"/>
    </row>
    <row r="5637" spans="68:117" ht="15" hidden="1" customHeight="1">
      <c r="BP5637" s="236">
        <f ca="1"/>
        <v>3.90208333333333</v>
      </c>
      <c r="DL5637" s="1"/>
      <c r="DM5637" s="1"/>
    </row>
    <row r="5638" spans="68:117" ht="15" hidden="1" customHeight="1">
      <c r="BP5638" s="236">
        <f ca="1"/>
        <v>3.9027777777777799</v>
      </c>
      <c r="DL5638" s="1"/>
      <c r="DM5638" s="1"/>
    </row>
    <row r="5639" spans="68:117" ht="15" hidden="1" customHeight="1">
      <c r="BP5639" s="236">
        <f ca="1"/>
        <v>3.90347222222222</v>
      </c>
      <c r="DL5639" s="1"/>
      <c r="DM5639" s="1"/>
    </row>
    <row r="5640" spans="68:117" ht="15" hidden="1" customHeight="1">
      <c r="BP5640" s="236">
        <f ca="1"/>
        <v>3.9041666666666699</v>
      </c>
      <c r="DL5640" s="1"/>
      <c r="DM5640" s="1"/>
    </row>
    <row r="5641" spans="68:117" ht="15" hidden="1" customHeight="1">
      <c r="BP5641" s="236">
        <f ca="1"/>
        <v>3.90486111111111</v>
      </c>
      <c r="DL5641" s="1"/>
      <c r="DM5641" s="1"/>
    </row>
    <row r="5642" spans="68:117" ht="15" hidden="1" customHeight="1">
      <c r="BP5642" s="236">
        <f ca="1"/>
        <v>3.9055555555555599</v>
      </c>
      <c r="DL5642" s="1"/>
      <c r="DM5642" s="1"/>
    </row>
    <row r="5643" spans="68:117" ht="15" hidden="1" customHeight="1">
      <c r="BP5643" s="236">
        <f ca="1"/>
        <v>3.90625</v>
      </c>
      <c r="DL5643" s="1"/>
      <c r="DM5643" s="1"/>
    </row>
    <row r="5644" spans="68:117" ht="15" hidden="1" customHeight="1">
      <c r="BP5644" s="236">
        <f ca="1"/>
        <v>3.9069444444444401</v>
      </c>
      <c r="DL5644" s="1"/>
      <c r="DM5644" s="1"/>
    </row>
    <row r="5645" spans="68:117" ht="15" hidden="1" customHeight="1">
      <c r="BP5645" s="236">
        <f ca="1"/>
        <v>3.90763888888889</v>
      </c>
      <c r="DL5645" s="1"/>
      <c r="DM5645" s="1"/>
    </row>
    <row r="5646" spans="68:117" ht="15" hidden="1" customHeight="1">
      <c r="BP5646" s="236">
        <f ca="1"/>
        <v>3.9083333333333301</v>
      </c>
      <c r="DL5646" s="1"/>
      <c r="DM5646" s="1"/>
    </row>
    <row r="5647" spans="68:117" ht="15" hidden="1" customHeight="1">
      <c r="BP5647" s="236">
        <f ca="1"/>
        <v>3.90902777777778</v>
      </c>
      <c r="DL5647" s="1"/>
      <c r="DM5647" s="1"/>
    </row>
    <row r="5648" spans="68:117" ht="15" hidden="1" customHeight="1">
      <c r="BP5648" s="236">
        <f ca="1"/>
        <v>3.9097222222222201</v>
      </c>
      <c r="DL5648" s="1"/>
      <c r="DM5648" s="1"/>
    </row>
    <row r="5649" spans="68:117" ht="15" hidden="1" customHeight="1">
      <c r="BP5649" s="236">
        <f ca="1"/>
        <v>3.91041666666667</v>
      </c>
      <c r="DL5649" s="1"/>
      <c r="DM5649" s="1"/>
    </row>
    <row r="5650" spans="68:117" ht="15" hidden="1" customHeight="1">
      <c r="BP5650" s="236">
        <f ca="1"/>
        <v>3.9111111111111101</v>
      </c>
      <c r="DL5650" s="1"/>
      <c r="DM5650" s="1"/>
    </row>
    <row r="5651" spans="68:117" ht="15" hidden="1" customHeight="1">
      <c r="BP5651" s="236">
        <f ca="1"/>
        <v>3.91180555555556</v>
      </c>
      <c r="DL5651" s="1"/>
      <c r="DM5651" s="1"/>
    </row>
    <row r="5652" spans="68:117" ht="15" hidden="1" customHeight="1">
      <c r="BP5652" s="236">
        <f ca="1"/>
        <v>3.9125000000000001</v>
      </c>
      <c r="DL5652" s="1"/>
      <c r="DM5652" s="1"/>
    </row>
    <row r="5653" spans="68:117" ht="15" hidden="1" customHeight="1">
      <c r="BP5653" s="236">
        <f ca="1"/>
        <v>3.9131944444444402</v>
      </c>
      <c r="DL5653" s="1"/>
      <c r="DM5653" s="1"/>
    </row>
    <row r="5654" spans="68:117" ht="15" hidden="1" customHeight="1">
      <c r="BP5654" s="236">
        <f ca="1"/>
        <v>3.9138888888888901</v>
      </c>
      <c r="DL5654" s="1"/>
      <c r="DM5654" s="1"/>
    </row>
    <row r="5655" spans="68:117" ht="15" hidden="1" customHeight="1">
      <c r="BP5655" s="236">
        <f ca="1"/>
        <v>3.9145833333333302</v>
      </c>
      <c r="DL5655" s="1"/>
      <c r="DM5655" s="1"/>
    </row>
    <row r="5656" spans="68:117" ht="15" hidden="1" customHeight="1">
      <c r="BP5656" s="236">
        <f ca="1"/>
        <v>3.9152777777777801</v>
      </c>
      <c r="DL5656" s="1"/>
      <c r="DM5656" s="1"/>
    </row>
    <row r="5657" spans="68:117" ht="15" hidden="1" customHeight="1">
      <c r="BP5657" s="236">
        <f ca="1"/>
        <v>3.9159722222222202</v>
      </c>
      <c r="DL5657" s="1"/>
      <c r="DM5657" s="1"/>
    </row>
    <row r="5658" spans="68:117" ht="15" hidden="1" customHeight="1">
      <c r="BP5658" s="236">
        <f ca="1"/>
        <v>3.9166666666666701</v>
      </c>
      <c r="DL5658" s="1"/>
      <c r="DM5658" s="1"/>
    </row>
    <row r="5659" spans="68:117" ht="15" hidden="1" customHeight="1">
      <c r="BP5659" s="236">
        <f ca="1"/>
        <v>3.9173611111111102</v>
      </c>
      <c r="DL5659" s="1"/>
      <c r="DM5659" s="1"/>
    </row>
    <row r="5660" spans="68:117" ht="15" hidden="1" customHeight="1">
      <c r="BP5660" s="236">
        <f ca="1"/>
        <v>3.9180555555555601</v>
      </c>
      <c r="DL5660" s="1"/>
      <c r="DM5660" s="1"/>
    </row>
    <row r="5661" spans="68:117" ht="15" hidden="1" customHeight="1">
      <c r="BP5661" s="236">
        <f ca="1"/>
        <v>3.9187500000000002</v>
      </c>
      <c r="DL5661" s="1"/>
      <c r="DM5661" s="1"/>
    </row>
    <row r="5662" spans="68:117" ht="15" hidden="1" customHeight="1">
      <c r="BP5662" s="236">
        <f ca="1"/>
        <v>3.9194444444444398</v>
      </c>
      <c r="DL5662" s="1"/>
      <c r="DM5662" s="1"/>
    </row>
    <row r="5663" spans="68:117" ht="15" hidden="1" customHeight="1">
      <c r="BP5663" s="236">
        <f ca="1"/>
        <v>3.9201388888888902</v>
      </c>
      <c r="DL5663" s="1"/>
      <c r="DM5663" s="1"/>
    </row>
    <row r="5664" spans="68:117" ht="15" hidden="1" customHeight="1">
      <c r="BP5664" s="236">
        <f ca="1"/>
        <v>3.9208333333333298</v>
      </c>
      <c r="DL5664" s="1"/>
      <c r="DM5664" s="1"/>
    </row>
    <row r="5665" spans="68:117" ht="15" hidden="1" customHeight="1">
      <c r="BP5665" s="236">
        <f ca="1"/>
        <v>3.9215277777777802</v>
      </c>
      <c r="DL5665" s="1"/>
      <c r="DM5665" s="1"/>
    </row>
    <row r="5666" spans="68:117" ht="15" hidden="1" customHeight="1">
      <c r="BP5666" s="236">
        <f ca="1"/>
        <v>3.9222222222222198</v>
      </c>
      <c r="DL5666" s="1"/>
      <c r="DM5666" s="1"/>
    </row>
    <row r="5667" spans="68:117" ht="15" hidden="1" customHeight="1">
      <c r="BP5667" s="236">
        <f ca="1"/>
        <v>3.9229166666666702</v>
      </c>
      <c r="DL5667" s="1"/>
      <c r="DM5667" s="1"/>
    </row>
    <row r="5668" spans="68:117" ht="15" hidden="1" customHeight="1">
      <c r="BP5668" s="236">
        <f ca="1"/>
        <v>3.9236111111111098</v>
      </c>
      <c r="DL5668" s="1"/>
      <c r="DM5668" s="1"/>
    </row>
    <row r="5669" spans="68:117" ht="15" hidden="1" customHeight="1">
      <c r="BP5669" s="236">
        <f ca="1"/>
        <v>3.9243055555555602</v>
      </c>
      <c r="DL5669" s="1"/>
      <c r="DM5669" s="1"/>
    </row>
    <row r="5670" spans="68:117" ht="15" hidden="1" customHeight="1">
      <c r="BP5670" s="236">
        <f ca="1"/>
        <v>3.9249999999999998</v>
      </c>
      <c r="DL5670" s="1"/>
      <c r="DM5670" s="1"/>
    </row>
    <row r="5671" spans="68:117" ht="15" hidden="1" customHeight="1">
      <c r="BP5671" s="236">
        <f ca="1"/>
        <v>3.9256944444444399</v>
      </c>
      <c r="DL5671" s="1"/>
      <c r="DM5671" s="1"/>
    </row>
    <row r="5672" spans="68:117" ht="15" hidden="1" customHeight="1">
      <c r="BP5672" s="236">
        <f ca="1"/>
        <v>3.9263888888888898</v>
      </c>
      <c r="DL5672" s="1"/>
      <c r="DM5672" s="1"/>
    </row>
    <row r="5673" spans="68:117" ht="15" hidden="1" customHeight="1">
      <c r="BP5673" s="236">
        <f ca="1"/>
        <v>3.9270833333333299</v>
      </c>
      <c r="DL5673" s="1"/>
      <c r="DM5673" s="1"/>
    </row>
    <row r="5674" spans="68:117" ht="15" hidden="1" customHeight="1">
      <c r="BP5674" s="236">
        <f ca="1"/>
        <v>3.9277777777777798</v>
      </c>
      <c r="DL5674" s="1"/>
      <c r="DM5674" s="1"/>
    </row>
    <row r="5675" spans="68:117" ht="15" hidden="1" customHeight="1">
      <c r="BP5675" s="236">
        <f ca="1"/>
        <v>3.9284722222222199</v>
      </c>
      <c r="DL5675" s="1"/>
      <c r="DM5675" s="1"/>
    </row>
    <row r="5676" spans="68:117" ht="15" hidden="1" customHeight="1">
      <c r="BP5676" s="236">
        <f ca="1"/>
        <v>3.9291666666666698</v>
      </c>
      <c r="DL5676" s="1"/>
      <c r="DM5676" s="1"/>
    </row>
    <row r="5677" spans="68:117" ht="15" hidden="1" customHeight="1">
      <c r="BP5677" s="236">
        <f ca="1"/>
        <v>3.9298611111111099</v>
      </c>
      <c r="DL5677" s="1"/>
      <c r="DM5677" s="1"/>
    </row>
    <row r="5678" spans="68:117" ht="15" hidden="1" customHeight="1">
      <c r="BP5678" s="236">
        <f ca="1"/>
        <v>3.9305555555555598</v>
      </c>
      <c r="DL5678" s="1"/>
      <c r="DM5678" s="1"/>
    </row>
    <row r="5679" spans="68:117" ht="15" hidden="1" customHeight="1">
      <c r="BP5679" s="236">
        <f ca="1"/>
        <v>3.9312499999999999</v>
      </c>
      <c r="DL5679" s="1"/>
      <c r="DM5679" s="1"/>
    </row>
    <row r="5680" spans="68:117" ht="15" hidden="1" customHeight="1">
      <c r="BP5680" s="236">
        <f ca="1"/>
        <v>3.93194444444444</v>
      </c>
      <c r="DL5680" s="1"/>
      <c r="DM5680" s="1"/>
    </row>
    <row r="5681" spans="68:117" ht="15" hidden="1" customHeight="1">
      <c r="BP5681" s="236">
        <f ca="1"/>
        <v>3.9326388888888899</v>
      </c>
      <c r="DL5681" s="1"/>
      <c r="DM5681" s="1"/>
    </row>
    <row r="5682" spans="68:117" ht="15" hidden="1" customHeight="1">
      <c r="BP5682" s="236">
        <f ca="1"/>
        <v>3.93333333333333</v>
      </c>
      <c r="DL5682" s="1"/>
      <c r="DM5682" s="1"/>
    </row>
    <row r="5683" spans="68:117" ht="15" hidden="1" customHeight="1">
      <c r="BP5683" s="236">
        <f ca="1"/>
        <v>3.9340277777777799</v>
      </c>
      <c r="DL5683" s="1"/>
      <c r="DM5683" s="1"/>
    </row>
    <row r="5684" spans="68:117" ht="15" hidden="1" customHeight="1">
      <c r="BP5684" s="236">
        <f ca="1"/>
        <v>3.93472222222222</v>
      </c>
      <c r="DL5684" s="1"/>
      <c r="DM5684" s="1"/>
    </row>
    <row r="5685" spans="68:117" ht="15" hidden="1" customHeight="1">
      <c r="BP5685" s="236">
        <f ca="1"/>
        <v>3.9354166666666699</v>
      </c>
      <c r="DL5685" s="1"/>
      <c r="DM5685" s="1"/>
    </row>
    <row r="5686" spans="68:117" ht="15" hidden="1" customHeight="1">
      <c r="BP5686" s="236">
        <f ca="1"/>
        <v>3.93611111111111</v>
      </c>
      <c r="DL5686" s="1"/>
      <c r="DM5686" s="1"/>
    </row>
    <row r="5687" spans="68:117" ht="15" hidden="1" customHeight="1">
      <c r="BP5687" s="236">
        <f ca="1"/>
        <v>3.9368055555555599</v>
      </c>
      <c r="DL5687" s="1"/>
      <c r="DM5687" s="1"/>
    </row>
    <row r="5688" spans="68:117" ht="15" hidden="1" customHeight="1">
      <c r="BP5688" s="236">
        <f ca="1"/>
        <v>3.9375</v>
      </c>
      <c r="DL5688" s="1"/>
      <c r="DM5688" s="1"/>
    </row>
    <row r="5689" spans="68:117" ht="15" hidden="1" customHeight="1">
      <c r="BP5689" s="236">
        <f ca="1"/>
        <v>3.9381944444444401</v>
      </c>
      <c r="DL5689" s="1"/>
      <c r="DM5689" s="1"/>
    </row>
    <row r="5690" spans="68:117" ht="15" hidden="1" customHeight="1">
      <c r="BP5690" s="236">
        <f ca="1"/>
        <v>3.93888888888889</v>
      </c>
      <c r="DL5690" s="1"/>
      <c r="DM5690" s="1"/>
    </row>
    <row r="5691" spans="68:117" ht="15" hidden="1" customHeight="1">
      <c r="BP5691" s="236">
        <f ca="1"/>
        <v>3.9395833333333301</v>
      </c>
      <c r="DL5691" s="1"/>
      <c r="DM5691" s="1"/>
    </row>
    <row r="5692" spans="68:117" ht="15" hidden="1" customHeight="1">
      <c r="BP5692" s="236">
        <f ca="1"/>
        <v>3.94027777777778</v>
      </c>
      <c r="DL5692" s="1"/>
      <c r="DM5692" s="1"/>
    </row>
    <row r="5693" spans="68:117" ht="15" hidden="1" customHeight="1">
      <c r="BP5693" s="236">
        <f ca="1"/>
        <v>3.9409722222222201</v>
      </c>
      <c r="DL5693" s="1"/>
      <c r="DM5693" s="1"/>
    </row>
    <row r="5694" spans="68:117" ht="15" hidden="1" customHeight="1">
      <c r="BP5694" s="236">
        <f ca="1"/>
        <v>3.94166666666667</v>
      </c>
      <c r="DL5694" s="1"/>
      <c r="DM5694" s="1"/>
    </row>
    <row r="5695" spans="68:117" ht="15" hidden="1" customHeight="1">
      <c r="BP5695" s="236">
        <f ca="1"/>
        <v>3.9423611111111101</v>
      </c>
      <c r="DL5695" s="1"/>
      <c r="DM5695" s="1"/>
    </row>
    <row r="5696" spans="68:117" ht="15" hidden="1" customHeight="1">
      <c r="BP5696" s="236">
        <f ca="1"/>
        <v>3.94305555555556</v>
      </c>
      <c r="DL5696" s="1"/>
      <c r="DM5696" s="1"/>
    </row>
    <row r="5697" spans="68:117" ht="15" hidden="1" customHeight="1">
      <c r="BP5697" s="236">
        <f ca="1"/>
        <v>3.9437500000000001</v>
      </c>
      <c r="DL5697" s="1"/>
      <c r="DM5697" s="1"/>
    </row>
    <row r="5698" spans="68:117" ht="15" hidden="1" customHeight="1">
      <c r="BP5698" s="236">
        <f ca="1"/>
        <v>3.9444444444444402</v>
      </c>
      <c r="DL5698" s="1"/>
      <c r="DM5698" s="1"/>
    </row>
    <row r="5699" spans="68:117" ht="15" hidden="1" customHeight="1">
      <c r="BP5699" s="236">
        <f ca="1"/>
        <v>3.9451388888888901</v>
      </c>
      <c r="DL5699" s="1"/>
      <c r="DM5699" s="1"/>
    </row>
    <row r="5700" spans="68:117" ht="15" hidden="1" customHeight="1">
      <c r="BP5700" s="236">
        <f ca="1"/>
        <v>3.9458333333333302</v>
      </c>
      <c r="DL5700" s="1"/>
      <c r="DM5700" s="1"/>
    </row>
    <row r="5701" spans="68:117" ht="15" hidden="1" customHeight="1">
      <c r="BP5701" s="236">
        <f ca="1"/>
        <v>3.9465277777777801</v>
      </c>
      <c r="DL5701" s="1"/>
      <c r="DM5701" s="1"/>
    </row>
    <row r="5702" spans="68:117" ht="15" hidden="1" customHeight="1">
      <c r="BP5702" s="236">
        <f ca="1"/>
        <v>3.9472222222222202</v>
      </c>
      <c r="DL5702" s="1"/>
      <c r="DM5702" s="1"/>
    </row>
    <row r="5703" spans="68:117" ht="15" hidden="1" customHeight="1">
      <c r="BP5703" s="236">
        <f ca="1"/>
        <v>3.9479166666666701</v>
      </c>
      <c r="DL5703" s="1"/>
      <c r="DM5703" s="1"/>
    </row>
    <row r="5704" spans="68:117" ht="15" hidden="1" customHeight="1">
      <c r="BP5704" s="236">
        <f ca="1"/>
        <v>3.9486111111111102</v>
      </c>
      <c r="DL5704" s="1"/>
      <c r="DM5704" s="1"/>
    </row>
    <row r="5705" spans="68:117" ht="15" hidden="1" customHeight="1">
      <c r="BP5705" s="236">
        <f ca="1"/>
        <v>3.9493055555555601</v>
      </c>
      <c r="DL5705" s="1"/>
      <c r="DM5705" s="1"/>
    </row>
    <row r="5706" spans="68:117" ht="15" hidden="1" customHeight="1">
      <c r="BP5706" s="236">
        <f ca="1"/>
        <v>3.95</v>
      </c>
      <c r="DL5706" s="1"/>
      <c r="DM5706" s="1"/>
    </row>
    <row r="5707" spans="68:117" ht="15" hidden="1" customHeight="1">
      <c r="BP5707" s="236">
        <f ca="1"/>
        <v>3.9506944444444398</v>
      </c>
      <c r="DL5707" s="1"/>
      <c r="DM5707" s="1"/>
    </row>
    <row r="5708" spans="68:117" ht="15" hidden="1" customHeight="1">
      <c r="BP5708" s="236">
        <f ca="1"/>
        <v>3.9513888888888902</v>
      </c>
      <c r="DL5708" s="1"/>
      <c r="DM5708" s="1"/>
    </row>
    <row r="5709" spans="68:117" ht="15" hidden="1" customHeight="1">
      <c r="BP5709" s="236">
        <f ca="1"/>
        <v>3.9520833333333298</v>
      </c>
      <c r="DL5709" s="1"/>
      <c r="DM5709" s="1"/>
    </row>
    <row r="5710" spans="68:117" ht="15" hidden="1" customHeight="1">
      <c r="BP5710" s="236">
        <f ca="1"/>
        <v>3.9527777777777802</v>
      </c>
      <c r="DL5710" s="1"/>
      <c r="DM5710" s="1"/>
    </row>
    <row r="5711" spans="68:117" ht="15" hidden="1" customHeight="1">
      <c r="BP5711" s="236">
        <f ca="1"/>
        <v>3.9534722222222198</v>
      </c>
      <c r="DL5711" s="1"/>
      <c r="DM5711" s="1"/>
    </row>
    <row r="5712" spans="68:117" ht="15" hidden="1" customHeight="1">
      <c r="BP5712" s="236">
        <f ca="1"/>
        <v>3.9541666666666702</v>
      </c>
      <c r="DL5712" s="1"/>
      <c r="DM5712" s="1"/>
    </row>
    <row r="5713" spans="68:117" ht="15" hidden="1" customHeight="1">
      <c r="BP5713" s="236">
        <f ca="1"/>
        <v>3.9548611111111098</v>
      </c>
      <c r="DL5713" s="1"/>
      <c r="DM5713" s="1"/>
    </row>
    <row r="5714" spans="68:117" ht="15" hidden="1" customHeight="1">
      <c r="BP5714" s="236">
        <f ca="1"/>
        <v>3.9555555555555602</v>
      </c>
      <c r="DL5714" s="1"/>
      <c r="DM5714" s="1"/>
    </row>
    <row r="5715" spans="68:117" ht="15" hidden="1" customHeight="1">
      <c r="BP5715" s="236">
        <f ca="1"/>
        <v>3.9562499999999998</v>
      </c>
      <c r="DL5715" s="1"/>
      <c r="DM5715" s="1"/>
    </row>
    <row r="5716" spans="68:117" ht="15" hidden="1" customHeight="1">
      <c r="BP5716" s="236">
        <f ca="1"/>
        <v>3.9569444444444399</v>
      </c>
      <c r="DL5716" s="1"/>
      <c r="DM5716" s="1"/>
    </row>
    <row r="5717" spans="68:117" ht="15" hidden="1" customHeight="1">
      <c r="BP5717" s="236">
        <f ca="1"/>
        <v>3.9576388888888898</v>
      </c>
      <c r="DL5717" s="1"/>
      <c r="DM5717" s="1"/>
    </row>
    <row r="5718" spans="68:117" ht="15" hidden="1" customHeight="1">
      <c r="BP5718" s="236">
        <f ca="1"/>
        <v>3.9583333333333299</v>
      </c>
      <c r="DL5718" s="1"/>
      <c r="DM5718" s="1"/>
    </row>
    <row r="5719" spans="68:117" ht="15" hidden="1" customHeight="1">
      <c r="BP5719" s="236">
        <f ca="1"/>
        <v>3.9590277777777798</v>
      </c>
      <c r="DL5719" s="1"/>
      <c r="DM5719" s="1"/>
    </row>
    <row r="5720" spans="68:117" ht="15" hidden="1" customHeight="1">
      <c r="BP5720" s="236">
        <f ca="1"/>
        <v>3.9597222222222199</v>
      </c>
      <c r="DL5720" s="1"/>
      <c r="DM5720" s="1"/>
    </row>
    <row r="5721" spans="68:117" ht="15" hidden="1" customHeight="1">
      <c r="BP5721" s="236">
        <f ca="1"/>
        <v>3.9604166666666698</v>
      </c>
      <c r="DL5721" s="1"/>
      <c r="DM5721" s="1"/>
    </row>
    <row r="5722" spans="68:117" ht="15" hidden="1" customHeight="1">
      <c r="BP5722" s="236">
        <f ca="1"/>
        <v>3.9611111111111099</v>
      </c>
      <c r="DL5722" s="1"/>
      <c r="DM5722" s="1"/>
    </row>
    <row r="5723" spans="68:117" ht="15" hidden="1" customHeight="1">
      <c r="BP5723" s="236">
        <f ca="1"/>
        <v>3.9618055555555598</v>
      </c>
      <c r="DL5723" s="1"/>
      <c r="DM5723" s="1"/>
    </row>
    <row r="5724" spans="68:117" ht="15" hidden="1" customHeight="1">
      <c r="BP5724" s="236">
        <f ca="1"/>
        <v>3.9624999999999999</v>
      </c>
      <c r="DL5724" s="1"/>
      <c r="DM5724" s="1"/>
    </row>
    <row r="5725" spans="68:117" ht="15" hidden="1" customHeight="1">
      <c r="BP5725" s="236">
        <f ca="1"/>
        <v>3.96319444444444</v>
      </c>
      <c r="DL5725" s="1"/>
      <c r="DM5725" s="1"/>
    </row>
    <row r="5726" spans="68:117" ht="15" hidden="1" customHeight="1">
      <c r="BP5726" s="236">
        <f ca="1"/>
        <v>3.9638888888888899</v>
      </c>
      <c r="DL5726" s="1"/>
      <c r="DM5726" s="1"/>
    </row>
    <row r="5727" spans="68:117" ht="15" hidden="1" customHeight="1">
      <c r="BP5727" s="236">
        <f ca="1"/>
        <v>3.96458333333333</v>
      </c>
      <c r="DL5727" s="1"/>
      <c r="DM5727" s="1"/>
    </row>
    <row r="5728" spans="68:117" ht="15" hidden="1" customHeight="1">
      <c r="BP5728" s="236">
        <f ca="1"/>
        <v>3.9652777777777799</v>
      </c>
      <c r="DL5728" s="1"/>
      <c r="DM5728" s="1"/>
    </row>
    <row r="5729" spans="68:117" ht="15" hidden="1" customHeight="1">
      <c r="BP5729" s="236">
        <f ca="1"/>
        <v>3.96597222222222</v>
      </c>
      <c r="DL5729" s="1"/>
      <c r="DM5729" s="1"/>
    </row>
    <row r="5730" spans="68:117" ht="15" hidden="1" customHeight="1">
      <c r="BP5730" s="236">
        <f ca="1"/>
        <v>3.9666666666666699</v>
      </c>
      <c r="DL5730" s="1"/>
      <c r="DM5730" s="1"/>
    </row>
    <row r="5731" spans="68:117" ht="15" hidden="1" customHeight="1">
      <c r="BP5731" s="236">
        <f ca="1"/>
        <v>3.96736111111111</v>
      </c>
      <c r="DL5731" s="1"/>
      <c r="DM5731" s="1"/>
    </row>
    <row r="5732" spans="68:117" ht="15" hidden="1" customHeight="1">
      <c r="BP5732" s="236">
        <f ca="1"/>
        <v>3.9680555555555599</v>
      </c>
      <c r="DL5732" s="1"/>
      <c r="DM5732" s="1"/>
    </row>
    <row r="5733" spans="68:117" ht="15" hidden="1" customHeight="1">
      <c r="BP5733" s="236">
        <f ca="1"/>
        <v>3.96875</v>
      </c>
      <c r="DL5733" s="1"/>
      <c r="DM5733" s="1"/>
    </row>
    <row r="5734" spans="68:117" ht="15" hidden="1" customHeight="1">
      <c r="BP5734" s="236">
        <f ca="1"/>
        <v>3.9694444444444401</v>
      </c>
      <c r="DL5734" s="1"/>
      <c r="DM5734" s="1"/>
    </row>
    <row r="5735" spans="68:117" ht="15" hidden="1" customHeight="1">
      <c r="BP5735" s="236">
        <f ca="1"/>
        <v>3.97013888888889</v>
      </c>
      <c r="DL5735" s="1"/>
      <c r="DM5735" s="1"/>
    </row>
    <row r="5736" spans="68:117" ht="15" hidden="1" customHeight="1">
      <c r="BP5736" s="236">
        <f ca="1"/>
        <v>3.9708333333333301</v>
      </c>
      <c r="DL5736" s="1"/>
      <c r="DM5736" s="1"/>
    </row>
    <row r="5737" spans="68:117" ht="15" hidden="1" customHeight="1">
      <c r="BP5737" s="236">
        <f ca="1"/>
        <v>3.97152777777778</v>
      </c>
      <c r="DL5737" s="1"/>
      <c r="DM5737" s="1"/>
    </row>
    <row r="5738" spans="68:117" ht="15" hidden="1" customHeight="1">
      <c r="BP5738" s="236">
        <f ca="1"/>
        <v>3.9722222222222201</v>
      </c>
      <c r="DL5738" s="1"/>
      <c r="DM5738" s="1"/>
    </row>
    <row r="5739" spans="68:117" ht="15" hidden="1" customHeight="1">
      <c r="BP5739" s="236">
        <f ca="1"/>
        <v>3.97291666666667</v>
      </c>
      <c r="DL5739" s="1"/>
      <c r="DM5739" s="1"/>
    </row>
    <row r="5740" spans="68:117" ht="15" hidden="1" customHeight="1">
      <c r="BP5740" s="236">
        <f ca="1"/>
        <v>3.9736111111111101</v>
      </c>
      <c r="DL5740" s="1"/>
      <c r="DM5740" s="1"/>
    </row>
    <row r="5741" spans="68:117" ht="15" hidden="1" customHeight="1">
      <c r="BP5741" s="236">
        <f ca="1"/>
        <v>3.97430555555556</v>
      </c>
      <c r="DL5741" s="1"/>
      <c r="DM5741" s="1"/>
    </row>
    <row r="5742" spans="68:117" ht="15" hidden="1" customHeight="1">
      <c r="BP5742" s="236">
        <f ca="1"/>
        <v>3.9750000000000001</v>
      </c>
      <c r="DL5742" s="1"/>
      <c r="DM5742" s="1"/>
    </row>
    <row r="5743" spans="68:117" ht="15" hidden="1" customHeight="1">
      <c r="BP5743" s="236">
        <f ca="1"/>
        <v>3.9756944444444402</v>
      </c>
      <c r="DL5743" s="1"/>
      <c r="DM5743" s="1"/>
    </row>
    <row r="5744" spans="68:117" ht="15" hidden="1" customHeight="1">
      <c r="BP5744" s="236">
        <f ca="1"/>
        <v>3.9763888888888901</v>
      </c>
      <c r="DL5744" s="1"/>
      <c r="DM5744" s="1"/>
    </row>
    <row r="5745" spans="68:117" ht="15" hidden="1" customHeight="1">
      <c r="BP5745" s="236">
        <f ca="1"/>
        <v>3.9770833333333302</v>
      </c>
      <c r="DL5745" s="1"/>
      <c r="DM5745" s="1"/>
    </row>
    <row r="5746" spans="68:117" ht="15" hidden="1" customHeight="1">
      <c r="BP5746" s="236">
        <f ca="1"/>
        <v>3.9777777777777801</v>
      </c>
      <c r="DL5746" s="1"/>
      <c r="DM5746" s="1"/>
    </row>
    <row r="5747" spans="68:117" ht="15" hidden="1" customHeight="1">
      <c r="BP5747" s="236">
        <f ca="1"/>
        <v>3.9784722222222202</v>
      </c>
      <c r="DL5747" s="1"/>
      <c r="DM5747" s="1"/>
    </row>
    <row r="5748" spans="68:117" ht="15" hidden="1" customHeight="1">
      <c r="BP5748" s="236">
        <f ca="1"/>
        <v>3.9791666666666701</v>
      </c>
      <c r="DL5748" s="1"/>
      <c r="DM5748" s="1"/>
    </row>
    <row r="5749" spans="68:117" ht="15" hidden="1" customHeight="1">
      <c r="BP5749" s="236">
        <f ca="1"/>
        <v>3.9798611111111102</v>
      </c>
      <c r="DL5749" s="1"/>
      <c r="DM5749" s="1"/>
    </row>
    <row r="5750" spans="68:117" ht="15" hidden="1" customHeight="1">
      <c r="BP5750" s="236">
        <f ca="1"/>
        <v>3.9805555555555601</v>
      </c>
      <c r="DL5750" s="1"/>
      <c r="DM5750" s="1"/>
    </row>
    <row r="5751" spans="68:117" ht="15" hidden="1" customHeight="1">
      <c r="BP5751" s="236">
        <f ca="1"/>
        <v>3.9812500000000002</v>
      </c>
      <c r="DL5751" s="1"/>
      <c r="DM5751" s="1"/>
    </row>
    <row r="5752" spans="68:117" ht="15" hidden="1" customHeight="1">
      <c r="BP5752" s="236">
        <f ca="1"/>
        <v>3.9819444444444398</v>
      </c>
      <c r="DL5752" s="1"/>
      <c r="DM5752" s="1"/>
    </row>
    <row r="5753" spans="68:117" ht="15" hidden="1" customHeight="1">
      <c r="BP5753" s="236">
        <f ca="1"/>
        <v>3.9826388888888902</v>
      </c>
      <c r="DL5753" s="1"/>
      <c r="DM5753" s="1"/>
    </row>
    <row r="5754" spans="68:117" ht="15" hidden="1" customHeight="1">
      <c r="BP5754" s="236">
        <f ca="1"/>
        <v>3.9833333333333298</v>
      </c>
      <c r="DL5754" s="1"/>
      <c r="DM5754" s="1"/>
    </row>
    <row r="5755" spans="68:117" ht="15" hidden="1" customHeight="1">
      <c r="BP5755" s="236">
        <f ca="1"/>
        <v>3.9840277777777802</v>
      </c>
      <c r="DL5755" s="1"/>
      <c r="DM5755" s="1"/>
    </row>
    <row r="5756" spans="68:117" ht="15" hidden="1" customHeight="1">
      <c r="BP5756" s="236">
        <f ca="1"/>
        <v>3.9847222222222198</v>
      </c>
      <c r="DL5756" s="1"/>
      <c r="DM5756" s="1"/>
    </row>
    <row r="5757" spans="68:117" ht="15" hidden="1" customHeight="1">
      <c r="BP5757" s="236">
        <f ca="1"/>
        <v>3.9854166666666702</v>
      </c>
      <c r="DL5757" s="1"/>
      <c r="DM5757" s="1"/>
    </row>
    <row r="5758" spans="68:117" ht="15" hidden="1" customHeight="1">
      <c r="BP5758" s="236">
        <f ca="1"/>
        <v>3.9861111111111098</v>
      </c>
      <c r="DL5758" s="1"/>
      <c r="DM5758" s="1"/>
    </row>
    <row r="5759" spans="68:117" ht="15" hidden="1" customHeight="1">
      <c r="BP5759" s="236">
        <f ca="1"/>
        <v>3.9868055555555602</v>
      </c>
      <c r="DL5759" s="1"/>
      <c r="DM5759" s="1"/>
    </row>
    <row r="5760" spans="68:117" ht="15" hidden="1" customHeight="1">
      <c r="BP5760" s="236">
        <f ca="1"/>
        <v>3.9874999999999998</v>
      </c>
      <c r="DL5760" s="1"/>
      <c r="DM5760" s="1"/>
    </row>
    <row r="5761" spans="68:117" ht="15" hidden="1" customHeight="1">
      <c r="BP5761" s="236">
        <f ca="1"/>
        <v>3.9881944444444399</v>
      </c>
      <c r="DL5761" s="1"/>
      <c r="DM5761" s="1"/>
    </row>
    <row r="5762" spans="68:117" ht="15" hidden="1" customHeight="1">
      <c r="BP5762" s="236">
        <f ca="1"/>
        <v>3.9888888888888898</v>
      </c>
      <c r="DL5762" s="1"/>
      <c r="DM5762" s="1"/>
    </row>
    <row r="5763" spans="68:117" ht="15" hidden="1" customHeight="1">
      <c r="BP5763" s="236">
        <f ca="1"/>
        <v>3.9895833333333299</v>
      </c>
      <c r="DL5763" s="1"/>
      <c r="DM5763" s="1"/>
    </row>
    <row r="5764" spans="68:117" ht="15" hidden="1" customHeight="1">
      <c r="BP5764" s="236">
        <f ca="1"/>
        <v>3.9902777777777798</v>
      </c>
      <c r="DL5764" s="1"/>
      <c r="DM5764" s="1"/>
    </row>
    <row r="5765" spans="68:117" ht="15" hidden="1" customHeight="1">
      <c r="BP5765" s="236">
        <f ca="1"/>
        <v>3.9909722222222199</v>
      </c>
      <c r="DL5765" s="1"/>
      <c r="DM5765" s="1"/>
    </row>
    <row r="5766" spans="68:117" ht="15" hidden="1" customHeight="1">
      <c r="BP5766" s="236">
        <f ca="1"/>
        <v>3.9916666666666698</v>
      </c>
      <c r="DL5766" s="1"/>
      <c r="DM5766" s="1"/>
    </row>
    <row r="5767" spans="68:117" ht="15" hidden="1" customHeight="1">
      <c r="BP5767" s="236">
        <f ca="1"/>
        <v>3.9923611111111099</v>
      </c>
      <c r="DL5767" s="1"/>
      <c r="DM5767" s="1"/>
    </row>
    <row r="5768" spans="68:117" ht="15" hidden="1" customHeight="1">
      <c r="BP5768" s="236">
        <f ca="1"/>
        <v>3.9930555555555598</v>
      </c>
      <c r="DL5768" s="1"/>
      <c r="DM5768" s="1"/>
    </row>
    <row r="5769" spans="68:117" ht="15" hidden="1" customHeight="1">
      <c r="BP5769" s="236">
        <f ca="1"/>
        <v>3.9937499999999999</v>
      </c>
      <c r="DL5769" s="1"/>
      <c r="DM5769" s="1"/>
    </row>
    <row r="5770" spans="68:117" ht="15" hidden="1" customHeight="1">
      <c r="BP5770" s="236">
        <f ca="1"/>
        <v>3.99444444444444</v>
      </c>
      <c r="DL5770" s="1"/>
      <c r="DM5770" s="1"/>
    </row>
    <row r="5771" spans="68:117" ht="15" hidden="1" customHeight="1">
      <c r="BP5771" s="236">
        <f ca="1"/>
        <v>3.9951388888888899</v>
      </c>
      <c r="DL5771" s="1"/>
      <c r="DM5771" s="1"/>
    </row>
    <row r="5772" spans="68:117" ht="15" hidden="1" customHeight="1">
      <c r="BP5772" s="236">
        <f ca="1"/>
        <v>3.99583333333333</v>
      </c>
      <c r="DL5772" s="1"/>
      <c r="DM5772" s="1"/>
    </row>
    <row r="5773" spans="68:117" ht="15" hidden="1" customHeight="1">
      <c r="BP5773" s="236">
        <f ca="1"/>
        <v>3.9965277777777799</v>
      </c>
      <c r="DL5773" s="1"/>
      <c r="DM5773" s="1"/>
    </row>
    <row r="5774" spans="68:117" ht="15" hidden="1" customHeight="1">
      <c r="BP5774" s="236">
        <f ca="1"/>
        <v>3.99722222222222</v>
      </c>
      <c r="DL5774" s="1"/>
      <c r="DM5774" s="1"/>
    </row>
    <row r="5775" spans="68:117" ht="15" hidden="1" customHeight="1">
      <c r="BP5775" s="236">
        <f ca="1"/>
        <v>3.9979166666666699</v>
      </c>
      <c r="DL5775" s="1"/>
      <c r="DM5775" s="1"/>
    </row>
    <row r="5776" spans="68:117" ht="15" hidden="1" customHeight="1">
      <c r="BP5776" s="236">
        <f ca="1"/>
        <v>3.99861111111111</v>
      </c>
      <c r="DL5776" s="1"/>
      <c r="DM5776" s="1"/>
    </row>
    <row r="5777" spans="68:117" ht="15" hidden="1" customHeight="1">
      <c r="BP5777" s="236">
        <f ca="1"/>
        <v>3.9993055555555599</v>
      </c>
      <c r="DL5777" s="1"/>
      <c r="DM5777" s="1"/>
    </row>
    <row r="5778" spans="68:117" ht="15" hidden="1" customHeight="1">
      <c r="BP5778" s="236">
        <f ca="1"/>
        <v>4</v>
      </c>
      <c r="DL5778" s="1"/>
      <c r="DM5778" s="1"/>
    </row>
    <row r="5779" spans="68:117" ht="15" hidden="1" customHeight="1">
      <c r="BP5779" s="236">
        <f ca="1"/>
        <v>4.0006944444444397</v>
      </c>
      <c r="DL5779" s="1"/>
      <c r="DM5779" s="1"/>
    </row>
    <row r="5780" spans="68:117" ht="15" hidden="1" customHeight="1">
      <c r="BP5780" s="236">
        <f ca="1"/>
        <v>4.00138888888889</v>
      </c>
      <c r="DL5780" s="1"/>
      <c r="DM5780" s="1"/>
    </row>
    <row r="5781" spans="68:117" ht="15" hidden="1" customHeight="1">
      <c r="BP5781" s="236">
        <f ca="1"/>
        <v>4.0020833333333297</v>
      </c>
      <c r="DL5781" s="1"/>
      <c r="DM5781" s="1"/>
    </row>
    <row r="5782" spans="68:117" ht="15" hidden="1" customHeight="1">
      <c r="BP5782" s="236">
        <f ca="1"/>
        <v>4.00277777777778</v>
      </c>
      <c r="DL5782" s="1"/>
      <c r="DM5782" s="1"/>
    </row>
    <row r="5783" spans="68:117" ht="15" hidden="1" customHeight="1">
      <c r="BP5783" s="236">
        <f ca="1"/>
        <v>4.0034722222222197</v>
      </c>
      <c r="DL5783" s="1"/>
      <c r="DM5783" s="1"/>
    </row>
    <row r="5784" spans="68:117" ht="15" hidden="1" customHeight="1">
      <c r="BP5784" s="236">
        <f ca="1"/>
        <v>4.00416666666667</v>
      </c>
      <c r="DL5784" s="1"/>
      <c r="DM5784" s="1"/>
    </row>
    <row r="5785" spans="68:117" ht="15" hidden="1" customHeight="1">
      <c r="BP5785" s="236">
        <f ca="1"/>
        <v>4.0048611111111097</v>
      </c>
      <c r="DL5785" s="1"/>
      <c r="DM5785" s="1"/>
    </row>
    <row r="5786" spans="68:117" ht="15" hidden="1" customHeight="1">
      <c r="BP5786" s="236">
        <f ca="1"/>
        <v>4.00555555555556</v>
      </c>
      <c r="DL5786" s="1"/>
      <c r="DM5786" s="1"/>
    </row>
    <row r="5787" spans="68:117" ht="15" hidden="1" customHeight="1">
      <c r="BP5787" s="236">
        <f ca="1"/>
        <v>4.0062499999999996</v>
      </c>
      <c r="DL5787" s="1"/>
      <c r="DM5787" s="1"/>
    </row>
    <row r="5788" spans="68:117" ht="15" hidden="1" customHeight="1">
      <c r="BP5788" s="236">
        <f ca="1"/>
        <v>4.0069444444444402</v>
      </c>
      <c r="DL5788" s="1"/>
      <c r="DM5788" s="1"/>
    </row>
    <row r="5789" spans="68:117" ht="15" hidden="1" customHeight="1">
      <c r="BP5789" s="236">
        <f ca="1"/>
        <v>4.0076388888888896</v>
      </c>
      <c r="DL5789" s="1"/>
      <c r="DM5789" s="1"/>
    </row>
    <row r="5790" spans="68:117" ht="15" hidden="1" customHeight="1">
      <c r="BP5790" s="236">
        <f ca="1"/>
        <v>4.0083333333333302</v>
      </c>
      <c r="DL5790" s="1"/>
      <c r="DM5790" s="1"/>
    </row>
    <row r="5791" spans="68:117" ht="15" hidden="1" customHeight="1">
      <c r="BP5791" s="236">
        <f ca="1"/>
        <v>4.0090277777777796</v>
      </c>
      <c r="DL5791" s="1"/>
      <c r="DM5791" s="1"/>
    </row>
    <row r="5792" spans="68:117" ht="15" hidden="1" customHeight="1">
      <c r="BP5792" s="236">
        <f ca="1"/>
        <v>4.0097222222222202</v>
      </c>
      <c r="DL5792" s="1"/>
      <c r="DM5792" s="1"/>
    </row>
    <row r="5793" spans="68:117" ht="15" hidden="1" customHeight="1">
      <c r="BP5793" s="236">
        <f ca="1"/>
        <v>4.0104166666666696</v>
      </c>
      <c r="DL5793" s="1"/>
      <c r="DM5793" s="1"/>
    </row>
    <row r="5794" spans="68:117" ht="15" hidden="1" customHeight="1">
      <c r="BP5794" s="236">
        <f ca="1"/>
        <v>4.0111111111111102</v>
      </c>
      <c r="DL5794" s="1"/>
      <c r="DM5794" s="1"/>
    </row>
    <row r="5795" spans="68:117" ht="15" hidden="1" customHeight="1">
      <c r="BP5795" s="236">
        <f ca="1"/>
        <v>4.0118055555555596</v>
      </c>
      <c r="DL5795" s="1"/>
      <c r="DM5795" s="1"/>
    </row>
    <row r="5796" spans="68:117" ht="15" hidden="1" customHeight="1">
      <c r="BP5796" s="236">
        <f ca="1"/>
        <v>4.0125000000000002</v>
      </c>
      <c r="DL5796" s="1"/>
      <c r="DM5796" s="1"/>
    </row>
    <row r="5797" spans="68:117" ht="15" hidden="1" customHeight="1">
      <c r="BP5797" s="236">
        <f ca="1"/>
        <v>4.0131944444444398</v>
      </c>
      <c r="DL5797" s="1"/>
      <c r="DM5797" s="1"/>
    </row>
    <row r="5798" spans="68:117" ht="15" hidden="1" customHeight="1">
      <c r="BP5798" s="236">
        <f ca="1"/>
        <v>4.0138888888888902</v>
      </c>
      <c r="DL5798" s="1"/>
      <c r="DM5798" s="1"/>
    </row>
    <row r="5799" spans="68:117" ht="15" hidden="1" customHeight="1">
      <c r="BP5799" s="236">
        <f ca="1"/>
        <v>4.0145833333333298</v>
      </c>
      <c r="DL5799" s="1"/>
      <c r="DM5799" s="1"/>
    </row>
    <row r="5800" spans="68:117" ht="15" hidden="1" customHeight="1">
      <c r="BP5800" s="236">
        <f ca="1"/>
        <v>4.0152777777777802</v>
      </c>
      <c r="DL5800" s="1"/>
      <c r="DM5800" s="1"/>
    </row>
    <row r="5801" spans="68:117" ht="15" hidden="1" customHeight="1">
      <c r="BP5801" s="236">
        <f ca="1"/>
        <v>4.0159722222222198</v>
      </c>
      <c r="DL5801" s="1"/>
      <c r="DM5801" s="1"/>
    </row>
    <row r="5802" spans="68:117" ht="15" hidden="1" customHeight="1">
      <c r="BP5802" s="236">
        <f ca="1"/>
        <v>4.0166666666666702</v>
      </c>
      <c r="DL5802" s="1"/>
      <c r="DM5802" s="1"/>
    </row>
    <row r="5803" spans="68:117" ht="15" hidden="1" customHeight="1">
      <c r="BP5803" s="236">
        <f ca="1"/>
        <v>4.0173611111111098</v>
      </c>
      <c r="DL5803" s="1"/>
      <c r="DM5803" s="1"/>
    </row>
    <row r="5804" spans="68:117" ht="15" hidden="1" customHeight="1">
      <c r="BP5804" s="236">
        <f ca="1"/>
        <v>4.0180555555555602</v>
      </c>
      <c r="DL5804" s="1"/>
      <c r="DM5804" s="1"/>
    </row>
    <row r="5805" spans="68:117" ht="15" hidden="1" customHeight="1">
      <c r="BP5805" s="236">
        <f ca="1"/>
        <v>4.0187499999999998</v>
      </c>
      <c r="DL5805" s="1"/>
      <c r="DM5805" s="1"/>
    </row>
    <row r="5806" spans="68:117" ht="15" hidden="1" customHeight="1">
      <c r="BP5806" s="236">
        <f ca="1"/>
        <v>4.0194444444444404</v>
      </c>
      <c r="DL5806" s="1"/>
      <c r="DM5806" s="1"/>
    </row>
    <row r="5807" spans="68:117" ht="15" hidden="1" customHeight="1">
      <c r="BP5807" s="236">
        <f ca="1"/>
        <v>4.0201388888888898</v>
      </c>
      <c r="DL5807" s="1"/>
      <c r="DM5807" s="1"/>
    </row>
    <row r="5808" spans="68:117" ht="15" hidden="1" customHeight="1">
      <c r="BP5808" s="236">
        <f ca="1"/>
        <v>4.0208333333333304</v>
      </c>
      <c r="DL5808" s="1"/>
      <c r="DM5808" s="1"/>
    </row>
    <row r="5809" spans="68:117" ht="15" hidden="1" customHeight="1">
      <c r="BP5809" s="236">
        <f ca="1"/>
        <v>4.0215277777777798</v>
      </c>
      <c r="DL5809" s="1"/>
      <c r="DM5809" s="1"/>
    </row>
    <row r="5810" spans="68:117" ht="15" hidden="1" customHeight="1">
      <c r="BP5810" s="236">
        <f ca="1"/>
        <v>4.0222222222222204</v>
      </c>
      <c r="DL5810" s="1"/>
      <c r="DM5810" s="1"/>
    </row>
    <row r="5811" spans="68:117" ht="15" hidden="1" customHeight="1">
      <c r="BP5811" s="236">
        <f ca="1"/>
        <v>4.0229166666666698</v>
      </c>
      <c r="DL5811" s="1"/>
      <c r="DM5811" s="1"/>
    </row>
    <row r="5812" spans="68:117" ht="15" hidden="1" customHeight="1">
      <c r="BP5812" s="236">
        <f ca="1"/>
        <v>4.0236111111111104</v>
      </c>
      <c r="DL5812" s="1"/>
      <c r="DM5812" s="1"/>
    </row>
    <row r="5813" spans="68:117" ht="15" hidden="1" customHeight="1">
      <c r="BP5813" s="236">
        <f ca="1"/>
        <v>4.0243055555555598</v>
      </c>
      <c r="DL5813" s="1"/>
      <c r="DM5813" s="1"/>
    </row>
    <row r="5814" spans="68:117" ht="15" hidden="1" customHeight="1">
      <c r="BP5814" s="236">
        <f ca="1"/>
        <v>4.0250000000000004</v>
      </c>
      <c r="DL5814" s="1"/>
      <c r="DM5814" s="1"/>
    </row>
    <row r="5815" spans="68:117" ht="15" hidden="1" customHeight="1">
      <c r="BP5815" s="236">
        <f ca="1"/>
        <v>4.02569444444444</v>
      </c>
      <c r="DL5815" s="1"/>
      <c r="DM5815" s="1"/>
    </row>
    <row r="5816" spans="68:117" ht="15" hidden="1" customHeight="1">
      <c r="BP5816" s="236">
        <f ca="1"/>
        <v>4.0263888888888903</v>
      </c>
      <c r="DL5816" s="1"/>
      <c r="DM5816" s="1"/>
    </row>
    <row r="5817" spans="68:117" ht="15" hidden="1" customHeight="1">
      <c r="BP5817" s="236">
        <f ca="1"/>
        <v>4.02708333333333</v>
      </c>
      <c r="DL5817" s="1"/>
      <c r="DM5817" s="1"/>
    </row>
    <row r="5818" spans="68:117" ht="15" hidden="1" customHeight="1">
      <c r="BP5818" s="236">
        <f ca="1"/>
        <v>4.0277777777777803</v>
      </c>
      <c r="DL5818" s="1"/>
      <c r="DM5818" s="1"/>
    </row>
    <row r="5819" spans="68:117" ht="15" hidden="1" customHeight="1">
      <c r="BP5819" s="236">
        <f ca="1"/>
        <v>4.02847222222222</v>
      </c>
      <c r="DL5819" s="1"/>
      <c r="DM5819" s="1"/>
    </row>
    <row r="5820" spans="68:117" ht="15" hidden="1" customHeight="1">
      <c r="BP5820" s="236">
        <f ca="1"/>
        <v>4.0291666666666703</v>
      </c>
      <c r="DL5820" s="1"/>
      <c r="DM5820" s="1"/>
    </row>
    <row r="5821" spans="68:117" ht="15" hidden="1" customHeight="1">
      <c r="BP5821" s="236">
        <f ca="1"/>
        <v>4.02986111111111</v>
      </c>
      <c r="DL5821" s="1"/>
      <c r="DM5821" s="1"/>
    </row>
    <row r="5822" spans="68:117" ht="15" hidden="1" customHeight="1">
      <c r="BP5822" s="236">
        <f ca="1"/>
        <v>4.0305555555555603</v>
      </c>
      <c r="DL5822" s="1"/>
      <c r="DM5822" s="1"/>
    </row>
    <row r="5823" spans="68:117" ht="15" hidden="1" customHeight="1">
      <c r="BP5823" s="236">
        <f ca="1"/>
        <v>4.03125</v>
      </c>
      <c r="DL5823" s="1"/>
      <c r="DM5823" s="1"/>
    </row>
    <row r="5824" spans="68:117" ht="15" hidden="1" customHeight="1">
      <c r="BP5824" s="236">
        <f ca="1"/>
        <v>4.0319444444444397</v>
      </c>
      <c r="DL5824" s="1"/>
      <c r="DM5824" s="1"/>
    </row>
    <row r="5825" spans="68:117" ht="15" hidden="1" customHeight="1">
      <c r="BP5825" s="236">
        <f ca="1"/>
        <v>4.03263888888889</v>
      </c>
      <c r="DL5825" s="1"/>
      <c r="DM5825" s="1"/>
    </row>
    <row r="5826" spans="68:117" ht="15" hidden="1" customHeight="1">
      <c r="BP5826" s="236">
        <f ca="1"/>
        <v>4.0333333333333297</v>
      </c>
      <c r="DL5826" s="1"/>
      <c r="DM5826" s="1"/>
    </row>
    <row r="5827" spans="68:117" ht="15" hidden="1" customHeight="1">
      <c r="BP5827" s="236">
        <f ca="1"/>
        <v>4.03402777777778</v>
      </c>
      <c r="DL5827" s="1"/>
      <c r="DM5827" s="1"/>
    </row>
    <row r="5828" spans="68:117" ht="15" hidden="1" customHeight="1">
      <c r="BP5828" s="236">
        <f ca="1"/>
        <v>4.0347222222222197</v>
      </c>
      <c r="DL5828" s="1"/>
      <c r="DM5828" s="1"/>
    </row>
    <row r="5829" spans="68:117" ht="15" hidden="1" customHeight="1">
      <c r="BP5829" s="236">
        <f ca="1"/>
        <v>4.03541666666667</v>
      </c>
      <c r="DL5829" s="1"/>
      <c r="DM5829" s="1"/>
    </row>
    <row r="5830" spans="68:117" ht="15" hidden="1" customHeight="1">
      <c r="BP5830" s="236">
        <f ca="1"/>
        <v>4.0361111111111097</v>
      </c>
      <c r="DL5830" s="1"/>
      <c r="DM5830" s="1"/>
    </row>
    <row r="5831" spans="68:117" ht="15" hidden="1" customHeight="1">
      <c r="BP5831" s="236">
        <f ca="1"/>
        <v>4.03680555555556</v>
      </c>
      <c r="DL5831" s="1"/>
      <c r="DM5831" s="1"/>
    </row>
    <row r="5832" spans="68:117" ht="15" hidden="1" customHeight="1">
      <c r="BP5832" s="236">
        <f ca="1"/>
        <v>4.0374999999999996</v>
      </c>
      <c r="DL5832" s="1"/>
      <c r="DM5832" s="1"/>
    </row>
    <row r="5833" spans="68:117" ht="15" hidden="1" customHeight="1">
      <c r="BP5833" s="236">
        <f ca="1"/>
        <v>4.0381944444444402</v>
      </c>
      <c r="DL5833" s="1"/>
      <c r="DM5833" s="1"/>
    </row>
    <row r="5834" spans="68:117" ht="15" hidden="1" customHeight="1">
      <c r="BP5834" s="236">
        <f ca="1"/>
        <v>4.0388888888888896</v>
      </c>
      <c r="DL5834" s="1"/>
      <c r="DM5834" s="1"/>
    </row>
    <row r="5835" spans="68:117" ht="15" hidden="1" customHeight="1">
      <c r="BP5835" s="236">
        <f ca="1"/>
        <v>4.0395833333333302</v>
      </c>
      <c r="DL5835" s="1"/>
      <c r="DM5835" s="1"/>
    </row>
    <row r="5836" spans="68:117" ht="15" hidden="1" customHeight="1">
      <c r="BP5836" s="236">
        <f ca="1"/>
        <v>4.0402777777777796</v>
      </c>
      <c r="DL5836" s="1"/>
      <c r="DM5836" s="1"/>
    </row>
    <row r="5837" spans="68:117" ht="15" hidden="1" customHeight="1">
      <c r="BP5837" s="236">
        <f ca="1"/>
        <v>4.0409722222222202</v>
      </c>
      <c r="DL5837" s="1"/>
      <c r="DM5837" s="1"/>
    </row>
    <row r="5838" spans="68:117" ht="15" hidden="1" customHeight="1">
      <c r="BP5838" s="236">
        <f ca="1"/>
        <v>4.0416666666666696</v>
      </c>
      <c r="DL5838" s="1"/>
      <c r="DM5838" s="1"/>
    </row>
    <row r="5839" spans="68:117" ht="15" hidden="1" customHeight="1">
      <c r="BP5839" s="236">
        <f ca="1"/>
        <v>4.0423611111111102</v>
      </c>
      <c r="DL5839" s="1"/>
      <c r="DM5839" s="1"/>
    </row>
    <row r="5840" spans="68:117" ht="15" hidden="1" customHeight="1">
      <c r="BP5840" s="236">
        <f ca="1"/>
        <v>4.0430555555555596</v>
      </c>
      <c r="DL5840" s="1"/>
      <c r="DM5840" s="1"/>
    </row>
    <row r="5841" spans="68:117" ht="15" hidden="1" customHeight="1">
      <c r="BP5841" s="236">
        <f ca="1"/>
        <v>4.0437500000000002</v>
      </c>
      <c r="DL5841" s="1"/>
      <c r="DM5841" s="1"/>
    </row>
    <row r="5842" spans="68:117" ht="15" hidden="1" customHeight="1">
      <c r="BP5842" s="236">
        <f ca="1"/>
        <v>4.0444444444444398</v>
      </c>
      <c r="DL5842" s="1"/>
      <c r="DM5842" s="1"/>
    </row>
    <row r="5843" spans="68:117" ht="15" hidden="1" customHeight="1">
      <c r="BP5843" s="236">
        <f ca="1"/>
        <v>4.0451388888888902</v>
      </c>
      <c r="DL5843" s="1"/>
      <c r="DM5843" s="1"/>
    </row>
    <row r="5844" spans="68:117" ht="15" hidden="1" customHeight="1">
      <c r="BP5844" s="236">
        <f ca="1"/>
        <v>4.0458333333333298</v>
      </c>
      <c r="DL5844" s="1"/>
      <c r="DM5844" s="1"/>
    </row>
    <row r="5845" spans="68:117" ht="15" hidden="1" customHeight="1">
      <c r="BP5845" s="236">
        <f ca="1"/>
        <v>4.0465277777777802</v>
      </c>
      <c r="DL5845" s="1"/>
      <c r="DM5845" s="1"/>
    </row>
    <row r="5846" spans="68:117" ht="15" hidden="1" customHeight="1">
      <c r="BP5846" s="236">
        <f ca="1"/>
        <v>4.0472222222222198</v>
      </c>
      <c r="DL5846" s="1"/>
      <c r="DM5846" s="1"/>
    </row>
    <row r="5847" spans="68:117" ht="15" hidden="1" customHeight="1">
      <c r="BP5847" s="236">
        <f ca="1"/>
        <v>4.0479166666666702</v>
      </c>
      <c r="DL5847" s="1"/>
      <c r="DM5847" s="1"/>
    </row>
    <row r="5848" spans="68:117" ht="15" hidden="1" customHeight="1">
      <c r="BP5848" s="236">
        <f ca="1"/>
        <v>4.0486111111111098</v>
      </c>
      <c r="DL5848" s="1"/>
      <c r="DM5848" s="1"/>
    </row>
    <row r="5849" spans="68:117" ht="15" hidden="1" customHeight="1">
      <c r="BP5849" s="236">
        <f ca="1"/>
        <v>4.0493055555555602</v>
      </c>
      <c r="DL5849" s="1"/>
      <c r="DM5849" s="1"/>
    </row>
    <row r="5850" spans="68:117" ht="15" hidden="1" customHeight="1">
      <c r="BP5850" s="236">
        <f ca="1"/>
        <v>4.05</v>
      </c>
      <c r="DL5850" s="1"/>
      <c r="DM5850" s="1"/>
    </row>
    <row r="5851" spans="68:117" ht="15" hidden="1" customHeight="1">
      <c r="BP5851" s="236">
        <f ca="1"/>
        <v>4.0506944444444404</v>
      </c>
      <c r="DL5851" s="1"/>
      <c r="DM5851" s="1"/>
    </row>
    <row r="5852" spans="68:117" ht="15" hidden="1" customHeight="1">
      <c r="BP5852" s="236">
        <f ca="1"/>
        <v>4.0513888888888898</v>
      </c>
      <c r="DL5852" s="1"/>
      <c r="DM5852" s="1"/>
    </row>
    <row r="5853" spans="68:117" ht="15" hidden="1" customHeight="1">
      <c r="BP5853" s="236">
        <f ca="1"/>
        <v>4.0520833333333304</v>
      </c>
      <c r="DL5853" s="1"/>
      <c r="DM5853" s="1"/>
    </row>
    <row r="5854" spans="68:117" ht="15" hidden="1" customHeight="1">
      <c r="BP5854" s="236">
        <f ca="1"/>
        <v>4.0527777777777798</v>
      </c>
      <c r="DL5854" s="1"/>
      <c r="DM5854" s="1"/>
    </row>
    <row r="5855" spans="68:117" ht="15" hidden="1" customHeight="1">
      <c r="BP5855" s="236">
        <f ca="1"/>
        <v>4.0534722222222204</v>
      </c>
      <c r="DL5855" s="1"/>
      <c r="DM5855" s="1"/>
    </row>
    <row r="5856" spans="68:117" ht="15" hidden="1" customHeight="1">
      <c r="BP5856" s="236">
        <f ca="1"/>
        <v>4.0541666666666698</v>
      </c>
      <c r="DL5856" s="1"/>
      <c r="DM5856" s="1"/>
    </row>
    <row r="5857" spans="68:117" ht="15" hidden="1" customHeight="1">
      <c r="BP5857" s="236">
        <f ca="1"/>
        <v>4.0548611111111104</v>
      </c>
      <c r="DL5857" s="1"/>
      <c r="DM5857" s="1"/>
    </row>
    <row r="5858" spans="68:117" ht="15" hidden="1" customHeight="1">
      <c r="BP5858" s="236">
        <f ca="1"/>
        <v>4.0555555555555598</v>
      </c>
      <c r="DL5858" s="1"/>
      <c r="DM5858" s="1"/>
    </row>
    <row r="5859" spans="68:117" ht="15" hidden="1" customHeight="1">
      <c r="BP5859" s="236">
        <f ca="1"/>
        <v>4.0562500000000004</v>
      </c>
      <c r="DL5859" s="1"/>
      <c r="DM5859" s="1"/>
    </row>
    <row r="5860" spans="68:117" ht="15" hidden="1" customHeight="1">
      <c r="BP5860" s="236">
        <f ca="1"/>
        <v>4.05694444444444</v>
      </c>
      <c r="DL5860" s="1"/>
      <c r="DM5860" s="1"/>
    </row>
    <row r="5861" spans="68:117" ht="15" hidden="1" customHeight="1">
      <c r="BP5861" s="236">
        <f ca="1"/>
        <v>4.0576388888888903</v>
      </c>
      <c r="DL5861" s="1"/>
      <c r="DM5861" s="1"/>
    </row>
    <row r="5862" spans="68:117" ht="15" hidden="1" customHeight="1">
      <c r="BP5862" s="236">
        <f ca="1"/>
        <v>4.05833333333333</v>
      </c>
      <c r="DL5862" s="1"/>
      <c r="DM5862" s="1"/>
    </row>
    <row r="5863" spans="68:117" ht="15" hidden="1" customHeight="1">
      <c r="BP5863" s="236">
        <f ca="1"/>
        <v>4.0590277777777803</v>
      </c>
      <c r="DL5863" s="1"/>
      <c r="DM5863" s="1"/>
    </row>
    <row r="5864" spans="68:117" ht="15" hidden="1" customHeight="1">
      <c r="BP5864" s="236">
        <f ca="1"/>
        <v>4.05972222222222</v>
      </c>
      <c r="DL5864" s="1"/>
      <c r="DM5864" s="1"/>
    </row>
    <row r="5865" spans="68:117" ht="15" hidden="1" customHeight="1">
      <c r="BP5865" s="236">
        <f ca="1"/>
        <v>4.0604166666666703</v>
      </c>
      <c r="DL5865" s="1"/>
      <c r="DM5865" s="1"/>
    </row>
    <row r="5866" spans="68:117" ht="15" hidden="1" customHeight="1">
      <c r="BP5866" s="236">
        <f ca="1"/>
        <v>4.06111111111111</v>
      </c>
      <c r="DL5866" s="1"/>
      <c r="DM5866" s="1"/>
    </row>
    <row r="5867" spans="68:117" ht="15" hidden="1" customHeight="1">
      <c r="BP5867" s="236">
        <f ca="1"/>
        <v>4.0618055555555603</v>
      </c>
      <c r="DL5867" s="1"/>
      <c r="DM5867" s="1"/>
    </row>
    <row r="5868" spans="68:117" ht="15" hidden="1" customHeight="1">
      <c r="BP5868" s="236">
        <f ca="1"/>
        <v>4.0625</v>
      </c>
      <c r="DL5868" s="1"/>
      <c r="DM5868" s="1"/>
    </row>
    <row r="5869" spans="68:117" ht="15" hidden="1" customHeight="1">
      <c r="BP5869" s="236">
        <f ca="1"/>
        <v>4.0631944444444397</v>
      </c>
      <c r="DL5869" s="1"/>
      <c r="DM5869" s="1"/>
    </row>
    <row r="5870" spans="68:117" ht="15" hidden="1" customHeight="1">
      <c r="BP5870" s="236">
        <f ca="1"/>
        <v>4.06388888888889</v>
      </c>
      <c r="DL5870" s="1"/>
      <c r="DM5870" s="1"/>
    </row>
    <row r="5871" spans="68:117" ht="15" hidden="1" customHeight="1">
      <c r="BP5871" s="236">
        <f ca="1"/>
        <v>4.0645833333333297</v>
      </c>
      <c r="DL5871" s="1"/>
      <c r="DM5871" s="1"/>
    </row>
    <row r="5872" spans="68:117" ht="15" hidden="1" customHeight="1">
      <c r="BP5872" s="236">
        <f ca="1"/>
        <v>4.06527777777778</v>
      </c>
      <c r="DL5872" s="1"/>
      <c r="DM5872" s="1"/>
    </row>
    <row r="5873" spans="68:117" ht="15" hidden="1" customHeight="1">
      <c r="BP5873" s="236">
        <f ca="1"/>
        <v>4.0659722222222197</v>
      </c>
      <c r="DL5873" s="1"/>
      <c r="DM5873" s="1"/>
    </row>
    <row r="5874" spans="68:117" ht="15" hidden="1" customHeight="1">
      <c r="BP5874" s="236">
        <f ca="1"/>
        <v>4.06666666666667</v>
      </c>
      <c r="DL5874" s="1"/>
      <c r="DM5874" s="1"/>
    </row>
    <row r="5875" spans="68:117" ht="15" hidden="1" customHeight="1">
      <c r="BP5875" s="236">
        <f ca="1"/>
        <v>4.0673611111111097</v>
      </c>
      <c r="DL5875" s="1"/>
      <c r="DM5875" s="1"/>
    </row>
    <row r="5876" spans="68:117" ht="15" hidden="1" customHeight="1">
      <c r="BP5876" s="236">
        <f ca="1"/>
        <v>4.06805555555556</v>
      </c>
      <c r="DL5876" s="1"/>
      <c r="DM5876" s="1"/>
    </row>
    <row r="5877" spans="68:117" ht="15" hidden="1" customHeight="1">
      <c r="BP5877" s="236">
        <f ca="1"/>
        <v>4.0687499999999996</v>
      </c>
      <c r="DL5877" s="1"/>
      <c r="DM5877" s="1"/>
    </row>
    <row r="5878" spans="68:117" ht="15" hidden="1" customHeight="1">
      <c r="BP5878" s="236">
        <f ca="1"/>
        <v>4.0694444444444402</v>
      </c>
      <c r="DL5878" s="1"/>
      <c r="DM5878" s="1"/>
    </row>
    <row r="5879" spans="68:117" ht="15" hidden="1" customHeight="1">
      <c r="BP5879" s="236">
        <f ca="1"/>
        <v>4.0701388888888896</v>
      </c>
      <c r="DL5879" s="1"/>
      <c r="DM5879" s="1"/>
    </row>
    <row r="5880" spans="68:117" ht="15" hidden="1" customHeight="1">
      <c r="BP5880" s="236">
        <f ca="1"/>
        <v>4.0708333333333302</v>
      </c>
      <c r="DL5880" s="1"/>
      <c r="DM5880" s="1"/>
    </row>
    <row r="5881" spans="68:117" ht="15" hidden="1" customHeight="1">
      <c r="BP5881" s="236">
        <f ca="1"/>
        <v>4.0715277777777796</v>
      </c>
      <c r="DL5881" s="1"/>
      <c r="DM5881" s="1"/>
    </row>
    <row r="5882" spans="68:117" ht="15" hidden="1" customHeight="1">
      <c r="BP5882" s="236">
        <f ca="1"/>
        <v>4.0722222222222202</v>
      </c>
      <c r="DL5882" s="1"/>
      <c r="DM5882" s="1"/>
    </row>
    <row r="5883" spans="68:117" ht="15" hidden="1" customHeight="1">
      <c r="BP5883" s="236">
        <f ca="1"/>
        <v>4.0729166666666696</v>
      </c>
      <c r="DL5883" s="1"/>
      <c r="DM5883" s="1"/>
    </row>
    <row r="5884" spans="68:117" ht="15" hidden="1" customHeight="1">
      <c r="BP5884" s="236">
        <f ca="1"/>
        <v>4.0736111111111102</v>
      </c>
      <c r="DL5884" s="1"/>
      <c r="DM5884" s="1"/>
    </row>
    <row r="5885" spans="68:117" ht="15" hidden="1" customHeight="1">
      <c r="BP5885" s="236">
        <f ca="1"/>
        <v>4.0743055555555596</v>
      </c>
      <c r="DL5885" s="1"/>
      <c r="DM5885" s="1"/>
    </row>
    <row r="5886" spans="68:117" ht="15" hidden="1" customHeight="1">
      <c r="BP5886" s="236">
        <f ca="1"/>
        <v>4.0750000000000002</v>
      </c>
      <c r="DL5886" s="1"/>
      <c r="DM5886" s="1"/>
    </row>
    <row r="5887" spans="68:117" ht="15" hidden="1" customHeight="1">
      <c r="BP5887" s="236">
        <f ca="1"/>
        <v>4.0756944444444398</v>
      </c>
      <c r="DL5887" s="1"/>
      <c r="DM5887" s="1"/>
    </row>
    <row r="5888" spans="68:117" ht="15" hidden="1" customHeight="1">
      <c r="BP5888" s="236">
        <f ca="1"/>
        <v>4.0763888888888902</v>
      </c>
      <c r="DL5888" s="1"/>
      <c r="DM5888" s="1"/>
    </row>
    <row r="5889" spans="68:117" ht="15" hidden="1" customHeight="1">
      <c r="BP5889" s="236">
        <f ca="1"/>
        <v>4.0770833333333298</v>
      </c>
      <c r="DL5889" s="1"/>
      <c r="DM5889" s="1"/>
    </row>
    <row r="5890" spans="68:117" ht="15" hidden="1" customHeight="1">
      <c r="BP5890" s="236">
        <f ca="1"/>
        <v>4.0777777777777802</v>
      </c>
      <c r="DL5890" s="1"/>
      <c r="DM5890" s="1"/>
    </row>
    <row r="5891" spans="68:117" ht="15" hidden="1" customHeight="1">
      <c r="BP5891" s="236">
        <f ca="1"/>
        <v>4.0784722222222198</v>
      </c>
      <c r="DL5891" s="1"/>
      <c r="DM5891" s="1"/>
    </row>
    <row r="5892" spans="68:117" ht="15" hidden="1" customHeight="1">
      <c r="BP5892" s="236">
        <f ca="1"/>
        <v>4.0791666666666702</v>
      </c>
      <c r="DL5892" s="1"/>
      <c r="DM5892" s="1"/>
    </row>
    <row r="5893" spans="68:117" ht="15" hidden="1" customHeight="1">
      <c r="BP5893" s="236">
        <f ca="1"/>
        <v>4.0798611111111098</v>
      </c>
      <c r="DL5893" s="1"/>
      <c r="DM5893" s="1"/>
    </row>
    <row r="5894" spans="68:117" ht="15" hidden="1" customHeight="1">
      <c r="BP5894" s="236">
        <f ca="1"/>
        <v>4.0805555555555602</v>
      </c>
      <c r="DL5894" s="1"/>
      <c r="DM5894" s="1"/>
    </row>
    <row r="5895" spans="68:117" ht="15" hidden="1" customHeight="1">
      <c r="BP5895" s="236">
        <f ca="1"/>
        <v>4.0812499999999998</v>
      </c>
      <c r="DL5895" s="1"/>
      <c r="DM5895" s="1"/>
    </row>
    <row r="5896" spans="68:117" ht="15" hidden="1" customHeight="1">
      <c r="BP5896" s="236">
        <f ca="1"/>
        <v>4.0819444444444404</v>
      </c>
      <c r="DL5896" s="1"/>
      <c r="DM5896" s="1"/>
    </row>
    <row r="5897" spans="68:117" ht="15" hidden="1" customHeight="1">
      <c r="BP5897" s="236">
        <f ca="1"/>
        <v>4.0826388888888898</v>
      </c>
      <c r="DL5897" s="1"/>
      <c r="DM5897" s="1"/>
    </row>
    <row r="5898" spans="68:117" ht="15" hidden="1" customHeight="1">
      <c r="BP5898" s="236">
        <f ca="1"/>
        <v>4.0833333333333304</v>
      </c>
      <c r="DL5898" s="1"/>
      <c r="DM5898" s="1"/>
    </row>
    <row r="5899" spans="68:117" ht="15" hidden="1" customHeight="1">
      <c r="BP5899" s="236">
        <f ca="1"/>
        <v>4.0840277777777798</v>
      </c>
      <c r="DL5899" s="1"/>
      <c r="DM5899" s="1"/>
    </row>
    <row r="5900" spans="68:117" ht="15" hidden="1" customHeight="1">
      <c r="BP5900" s="236">
        <f ca="1"/>
        <v>4.0847222222222204</v>
      </c>
      <c r="DL5900" s="1"/>
      <c r="DM5900" s="1"/>
    </row>
    <row r="5901" spans="68:117" ht="15" hidden="1" customHeight="1">
      <c r="BP5901" s="236">
        <f ca="1"/>
        <v>4.0854166666666698</v>
      </c>
      <c r="DL5901" s="1"/>
      <c r="DM5901" s="1"/>
    </row>
    <row r="5902" spans="68:117" ht="15" hidden="1" customHeight="1">
      <c r="BP5902" s="236">
        <f ca="1"/>
        <v>4.0861111111111104</v>
      </c>
      <c r="DL5902" s="1"/>
      <c r="DM5902" s="1"/>
    </row>
    <row r="5903" spans="68:117" ht="15" hidden="1" customHeight="1">
      <c r="BP5903" s="236">
        <f ca="1"/>
        <v>4.0868055555555598</v>
      </c>
      <c r="DL5903" s="1"/>
      <c r="DM5903" s="1"/>
    </row>
    <row r="5904" spans="68:117" ht="15" hidden="1" customHeight="1">
      <c r="BP5904" s="236">
        <f ca="1"/>
        <v>4.0875000000000004</v>
      </c>
      <c r="DL5904" s="1"/>
      <c r="DM5904" s="1"/>
    </row>
    <row r="5905" spans="68:117" ht="15" hidden="1" customHeight="1">
      <c r="BP5905" s="236">
        <f ca="1"/>
        <v>4.08819444444444</v>
      </c>
      <c r="DL5905" s="1"/>
      <c r="DM5905" s="1"/>
    </row>
    <row r="5906" spans="68:117" ht="15" hidden="1" customHeight="1">
      <c r="BP5906" s="236">
        <f ca="1"/>
        <v>4.0888888888888903</v>
      </c>
      <c r="DL5906" s="1"/>
      <c r="DM5906" s="1"/>
    </row>
    <row r="5907" spans="68:117" ht="15" hidden="1" customHeight="1">
      <c r="BP5907" s="236">
        <f ca="1"/>
        <v>4.08958333333333</v>
      </c>
      <c r="DL5907" s="1"/>
      <c r="DM5907" s="1"/>
    </row>
    <row r="5908" spans="68:117" ht="15" hidden="1" customHeight="1">
      <c r="BP5908" s="236">
        <f ca="1"/>
        <v>4.0902777777777803</v>
      </c>
      <c r="DL5908" s="1"/>
      <c r="DM5908" s="1"/>
    </row>
    <row r="5909" spans="68:117" ht="15" hidden="1" customHeight="1">
      <c r="BP5909" s="236">
        <f ca="1"/>
        <v>4.09097222222222</v>
      </c>
      <c r="DL5909" s="1"/>
      <c r="DM5909" s="1"/>
    </row>
    <row r="5910" spans="68:117" ht="15" hidden="1" customHeight="1">
      <c r="BP5910" s="236">
        <f ca="1"/>
        <v>4.0916666666666703</v>
      </c>
      <c r="DL5910" s="1"/>
      <c r="DM5910" s="1"/>
    </row>
    <row r="5911" spans="68:117" ht="15" hidden="1" customHeight="1">
      <c r="BP5911" s="236">
        <f ca="1"/>
        <v>4.09236111111111</v>
      </c>
      <c r="DL5911" s="1"/>
      <c r="DM5911" s="1"/>
    </row>
    <row r="5912" spans="68:117" ht="15" hidden="1" customHeight="1">
      <c r="BP5912" s="236">
        <f ca="1"/>
        <v>4.0930555555555603</v>
      </c>
      <c r="DL5912" s="1"/>
      <c r="DM5912" s="1"/>
    </row>
    <row r="5913" spans="68:117" ht="15" hidden="1" customHeight="1">
      <c r="BP5913" s="236">
        <f ca="1"/>
        <v>4.09375</v>
      </c>
      <c r="DL5913" s="1"/>
      <c r="DM5913" s="1"/>
    </row>
    <row r="5914" spans="68:117" ht="15" hidden="1" customHeight="1">
      <c r="BP5914" s="236">
        <f ca="1"/>
        <v>4.0944444444444397</v>
      </c>
      <c r="DL5914" s="1"/>
      <c r="DM5914" s="1"/>
    </row>
    <row r="5915" spans="68:117" ht="15" hidden="1" customHeight="1">
      <c r="BP5915" s="236">
        <f ca="1"/>
        <v>4.09513888888889</v>
      </c>
      <c r="DL5915" s="1"/>
      <c r="DM5915" s="1"/>
    </row>
    <row r="5916" spans="68:117" ht="15" hidden="1" customHeight="1">
      <c r="BP5916" s="236">
        <f ca="1"/>
        <v>4.0958333333333297</v>
      </c>
      <c r="DL5916" s="1"/>
      <c r="DM5916" s="1"/>
    </row>
    <row r="5917" spans="68:117" ht="15" hidden="1" customHeight="1">
      <c r="BP5917" s="236">
        <f ca="1"/>
        <v>4.09652777777778</v>
      </c>
      <c r="DL5917" s="1"/>
      <c r="DM5917" s="1"/>
    </row>
    <row r="5918" spans="68:117" ht="15" hidden="1" customHeight="1">
      <c r="BP5918" s="236">
        <f ca="1"/>
        <v>4.0972222222222197</v>
      </c>
      <c r="DL5918" s="1"/>
      <c r="DM5918" s="1"/>
    </row>
    <row r="5919" spans="68:117" ht="15" hidden="1" customHeight="1">
      <c r="BP5919" s="236">
        <f ca="1"/>
        <v>4.09791666666667</v>
      </c>
      <c r="DL5919" s="1"/>
      <c r="DM5919" s="1"/>
    </row>
    <row r="5920" spans="68:117" ht="15" hidden="1" customHeight="1">
      <c r="BP5920" s="236">
        <f ca="1"/>
        <v>4.0986111111111097</v>
      </c>
      <c r="DL5920" s="1"/>
      <c r="DM5920" s="1"/>
    </row>
    <row r="5921" spans="68:117" ht="15" hidden="1" customHeight="1">
      <c r="BP5921" s="236">
        <f ca="1"/>
        <v>4.09930555555556</v>
      </c>
      <c r="DL5921" s="1"/>
      <c r="DM5921" s="1"/>
    </row>
    <row r="5922" spans="68:117" ht="15" hidden="1" customHeight="1">
      <c r="BP5922" s="236">
        <f ca="1"/>
        <v>4.0999999999999996</v>
      </c>
      <c r="DL5922" s="1"/>
      <c r="DM5922" s="1"/>
    </row>
    <row r="5923" spans="68:117" ht="15" hidden="1" customHeight="1">
      <c r="BP5923" s="236">
        <f ca="1"/>
        <v>4.1006944444444402</v>
      </c>
      <c r="DL5923" s="1"/>
      <c r="DM5923" s="1"/>
    </row>
    <row r="5924" spans="68:117" ht="15" hidden="1" customHeight="1">
      <c r="BP5924" s="236">
        <f ca="1"/>
        <v>4.1013888888888896</v>
      </c>
      <c r="DL5924" s="1"/>
      <c r="DM5924" s="1"/>
    </row>
    <row r="5925" spans="68:117" ht="15" hidden="1" customHeight="1">
      <c r="BP5925" s="236">
        <f ca="1"/>
        <v>4.1020833333333302</v>
      </c>
      <c r="DL5925" s="1"/>
      <c r="DM5925" s="1"/>
    </row>
    <row r="5926" spans="68:117" ht="15" hidden="1" customHeight="1">
      <c r="BP5926" s="236">
        <f ca="1"/>
        <v>4.1027777777777796</v>
      </c>
      <c r="DL5926" s="1"/>
      <c r="DM5926" s="1"/>
    </row>
    <row r="5927" spans="68:117" ht="15" hidden="1" customHeight="1">
      <c r="BP5927" s="236">
        <f ca="1"/>
        <v>4.1034722222222202</v>
      </c>
      <c r="DL5927" s="1"/>
      <c r="DM5927" s="1"/>
    </row>
    <row r="5928" spans="68:117" ht="15" hidden="1" customHeight="1">
      <c r="BP5928" s="236">
        <f ca="1"/>
        <v>4.1041666666666696</v>
      </c>
      <c r="DL5928" s="1"/>
      <c r="DM5928" s="1"/>
    </row>
    <row r="5929" spans="68:117" ht="15" hidden="1" customHeight="1">
      <c r="BP5929" s="236">
        <f ca="1"/>
        <v>4.1048611111111102</v>
      </c>
      <c r="DL5929" s="1"/>
      <c r="DM5929" s="1"/>
    </row>
    <row r="5930" spans="68:117" ht="15" hidden="1" customHeight="1">
      <c r="BP5930" s="236">
        <f ca="1"/>
        <v>4.1055555555555596</v>
      </c>
      <c r="DL5930" s="1"/>
      <c r="DM5930" s="1"/>
    </row>
    <row r="5931" spans="68:117" ht="15" hidden="1" customHeight="1">
      <c r="BP5931" s="236">
        <f ca="1"/>
        <v>4.1062500000000002</v>
      </c>
      <c r="DL5931" s="1"/>
      <c r="DM5931" s="1"/>
    </row>
    <row r="5932" spans="68:117" ht="15" hidden="1" customHeight="1">
      <c r="BP5932" s="236">
        <f ca="1"/>
        <v>4.1069444444444398</v>
      </c>
      <c r="DL5932" s="1"/>
      <c r="DM5932" s="1"/>
    </row>
    <row r="5933" spans="68:117" ht="15" hidden="1" customHeight="1">
      <c r="BP5933" s="236">
        <f ca="1"/>
        <v>4.1076388888888902</v>
      </c>
      <c r="DL5933" s="1"/>
      <c r="DM5933" s="1"/>
    </row>
    <row r="5934" spans="68:117" ht="15" hidden="1" customHeight="1">
      <c r="BP5934" s="236">
        <f ca="1"/>
        <v>4.1083333333333298</v>
      </c>
      <c r="DL5934" s="1"/>
      <c r="DM5934" s="1"/>
    </row>
    <row r="5935" spans="68:117" ht="15" hidden="1" customHeight="1">
      <c r="BP5935" s="236">
        <f ca="1"/>
        <v>4.1090277777777802</v>
      </c>
      <c r="DL5935" s="1"/>
      <c r="DM5935" s="1"/>
    </row>
    <row r="5936" spans="68:117" ht="15" hidden="1" customHeight="1">
      <c r="BP5936" s="236">
        <f ca="1"/>
        <v>4.1097222222222198</v>
      </c>
      <c r="DL5936" s="1"/>
      <c r="DM5936" s="1"/>
    </row>
    <row r="5937" spans="68:117" ht="15" hidden="1" customHeight="1">
      <c r="BP5937" s="236">
        <f ca="1"/>
        <v>4.1104166666666702</v>
      </c>
      <c r="DL5937" s="1"/>
      <c r="DM5937" s="1"/>
    </row>
    <row r="5938" spans="68:117" ht="15" hidden="1" customHeight="1">
      <c r="BP5938" s="236">
        <f ca="1"/>
        <v>4.1111111111111098</v>
      </c>
      <c r="DL5938" s="1"/>
      <c r="DM5938" s="1"/>
    </row>
    <row r="5939" spans="68:117" ht="15" hidden="1" customHeight="1">
      <c r="BP5939" s="236">
        <f ca="1"/>
        <v>4.1118055555555602</v>
      </c>
      <c r="DL5939" s="1"/>
      <c r="DM5939" s="1"/>
    </row>
    <row r="5940" spans="68:117" ht="15" hidden="1" customHeight="1">
      <c r="BP5940" s="236">
        <f ca="1"/>
        <v>4.1124999999999998</v>
      </c>
      <c r="DL5940" s="1"/>
      <c r="DM5940" s="1"/>
    </row>
    <row r="5941" spans="68:117" ht="15" hidden="1" customHeight="1">
      <c r="BP5941" s="236">
        <f ca="1"/>
        <v>4.1131944444444404</v>
      </c>
      <c r="DL5941" s="1"/>
      <c r="DM5941" s="1"/>
    </row>
    <row r="5942" spans="68:117" ht="15" hidden="1" customHeight="1">
      <c r="BP5942" s="236">
        <f ca="1"/>
        <v>4.1138888888888898</v>
      </c>
      <c r="DL5942" s="1"/>
      <c r="DM5942" s="1"/>
    </row>
    <row r="5943" spans="68:117" ht="15" hidden="1" customHeight="1">
      <c r="BP5943" s="236">
        <f ca="1"/>
        <v>4.1145833333333304</v>
      </c>
      <c r="DL5943" s="1"/>
      <c r="DM5943" s="1"/>
    </row>
    <row r="5944" spans="68:117" ht="15" hidden="1" customHeight="1">
      <c r="BP5944" s="236">
        <f ca="1"/>
        <v>4.1152777777777798</v>
      </c>
      <c r="DL5944" s="1"/>
      <c r="DM5944" s="1"/>
    </row>
    <row r="5945" spans="68:117" ht="15" hidden="1" customHeight="1">
      <c r="BP5945" s="236">
        <f ca="1"/>
        <v>4.1159722222222204</v>
      </c>
      <c r="DL5945" s="1"/>
      <c r="DM5945" s="1"/>
    </row>
    <row r="5946" spans="68:117" ht="15" hidden="1" customHeight="1">
      <c r="BP5946" s="236">
        <f ca="1"/>
        <v>4.1166666666666698</v>
      </c>
      <c r="DL5946" s="1"/>
      <c r="DM5946" s="1"/>
    </row>
    <row r="5947" spans="68:117" ht="15" hidden="1" customHeight="1">
      <c r="BP5947" s="236">
        <f ca="1"/>
        <v>4.1173611111111104</v>
      </c>
      <c r="DL5947" s="1"/>
      <c r="DM5947" s="1"/>
    </row>
    <row r="5948" spans="68:117" ht="15" hidden="1" customHeight="1">
      <c r="BP5948" s="236">
        <f ca="1"/>
        <v>4.1180555555555598</v>
      </c>
      <c r="DL5948" s="1"/>
      <c r="DM5948" s="1"/>
    </row>
    <row r="5949" spans="68:117" ht="15" hidden="1" customHeight="1">
      <c r="BP5949" s="236">
        <f ca="1"/>
        <v>4.1187500000000004</v>
      </c>
      <c r="DL5949" s="1"/>
      <c r="DM5949" s="1"/>
    </row>
    <row r="5950" spans="68:117" ht="15" hidden="1" customHeight="1">
      <c r="BP5950" s="236">
        <f ca="1"/>
        <v>4.11944444444444</v>
      </c>
      <c r="DL5950" s="1"/>
      <c r="DM5950" s="1"/>
    </row>
    <row r="5951" spans="68:117" ht="15" hidden="1" customHeight="1">
      <c r="BP5951" s="236">
        <f ca="1"/>
        <v>4.1201388888888903</v>
      </c>
      <c r="DL5951" s="1"/>
      <c r="DM5951" s="1"/>
    </row>
    <row r="5952" spans="68:117" ht="15" hidden="1" customHeight="1">
      <c r="BP5952" s="236">
        <f ca="1"/>
        <v>4.12083333333333</v>
      </c>
      <c r="DL5952" s="1"/>
      <c r="DM5952" s="1"/>
    </row>
    <row r="5953" spans="68:117" ht="15" hidden="1" customHeight="1">
      <c r="BP5953" s="236">
        <f ca="1"/>
        <v>4.1215277777777803</v>
      </c>
      <c r="DL5953" s="1"/>
      <c r="DM5953" s="1"/>
    </row>
    <row r="5954" spans="68:117" ht="15" hidden="1" customHeight="1">
      <c r="BP5954" s="236">
        <f ca="1"/>
        <v>4.12222222222222</v>
      </c>
      <c r="DL5954" s="1"/>
      <c r="DM5954" s="1"/>
    </row>
    <row r="5955" spans="68:117" ht="15" hidden="1" customHeight="1">
      <c r="BP5955" s="236">
        <f ca="1"/>
        <v>4.1229166666666703</v>
      </c>
      <c r="DL5955" s="1"/>
      <c r="DM5955" s="1"/>
    </row>
    <row r="5956" spans="68:117" ht="15" hidden="1" customHeight="1">
      <c r="BP5956" s="236">
        <f ca="1"/>
        <v>4.12361111111111</v>
      </c>
      <c r="DL5956" s="1"/>
      <c r="DM5956" s="1"/>
    </row>
    <row r="5957" spans="68:117" ht="15" hidden="1" customHeight="1">
      <c r="BP5957" s="236">
        <f ca="1"/>
        <v>4.1243055555555603</v>
      </c>
      <c r="DL5957" s="1"/>
      <c r="DM5957" s="1"/>
    </row>
    <row r="5958" spans="68:117" ht="15" hidden="1" customHeight="1">
      <c r="BP5958" s="236">
        <f ca="1"/>
        <v>4.125</v>
      </c>
      <c r="DL5958" s="1"/>
      <c r="DM5958" s="1"/>
    </row>
    <row r="5959" spans="68:117" ht="15" hidden="1" customHeight="1">
      <c r="BP5959" s="236">
        <f ca="1"/>
        <v>4.1256944444444397</v>
      </c>
      <c r="DL5959" s="1"/>
      <c r="DM5959" s="1"/>
    </row>
    <row r="5960" spans="68:117" ht="15" hidden="1" customHeight="1">
      <c r="BP5960" s="236">
        <f ca="1"/>
        <v>4.12638888888889</v>
      </c>
      <c r="DL5960" s="1"/>
      <c r="DM5960" s="1"/>
    </row>
    <row r="5961" spans="68:117" ht="15" hidden="1" customHeight="1">
      <c r="BP5961" s="236">
        <f ca="1"/>
        <v>4.1270833333333297</v>
      </c>
      <c r="DL5961" s="1"/>
      <c r="DM5961" s="1"/>
    </row>
    <row r="5962" spans="68:117" ht="15" hidden="1" customHeight="1">
      <c r="BP5962" s="236">
        <f ca="1"/>
        <v>4.12777777777778</v>
      </c>
      <c r="DL5962" s="1"/>
      <c r="DM5962" s="1"/>
    </row>
    <row r="5963" spans="68:117" ht="15" hidden="1" customHeight="1">
      <c r="BP5963" s="236">
        <f ca="1"/>
        <v>4.1284722222222197</v>
      </c>
      <c r="DL5963" s="1"/>
      <c r="DM5963" s="1"/>
    </row>
    <row r="5964" spans="68:117" ht="15" hidden="1" customHeight="1">
      <c r="BP5964" s="236">
        <f ca="1"/>
        <v>4.12916666666667</v>
      </c>
      <c r="DL5964" s="1"/>
      <c r="DM5964" s="1"/>
    </row>
    <row r="5965" spans="68:117" ht="15" hidden="1" customHeight="1">
      <c r="BP5965" s="236">
        <f ca="1"/>
        <v>4.1298611111111097</v>
      </c>
      <c r="DL5965" s="1"/>
      <c r="DM5965" s="1"/>
    </row>
    <row r="5966" spans="68:117" ht="15" hidden="1" customHeight="1">
      <c r="BP5966" s="236">
        <f ca="1"/>
        <v>4.13055555555556</v>
      </c>
      <c r="DL5966" s="1"/>
      <c r="DM5966" s="1"/>
    </row>
    <row r="5967" spans="68:117" ht="15" hidden="1" customHeight="1">
      <c r="BP5967" s="236">
        <f ca="1"/>
        <v>4.1312499999999996</v>
      </c>
      <c r="DL5967" s="1"/>
      <c r="DM5967" s="1"/>
    </row>
    <row r="5968" spans="68:117" ht="15" hidden="1" customHeight="1">
      <c r="BP5968" s="236">
        <f ca="1"/>
        <v>4.1319444444444402</v>
      </c>
      <c r="DL5968" s="1"/>
      <c r="DM5968" s="1"/>
    </row>
    <row r="5969" spans="68:117" ht="15" hidden="1" customHeight="1">
      <c r="BP5969" s="236">
        <f ca="1"/>
        <v>4.1326388888888896</v>
      </c>
      <c r="DL5969" s="1"/>
      <c r="DM5969" s="1"/>
    </row>
    <row r="5970" spans="68:117" ht="15" hidden="1" customHeight="1">
      <c r="BP5970" s="236">
        <f ca="1"/>
        <v>4.1333333333333302</v>
      </c>
      <c r="DL5970" s="1"/>
      <c r="DM5970" s="1"/>
    </row>
    <row r="5971" spans="68:117" ht="15" hidden="1" customHeight="1">
      <c r="BP5971" s="236">
        <f ca="1"/>
        <v>4.1340277777777796</v>
      </c>
      <c r="DL5971" s="1"/>
      <c r="DM5971" s="1"/>
    </row>
    <row r="5972" spans="68:117" ht="15" hidden="1" customHeight="1">
      <c r="BP5972" s="236">
        <f ca="1"/>
        <v>4.1347222222222202</v>
      </c>
      <c r="DL5972" s="1"/>
      <c r="DM5972" s="1"/>
    </row>
    <row r="5973" spans="68:117" ht="15" hidden="1" customHeight="1">
      <c r="BP5973" s="236">
        <f ca="1"/>
        <v>4.1354166666666696</v>
      </c>
      <c r="DL5973" s="1"/>
      <c r="DM5973" s="1"/>
    </row>
    <row r="5974" spans="68:117" ht="15" hidden="1" customHeight="1">
      <c r="BP5974" s="236">
        <f ca="1"/>
        <v>4.1361111111111102</v>
      </c>
      <c r="DL5974" s="1"/>
      <c r="DM5974" s="1"/>
    </row>
    <row r="5975" spans="68:117" ht="15" hidden="1" customHeight="1">
      <c r="BP5975" s="236">
        <f ca="1"/>
        <v>4.1368055555555596</v>
      </c>
      <c r="DL5975" s="1"/>
      <c r="DM5975" s="1"/>
    </row>
    <row r="5976" spans="68:117" ht="15" hidden="1" customHeight="1">
      <c r="BP5976" s="236">
        <f ca="1"/>
        <v>4.1375000000000002</v>
      </c>
      <c r="DL5976" s="1"/>
      <c r="DM5976" s="1"/>
    </row>
    <row r="5977" spans="68:117" ht="15" hidden="1" customHeight="1">
      <c r="BP5977" s="236">
        <f ca="1"/>
        <v>4.1381944444444398</v>
      </c>
      <c r="DL5977" s="1"/>
      <c r="DM5977" s="1"/>
    </row>
    <row r="5978" spans="68:117" ht="15" hidden="1" customHeight="1">
      <c r="BP5978" s="236">
        <f ca="1"/>
        <v>4.1388888888888902</v>
      </c>
      <c r="DL5978" s="1"/>
      <c r="DM5978" s="1"/>
    </row>
    <row r="5979" spans="68:117" ht="15" hidden="1" customHeight="1">
      <c r="BP5979" s="236">
        <f ca="1"/>
        <v>4.1395833333333298</v>
      </c>
      <c r="DL5979" s="1"/>
      <c r="DM5979" s="1"/>
    </row>
    <row r="5980" spans="68:117" ht="15" hidden="1" customHeight="1">
      <c r="BP5980" s="236">
        <f ca="1"/>
        <v>4.1402777777777802</v>
      </c>
      <c r="DL5980" s="1"/>
      <c r="DM5980" s="1"/>
    </row>
    <row r="5981" spans="68:117" ht="15" hidden="1" customHeight="1">
      <c r="BP5981" s="236">
        <f ca="1"/>
        <v>4.1409722222222198</v>
      </c>
      <c r="DL5981" s="1"/>
      <c r="DM5981" s="1"/>
    </row>
    <row r="5982" spans="68:117" ht="15" hidden="1" customHeight="1">
      <c r="BP5982" s="236">
        <f ca="1"/>
        <v>4.1416666666666702</v>
      </c>
      <c r="DL5982" s="1"/>
      <c r="DM5982" s="1"/>
    </row>
    <row r="5983" spans="68:117" ht="15" hidden="1" customHeight="1">
      <c r="BP5983" s="236">
        <f ca="1"/>
        <v>4.1423611111111098</v>
      </c>
      <c r="DL5983" s="1"/>
      <c r="DM5983" s="1"/>
    </row>
    <row r="5984" spans="68:117" ht="15" hidden="1" customHeight="1">
      <c r="BP5984" s="236">
        <f ca="1"/>
        <v>4.1430555555555602</v>
      </c>
      <c r="DL5984" s="1"/>
      <c r="DM5984" s="1"/>
    </row>
    <row r="5985" spans="68:117" ht="15" hidden="1" customHeight="1">
      <c r="BP5985" s="236">
        <f ca="1"/>
        <v>4.1437499999999998</v>
      </c>
      <c r="DL5985" s="1"/>
      <c r="DM5985" s="1"/>
    </row>
    <row r="5986" spans="68:117" ht="15" hidden="1" customHeight="1">
      <c r="BP5986" s="236">
        <f ca="1"/>
        <v>4.1444444444444404</v>
      </c>
      <c r="DL5986" s="1"/>
      <c r="DM5986" s="1"/>
    </row>
    <row r="5987" spans="68:117" ht="15" hidden="1" customHeight="1">
      <c r="BP5987" s="236">
        <f ca="1"/>
        <v>4.1451388888888898</v>
      </c>
      <c r="DL5987" s="1"/>
      <c r="DM5987" s="1"/>
    </row>
    <row r="5988" spans="68:117" ht="15" hidden="1" customHeight="1">
      <c r="BP5988" s="236">
        <f ca="1"/>
        <v>4.1458333333333401</v>
      </c>
      <c r="DL5988" s="1"/>
      <c r="DM5988" s="1"/>
    </row>
    <row r="5989" spans="68:117" ht="15" hidden="1" customHeight="1">
      <c r="BP5989" s="236">
        <f ca="1"/>
        <v>4.1465277777777896</v>
      </c>
      <c r="DL5989" s="1"/>
      <c r="DM5989" s="1"/>
    </row>
    <row r="5990" spans="68:117" ht="15" hidden="1" customHeight="1">
      <c r="BP5990" s="236">
        <f ca="1"/>
        <v>4.1472222222222399</v>
      </c>
      <c r="DL5990" s="1"/>
      <c r="DM5990" s="1"/>
    </row>
    <row r="5991" spans="68:117" ht="15" hidden="1" customHeight="1">
      <c r="BP5991" s="236">
        <f ca="1"/>
        <v>4.1479166666666902</v>
      </c>
      <c r="DL5991" s="1"/>
      <c r="DM5991" s="1"/>
    </row>
    <row r="5992" spans="68:117" ht="15" hidden="1" customHeight="1">
      <c r="BP5992" s="236">
        <f ca="1"/>
        <v>4.1486111111111397</v>
      </c>
      <c r="DL5992" s="1"/>
      <c r="DM5992" s="1"/>
    </row>
    <row r="5993" spans="68:117" ht="15" hidden="1" customHeight="1">
      <c r="BP5993" s="236">
        <f ca="1"/>
        <v>4.14930555555559</v>
      </c>
      <c r="DL5993" s="1"/>
      <c r="DM5993" s="1"/>
    </row>
    <row r="5994" spans="68:117" ht="15" hidden="1" customHeight="1">
      <c r="BP5994" s="236">
        <f ca="1"/>
        <v>4.1500000000000403</v>
      </c>
      <c r="DL5994" s="1"/>
      <c r="DM5994" s="1"/>
    </row>
    <row r="5995" spans="68:117" ht="15" hidden="1" customHeight="1">
      <c r="BP5995" s="236">
        <f ca="1"/>
        <v>4.1506944444444898</v>
      </c>
      <c r="DL5995" s="1"/>
      <c r="DM5995" s="1"/>
    </row>
    <row r="5996" spans="68:117" ht="15" hidden="1" customHeight="1">
      <c r="BP5996" s="236">
        <f ca="1"/>
        <v>4.1513888888889303</v>
      </c>
      <c r="DL5996" s="1"/>
      <c r="DM5996" s="1"/>
    </row>
    <row r="5997" spans="68:117" ht="15" hidden="1" customHeight="1">
      <c r="BP5997" s="236">
        <f ca="1"/>
        <v>4.1520833333333798</v>
      </c>
      <c r="DL5997" s="1"/>
      <c r="DM5997" s="1"/>
    </row>
    <row r="5998" spans="68:117" ht="15" hidden="1" customHeight="1">
      <c r="BP5998" s="236">
        <f ca="1"/>
        <v>4.1527777777778301</v>
      </c>
      <c r="DL5998" s="1"/>
      <c r="DM5998" s="1"/>
    </row>
    <row r="5999" spans="68:117" ht="15" hidden="1" customHeight="1">
      <c r="BP5999" s="236">
        <f ca="1"/>
        <v>4.1534722222222804</v>
      </c>
      <c r="DL5999" s="1"/>
      <c r="DM5999" s="1"/>
    </row>
    <row r="6000" spans="68:117" ht="15" hidden="1" customHeight="1">
      <c r="BP6000" s="236">
        <f ca="1"/>
        <v>4.1541666666667298</v>
      </c>
      <c r="DL6000" s="1"/>
      <c r="DM6000" s="1"/>
    </row>
    <row r="6001" spans="68:117" ht="15" hidden="1" customHeight="1">
      <c r="BP6001" s="236">
        <f ca="1"/>
        <v>4.1548611111111802</v>
      </c>
      <c r="DL6001" s="1"/>
      <c r="DM6001" s="1"/>
    </row>
    <row r="6002" spans="68:117" ht="15" hidden="1" customHeight="1">
      <c r="BP6002" s="236">
        <f ca="1"/>
        <v>4.1555555555556296</v>
      </c>
      <c r="DL6002" s="1"/>
      <c r="DM6002" s="1"/>
    </row>
    <row r="6003" spans="68:117" ht="15" hidden="1" customHeight="1">
      <c r="BP6003" s="236">
        <f ca="1"/>
        <v>4.1562500000000799</v>
      </c>
      <c r="DL6003" s="1"/>
      <c r="DM6003" s="1"/>
    </row>
    <row r="6004" spans="68:117" ht="15" hidden="1" customHeight="1">
      <c r="BP6004" s="236">
        <f ca="1"/>
        <v>4.1569444444445303</v>
      </c>
      <c r="DL6004" s="1"/>
      <c r="DM6004" s="1"/>
    </row>
    <row r="6005" spans="68:117" ht="15" hidden="1" customHeight="1">
      <c r="BP6005" s="236">
        <f ca="1"/>
        <v>4.1576388888889797</v>
      </c>
      <c r="DL6005" s="1"/>
      <c r="DM6005" s="1"/>
    </row>
    <row r="6006" spans="68:117" ht="15" hidden="1" customHeight="1">
      <c r="BP6006" s="236">
        <f ca="1"/>
        <v>4.15833333333343</v>
      </c>
      <c r="DL6006" s="1"/>
      <c r="DM6006" s="1"/>
    </row>
    <row r="6007" spans="68:117" ht="15" hidden="1" customHeight="1">
      <c r="BP6007" s="236">
        <f ca="1"/>
        <v>4.1590277777778804</v>
      </c>
      <c r="DL6007" s="1"/>
      <c r="DM6007" s="1"/>
    </row>
    <row r="6008" spans="68:117" ht="15" hidden="1" customHeight="1">
      <c r="BP6008" s="236">
        <f ca="1"/>
        <v>4.1597222222223298</v>
      </c>
      <c r="DL6008" s="1"/>
      <c r="DM6008" s="1"/>
    </row>
    <row r="6009" spans="68:117" ht="15" hidden="1" customHeight="1">
      <c r="BP6009" s="236">
        <f ca="1"/>
        <v>4.1604166666667801</v>
      </c>
      <c r="DL6009" s="1"/>
      <c r="DM6009" s="1"/>
    </row>
    <row r="6010" spans="68:117" ht="15" hidden="1" customHeight="1">
      <c r="BP6010" s="236">
        <f ca="1"/>
        <v>4.1611111111112304</v>
      </c>
      <c r="DL6010" s="1"/>
      <c r="DM6010" s="1"/>
    </row>
    <row r="6011" spans="68:117" ht="15" hidden="1" customHeight="1">
      <c r="BP6011" s="236">
        <f ca="1"/>
        <v>4.1618055555556799</v>
      </c>
      <c r="DL6011" s="1"/>
      <c r="DM6011" s="1"/>
    </row>
    <row r="6012" spans="68:117" ht="15" hidden="1" customHeight="1">
      <c r="BP6012" s="236">
        <f ca="1"/>
        <v>4.1625000000001302</v>
      </c>
      <c r="DL6012" s="1"/>
      <c r="DM6012" s="1"/>
    </row>
    <row r="6013" spans="68:117" ht="15" hidden="1" customHeight="1">
      <c r="BP6013" s="236">
        <f ca="1"/>
        <v>4.1631944444445796</v>
      </c>
      <c r="DL6013" s="1"/>
      <c r="DM6013" s="1"/>
    </row>
    <row r="6014" spans="68:117" ht="15" hidden="1" customHeight="1">
      <c r="BP6014" s="236">
        <f ca="1"/>
        <v>4.1638888888890202</v>
      </c>
      <c r="DL6014" s="1"/>
      <c r="DM6014" s="1"/>
    </row>
    <row r="6015" spans="68:117" ht="15" hidden="1" customHeight="1">
      <c r="BP6015" s="236">
        <f ca="1"/>
        <v>4.1645833333334696</v>
      </c>
      <c r="DL6015" s="1"/>
      <c r="DM6015" s="1"/>
    </row>
    <row r="6016" spans="68:117" ht="15" hidden="1" customHeight="1">
      <c r="BP6016" s="236">
        <f ca="1"/>
        <v>4.16527777777792</v>
      </c>
      <c r="DL6016" s="1"/>
      <c r="DM6016" s="1"/>
    </row>
    <row r="6017" spans="68:117" ht="15" hidden="1" customHeight="1">
      <c r="BP6017" s="236">
        <f ca="1"/>
        <v>4.1659722222223703</v>
      </c>
      <c r="DL6017" s="1"/>
      <c r="DM6017" s="1"/>
    </row>
    <row r="6018" spans="68:117" ht="15" hidden="1" customHeight="1">
      <c r="BP6018" s="236">
        <f ca="1"/>
        <v>4.1666666666641996</v>
      </c>
      <c r="DL6018" s="1"/>
      <c r="DM6018" s="1"/>
    </row>
  </sheetData>
  <sheetProtection sheet="1" objects="1" scenarios="1"/>
  <dataConsolidate/>
  <mergeCells count="349">
    <mergeCell ref="AI2:AK2"/>
    <mergeCell ref="CK2:CQ2"/>
    <mergeCell ref="CS2:CY2"/>
    <mergeCell ref="DA2:DJ2"/>
    <mergeCell ref="DL2:DM2"/>
    <mergeCell ref="C3:E3"/>
    <mergeCell ref="G3:H3"/>
    <mergeCell ref="L3:N3"/>
    <mergeCell ref="P3:Q3"/>
    <mergeCell ref="S3:U3"/>
    <mergeCell ref="C2:E2"/>
    <mergeCell ref="G2:I2"/>
    <mergeCell ref="L2:Q2"/>
    <mergeCell ref="S2:X2"/>
    <mergeCell ref="Z2:AB2"/>
    <mergeCell ref="AG2:AH2"/>
    <mergeCell ref="W3:X3"/>
    <mergeCell ref="Z3:AB3"/>
    <mergeCell ref="AG3:AH3"/>
    <mergeCell ref="AI3:AK3"/>
    <mergeCell ref="CK3:CK12"/>
    <mergeCell ref="CL3:CL12"/>
    <mergeCell ref="Z4:AB4"/>
    <mergeCell ref="Z6:AB6"/>
    <mergeCell ref="DE3:DE12"/>
    <mergeCell ref="DF3:DF12"/>
    <mergeCell ref="CT3:CT12"/>
    <mergeCell ref="CU3:CU12"/>
    <mergeCell ref="CV3:CV12"/>
    <mergeCell ref="CW3:CW12"/>
    <mergeCell ref="CX3:CX12"/>
    <mergeCell ref="CY3:CY12"/>
    <mergeCell ref="CM3:CM12"/>
    <mergeCell ref="CN3:CN12"/>
    <mergeCell ref="CO3:CO12"/>
    <mergeCell ref="CP3:CP12"/>
    <mergeCell ref="CQ3:CQ12"/>
    <mergeCell ref="CS3:CS12"/>
    <mergeCell ref="DL4:DM4"/>
    <mergeCell ref="C5:D5"/>
    <mergeCell ref="G5:H5"/>
    <mergeCell ref="L5:N5"/>
    <mergeCell ref="P5:Q5"/>
    <mergeCell ref="S5:U5"/>
    <mergeCell ref="W5:X5"/>
    <mergeCell ref="Z5:AB5"/>
    <mergeCell ref="AM5:AQ6"/>
    <mergeCell ref="W6:X6"/>
    <mergeCell ref="DG3:DG12"/>
    <mergeCell ref="DH3:DH12"/>
    <mergeCell ref="DI3:DI12"/>
    <mergeCell ref="DJ3:DJ12"/>
    <mergeCell ref="C4:E4"/>
    <mergeCell ref="G4:H4"/>
    <mergeCell ref="L4:N4"/>
    <mergeCell ref="P4:Q4"/>
    <mergeCell ref="S4:U4"/>
    <mergeCell ref="W4:X4"/>
    <mergeCell ref="DA3:DA12"/>
    <mergeCell ref="DB3:DB12"/>
    <mergeCell ref="DC3:DC12"/>
    <mergeCell ref="DD3:DD12"/>
    <mergeCell ref="P7:Q8"/>
    <mergeCell ref="S7:U8"/>
    <mergeCell ref="V7:V8"/>
    <mergeCell ref="W7:X8"/>
    <mergeCell ref="Z7:AB7"/>
    <mergeCell ref="AM7:AQ8"/>
    <mergeCell ref="Z8:AB8"/>
    <mergeCell ref="B6:B8"/>
    <mergeCell ref="C6:D8"/>
    <mergeCell ref="G6:H6"/>
    <mergeCell ref="L6:N6"/>
    <mergeCell ref="P6:Q6"/>
    <mergeCell ref="S6:U6"/>
    <mergeCell ref="E7:E8"/>
    <mergeCell ref="G7:H7"/>
    <mergeCell ref="L7:N8"/>
    <mergeCell ref="O7:O8"/>
    <mergeCell ref="B9:E9"/>
    <mergeCell ref="F9:J9"/>
    <mergeCell ref="L9:AE9"/>
    <mergeCell ref="B10:B12"/>
    <mergeCell ref="C10:G11"/>
    <mergeCell ref="H10:L11"/>
    <mergeCell ref="M10:Q11"/>
    <mergeCell ref="R10:AL11"/>
    <mergeCell ref="J12:J14"/>
    <mergeCell ref="K12:K14"/>
    <mergeCell ref="U12:W12"/>
    <mergeCell ref="X12:Z12"/>
    <mergeCell ref="AA12:AC12"/>
    <mergeCell ref="AD12:AF12"/>
    <mergeCell ref="AG12:AI12"/>
    <mergeCell ref="AJ12:AL12"/>
    <mergeCell ref="L12:L14"/>
    <mergeCell ref="M12:M14"/>
    <mergeCell ref="AE13:AF13"/>
    <mergeCell ref="AG13:AG14"/>
    <mergeCell ref="AH13:AI13"/>
    <mergeCell ref="AJ13:AJ14"/>
    <mergeCell ref="C12:C14"/>
    <mergeCell ref="D12:D14"/>
    <mergeCell ref="E12:E14"/>
    <mergeCell ref="F12:F14"/>
    <mergeCell ref="G12:G14"/>
    <mergeCell ref="H12:I13"/>
    <mergeCell ref="AK13:AK14"/>
    <mergeCell ref="AZ12:AZ14"/>
    <mergeCell ref="B13:B14"/>
    <mergeCell ref="R13:R14"/>
    <mergeCell ref="S13:T13"/>
    <mergeCell ref="U13:U14"/>
    <mergeCell ref="V13:W13"/>
    <mergeCell ref="X13:X14"/>
    <mergeCell ref="Y13:Z13"/>
    <mergeCell ref="AA13:AA14"/>
    <mergeCell ref="AB13:AC13"/>
    <mergeCell ref="AT12:AT14"/>
    <mergeCell ref="AU12:AU14"/>
    <mergeCell ref="AV12:AV14"/>
    <mergeCell ref="AW12:AW14"/>
    <mergeCell ref="AX12:AX14"/>
    <mergeCell ref="AY12:AY14"/>
    <mergeCell ref="AM12:AM14"/>
    <mergeCell ref="AN12:AN14"/>
    <mergeCell ref="N12:N14"/>
    <mergeCell ref="O12:P13"/>
    <mergeCell ref="Q12:Q14"/>
    <mergeCell ref="R12:T12"/>
    <mergeCell ref="AD13:AD14"/>
    <mergeCell ref="BL13:BL14"/>
    <mergeCell ref="BM13:BM14"/>
    <mergeCell ref="BN13:BN14"/>
    <mergeCell ref="BR13:BS13"/>
    <mergeCell ref="AL13:AL14"/>
    <mergeCell ref="BB13:BB14"/>
    <mergeCell ref="BC13:BC14"/>
    <mergeCell ref="BD13:BD14"/>
    <mergeCell ref="BE13:BF13"/>
    <mergeCell ref="BG13:BH13"/>
    <mergeCell ref="AO12:AP13"/>
    <mergeCell ref="AQ12:AQ14"/>
    <mergeCell ref="AR12:AR14"/>
    <mergeCell ref="AS12:AS14"/>
    <mergeCell ref="BB10:BI12"/>
    <mergeCell ref="BK11:BN12"/>
    <mergeCell ref="BP11:BP13"/>
    <mergeCell ref="BR11:CI12"/>
    <mergeCell ref="AM10:AQ11"/>
    <mergeCell ref="AR10:AZ11"/>
    <mergeCell ref="M44:N44"/>
    <mergeCell ref="AM44:AN44"/>
    <mergeCell ref="AU44:AV44"/>
    <mergeCell ref="AY44:AZ44"/>
    <mergeCell ref="M45:N45"/>
    <mergeCell ref="AM45:AN45"/>
    <mergeCell ref="CF13:CG13"/>
    <mergeCell ref="CH13:CI13"/>
    <mergeCell ref="B43:G44"/>
    <mergeCell ref="H43:I44"/>
    <mergeCell ref="M43:N43"/>
    <mergeCell ref="R43:R44"/>
    <mergeCell ref="U43:AH44"/>
    <mergeCell ref="AI43:AI44"/>
    <mergeCell ref="AM43:AN43"/>
    <mergeCell ref="BB43:BI43"/>
    <mergeCell ref="BT13:BU13"/>
    <mergeCell ref="BV13:BW13"/>
    <mergeCell ref="BX13:BY13"/>
    <mergeCell ref="BZ13:CA13"/>
    <mergeCell ref="CB13:CC13"/>
    <mergeCell ref="CD13:CE13"/>
    <mergeCell ref="BI13:BI14"/>
    <mergeCell ref="BK13:BK14"/>
    <mergeCell ref="AK49:AN50"/>
    <mergeCell ref="AP49:AP50"/>
    <mergeCell ref="AR49:AS49"/>
    <mergeCell ref="B47:C48"/>
    <mergeCell ref="D47:O47"/>
    <mergeCell ref="P47:Q48"/>
    <mergeCell ref="S47:W47"/>
    <mergeCell ref="Y47:AG47"/>
    <mergeCell ref="D48:H48"/>
    <mergeCell ref="I48:M48"/>
    <mergeCell ref="N48:N49"/>
    <mergeCell ref="O48:O49"/>
    <mergeCell ref="S48:T48"/>
    <mergeCell ref="S52:T52"/>
    <mergeCell ref="AR52:AS52"/>
    <mergeCell ref="S53:T53"/>
    <mergeCell ref="AI53:AI54"/>
    <mergeCell ref="AJ53:AJ54"/>
    <mergeCell ref="AK53:AN54"/>
    <mergeCell ref="AR53:AS53"/>
    <mergeCell ref="AT49:AU50"/>
    <mergeCell ref="B50:C58"/>
    <mergeCell ref="S50:T50"/>
    <mergeCell ref="AR50:AS50"/>
    <mergeCell ref="S51:T51"/>
    <mergeCell ref="AI51:AI52"/>
    <mergeCell ref="AJ51:AJ52"/>
    <mergeCell ref="AK51:AN52"/>
    <mergeCell ref="AR51:AS51"/>
    <mergeCell ref="AT51:AU52"/>
    <mergeCell ref="W48:W64"/>
    <mergeCell ref="Z48:AA48"/>
    <mergeCell ref="AB48:AC48"/>
    <mergeCell ref="AI48:AU48"/>
    <mergeCell ref="B49:C49"/>
    <mergeCell ref="S49:T49"/>
    <mergeCell ref="AI49:AJ49"/>
    <mergeCell ref="AT53:AU54"/>
    <mergeCell ref="S54:T54"/>
    <mergeCell ref="AR54:AS54"/>
    <mergeCell ref="S55:T55"/>
    <mergeCell ref="Y55:AF55"/>
    <mergeCell ref="AI55:AI56"/>
    <mergeCell ref="AJ55:AJ56"/>
    <mergeCell ref="AK55:AN56"/>
    <mergeCell ref="AR55:AS55"/>
    <mergeCell ref="AT55:AU56"/>
    <mergeCell ref="S56:T56"/>
    <mergeCell ref="AR56:AS56"/>
    <mergeCell ref="S57:T57"/>
    <mergeCell ref="Y57:AC58"/>
    <mergeCell ref="AE57:AG58"/>
    <mergeCell ref="AI57:AI58"/>
    <mergeCell ref="AJ57:AJ58"/>
    <mergeCell ref="AK57:AN58"/>
    <mergeCell ref="AR57:AS57"/>
    <mergeCell ref="AT57:AU58"/>
    <mergeCell ref="S58:T58"/>
    <mergeCell ref="AR58:AS58"/>
    <mergeCell ref="B59:C60"/>
    <mergeCell ref="S59:T59"/>
    <mergeCell ref="Y59:AC60"/>
    <mergeCell ref="AI59:AI60"/>
    <mergeCell ref="AJ59:AJ60"/>
    <mergeCell ref="AK59:AN60"/>
    <mergeCell ref="AR59:AS59"/>
    <mergeCell ref="AT59:AU60"/>
    <mergeCell ref="S60:T60"/>
    <mergeCell ref="AR60:AS60"/>
    <mergeCell ref="S61:T61"/>
    <mergeCell ref="Y61:AC62"/>
    <mergeCell ref="AI61:AI62"/>
    <mergeCell ref="AJ61:AJ62"/>
    <mergeCell ref="AK61:AN62"/>
    <mergeCell ref="AR61:AS61"/>
    <mergeCell ref="AT61:AU62"/>
    <mergeCell ref="AT63:AU64"/>
    <mergeCell ref="B64:C65"/>
    <mergeCell ref="D64:E65"/>
    <mergeCell ref="F64:F65"/>
    <mergeCell ref="G64:I64"/>
    <mergeCell ref="J64:J65"/>
    <mergeCell ref="K64:M64"/>
    <mergeCell ref="N64:N65"/>
    <mergeCell ref="O64:Q65"/>
    <mergeCell ref="S64:U64"/>
    <mergeCell ref="B62:Q63"/>
    <mergeCell ref="S62:T62"/>
    <mergeCell ref="AR62:AS62"/>
    <mergeCell ref="S63:T63"/>
    <mergeCell ref="Y63:AC64"/>
    <mergeCell ref="AI63:AI64"/>
    <mergeCell ref="AJ63:AJ64"/>
    <mergeCell ref="AK63:AN64"/>
    <mergeCell ref="AR63:AS63"/>
    <mergeCell ref="AR64:AS64"/>
    <mergeCell ref="AT65:AU66"/>
    <mergeCell ref="B66:C68"/>
    <mergeCell ref="D66:D67"/>
    <mergeCell ref="F66:F67"/>
    <mergeCell ref="J66:J67"/>
    <mergeCell ref="O66:O67"/>
    <mergeCell ref="AR66:AS66"/>
    <mergeCell ref="Y67:AC68"/>
    <mergeCell ref="AI67:AI68"/>
    <mergeCell ref="AJ67:AJ68"/>
    <mergeCell ref="S65:W75"/>
    <mergeCell ref="Y65:AC66"/>
    <mergeCell ref="AI65:AI66"/>
    <mergeCell ref="AJ65:AJ66"/>
    <mergeCell ref="AK65:AN66"/>
    <mergeCell ref="AR65:AS65"/>
    <mergeCell ref="AK67:AN68"/>
    <mergeCell ref="AR67:AS67"/>
    <mergeCell ref="AT67:AU68"/>
    <mergeCell ref="D68:D69"/>
    <mergeCell ref="O68:O69"/>
    <mergeCell ref="AR68:AS68"/>
    <mergeCell ref="B69:C69"/>
    <mergeCell ref="Y69:AC70"/>
    <mergeCell ref="AI69:AI70"/>
    <mergeCell ref="AJ69:AJ70"/>
    <mergeCell ref="AK69:AN70"/>
    <mergeCell ref="AR69:AS69"/>
    <mergeCell ref="B70:Q72"/>
    <mergeCell ref="AR70:AS70"/>
    <mergeCell ref="Y71:Z72"/>
    <mergeCell ref="AA71:AA72"/>
    <mergeCell ref="AB71:AC72"/>
    <mergeCell ref="AI71:AI72"/>
    <mergeCell ref="AJ71:AJ72"/>
    <mergeCell ref="AK71:AN72"/>
    <mergeCell ref="AR71:AS71"/>
    <mergeCell ref="AT71:AU72"/>
    <mergeCell ref="AR72:AS72"/>
    <mergeCell ref="Y73:AC74"/>
    <mergeCell ref="AI73:AI74"/>
    <mergeCell ref="AJ73:AJ74"/>
    <mergeCell ref="AK73:AN74"/>
    <mergeCell ref="AR73:AS73"/>
    <mergeCell ref="AT73:AU74"/>
    <mergeCell ref="AT69:AU70"/>
    <mergeCell ref="AT75:AU76"/>
    <mergeCell ref="B76:C77"/>
    <mergeCell ref="D76:E77"/>
    <mergeCell ref="F76:F77"/>
    <mergeCell ref="G76:I76"/>
    <mergeCell ref="J76:J77"/>
    <mergeCell ref="K76:M76"/>
    <mergeCell ref="N76:N77"/>
    <mergeCell ref="O76:Q77"/>
    <mergeCell ref="AR76:AS76"/>
    <mergeCell ref="B74:Q75"/>
    <mergeCell ref="AR74:AS74"/>
    <mergeCell ref="AI75:AI76"/>
    <mergeCell ref="AJ75:AJ76"/>
    <mergeCell ref="AK75:AN76"/>
    <mergeCell ref="AR75:AS75"/>
    <mergeCell ref="S80:U80"/>
    <mergeCell ref="V80:AE80"/>
    <mergeCell ref="B81:C81"/>
    <mergeCell ref="S81:U81"/>
    <mergeCell ref="V81:AE81"/>
    <mergeCell ref="B82:Q84"/>
    <mergeCell ref="AI77:AU81"/>
    <mergeCell ref="B78:C80"/>
    <mergeCell ref="D78:D79"/>
    <mergeCell ref="F78:F79"/>
    <mergeCell ref="J78:J79"/>
    <mergeCell ref="O78:O79"/>
    <mergeCell ref="S79:U79"/>
    <mergeCell ref="V79:AE79"/>
    <mergeCell ref="D80:D81"/>
    <mergeCell ref="O80:O81"/>
  </mergeCells>
  <conditionalFormatting sqref="B15:B42 BB15:BB42">
    <cfRule type="expression" dxfId="285" priority="85">
      <formula>NOT(ISNA(MATCH("Inc",$BC15:$BI15,FALSE)))</formula>
    </cfRule>
  </conditionalFormatting>
  <conditionalFormatting sqref="B15:B42">
    <cfRule type="expression" dxfId="284" priority="86">
      <formula>NOT(ISNA(MATCH("Err",$BC15:$BI15,FALSE)))</formula>
    </cfRule>
  </conditionalFormatting>
  <conditionalFormatting sqref="B49:C49">
    <cfRule type="expression" dxfId="283" priority="45">
      <formula>OR(ISBLANK($B$49),NOT(ISNUMBER($B$49)))</formula>
    </cfRule>
  </conditionalFormatting>
  <conditionalFormatting sqref="C6">
    <cfRule type="expression" dxfId="282" priority="63">
      <formula>NOT(ISNUMBER(C6))</formula>
    </cfRule>
    <cfRule type="expression" dxfId="281" priority="53">
      <formula>AND(NOT(ISBLANK(C6)),NOT(ISNUMBER(C6)))</formula>
    </cfRule>
  </conditionalFormatting>
  <conditionalFormatting sqref="C15:C42">
    <cfRule type="expression" dxfId="280" priority="133" stopIfTrue="1">
      <formula>ISNA(VLOOKUP(C15,DutyTypes,1,FALSE))</formula>
    </cfRule>
    <cfRule type="expression" dxfId="279" priority="132" stopIfTrue="1">
      <formula>ISBLANK(C15)</formula>
    </cfRule>
    <cfRule type="expression" dxfId="278" priority="131" stopIfTrue="1">
      <formula>AND(NOT(ISERROR(SEARCH("FLY",$C15))),$BG15="Inc")</formula>
    </cfRule>
    <cfRule type="expression" dxfId="277" priority="134">
      <formula>AND(C15="LV-U/P",RP_CMS="Yes")</formula>
    </cfRule>
  </conditionalFormatting>
  <conditionalFormatting sqref="C2:D3">
    <cfRule type="expression" dxfId="276" priority="59">
      <formula>ISBLANK(C2)</formula>
    </cfRule>
  </conditionalFormatting>
  <conditionalFormatting sqref="D15:D40 D42">
    <cfRule type="expression" dxfId="275" priority="8">
      <formula>IF(ISBLANK(D15),FALSE,IF(ISNUMBER($AW15),TRUE,IF(OFFSET(D15,COUNTIF(D15:D$42,D15)-1,COLUMN($AW19)-COLUMN(D15))&gt;0,TRUE,FALSE)))</formula>
    </cfRule>
  </conditionalFormatting>
  <conditionalFormatting sqref="D15:D42">
    <cfRule type="expression" dxfId="274" priority="6" stopIfTrue="1">
      <formula>AND(NOT(ISBLANK(D15)),ISNA(VLOOKUP(D15,TripRIGListNums,1,FALSE)))</formula>
    </cfRule>
  </conditionalFormatting>
  <conditionalFormatting sqref="D41">
    <cfRule type="expression" dxfId="273" priority="143">
      <formula>IF(ISBLANK(D41),FALSE,IF(ISNUMBER($AW41),TRUE,IF(OFFSET(D41,COUNTIF(D41:D$42,D41)-1,COLUMN($AY44)-COLUMN(D41))&gt;0,TRUE,FALSE)))</formula>
    </cfRule>
  </conditionalFormatting>
  <conditionalFormatting sqref="D64">
    <cfRule type="expression" dxfId="272" priority="72">
      <formula>NOT(ISNUMBER(RP_Roll_In_CrewBaseUTC))</formula>
    </cfRule>
  </conditionalFormatting>
  <conditionalFormatting sqref="D76">
    <cfRule type="expression" dxfId="271" priority="46">
      <formula>NOT(ISNUMBER(RP_Roll_Out_CrewBaseUTC))</formula>
    </cfRule>
  </conditionalFormatting>
  <conditionalFormatting sqref="E15:F42 AJ15:AK42">
    <cfRule type="expression" dxfId="270" priority="60">
      <formula>AND(ISNUMBER(E15),E15&gt;0,ISNUMBER(F15),F15&gt;0)</formula>
    </cfRule>
  </conditionalFormatting>
  <conditionalFormatting sqref="E50:F60">
    <cfRule type="expression" dxfId="269" priority="81">
      <formula>AND(NOT(ISBLANK($D50)),NOT(ISNUMBER(E50)))</formula>
    </cfRule>
  </conditionalFormatting>
  <conditionalFormatting sqref="F66 J66">
    <cfRule type="expression" dxfId="268" priority="50">
      <formula>AND(ISBLANK(F66),ISNUMBER($D$64))</formula>
    </cfRule>
  </conditionalFormatting>
  <conditionalFormatting sqref="F69 F81">
    <cfRule type="expression" dxfId="267" priority="47">
      <formula>AND(NOT(ISBLANK(F66)),OR(NOT(ISNUMBER(F69)),F69&lt;0,F69&gt;1))</formula>
    </cfRule>
  </conditionalFormatting>
  <conditionalFormatting sqref="F78 J78">
    <cfRule type="expression" dxfId="266" priority="39">
      <formula>AND(ISBLANK(F78),ISNUMBER($D$76))</formula>
    </cfRule>
  </conditionalFormatting>
  <conditionalFormatting sqref="G4 D12 AW12">
    <cfRule type="expression" dxfId="265" priority="3">
      <formula>RP_TripDutyRIG="No"</formula>
    </cfRule>
  </conditionalFormatting>
  <conditionalFormatting sqref="G66:G69 K66:K69 G78:G81 K78:K81">
    <cfRule type="expression" dxfId="264" priority="74">
      <formula>AND(NOT(ISBLANK($F$66)),OR(ISBLANK(G66),NOT(ISNUMBER(G66)),G66&lt;0,G66&gt;1))</formula>
    </cfRule>
  </conditionalFormatting>
  <conditionalFormatting sqref="H15">
    <cfRule type="expression" dxfId="263" priority="106">
      <formula>AND(NOT(ISBLANK($R15)),$R15=RP_Roll_In_Sector,H15=RP_Roll_In_Plan_Duty)</formula>
    </cfRule>
  </conditionalFormatting>
  <conditionalFormatting sqref="H15:H42">
    <cfRule type="expression" dxfId="262" priority="125">
      <formula>AND(ISNUMBER($H15),NOT(ISNUMBER($I15)),RP_FlyDutyRIG="Yes",ISNUMBER($AV15),$AV15&gt;0,$AV15=$AX15)</formula>
    </cfRule>
    <cfRule type="expression" dxfId="261" priority="136">
      <formula>AND(ISNUMBER(H15),ISNUMBER(I15))</formula>
    </cfRule>
    <cfRule type="expression" dxfId="260" priority="135">
      <formula>AND(ISNUMBER(H15),ISNUMBER(I15))</formula>
    </cfRule>
    <cfRule type="expression" dxfId="259" priority="123">
      <formula>AND(NOT(ISNUMBER(H15)),NOT(ISNUMBER(I15)),OR(AND(ISNUMBER($AU15),$AU15&gt;0),VLOOKUP(C15,DutyTypeDetails,MATCH("Duty RIG",DutyTypeDetails_Top,FALSE),FALSE)="Yes"))</formula>
    </cfRule>
  </conditionalFormatting>
  <conditionalFormatting sqref="H42">
    <cfRule type="expression" dxfId="258" priority="107">
      <formula>AND(NOT(ISBLANK($R42)),$R42=RP_Roll_Out_Sector,H42=RP_Roll_Out_Plan_Duty)</formula>
    </cfRule>
  </conditionalFormatting>
  <conditionalFormatting sqref="H15:I42 G67:I67 K67:N67 Q67 G69:I69 K69:N69 Q69 G79:I79 K79:N79 Q79 G81:I81 K81:N81 Q81">
    <cfRule type="expression" dxfId="257" priority="23">
      <formula>RP_FlyDutyRIG="No"</formula>
    </cfRule>
  </conditionalFormatting>
  <conditionalFormatting sqref="H15:I42">
    <cfRule type="expression" dxfId="256" priority="67" stopIfTrue="1">
      <formula>AND(RP_FlyDutyRIG="No",OR(NOT(ISBLANK(H15)),H15&lt;&gt;0))</formula>
    </cfRule>
    <cfRule type="expression" dxfId="255" priority="122">
      <formula>AND(ISNUMBER(H15),$BG15&lt;&gt;"Inc",AND($AT15=0,$AL15=0))</formula>
    </cfRule>
    <cfRule type="expression" dxfId="254" priority="124">
      <formula>AND(ISNUMBER(H15),RP_FlyDutyRIG="Yes",ISNUMBER($AV15),$AV15&gt;0,AND(OR($AU15=0,NOT(ISNUMBER($AU15))),OR($AT15=0,NOT(ISNUMBER($AT15)))))</formula>
    </cfRule>
  </conditionalFormatting>
  <conditionalFormatting sqref="I4 D15:D42 AW15:AW43">
    <cfRule type="expression" dxfId="253" priority="4" stopIfTrue="1">
      <formula>AND(D4&lt;&gt;0,ISNUMBER(D4),RP_TripDutyRIG="No")</formula>
    </cfRule>
    <cfRule type="expression" dxfId="252" priority="2">
      <formula>RP_TripDutyRIG="No"</formula>
    </cfRule>
  </conditionalFormatting>
  <conditionalFormatting sqref="I15">
    <cfRule type="expression" dxfId="251" priority="108">
      <formula>AND(NOT(ISBLANK($R15)),$R15=RP_Roll_In_Sector,I15=RP_Roll_In_Actual_Duty)</formula>
    </cfRule>
  </conditionalFormatting>
  <conditionalFormatting sqref="I15:I42">
    <cfRule type="expression" dxfId="250" priority="128">
      <formula>AND(ISNUMBER(I15),I15&gt;0,ISNUMBER(J15),J15&gt;0)</formula>
    </cfRule>
    <cfRule type="expression" dxfId="249" priority="127">
      <formula>AND(ISNUMBER(I15),I15&gt;0,NOT(ISBLANK(J15)))</formula>
    </cfRule>
    <cfRule type="expression" dxfId="248" priority="121">
      <formula>AND(ISNUMBER($I15),RP_FlyDutyRIG="Yes",ISNUMBER($AV15),$AV15&gt;0,$AV15=$AX15)</formula>
    </cfRule>
    <cfRule type="expression" dxfId="247" priority="126">
      <formula>AND(RP_FlyDutyRIG="Yes",NOT(ISNUMBER(I15)),OR(AND(ISNUMBER(AU15),AU15&gt;0),VLOOKUP(C15,DutyTypeDetails,MATCH("Duty RIG",DutyTypeDetails_Top,FALSE),FALSE)="Yes"))</formula>
    </cfRule>
  </conditionalFormatting>
  <conditionalFormatting sqref="I42">
    <cfRule type="expression" dxfId="246" priority="109">
      <formula>AND(NOT(ISBLANK($R42)),$R42=RP_Roll_Out_Sector,I42=RP_Roll_Out_Actual_Duty)</formula>
    </cfRule>
  </conditionalFormatting>
  <conditionalFormatting sqref="J15:J42">
    <cfRule type="expression" dxfId="245" priority="42">
      <formula>$J15="Off SBY-D"</formula>
    </cfRule>
    <cfRule type="expression" dxfId="244" priority="43" stopIfTrue="1">
      <formula>AND(NOT(ISBLANK(J15)),ISNA(VLOOKUP(J15,DutyCalloutList,1,FALSE)))</formula>
    </cfRule>
  </conditionalFormatting>
  <conditionalFormatting sqref="J69 J81">
    <cfRule type="expression" dxfId="243" priority="73">
      <formula>AND(NOT(ISBLANK(J66)),OR(NOT(ISNUMBER(J69)),J69&lt;0,J69&gt;1))</formula>
    </cfRule>
  </conditionalFormatting>
  <conditionalFormatting sqref="J81">
    <cfRule type="expression" dxfId="242" priority="48">
      <formula>AND(ISNUMBER(#REF!),OR(ISBLANK(J81),NOT(ISNUMBER(J81)),J81&lt;0,J81&gt;1))</formula>
    </cfRule>
  </conditionalFormatting>
  <conditionalFormatting sqref="J50:K60">
    <cfRule type="expression" dxfId="241" priority="82">
      <formula>AND(NOT(ISBLANK($I50)),NOT(ISNUMBER(J50)))</formula>
    </cfRule>
  </conditionalFormatting>
  <conditionalFormatting sqref="K15:K42">
    <cfRule type="expression" dxfId="240" priority="92">
      <formula>AND(NOT(ISBLANK(K15)),NOT(ISBLANK(L15)))</formula>
    </cfRule>
    <cfRule type="expression" dxfId="239" priority="91">
      <formula>AND(NOT(ISBLANK(K15)),RP_CMS="Yes")</formula>
    </cfRule>
  </conditionalFormatting>
  <conditionalFormatting sqref="M15:N42">
    <cfRule type="expression" dxfId="238" priority="12">
      <formula>AND(VLOOKUP($C15,DutyTypeDetails,MATCH("No Event",DutyTypeDetails_Top,0),FALSE)="Yes",NOT(ISBLANK(M15)))</formula>
    </cfRule>
    <cfRule type="expression" dxfId="237" priority="93">
      <formula>OR($M15="Yes",$J15="Off SBY-D")</formula>
    </cfRule>
  </conditionalFormatting>
  <conditionalFormatting sqref="N15">
    <cfRule type="expression" dxfId="236" priority="102">
      <formula>AND(NOT(ISBLANK($N15)),$N15=RP_Roll_In_Sector,O15=RP_Roll_In_Sked_Block)</formula>
    </cfRule>
  </conditionalFormatting>
  <conditionalFormatting sqref="N15:N42 C15:C42">
    <cfRule type="expression" dxfId="235" priority="98" stopIfTrue="1">
      <formula>AND(ISBLANK($N15),OR($M15="Yes",NOT(ISERROR(SEARCH("TVL",$C15)))))</formula>
    </cfRule>
  </conditionalFormatting>
  <conditionalFormatting sqref="N15:N42">
    <cfRule type="expression" dxfId="234" priority="101">
      <formula>AND(ISBLANK(N15),OR(ISNUMBER(O15),ISNUMBER(O15)))</formula>
    </cfRule>
  </conditionalFormatting>
  <conditionalFormatting sqref="N42">
    <cfRule type="expression" dxfId="233" priority="94">
      <formula>AND(NOT(ISBLANK($N42)),$N42=RP_Roll_Out_Sector)</formula>
    </cfRule>
  </conditionalFormatting>
  <conditionalFormatting sqref="O15">
    <cfRule type="expression" dxfId="232" priority="120">
      <formula>AND(NOT(ISBLANK($N15)),$N15=RP_Roll_In_Sector,O15=RP_Roll_In_Sked_Block)</formula>
    </cfRule>
  </conditionalFormatting>
  <conditionalFormatting sqref="O15:O42 AO15:AO42">
    <cfRule type="expression" dxfId="231" priority="35">
      <formula>AND(ISBLANK(O15),NOT(ISBLANK(N15)))</formula>
    </cfRule>
    <cfRule type="expression" dxfId="230" priority="33">
      <formula>$C15="TVL-OAL"</formula>
    </cfRule>
    <cfRule type="expression" dxfId="229" priority="27">
      <formula>AND($C15&lt;&gt;"TVL-OAL",ISNUMBER(O15),ISNUMBER(P15),O15&gt;=P15)</formula>
    </cfRule>
  </conditionalFormatting>
  <conditionalFormatting sqref="O42">
    <cfRule type="expression" dxfId="228" priority="103">
      <formula>AND(NOT(ISBLANK($N42)),$N42=RP_Roll_Out_Sector,$O42=RP_Roll_Out_Sked_Block)</formula>
    </cfRule>
  </conditionalFormatting>
  <conditionalFormatting sqref="O3:P5 E6">
    <cfRule type="expression" dxfId="227" priority="62">
      <formula>RP_ProtCreditHrs="Yes"</formula>
    </cfRule>
  </conditionalFormatting>
  <conditionalFormatting sqref="O15:P42 AA50:AA54 AC50:AC54 J50:K60 E50:F60 AP51:AQ76 H15:I42 AH15:AI42 AO15:AP42 S15:T42 V15:W42 Y15:Z42 AB15:AC42 AE15:AF42 AG50:AG54 V49:V63">
    <cfRule type="expression" dxfId="226" priority="100">
      <formula>AND(NOT(ISBLANK(E15)),NOT(ISNUMBER(E15)))</formula>
    </cfRule>
  </conditionalFormatting>
  <conditionalFormatting sqref="O15:P42">
    <cfRule type="expression" dxfId="225" priority="41">
      <formula>AND(VLOOKUP($C15,DutyTypeDetails,MATCH("No Event",DutyTypeDetails_Top,0),FALSE)="Yes",NOT(ISBLANK(O15)))</formula>
    </cfRule>
  </conditionalFormatting>
  <conditionalFormatting sqref="O3:Q5">
    <cfRule type="expression" dxfId="224" priority="38">
      <formula>OR(RP_ProtCreditHrs="No",AND(ISNUMBER(RPSum_RPCredit),ISNUMBER(RP_RosteredWithRemovals),RPSUM_CreditAboveMCG&gt;=RP_RosteredWithRemovals))</formula>
    </cfRule>
  </conditionalFormatting>
  <conditionalFormatting sqref="O6:Q6">
    <cfRule type="expression" dxfId="223" priority="51">
      <formula>AND(RP_ProtCreditHrs="Yes",AND(ISNUMBER(RPSum_RPCredit),ISNUMBER(RP_RosteredWithRemovals),RPSUM_CreditAboveMCG&lt;RP_RosteredWithRemovals))</formula>
    </cfRule>
    <cfRule type="expression" dxfId="222" priority="52">
      <formula>RP_ProtCreditHrs="No"</formula>
    </cfRule>
  </conditionalFormatting>
  <conditionalFormatting sqref="O15:Q42">
    <cfRule type="expression" dxfId="221" priority="99">
      <formula>OR($M15="Yes",$J15="Off SBY-D")</formula>
    </cfRule>
  </conditionalFormatting>
  <conditionalFormatting sqref="O50:Q60">
    <cfRule type="expression" dxfId="220" priority="44">
      <formula>AND(ISNUMBER(O50),HOUR(O50)&gt;7)</formula>
    </cfRule>
  </conditionalFormatting>
  <conditionalFormatting sqref="P7">
    <cfRule type="expression" dxfId="219" priority="55">
      <formula>$P$7="Errors"</formula>
    </cfRule>
  </conditionalFormatting>
  <conditionalFormatting sqref="P15">
    <cfRule type="expression" dxfId="218" priority="95">
      <formula>AND(NOT(ISBLANK($N15)),$N15=RP_Roll_In_Sector,P15=RP_Roll_In_Act_Block)</formula>
    </cfRule>
  </conditionalFormatting>
  <conditionalFormatting sqref="P15:P42 AP15:AP42">
    <cfRule type="expression" dxfId="217" priority="31">
      <formula>AND($C15&lt;&gt;"TVL-OAL",ISNUMBER(O15),ISNUMBER(P15),P15&gt;O15)</formula>
    </cfRule>
    <cfRule type="expression" dxfId="216" priority="40">
      <formula>AND($C15="TVL-OAL",ISNUMBER(P15))</formula>
    </cfRule>
  </conditionalFormatting>
  <conditionalFormatting sqref="P15:P42">
    <cfRule type="expression" dxfId="215" priority="97" stopIfTrue="1">
      <formula>AND(NOT(ISBLANK(N15)),NOT(ISNUMBER(P15)))</formula>
    </cfRule>
  </conditionalFormatting>
  <conditionalFormatting sqref="P42">
    <cfRule type="expression" dxfId="214" priority="96">
      <formula>AND(NOT(ISBLANK($N42)),$N42=RP_Roll_Out_Sector,P42=RP_Roll_Out_Act_Block)</formula>
    </cfRule>
  </conditionalFormatting>
  <conditionalFormatting sqref="R15">
    <cfRule type="expression" dxfId="213" priority="111">
      <formula>AND(NOT(ISBLANK($R15)),$R15=RP_Roll_In_Sector)</formula>
    </cfRule>
  </conditionalFormatting>
  <conditionalFormatting sqref="R15:R42 J15:J42">
    <cfRule type="expression" dxfId="212" priority="119">
      <formula>AND($J15="Canc &lt;2hrs",OR(NOT(ISBLANK($N15)),NOT(ISBLANK($R15)),NOT(ISBLANK($U15)),NOT(ISBLANK($X15)),NOT(ISBLANK($AA15)),NOT(ISBLANK($AD15)),NOT(ISBLANK($AG15)),$AL15&lt;&gt;0,NOT(ISBLANK($AN15))))</formula>
    </cfRule>
  </conditionalFormatting>
  <conditionalFormatting sqref="R15:R42">
    <cfRule type="expression" dxfId="211" priority="112">
      <formula>AND(OR($C15="FLY",ISNUMBER(S15),ISNUMBER(T15)),ISBLANK($R15))</formula>
    </cfRule>
  </conditionalFormatting>
  <conditionalFormatting sqref="R42">
    <cfRule type="expression" dxfId="210" priority="113">
      <formula>AND(NOT(ISBLANK($R42)),$R42=RP_Roll_Out_Sector)</formula>
    </cfRule>
  </conditionalFormatting>
  <conditionalFormatting sqref="R15:AC42">
    <cfRule type="expression" dxfId="209" priority="105">
      <formula>AND(OR(NOT(ISBLANK(R15)),ISNUMBER(R15)),NOT(ISERROR(SEARCH("TVL",$C15))))</formula>
    </cfRule>
  </conditionalFormatting>
  <conditionalFormatting sqref="R15:AI42">
    <cfRule type="expression" dxfId="208" priority="104">
      <formula>AND(VLOOKUP($C15,DutyTypeDetails,MATCH("No Event",DutyTypeDetails_Top,0),FALSE)="Yes",NOT(ISBLANK(R15)))</formula>
    </cfRule>
  </conditionalFormatting>
  <conditionalFormatting sqref="S15">
    <cfRule type="expression" dxfId="207" priority="110">
      <formula>AND(NOT(ISBLANK($R15)),$R15=RP_Roll_In_Sector,S15=RP_Roll_In_Sked_Block)</formula>
    </cfRule>
  </conditionalFormatting>
  <conditionalFormatting sqref="S15:S42 V15:V42 Y15:Y42 AB15:AB42 AE15:AE42">
    <cfRule type="expression" dxfId="206" priority="30" stopIfTrue="1">
      <formula>AND(NOT(ISBLANK(R15)),NOT(ISNUMBER(S15)))</formula>
    </cfRule>
  </conditionalFormatting>
  <conditionalFormatting sqref="S42">
    <cfRule type="expression" dxfId="205" priority="114">
      <formula>AND(NOT(ISBLANK($R42)),$R42=RP_Roll_Out_Sector,S42=RP_Roll_Out_Sked_Block)</formula>
    </cfRule>
  </conditionalFormatting>
  <conditionalFormatting sqref="S15:T41 O15:P42 V15:W42 Y15:Z42 AB15:AC42 AE15:AF42 AH15:AI42 AO15:AP42 O50:Q60 Q66 Q68 Q78 Q80">
    <cfRule type="expression" dxfId="204" priority="1">
      <formula>AND(ISNUMBER(O15),O15&gt;MaxBlockCheck)</formula>
    </cfRule>
  </conditionalFormatting>
  <conditionalFormatting sqref="S49:T63">
    <cfRule type="expression" dxfId="203" priority="34">
      <formula>AND(NOT(ISBLANK(S49)),ISNA(VLOOKUP(S49,RP_Dates,1,FALSE)))</formula>
    </cfRule>
  </conditionalFormatting>
  <conditionalFormatting sqref="T15">
    <cfRule type="expression" dxfId="202" priority="115">
      <formula>AND(NOT(ISBLANK($R15)),$R15=RP_Roll_In_Sector,T15=RP_Roll_In_Act_Block)</formula>
    </cfRule>
  </conditionalFormatting>
  <conditionalFormatting sqref="T15:T42 W15:W42 Z15:Z42 AC15:AC42 AF15:AF42 AI15:AI42">
    <cfRule type="expression" dxfId="201" priority="28">
      <formula>AND(ISNUMBER(S15),ISNUMBER(T15),T15&gt;S15)</formula>
    </cfRule>
  </conditionalFormatting>
  <conditionalFormatting sqref="T42">
    <cfRule type="expression" dxfId="200" priority="116">
      <formula>AND(NOT(ISBLANK($R42)),$R42=RP_Roll_Out_Sector,T42=RP_Roll_Out_Act_Block)</formula>
    </cfRule>
  </conditionalFormatting>
  <conditionalFormatting sqref="Y50:Y54">
    <cfRule type="expression" dxfId="199" priority="14">
      <formula>AND(NOT(ISBLANK(Y50)),COUNTIF(TripRIGListNums,"#1")&gt;1)</formula>
    </cfRule>
  </conditionalFormatting>
  <conditionalFormatting sqref="Y57">
    <cfRule type="expression" dxfId="198" priority="21">
      <formula>NOT(ISNA(MATCH("Err",BC47:BI47,FALSE)))</formula>
    </cfRule>
    <cfRule type="expression" dxfId="197" priority="22">
      <formula>NOT(ISNA(MATCH("Inc",BC47:BI47,FALSE)))</formula>
    </cfRule>
  </conditionalFormatting>
  <conditionalFormatting sqref="Y59">
    <cfRule type="expression" dxfId="196" priority="17">
      <formula>AND(NOT(ISBLANK(Y59)),NOT(ISBLANK(Z59)))</formula>
    </cfRule>
  </conditionalFormatting>
  <conditionalFormatting sqref="Y61">
    <cfRule type="expression" dxfId="195" priority="20">
      <formula>AND(NOT(ISBLANK(Y61)),NOT(ISBLANK(Z61)))</formula>
    </cfRule>
  </conditionalFormatting>
  <conditionalFormatting sqref="Y63 Y65">
    <cfRule type="expression" dxfId="194" priority="19">
      <formula>AND(NOT(ISBLANK(Y63)),NOT(ISBLANK(Z63)))</formula>
    </cfRule>
  </conditionalFormatting>
  <conditionalFormatting sqref="Y73">
    <cfRule type="expression" dxfId="193" priority="18">
      <formula>AND(NOT(ISBLANK(Y73)),NOT(ISBLANK(Z73)))</formula>
    </cfRule>
  </conditionalFormatting>
  <conditionalFormatting sqref="Z50:AC54 AE50:AE54">
    <cfRule type="expression" dxfId="192" priority="83">
      <formula>AND(ISBLANK(Z50),NOT(ISBLANK($Y50)))</formula>
    </cfRule>
  </conditionalFormatting>
  <conditionalFormatting sqref="Z50:AC54">
    <cfRule type="expression" dxfId="191" priority="78">
      <formula>AND(ISNUMBER($Z$50),ISNUMBER($AA$50),ISNUMBER($AB$50),ISNUMBER($AC$50),($AB$50+$AC$50)-($Z$50+$AA$50)&lt;=0)</formula>
    </cfRule>
  </conditionalFormatting>
  <conditionalFormatting sqref="AA50:AA54 AC50:AC54">
    <cfRule type="expression" dxfId="190" priority="13">
      <formula>AA50&gt;1</formula>
    </cfRule>
  </conditionalFormatting>
  <conditionalFormatting sqref="AC3:AE5 AC7:AE8">
    <cfRule type="expression" dxfId="189" priority="69">
      <formula>AC3="Yes"</formula>
    </cfRule>
    <cfRule type="expression" dxfId="188" priority="68">
      <formula>AC3="No"</formula>
    </cfRule>
  </conditionalFormatting>
  <conditionalFormatting sqref="AC6:AE6">
    <cfRule type="expression" dxfId="187" priority="10">
      <formula>AC6="No"</formula>
    </cfRule>
    <cfRule type="expression" dxfId="186" priority="11">
      <formula>AC6="Yes"</formula>
    </cfRule>
  </conditionalFormatting>
  <conditionalFormatting sqref="AD15:AD42 AG15:AG42 N15:N42 R15:R42 U15:U42 X15:X42 AA15:AA42 AN15:AN42">
    <cfRule type="expression" dxfId="185" priority="32">
      <formula>AND(N15&lt;&gt;"",ISNA(VLOOKUP(N15,RP_Trips_Sectors,1,FALSE)))</formula>
    </cfRule>
  </conditionalFormatting>
  <conditionalFormatting sqref="AD15:AD42 AG15:AG42 U15:U42 X15:X42 AA15:AA42 AN15:AN42">
    <cfRule type="expression" dxfId="184" priority="57">
      <formula>AND(ISBLANK(U15),OR(ISNUMBER(V15),ISNUMBER(W15)))</formula>
    </cfRule>
  </conditionalFormatting>
  <conditionalFormatting sqref="AD15:AI42">
    <cfRule type="expression" dxfId="183" priority="24">
      <formula>AND(OR(NOT(ISBLANK(AD15)),ISNUMBER(AD15)),NOT(ISERROR(SEARCH("TVL",$C15))))</formula>
    </cfRule>
  </conditionalFormatting>
  <conditionalFormatting sqref="AE3:AE8">
    <cfRule type="expression" dxfId="182" priority="54">
      <formula>NOT(AC3=AE3)</formula>
    </cfRule>
  </conditionalFormatting>
  <conditionalFormatting sqref="AE15:AE42 AH15:AH42 S15:S42 V15:V42 Y15:Y42 AB15:AB42">
    <cfRule type="expression" dxfId="181" priority="29">
      <formula>AND(ISNUMBER(S15),ISNUMBER(T15),S15&gt;=T15)</formula>
    </cfRule>
  </conditionalFormatting>
  <conditionalFormatting sqref="AF15:AF42 AI15:AI42 T15:T42 W15:W42 Z15:Z42 AC15:AC42">
    <cfRule type="expression" dxfId="180" priority="25" stopIfTrue="1">
      <formula>AND(NOT(ISBLANK(R15)),NOT(ISNUMBER(T15)))</formula>
    </cfRule>
  </conditionalFormatting>
  <conditionalFormatting sqref="AG50:AG54">
    <cfRule type="expression" dxfId="179" priority="7">
      <formula>AND(ISNUMBER(AF50),ISNUMBER(AG50),AF50&lt;AG50)</formula>
    </cfRule>
  </conditionalFormatting>
  <conditionalFormatting sqref="AH15:AH42">
    <cfRule type="expression" dxfId="178" priority="66">
      <formula>AND(NOT(ISBLANK(AG15)),NOT(ISNUMBER(AH15)))</formula>
    </cfRule>
  </conditionalFormatting>
  <conditionalFormatting sqref="AI51:AJ76">
    <cfRule type="expression" dxfId="177" priority="16">
      <formula>ISNUMBER(AI51)</formula>
    </cfRule>
  </conditionalFormatting>
  <conditionalFormatting sqref="AK15:AK42">
    <cfRule type="expression" dxfId="176" priority="71">
      <formula>AND($C15="FLT",NOT(ISNUMBER($H15)))</formula>
    </cfRule>
    <cfRule type="expression" dxfId="175" priority="70">
      <formula>AND($C$15="FLT",ISNUMBER(H15),NOT(ISNUMBER(I15)))</formula>
    </cfRule>
  </conditionalFormatting>
  <conditionalFormatting sqref="AM15:AP42">
    <cfRule type="expression" dxfId="174" priority="117">
      <formula>AND(VLOOKUP($C15,DutyTypeDetails,MATCH("No Event",DutyTypeDetails_Top,0),FALSE)="Yes",NOT(ISBLANK(AM15)))</formula>
    </cfRule>
  </conditionalFormatting>
  <conditionalFormatting sqref="AM15:AQ42">
    <cfRule type="expression" dxfId="173" priority="118">
      <formula>OR($AM15="Yes",$J15="Off SBY-D")</formula>
    </cfRule>
  </conditionalFormatting>
  <conditionalFormatting sqref="AP15:AP42">
    <cfRule type="expression" dxfId="172" priority="49" stopIfTrue="1">
      <formula>AND(NOT(ISBLANK(AN15)),NOT(ISNUMBER(AP15)))</formula>
    </cfRule>
  </conditionalFormatting>
  <conditionalFormatting sqref="AP51:AR51 AP53:AR53 AP55:AR55 AP57:AR57 AP59:AR59 AP61:AR61 AP63:AR63 AP65:AR65 AP67:AR67 AP69:AR69 AP71:AR71 AP73:AR73 AP75:AR75">
    <cfRule type="expression" dxfId="171" priority="79">
      <formula>AND(ISNUMBER($AI51),ISNUMBER($AJ51),NOT(ISNUMBER(AP51)))</formula>
    </cfRule>
  </conditionalFormatting>
  <conditionalFormatting sqref="AP52:AR52 AP54:AR54 AP56:AR56 AP58:AR58 AP60:AR60 AP62:AR62 AP64:AR64 AP66:AR66 AP68:AR68 AP70:AR70 AP72:AR72 AP74:AR74 AP76:AR76">
    <cfRule type="expression" dxfId="170" priority="80">
      <formula>AND(ISNUMBER($AI51),ISNUMBER($AJ51),NOT(ISNUMBER(AP52)))</formula>
    </cfRule>
  </conditionalFormatting>
  <conditionalFormatting sqref="AR15">
    <cfRule type="expression" dxfId="169" priority="36">
      <formula>AND(ISNUMBER(RP_RollInCredit))</formula>
    </cfRule>
  </conditionalFormatting>
  <conditionalFormatting sqref="AR15:AR42">
    <cfRule type="expression" dxfId="168" priority="87" stopIfTrue="1">
      <formula>NOT(ISERR(SEARCH("Err",_xlfn.TEXTJOIN("",TRUE,$BC15:$BI15))))</formula>
    </cfRule>
    <cfRule type="expression" dxfId="167" priority="89">
      <formula>NOT(ISNA(MATCH("Inc",$BC15:$BI15,FALSE)))</formula>
    </cfRule>
    <cfRule type="expression" dxfId="166" priority="88">
      <formula>NOT(ISNA(MATCH("Err",$BC15:$BI15,FALSE)))</formula>
    </cfRule>
  </conditionalFormatting>
  <conditionalFormatting sqref="AR42">
    <cfRule type="expression" dxfId="165" priority="37">
      <formula>AND(ISNUMBER(RP_RollOutCredit))</formula>
    </cfRule>
  </conditionalFormatting>
  <conditionalFormatting sqref="AS43:AY43 S15:S42 V15:V42 Y15:Y42 AB15:AB42 AE15:AE42 AH15:AH42 O15:P45 AO15:AP45 S44 AJ44:AK44">
    <cfRule type="expression" dxfId="164" priority="26">
      <formula>ISNUMBER(O15)</formula>
    </cfRule>
  </conditionalFormatting>
  <conditionalFormatting sqref="AT15:AT43">
    <cfRule type="expression" dxfId="163" priority="58">
      <formula>RP_PaidPax="No"</formula>
    </cfRule>
  </conditionalFormatting>
  <conditionalFormatting sqref="AT51:AU76">
    <cfRule type="expression" dxfId="162" priority="15">
      <formula>AT51&lt;0</formula>
    </cfRule>
  </conditionalFormatting>
  <conditionalFormatting sqref="AU44">
    <cfRule type="expression" dxfId="161" priority="56">
      <formula>ISNUMBER(AU44)</formula>
    </cfRule>
  </conditionalFormatting>
  <conditionalFormatting sqref="AV15:AV42">
    <cfRule type="expression" dxfId="160" priority="129">
      <formula>AND(RP_FlyDutyRIG="Yes",ISNUMBER($AV15),$AV15&gt;0,$AV15=$AX15)</formula>
    </cfRule>
    <cfRule type="expression" dxfId="159" priority="130">
      <formula>AV15&gt;SUM(AT15:AU15)</formula>
    </cfRule>
    <cfRule type="expression" dxfId="158" priority="5">
      <formula>OR(AND(ISNUMBER($AV15),$AV15&gt;0),AND(ISNUMBER($AW15),$AW15&gt;0))</formula>
    </cfRule>
  </conditionalFormatting>
  <conditionalFormatting sqref="AX44">
    <cfRule type="expression" dxfId="157" priority="9">
      <formula>ISNUMBER(AX44)</formula>
    </cfRule>
  </conditionalFormatting>
  <conditionalFormatting sqref="AZ15:AZ42">
    <cfRule type="expression" dxfId="156" priority="90">
      <formula>AND(ISNUMBER(AZ15),AZ15&gt;0,ISNUMBER(#REF!),#REF!&gt;0)</formula>
    </cfRule>
  </conditionalFormatting>
  <conditionalFormatting sqref="BB15:BB42 B15:B42">
    <cfRule type="expression" dxfId="155" priority="84" stopIfTrue="1">
      <formula>NOT(ISERR(SEARCH("Err",_xlfn.TEXTJOIN("",TRUE,$BC15:$BI15))))</formula>
    </cfRule>
  </conditionalFormatting>
  <conditionalFormatting sqref="BB15:BB42">
    <cfRule type="expression" dxfId="154" priority="77">
      <formula>NOT(ISNA(MATCH("Inc",DF15:DK15,FALSE)))</formula>
    </cfRule>
    <cfRule type="expression" dxfId="153" priority="76">
      <formula>NOT(ISNA(MATCH("Err",DF15:DK15,FALSE)))</formula>
    </cfRule>
    <cfRule type="expression" dxfId="152" priority="75" stopIfTrue="1">
      <formula>NOT(ISERR(SEARCH("Err",_xlfn.TEXTJOIN("",TRUE,DF15:DK15))))</formula>
    </cfRule>
  </conditionalFormatting>
  <conditionalFormatting sqref="BC15:BI42 BB43">
    <cfRule type="expression" dxfId="151" priority="65">
      <formula>BB15="Ok"</formula>
    </cfRule>
    <cfRule type="expression" dxfId="150" priority="64">
      <formula>(BB15="Err")</formula>
    </cfRule>
    <cfRule type="expression" dxfId="149" priority="61">
      <formula>BB15="Inc"</formula>
    </cfRule>
  </conditionalFormatting>
  <conditionalFormatting sqref="BR44:BT44">
    <cfRule type="expression" dxfId="148" priority="138">
      <formula>NOT(ISNA(MATCH("Inc",$BC44:$BI44,FALSE)))</formula>
    </cfRule>
    <cfRule type="expression" dxfId="147" priority="139" stopIfTrue="1">
      <formula>NOT(ISERR(SEARCH("Err",_xlfn.TEXTJOIN("",TRUE,DV44:EA44))))</formula>
    </cfRule>
    <cfRule type="expression" dxfId="146" priority="140">
      <formula>NOT(ISNA(MATCH("Err",DV44:EA44,FALSE)))</formula>
    </cfRule>
    <cfRule type="expression" dxfId="145" priority="141">
      <formula>NOT(ISNA(MATCH("Inc",DV44:EA44,FALSE)))</formula>
    </cfRule>
    <cfRule type="expression" dxfId="144" priority="137" stopIfTrue="1">
      <formula>NOT(ISERR(SEARCH("Err",_xlfn.TEXTJOIN("",TRUE,$BC44:$BI44))))</formula>
    </cfRule>
  </conditionalFormatting>
  <dataValidations count="59">
    <dataValidation type="list" allowBlank="1" showInputMessage="1" showErrorMessage="1" sqref="AD3:AD8" xr:uid="{2D58E2FE-E7BE-405D-A72E-B34D1FECA490}">
      <formula1>SpcYesNo</formula1>
    </dataValidation>
    <dataValidation type="list" allowBlank="1" showInputMessage="1" sqref="AR51:AR76" xr:uid="{F66100E1-7B72-46D8-BC56-3D9C294C33A3}">
      <formula1>$W$7</formula1>
    </dataValidation>
    <dataValidation type="list" allowBlank="1" showInputMessage="1" showErrorMessage="1" errorTitle="Cancelled Accomodation" error="Click Yes (or No or leave it blank) if a Cancelled Accomodation payment is owed." sqref="K15:L42" xr:uid="{E187D189-7F1B-4003-961F-FBD05260523F}">
      <formula1>SpcYes</formula1>
    </dataValidation>
    <dataValidation type="list" allowBlank="1" showInputMessage="1" showErrorMessage="1" errorTitle="Duty Error" error="You must select from the list (or leave blank until you enter data)." sqref="D15:D42" xr:uid="{05886E44-19EC-408B-8095-D15B34400CEE}">
      <formula1>TripRIGListNums</formula1>
    </dataValidation>
    <dataValidation type="list" allowBlank="1" showInputMessage="1" showErrorMessage="1" sqref="AE50:AE54" xr:uid="{6E9D8EF8-3D39-46DB-906F-2EFABC77095B}">
      <formula1>Trip_Rig</formula1>
    </dataValidation>
    <dataValidation type="list" allowBlank="1" showInputMessage="1" showErrorMessage="1" sqref="AC50:AC54" xr:uid="{21770964-D27C-4BEB-AE44-7A5885AEDA4D}">
      <formula1>UTC_1</formula1>
    </dataValidation>
    <dataValidation type="list" allowBlank="1" showInputMessage="1" showErrorMessage="1" sqref="AA50:AA54" xr:uid="{78349BF2-C96F-4151-9CD3-63E1A45B1027}">
      <formula1>UTC_5</formula1>
    </dataValidation>
    <dataValidation type="list" allowBlank="1" showInputMessage="1" showErrorMessage="1" sqref="Z50:Z54 AB50:AB54" xr:uid="{4AC1EEEA-21A1-4FF7-ABDF-413225ECF9FE}">
      <formula1>TAFB_Dates</formula1>
    </dataValidation>
    <dataValidation type="list" allowBlank="1" showInputMessage="1" showErrorMessage="1" sqref="Y50:Y54" xr:uid="{09988E87-6B4D-49FA-9156-DBC86C6F4F68}">
      <formula1>"#1,#2,#3,#4,#5,#6"</formula1>
    </dataValidation>
    <dataValidation type="list" allowBlank="1" showInputMessage="1" sqref="AQ51:AQ76" xr:uid="{FBFAC526-08E3-49D2-89E6-CDC39774995A}">
      <formula1>RP_Pay</formula1>
    </dataValidation>
    <dataValidation type="list" allowBlank="1" showInputMessage="1" sqref="AP51:AP76" xr:uid="{B03F09BB-5726-4C42-9E22-481760F64672}">
      <formula1>RPSum_RPCredit</formula1>
    </dataValidation>
    <dataValidation type="list" allowBlank="1" showInputMessage="1" showErrorMessage="1" sqref="AJ51:AJ76" xr:uid="{BE398712-656A-4B4F-8BE5-8E69D714CC7F}">
      <formula1>Change_RPDates</formula1>
    </dataValidation>
    <dataValidation type="list" allowBlank="1" showInputMessage="1" showErrorMessage="1" sqref="AI51:AI76" xr:uid="{AFDDEF83-29C6-47BA-A2ED-E504168CA1A7}">
      <formula1>Change_Dates</formula1>
    </dataValidation>
    <dataValidation type="list" allowBlank="1" showInputMessage="1" showErrorMessage="1" sqref="S49:T63" xr:uid="{FE272059-5630-479A-825B-5AE62001F5A2}">
      <formula1>RP_Dates</formula1>
    </dataValidation>
    <dataValidation type="list" allowBlank="1" showInputMessage="1" sqref="AN15:AN42 R15:R42 U15:U42 X15:X42 AA15:AA42 AD15:AD42 AG15:AG42 N15:N42" xr:uid="{622DDA51-3E87-4A37-8E55-18386BE4E83A}">
      <formula1>RP_Trips_Sectors</formula1>
    </dataValidation>
    <dataValidation type="list" allowBlank="1" showInputMessage="1" sqref="H20" xr:uid="{31EB0CC0-00BB-4D40-9268-2A0B5C84D444}">
      <formula1>IF(ISNUMBER(BU20),BU20,INDIRECT(BU20))</formula1>
    </dataValidation>
    <dataValidation type="list" allowBlank="1" showInputMessage="1" sqref="H15:I19 H21:I42" xr:uid="{0E5F10B0-6C82-4839-9D6C-A173AAB987D9}">
      <formula1>IF(ISNUMBER(BT15),BT15,INDIRECT(BT15))</formula1>
    </dataValidation>
    <dataValidation type="list" allowBlank="1" showInputMessage="1" sqref="V55" xr:uid="{72A08414-B04F-4699-8335-D80762BEC86D}">
      <formula1>RP_LostCR07_List</formula1>
    </dataValidation>
    <dataValidation type="list" allowBlank="1" showInputMessage="1" sqref="V56" xr:uid="{34442D6F-8C9B-462C-A591-C08F5AC84E0D}">
      <formula1>RP_LostCR08_List</formula1>
    </dataValidation>
    <dataValidation type="list" allowBlank="1" showInputMessage="1" sqref="V57:V62" xr:uid="{4ACB3538-685C-4B4B-869E-80FF9DA16443}">
      <formula1>RP_LostCR09_List</formula1>
    </dataValidation>
    <dataValidation type="list" allowBlank="1" showInputMessage="1" sqref="V63" xr:uid="{33EC8292-2D44-4623-A355-66C3EB7BE88B}">
      <formula1>RP_LostCR10_List</formula1>
    </dataValidation>
    <dataValidation type="list" allowBlank="1" showInputMessage="1" sqref="V54" xr:uid="{1D4996B8-2985-4F6E-BE95-84455CB4A100}">
      <formula1>RP_LostCR06_List</formula1>
    </dataValidation>
    <dataValidation type="list" allowBlank="1" showInputMessage="1" sqref="V53" xr:uid="{977D38AA-10C0-4B64-A2E5-0A860966268D}">
      <formula1>RP_LostCR05_List</formula1>
    </dataValidation>
    <dataValidation type="list" allowBlank="1" showInputMessage="1" sqref="V52" xr:uid="{382E9D4D-92F4-4E53-8111-B8947922780B}">
      <formula1>RP_LostCR04_List</formula1>
    </dataValidation>
    <dataValidation type="list" allowBlank="1" showInputMessage="1" sqref="V51" xr:uid="{E7AD71AF-DF3B-456C-9654-3EB440DEBB83}">
      <formula1>RP_LostCR03_List</formula1>
    </dataValidation>
    <dataValidation type="list" allowBlank="1" showInputMessage="1" sqref="V50" xr:uid="{56C442C7-928E-4428-AFC6-C814BEF5BE10}">
      <formula1>RP_LostCR02_List</formula1>
    </dataValidation>
    <dataValidation type="list" allowBlank="1" showInputMessage="1" sqref="V49" xr:uid="{F5E2EB4B-E854-45A1-AAE3-759F12816D83}">
      <formula1>RP_LostCR01_List</formula1>
    </dataValidation>
    <dataValidation type="list" allowBlank="1" showInputMessage="1" sqref="C6 E6" xr:uid="{804DF45D-71D5-42FB-925C-C4949DD90A76}">
      <formula1>RP_PubCRHrs</formula1>
    </dataValidation>
    <dataValidation type="list" allowBlank="1" showInputMessage="1" sqref="K81" xr:uid="{21349F20-80F2-4EA6-A4E7-53D4CE69C153}">
      <formula1>RP_Roll_Out_Actual_Duty_Off_Local_List</formula1>
    </dataValidation>
    <dataValidation type="list" allowBlank="1" showInputMessage="1" sqref="K80" xr:uid="{40AB930E-5E7A-491E-B431-1521BD0E9ED9}">
      <formula1>RP_Roll_Out_Actual_Block_In_Local_List</formula1>
    </dataValidation>
    <dataValidation type="list" allowBlank="1" showInputMessage="1" sqref="K79" xr:uid="{431BCEC4-A319-4A70-B1F9-AE861EBECC9A}">
      <formula1>RP_Roll_Out_Sked_Duty_Off_Local_List</formula1>
    </dataValidation>
    <dataValidation type="list" allowBlank="1" showInputMessage="1" sqref="K78" xr:uid="{699E4B4B-CB99-4B3F-A2BE-04D9B586332F}">
      <formula1>RP_Roll_Out_Sked_Block_In_Local_List</formula1>
    </dataValidation>
    <dataValidation type="list" allowBlank="1" showInputMessage="1" sqref="G81" xr:uid="{35FC37F3-CD80-46FA-9473-99E9866D87A9}">
      <formula1>RP_Roll_Out_Actual_Duty_On_Local_List</formula1>
    </dataValidation>
    <dataValidation type="list" allowBlank="1" showInputMessage="1" showErrorMessage="1" sqref="G80" xr:uid="{06CE01D2-1B4B-4680-A82A-81E35DEE48BB}">
      <formula1>RP_Roll_Out_Actual_Block_Out_Local_List</formula1>
    </dataValidation>
    <dataValidation type="list" allowBlank="1" showInputMessage="1" sqref="G79" xr:uid="{3BD8F845-C6C3-44AA-B0CB-66167D76D42B}">
      <formula1>RP_Roll_Out_Sked_Duty_On_Local_List</formula1>
    </dataValidation>
    <dataValidation type="list" allowBlank="1" showInputMessage="1" sqref="K69" xr:uid="{742638EA-6F10-4E7D-B860-EA90613ED4C7}">
      <formula1>RP_Roll_In_Actual_Duty_Off_Local_List</formula1>
    </dataValidation>
    <dataValidation type="list" allowBlank="1" showInputMessage="1" sqref="G69" xr:uid="{97D8282E-582F-4E78-952F-1D6CB3DDDD55}">
      <formula1>RP_Roll_In_Actual_Duty_On_Local_List</formula1>
    </dataValidation>
    <dataValidation type="list" allowBlank="1" showInputMessage="1" sqref="K68" xr:uid="{86F49CF0-2CA6-4A37-ADDE-82A631BC80E7}">
      <formula1>RP_Roll_In_Actual_Block_In_Local_List</formula1>
    </dataValidation>
    <dataValidation type="list" allowBlank="1" showInputMessage="1" sqref="G67" xr:uid="{8752C035-3FDB-4EC9-A3C7-BCE62F5563A8}">
      <formula1>RP_Roll_In_Sked_Duty_On_Local_List</formula1>
    </dataValidation>
    <dataValidation type="list" allowBlank="1" showInputMessage="1" showErrorMessage="1" sqref="G66 G78" xr:uid="{DF44F91E-C97D-4B19-ACAE-A7FB06862E72}">
      <formula1>Local_5</formula1>
    </dataValidation>
    <dataValidation type="list" allowBlank="1" showInputMessage="1" sqref="K66" xr:uid="{79C58118-C7EE-4C01-90C7-EACB3C7E1302}">
      <formula1>RP_Roll_In_Sked_Block_In_Local_List</formula1>
    </dataValidation>
    <dataValidation type="list" allowBlank="1" showInputMessage="1" showErrorMessage="1" errorTitle="Duty Callout / Cancelled Callout" error="You must choose an option from the list." sqref="J15:J42" xr:uid="{AFAB5062-BB31-417B-ADD1-99473F2CE8B8}">
      <formula1>DutyCalloutList</formula1>
    </dataValidation>
    <dataValidation type="list" allowBlank="1" showInputMessage="1" showErrorMessage="1" sqref="G68" xr:uid="{721F26FA-555C-49BB-BF84-47C3F2E449A7}">
      <formula1>RP_Roll_In_Actual_Block_Out_Local_List</formula1>
    </dataValidation>
    <dataValidation type="list" allowBlank="1" showInputMessage="1" sqref="K67" xr:uid="{63CB0B3B-565A-4CD8-AA9B-CE751B664B80}">
      <formula1>RP_Roll_In_Sked_Duty_Off_Local_List</formula1>
    </dataValidation>
    <dataValidation type="list" allowBlank="1" showInputMessage="1" sqref="AO15:AP42" xr:uid="{07542476-A40D-48D0-99E4-12EA36A4D358}">
      <formula1>IF(ISNUMBER(CH15),CH15,INDIRECT(CH15))</formula1>
    </dataValidation>
    <dataValidation type="list" allowBlank="1" showInputMessage="1" sqref="AH15:AI42" xr:uid="{B248B645-22A1-4C6D-A2AF-19F5CCF81763}">
      <formula1>IF(ISNUMBER(CF15),CF15,INDIRECT(CF15))</formula1>
    </dataValidation>
    <dataValidation type="list" allowBlank="1" showInputMessage="1" sqref="AE15:AF42" xr:uid="{8CE8B3AB-3D51-47F2-AE63-7DCCF916A1A3}">
      <formula1>IF(ISNUMBER(CD15),CD15,INDIRECT(CD15))</formula1>
    </dataValidation>
    <dataValidation type="list" allowBlank="1" showInputMessage="1" sqref="AB15:AC42" xr:uid="{DE85E84D-4299-49A1-8033-0D0901F98DF8}">
      <formula1>IF(ISNUMBER(CB15),CB15,INDIRECT(CB15))</formula1>
    </dataValidation>
    <dataValidation type="list" allowBlank="1" showInputMessage="1" sqref="Y15:Z42" xr:uid="{6E88C695-B1AB-4563-8010-107BEEC60AE3}">
      <formula1>IF(ISNUMBER(BZ15),BZ15,INDIRECT(BZ15))</formula1>
    </dataValidation>
    <dataValidation type="list" allowBlank="1" showInputMessage="1" sqref="V15:W42" xr:uid="{BB8A5479-AD2D-4227-BB71-CF7CBE800459}">
      <formula1>IF(ISNUMBER(BX15),BX15,INDIRECT(BX15))</formula1>
    </dataValidation>
    <dataValidation type="list" allowBlank="1" showInputMessage="1" sqref="S15:T42 O15:P42" xr:uid="{E20441C3-5E78-4881-908E-77455F539654}">
      <formula1>IF(ISNUMBER(BR15),BR15,INDIRECT(BR15))</formula1>
    </dataValidation>
    <dataValidation type="list" errorStyle="warning" allowBlank="1" showErrorMessage="1" errorTitle="Crew Home Base UTC Offset" error="You must select/enter one of the UTC Offsets from the list." sqref="B49:C49" xr:uid="{70FD8300-0A53-44A7-88A4-9E7CD6863A7E}">
      <formula1>UTC</formula1>
    </dataValidation>
    <dataValidation type="list" allowBlank="1" showInputMessage="1" showErrorMessage="1" sqref="M15:M42 AM15:AM42" xr:uid="{E573DFB8-FC62-446A-827C-D4AEF4697C01}">
      <formula1>SpcYes</formula1>
    </dataValidation>
    <dataValidation type="list" errorStyle="warning" allowBlank="1" showErrorMessage="1" errorTitle="Station UTC Offset" error="You must select/enter one of the UTC Offsets from the list." sqref="E50:E60 J50:J60 D76:E77 D64:E65 J81 F81 F69 J69" xr:uid="{1043895F-4679-4A9E-A379-709FF7953DB9}">
      <formula1>UTC</formula1>
    </dataValidation>
    <dataValidation type="list" allowBlank="1" showInputMessage="1" sqref="K50:K60 F50:F60" xr:uid="{CAC7C7CF-5B96-44D2-94E2-EC4494C1FAC8}">
      <formula1>UTC_1</formula1>
    </dataValidation>
    <dataValidation type="list" allowBlank="1" showInputMessage="1" sqref="N50:N60 I50:I60 D50:D60 F66 F78 J78 J66" xr:uid="{DA707026-14F3-4769-9720-9F7E47E13100}">
      <formula1>Airports_IATA</formula1>
    </dataValidation>
    <dataValidation type="list" allowBlank="1" showInputMessage="1" showErrorMessage="1" sqref="C2:E2" xr:uid="{A1CB1493-776D-4A09-9B83-3C5F164FDC2B}">
      <formula1>RPList_Left</formula1>
    </dataValidation>
    <dataValidation type="list" allowBlank="1" showInputMessage="1" showErrorMessage="1" errorTitle="Duty Error" error="You must select from the list (or leave blank until you enter data)." sqref="C15:C42" xr:uid="{DDA06526-A168-43DE-B6EA-B01C5330BA84}">
      <formula1>DutyTypes</formula1>
    </dataValidation>
    <dataValidation type="list" allowBlank="1" showInputMessage="1" showErrorMessage="1" errorTitle="Role" error="You must choose a Role from the list provided. This determines MCG, Houry Rate, etc." sqref="C3:D3" xr:uid="{9AF8A3C4-FDE1-415E-9460-CD9A5EF8FCBA}">
      <formula1>EBAVAR_Data_Left</formula1>
    </dataValidation>
  </dataValidations>
  <printOptions horizontalCentered="1" verticalCentered="1"/>
  <pageMargins left="0.23622047244094491" right="0.23622047244094491" top="0.74803149606299213" bottom="0.74803149606299213" header="0.31496062992125984" footer="0.31496062992125984"/>
  <pageSetup paperSize="9" scale="30" orientation="landscape"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1FF05-EAC2-4277-A95A-CE29B7E89AAD}">
  <sheetPr codeName="Sheet1"/>
  <dimension ref="B1:EC6005"/>
  <sheetViews>
    <sheetView showGridLines="0" zoomScale="80" zoomScaleNormal="80" workbookViewId="0"/>
  </sheetViews>
  <sheetFormatPr defaultColWidth="9" defaultRowHeight="14.25"/>
  <cols>
    <col min="1" max="1" width="1.59765625" style="1" customWidth="1"/>
    <col min="2" max="2" width="10.59765625" style="1" customWidth="1"/>
    <col min="3" max="5" width="11.59765625" style="1" customWidth="1"/>
    <col min="6" max="6" width="10.59765625" style="1" customWidth="1"/>
    <col min="7" max="9" width="6.59765625" style="1" customWidth="1"/>
    <col min="10" max="11" width="9.59765625" style="1" customWidth="1"/>
    <col min="12" max="12" width="18.59765625" style="1" customWidth="1"/>
    <col min="13" max="13" width="1.59765625" style="1" customWidth="1"/>
    <col min="14" max="14" width="52.59765625" style="1" customWidth="1"/>
    <col min="15" max="15" width="9.59765625" style="1" customWidth="1"/>
    <col min="16" max="16" width="7.59765625" style="1" customWidth="1"/>
    <col min="17" max="18" width="10.59765625" style="1" customWidth="1"/>
    <col min="19" max="19" width="6.59765625" style="1" customWidth="1"/>
    <col min="20" max="20" width="1.59765625" style="1" customWidth="1"/>
    <col min="21" max="21" width="34.265625" style="1" bestFit="1" customWidth="1"/>
    <col min="22" max="22" width="11.59765625" style="1" customWidth="1"/>
    <col min="23" max="23" width="10.59765625" style="1" customWidth="1"/>
    <col min="24" max="24" width="11.59765625" style="1" customWidth="1"/>
    <col min="25" max="25" width="10.59765625" style="1" customWidth="1"/>
    <col min="26" max="26" width="1.59765625" style="1" customWidth="1"/>
    <col min="27" max="27" width="38.59765625" style="1" customWidth="1"/>
    <col min="28" max="28" width="13.59765625" style="1" customWidth="1"/>
    <col min="29" max="29" width="1.59765625" style="1" customWidth="1"/>
    <col min="30" max="30" width="16.59765625" style="1" customWidth="1"/>
    <col min="31" max="31" width="7.59765625" style="1" customWidth="1"/>
    <col min="32" max="35" width="10.59765625" style="1" customWidth="1"/>
    <col min="36" max="36" width="1.59765625" style="1" customWidth="1"/>
    <col min="37" max="40" width="9" style="1" customWidth="1"/>
    <col min="41" max="41" width="12.6640625" style="1" customWidth="1"/>
    <col min="42" max="42" width="12.265625" style="1" customWidth="1"/>
    <col min="43" max="51" width="9" style="1" customWidth="1"/>
    <col min="52" max="52" width="1.59765625" style="1" customWidth="1"/>
    <col min="53" max="53" width="9" style="1"/>
    <col min="54" max="54" width="20.59765625" style="1" customWidth="1"/>
    <col min="55" max="56" width="9.53125" style="1" customWidth="1"/>
    <col min="57" max="58" width="10.59765625" style="1" customWidth="1"/>
    <col min="59" max="59" width="1.59765625" style="1" customWidth="1"/>
    <col min="60" max="16384" width="9" style="1"/>
  </cols>
  <sheetData>
    <row r="1" spans="2:133" ht="14.25" customHeight="1">
      <c r="B1" s="419" t="s">
        <v>177</v>
      </c>
      <c r="C1" s="419"/>
      <c r="D1" s="419"/>
      <c r="E1" s="419"/>
      <c r="F1" s="419"/>
      <c r="G1" s="419"/>
      <c r="H1" s="419"/>
      <c r="I1" s="419"/>
      <c r="J1" s="419"/>
      <c r="K1" s="419"/>
      <c r="L1" s="419"/>
      <c r="M1" s="12"/>
      <c r="N1" s="366" t="s">
        <v>226</v>
      </c>
      <c r="O1" s="366"/>
      <c r="P1" s="366"/>
      <c r="Q1" s="366"/>
      <c r="R1" s="366"/>
      <c r="S1" s="366"/>
      <c r="T1" s="12"/>
      <c r="U1" s="366" t="s">
        <v>216</v>
      </c>
      <c r="V1" s="366"/>
      <c r="W1" s="366"/>
      <c r="X1" s="366"/>
      <c r="Y1" s="366"/>
      <c r="Z1" s="12"/>
      <c r="AA1" s="419" t="s">
        <v>245</v>
      </c>
      <c r="AB1" s="419"/>
      <c r="AC1" s="12"/>
      <c r="AD1" s="419" t="s">
        <v>243</v>
      </c>
      <c r="AE1" s="419"/>
      <c r="AF1" s="419"/>
      <c r="AG1" s="419"/>
      <c r="AH1" s="419"/>
      <c r="AI1" s="419"/>
      <c r="AJ1" s="12"/>
      <c r="AK1" s="366" t="s">
        <v>2</v>
      </c>
      <c r="AL1" s="366" t="s">
        <v>423</v>
      </c>
      <c r="AM1" s="366" t="s">
        <v>530</v>
      </c>
      <c r="AN1" s="366" t="s">
        <v>531</v>
      </c>
      <c r="AO1" s="366" t="s">
        <v>395</v>
      </c>
      <c r="AP1" s="366" t="s">
        <v>13</v>
      </c>
      <c r="AQ1" s="366" t="s">
        <v>109</v>
      </c>
      <c r="AR1" s="366" t="s">
        <v>111</v>
      </c>
      <c r="AS1" s="366" t="s">
        <v>103</v>
      </c>
      <c r="AT1" s="366" t="s">
        <v>105</v>
      </c>
      <c r="AU1" s="366" t="s">
        <v>548</v>
      </c>
      <c r="AV1" s="6" t="s">
        <v>745</v>
      </c>
      <c r="AW1" s="366" t="s">
        <v>256</v>
      </c>
      <c r="AX1" s="366" t="s">
        <v>269</v>
      </c>
      <c r="AY1" s="366" t="s">
        <v>274</v>
      </c>
      <c r="BA1" s="419" t="s">
        <v>289</v>
      </c>
      <c r="BB1" s="419"/>
      <c r="BC1" s="419"/>
      <c r="BD1" s="419"/>
      <c r="BE1" s="419"/>
      <c r="BF1" s="419"/>
      <c r="BH1" s="419" t="s">
        <v>654</v>
      </c>
      <c r="BI1" s="419"/>
      <c r="BJ1" s="419"/>
      <c r="BK1" s="419"/>
      <c r="BL1" s="419"/>
      <c r="BM1" s="419"/>
      <c r="BN1" s="419"/>
      <c r="BO1" s="419"/>
      <c r="BP1" s="419"/>
      <c r="BQ1" s="419"/>
      <c r="BR1" s="419"/>
      <c r="BS1" s="419"/>
      <c r="BT1" s="419"/>
      <c r="BU1" s="419"/>
      <c r="BV1" s="419"/>
      <c r="BW1" s="419"/>
      <c r="BX1" s="419"/>
      <c r="BY1" s="419"/>
      <c r="BZ1" s="419"/>
      <c r="CA1" s="419"/>
      <c r="CB1" s="419"/>
      <c r="CC1" s="419"/>
      <c r="CD1" s="419"/>
      <c r="CE1" s="419"/>
      <c r="CF1" s="419"/>
      <c r="CG1" s="419"/>
      <c r="CH1" s="419"/>
      <c r="CI1" s="419"/>
      <c r="CJ1" s="419"/>
      <c r="CK1" s="419"/>
      <c r="CL1" s="419"/>
      <c r="CM1" s="419"/>
      <c r="CN1" s="419"/>
      <c r="CO1" s="419"/>
      <c r="CP1" s="419"/>
      <c r="CQ1" s="419"/>
      <c r="CR1" s="419"/>
      <c r="CS1" s="419"/>
      <c r="CT1" s="419"/>
      <c r="CU1" s="419"/>
      <c r="CV1" s="419"/>
      <c r="CW1" s="419"/>
      <c r="CX1" s="419"/>
      <c r="CY1" s="419"/>
      <c r="CZ1" s="419"/>
      <c r="DA1" s="419"/>
      <c r="DB1" s="419"/>
      <c r="DC1" s="419"/>
      <c r="DD1" s="419"/>
      <c r="DE1" s="419"/>
      <c r="DF1" s="419"/>
      <c r="DG1" s="419"/>
      <c r="DH1" s="419"/>
      <c r="DI1" s="419"/>
      <c r="DJ1" s="419"/>
      <c r="DK1" s="419"/>
      <c r="DL1" s="419"/>
      <c r="DM1" s="419"/>
      <c r="DN1" s="419"/>
      <c r="DO1" s="419"/>
      <c r="DP1" s="419"/>
      <c r="DQ1" s="419"/>
      <c r="DR1" s="419"/>
      <c r="DS1" s="419"/>
      <c r="DT1" s="419"/>
      <c r="DU1" s="419"/>
      <c r="DV1" s="419"/>
      <c r="DW1" s="419"/>
      <c r="DX1" s="419"/>
      <c r="DY1" s="419"/>
      <c r="DZ1" s="419"/>
      <c r="EA1" s="419"/>
      <c r="EB1" s="419"/>
      <c r="EC1" s="419"/>
    </row>
    <row r="2" spans="2:133">
      <c r="B2" s="419"/>
      <c r="C2" s="419"/>
      <c r="D2" s="419"/>
      <c r="E2" s="419"/>
      <c r="F2" s="419"/>
      <c r="G2" s="419"/>
      <c r="H2" s="419"/>
      <c r="I2" s="419"/>
      <c r="J2" s="419"/>
      <c r="K2" s="419"/>
      <c r="L2" s="419"/>
      <c r="M2" s="12"/>
      <c r="N2" s="366"/>
      <c r="O2" s="366"/>
      <c r="P2" s="366"/>
      <c r="Q2" s="366"/>
      <c r="R2" s="366"/>
      <c r="S2" s="366"/>
      <c r="T2" s="12"/>
      <c r="U2" s="366"/>
      <c r="V2" s="366"/>
      <c r="W2" s="366"/>
      <c r="X2" s="366"/>
      <c r="Y2" s="366"/>
      <c r="Z2" s="12"/>
      <c r="AA2" s="419"/>
      <c r="AB2" s="419"/>
      <c r="AC2" s="12"/>
      <c r="AD2" s="419"/>
      <c r="AE2" s="419"/>
      <c r="AF2" s="419"/>
      <c r="AG2" s="419"/>
      <c r="AH2" s="419"/>
      <c r="AI2" s="419"/>
      <c r="AJ2" s="12"/>
      <c r="AK2" s="656"/>
      <c r="AL2" s="656"/>
      <c r="AM2" s="656"/>
      <c r="AN2" s="656"/>
      <c r="AO2" s="474"/>
      <c r="AP2" s="656"/>
      <c r="AQ2" s="656"/>
      <c r="AR2" s="656"/>
      <c r="AS2" s="656"/>
      <c r="AT2" s="656"/>
      <c r="AU2" s="474"/>
      <c r="AV2" s="274" t="s">
        <v>743</v>
      </c>
      <c r="AW2" s="474"/>
      <c r="AX2" s="656"/>
      <c r="AY2" s="656"/>
      <c r="BA2" s="419"/>
      <c r="BB2" s="419"/>
      <c r="BC2" s="419"/>
      <c r="BD2" s="419"/>
      <c r="BE2" s="419"/>
      <c r="BF2" s="419"/>
      <c r="BH2" s="419" t="str">
        <f>SUBSTITUTE($B4," ","")</f>
        <v>RP22-08</v>
      </c>
      <c r="BI2" s="419"/>
      <c r="BJ2" s="419" t="str">
        <f>SUBSTITUTE(B5," ","")</f>
        <v>RP22-09</v>
      </c>
      <c r="BK2" s="419"/>
      <c r="BL2" s="419" t="str">
        <f>SUBSTITUTE(B6," ","")</f>
        <v>RP22-10</v>
      </c>
      <c r="BM2" s="419"/>
      <c r="BN2" s="419" t="str">
        <f>SUBSTITUTE(B7," ","")</f>
        <v>RP22-11</v>
      </c>
      <c r="BO2" s="419"/>
      <c r="BP2" s="419" t="str">
        <f>SUBSTITUTE(B8," ","")</f>
        <v>RP22-12</v>
      </c>
      <c r="BQ2" s="419"/>
      <c r="BR2" s="419" t="str">
        <f>SUBSTITUTE(B9," ","")</f>
        <v>RP22-13</v>
      </c>
      <c r="BS2" s="419"/>
      <c r="BT2" s="419" t="str">
        <f>SUBSTITUTE(B10," ","")</f>
        <v>RP23-01</v>
      </c>
      <c r="BU2" s="419"/>
      <c r="BV2" s="419" t="str">
        <f>SUBSTITUTE(B11," ","")</f>
        <v>RP23-02</v>
      </c>
      <c r="BW2" s="419"/>
      <c r="BX2" s="419" t="str">
        <f>SUBSTITUTE(B12," ","")</f>
        <v>RP23-03</v>
      </c>
      <c r="BY2" s="419"/>
      <c r="BZ2" s="419" t="str">
        <f>SUBSTITUTE(B13," ","")</f>
        <v>RP23-04</v>
      </c>
      <c r="CA2" s="419"/>
      <c r="CB2" s="419" t="str">
        <f>SUBSTITUTE(B14," ","")</f>
        <v>RP23-05</v>
      </c>
      <c r="CC2" s="419"/>
      <c r="CD2" s="419" t="str">
        <f>SUBSTITUTE(B15," ","")</f>
        <v>RP23-06</v>
      </c>
      <c r="CE2" s="419"/>
      <c r="CF2" s="419" t="str">
        <f>SUBSTITUTE(B16," ","")</f>
        <v>RP23-07</v>
      </c>
      <c r="CG2" s="419"/>
      <c r="CH2" s="419" t="str">
        <f>SUBSTITUTE(B17," ","")</f>
        <v>RP23-08</v>
      </c>
      <c r="CI2" s="419"/>
      <c r="CJ2" s="419" t="str">
        <f>SUBSTITUTE(B18," ","")</f>
        <v>RP23-09</v>
      </c>
      <c r="CK2" s="419"/>
      <c r="CL2" s="419" t="str">
        <f>SUBSTITUTE(B19," ","")</f>
        <v>RP23-10</v>
      </c>
      <c r="CM2" s="419"/>
      <c r="CN2" s="419" t="str">
        <f>SUBSTITUTE(B20," ","")</f>
        <v>RP23-11</v>
      </c>
      <c r="CO2" s="419"/>
      <c r="CP2" s="419" t="str">
        <f>SUBSTITUTE(B21," ","")</f>
        <v>RP23-12</v>
      </c>
      <c r="CQ2" s="419"/>
      <c r="CR2" s="419" t="str">
        <f>SUBSTITUTE(B22," ","")</f>
        <v>RP23-13</v>
      </c>
      <c r="CS2" s="419"/>
      <c r="CT2" s="419" t="str">
        <f>SUBSTITUTE(B23," ","")</f>
        <v>RP24-01</v>
      </c>
      <c r="CU2" s="419"/>
      <c r="CV2" s="419" t="str">
        <f>SUBSTITUTE(B24," ","")</f>
        <v>RP24-02</v>
      </c>
      <c r="CW2" s="419"/>
      <c r="CX2" s="419" t="str">
        <f>SUBSTITUTE(B25," ","")</f>
        <v>RP24-03</v>
      </c>
      <c r="CY2" s="419"/>
      <c r="CZ2" s="419" t="str">
        <f>SUBSTITUTE(B26," ","")</f>
        <v>RP24-04</v>
      </c>
      <c r="DA2" s="419"/>
      <c r="DB2" s="419" t="str">
        <f>SUBSTITUTE(B27," ","")</f>
        <v>RP24-05</v>
      </c>
      <c r="DC2" s="419"/>
      <c r="DD2" s="419" t="str">
        <f>SUBSTITUTE(B28," ","")</f>
        <v>RP24-06</v>
      </c>
      <c r="DE2" s="419"/>
      <c r="DF2" s="419" t="str">
        <f>SUBSTITUTE(B29," ","")</f>
        <v>RP24-07</v>
      </c>
      <c r="DG2" s="419"/>
      <c r="DH2" s="419" t="str">
        <f>SUBSTITUTE(B30," ","")</f>
        <v>RP24-08</v>
      </c>
      <c r="DI2" s="419"/>
      <c r="DJ2" s="419" t="str">
        <f>SUBSTITUTE(B31," ","")</f>
        <v>RP24-09</v>
      </c>
      <c r="DK2" s="419"/>
      <c r="DL2" s="419" t="str">
        <f>SUBSTITUTE(B32," ","")</f>
        <v>RP24-10</v>
      </c>
      <c r="DM2" s="419"/>
      <c r="DN2" s="419" t="str">
        <f>SUBSTITUTE(B33," ","")</f>
        <v>RP24-11</v>
      </c>
      <c r="DO2" s="419"/>
      <c r="DP2" s="419" t="str">
        <f>SUBSTITUTE(B34," ","")</f>
        <v>RP24-12</v>
      </c>
      <c r="DQ2" s="419"/>
      <c r="DR2" s="419" t="str">
        <f>SUBSTITUTE(B35," ","")</f>
        <v>RP24-13</v>
      </c>
      <c r="DS2" s="419"/>
      <c r="DT2" s="419" t="str">
        <f>SUBSTITUTE(B36," ","")</f>
        <v>RP24-14</v>
      </c>
      <c r="DU2" s="419"/>
      <c r="DV2" s="419" t="str">
        <f>SUBSTITUTE(B37," ","")</f>
        <v>RP25-01</v>
      </c>
      <c r="DW2" s="419"/>
      <c r="DX2" s="419" t="str">
        <f>SUBSTITUTE(B38," ","")</f>
        <v>RP25-01</v>
      </c>
      <c r="DY2" s="419"/>
      <c r="DZ2" s="419" t="str">
        <f>SUBSTITUTE(B39," ","")</f>
        <v>RP25-02</v>
      </c>
      <c r="EA2" s="419"/>
      <c r="EB2" s="419" t="str">
        <f>SUBSTITUTE(B40," ","")</f>
        <v>RP25-03</v>
      </c>
      <c r="EC2" s="419"/>
    </row>
    <row r="3" spans="2:133" ht="27">
      <c r="B3" s="8" t="s">
        <v>178</v>
      </c>
      <c r="C3" s="8" t="s">
        <v>179</v>
      </c>
      <c r="D3" s="8" t="s">
        <v>197</v>
      </c>
      <c r="E3" s="8" t="s">
        <v>202</v>
      </c>
      <c r="F3" s="8" t="s">
        <v>499</v>
      </c>
      <c r="G3" s="8" t="s">
        <v>805</v>
      </c>
      <c r="H3" s="8" t="s">
        <v>415</v>
      </c>
      <c r="I3" s="8" t="s">
        <v>199</v>
      </c>
      <c r="J3" s="8" t="s">
        <v>508</v>
      </c>
      <c r="K3" s="8" t="s">
        <v>212</v>
      </c>
      <c r="L3" s="8" t="s">
        <v>201</v>
      </c>
      <c r="M3" s="12"/>
      <c r="N3" s="8" t="s">
        <v>147</v>
      </c>
      <c r="O3" s="8" t="s">
        <v>114</v>
      </c>
      <c r="P3" s="8" t="s">
        <v>283</v>
      </c>
      <c r="Q3" s="8" t="s">
        <v>768</v>
      </c>
      <c r="R3" s="8" t="s">
        <v>769</v>
      </c>
      <c r="S3" s="8" t="s">
        <v>198</v>
      </c>
      <c r="T3" s="12"/>
      <c r="U3" s="8" t="s">
        <v>144</v>
      </c>
      <c r="V3" s="8" t="s">
        <v>146</v>
      </c>
      <c r="W3" s="8" t="s">
        <v>769</v>
      </c>
      <c r="X3" s="8" t="s">
        <v>770</v>
      </c>
      <c r="Y3" s="8" t="s">
        <v>768</v>
      </c>
      <c r="Z3" s="12"/>
      <c r="AA3" s="8" t="s">
        <v>107</v>
      </c>
      <c r="AB3" s="8" t="s">
        <v>108</v>
      </c>
      <c r="AC3" s="12"/>
      <c r="AD3" s="8" t="s">
        <v>123</v>
      </c>
      <c r="AE3" s="8" t="s">
        <v>126</v>
      </c>
      <c r="AF3" s="16" t="s">
        <v>134</v>
      </c>
      <c r="AG3" s="16" t="s">
        <v>136</v>
      </c>
      <c r="AH3" s="16" t="s">
        <v>137</v>
      </c>
      <c r="AI3" s="8" t="s">
        <v>135</v>
      </c>
      <c r="AJ3" s="12"/>
      <c r="AK3" s="4" t="s">
        <v>3</v>
      </c>
      <c r="AL3" s="4" t="s">
        <v>424</v>
      </c>
      <c r="AM3" s="4" t="s">
        <v>532</v>
      </c>
      <c r="AN3" s="4" t="s">
        <v>533</v>
      </c>
      <c r="AO3" s="4"/>
      <c r="AP3" s="4" t="s">
        <v>14</v>
      </c>
      <c r="AQ3" s="4" t="s">
        <v>110</v>
      </c>
      <c r="AR3" s="4" t="s">
        <v>112</v>
      </c>
      <c r="AS3" s="4" t="s">
        <v>104</v>
      </c>
      <c r="AT3" s="4" t="s">
        <v>106</v>
      </c>
      <c r="AU3" s="4" t="s">
        <v>549</v>
      </c>
      <c r="AV3" s="4" t="s">
        <v>746</v>
      </c>
      <c r="AW3" s="4" t="s">
        <v>399</v>
      </c>
      <c r="AX3" s="4" t="s">
        <v>270</v>
      </c>
      <c r="AY3" s="4" t="s">
        <v>273</v>
      </c>
      <c r="BA3" s="5" t="s">
        <v>96</v>
      </c>
      <c r="BB3" s="5" t="s">
        <v>392</v>
      </c>
      <c r="BC3" s="5" t="s">
        <v>393</v>
      </c>
      <c r="BD3" s="5" t="s">
        <v>394</v>
      </c>
      <c r="BE3" s="5" t="s">
        <v>287</v>
      </c>
      <c r="BF3" s="5" t="s">
        <v>288</v>
      </c>
      <c r="BH3" s="5" t="s">
        <v>398</v>
      </c>
      <c r="BI3" s="5" t="s">
        <v>1</v>
      </c>
      <c r="BJ3" s="5" t="s">
        <v>398</v>
      </c>
      <c r="BK3" s="5" t="s">
        <v>1</v>
      </c>
      <c r="BL3" s="5" t="s">
        <v>398</v>
      </c>
      <c r="BM3" s="5" t="s">
        <v>1</v>
      </c>
      <c r="BN3" s="5" t="s">
        <v>398</v>
      </c>
      <c r="BO3" s="5" t="s">
        <v>1</v>
      </c>
      <c r="BP3" s="5" t="s">
        <v>398</v>
      </c>
      <c r="BQ3" s="5" t="s">
        <v>1</v>
      </c>
      <c r="BR3" s="5" t="s">
        <v>398</v>
      </c>
      <c r="BS3" s="5" t="s">
        <v>1</v>
      </c>
      <c r="BT3" s="5" t="s">
        <v>398</v>
      </c>
      <c r="BU3" s="5" t="s">
        <v>1</v>
      </c>
      <c r="BV3" s="5" t="s">
        <v>398</v>
      </c>
      <c r="BW3" s="5" t="s">
        <v>1</v>
      </c>
      <c r="BX3" s="5" t="s">
        <v>398</v>
      </c>
      <c r="BY3" s="5" t="s">
        <v>1</v>
      </c>
      <c r="BZ3" s="5" t="s">
        <v>398</v>
      </c>
      <c r="CA3" s="5" t="s">
        <v>1</v>
      </c>
      <c r="CB3" s="5" t="s">
        <v>398</v>
      </c>
      <c r="CC3" s="5" t="s">
        <v>1</v>
      </c>
      <c r="CD3" s="5" t="s">
        <v>398</v>
      </c>
      <c r="CE3" s="5" t="s">
        <v>1</v>
      </c>
      <c r="CF3" s="5" t="s">
        <v>398</v>
      </c>
      <c r="CG3" s="5" t="s">
        <v>1</v>
      </c>
      <c r="CH3" s="5" t="s">
        <v>398</v>
      </c>
      <c r="CI3" s="5" t="s">
        <v>1</v>
      </c>
      <c r="CJ3" s="5" t="s">
        <v>398</v>
      </c>
      <c r="CK3" s="5" t="s">
        <v>1</v>
      </c>
      <c r="CL3" s="5" t="s">
        <v>398</v>
      </c>
      <c r="CM3" s="5" t="s">
        <v>1</v>
      </c>
      <c r="CN3" s="5" t="s">
        <v>398</v>
      </c>
      <c r="CO3" s="5" t="s">
        <v>1</v>
      </c>
      <c r="CP3" s="5" t="s">
        <v>398</v>
      </c>
      <c r="CQ3" s="5" t="s">
        <v>1</v>
      </c>
      <c r="CR3" s="5" t="s">
        <v>398</v>
      </c>
      <c r="CS3" s="5" t="s">
        <v>1</v>
      </c>
      <c r="CT3" s="5" t="s">
        <v>398</v>
      </c>
      <c r="CU3" s="5" t="s">
        <v>1</v>
      </c>
      <c r="CV3" s="5" t="s">
        <v>398</v>
      </c>
      <c r="CW3" s="5" t="s">
        <v>1</v>
      </c>
      <c r="CX3" s="5" t="s">
        <v>398</v>
      </c>
      <c r="CY3" s="5" t="s">
        <v>1</v>
      </c>
      <c r="CZ3" s="5" t="s">
        <v>398</v>
      </c>
      <c r="DA3" s="5" t="s">
        <v>1</v>
      </c>
      <c r="DB3" s="5" t="s">
        <v>398</v>
      </c>
      <c r="DC3" s="5" t="s">
        <v>1</v>
      </c>
      <c r="DD3" s="5" t="s">
        <v>398</v>
      </c>
      <c r="DE3" s="5" t="s">
        <v>1</v>
      </c>
      <c r="DF3" s="5" t="s">
        <v>398</v>
      </c>
      <c r="DG3" s="5" t="s">
        <v>1</v>
      </c>
      <c r="DH3" s="5" t="s">
        <v>398</v>
      </c>
      <c r="DI3" s="5" t="s">
        <v>1</v>
      </c>
      <c r="DJ3" s="5" t="s">
        <v>398</v>
      </c>
      <c r="DK3" s="5" t="s">
        <v>1</v>
      </c>
      <c r="DL3" s="5" t="s">
        <v>398</v>
      </c>
      <c r="DM3" s="5" t="s">
        <v>1</v>
      </c>
      <c r="DN3" s="5" t="s">
        <v>398</v>
      </c>
      <c r="DO3" s="5" t="s">
        <v>1</v>
      </c>
      <c r="DP3" s="5" t="s">
        <v>398</v>
      </c>
      <c r="DQ3" s="5" t="s">
        <v>1</v>
      </c>
      <c r="DR3" s="5" t="s">
        <v>398</v>
      </c>
      <c r="DS3" s="5" t="s">
        <v>1</v>
      </c>
      <c r="DT3" s="5" t="s">
        <v>398</v>
      </c>
      <c r="DU3" s="5" t="s">
        <v>1</v>
      </c>
      <c r="DV3" s="5" t="s">
        <v>398</v>
      </c>
      <c r="DW3" s="5" t="s">
        <v>1</v>
      </c>
      <c r="DX3" s="5" t="s">
        <v>398</v>
      </c>
      <c r="DY3" s="5" t="s">
        <v>1</v>
      </c>
      <c r="DZ3" s="5" t="s">
        <v>398</v>
      </c>
      <c r="EA3" s="5" t="s">
        <v>1</v>
      </c>
      <c r="EB3" s="5" t="s">
        <v>398</v>
      </c>
      <c r="EC3" s="5" t="s">
        <v>1</v>
      </c>
    </row>
    <row r="4" spans="2:133">
      <c r="B4" s="2" t="s">
        <v>180</v>
      </c>
      <c r="C4" s="37">
        <v>43291</v>
      </c>
      <c r="D4" s="37">
        <f>C4+27</f>
        <v>43318</v>
      </c>
      <c r="E4" s="37">
        <v>44798</v>
      </c>
      <c r="F4" s="37" t="s">
        <v>116</v>
      </c>
      <c r="G4" s="37" t="s">
        <v>116</v>
      </c>
      <c r="H4" s="37" t="s">
        <v>116</v>
      </c>
      <c r="I4" s="37" t="s">
        <v>116</v>
      </c>
      <c r="J4" s="37" t="s">
        <v>115</v>
      </c>
      <c r="K4" s="37" t="s">
        <v>115</v>
      </c>
      <c r="L4" s="2" t="s">
        <v>136</v>
      </c>
      <c r="M4" s="12"/>
      <c r="N4" s="2"/>
      <c r="O4" s="2"/>
      <c r="P4" s="2"/>
      <c r="Q4" s="53"/>
      <c r="R4" s="53"/>
      <c r="S4" s="2"/>
      <c r="T4" s="12"/>
      <c r="U4" s="18"/>
      <c r="V4" s="30"/>
      <c r="W4" s="19"/>
      <c r="X4" s="19"/>
      <c r="Y4" s="19"/>
      <c r="Z4" s="12"/>
      <c r="AA4" s="10" t="s">
        <v>118</v>
      </c>
      <c r="AB4" s="11">
        <v>0.5</v>
      </c>
      <c r="AC4" s="12"/>
      <c r="AD4" s="18" t="s">
        <v>127</v>
      </c>
      <c r="AE4" s="19">
        <f>64.5/24</f>
        <v>2.6875</v>
      </c>
      <c r="AF4" s="17">
        <f>AF5</f>
        <v>269</v>
      </c>
      <c r="AG4" s="17">
        <f>AG5</f>
        <v>270</v>
      </c>
      <c r="AH4" s="17">
        <f>AH5</f>
        <v>274</v>
      </c>
      <c r="AI4" s="17">
        <f>AI5</f>
        <v>280</v>
      </c>
      <c r="AJ4" s="12"/>
      <c r="AK4" s="3"/>
      <c r="AL4" s="3"/>
      <c r="AM4" s="224"/>
      <c r="AN4" s="224"/>
      <c r="AO4" s="3"/>
      <c r="AP4" s="73"/>
      <c r="AQ4" s="3"/>
      <c r="AR4" s="3"/>
      <c r="AS4" s="3"/>
      <c r="AT4" s="3"/>
      <c r="AU4" s="3"/>
      <c r="AV4" s="3"/>
      <c r="AW4" s="338" t="s">
        <v>256</v>
      </c>
      <c r="AX4" s="15"/>
      <c r="AY4" s="15"/>
      <c r="BA4" s="2"/>
      <c r="BB4" s="15"/>
      <c r="BC4" s="71"/>
      <c r="BD4" s="71"/>
      <c r="BE4" s="2"/>
      <c r="BF4" s="2"/>
      <c r="BH4" s="2"/>
      <c r="BI4" s="250"/>
      <c r="BJ4" s="2"/>
      <c r="BK4" s="250"/>
      <c r="BL4" s="2"/>
      <c r="BM4" s="250"/>
      <c r="BN4" s="2"/>
      <c r="BO4" s="250"/>
      <c r="BP4" s="2"/>
      <c r="BQ4" s="250"/>
      <c r="BR4" s="2"/>
      <c r="BS4" s="250"/>
      <c r="BT4" s="2"/>
      <c r="BU4" s="250"/>
      <c r="BV4" s="2"/>
      <c r="BW4" s="250"/>
      <c r="BX4" s="2"/>
      <c r="BY4" s="250"/>
      <c r="BZ4" s="2"/>
      <c r="CA4" s="250"/>
      <c r="CB4" s="2"/>
      <c r="CC4" s="250"/>
      <c r="CD4" s="2"/>
      <c r="CE4" s="250"/>
      <c r="CF4" s="2"/>
      <c r="CG4" s="250"/>
      <c r="CH4" s="2"/>
      <c r="CI4" s="250"/>
      <c r="CJ4" s="267"/>
      <c r="CK4" s="238"/>
      <c r="CL4" s="2"/>
      <c r="CM4" s="250"/>
      <c r="CN4" s="2"/>
      <c r="CO4" s="250"/>
      <c r="CP4" s="2"/>
      <c r="CQ4" s="250"/>
      <c r="CR4" s="2"/>
      <c r="CS4" s="250"/>
      <c r="CT4" s="2"/>
      <c r="CU4" s="250"/>
      <c r="CV4" s="2"/>
      <c r="CW4" s="250"/>
      <c r="CX4" s="2"/>
      <c r="CY4" s="250"/>
      <c r="CZ4" s="2"/>
      <c r="DA4" s="250"/>
      <c r="DB4" s="2"/>
      <c r="DC4" s="250"/>
      <c r="DD4" s="2"/>
      <c r="DE4" s="250"/>
      <c r="DF4" s="2"/>
      <c r="DG4" s="250"/>
      <c r="DH4" s="2"/>
      <c r="DI4" s="250"/>
      <c r="DJ4" s="2"/>
      <c r="DK4" s="250"/>
      <c r="DL4" s="2"/>
      <c r="DM4" s="250"/>
      <c r="DN4" s="250"/>
      <c r="DO4" s="250"/>
      <c r="DP4" s="250"/>
      <c r="DQ4" s="250"/>
      <c r="DR4" s="250"/>
      <c r="DS4" s="250"/>
      <c r="DT4" s="250"/>
      <c r="DU4" s="250"/>
      <c r="DV4" s="250"/>
      <c r="DW4" s="250"/>
      <c r="DX4" s="250"/>
      <c r="DY4" s="250"/>
      <c r="DZ4" s="250"/>
      <c r="EA4" s="250"/>
      <c r="EB4" s="2"/>
      <c r="EC4" s="250"/>
    </row>
    <row r="5" spans="2:133">
      <c r="B5" s="2" t="s">
        <v>181</v>
      </c>
      <c r="C5" s="37">
        <f>D4+1</f>
        <v>43319</v>
      </c>
      <c r="D5" s="37">
        <f>C5+27</f>
        <v>43346</v>
      </c>
      <c r="E5" s="37">
        <v>44826</v>
      </c>
      <c r="F5" s="37" t="s">
        <v>116</v>
      </c>
      <c r="G5" s="37" t="s">
        <v>116</v>
      </c>
      <c r="H5" s="37" t="s">
        <v>116</v>
      </c>
      <c r="I5" s="37" t="s">
        <v>116</v>
      </c>
      <c r="J5" s="37" t="s">
        <v>115</v>
      </c>
      <c r="K5" s="37" t="s">
        <v>115</v>
      </c>
      <c r="L5" s="2" t="s">
        <v>136</v>
      </c>
      <c r="M5" s="12"/>
      <c r="N5" s="10" t="s">
        <v>205</v>
      </c>
      <c r="O5" s="2" t="s">
        <v>206</v>
      </c>
      <c r="P5" s="2" t="s">
        <v>116</v>
      </c>
      <c r="Q5" s="53">
        <v>0</v>
      </c>
      <c r="R5" s="53">
        <v>0</v>
      </c>
      <c r="S5" s="2"/>
      <c r="T5" s="12"/>
      <c r="U5" s="18" t="s">
        <v>797</v>
      </c>
      <c r="V5" s="30" t="s">
        <v>795</v>
      </c>
      <c r="W5" s="19">
        <v>0.16666666666666666</v>
      </c>
      <c r="X5" s="19">
        <v>0</v>
      </c>
      <c r="Y5" s="19"/>
      <c r="Z5" s="12"/>
      <c r="AA5" s="10" t="s">
        <v>735</v>
      </c>
      <c r="AB5" s="11">
        <v>0.25</v>
      </c>
      <c r="AC5" s="12"/>
      <c r="AD5" s="15" t="s">
        <v>124</v>
      </c>
      <c r="AE5" s="19">
        <f>57.5/24</f>
        <v>2.3958333333333335</v>
      </c>
      <c r="AF5" s="17">
        <v>269</v>
      </c>
      <c r="AG5" s="17">
        <v>270</v>
      </c>
      <c r="AH5" s="17">
        <v>274</v>
      </c>
      <c r="AI5" s="17">
        <v>280</v>
      </c>
      <c r="AJ5" s="12"/>
      <c r="AK5" s="3">
        <v>0</v>
      </c>
      <c r="AL5" s="3">
        <v>0</v>
      </c>
      <c r="AM5" s="224">
        <v>0</v>
      </c>
      <c r="AN5" s="224">
        <v>0</v>
      </c>
      <c r="AO5" s="2" t="s">
        <v>390</v>
      </c>
      <c r="AP5" s="74">
        <v>0.29166666666666669</v>
      </c>
      <c r="AQ5" s="3">
        <v>6.25E-2</v>
      </c>
      <c r="AR5" s="3">
        <v>6.25E-2</v>
      </c>
      <c r="AS5" s="3">
        <v>2.0833333333333301E-2</v>
      </c>
      <c r="AT5" s="3">
        <v>2.0833333333333332E-2</v>
      </c>
      <c r="AU5" s="3">
        <v>0</v>
      </c>
      <c r="AV5" s="339">
        <v>0.25</v>
      </c>
      <c r="AW5"/>
      <c r="AX5" s="2" t="s">
        <v>116</v>
      </c>
      <c r="AY5" s="2" t="s">
        <v>116</v>
      </c>
      <c r="BA5" s="2" t="s">
        <v>12</v>
      </c>
      <c r="BB5" s="15" t="s">
        <v>290</v>
      </c>
      <c r="BC5" s="71">
        <v>0.39583333333333331</v>
      </c>
      <c r="BD5" s="71">
        <v>0.4375</v>
      </c>
      <c r="BE5" s="2" t="s">
        <v>390</v>
      </c>
      <c r="BF5" s="2" t="s">
        <v>391</v>
      </c>
      <c r="BH5" s="2" t="s">
        <v>570</v>
      </c>
      <c r="BI5" s="250">
        <v>8.6805555555555552E-2</v>
      </c>
      <c r="BJ5" s="2" t="s">
        <v>570</v>
      </c>
      <c r="BK5" s="250">
        <v>8.6805555555555552E-2</v>
      </c>
      <c r="BL5" s="2" t="s">
        <v>570</v>
      </c>
      <c r="BM5" s="250">
        <v>8.6805555555555552E-2</v>
      </c>
      <c r="BN5" s="2" t="s">
        <v>570</v>
      </c>
      <c r="BO5" s="250">
        <v>8.6805555555555552E-2</v>
      </c>
      <c r="BP5" s="2" t="s">
        <v>570</v>
      </c>
      <c r="BQ5" s="250">
        <v>8.6805555555555552E-2</v>
      </c>
      <c r="BR5" s="2" t="s">
        <v>570</v>
      </c>
      <c r="BS5" s="250">
        <v>8.6805555555555552E-2</v>
      </c>
      <c r="BT5" s="2" t="s">
        <v>570</v>
      </c>
      <c r="BU5" s="250">
        <v>8.6805555555555552E-2</v>
      </c>
      <c r="BV5" s="2" t="s">
        <v>570</v>
      </c>
      <c r="BW5" s="250">
        <v>8.6805555555555552E-2</v>
      </c>
      <c r="BX5" s="2" t="s">
        <v>570</v>
      </c>
      <c r="BY5" s="250">
        <v>8.6805555555555552E-2</v>
      </c>
      <c r="BZ5" s="267" t="s">
        <v>570</v>
      </c>
      <c r="CA5" s="238">
        <v>9.0277777777777776E-2</v>
      </c>
      <c r="CB5" s="267" t="s">
        <v>570</v>
      </c>
      <c r="CC5" s="238">
        <v>9.0277777777777776E-2</v>
      </c>
      <c r="CD5" s="267" t="s">
        <v>570</v>
      </c>
      <c r="CE5" s="238">
        <v>9.0277777777777776E-2</v>
      </c>
      <c r="CF5" s="267" t="s">
        <v>570</v>
      </c>
      <c r="CG5" s="238">
        <v>9.0277777777777776E-2</v>
      </c>
      <c r="CH5" s="2" t="s">
        <v>570</v>
      </c>
      <c r="CI5" s="250">
        <v>9.0277777777777776E-2</v>
      </c>
      <c r="CJ5" s="267" t="s">
        <v>570</v>
      </c>
      <c r="CK5" s="238">
        <v>9.0277777777777776E-2</v>
      </c>
      <c r="CL5" s="2" t="s">
        <v>570</v>
      </c>
      <c r="CM5" s="250">
        <v>9.0277777777777776E-2</v>
      </c>
      <c r="CN5" s="251" t="str">
        <f>IF(ISBLANK(CL5),"",CL5)</f>
        <v>ADL-ASP</v>
      </c>
      <c r="CO5" s="252">
        <f>IF(ISBLANK(CM5),"",CM5)</f>
        <v>9.0277777777777776E-2</v>
      </c>
      <c r="CP5" s="2" t="s">
        <v>570</v>
      </c>
      <c r="CQ5" s="250">
        <v>8.6805555555555552E-2</v>
      </c>
      <c r="CR5" s="267" t="s">
        <v>570</v>
      </c>
      <c r="CS5" s="238">
        <v>8.6805555555555552E-2</v>
      </c>
      <c r="CT5" s="2" t="s">
        <v>570</v>
      </c>
      <c r="CU5" s="250">
        <v>8.6805555555555552E-2</v>
      </c>
      <c r="CV5" s="2" t="s">
        <v>570</v>
      </c>
      <c r="CW5" s="250">
        <v>8.6805555555555552E-2</v>
      </c>
      <c r="CX5" s="267" t="s">
        <v>570</v>
      </c>
      <c r="CY5" s="238">
        <v>8.6805555555555552E-2</v>
      </c>
      <c r="CZ5" s="267" t="s">
        <v>570</v>
      </c>
      <c r="DA5" s="238">
        <v>8.6805555555555552E-2</v>
      </c>
      <c r="DB5" s="2" t="s">
        <v>570</v>
      </c>
      <c r="DC5" s="250">
        <v>9.0277777777777776E-2</v>
      </c>
      <c r="DD5" s="267" t="s">
        <v>570</v>
      </c>
      <c r="DE5" s="238">
        <v>9.0277777777777776E-2</v>
      </c>
      <c r="DF5" s="2" t="s">
        <v>570</v>
      </c>
      <c r="DG5" s="250">
        <v>9.0277777777777776E-2</v>
      </c>
      <c r="DH5" s="2" t="s">
        <v>570</v>
      </c>
      <c r="DI5" s="250">
        <v>9.375E-2</v>
      </c>
      <c r="DJ5" s="2" t="s">
        <v>570</v>
      </c>
      <c r="DK5" s="250">
        <v>9.0277777777777776E-2</v>
      </c>
      <c r="DL5" s="350" t="s">
        <v>570</v>
      </c>
      <c r="DM5" s="351">
        <v>9.375E-2</v>
      </c>
      <c r="DN5" s="348" t="s">
        <v>570</v>
      </c>
      <c r="DO5" s="349">
        <v>9.375E-2</v>
      </c>
      <c r="DP5" s="251" t="str">
        <f t="shared" ref="DP5:EC5" si="0">IF(ISBLANK(DN5),"",DN5)</f>
        <v>ADL-ASP</v>
      </c>
      <c r="DQ5" s="252">
        <f t="shared" si="0"/>
        <v>9.375E-2</v>
      </c>
      <c r="DR5" s="251" t="str">
        <f t="shared" si="0"/>
        <v>ADL-ASP</v>
      </c>
      <c r="DS5" s="252">
        <f t="shared" si="0"/>
        <v>9.375E-2</v>
      </c>
      <c r="DT5" s="251" t="str">
        <f t="shared" si="0"/>
        <v>ADL-ASP</v>
      </c>
      <c r="DU5" s="252">
        <f t="shared" si="0"/>
        <v>9.375E-2</v>
      </c>
      <c r="DV5" s="251" t="str">
        <f t="shared" si="0"/>
        <v>ADL-ASP</v>
      </c>
      <c r="DW5" s="252">
        <f t="shared" si="0"/>
        <v>9.375E-2</v>
      </c>
      <c r="DX5" s="251" t="str">
        <f t="shared" si="0"/>
        <v>ADL-ASP</v>
      </c>
      <c r="DY5" s="252">
        <f t="shared" si="0"/>
        <v>9.375E-2</v>
      </c>
      <c r="DZ5" s="251" t="str">
        <f t="shared" si="0"/>
        <v>ADL-ASP</v>
      </c>
      <c r="EA5" s="252">
        <f t="shared" si="0"/>
        <v>9.375E-2</v>
      </c>
      <c r="EB5" s="251" t="str">
        <f t="shared" si="0"/>
        <v>ADL-ASP</v>
      </c>
      <c r="EC5" s="252">
        <f t="shared" si="0"/>
        <v>9.375E-2</v>
      </c>
    </row>
    <row r="6" spans="2:133">
      <c r="B6" s="2" t="s">
        <v>182</v>
      </c>
      <c r="C6" s="37">
        <f t="shared" ref="C6:C25" si="1">D5+1</f>
        <v>43347</v>
      </c>
      <c r="D6" s="37">
        <f t="shared" ref="D6:D25" si="2">C6+27</f>
        <v>43374</v>
      </c>
      <c r="E6" s="37">
        <v>44854</v>
      </c>
      <c r="F6" s="37" t="s">
        <v>116</v>
      </c>
      <c r="G6" s="37" t="s">
        <v>116</v>
      </c>
      <c r="H6" s="37" t="s">
        <v>116</v>
      </c>
      <c r="I6" s="37" t="s">
        <v>116</v>
      </c>
      <c r="J6" s="37" t="s">
        <v>115</v>
      </c>
      <c r="K6" s="37" t="s">
        <v>115</v>
      </c>
      <c r="L6" s="2" t="s">
        <v>136</v>
      </c>
      <c r="M6" s="12"/>
      <c r="N6" s="10" t="s">
        <v>155</v>
      </c>
      <c r="O6" s="2" t="s">
        <v>404</v>
      </c>
      <c r="P6" s="2"/>
      <c r="Q6" s="53">
        <v>0.1875</v>
      </c>
      <c r="R6" s="53">
        <v>0</v>
      </c>
      <c r="S6" s="2"/>
      <c r="T6" s="12"/>
      <c r="U6" s="18" t="s">
        <v>798</v>
      </c>
      <c r="V6" s="30" t="s">
        <v>799</v>
      </c>
      <c r="W6" s="19">
        <v>0.16666666666666666</v>
      </c>
      <c r="X6" s="19">
        <v>0</v>
      </c>
      <c r="Y6" s="19"/>
      <c r="Z6" s="12"/>
      <c r="AA6" s="10" t="s">
        <v>506</v>
      </c>
      <c r="AB6" s="9">
        <v>0.16666666666666666</v>
      </c>
      <c r="AC6" s="12"/>
      <c r="AD6" s="15" t="s">
        <v>125</v>
      </c>
      <c r="AE6" s="19">
        <f>57.5/24</f>
        <v>2.3958333333333335</v>
      </c>
      <c r="AF6" s="17">
        <v>174</v>
      </c>
      <c r="AG6" s="17">
        <v>175.5</v>
      </c>
      <c r="AH6" s="17">
        <v>178</v>
      </c>
      <c r="AI6" s="17">
        <v>182</v>
      </c>
      <c r="AJ6" s="12"/>
      <c r="AK6" s="3">
        <v>6.9444444444444447E-4</v>
      </c>
      <c r="AL6" s="3">
        <v>3.472222222222222E-3</v>
      </c>
      <c r="AM6" s="224">
        <v>6.9444444444444447E-4</v>
      </c>
      <c r="AN6" s="224">
        <v>3.472222222222222E-3</v>
      </c>
      <c r="AO6" s="3" t="s">
        <v>396</v>
      </c>
      <c r="AP6" s="74">
        <v>0.33333333333333331</v>
      </c>
      <c r="AQ6" s="3">
        <v>6.5972222222222224E-2</v>
      </c>
      <c r="AR6" s="3">
        <v>6.3194444444444442E-2</v>
      </c>
      <c r="AS6" s="3">
        <v>2.4305555555555601E-2</v>
      </c>
      <c r="AT6" s="3">
        <v>2.1527777777777781E-2</v>
      </c>
      <c r="AU6" s="3">
        <v>6.9444444444444447E-4</v>
      </c>
      <c r="AV6" s="72"/>
      <c r="AW6" s="72"/>
      <c r="AY6" s="2" t="s">
        <v>115</v>
      </c>
      <c r="BA6" s="2" t="s">
        <v>53</v>
      </c>
      <c r="BB6" s="15" t="s">
        <v>294</v>
      </c>
      <c r="BC6" s="71">
        <v>0.5</v>
      </c>
      <c r="BD6" s="71">
        <v>0.54166666666666663</v>
      </c>
      <c r="BE6" s="2" t="s">
        <v>397</v>
      </c>
      <c r="BF6" s="2" t="s">
        <v>391</v>
      </c>
      <c r="BH6" s="2" t="s">
        <v>440</v>
      </c>
      <c r="BI6" s="250">
        <v>0.10416666666666667</v>
      </c>
      <c r="BJ6" s="2" t="s">
        <v>440</v>
      </c>
      <c r="BK6" s="250">
        <v>0.10416666666666667</v>
      </c>
      <c r="BL6" s="2" t="s">
        <v>440</v>
      </c>
      <c r="BM6" s="250">
        <v>0.10416666666666667</v>
      </c>
      <c r="BN6" s="2" t="s">
        <v>440</v>
      </c>
      <c r="BO6" s="250">
        <v>0.10416666666666667</v>
      </c>
      <c r="BP6" s="2" t="s">
        <v>440</v>
      </c>
      <c r="BQ6" s="250">
        <v>0.10416666666666667</v>
      </c>
      <c r="BR6" s="2" t="s">
        <v>440</v>
      </c>
      <c r="BS6" s="250">
        <v>0.10416666666666667</v>
      </c>
      <c r="BT6" s="2" t="s">
        <v>440</v>
      </c>
      <c r="BU6" s="250">
        <v>0.10416666666666667</v>
      </c>
      <c r="BV6" s="2" t="s">
        <v>440</v>
      </c>
      <c r="BW6" s="250">
        <v>0.10416666666666667</v>
      </c>
      <c r="BX6" s="2" t="s">
        <v>440</v>
      </c>
      <c r="BY6" s="250">
        <v>0.10416666666666667</v>
      </c>
      <c r="BZ6" s="267" t="s">
        <v>440</v>
      </c>
      <c r="CA6" s="238">
        <v>0.10416666666666667</v>
      </c>
      <c r="CB6" s="267" t="s">
        <v>440</v>
      </c>
      <c r="CC6" s="238">
        <v>0.10069444444444445</v>
      </c>
      <c r="CD6" s="267" t="s">
        <v>440</v>
      </c>
      <c r="CE6" s="238">
        <v>0.10069444444444445</v>
      </c>
      <c r="CF6" s="267" t="s">
        <v>440</v>
      </c>
      <c r="CG6" s="238">
        <v>0.10069444444444445</v>
      </c>
      <c r="CH6" s="2" t="s">
        <v>440</v>
      </c>
      <c r="CI6" s="250">
        <v>0.10069444444444445</v>
      </c>
      <c r="CJ6" s="267" t="s">
        <v>440</v>
      </c>
      <c r="CK6" s="238">
        <v>0.10069444444444445</v>
      </c>
      <c r="CL6" s="2" t="s">
        <v>440</v>
      </c>
      <c r="CM6" s="250">
        <v>0.10069444444444445</v>
      </c>
      <c r="CN6" s="251" t="str">
        <f t="shared" ref="CN6:CN69" si="3">IF(ISBLANK(CL6),"",CL6)</f>
        <v>ADL-BNE</v>
      </c>
      <c r="CO6" s="252">
        <f t="shared" ref="CO6:CO69" si="4">IF(ISBLANK(CM6),"",CM6)</f>
        <v>0.10069444444444445</v>
      </c>
      <c r="CP6" s="2" t="s">
        <v>440</v>
      </c>
      <c r="CQ6" s="250">
        <v>0.10416666666666667</v>
      </c>
      <c r="CR6" s="267" t="s">
        <v>440</v>
      </c>
      <c r="CS6" s="238">
        <v>0.10416666666666667</v>
      </c>
      <c r="CT6" s="2" t="s">
        <v>440</v>
      </c>
      <c r="CU6" s="250">
        <v>0.10416666666666667</v>
      </c>
      <c r="CV6" s="2" t="s">
        <v>440</v>
      </c>
      <c r="CW6" s="250">
        <v>0.10416666666666667</v>
      </c>
      <c r="CX6" s="267" t="s">
        <v>440</v>
      </c>
      <c r="CY6" s="238">
        <v>0.10416666666666667</v>
      </c>
      <c r="CZ6" s="267" t="s">
        <v>440</v>
      </c>
      <c r="DA6" s="238">
        <v>0.10416666666666667</v>
      </c>
      <c r="DB6" s="2" t="s">
        <v>440</v>
      </c>
      <c r="DC6" s="250">
        <v>0.10069444444444445</v>
      </c>
      <c r="DD6" s="267" t="s">
        <v>440</v>
      </c>
      <c r="DE6" s="238">
        <v>0.10069444444444445</v>
      </c>
      <c r="DF6" s="2" t="s">
        <v>440</v>
      </c>
      <c r="DG6" s="250">
        <v>0.10069444444444445</v>
      </c>
      <c r="DH6" s="2" t="s">
        <v>440</v>
      </c>
      <c r="DI6" s="250">
        <v>0.10069444444444445</v>
      </c>
      <c r="DJ6" s="2" t="s">
        <v>440</v>
      </c>
      <c r="DK6" s="250">
        <v>0.10069444444444445</v>
      </c>
      <c r="DL6" s="350" t="s">
        <v>440</v>
      </c>
      <c r="DM6" s="351">
        <v>0.10069444444444445</v>
      </c>
      <c r="DN6" s="348" t="s">
        <v>440</v>
      </c>
      <c r="DO6" s="349">
        <v>0.10069444444444445</v>
      </c>
      <c r="DP6" s="251" t="str">
        <f t="shared" ref="DP6:DP69" si="5">IF(ISBLANK(DN6),"",DN6)</f>
        <v>ADL-BNE</v>
      </c>
      <c r="DQ6" s="252">
        <f t="shared" ref="DQ6:DQ69" si="6">IF(ISBLANK(DO6),"",DO6)</f>
        <v>0.10069444444444445</v>
      </c>
      <c r="DR6" s="251" t="str">
        <f t="shared" ref="DR6:DR69" si="7">IF(ISBLANK(DP6),"",DP6)</f>
        <v>ADL-BNE</v>
      </c>
      <c r="DS6" s="252">
        <f t="shared" ref="DS6:DS69" si="8">IF(ISBLANK(DQ6),"",DQ6)</f>
        <v>0.10069444444444445</v>
      </c>
      <c r="DT6" s="251" t="str">
        <f t="shared" ref="DT6:DT69" si="9">IF(ISBLANK(DR6),"",DR6)</f>
        <v>ADL-BNE</v>
      </c>
      <c r="DU6" s="252">
        <f t="shared" ref="DU6:DU69" si="10">IF(ISBLANK(DS6),"",DS6)</f>
        <v>0.10069444444444445</v>
      </c>
      <c r="DV6" s="251" t="str">
        <f t="shared" ref="DV6:DV69" si="11">IF(ISBLANK(DT6),"",DT6)</f>
        <v>ADL-BNE</v>
      </c>
      <c r="DW6" s="252">
        <f t="shared" ref="DW6:DW69" si="12">IF(ISBLANK(DU6),"",DU6)</f>
        <v>0.10069444444444445</v>
      </c>
      <c r="DX6" s="251" t="str">
        <f t="shared" ref="DX6:DX69" si="13">IF(ISBLANK(DV6),"",DV6)</f>
        <v>ADL-BNE</v>
      </c>
      <c r="DY6" s="252">
        <f t="shared" ref="DY6:DY69" si="14">IF(ISBLANK(DW6),"",DW6)</f>
        <v>0.10069444444444445</v>
      </c>
      <c r="DZ6" s="251" t="str">
        <f t="shared" ref="DZ6:DZ69" si="15">IF(ISBLANK(DX6),"",DX6)</f>
        <v>ADL-BNE</v>
      </c>
      <c r="EA6" s="252">
        <f t="shared" ref="EA6:EA69" si="16">IF(ISBLANK(DY6),"",DY6)</f>
        <v>0.10069444444444445</v>
      </c>
      <c r="EB6" s="251" t="str">
        <f t="shared" ref="EB6:EB69" si="17">IF(ISBLANK(DZ6),"",DZ6)</f>
        <v>ADL-BNE</v>
      </c>
      <c r="EC6" s="252">
        <f t="shared" ref="EC6:EC69" si="18">IF(ISBLANK(EA6),"",EA6)</f>
        <v>0.10069444444444445</v>
      </c>
    </row>
    <row r="7" spans="2:133">
      <c r="B7" s="2" t="s">
        <v>183</v>
      </c>
      <c r="C7" s="37">
        <f t="shared" si="1"/>
        <v>43375</v>
      </c>
      <c r="D7" s="37">
        <f t="shared" si="2"/>
        <v>43402</v>
      </c>
      <c r="E7" s="37">
        <v>44882</v>
      </c>
      <c r="F7" s="37" t="s">
        <v>116</v>
      </c>
      <c r="G7" s="37" t="s">
        <v>116</v>
      </c>
      <c r="H7" s="37" t="s">
        <v>116</v>
      </c>
      <c r="I7" s="37" t="s">
        <v>116</v>
      </c>
      <c r="J7" s="37" t="s">
        <v>115</v>
      </c>
      <c r="K7" s="37" t="s">
        <v>115</v>
      </c>
      <c r="L7" s="2" t="s">
        <v>136</v>
      </c>
      <c r="M7" s="12"/>
      <c r="N7" s="10" t="s">
        <v>154</v>
      </c>
      <c r="O7" s="2" t="s">
        <v>405</v>
      </c>
      <c r="P7" s="2"/>
      <c r="Q7" s="53">
        <v>0</v>
      </c>
      <c r="R7" s="53">
        <v>0</v>
      </c>
      <c r="S7" s="2"/>
      <c r="T7" s="12"/>
      <c r="U7" s="15" t="s">
        <v>765</v>
      </c>
      <c r="V7" s="2" t="s">
        <v>763</v>
      </c>
      <c r="W7" s="19">
        <v>0</v>
      </c>
      <c r="X7" s="19">
        <v>0.20833333333333334</v>
      </c>
      <c r="Y7" s="19"/>
      <c r="Z7" s="12"/>
      <c r="AA7" s="10" t="s">
        <v>507</v>
      </c>
      <c r="AB7" s="9">
        <v>0.16666666666666666</v>
      </c>
      <c r="AC7" s="12"/>
      <c r="AD7" s="18" t="s">
        <v>138</v>
      </c>
      <c r="AE7" s="19">
        <f>43.13/24</f>
        <v>1.7970833333333334</v>
      </c>
      <c r="AF7" s="17">
        <v>269</v>
      </c>
      <c r="AG7" s="17">
        <v>270</v>
      </c>
      <c r="AH7" s="17">
        <v>274</v>
      </c>
      <c r="AI7" s="17">
        <v>280</v>
      </c>
      <c r="AJ7" s="12"/>
      <c r="AK7" s="3">
        <v>1.38888888888889E-3</v>
      </c>
      <c r="AL7" s="3">
        <v>6.9444444444444397E-3</v>
      </c>
      <c r="AM7" s="224">
        <v>1.38888888888889E-3</v>
      </c>
      <c r="AN7" s="224">
        <v>6.9444444444444397E-3</v>
      </c>
      <c r="AO7" s="2" t="s">
        <v>397</v>
      </c>
      <c r="AP7" s="74">
        <v>0.375</v>
      </c>
      <c r="AQ7" s="3">
        <v>6.9444444444444406E-2</v>
      </c>
      <c r="AR7" s="3">
        <v>6.3888888888888898E-2</v>
      </c>
      <c r="AS7" s="3">
        <v>2.7777777777777801E-2</v>
      </c>
      <c r="AT7" s="3">
        <v>2.2222222222222199E-2</v>
      </c>
      <c r="AU7" s="3">
        <v>1.38888888888889E-3</v>
      </c>
      <c r="AV7" s="72"/>
      <c r="AW7" s="72"/>
      <c r="BA7" s="2" t="s">
        <v>86</v>
      </c>
      <c r="BB7" s="15" t="s">
        <v>291</v>
      </c>
      <c r="BC7" s="71">
        <v>0.33333333333333331</v>
      </c>
      <c r="BD7" s="71"/>
      <c r="BE7" s="15"/>
      <c r="BF7" s="15"/>
      <c r="BH7" s="2" t="s">
        <v>482</v>
      </c>
      <c r="BI7" s="250">
        <v>6.5972222222222224E-2</v>
      </c>
      <c r="BJ7" s="2" t="s">
        <v>482</v>
      </c>
      <c r="BK7" s="250">
        <v>6.5972222222222224E-2</v>
      </c>
      <c r="BL7" s="2" t="s">
        <v>482</v>
      </c>
      <c r="BM7" s="250">
        <v>6.5972222222222224E-2</v>
      </c>
      <c r="BN7" s="2" t="s">
        <v>482</v>
      </c>
      <c r="BO7" s="250">
        <v>6.5972222222222224E-2</v>
      </c>
      <c r="BP7" s="2" t="s">
        <v>482</v>
      </c>
      <c r="BQ7" s="250">
        <v>6.5972222222222224E-2</v>
      </c>
      <c r="BR7" s="2" t="s">
        <v>482</v>
      </c>
      <c r="BS7" s="250">
        <v>6.5972222222222224E-2</v>
      </c>
      <c r="BT7" s="2" t="s">
        <v>482</v>
      </c>
      <c r="BU7" s="250">
        <v>6.5972222222222224E-2</v>
      </c>
      <c r="BV7" s="2" t="s">
        <v>482</v>
      </c>
      <c r="BW7" s="250">
        <v>6.5972222222222224E-2</v>
      </c>
      <c r="BX7" s="2" t="s">
        <v>482</v>
      </c>
      <c r="BY7" s="250">
        <v>6.5972222222222224E-2</v>
      </c>
      <c r="BZ7" s="267" t="s">
        <v>482</v>
      </c>
      <c r="CA7" s="238">
        <v>6.5972222222222224E-2</v>
      </c>
      <c r="CB7" s="267" t="s">
        <v>482</v>
      </c>
      <c r="CC7" s="238">
        <v>6.5972222222222224E-2</v>
      </c>
      <c r="CD7" s="267" t="s">
        <v>482</v>
      </c>
      <c r="CE7" s="238">
        <v>6.5972222222222224E-2</v>
      </c>
      <c r="CF7" s="267" t="s">
        <v>482</v>
      </c>
      <c r="CG7" s="238">
        <v>6.5972222222222224E-2</v>
      </c>
      <c r="CH7" s="2" t="s">
        <v>482</v>
      </c>
      <c r="CI7" s="250">
        <v>6.5972222222222224E-2</v>
      </c>
      <c r="CJ7" s="267" t="s">
        <v>482</v>
      </c>
      <c r="CK7" s="238">
        <v>6.5972222222222224E-2</v>
      </c>
      <c r="CL7" s="2" t="s">
        <v>482</v>
      </c>
      <c r="CM7" s="250">
        <v>6.5972222222222224E-2</v>
      </c>
      <c r="CN7" s="251" t="str">
        <f t="shared" si="3"/>
        <v>ADL-CBR</v>
      </c>
      <c r="CO7" s="252">
        <f t="shared" si="4"/>
        <v>6.5972222222222224E-2</v>
      </c>
      <c r="CP7" s="2" t="s">
        <v>482</v>
      </c>
      <c r="CQ7" s="250">
        <v>6.5972222222222224E-2</v>
      </c>
      <c r="CR7" s="267" t="s">
        <v>482</v>
      </c>
      <c r="CS7" s="238">
        <v>6.5972222222222224E-2</v>
      </c>
      <c r="CT7" s="2" t="s">
        <v>482</v>
      </c>
      <c r="CU7" s="250">
        <v>6.5972222222222224E-2</v>
      </c>
      <c r="CV7" s="2" t="s">
        <v>482</v>
      </c>
      <c r="CW7" s="250">
        <v>6.5972222222222224E-2</v>
      </c>
      <c r="CX7" s="267" t="s">
        <v>482</v>
      </c>
      <c r="CY7" s="238">
        <v>6.5972222222222224E-2</v>
      </c>
      <c r="CZ7" s="267" t="s">
        <v>482</v>
      </c>
      <c r="DA7" s="238">
        <v>6.5972222222222224E-2</v>
      </c>
      <c r="DB7" s="2" t="s">
        <v>482</v>
      </c>
      <c r="DC7" s="250">
        <v>6.5972222222222224E-2</v>
      </c>
      <c r="DD7" s="267" t="s">
        <v>482</v>
      </c>
      <c r="DE7" s="238">
        <v>6.5972222222222224E-2</v>
      </c>
      <c r="DF7" s="2" t="s">
        <v>482</v>
      </c>
      <c r="DG7" s="250">
        <v>6.5972222222222224E-2</v>
      </c>
      <c r="DH7" s="2" t="s">
        <v>482</v>
      </c>
      <c r="DI7" s="250">
        <v>6.5972222222222224E-2</v>
      </c>
      <c r="DJ7" s="2" t="s">
        <v>482</v>
      </c>
      <c r="DK7" s="250">
        <v>6.5972222222222224E-2</v>
      </c>
      <c r="DL7" s="350" t="s">
        <v>482</v>
      </c>
      <c r="DM7" s="351">
        <v>6.5972222222222224E-2</v>
      </c>
      <c r="DN7" s="348" t="s">
        <v>482</v>
      </c>
      <c r="DO7" s="349">
        <v>6.5972222222222224E-2</v>
      </c>
      <c r="DP7" s="251" t="str">
        <f t="shared" si="5"/>
        <v>ADL-CBR</v>
      </c>
      <c r="DQ7" s="252">
        <f t="shared" si="6"/>
        <v>6.5972222222222224E-2</v>
      </c>
      <c r="DR7" s="251" t="str">
        <f t="shared" si="7"/>
        <v>ADL-CBR</v>
      </c>
      <c r="DS7" s="252">
        <f t="shared" si="8"/>
        <v>6.5972222222222224E-2</v>
      </c>
      <c r="DT7" s="251" t="str">
        <f t="shared" si="9"/>
        <v>ADL-CBR</v>
      </c>
      <c r="DU7" s="252">
        <f t="shared" si="10"/>
        <v>6.5972222222222224E-2</v>
      </c>
      <c r="DV7" s="251" t="str">
        <f t="shared" si="11"/>
        <v>ADL-CBR</v>
      </c>
      <c r="DW7" s="252">
        <f t="shared" si="12"/>
        <v>6.5972222222222224E-2</v>
      </c>
      <c r="DX7" s="251" t="str">
        <f t="shared" si="13"/>
        <v>ADL-CBR</v>
      </c>
      <c r="DY7" s="252">
        <f t="shared" si="14"/>
        <v>6.5972222222222224E-2</v>
      </c>
      <c r="DZ7" s="251" t="str">
        <f t="shared" si="15"/>
        <v>ADL-CBR</v>
      </c>
      <c r="EA7" s="252">
        <f t="shared" si="16"/>
        <v>6.5972222222222224E-2</v>
      </c>
      <c r="EB7" s="251" t="str">
        <f t="shared" si="17"/>
        <v>ADL-CBR</v>
      </c>
      <c r="EC7" s="252">
        <f t="shared" si="18"/>
        <v>6.5972222222222224E-2</v>
      </c>
    </row>
    <row r="8" spans="2:133">
      <c r="B8" s="2" t="s">
        <v>184</v>
      </c>
      <c r="C8" s="37">
        <f t="shared" si="1"/>
        <v>43403</v>
      </c>
      <c r="D8" s="37">
        <f t="shared" si="2"/>
        <v>43430</v>
      </c>
      <c r="E8" s="37">
        <v>44910</v>
      </c>
      <c r="F8" s="37" t="s">
        <v>116</v>
      </c>
      <c r="G8" s="37" t="s">
        <v>116</v>
      </c>
      <c r="H8" s="37" t="s">
        <v>116</v>
      </c>
      <c r="I8" s="37" t="s">
        <v>116</v>
      </c>
      <c r="J8" s="37" t="s">
        <v>115</v>
      </c>
      <c r="K8" s="37" t="s">
        <v>115</v>
      </c>
      <c r="L8" s="2" t="s">
        <v>136</v>
      </c>
      <c r="M8" s="12"/>
      <c r="N8" s="10" t="s">
        <v>153</v>
      </c>
      <c r="O8" s="2" t="s">
        <v>99</v>
      </c>
      <c r="P8" s="2" t="s">
        <v>116</v>
      </c>
      <c r="Q8" s="53">
        <v>0</v>
      </c>
      <c r="R8" s="53">
        <v>0</v>
      </c>
      <c r="S8" s="2"/>
      <c r="T8" s="12"/>
      <c r="U8" s="18" t="s">
        <v>766</v>
      </c>
      <c r="V8" s="337" t="s">
        <v>764</v>
      </c>
      <c r="W8" s="19"/>
      <c r="X8" s="19">
        <v>0.20833333333333334</v>
      </c>
      <c r="Y8" s="264">
        <f>LeaveCR_PreCMS/24</f>
        <v>0.10249999999999999</v>
      </c>
      <c r="Z8" s="12"/>
      <c r="AA8" s="10" t="s">
        <v>132</v>
      </c>
      <c r="AB8" s="7">
        <f>0.75/24</f>
        <v>3.125E-2</v>
      </c>
      <c r="AC8" s="12"/>
      <c r="AD8" s="18" t="s">
        <v>139</v>
      </c>
      <c r="AE8" s="19">
        <f>43.13/24</f>
        <v>1.7970833333333334</v>
      </c>
      <c r="AF8" s="17">
        <v>174</v>
      </c>
      <c r="AG8" s="17">
        <v>175.5</v>
      </c>
      <c r="AH8" s="17">
        <v>178</v>
      </c>
      <c r="AI8" s="17">
        <v>182</v>
      </c>
      <c r="AJ8" s="12"/>
      <c r="AK8" s="3">
        <v>2.0833333333333298E-3</v>
      </c>
      <c r="AL8" s="3">
        <v>1.0416666666666701E-2</v>
      </c>
      <c r="AM8" s="224">
        <v>2.0833333333333298E-3</v>
      </c>
      <c r="AN8" s="224">
        <v>1.0416666666666701E-2</v>
      </c>
      <c r="AO8" s="3"/>
      <c r="AP8" s="74">
        <v>0.39583333333333331</v>
      </c>
      <c r="AQ8" s="3">
        <v>7.2916666666666699E-2</v>
      </c>
      <c r="AR8" s="3">
        <v>6.4583333333333298E-2</v>
      </c>
      <c r="AS8" s="3">
        <v>3.125E-2</v>
      </c>
      <c r="AT8" s="3">
        <v>2.29166666666667E-2</v>
      </c>
      <c r="AU8" s="3">
        <v>2.0833333333333298E-3</v>
      </c>
      <c r="AV8" s="72"/>
      <c r="AW8" s="72"/>
      <c r="BA8" s="2" t="s">
        <v>16</v>
      </c>
      <c r="BB8" s="15" t="s">
        <v>322</v>
      </c>
      <c r="BC8" s="71">
        <v>0.54166666666666663</v>
      </c>
      <c r="BD8" s="71"/>
      <c r="BE8" s="15"/>
      <c r="BF8" s="15"/>
      <c r="BH8" s="2" t="s">
        <v>468</v>
      </c>
      <c r="BI8" s="250">
        <v>0.13194444444444445</v>
      </c>
      <c r="BJ8" s="2" t="s">
        <v>468</v>
      </c>
      <c r="BK8" s="250">
        <v>0.13194444444444445</v>
      </c>
      <c r="BL8" s="2" t="s">
        <v>468</v>
      </c>
      <c r="BM8" s="250">
        <v>0.13194444444444445</v>
      </c>
      <c r="BN8" s="2" t="s">
        <v>468</v>
      </c>
      <c r="BO8" s="250">
        <v>0.13194444444444445</v>
      </c>
      <c r="BP8" s="2" t="s">
        <v>468</v>
      </c>
      <c r="BQ8" s="250">
        <v>0.13194444444444445</v>
      </c>
      <c r="BR8" s="2" t="s">
        <v>468</v>
      </c>
      <c r="BS8" s="250">
        <v>0.13194444444444445</v>
      </c>
      <c r="BT8" s="2" t="s">
        <v>468</v>
      </c>
      <c r="BU8" s="250">
        <v>0.13194444444444445</v>
      </c>
      <c r="BV8" s="2" t="s">
        <v>468</v>
      </c>
      <c r="BW8" s="250">
        <v>0.13194444444444445</v>
      </c>
      <c r="BX8" s="2" t="s">
        <v>468</v>
      </c>
      <c r="BY8" s="250">
        <v>0.13194444444444445</v>
      </c>
      <c r="BZ8" s="267" t="s">
        <v>468</v>
      </c>
      <c r="CA8" s="238">
        <v>0.13194444444444445</v>
      </c>
      <c r="CB8" s="267" t="s">
        <v>468</v>
      </c>
      <c r="CC8" s="238">
        <v>0.13194444444444445</v>
      </c>
      <c r="CD8" s="267" t="s">
        <v>468</v>
      </c>
      <c r="CE8" s="238">
        <v>0.13194444444444445</v>
      </c>
      <c r="CF8" s="267" t="s">
        <v>468</v>
      </c>
      <c r="CG8" s="238">
        <v>0.13194444444444445</v>
      </c>
      <c r="CH8" s="2" t="s">
        <v>468</v>
      </c>
      <c r="CI8" s="250">
        <v>0.13194444444444445</v>
      </c>
      <c r="CJ8" s="267" t="s">
        <v>468</v>
      </c>
      <c r="CK8" s="238">
        <v>0.13194444444444445</v>
      </c>
      <c r="CL8" s="2" t="s">
        <v>468</v>
      </c>
      <c r="CM8" s="250">
        <v>0.13194444444444445</v>
      </c>
      <c r="CN8" s="251" t="str">
        <f t="shared" si="3"/>
        <v>ADL-CNS</v>
      </c>
      <c r="CO8" s="252">
        <f t="shared" si="4"/>
        <v>0.13194444444444445</v>
      </c>
      <c r="CP8" s="2" t="s">
        <v>456</v>
      </c>
      <c r="CQ8" s="250">
        <v>0.22222222222222221</v>
      </c>
      <c r="CR8" s="267" t="s">
        <v>456</v>
      </c>
      <c r="CS8" s="238">
        <v>0.22222222222222221</v>
      </c>
      <c r="CT8" s="2" t="s">
        <v>456</v>
      </c>
      <c r="CU8" s="250">
        <v>0.22222222222222221</v>
      </c>
      <c r="CV8" s="2" t="s">
        <v>456</v>
      </c>
      <c r="CW8" s="250">
        <v>0.22222222222222221</v>
      </c>
      <c r="CX8" s="267" t="s">
        <v>456</v>
      </c>
      <c r="CY8" s="238">
        <v>0.22222222222222221</v>
      </c>
      <c r="CZ8" s="267" t="s">
        <v>456</v>
      </c>
      <c r="DA8" s="238">
        <v>0.22222222222222221</v>
      </c>
      <c r="DB8" s="2" t="s">
        <v>468</v>
      </c>
      <c r="DC8" s="250">
        <v>0.13194444444444445</v>
      </c>
      <c r="DD8" s="267" t="s">
        <v>439</v>
      </c>
      <c r="DE8" s="238">
        <v>5.5555555555555552E-2</v>
      </c>
      <c r="DF8" s="2" t="s">
        <v>468</v>
      </c>
      <c r="DG8" s="250">
        <v>0.13194444444444445</v>
      </c>
      <c r="DH8" s="2" t="s">
        <v>468</v>
      </c>
      <c r="DI8" s="250">
        <v>0.13194444444444445</v>
      </c>
      <c r="DJ8" s="2" t="s">
        <v>468</v>
      </c>
      <c r="DK8" s="250">
        <v>0.13194444444444445</v>
      </c>
      <c r="DL8" s="350" t="s">
        <v>468</v>
      </c>
      <c r="DM8" s="351">
        <v>0.13194444444444445</v>
      </c>
      <c r="DN8" s="348" t="s">
        <v>468</v>
      </c>
      <c r="DO8" s="349">
        <v>0.13194444444444445</v>
      </c>
      <c r="DP8" s="251" t="str">
        <f t="shared" si="5"/>
        <v>ADL-CNS</v>
      </c>
      <c r="DQ8" s="252">
        <f t="shared" si="6"/>
        <v>0.13194444444444445</v>
      </c>
      <c r="DR8" s="251" t="str">
        <f t="shared" si="7"/>
        <v>ADL-CNS</v>
      </c>
      <c r="DS8" s="252">
        <f t="shared" si="8"/>
        <v>0.13194444444444445</v>
      </c>
      <c r="DT8" s="251" t="str">
        <f t="shared" si="9"/>
        <v>ADL-CNS</v>
      </c>
      <c r="DU8" s="252">
        <f t="shared" si="10"/>
        <v>0.13194444444444445</v>
      </c>
      <c r="DV8" s="251" t="str">
        <f t="shared" si="11"/>
        <v>ADL-CNS</v>
      </c>
      <c r="DW8" s="252">
        <f t="shared" si="12"/>
        <v>0.13194444444444445</v>
      </c>
      <c r="DX8" s="251" t="str">
        <f t="shared" si="13"/>
        <v>ADL-CNS</v>
      </c>
      <c r="DY8" s="252">
        <f t="shared" si="14"/>
        <v>0.13194444444444445</v>
      </c>
      <c r="DZ8" s="251" t="str">
        <f t="shared" si="15"/>
        <v>ADL-CNS</v>
      </c>
      <c r="EA8" s="252">
        <f t="shared" si="16"/>
        <v>0.13194444444444445</v>
      </c>
      <c r="EB8" s="251" t="str">
        <f t="shared" si="17"/>
        <v>ADL-CNS</v>
      </c>
      <c r="EC8" s="252">
        <f t="shared" si="18"/>
        <v>0.13194444444444445</v>
      </c>
    </row>
    <row r="9" spans="2:133">
      <c r="B9" s="2" t="s">
        <v>185</v>
      </c>
      <c r="C9" s="37">
        <f t="shared" si="1"/>
        <v>43431</v>
      </c>
      <c r="D9" s="37">
        <f t="shared" si="2"/>
        <v>43458</v>
      </c>
      <c r="E9" s="37">
        <v>44938</v>
      </c>
      <c r="F9" s="37" t="s">
        <v>116</v>
      </c>
      <c r="G9" s="37" t="s">
        <v>116</v>
      </c>
      <c r="H9" s="37" t="s">
        <v>116</v>
      </c>
      <c r="I9" s="37" t="s">
        <v>116</v>
      </c>
      <c r="J9" s="37" t="s">
        <v>116</v>
      </c>
      <c r="K9" s="2" t="s">
        <v>116</v>
      </c>
      <c r="L9" s="2" t="s">
        <v>136</v>
      </c>
      <c r="M9" s="12"/>
      <c r="N9" s="10" t="s">
        <v>156</v>
      </c>
      <c r="O9" s="2" t="s">
        <v>157</v>
      </c>
      <c r="P9" s="2"/>
      <c r="Q9" s="53">
        <v>0</v>
      </c>
      <c r="R9" s="53">
        <v>0</v>
      </c>
      <c r="S9" s="2"/>
      <c r="T9" s="12"/>
      <c r="U9" s="18" t="s">
        <v>214</v>
      </c>
      <c r="V9" s="30" t="s">
        <v>215</v>
      </c>
      <c r="W9" s="19"/>
      <c r="X9" s="19">
        <v>8.3333333333333329E-2</v>
      </c>
      <c r="Y9" s="19"/>
      <c r="Z9" s="12"/>
      <c r="AA9" s="10" t="s">
        <v>143</v>
      </c>
      <c r="AB9" s="7">
        <v>8.3333333333333329E-2</v>
      </c>
      <c r="AC9" s="12"/>
      <c r="AD9" s="18" t="s">
        <v>140</v>
      </c>
      <c r="AE9" s="19">
        <f>28.75/24</f>
        <v>1.1979166666666667</v>
      </c>
      <c r="AF9" s="17">
        <v>269</v>
      </c>
      <c r="AG9" s="17">
        <v>270</v>
      </c>
      <c r="AH9" s="17">
        <v>274</v>
      </c>
      <c r="AI9" s="17">
        <v>280</v>
      </c>
      <c r="AJ9" s="12"/>
      <c r="AK9" s="3">
        <v>2.7777777777777801E-3</v>
      </c>
      <c r="AL9" s="3">
        <v>1.38888888888889E-2</v>
      </c>
      <c r="AM9" s="224">
        <v>2.7777777777777801E-3</v>
      </c>
      <c r="AN9" s="224">
        <v>1.38888888888889E-2</v>
      </c>
      <c r="AO9" s="3"/>
      <c r="AP9" s="74">
        <v>0.41666666666666669</v>
      </c>
      <c r="AQ9" s="3">
        <v>7.6388888888888895E-2</v>
      </c>
      <c r="AR9" s="3">
        <v>6.5277777777777796E-2</v>
      </c>
      <c r="AS9" s="3">
        <v>3.4722222222222203E-2</v>
      </c>
      <c r="AT9" s="3">
        <v>2.36111111111111E-2</v>
      </c>
      <c r="AU9" s="3">
        <v>2.7777777777777801E-3</v>
      </c>
      <c r="AV9" s="72"/>
      <c r="AW9" s="72"/>
      <c r="BA9" s="2" t="s">
        <v>20</v>
      </c>
      <c r="BB9" s="15" t="s">
        <v>292</v>
      </c>
      <c r="BC9" s="71">
        <v>0.39583333333333331</v>
      </c>
      <c r="BD9" s="71"/>
      <c r="BE9" s="15"/>
      <c r="BF9" s="15"/>
      <c r="BH9" s="2" t="s">
        <v>456</v>
      </c>
      <c r="BI9" s="250">
        <v>0.22222222222222221</v>
      </c>
      <c r="BJ9" s="2" t="s">
        <v>456</v>
      </c>
      <c r="BK9" s="250">
        <v>0.22222222222222221</v>
      </c>
      <c r="BL9" s="2" t="s">
        <v>456</v>
      </c>
      <c r="BM9" s="250">
        <v>0.22222222222222221</v>
      </c>
      <c r="BN9" s="2" t="s">
        <v>456</v>
      </c>
      <c r="BO9" s="250">
        <v>0.22222222222222221</v>
      </c>
      <c r="BP9" s="2" t="s">
        <v>456</v>
      </c>
      <c r="BQ9" s="250">
        <v>0.22222222222222221</v>
      </c>
      <c r="BR9" s="2" t="s">
        <v>456</v>
      </c>
      <c r="BS9" s="250">
        <v>0.22222222222222221</v>
      </c>
      <c r="BT9" s="2" t="s">
        <v>456</v>
      </c>
      <c r="BU9" s="250">
        <v>0.22222222222222221</v>
      </c>
      <c r="BV9" s="2" t="s">
        <v>456</v>
      </c>
      <c r="BW9" s="250">
        <v>0.22222222222222221</v>
      </c>
      <c r="BX9" s="2" t="s">
        <v>456</v>
      </c>
      <c r="BY9" s="250">
        <v>0.22222222222222221</v>
      </c>
      <c r="BZ9" s="267" t="s">
        <v>456</v>
      </c>
      <c r="CA9" s="238">
        <v>0.22222222222222221</v>
      </c>
      <c r="CB9" s="267" t="s">
        <v>456</v>
      </c>
      <c r="CC9" s="238">
        <v>0.22916666666666666</v>
      </c>
      <c r="CD9" s="267" t="s">
        <v>456</v>
      </c>
      <c r="CE9" s="238">
        <v>0.22916666666666666</v>
      </c>
      <c r="CF9" s="267" t="s">
        <v>456</v>
      </c>
      <c r="CG9" s="238">
        <v>0.22916666666666666</v>
      </c>
      <c r="CH9" s="2" t="s">
        <v>456</v>
      </c>
      <c r="CI9" s="250">
        <v>0.22916666666666666</v>
      </c>
      <c r="CJ9" s="267" t="s">
        <v>456</v>
      </c>
      <c r="CK9" s="238">
        <v>0.22916666666666666</v>
      </c>
      <c r="CL9" s="2" t="s">
        <v>456</v>
      </c>
      <c r="CM9" s="250">
        <v>0.22916666666666666</v>
      </c>
      <c r="CN9" s="251" t="str">
        <f t="shared" si="3"/>
        <v>ADL-DPS</v>
      </c>
      <c r="CO9" s="252">
        <f t="shared" si="4"/>
        <v>0.22916666666666666</v>
      </c>
      <c r="CP9" s="2" t="s">
        <v>472</v>
      </c>
      <c r="CQ9" s="250">
        <v>8.3333333333333329E-2</v>
      </c>
      <c r="CR9" s="267" t="s">
        <v>472</v>
      </c>
      <c r="CS9" s="238">
        <v>8.3333333333333329E-2</v>
      </c>
      <c r="CT9" s="2" t="s">
        <v>472</v>
      </c>
      <c r="CU9" s="250">
        <v>8.3333333333333329E-2</v>
      </c>
      <c r="CV9" s="2" t="s">
        <v>472</v>
      </c>
      <c r="CW9" s="250">
        <v>8.3333333333333329E-2</v>
      </c>
      <c r="CX9" s="267" t="s">
        <v>472</v>
      </c>
      <c r="CY9" s="238">
        <v>8.3333333333333329E-2</v>
      </c>
      <c r="CZ9" s="267" t="s">
        <v>472</v>
      </c>
      <c r="DA9" s="238">
        <v>8.3333333333333329E-2</v>
      </c>
      <c r="DB9" s="2" t="s">
        <v>456</v>
      </c>
      <c r="DC9" s="250">
        <v>0.22916666666666666</v>
      </c>
      <c r="DD9" s="267" t="s">
        <v>470</v>
      </c>
      <c r="DE9" s="238">
        <v>9.7222222222222224E-2</v>
      </c>
      <c r="DF9" s="2" t="s">
        <v>456</v>
      </c>
      <c r="DG9" s="250">
        <v>0.22916666666666666</v>
      </c>
      <c r="DH9" s="2" t="s">
        <v>515</v>
      </c>
      <c r="DI9" s="250">
        <v>0.16319444444444445</v>
      </c>
      <c r="DJ9" s="2" t="s">
        <v>515</v>
      </c>
      <c r="DK9" s="250">
        <v>0.15972222222222221</v>
      </c>
      <c r="DL9" s="350" t="s">
        <v>439</v>
      </c>
      <c r="DM9" s="351">
        <v>5.5555555555555552E-2</v>
      </c>
      <c r="DN9" s="348" t="s">
        <v>472</v>
      </c>
      <c r="DO9" s="349">
        <v>8.3333333333333329E-2</v>
      </c>
      <c r="DP9" s="251" t="str">
        <f t="shared" si="5"/>
        <v>ADL-HBA</v>
      </c>
      <c r="DQ9" s="252">
        <f t="shared" si="6"/>
        <v>8.3333333333333329E-2</v>
      </c>
      <c r="DR9" s="251" t="str">
        <f t="shared" si="7"/>
        <v>ADL-HBA</v>
      </c>
      <c r="DS9" s="252">
        <f t="shared" si="8"/>
        <v>8.3333333333333329E-2</v>
      </c>
      <c r="DT9" s="251" t="str">
        <f t="shared" si="9"/>
        <v>ADL-HBA</v>
      </c>
      <c r="DU9" s="252">
        <f t="shared" si="10"/>
        <v>8.3333333333333329E-2</v>
      </c>
      <c r="DV9" s="251" t="str">
        <f t="shared" si="11"/>
        <v>ADL-HBA</v>
      </c>
      <c r="DW9" s="252">
        <f t="shared" si="12"/>
        <v>8.3333333333333329E-2</v>
      </c>
      <c r="DX9" s="251" t="str">
        <f t="shared" si="13"/>
        <v>ADL-HBA</v>
      </c>
      <c r="DY9" s="252">
        <f t="shared" si="14"/>
        <v>8.3333333333333329E-2</v>
      </c>
      <c r="DZ9" s="251" t="str">
        <f t="shared" si="15"/>
        <v>ADL-HBA</v>
      </c>
      <c r="EA9" s="252">
        <f t="shared" si="16"/>
        <v>8.3333333333333329E-2</v>
      </c>
      <c r="EB9" s="251" t="str">
        <f t="shared" si="17"/>
        <v>ADL-HBA</v>
      </c>
      <c r="EC9" s="252">
        <f t="shared" si="18"/>
        <v>8.3333333333333329E-2</v>
      </c>
    </row>
    <row r="10" spans="2:133" ht="14.25" customHeight="1">
      <c r="B10" s="2" t="s">
        <v>186</v>
      </c>
      <c r="C10" s="37">
        <f t="shared" si="1"/>
        <v>43459</v>
      </c>
      <c r="D10" s="37">
        <f t="shared" si="2"/>
        <v>43486</v>
      </c>
      <c r="E10" s="37">
        <v>44966</v>
      </c>
      <c r="F10" s="37" t="s">
        <v>116</v>
      </c>
      <c r="G10" s="37" t="s">
        <v>116</v>
      </c>
      <c r="H10" s="37" t="s">
        <v>116</v>
      </c>
      <c r="I10" s="37" t="s">
        <v>116</v>
      </c>
      <c r="J10" s="37" t="s">
        <v>116</v>
      </c>
      <c r="K10" s="2" t="s">
        <v>116</v>
      </c>
      <c r="L10" s="2" t="s">
        <v>137</v>
      </c>
      <c r="M10" s="12"/>
      <c r="N10" s="10" t="s">
        <v>271</v>
      </c>
      <c r="O10" s="79" t="s">
        <v>204</v>
      </c>
      <c r="P10" s="2"/>
      <c r="Q10" s="53">
        <v>0</v>
      </c>
      <c r="R10" s="53">
        <v>0</v>
      </c>
      <c r="S10" s="2" t="s">
        <v>116</v>
      </c>
      <c r="T10" s="12"/>
      <c r="U10" s="18" t="s">
        <v>673</v>
      </c>
      <c r="V10" s="30" t="s">
        <v>674</v>
      </c>
      <c r="W10" s="19">
        <v>0.16666666666666666</v>
      </c>
      <c r="X10" s="19"/>
      <c r="Y10" s="19"/>
      <c r="Z10" s="12"/>
      <c r="AA10" s="10" t="s">
        <v>176</v>
      </c>
      <c r="AB10" s="11">
        <v>0.5</v>
      </c>
      <c r="AC10" s="12"/>
      <c r="AD10" s="18" t="s">
        <v>141</v>
      </c>
      <c r="AE10" s="19">
        <f>28.75/24</f>
        <v>1.1979166666666667</v>
      </c>
      <c r="AF10" s="17">
        <v>174</v>
      </c>
      <c r="AG10" s="17">
        <v>175.5</v>
      </c>
      <c r="AH10" s="17">
        <v>178</v>
      </c>
      <c r="AI10" s="17">
        <v>182</v>
      </c>
      <c r="AJ10" s="12"/>
      <c r="AK10" s="3">
        <v>3.4722222222222199E-3</v>
      </c>
      <c r="AL10" s="3">
        <v>1.7361111111111101E-2</v>
      </c>
      <c r="AM10" s="224">
        <v>3.4722222222222199E-3</v>
      </c>
      <c r="AN10" s="224">
        <v>1.7361111111111101E-2</v>
      </c>
      <c r="AO10" s="3"/>
      <c r="AP10" s="74">
        <v>0.4375</v>
      </c>
      <c r="AQ10" s="3">
        <v>7.9861111111111105E-2</v>
      </c>
      <c r="AR10" s="3">
        <v>6.5972222222222196E-2</v>
      </c>
      <c r="AS10" s="3">
        <v>3.8194444444444399E-2</v>
      </c>
      <c r="AT10" s="3">
        <v>2.4305555555555601E-2</v>
      </c>
      <c r="AU10" s="3">
        <v>3.4722222222222199E-3</v>
      </c>
      <c r="AV10" s="72"/>
      <c r="AW10" s="72"/>
      <c r="BA10" s="2" t="s">
        <v>64</v>
      </c>
      <c r="BB10" s="15" t="s">
        <v>295</v>
      </c>
      <c r="BC10" s="71">
        <v>0.41666666666666669</v>
      </c>
      <c r="BD10" s="71">
        <v>0.45833333333333331</v>
      </c>
      <c r="BE10" s="2" t="s">
        <v>390</v>
      </c>
      <c r="BF10" s="2" t="s">
        <v>391</v>
      </c>
      <c r="BH10" s="2" t="s">
        <v>515</v>
      </c>
      <c r="BI10" s="250">
        <v>0.16666666666666666</v>
      </c>
      <c r="BJ10" s="2" t="s">
        <v>515</v>
      </c>
      <c r="BK10" s="250">
        <v>0.16666666666666666</v>
      </c>
      <c r="BL10" s="2" t="s">
        <v>515</v>
      </c>
      <c r="BM10" s="250">
        <v>0.16666666666666666</v>
      </c>
      <c r="BN10" s="2" t="s">
        <v>515</v>
      </c>
      <c r="BO10" s="250">
        <v>0.16666666666666666</v>
      </c>
      <c r="BP10" s="2" t="s">
        <v>515</v>
      </c>
      <c r="BQ10" s="250">
        <v>0.16666666666666666</v>
      </c>
      <c r="BR10" s="2" t="s">
        <v>515</v>
      </c>
      <c r="BS10" s="250">
        <v>0.16666666666666666</v>
      </c>
      <c r="BT10" s="2" t="s">
        <v>515</v>
      </c>
      <c r="BU10" s="250">
        <v>0.16666666666666666</v>
      </c>
      <c r="BV10" s="2" t="s">
        <v>515</v>
      </c>
      <c r="BW10" s="250">
        <v>0.16666666666666666</v>
      </c>
      <c r="BX10" s="2" t="s">
        <v>515</v>
      </c>
      <c r="BY10" s="250">
        <v>0.16666666666666666</v>
      </c>
      <c r="BZ10" s="267" t="s">
        <v>515</v>
      </c>
      <c r="CA10" s="238">
        <v>0.15972222222222221</v>
      </c>
      <c r="CB10" s="267" t="s">
        <v>515</v>
      </c>
      <c r="CC10" s="238">
        <v>0.15972222222222221</v>
      </c>
      <c r="CD10" s="267" t="s">
        <v>515</v>
      </c>
      <c r="CE10" s="238">
        <v>0.15972222222222221</v>
      </c>
      <c r="CF10" s="267" t="s">
        <v>515</v>
      </c>
      <c r="CG10" s="238">
        <v>0.15972222222222221</v>
      </c>
      <c r="CH10" s="2" t="s">
        <v>515</v>
      </c>
      <c r="CI10" s="250">
        <v>0.15972222222222221</v>
      </c>
      <c r="CJ10" s="267" t="s">
        <v>515</v>
      </c>
      <c r="CK10" s="238">
        <v>0.15972222222222221</v>
      </c>
      <c r="CL10" s="2" t="s">
        <v>515</v>
      </c>
      <c r="CM10" s="250">
        <v>0.15972222222222221</v>
      </c>
      <c r="CN10" s="251" t="str">
        <f t="shared" si="3"/>
        <v>ADL-DRW</v>
      </c>
      <c r="CO10" s="252">
        <f t="shared" si="4"/>
        <v>0.15972222222222221</v>
      </c>
      <c r="CP10" s="2" t="s">
        <v>462</v>
      </c>
      <c r="CQ10" s="250">
        <v>7.6388888888888895E-2</v>
      </c>
      <c r="CR10" s="267" t="s">
        <v>462</v>
      </c>
      <c r="CS10" s="238">
        <v>7.6388888888888895E-2</v>
      </c>
      <c r="CT10" s="2" t="s">
        <v>462</v>
      </c>
      <c r="CU10" s="250">
        <v>7.6388888888888895E-2</v>
      </c>
      <c r="CV10" s="2" t="s">
        <v>462</v>
      </c>
      <c r="CW10" s="250">
        <v>7.6388888888888895E-2</v>
      </c>
      <c r="CX10" s="267" t="s">
        <v>462</v>
      </c>
      <c r="CY10" s="238">
        <v>7.6388888888888895E-2</v>
      </c>
      <c r="CZ10" s="267" t="s">
        <v>462</v>
      </c>
      <c r="DA10" s="238">
        <v>7.6388888888888895E-2</v>
      </c>
      <c r="DB10" s="2" t="s">
        <v>472</v>
      </c>
      <c r="DC10" s="250">
        <v>8.3333333333333329E-2</v>
      </c>
      <c r="DD10" s="267" t="s">
        <v>516</v>
      </c>
      <c r="DE10" s="238">
        <v>0.14583333333333334</v>
      </c>
      <c r="DF10" s="2" t="s">
        <v>472</v>
      </c>
      <c r="DG10" s="250">
        <v>8.3333333333333329E-2</v>
      </c>
      <c r="DH10" s="2" t="s">
        <v>439</v>
      </c>
      <c r="DI10" s="250">
        <v>5.5555555555555552E-2</v>
      </c>
      <c r="DJ10" s="2" t="s">
        <v>439</v>
      </c>
      <c r="DK10" s="250">
        <v>5.5555555555555552E-2</v>
      </c>
      <c r="DL10" s="350" t="s">
        <v>470</v>
      </c>
      <c r="DM10" s="351">
        <v>9.7222222222222224E-2</v>
      </c>
      <c r="DN10" s="348" t="s">
        <v>462</v>
      </c>
      <c r="DO10" s="349">
        <v>7.6388888888888895E-2</v>
      </c>
      <c r="DP10" s="251" t="str">
        <f t="shared" si="5"/>
        <v>ADL-LST</v>
      </c>
      <c r="DQ10" s="252">
        <f t="shared" si="6"/>
        <v>7.6388888888888895E-2</v>
      </c>
      <c r="DR10" s="251" t="str">
        <f t="shared" si="7"/>
        <v>ADL-LST</v>
      </c>
      <c r="DS10" s="252">
        <f t="shared" si="8"/>
        <v>7.6388888888888895E-2</v>
      </c>
      <c r="DT10" s="251" t="str">
        <f t="shared" si="9"/>
        <v>ADL-LST</v>
      </c>
      <c r="DU10" s="252">
        <f t="shared" si="10"/>
        <v>7.6388888888888895E-2</v>
      </c>
      <c r="DV10" s="251" t="str">
        <f t="shared" si="11"/>
        <v>ADL-LST</v>
      </c>
      <c r="DW10" s="252">
        <f t="shared" si="12"/>
        <v>7.6388888888888895E-2</v>
      </c>
      <c r="DX10" s="251" t="str">
        <f t="shared" si="13"/>
        <v>ADL-LST</v>
      </c>
      <c r="DY10" s="252">
        <f t="shared" si="14"/>
        <v>7.6388888888888895E-2</v>
      </c>
      <c r="DZ10" s="251" t="str">
        <f t="shared" si="15"/>
        <v>ADL-LST</v>
      </c>
      <c r="EA10" s="252">
        <f t="shared" si="16"/>
        <v>7.6388888888888895E-2</v>
      </c>
      <c r="EB10" s="251" t="str">
        <f t="shared" si="17"/>
        <v>ADL-LST</v>
      </c>
      <c r="EC10" s="252">
        <f t="shared" si="18"/>
        <v>7.6388888888888895E-2</v>
      </c>
    </row>
    <row r="11" spans="2:133">
      <c r="B11" s="2" t="s">
        <v>187</v>
      </c>
      <c r="C11" s="37">
        <f t="shared" si="1"/>
        <v>43487</v>
      </c>
      <c r="D11" s="37">
        <f t="shared" si="2"/>
        <v>43514</v>
      </c>
      <c r="E11" s="37">
        <v>44994</v>
      </c>
      <c r="F11" s="37" t="s">
        <v>116</v>
      </c>
      <c r="G11" s="37" t="s">
        <v>116</v>
      </c>
      <c r="H11" s="37" t="s">
        <v>116</v>
      </c>
      <c r="I11" s="37" t="s">
        <v>116</v>
      </c>
      <c r="J11" s="37" t="s">
        <v>115</v>
      </c>
      <c r="K11" s="37" t="s">
        <v>115</v>
      </c>
      <c r="L11" s="2" t="s">
        <v>137</v>
      </c>
      <c r="M11" s="12"/>
      <c r="N11" s="10" t="s">
        <v>272</v>
      </c>
      <c r="O11" s="2" t="s">
        <v>244</v>
      </c>
      <c r="P11" s="2"/>
      <c r="Q11" s="53">
        <v>0</v>
      </c>
      <c r="R11" s="53">
        <v>0</v>
      </c>
      <c r="S11" s="2" t="s">
        <v>116</v>
      </c>
      <c r="T11" s="12"/>
      <c r="U11" s="18" t="s">
        <v>693</v>
      </c>
      <c r="V11" s="30" t="s">
        <v>706</v>
      </c>
      <c r="W11" s="19">
        <v>0.29166666666666669</v>
      </c>
      <c r="X11" s="19"/>
      <c r="Y11" s="19"/>
      <c r="Z11" s="12"/>
      <c r="AA11" s="10" t="s">
        <v>232</v>
      </c>
      <c r="AB11" s="44">
        <v>80</v>
      </c>
      <c r="AC11" s="12"/>
      <c r="AD11" s="20"/>
      <c r="AE11" s="20"/>
      <c r="AF11" s="20"/>
      <c r="AG11" s="20"/>
      <c r="AH11" s="20"/>
      <c r="AI11" s="20"/>
      <c r="AJ11" s="12"/>
      <c r="AK11" s="3">
        <v>4.1666666666666701E-3</v>
      </c>
      <c r="AL11" s="3">
        <v>2.0833333333333301E-2</v>
      </c>
      <c r="AM11" s="224">
        <v>4.1666666666666701E-3</v>
      </c>
      <c r="AN11" s="224">
        <v>2.0833333333333301E-2</v>
      </c>
      <c r="AO11" s="3"/>
      <c r="AP11" s="74">
        <v>0.45833333333333331</v>
      </c>
      <c r="AQ11" s="3">
        <v>8.3333333333333301E-2</v>
      </c>
      <c r="AR11" s="3">
        <v>6.6666666666666693E-2</v>
      </c>
      <c r="AS11" s="3">
        <v>4.1666666666666699E-2</v>
      </c>
      <c r="AT11" s="3">
        <v>2.5000000000000001E-2</v>
      </c>
      <c r="AU11" s="3">
        <v>4.1666666666666701E-3</v>
      </c>
      <c r="AV11" s="72"/>
      <c r="AW11" s="72"/>
      <c r="BA11" s="2" t="s">
        <v>60</v>
      </c>
      <c r="BB11" s="15" t="s">
        <v>296</v>
      </c>
      <c r="BC11" s="71">
        <v>0.39583333333333331</v>
      </c>
      <c r="BD11" s="71"/>
      <c r="BE11" s="15"/>
      <c r="BF11" s="15"/>
      <c r="BH11" s="2" t="s">
        <v>472</v>
      </c>
      <c r="BI11" s="250">
        <v>8.3333333333333329E-2</v>
      </c>
      <c r="BJ11" s="2" t="s">
        <v>472</v>
      </c>
      <c r="BK11" s="250">
        <v>8.3333333333333329E-2</v>
      </c>
      <c r="BL11" s="2" t="s">
        <v>472</v>
      </c>
      <c r="BM11" s="250">
        <v>8.3333333333333329E-2</v>
      </c>
      <c r="BN11" s="2" t="s">
        <v>472</v>
      </c>
      <c r="BO11" s="250">
        <v>8.3333333333333329E-2</v>
      </c>
      <c r="BP11" s="2" t="s">
        <v>472</v>
      </c>
      <c r="BQ11" s="250">
        <v>8.3333333333333329E-2</v>
      </c>
      <c r="BR11" s="2" t="s">
        <v>472</v>
      </c>
      <c r="BS11" s="250">
        <v>8.3333333333333329E-2</v>
      </c>
      <c r="BT11" s="2" t="s">
        <v>472</v>
      </c>
      <c r="BU11" s="250">
        <v>8.3333333333333329E-2</v>
      </c>
      <c r="BV11" s="2" t="s">
        <v>472</v>
      </c>
      <c r="BW11" s="250">
        <v>8.3333333333333329E-2</v>
      </c>
      <c r="BX11" s="2" t="s">
        <v>472</v>
      </c>
      <c r="BY11" s="250">
        <v>8.3333333333333329E-2</v>
      </c>
      <c r="BZ11" s="267" t="s">
        <v>472</v>
      </c>
      <c r="CA11" s="238">
        <v>8.3333333333333329E-2</v>
      </c>
      <c r="CB11" s="267" t="s">
        <v>472</v>
      </c>
      <c r="CC11" s="238">
        <v>8.3333333333333329E-2</v>
      </c>
      <c r="CD11" s="267" t="s">
        <v>439</v>
      </c>
      <c r="CE11" s="238">
        <v>5.5555555555555552E-2</v>
      </c>
      <c r="CF11" s="267" t="s">
        <v>439</v>
      </c>
      <c r="CG11" s="238">
        <v>5.5555555555555552E-2</v>
      </c>
      <c r="CH11" s="2" t="s">
        <v>439</v>
      </c>
      <c r="CI11" s="250">
        <v>5.5555555555555552E-2</v>
      </c>
      <c r="CJ11" s="267" t="s">
        <v>439</v>
      </c>
      <c r="CK11" s="238">
        <v>5.5555555555555552E-2</v>
      </c>
      <c r="CL11" s="2" t="s">
        <v>439</v>
      </c>
      <c r="CM11" s="250">
        <v>5.5555555555555552E-2</v>
      </c>
      <c r="CN11" s="251" t="str">
        <f t="shared" si="3"/>
        <v>ADL-MEL</v>
      </c>
      <c r="CO11" s="252">
        <f t="shared" si="4"/>
        <v>5.5555555555555552E-2</v>
      </c>
      <c r="CP11" s="2" t="s">
        <v>439</v>
      </c>
      <c r="CQ11" s="250">
        <v>5.5555555555555552E-2</v>
      </c>
      <c r="CR11" s="267" t="s">
        <v>439</v>
      </c>
      <c r="CS11" s="238">
        <v>5.5555555555555552E-2</v>
      </c>
      <c r="CT11" s="2" t="s">
        <v>439</v>
      </c>
      <c r="CU11" s="250">
        <v>5.5555555555555552E-2</v>
      </c>
      <c r="CV11" s="2" t="s">
        <v>439</v>
      </c>
      <c r="CW11" s="250">
        <v>5.5555555555555552E-2</v>
      </c>
      <c r="CX11" s="267" t="s">
        <v>439</v>
      </c>
      <c r="CY11" s="238">
        <v>5.5555555555555552E-2</v>
      </c>
      <c r="CZ11" s="267" t="s">
        <v>439</v>
      </c>
      <c r="DA11" s="238">
        <v>5.5555555555555552E-2</v>
      </c>
      <c r="DB11" s="2" t="s">
        <v>462</v>
      </c>
      <c r="DC11" s="250">
        <v>7.6388888888888895E-2</v>
      </c>
      <c r="DD11" s="267" t="s">
        <v>458</v>
      </c>
      <c r="DE11" s="238">
        <v>7.6388888888888895E-2</v>
      </c>
      <c r="DF11" s="2" t="s">
        <v>462</v>
      </c>
      <c r="DG11" s="250">
        <v>7.6388888888888895E-2</v>
      </c>
      <c r="DH11" s="2" t="s">
        <v>470</v>
      </c>
      <c r="DI11" s="250">
        <v>9.7222222222222224E-2</v>
      </c>
      <c r="DJ11" s="2" t="s">
        <v>470</v>
      </c>
      <c r="DK11" s="250">
        <v>9.7222222222222224E-2</v>
      </c>
      <c r="DL11" s="350" t="s">
        <v>516</v>
      </c>
      <c r="DM11" s="351">
        <v>0.14583333333333334</v>
      </c>
      <c r="DN11" s="348" t="s">
        <v>439</v>
      </c>
      <c r="DO11" s="349">
        <v>5.5555555555555552E-2</v>
      </c>
      <c r="DP11" s="251" t="str">
        <f t="shared" si="5"/>
        <v>ADL-MEL</v>
      </c>
      <c r="DQ11" s="252">
        <f t="shared" si="6"/>
        <v>5.5555555555555552E-2</v>
      </c>
      <c r="DR11" s="251" t="str">
        <f t="shared" si="7"/>
        <v>ADL-MEL</v>
      </c>
      <c r="DS11" s="252">
        <f t="shared" si="8"/>
        <v>5.5555555555555552E-2</v>
      </c>
      <c r="DT11" s="251" t="str">
        <f t="shared" si="9"/>
        <v>ADL-MEL</v>
      </c>
      <c r="DU11" s="252">
        <f t="shared" si="10"/>
        <v>5.5555555555555552E-2</v>
      </c>
      <c r="DV11" s="251" t="str">
        <f t="shared" si="11"/>
        <v>ADL-MEL</v>
      </c>
      <c r="DW11" s="252">
        <f t="shared" si="12"/>
        <v>5.5555555555555552E-2</v>
      </c>
      <c r="DX11" s="251" t="str">
        <f t="shared" si="13"/>
        <v>ADL-MEL</v>
      </c>
      <c r="DY11" s="252">
        <f t="shared" si="14"/>
        <v>5.5555555555555552E-2</v>
      </c>
      <c r="DZ11" s="251" t="str">
        <f t="shared" si="15"/>
        <v>ADL-MEL</v>
      </c>
      <c r="EA11" s="252">
        <f t="shared" si="16"/>
        <v>5.5555555555555552E-2</v>
      </c>
      <c r="EB11" s="251" t="str">
        <f t="shared" si="17"/>
        <v>ADL-MEL</v>
      </c>
      <c r="EC11" s="252">
        <f t="shared" si="18"/>
        <v>5.5555555555555552E-2</v>
      </c>
    </row>
    <row r="12" spans="2:133">
      <c r="B12" s="2" t="s">
        <v>188</v>
      </c>
      <c r="C12" s="37">
        <f t="shared" si="1"/>
        <v>43515</v>
      </c>
      <c r="D12" s="37">
        <f t="shared" si="2"/>
        <v>43542</v>
      </c>
      <c r="E12" s="37">
        <v>45022</v>
      </c>
      <c r="F12" s="37" t="s">
        <v>116</v>
      </c>
      <c r="G12" s="37" t="s">
        <v>116</v>
      </c>
      <c r="H12" s="37" t="s">
        <v>116</v>
      </c>
      <c r="I12" s="37" t="s">
        <v>116</v>
      </c>
      <c r="J12" s="37" t="s">
        <v>115</v>
      </c>
      <c r="K12" s="37" t="s">
        <v>115</v>
      </c>
      <c r="L12" s="2" t="s">
        <v>137</v>
      </c>
      <c r="M12" s="12"/>
      <c r="N12" s="10" t="s">
        <v>158</v>
      </c>
      <c r="O12" s="2" t="s">
        <v>131</v>
      </c>
      <c r="P12" s="2"/>
      <c r="Q12" s="53">
        <v>0</v>
      </c>
      <c r="R12" s="53">
        <v>0</v>
      </c>
      <c r="S12" s="2"/>
      <c r="T12" s="12"/>
      <c r="U12" s="18" t="s">
        <v>694</v>
      </c>
      <c r="V12" s="30" t="s">
        <v>707</v>
      </c>
      <c r="W12" s="19">
        <v>0.29166666666666669</v>
      </c>
      <c r="X12" s="19"/>
      <c r="Y12" s="19"/>
      <c r="Z12" s="12"/>
      <c r="AA12" s="10" t="s">
        <v>231</v>
      </c>
      <c r="AB12" s="44">
        <f>437+(437*0.0025)+((437+(437*0.0025)))*0.00275</f>
        <v>439.29725437499997</v>
      </c>
      <c r="AC12" s="12"/>
      <c r="AD12" s="20"/>
      <c r="AE12" s="20"/>
      <c r="AF12" s="20"/>
      <c r="AG12" s="20"/>
      <c r="AH12" s="20"/>
      <c r="AI12" s="20"/>
      <c r="AJ12" s="12"/>
      <c r="AK12" s="3">
        <v>4.8611111111111103E-3</v>
      </c>
      <c r="AL12" s="3">
        <v>2.4305555555555601E-2</v>
      </c>
      <c r="AM12" s="224">
        <v>4.8611111111111103E-3</v>
      </c>
      <c r="AN12" s="224">
        <v>2.4305555555555601E-2</v>
      </c>
      <c r="AO12" s="3"/>
      <c r="AP12" s="74">
        <v>0.5</v>
      </c>
      <c r="AQ12" s="3">
        <v>8.6805555555555594E-2</v>
      </c>
      <c r="AR12" s="3">
        <v>6.7361111111111094E-2</v>
      </c>
      <c r="AS12" s="3">
        <v>4.5138888888888902E-2</v>
      </c>
      <c r="AT12" s="3">
        <v>2.5694444444444499E-2</v>
      </c>
      <c r="AU12" s="3">
        <v>4.8611111111111103E-3</v>
      </c>
      <c r="AV12" s="72"/>
      <c r="AW12" s="72"/>
      <c r="BA12" s="2" t="s">
        <v>32</v>
      </c>
      <c r="BB12" s="15" t="s">
        <v>305</v>
      </c>
      <c r="BC12" s="71">
        <v>0.39583333333333331</v>
      </c>
      <c r="BD12" s="71"/>
      <c r="BE12" s="15"/>
      <c r="BF12" s="15"/>
      <c r="BH12" s="2" t="s">
        <v>462</v>
      </c>
      <c r="BI12" s="250">
        <v>7.6388888888888895E-2</v>
      </c>
      <c r="BJ12" s="2" t="s">
        <v>462</v>
      </c>
      <c r="BK12" s="250">
        <v>7.6388888888888895E-2</v>
      </c>
      <c r="BL12" s="2" t="s">
        <v>462</v>
      </c>
      <c r="BM12" s="250">
        <v>7.6388888888888895E-2</v>
      </c>
      <c r="BN12" s="2" t="s">
        <v>462</v>
      </c>
      <c r="BO12" s="250">
        <v>7.6388888888888895E-2</v>
      </c>
      <c r="BP12" s="2" t="s">
        <v>462</v>
      </c>
      <c r="BQ12" s="250">
        <v>7.6388888888888895E-2</v>
      </c>
      <c r="BR12" s="2" t="s">
        <v>462</v>
      </c>
      <c r="BS12" s="250">
        <v>7.6388888888888895E-2</v>
      </c>
      <c r="BT12" s="2" t="s">
        <v>462</v>
      </c>
      <c r="BU12" s="250">
        <v>7.6388888888888895E-2</v>
      </c>
      <c r="BV12" s="2" t="s">
        <v>462</v>
      </c>
      <c r="BW12" s="250">
        <v>7.6388888888888895E-2</v>
      </c>
      <c r="BX12" s="2" t="s">
        <v>462</v>
      </c>
      <c r="BY12" s="250">
        <v>7.6388888888888895E-2</v>
      </c>
      <c r="BZ12" s="267" t="s">
        <v>462</v>
      </c>
      <c r="CA12" s="238">
        <v>7.6388888888888895E-2</v>
      </c>
      <c r="CB12" s="267" t="s">
        <v>698</v>
      </c>
      <c r="CC12" s="238">
        <v>0.11805555555555555</v>
      </c>
      <c r="CD12" s="267" t="s">
        <v>470</v>
      </c>
      <c r="CE12" s="238">
        <v>9.7222222222222224E-2</v>
      </c>
      <c r="CF12" s="267" t="s">
        <v>470</v>
      </c>
      <c r="CG12" s="238">
        <v>9.7222222222222224E-2</v>
      </c>
      <c r="CH12" s="2" t="s">
        <v>470</v>
      </c>
      <c r="CI12" s="250">
        <v>9.7222222222222224E-2</v>
      </c>
      <c r="CJ12" s="267" t="s">
        <v>470</v>
      </c>
      <c r="CK12" s="238">
        <v>9.7222222222222224E-2</v>
      </c>
      <c r="CL12" s="2" t="s">
        <v>470</v>
      </c>
      <c r="CM12" s="250">
        <v>9.7222222222222224E-2</v>
      </c>
      <c r="CN12" s="251" t="str">
        <f t="shared" si="3"/>
        <v>ADL-OOL</v>
      </c>
      <c r="CO12" s="252">
        <f t="shared" si="4"/>
        <v>9.7222222222222224E-2</v>
      </c>
      <c r="CP12" s="2" t="s">
        <v>470</v>
      </c>
      <c r="CQ12" s="250">
        <v>9.7222222222222224E-2</v>
      </c>
      <c r="CR12" s="267" t="s">
        <v>470</v>
      </c>
      <c r="CS12" s="238">
        <v>9.7222222222222224E-2</v>
      </c>
      <c r="CT12" s="2" t="s">
        <v>470</v>
      </c>
      <c r="CU12" s="250">
        <v>9.7222222222222224E-2</v>
      </c>
      <c r="CV12" s="2" t="s">
        <v>470</v>
      </c>
      <c r="CW12" s="250">
        <v>9.7222222222222224E-2</v>
      </c>
      <c r="CX12" s="267" t="s">
        <v>470</v>
      </c>
      <c r="CY12" s="238">
        <v>9.7222222222222224E-2</v>
      </c>
      <c r="CZ12" s="267" t="s">
        <v>470</v>
      </c>
      <c r="DA12" s="238">
        <v>9.7222222222222224E-2</v>
      </c>
      <c r="DB12" s="2" t="s">
        <v>439</v>
      </c>
      <c r="DC12" s="250">
        <v>5.5555555555555552E-2</v>
      </c>
      <c r="DD12" s="267" t="s">
        <v>684</v>
      </c>
      <c r="DE12" s="238">
        <v>0.23958333333333334</v>
      </c>
      <c r="DF12" s="2" t="s">
        <v>439</v>
      </c>
      <c r="DG12" s="250">
        <v>5.5555555555555552E-2</v>
      </c>
      <c r="DH12" s="2" t="s">
        <v>516</v>
      </c>
      <c r="DI12" s="250">
        <v>0.14583333333333334</v>
      </c>
      <c r="DJ12" s="2" t="s">
        <v>516</v>
      </c>
      <c r="DK12" s="250">
        <v>0.14583333333333334</v>
      </c>
      <c r="DL12" s="350" t="s">
        <v>458</v>
      </c>
      <c r="DM12" s="351">
        <v>7.6388888888888895E-2</v>
      </c>
      <c r="DN12" s="348" t="s">
        <v>470</v>
      </c>
      <c r="DO12" s="349">
        <v>9.7222222222222224E-2</v>
      </c>
      <c r="DP12" s="251" t="str">
        <f t="shared" si="5"/>
        <v>ADL-OOL</v>
      </c>
      <c r="DQ12" s="252">
        <f t="shared" si="6"/>
        <v>9.7222222222222224E-2</v>
      </c>
      <c r="DR12" s="251" t="str">
        <f t="shared" si="7"/>
        <v>ADL-OOL</v>
      </c>
      <c r="DS12" s="252">
        <f t="shared" si="8"/>
        <v>9.7222222222222224E-2</v>
      </c>
      <c r="DT12" s="251" t="str">
        <f t="shared" si="9"/>
        <v>ADL-OOL</v>
      </c>
      <c r="DU12" s="252">
        <f t="shared" si="10"/>
        <v>9.7222222222222224E-2</v>
      </c>
      <c r="DV12" s="251" t="str">
        <f t="shared" si="11"/>
        <v>ADL-OOL</v>
      </c>
      <c r="DW12" s="252">
        <f t="shared" si="12"/>
        <v>9.7222222222222224E-2</v>
      </c>
      <c r="DX12" s="251" t="str">
        <f t="shared" si="13"/>
        <v>ADL-OOL</v>
      </c>
      <c r="DY12" s="252">
        <f t="shared" si="14"/>
        <v>9.7222222222222224E-2</v>
      </c>
      <c r="DZ12" s="251" t="str">
        <f t="shared" si="15"/>
        <v>ADL-OOL</v>
      </c>
      <c r="EA12" s="252">
        <f t="shared" si="16"/>
        <v>9.7222222222222224E-2</v>
      </c>
      <c r="EB12" s="251" t="str">
        <f t="shared" si="17"/>
        <v>ADL-OOL</v>
      </c>
      <c r="EC12" s="252">
        <f t="shared" si="18"/>
        <v>9.7222222222222224E-2</v>
      </c>
    </row>
    <row r="13" spans="2:133">
      <c r="B13" s="2" t="s">
        <v>189</v>
      </c>
      <c r="C13" s="37">
        <f t="shared" si="1"/>
        <v>43543</v>
      </c>
      <c r="D13" s="37">
        <f t="shared" si="2"/>
        <v>43570</v>
      </c>
      <c r="E13" s="37">
        <v>45050</v>
      </c>
      <c r="F13" s="37" t="s">
        <v>116</v>
      </c>
      <c r="G13" s="37" t="s">
        <v>116</v>
      </c>
      <c r="H13" s="37" t="s">
        <v>116</v>
      </c>
      <c r="I13" s="37" t="s">
        <v>116</v>
      </c>
      <c r="J13" s="37" t="s">
        <v>115</v>
      </c>
      <c r="K13" s="37" t="s">
        <v>116</v>
      </c>
      <c r="L13" s="2" t="s">
        <v>137</v>
      </c>
      <c r="M13" s="12"/>
      <c r="N13" s="10" t="s">
        <v>152</v>
      </c>
      <c r="O13" s="2" t="s">
        <v>130</v>
      </c>
      <c r="P13" s="2"/>
      <c r="Q13" s="53">
        <v>0.1875</v>
      </c>
      <c r="R13" s="53">
        <v>0</v>
      </c>
      <c r="S13" s="2"/>
      <c r="T13" s="12"/>
      <c r="U13" s="15" t="s">
        <v>695</v>
      </c>
      <c r="V13" s="30" t="s">
        <v>708</v>
      </c>
      <c r="W13" s="19"/>
      <c r="X13" s="19">
        <v>0.29166666666666669</v>
      </c>
      <c r="Y13" s="19"/>
      <c r="Z13" s="12"/>
      <c r="AA13" s="10" t="s">
        <v>259</v>
      </c>
      <c r="AB13" s="69">
        <v>2.46</v>
      </c>
      <c r="AC13" s="12"/>
      <c r="AD13" s="20"/>
      <c r="AE13" s="20"/>
      <c r="AF13" s="20"/>
      <c r="AG13" s="20"/>
      <c r="AH13" s="20"/>
      <c r="AI13" s="20"/>
      <c r="AJ13" s="12"/>
      <c r="AK13" s="3">
        <v>5.5555555555555601E-3</v>
      </c>
      <c r="AL13" s="3">
        <v>2.7777777777777801E-2</v>
      </c>
      <c r="AM13" s="224">
        <v>5.5555555555555601E-3</v>
      </c>
      <c r="AN13" s="224">
        <v>2.7777777777777801E-2</v>
      </c>
      <c r="AO13" s="3"/>
      <c r="AP13" s="74">
        <v>0.54166666666666663</v>
      </c>
      <c r="AQ13" s="3">
        <v>9.0277777777777804E-2</v>
      </c>
      <c r="AR13" s="3">
        <v>6.8055555555555494E-2</v>
      </c>
      <c r="AS13" s="3">
        <v>4.8611111111111098E-2</v>
      </c>
      <c r="AT13" s="3">
        <v>2.6388888888888899E-2</v>
      </c>
      <c r="AU13" s="3">
        <v>5.5555555555555601E-3</v>
      </c>
      <c r="AV13" s="72"/>
      <c r="AW13" s="72"/>
      <c r="BA13" s="2" t="s">
        <v>21</v>
      </c>
      <c r="BB13" s="15" t="s">
        <v>303</v>
      </c>
      <c r="BC13" s="71">
        <v>0.41666666666666669</v>
      </c>
      <c r="BD13" s="71"/>
      <c r="BE13" s="15"/>
      <c r="BF13" s="15"/>
      <c r="BH13" s="2" t="s">
        <v>439</v>
      </c>
      <c r="BI13" s="250">
        <v>5.5555555555555552E-2</v>
      </c>
      <c r="BJ13" s="2" t="s">
        <v>439</v>
      </c>
      <c r="BK13" s="250">
        <v>5.5555555555555552E-2</v>
      </c>
      <c r="BL13" s="2" t="s">
        <v>439</v>
      </c>
      <c r="BM13" s="250">
        <v>5.5555555555555552E-2</v>
      </c>
      <c r="BN13" s="2" t="s">
        <v>439</v>
      </c>
      <c r="BO13" s="250">
        <v>5.5555555555555552E-2</v>
      </c>
      <c r="BP13" s="2" t="s">
        <v>439</v>
      </c>
      <c r="BQ13" s="250">
        <v>5.5555555555555552E-2</v>
      </c>
      <c r="BR13" s="2" t="s">
        <v>439</v>
      </c>
      <c r="BS13" s="250">
        <v>5.5555555555555552E-2</v>
      </c>
      <c r="BT13" s="2" t="s">
        <v>439</v>
      </c>
      <c r="BU13" s="250">
        <v>5.5555555555555552E-2</v>
      </c>
      <c r="BV13" s="2" t="s">
        <v>439</v>
      </c>
      <c r="BW13" s="250">
        <v>5.5555555555555552E-2</v>
      </c>
      <c r="BX13" s="2" t="s">
        <v>439</v>
      </c>
      <c r="BY13" s="250">
        <v>5.5555555555555552E-2</v>
      </c>
      <c r="BZ13" s="267" t="s">
        <v>439</v>
      </c>
      <c r="CA13" s="238">
        <v>5.5555555555555552E-2</v>
      </c>
      <c r="CB13" s="267" t="s">
        <v>462</v>
      </c>
      <c r="CC13" s="238">
        <v>7.6388888888888895E-2</v>
      </c>
      <c r="CD13" s="267" t="s">
        <v>516</v>
      </c>
      <c r="CE13" s="238">
        <v>0.14583333333333334</v>
      </c>
      <c r="CF13" s="267" t="s">
        <v>516</v>
      </c>
      <c r="CG13" s="238">
        <v>0.14583333333333334</v>
      </c>
      <c r="CH13" s="2" t="s">
        <v>516</v>
      </c>
      <c r="CI13" s="250">
        <v>0.14583333333333334</v>
      </c>
      <c r="CJ13" s="267" t="s">
        <v>516</v>
      </c>
      <c r="CK13" s="238">
        <v>0.14583333333333334</v>
      </c>
      <c r="CL13" s="2" t="s">
        <v>516</v>
      </c>
      <c r="CM13" s="250">
        <v>0.14583333333333334</v>
      </c>
      <c r="CN13" s="251" t="str">
        <f t="shared" si="3"/>
        <v>ADL-PER</v>
      </c>
      <c r="CO13" s="252">
        <f t="shared" si="4"/>
        <v>0.14583333333333334</v>
      </c>
      <c r="CP13" s="2" t="s">
        <v>516</v>
      </c>
      <c r="CQ13" s="250">
        <v>0.1388888888888889</v>
      </c>
      <c r="CR13" s="267" t="s">
        <v>516</v>
      </c>
      <c r="CS13" s="238">
        <v>0.1388888888888889</v>
      </c>
      <c r="CT13" s="2" t="s">
        <v>516</v>
      </c>
      <c r="CU13" s="250">
        <v>0.1388888888888889</v>
      </c>
      <c r="CV13" s="2" t="s">
        <v>516</v>
      </c>
      <c r="CW13" s="250">
        <v>0.1388888888888889</v>
      </c>
      <c r="CX13" s="267" t="s">
        <v>516</v>
      </c>
      <c r="CY13" s="238">
        <v>0.1388888888888889</v>
      </c>
      <c r="CZ13" s="267" t="s">
        <v>516</v>
      </c>
      <c r="DA13" s="238">
        <v>0.1388888888888889</v>
      </c>
      <c r="DB13" s="2" t="s">
        <v>470</v>
      </c>
      <c r="DC13" s="250">
        <v>9.7222222222222224E-2</v>
      </c>
      <c r="DD13" s="267" t="s">
        <v>571</v>
      </c>
      <c r="DE13" s="238">
        <v>8.3333333333333329E-2</v>
      </c>
      <c r="DF13" s="2" t="s">
        <v>470</v>
      </c>
      <c r="DG13" s="250">
        <v>9.7222222222222224E-2</v>
      </c>
      <c r="DH13" s="2" t="s">
        <v>458</v>
      </c>
      <c r="DI13" s="250">
        <v>7.6388888888888895E-2</v>
      </c>
      <c r="DJ13" s="2" t="s">
        <v>458</v>
      </c>
      <c r="DK13" s="250">
        <v>7.6388888888888895E-2</v>
      </c>
      <c r="DL13" s="350" t="s">
        <v>684</v>
      </c>
      <c r="DM13" s="351">
        <v>0.23958333333333334</v>
      </c>
      <c r="DN13" s="348" t="s">
        <v>516</v>
      </c>
      <c r="DO13" s="349">
        <v>0.14583333333333334</v>
      </c>
      <c r="DP13" s="251" t="str">
        <f t="shared" si="5"/>
        <v>ADL-PER</v>
      </c>
      <c r="DQ13" s="252">
        <f t="shared" si="6"/>
        <v>0.14583333333333334</v>
      </c>
      <c r="DR13" s="251" t="str">
        <f t="shared" si="7"/>
        <v>ADL-PER</v>
      </c>
      <c r="DS13" s="252">
        <f t="shared" si="8"/>
        <v>0.14583333333333334</v>
      </c>
      <c r="DT13" s="251" t="str">
        <f t="shared" si="9"/>
        <v>ADL-PER</v>
      </c>
      <c r="DU13" s="252">
        <f t="shared" si="10"/>
        <v>0.14583333333333334</v>
      </c>
      <c r="DV13" s="251" t="str">
        <f t="shared" si="11"/>
        <v>ADL-PER</v>
      </c>
      <c r="DW13" s="252">
        <f t="shared" si="12"/>
        <v>0.14583333333333334</v>
      </c>
      <c r="DX13" s="251" t="str">
        <f t="shared" si="13"/>
        <v>ADL-PER</v>
      </c>
      <c r="DY13" s="252">
        <f t="shared" si="14"/>
        <v>0.14583333333333334</v>
      </c>
      <c r="DZ13" s="251" t="str">
        <f t="shared" si="15"/>
        <v>ADL-PER</v>
      </c>
      <c r="EA13" s="252">
        <f t="shared" si="16"/>
        <v>0.14583333333333334</v>
      </c>
      <c r="EB13" s="251" t="str">
        <f t="shared" si="17"/>
        <v>ADL-PER</v>
      </c>
      <c r="EC13" s="252">
        <f t="shared" si="18"/>
        <v>0.14583333333333334</v>
      </c>
    </row>
    <row r="14" spans="2:133">
      <c r="B14" s="2" t="s">
        <v>190</v>
      </c>
      <c r="C14" s="37">
        <f t="shared" si="1"/>
        <v>43571</v>
      </c>
      <c r="D14" s="37">
        <f t="shared" si="2"/>
        <v>43598</v>
      </c>
      <c r="E14" s="37">
        <v>45078</v>
      </c>
      <c r="F14" s="37" t="s">
        <v>116</v>
      </c>
      <c r="G14" s="37" t="s">
        <v>116</v>
      </c>
      <c r="H14" s="37" t="s">
        <v>116</v>
      </c>
      <c r="I14" s="37" t="s">
        <v>116</v>
      </c>
      <c r="J14" s="37" t="s">
        <v>115</v>
      </c>
      <c r="K14" s="37" t="s">
        <v>116</v>
      </c>
      <c r="L14" s="2" t="s">
        <v>137</v>
      </c>
      <c r="M14" s="12"/>
      <c r="N14" s="10" t="s">
        <v>148</v>
      </c>
      <c r="O14" s="2" t="s">
        <v>129</v>
      </c>
      <c r="P14" s="2"/>
      <c r="Q14" s="53">
        <v>0.1875</v>
      </c>
      <c r="R14" s="53">
        <v>0</v>
      </c>
      <c r="S14" s="2"/>
      <c r="T14" s="12"/>
      <c r="U14" s="18" t="s">
        <v>696</v>
      </c>
      <c r="V14" s="337" t="s">
        <v>709</v>
      </c>
      <c r="W14" s="19"/>
      <c r="X14" s="19">
        <v>0.29166666666666669</v>
      </c>
      <c r="Y14" s="264">
        <f>LeaveCR_PreCMS/24</f>
        <v>0.10249999999999999</v>
      </c>
      <c r="Z14" s="12"/>
      <c r="AA14" s="10" t="s">
        <v>260</v>
      </c>
      <c r="AB14" s="69">
        <v>2.39</v>
      </c>
      <c r="AC14" s="12"/>
      <c r="AD14" s="20"/>
      <c r="AE14" s="20"/>
      <c r="AF14" s="20"/>
      <c r="AG14" s="20"/>
      <c r="AH14" s="20"/>
      <c r="AI14" s="20"/>
      <c r="AJ14" s="12"/>
      <c r="AK14" s="3">
        <v>6.2500000000000003E-3</v>
      </c>
      <c r="AL14" s="3">
        <v>3.125E-2</v>
      </c>
      <c r="AM14" s="224">
        <v>6.2500000000000003E-3</v>
      </c>
      <c r="AN14" s="224">
        <v>3.125E-2</v>
      </c>
      <c r="AO14" s="3"/>
      <c r="AQ14" s="3">
        <v>9.375E-2</v>
      </c>
      <c r="AR14" s="3">
        <v>6.8750000000000006E-2</v>
      </c>
      <c r="AS14" s="3">
        <v>5.2083333333333301E-2</v>
      </c>
      <c r="AT14" s="3">
        <v>2.70833333333334E-2</v>
      </c>
      <c r="AU14" s="3">
        <v>6.2500000000000003E-3</v>
      </c>
      <c r="AV14" s="72"/>
      <c r="AW14" s="72"/>
      <c r="BA14" s="2" t="s">
        <v>29</v>
      </c>
      <c r="BB14" s="15" t="s">
        <v>298</v>
      </c>
      <c r="BC14" s="71">
        <v>0.41666666666666669</v>
      </c>
      <c r="BD14" s="71">
        <v>0.45833333333333331</v>
      </c>
      <c r="BE14" s="2" t="s">
        <v>390</v>
      </c>
      <c r="BF14" s="2" t="s">
        <v>391</v>
      </c>
      <c r="BH14" s="2" t="s">
        <v>470</v>
      </c>
      <c r="BI14" s="250">
        <v>9.7222222222222224E-2</v>
      </c>
      <c r="BJ14" s="2" t="s">
        <v>470</v>
      </c>
      <c r="BK14" s="250">
        <v>9.7222222222222224E-2</v>
      </c>
      <c r="BL14" s="2" t="s">
        <v>470</v>
      </c>
      <c r="BM14" s="250">
        <v>9.7222222222222224E-2</v>
      </c>
      <c r="BN14" s="2" t="s">
        <v>470</v>
      </c>
      <c r="BO14" s="250">
        <v>9.7222222222222224E-2</v>
      </c>
      <c r="BP14" s="2" t="s">
        <v>470</v>
      </c>
      <c r="BQ14" s="250">
        <v>9.7222222222222224E-2</v>
      </c>
      <c r="BR14" s="2" t="s">
        <v>470</v>
      </c>
      <c r="BS14" s="250">
        <v>9.7222222222222224E-2</v>
      </c>
      <c r="BT14" s="2" t="s">
        <v>470</v>
      </c>
      <c r="BU14" s="250">
        <v>9.7222222222222224E-2</v>
      </c>
      <c r="BV14" s="2" t="s">
        <v>470</v>
      </c>
      <c r="BW14" s="250">
        <v>9.7222222222222224E-2</v>
      </c>
      <c r="BX14" s="2" t="s">
        <v>470</v>
      </c>
      <c r="BY14" s="250">
        <v>9.7222222222222224E-2</v>
      </c>
      <c r="BZ14" s="267" t="s">
        <v>470</v>
      </c>
      <c r="CA14" s="238">
        <v>9.7222222222222224E-2</v>
      </c>
      <c r="CB14" s="267" t="s">
        <v>439</v>
      </c>
      <c r="CC14" s="238">
        <v>5.5555555555555552E-2</v>
      </c>
      <c r="CD14" s="267" t="s">
        <v>458</v>
      </c>
      <c r="CE14" s="238">
        <v>7.6388888888888895E-2</v>
      </c>
      <c r="CF14" s="267" t="s">
        <v>458</v>
      </c>
      <c r="CG14" s="238">
        <v>7.6388888888888895E-2</v>
      </c>
      <c r="CH14" s="2" t="s">
        <v>458</v>
      </c>
      <c r="CI14" s="250">
        <v>7.6388888888888895E-2</v>
      </c>
      <c r="CJ14" s="267" t="s">
        <v>458</v>
      </c>
      <c r="CK14" s="238">
        <v>7.6388888888888895E-2</v>
      </c>
      <c r="CL14" s="2" t="s">
        <v>458</v>
      </c>
      <c r="CM14" s="250">
        <v>7.6388888888888895E-2</v>
      </c>
      <c r="CN14" s="251" t="str">
        <f t="shared" si="3"/>
        <v>ADL-SYD</v>
      </c>
      <c r="CO14" s="252">
        <f t="shared" si="4"/>
        <v>7.6388888888888895E-2</v>
      </c>
      <c r="CP14" s="2" t="s">
        <v>458</v>
      </c>
      <c r="CQ14" s="250">
        <v>7.9861111111111105E-2</v>
      </c>
      <c r="CR14" s="267" t="s">
        <v>458</v>
      </c>
      <c r="CS14" s="238">
        <v>7.9861111111111105E-2</v>
      </c>
      <c r="CT14" s="2" t="s">
        <v>458</v>
      </c>
      <c r="CU14" s="250">
        <v>7.9861111111111105E-2</v>
      </c>
      <c r="CV14" s="2" t="s">
        <v>458</v>
      </c>
      <c r="CW14" s="250">
        <v>7.9861111111111105E-2</v>
      </c>
      <c r="CX14" s="267" t="s">
        <v>458</v>
      </c>
      <c r="CY14" s="238">
        <v>7.9861111111111105E-2</v>
      </c>
      <c r="CZ14" s="267" t="s">
        <v>458</v>
      </c>
      <c r="DA14" s="238">
        <v>7.9861111111111105E-2</v>
      </c>
      <c r="DB14" s="2" t="s">
        <v>516</v>
      </c>
      <c r="DC14" s="250">
        <v>0.14583333333333334</v>
      </c>
      <c r="DD14" s="267" t="s">
        <v>830</v>
      </c>
      <c r="DE14" s="238">
        <v>0.11805555555555555</v>
      </c>
      <c r="DF14" s="2" t="s">
        <v>516</v>
      </c>
      <c r="DG14" s="250">
        <v>0.14583333333333334</v>
      </c>
      <c r="DH14" s="2" t="s">
        <v>684</v>
      </c>
      <c r="DI14" s="250">
        <v>0.23958333333333334</v>
      </c>
      <c r="DJ14" s="2" t="s">
        <v>684</v>
      </c>
      <c r="DK14" s="250">
        <v>0.23958333333333334</v>
      </c>
      <c r="DL14" s="350" t="s">
        <v>571</v>
      </c>
      <c r="DM14" s="351">
        <v>8.3333333333333329E-2</v>
      </c>
      <c r="DN14" s="348" t="s">
        <v>458</v>
      </c>
      <c r="DO14" s="349">
        <v>7.6388888888888895E-2</v>
      </c>
      <c r="DP14" s="251" t="str">
        <f t="shared" si="5"/>
        <v>ADL-SYD</v>
      </c>
      <c r="DQ14" s="252">
        <f t="shared" si="6"/>
        <v>7.6388888888888895E-2</v>
      </c>
      <c r="DR14" s="251" t="str">
        <f t="shared" si="7"/>
        <v>ADL-SYD</v>
      </c>
      <c r="DS14" s="252">
        <f t="shared" si="8"/>
        <v>7.6388888888888895E-2</v>
      </c>
      <c r="DT14" s="251" t="str">
        <f t="shared" si="9"/>
        <v>ADL-SYD</v>
      </c>
      <c r="DU14" s="252">
        <f t="shared" si="10"/>
        <v>7.6388888888888895E-2</v>
      </c>
      <c r="DV14" s="251" t="str">
        <f t="shared" si="11"/>
        <v>ADL-SYD</v>
      </c>
      <c r="DW14" s="252">
        <f t="shared" si="12"/>
        <v>7.6388888888888895E-2</v>
      </c>
      <c r="DX14" s="251" t="str">
        <f t="shared" si="13"/>
        <v>ADL-SYD</v>
      </c>
      <c r="DY14" s="252">
        <f t="shared" si="14"/>
        <v>7.6388888888888895E-2</v>
      </c>
      <c r="DZ14" s="251" t="str">
        <f t="shared" si="15"/>
        <v>ADL-SYD</v>
      </c>
      <c r="EA14" s="252">
        <f t="shared" si="16"/>
        <v>7.6388888888888895E-2</v>
      </c>
      <c r="EB14" s="251" t="str">
        <f t="shared" si="17"/>
        <v>ADL-SYD</v>
      </c>
      <c r="EC14" s="252">
        <f t="shared" si="18"/>
        <v>7.6388888888888895E-2</v>
      </c>
    </row>
    <row r="15" spans="2:133">
      <c r="B15" s="2" t="s">
        <v>191</v>
      </c>
      <c r="C15" s="37">
        <f t="shared" si="1"/>
        <v>43599</v>
      </c>
      <c r="D15" s="37">
        <f t="shared" si="2"/>
        <v>43626</v>
      </c>
      <c r="E15" s="37">
        <v>45106</v>
      </c>
      <c r="F15" s="37" t="s">
        <v>116</v>
      </c>
      <c r="G15" s="37" t="s">
        <v>116</v>
      </c>
      <c r="H15" s="37" t="s">
        <v>116</v>
      </c>
      <c r="I15" s="37" t="s">
        <v>116</v>
      </c>
      <c r="J15" s="37" t="s">
        <v>115</v>
      </c>
      <c r="K15" s="37" t="s">
        <v>116</v>
      </c>
      <c r="L15" s="2" t="s">
        <v>137</v>
      </c>
      <c r="M15" s="12"/>
      <c r="N15" s="10" t="s">
        <v>710</v>
      </c>
      <c r="O15" s="79" t="s">
        <v>711</v>
      </c>
      <c r="P15" s="2"/>
      <c r="Q15" s="53">
        <v>0.375</v>
      </c>
      <c r="R15" s="53">
        <v>0</v>
      </c>
      <c r="S15" s="2"/>
      <c r="T15" s="12"/>
      <c r="U15" s="18" t="s">
        <v>753</v>
      </c>
      <c r="V15" s="30" t="s">
        <v>757</v>
      </c>
      <c r="W15" s="19">
        <v>0.41666666666666669</v>
      </c>
      <c r="X15" s="19"/>
      <c r="Y15" s="19"/>
      <c r="Z15" s="12"/>
      <c r="AA15" s="10" t="s">
        <v>796</v>
      </c>
      <c r="AB15" s="69">
        <v>2.46</v>
      </c>
      <c r="AC15" s="12"/>
      <c r="AD15" s="20"/>
      <c r="AE15" s="20"/>
      <c r="AF15" s="20"/>
      <c r="AG15" s="20"/>
      <c r="AH15" s="20"/>
      <c r="AI15" s="20"/>
      <c r="AJ15" s="12"/>
      <c r="AK15" s="3">
        <v>6.9444444444444397E-3</v>
      </c>
      <c r="AL15" s="3">
        <v>3.4722222222222203E-2</v>
      </c>
      <c r="AM15" s="224">
        <v>6.9444444444444397E-3</v>
      </c>
      <c r="AN15" s="224">
        <v>3.4722222222222203E-2</v>
      </c>
      <c r="AO15" s="3"/>
      <c r="AQ15" s="3">
        <v>9.7222222222222196E-2</v>
      </c>
      <c r="AR15" s="3">
        <v>6.9444444444444406E-2</v>
      </c>
      <c r="AS15" s="3">
        <v>5.5555555555555601E-2</v>
      </c>
      <c r="AT15" s="3">
        <v>2.7777777777777801E-2</v>
      </c>
      <c r="AU15" s="3">
        <v>6.9444444444444397E-3</v>
      </c>
      <c r="AV15" s="72"/>
      <c r="AW15" s="72"/>
      <c r="BA15" s="2" t="s">
        <v>26</v>
      </c>
      <c r="BB15" s="15" t="s">
        <v>306</v>
      </c>
      <c r="BC15" s="71">
        <v>0.33333333333333331</v>
      </c>
      <c r="BD15" s="71"/>
      <c r="BE15" s="15"/>
      <c r="BF15" s="15"/>
      <c r="BH15" s="2" t="s">
        <v>516</v>
      </c>
      <c r="BI15" s="250">
        <v>0.1388888888888889</v>
      </c>
      <c r="BJ15" s="2" t="s">
        <v>516</v>
      </c>
      <c r="BK15" s="250">
        <v>0.1388888888888889</v>
      </c>
      <c r="BL15" s="2" t="s">
        <v>516</v>
      </c>
      <c r="BM15" s="250">
        <v>0.1388888888888889</v>
      </c>
      <c r="BN15" s="2" t="s">
        <v>516</v>
      </c>
      <c r="BO15" s="250">
        <v>0.1388888888888889</v>
      </c>
      <c r="BP15" s="2" t="s">
        <v>516</v>
      </c>
      <c r="BQ15" s="250">
        <v>0.1388888888888889</v>
      </c>
      <c r="BR15" s="2" t="s">
        <v>516</v>
      </c>
      <c r="BS15" s="250">
        <v>0.1388888888888889</v>
      </c>
      <c r="BT15" s="2" t="s">
        <v>516</v>
      </c>
      <c r="BU15" s="250">
        <v>0.1388888888888889</v>
      </c>
      <c r="BV15" s="2" t="s">
        <v>516</v>
      </c>
      <c r="BW15" s="250">
        <v>0.1388888888888889</v>
      </c>
      <c r="BX15" s="2" t="s">
        <v>516</v>
      </c>
      <c r="BY15" s="250">
        <v>0.1388888888888889</v>
      </c>
      <c r="BZ15" s="267" t="s">
        <v>516</v>
      </c>
      <c r="CA15" s="238">
        <v>0.1388888888888889</v>
      </c>
      <c r="CB15" s="267" t="s">
        <v>470</v>
      </c>
      <c r="CC15" s="238">
        <v>9.7222222222222224E-2</v>
      </c>
      <c r="CD15" s="267" t="s">
        <v>684</v>
      </c>
      <c r="CE15" s="238">
        <v>0.23958333333333334</v>
      </c>
      <c r="CF15" s="267" t="s">
        <v>684</v>
      </c>
      <c r="CG15" s="238">
        <v>0.23958333333333334</v>
      </c>
      <c r="CH15" s="2" t="s">
        <v>684</v>
      </c>
      <c r="CI15" s="250">
        <v>0.23958333333333334</v>
      </c>
      <c r="CJ15" s="267" t="s">
        <v>684</v>
      </c>
      <c r="CK15" s="238">
        <v>0.23958333333333334</v>
      </c>
      <c r="CL15" s="2" t="s">
        <v>684</v>
      </c>
      <c r="CM15" s="250">
        <v>0.23958333333333334</v>
      </c>
      <c r="CN15" s="251" t="str">
        <f t="shared" si="3"/>
        <v>APW-BNE</v>
      </c>
      <c r="CO15" s="252">
        <f t="shared" si="4"/>
        <v>0.23958333333333334</v>
      </c>
      <c r="CP15" s="2" t="s">
        <v>684</v>
      </c>
      <c r="CQ15" s="250">
        <v>0.23958333333333334</v>
      </c>
      <c r="CR15" s="267" t="s">
        <v>684</v>
      </c>
      <c r="CS15" s="238">
        <v>0.23958333333333334</v>
      </c>
      <c r="CT15" s="2" t="s">
        <v>684</v>
      </c>
      <c r="CU15" s="250">
        <v>0.23958333333333334</v>
      </c>
      <c r="CV15" s="2" t="s">
        <v>684</v>
      </c>
      <c r="CW15" s="250">
        <v>0.23958333333333334</v>
      </c>
      <c r="CX15" s="267" t="s">
        <v>684</v>
      </c>
      <c r="CY15" s="238">
        <v>0.23958333333333334</v>
      </c>
      <c r="CZ15" s="267" t="s">
        <v>684</v>
      </c>
      <c r="DA15" s="238">
        <v>0.23958333333333334</v>
      </c>
      <c r="DB15" s="2" t="s">
        <v>458</v>
      </c>
      <c r="DC15" s="250">
        <v>7.6388888888888895E-2</v>
      </c>
      <c r="DD15" s="267" t="s">
        <v>835</v>
      </c>
      <c r="DE15" s="238">
        <v>0.13194444444444445</v>
      </c>
      <c r="DF15" s="2" t="s">
        <v>458</v>
      </c>
      <c r="DG15" s="250">
        <v>7.6388888888888895E-2</v>
      </c>
      <c r="DH15" s="2" t="s">
        <v>571</v>
      </c>
      <c r="DI15" s="250">
        <v>8.3333333333333329E-2</v>
      </c>
      <c r="DJ15" s="2" t="s">
        <v>571</v>
      </c>
      <c r="DK15" s="250">
        <v>8.3333333333333329E-2</v>
      </c>
      <c r="DL15" s="350" t="s">
        <v>830</v>
      </c>
      <c r="DM15" s="351">
        <v>0.11805555555555555</v>
      </c>
      <c r="DN15" s="348" t="s">
        <v>684</v>
      </c>
      <c r="DO15" s="349">
        <v>0.23958333333333334</v>
      </c>
      <c r="DP15" s="251" t="str">
        <f t="shared" si="5"/>
        <v>APW-BNE</v>
      </c>
      <c r="DQ15" s="252">
        <f t="shared" si="6"/>
        <v>0.23958333333333334</v>
      </c>
      <c r="DR15" s="251" t="str">
        <f t="shared" si="7"/>
        <v>APW-BNE</v>
      </c>
      <c r="DS15" s="252">
        <f t="shared" si="8"/>
        <v>0.23958333333333334</v>
      </c>
      <c r="DT15" s="251" t="str">
        <f t="shared" si="9"/>
        <v>APW-BNE</v>
      </c>
      <c r="DU15" s="252">
        <f t="shared" si="10"/>
        <v>0.23958333333333334</v>
      </c>
      <c r="DV15" s="251" t="str">
        <f t="shared" si="11"/>
        <v>APW-BNE</v>
      </c>
      <c r="DW15" s="252">
        <f t="shared" si="12"/>
        <v>0.23958333333333334</v>
      </c>
      <c r="DX15" s="251" t="str">
        <f t="shared" si="13"/>
        <v>APW-BNE</v>
      </c>
      <c r="DY15" s="252">
        <f t="shared" si="14"/>
        <v>0.23958333333333334</v>
      </c>
      <c r="DZ15" s="251" t="str">
        <f t="shared" si="15"/>
        <v>APW-BNE</v>
      </c>
      <c r="EA15" s="252">
        <f t="shared" si="16"/>
        <v>0.23958333333333334</v>
      </c>
      <c r="EB15" s="251" t="str">
        <f t="shared" si="17"/>
        <v>APW-BNE</v>
      </c>
      <c r="EC15" s="252">
        <f t="shared" si="18"/>
        <v>0.23958333333333334</v>
      </c>
    </row>
    <row r="16" spans="2:133">
      <c r="B16" s="2" t="s">
        <v>192</v>
      </c>
      <c r="C16" s="37">
        <f t="shared" si="1"/>
        <v>43627</v>
      </c>
      <c r="D16" s="37">
        <f t="shared" si="2"/>
        <v>43654</v>
      </c>
      <c r="E16" s="37">
        <v>45134</v>
      </c>
      <c r="F16" s="37" t="s">
        <v>116</v>
      </c>
      <c r="G16" s="37" t="s">
        <v>116</v>
      </c>
      <c r="H16" s="37" t="s">
        <v>116</v>
      </c>
      <c r="I16" s="37" t="s">
        <v>116</v>
      </c>
      <c r="J16" s="37" t="s">
        <v>116</v>
      </c>
      <c r="K16" s="37" t="s">
        <v>116</v>
      </c>
      <c r="L16" s="2" t="s">
        <v>137</v>
      </c>
      <c r="M16" s="12"/>
      <c r="N16" s="10" t="s">
        <v>261</v>
      </c>
      <c r="O16" s="2" t="s">
        <v>246</v>
      </c>
      <c r="P16" s="2" t="s">
        <v>116</v>
      </c>
      <c r="Q16" s="264">
        <f>LeaveCR_PreCMS/24</f>
        <v>0.10249999999999999</v>
      </c>
      <c r="R16" s="53">
        <v>0</v>
      </c>
      <c r="S16" s="2"/>
      <c r="T16" s="12"/>
      <c r="U16" s="18" t="s">
        <v>754</v>
      </c>
      <c r="V16" s="30" t="s">
        <v>758</v>
      </c>
      <c r="W16" s="19">
        <v>0.41666666666666669</v>
      </c>
      <c r="X16" s="19"/>
      <c r="Y16" s="19"/>
      <c r="Z16" s="12"/>
      <c r="AA16" s="10" t="s">
        <v>282</v>
      </c>
      <c r="AB16" s="9">
        <v>0.16666666666666666</v>
      </c>
      <c r="AC16" s="12"/>
      <c r="AD16" s="20"/>
      <c r="AE16" s="20"/>
      <c r="AF16" s="20"/>
      <c r="AG16" s="20"/>
      <c r="AH16" s="20"/>
      <c r="AI16" s="20"/>
      <c r="AJ16" s="12"/>
      <c r="AK16" s="3">
        <v>7.6388888888888904E-3</v>
      </c>
      <c r="AL16" s="3">
        <v>3.8194444444444399E-2</v>
      </c>
      <c r="AM16" s="224">
        <v>7.6388888888888904E-3</v>
      </c>
      <c r="AN16" s="224">
        <v>3.8194444444444399E-2</v>
      </c>
      <c r="AO16" s="3"/>
      <c r="AQ16" s="3">
        <v>0.100694444444445</v>
      </c>
      <c r="AR16" s="3">
        <v>7.0138888888888903E-2</v>
      </c>
      <c r="AS16" s="3">
        <v>5.9027777777777797E-2</v>
      </c>
      <c r="AT16" s="3">
        <v>2.8472222222222301E-2</v>
      </c>
      <c r="AU16" s="3">
        <v>7.6388888888888904E-3</v>
      </c>
      <c r="AV16" s="72"/>
      <c r="AW16" s="72"/>
      <c r="BA16" s="2" t="s">
        <v>84</v>
      </c>
      <c r="BB16" s="15" t="s">
        <v>299</v>
      </c>
      <c r="BC16" s="71">
        <v>0.29166666666666669</v>
      </c>
      <c r="BD16" s="71"/>
      <c r="BE16" s="15"/>
      <c r="BF16" s="15"/>
      <c r="BH16" s="2" t="s">
        <v>458</v>
      </c>
      <c r="BI16" s="250">
        <v>7.9861111111111105E-2</v>
      </c>
      <c r="BJ16" s="2" t="s">
        <v>458</v>
      </c>
      <c r="BK16" s="250">
        <v>7.9861111111111105E-2</v>
      </c>
      <c r="BL16" s="2" t="s">
        <v>458</v>
      </c>
      <c r="BM16" s="250">
        <v>7.9861111111111105E-2</v>
      </c>
      <c r="BN16" s="2" t="s">
        <v>458</v>
      </c>
      <c r="BO16" s="250">
        <v>7.9861111111111105E-2</v>
      </c>
      <c r="BP16" s="2" t="s">
        <v>458</v>
      </c>
      <c r="BQ16" s="250">
        <v>7.9861111111111105E-2</v>
      </c>
      <c r="BR16" s="2" t="s">
        <v>458</v>
      </c>
      <c r="BS16" s="250">
        <v>7.9861111111111105E-2</v>
      </c>
      <c r="BT16" s="2" t="s">
        <v>458</v>
      </c>
      <c r="BU16" s="250">
        <v>7.9861111111111105E-2</v>
      </c>
      <c r="BV16" s="2" t="s">
        <v>458</v>
      </c>
      <c r="BW16" s="250">
        <v>7.9861111111111105E-2</v>
      </c>
      <c r="BX16" s="2" t="s">
        <v>458</v>
      </c>
      <c r="BY16" s="250">
        <v>7.9861111111111105E-2</v>
      </c>
      <c r="BZ16" s="267" t="s">
        <v>458</v>
      </c>
      <c r="CA16" s="238">
        <v>7.9861111111111105E-2</v>
      </c>
      <c r="CB16" s="267" t="s">
        <v>516</v>
      </c>
      <c r="CC16" s="238">
        <v>0.14583333333333334</v>
      </c>
      <c r="CD16" s="267" t="s">
        <v>571</v>
      </c>
      <c r="CE16" s="238">
        <v>8.3333333333333329E-2</v>
      </c>
      <c r="CF16" s="267" t="s">
        <v>691</v>
      </c>
      <c r="CG16" s="238">
        <v>0.27430555555555558</v>
      </c>
      <c r="CH16" s="2" t="s">
        <v>691</v>
      </c>
      <c r="CI16" s="250">
        <v>0.27430555555555558</v>
      </c>
      <c r="CJ16" s="267" t="s">
        <v>691</v>
      </c>
      <c r="CK16" s="238">
        <v>0.27430555555555558</v>
      </c>
      <c r="CL16" s="2" t="s">
        <v>691</v>
      </c>
      <c r="CM16" s="250">
        <v>0.27430555555555558</v>
      </c>
      <c r="CN16" s="251" t="str">
        <f t="shared" si="3"/>
        <v>APW-SYD</v>
      </c>
      <c r="CO16" s="252">
        <f t="shared" si="4"/>
        <v>0.27430555555555558</v>
      </c>
      <c r="CP16" s="2" t="s">
        <v>571</v>
      </c>
      <c r="CQ16" s="250">
        <v>8.6805555555555552E-2</v>
      </c>
      <c r="CR16" s="267" t="s">
        <v>571</v>
      </c>
      <c r="CS16" s="238">
        <v>8.6805555555555552E-2</v>
      </c>
      <c r="CT16" s="2" t="s">
        <v>571</v>
      </c>
      <c r="CU16" s="250">
        <v>8.6805555555555552E-2</v>
      </c>
      <c r="CV16" s="2" t="s">
        <v>571</v>
      </c>
      <c r="CW16" s="250">
        <v>8.6805555555555552E-2</v>
      </c>
      <c r="CX16" s="267" t="s">
        <v>571</v>
      </c>
      <c r="CY16" s="238">
        <v>8.6805555555555552E-2</v>
      </c>
      <c r="CZ16" s="267" t="s">
        <v>571</v>
      </c>
      <c r="DA16" s="238">
        <v>8.6805555555555552E-2</v>
      </c>
      <c r="DB16" s="2" t="s">
        <v>684</v>
      </c>
      <c r="DC16" s="250">
        <v>0.23958333333333334</v>
      </c>
      <c r="DD16" s="267" t="s">
        <v>837</v>
      </c>
      <c r="DE16" s="238">
        <v>0.11805555555555555</v>
      </c>
      <c r="DF16" s="2" t="s">
        <v>684</v>
      </c>
      <c r="DG16" s="250">
        <v>0.23958333333333334</v>
      </c>
      <c r="DH16" s="2" t="s">
        <v>830</v>
      </c>
      <c r="DI16" s="250">
        <v>0.11805555555555555</v>
      </c>
      <c r="DJ16" s="2" t="s">
        <v>830</v>
      </c>
      <c r="DK16" s="250">
        <v>0.11805555555555555</v>
      </c>
      <c r="DL16" s="350" t="s">
        <v>835</v>
      </c>
      <c r="DM16" s="351">
        <v>0.13194444444444445</v>
      </c>
      <c r="DN16" s="348" t="s">
        <v>571</v>
      </c>
      <c r="DO16" s="349">
        <v>8.3333333333333329E-2</v>
      </c>
      <c r="DP16" s="251" t="str">
        <f t="shared" si="5"/>
        <v>ASP-ADL</v>
      </c>
      <c r="DQ16" s="252">
        <f t="shared" si="6"/>
        <v>8.3333333333333329E-2</v>
      </c>
      <c r="DR16" s="251" t="str">
        <f t="shared" si="7"/>
        <v>ASP-ADL</v>
      </c>
      <c r="DS16" s="252">
        <f t="shared" si="8"/>
        <v>8.3333333333333329E-2</v>
      </c>
      <c r="DT16" s="251" t="str">
        <f t="shared" si="9"/>
        <v>ASP-ADL</v>
      </c>
      <c r="DU16" s="252">
        <f t="shared" si="10"/>
        <v>8.3333333333333329E-2</v>
      </c>
      <c r="DV16" s="251" t="str">
        <f t="shared" si="11"/>
        <v>ASP-ADL</v>
      </c>
      <c r="DW16" s="252">
        <f t="shared" si="12"/>
        <v>8.3333333333333329E-2</v>
      </c>
      <c r="DX16" s="251" t="str">
        <f t="shared" si="13"/>
        <v>ASP-ADL</v>
      </c>
      <c r="DY16" s="252">
        <f t="shared" si="14"/>
        <v>8.3333333333333329E-2</v>
      </c>
      <c r="DZ16" s="251" t="str">
        <f t="shared" si="15"/>
        <v>ASP-ADL</v>
      </c>
      <c r="EA16" s="252">
        <f t="shared" si="16"/>
        <v>8.3333333333333329E-2</v>
      </c>
      <c r="EB16" s="251" t="str">
        <f t="shared" si="17"/>
        <v>ASP-ADL</v>
      </c>
      <c r="EC16" s="252">
        <f t="shared" si="18"/>
        <v>8.3333333333333329E-2</v>
      </c>
    </row>
    <row r="17" spans="2:133">
      <c r="B17" s="2" t="s">
        <v>193</v>
      </c>
      <c r="C17" s="37">
        <f t="shared" si="1"/>
        <v>43655</v>
      </c>
      <c r="D17" s="37">
        <f t="shared" si="2"/>
        <v>43682</v>
      </c>
      <c r="E17" s="37">
        <v>45162</v>
      </c>
      <c r="F17" s="37" t="s">
        <v>116</v>
      </c>
      <c r="G17" s="37" t="s">
        <v>116</v>
      </c>
      <c r="H17" s="37" t="s">
        <v>116</v>
      </c>
      <c r="I17" s="37" t="s">
        <v>116</v>
      </c>
      <c r="J17" s="37" t="s">
        <v>116</v>
      </c>
      <c r="K17" s="37" t="s">
        <v>116</v>
      </c>
      <c r="L17" s="2" t="s">
        <v>137</v>
      </c>
      <c r="M17" s="12"/>
      <c r="N17" s="10" t="s">
        <v>281</v>
      </c>
      <c r="O17" s="2" t="s">
        <v>400</v>
      </c>
      <c r="P17" s="2" t="s">
        <v>116</v>
      </c>
      <c r="Q17" s="264">
        <f>LeaveCR_PreCMS/24</f>
        <v>0.10249999999999999</v>
      </c>
      <c r="R17" s="53">
        <v>0</v>
      </c>
      <c r="S17" s="2"/>
      <c r="T17" s="12"/>
      <c r="U17" s="15" t="s">
        <v>755</v>
      </c>
      <c r="V17" s="30" t="s">
        <v>759</v>
      </c>
      <c r="W17" s="19"/>
      <c r="X17" s="19">
        <v>0.41666666666666669</v>
      </c>
      <c r="Y17" s="19"/>
      <c r="Z17" s="12"/>
      <c r="AA17" s="10" t="s">
        <v>719</v>
      </c>
      <c r="AB17" s="9">
        <v>2.0833333333333332E-2</v>
      </c>
      <c r="AC17" s="12"/>
      <c r="AD17" s="12"/>
      <c r="AE17" s="12"/>
      <c r="AF17" s="12"/>
      <c r="AG17" s="12"/>
      <c r="AH17" s="12"/>
      <c r="AI17" s="12"/>
      <c r="AJ17" s="12"/>
      <c r="AK17" s="3">
        <v>8.3333333333333297E-3</v>
      </c>
      <c r="AL17" s="3">
        <v>4.1666666666666699E-2</v>
      </c>
      <c r="AM17" s="224">
        <v>8.3333333333333297E-3</v>
      </c>
      <c r="AN17" s="224">
        <v>4.1666666666666699E-2</v>
      </c>
      <c r="AO17" s="3"/>
      <c r="AQ17" s="3">
        <v>0.104166666666667</v>
      </c>
      <c r="AR17" s="3">
        <v>7.0833333333333304E-2</v>
      </c>
      <c r="AS17" s="3">
        <v>6.25E-2</v>
      </c>
      <c r="AT17" s="3">
        <v>2.9166666666666698E-2</v>
      </c>
      <c r="AU17" s="3">
        <v>8.3333333333333297E-3</v>
      </c>
      <c r="AV17" s="72"/>
      <c r="AW17" s="72"/>
      <c r="BA17" s="2" t="s">
        <v>300</v>
      </c>
      <c r="BB17" s="15" t="s">
        <v>301</v>
      </c>
      <c r="BC17" s="71">
        <v>0.33333333333333331</v>
      </c>
      <c r="BD17" s="71"/>
      <c r="BE17" s="15"/>
      <c r="BF17" s="15"/>
      <c r="BH17" s="2" t="s">
        <v>571</v>
      </c>
      <c r="BI17" s="250">
        <v>8.6805555555555552E-2</v>
      </c>
      <c r="BJ17" s="2" t="s">
        <v>571</v>
      </c>
      <c r="BK17" s="250">
        <v>8.6805555555555552E-2</v>
      </c>
      <c r="BL17" s="2" t="s">
        <v>571</v>
      </c>
      <c r="BM17" s="250">
        <v>8.6805555555555552E-2</v>
      </c>
      <c r="BN17" s="2" t="s">
        <v>571</v>
      </c>
      <c r="BO17" s="250">
        <v>8.6805555555555552E-2</v>
      </c>
      <c r="BP17" s="2" t="s">
        <v>571</v>
      </c>
      <c r="BQ17" s="250">
        <v>8.6805555555555552E-2</v>
      </c>
      <c r="BR17" s="2" t="s">
        <v>571</v>
      </c>
      <c r="BS17" s="250">
        <v>8.6805555555555552E-2</v>
      </c>
      <c r="BT17" s="2" t="s">
        <v>571</v>
      </c>
      <c r="BU17" s="250">
        <v>8.6805555555555552E-2</v>
      </c>
      <c r="BV17" s="2" t="s">
        <v>571</v>
      </c>
      <c r="BW17" s="250">
        <v>8.6805555555555552E-2</v>
      </c>
      <c r="BX17" s="2" t="s">
        <v>571</v>
      </c>
      <c r="BY17" s="250">
        <v>8.6805555555555552E-2</v>
      </c>
      <c r="BZ17" s="267" t="s">
        <v>684</v>
      </c>
      <c r="CA17" s="238">
        <v>0.23958333333333334</v>
      </c>
      <c r="CB17" s="267" t="s">
        <v>458</v>
      </c>
      <c r="CC17" s="238">
        <v>7.6388888888888895E-2</v>
      </c>
      <c r="CD17" s="267" t="s">
        <v>626</v>
      </c>
      <c r="CE17" s="238">
        <v>0.11458333333333333</v>
      </c>
      <c r="CF17" s="267" t="s">
        <v>571</v>
      </c>
      <c r="CG17" s="238">
        <v>8.3333333333333329E-2</v>
      </c>
      <c r="CH17" s="2" t="s">
        <v>571</v>
      </c>
      <c r="CI17" s="250">
        <v>8.3333333333333329E-2</v>
      </c>
      <c r="CJ17" s="267" t="s">
        <v>571</v>
      </c>
      <c r="CK17" s="238">
        <v>8.3333333333333329E-2</v>
      </c>
      <c r="CL17" s="2" t="s">
        <v>571</v>
      </c>
      <c r="CM17" s="250">
        <v>8.3333333333333329E-2</v>
      </c>
      <c r="CN17" s="251" t="str">
        <f t="shared" si="3"/>
        <v>ASP-ADL</v>
      </c>
      <c r="CO17" s="252">
        <f t="shared" si="4"/>
        <v>8.3333333333333329E-2</v>
      </c>
      <c r="CP17" s="2" t="s">
        <v>626</v>
      </c>
      <c r="CQ17" s="250">
        <v>0.1076388888888889</v>
      </c>
      <c r="CR17" s="267" t="s">
        <v>626</v>
      </c>
      <c r="CS17" s="238">
        <v>0.1076388888888889</v>
      </c>
      <c r="CT17" s="2" t="s">
        <v>626</v>
      </c>
      <c r="CU17" s="250">
        <v>0.1076388888888889</v>
      </c>
      <c r="CV17" s="2" t="s">
        <v>626</v>
      </c>
      <c r="CW17" s="250">
        <v>0.1076388888888889</v>
      </c>
      <c r="CX17" s="267" t="s">
        <v>626</v>
      </c>
      <c r="CY17" s="238">
        <v>0.1076388888888889</v>
      </c>
      <c r="CZ17" s="267" t="s">
        <v>626</v>
      </c>
      <c r="DA17" s="238">
        <v>0.1076388888888889</v>
      </c>
      <c r="DB17" s="2" t="s">
        <v>571</v>
      </c>
      <c r="DC17" s="250">
        <v>8.3333333333333329E-2</v>
      </c>
      <c r="DD17" s="267" t="s">
        <v>626</v>
      </c>
      <c r="DE17" s="238">
        <v>0.1111111111111111</v>
      </c>
      <c r="DF17" s="2" t="s">
        <v>571</v>
      </c>
      <c r="DG17" s="250">
        <v>8.3333333333333329E-2</v>
      </c>
      <c r="DH17" s="2" t="s">
        <v>835</v>
      </c>
      <c r="DI17" s="250">
        <v>0.13194444444444445</v>
      </c>
      <c r="DJ17" s="2" t="s">
        <v>835</v>
      </c>
      <c r="DK17" s="250">
        <v>0.13194444444444445</v>
      </c>
      <c r="DL17" s="350" t="s">
        <v>837</v>
      </c>
      <c r="DM17" s="351">
        <v>0.11805555555555555</v>
      </c>
      <c r="DN17" s="348" t="s">
        <v>830</v>
      </c>
      <c r="DO17" s="349">
        <v>0.11805555555555555</v>
      </c>
      <c r="DP17" s="251" t="str">
        <f t="shared" si="5"/>
        <v>ASP-BNE</v>
      </c>
      <c r="DQ17" s="252">
        <f t="shared" si="6"/>
        <v>0.11805555555555555</v>
      </c>
      <c r="DR17" s="251" t="str">
        <f t="shared" si="7"/>
        <v>ASP-BNE</v>
      </c>
      <c r="DS17" s="252">
        <f t="shared" si="8"/>
        <v>0.11805555555555555</v>
      </c>
      <c r="DT17" s="251" t="str">
        <f t="shared" si="9"/>
        <v>ASP-BNE</v>
      </c>
      <c r="DU17" s="252">
        <f t="shared" si="10"/>
        <v>0.11805555555555555</v>
      </c>
      <c r="DV17" s="251" t="str">
        <f t="shared" si="11"/>
        <v>ASP-BNE</v>
      </c>
      <c r="DW17" s="252">
        <f t="shared" si="12"/>
        <v>0.11805555555555555</v>
      </c>
      <c r="DX17" s="251" t="str">
        <f t="shared" si="13"/>
        <v>ASP-BNE</v>
      </c>
      <c r="DY17" s="252">
        <f t="shared" si="14"/>
        <v>0.11805555555555555</v>
      </c>
      <c r="DZ17" s="251" t="str">
        <f t="shared" si="15"/>
        <v>ASP-BNE</v>
      </c>
      <c r="EA17" s="252">
        <f t="shared" si="16"/>
        <v>0.11805555555555555</v>
      </c>
      <c r="EB17" s="251" t="str">
        <f t="shared" si="17"/>
        <v>ASP-BNE</v>
      </c>
      <c r="EC17" s="252">
        <f t="shared" si="18"/>
        <v>0.11805555555555555</v>
      </c>
    </row>
    <row r="18" spans="2:133">
      <c r="B18" s="2" t="s">
        <v>194</v>
      </c>
      <c r="C18" s="37">
        <f t="shared" si="1"/>
        <v>43683</v>
      </c>
      <c r="D18" s="37">
        <f t="shared" si="2"/>
        <v>43710</v>
      </c>
      <c r="E18" s="37">
        <v>45190</v>
      </c>
      <c r="F18" s="37" t="s">
        <v>116</v>
      </c>
      <c r="G18" s="37" t="s">
        <v>116</v>
      </c>
      <c r="H18" s="37" t="s">
        <v>116</v>
      </c>
      <c r="I18" s="37" t="s">
        <v>116</v>
      </c>
      <c r="J18" s="37" t="s">
        <v>116</v>
      </c>
      <c r="K18" s="37" t="s">
        <v>116</v>
      </c>
      <c r="L18" s="2" t="s">
        <v>137</v>
      </c>
      <c r="M18" s="12"/>
      <c r="N18" s="10" t="s">
        <v>247</v>
      </c>
      <c r="O18" s="2" t="s">
        <v>280</v>
      </c>
      <c r="P18" s="2" t="s">
        <v>116</v>
      </c>
      <c r="Q18" s="53">
        <v>0</v>
      </c>
      <c r="R18" s="53">
        <v>0</v>
      </c>
      <c r="S18" s="2"/>
      <c r="T18" s="12"/>
      <c r="U18" s="18" t="s">
        <v>756</v>
      </c>
      <c r="V18" s="337" t="s">
        <v>760</v>
      </c>
      <c r="W18" s="19"/>
      <c r="X18" s="19">
        <v>0.41666666666666669</v>
      </c>
      <c r="Y18" s="264">
        <f>LeaveCR_PreCMS/24</f>
        <v>0.10249999999999999</v>
      </c>
      <c r="Z18" s="12"/>
      <c r="AA18" s="10" t="s">
        <v>720</v>
      </c>
      <c r="AB18" s="9">
        <v>0.41666666666666669</v>
      </c>
      <c r="AC18" s="12"/>
      <c r="AD18" s="12"/>
      <c r="AE18" s="12"/>
      <c r="AF18" s="12"/>
      <c r="AG18" s="12"/>
      <c r="AH18" s="12"/>
      <c r="AI18" s="12"/>
      <c r="AJ18" s="12"/>
      <c r="AK18" s="3">
        <v>9.0277777777777804E-3</v>
      </c>
      <c r="AL18" s="3">
        <v>4.5138888888888902E-2</v>
      </c>
      <c r="AM18" s="224">
        <v>9.0277777777777804E-3</v>
      </c>
      <c r="AN18" s="224">
        <v>4.5138888888888902E-2</v>
      </c>
      <c r="AO18" s="3"/>
      <c r="AQ18" s="3">
        <v>0.10763888888888901</v>
      </c>
      <c r="AR18" s="3">
        <v>7.1527777777777704E-2</v>
      </c>
      <c r="AS18" s="3">
        <v>6.5972222222222196E-2</v>
      </c>
      <c r="AT18" s="3">
        <v>2.9861111111111199E-2</v>
      </c>
      <c r="AU18" s="3">
        <v>9.0277777777777804E-3</v>
      </c>
      <c r="AV18" s="72"/>
      <c r="AW18" s="72"/>
      <c r="BA18" s="2" t="s">
        <v>46</v>
      </c>
      <c r="BB18" s="15" t="s">
        <v>308</v>
      </c>
      <c r="BC18" s="71">
        <v>0.41666666666666669</v>
      </c>
      <c r="BD18" s="71">
        <v>0.45833333333333331</v>
      </c>
      <c r="BE18" s="2" t="s">
        <v>390</v>
      </c>
      <c r="BF18" s="2" t="s">
        <v>391</v>
      </c>
      <c r="BH18" s="2" t="s">
        <v>626</v>
      </c>
      <c r="BI18" s="250">
        <v>0.1076388888888889</v>
      </c>
      <c r="BJ18" s="2" t="s">
        <v>626</v>
      </c>
      <c r="BK18" s="250">
        <v>0.1076388888888889</v>
      </c>
      <c r="BL18" s="2" t="s">
        <v>626</v>
      </c>
      <c r="BM18" s="250">
        <v>0.1076388888888889</v>
      </c>
      <c r="BN18" s="2" t="s">
        <v>626</v>
      </c>
      <c r="BO18" s="250">
        <v>0.1076388888888889</v>
      </c>
      <c r="BP18" s="2" t="s">
        <v>626</v>
      </c>
      <c r="BQ18" s="250">
        <v>0.1076388888888889</v>
      </c>
      <c r="BR18" s="2" t="s">
        <v>626</v>
      </c>
      <c r="BS18" s="250">
        <v>0.1076388888888889</v>
      </c>
      <c r="BT18" s="2" t="s">
        <v>626</v>
      </c>
      <c r="BU18" s="250">
        <v>0.1076388888888889</v>
      </c>
      <c r="BV18" s="2" t="s">
        <v>626</v>
      </c>
      <c r="BW18" s="250">
        <v>0.1076388888888889</v>
      </c>
      <c r="BX18" s="2" t="s">
        <v>626</v>
      </c>
      <c r="BY18" s="250">
        <v>0.1076388888888889</v>
      </c>
      <c r="BZ18" s="267" t="s">
        <v>691</v>
      </c>
      <c r="CA18" s="238">
        <v>0.27430555555555558</v>
      </c>
      <c r="CB18" s="267" t="s">
        <v>684</v>
      </c>
      <c r="CC18" s="238">
        <v>0.23958333333333334</v>
      </c>
      <c r="CD18" s="267" t="s">
        <v>701</v>
      </c>
      <c r="CE18" s="238">
        <v>5.5555555555555552E-2</v>
      </c>
      <c r="CF18" s="267" t="s">
        <v>626</v>
      </c>
      <c r="CG18" s="238">
        <v>0.11458333333333333</v>
      </c>
      <c r="CH18" s="2" t="s">
        <v>626</v>
      </c>
      <c r="CI18" s="250">
        <v>0.11458333333333333</v>
      </c>
      <c r="CJ18" s="267" t="s">
        <v>626</v>
      </c>
      <c r="CK18" s="238">
        <v>0.11458333333333333</v>
      </c>
      <c r="CL18" s="2" t="s">
        <v>626</v>
      </c>
      <c r="CM18" s="250">
        <v>0.11458333333333333</v>
      </c>
      <c r="CN18" s="251" t="str">
        <f t="shared" si="3"/>
        <v>BME-PER</v>
      </c>
      <c r="CO18" s="252">
        <f t="shared" si="4"/>
        <v>0.11458333333333333</v>
      </c>
      <c r="CP18" s="2" t="s">
        <v>701</v>
      </c>
      <c r="CQ18" s="250">
        <v>5.5555555555555552E-2</v>
      </c>
      <c r="CR18" s="267" t="s">
        <v>465</v>
      </c>
      <c r="CS18" s="238">
        <v>0.11458333333333333</v>
      </c>
      <c r="CT18" s="2" t="s">
        <v>465</v>
      </c>
      <c r="CU18" s="250">
        <v>0.11458333333333333</v>
      </c>
      <c r="CV18" s="2" t="s">
        <v>465</v>
      </c>
      <c r="CW18" s="250">
        <v>0.11458333333333333</v>
      </c>
      <c r="CX18" s="267" t="s">
        <v>465</v>
      </c>
      <c r="CY18" s="238">
        <v>0.11458333333333333</v>
      </c>
      <c r="CZ18" s="267" t="s">
        <v>465</v>
      </c>
      <c r="DA18" s="238">
        <v>0.11458333333333333</v>
      </c>
      <c r="DB18" s="2" t="s">
        <v>830</v>
      </c>
      <c r="DC18" s="250">
        <v>0.11805555555555555</v>
      </c>
      <c r="DD18" s="267" t="s">
        <v>465</v>
      </c>
      <c r="DE18" s="238">
        <v>0.12152777777777778</v>
      </c>
      <c r="DF18" s="2" t="s">
        <v>830</v>
      </c>
      <c r="DG18" s="250">
        <v>0.11805555555555555</v>
      </c>
      <c r="DH18" s="2" t="s">
        <v>837</v>
      </c>
      <c r="DI18" s="250">
        <v>0.11805555555555555</v>
      </c>
      <c r="DJ18" s="2" t="s">
        <v>837</v>
      </c>
      <c r="DK18" s="250">
        <v>0.11805555555555555</v>
      </c>
      <c r="DL18" s="350" t="s">
        <v>626</v>
      </c>
      <c r="DM18" s="351">
        <v>0.11458333333333333</v>
      </c>
      <c r="DN18" s="348" t="s">
        <v>835</v>
      </c>
      <c r="DO18" s="349">
        <v>0.13194444444444445</v>
      </c>
      <c r="DP18" s="251" t="str">
        <f t="shared" si="5"/>
        <v>AYQ-BNE</v>
      </c>
      <c r="DQ18" s="252">
        <f t="shared" si="6"/>
        <v>0.13194444444444445</v>
      </c>
      <c r="DR18" s="251" t="str">
        <f t="shared" si="7"/>
        <v>AYQ-BNE</v>
      </c>
      <c r="DS18" s="252">
        <f t="shared" si="8"/>
        <v>0.13194444444444445</v>
      </c>
      <c r="DT18" s="251" t="str">
        <f t="shared" si="9"/>
        <v>AYQ-BNE</v>
      </c>
      <c r="DU18" s="252">
        <f t="shared" si="10"/>
        <v>0.13194444444444445</v>
      </c>
      <c r="DV18" s="251" t="str">
        <f t="shared" si="11"/>
        <v>AYQ-BNE</v>
      </c>
      <c r="DW18" s="252">
        <f t="shared" si="12"/>
        <v>0.13194444444444445</v>
      </c>
      <c r="DX18" s="251" t="str">
        <f t="shared" si="13"/>
        <v>AYQ-BNE</v>
      </c>
      <c r="DY18" s="252">
        <f t="shared" si="14"/>
        <v>0.13194444444444445</v>
      </c>
      <c r="DZ18" s="251" t="str">
        <f t="shared" si="15"/>
        <v>AYQ-BNE</v>
      </c>
      <c r="EA18" s="252">
        <f t="shared" si="16"/>
        <v>0.13194444444444445</v>
      </c>
      <c r="EB18" s="251" t="str">
        <f t="shared" si="17"/>
        <v>AYQ-BNE</v>
      </c>
      <c r="EC18" s="252">
        <f t="shared" si="18"/>
        <v>0.13194444444444445</v>
      </c>
    </row>
    <row r="19" spans="2:133">
      <c r="B19" s="2" t="s">
        <v>195</v>
      </c>
      <c r="C19" s="37">
        <f t="shared" si="1"/>
        <v>43711</v>
      </c>
      <c r="D19" s="37">
        <f t="shared" si="2"/>
        <v>43738</v>
      </c>
      <c r="E19" s="37">
        <v>45218</v>
      </c>
      <c r="F19" s="37" t="s">
        <v>116</v>
      </c>
      <c r="G19" s="37" t="s">
        <v>116</v>
      </c>
      <c r="H19" s="37" t="s">
        <v>116</v>
      </c>
      <c r="I19" s="37" t="s">
        <v>116</v>
      </c>
      <c r="J19" s="37" t="s">
        <v>116</v>
      </c>
      <c r="K19" s="37" t="s">
        <v>116</v>
      </c>
      <c r="L19" s="2" t="s">
        <v>137</v>
      </c>
      <c r="M19" s="12"/>
      <c r="N19" s="10" t="s">
        <v>228</v>
      </c>
      <c r="O19" s="2" t="s">
        <v>227</v>
      </c>
      <c r="P19" s="2"/>
      <c r="Q19" s="53">
        <v>0.1875</v>
      </c>
      <c r="R19" s="53">
        <v>0</v>
      </c>
      <c r="S19" s="2"/>
      <c r="T19" s="12"/>
      <c r="U19" s="18"/>
      <c r="V19" s="30"/>
      <c r="W19" s="19"/>
      <c r="X19" s="19"/>
      <c r="Y19" s="19"/>
      <c r="Z19" s="12"/>
      <c r="AA19" s="10" t="s">
        <v>668</v>
      </c>
      <c r="AB19" s="2">
        <v>43</v>
      </c>
      <c r="AC19" s="12"/>
      <c r="AD19" s="12"/>
      <c r="AE19" s="12"/>
      <c r="AF19" s="12"/>
      <c r="AG19" s="12"/>
      <c r="AH19" s="12"/>
      <c r="AI19" s="12"/>
      <c r="AJ19" s="12"/>
      <c r="AK19" s="3">
        <v>9.7222222222222206E-3</v>
      </c>
      <c r="AL19" s="3">
        <v>4.8611111111111098E-2</v>
      </c>
      <c r="AM19" s="224">
        <v>9.7222222222222206E-3</v>
      </c>
      <c r="AN19" s="224">
        <v>4.8611111111111098E-2</v>
      </c>
      <c r="AO19" s="3"/>
      <c r="AQ19" s="3">
        <v>0.11111111111111099</v>
      </c>
      <c r="AR19" s="3">
        <v>7.2222222222222202E-2</v>
      </c>
      <c r="AS19" s="3">
        <v>6.9444444444444406E-2</v>
      </c>
      <c r="AT19" s="3">
        <v>3.05555555555556E-2</v>
      </c>
      <c r="AU19" s="3">
        <v>9.7222222222222206E-3</v>
      </c>
      <c r="AV19" s="72"/>
      <c r="AW19" s="72"/>
      <c r="BA19" s="2" t="s">
        <v>62</v>
      </c>
      <c r="BB19" s="15" t="s">
        <v>311</v>
      </c>
      <c r="BC19" s="71">
        <v>0.41666666666666669</v>
      </c>
      <c r="BD19" s="71">
        <v>0.45833333333333331</v>
      </c>
      <c r="BE19" s="2" t="s">
        <v>390</v>
      </c>
      <c r="BF19" s="2" t="s">
        <v>391</v>
      </c>
      <c r="BH19" s="2" t="s">
        <v>465</v>
      </c>
      <c r="BI19" s="250">
        <v>0.11458333333333333</v>
      </c>
      <c r="BJ19" s="2" t="s">
        <v>465</v>
      </c>
      <c r="BK19" s="250">
        <v>0.11458333333333333</v>
      </c>
      <c r="BL19" s="2" t="s">
        <v>465</v>
      </c>
      <c r="BM19" s="250">
        <v>0.11458333333333333</v>
      </c>
      <c r="BN19" s="2" t="s">
        <v>465</v>
      </c>
      <c r="BO19" s="250">
        <v>0.11458333333333333</v>
      </c>
      <c r="BP19" s="2" t="s">
        <v>465</v>
      </c>
      <c r="BQ19" s="250">
        <v>0.11458333333333333</v>
      </c>
      <c r="BR19" s="2" t="s">
        <v>465</v>
      </c>
      <c r="BS19" s="250">
        <v>0.11458333333333333</v>
      </c>
      <c r="BT19" s="2" t="s">
        <v>465</v>
      </c>
      <c r="BU19" s="250">
        <v>0.11458333333333333</v>
      </c>
      <c r="BV19" s="2" t="s">
        <v>465</v>
      </c>
      <c r="BW19" s="250">
        <v>0.11458333333333333</v>
      </c>
      <c r="BX19" s="2" t="s">
        <v>465</v>
      </c>
      <c r="BY19" s="250">
        <v>0.11458333333333333</v>
      </c>
      <c r="BZ19" s="267" t="s">
        <v>571</v>
      </c>
      <c r="CA19" s="238">
        <v>8.3333333333333329E-2</v>
      </c>
      <c r="CB19" s="267" t="s">
        <v>691</v>
      </c>
      <c r="CC19" s="238">
        <v>0.27430555555555558</v>
      </c>
      <c r="CD19" s="267" t="s">
        <v>465</v>
      </c>
      <c r="CE19" s="238">
        <v>0.12152777777777778</v>
      </c>
      <c r="CF19" s="267" t="s">
        <v>701</v>
      </c>
      <c r="CG19" s="238">
        <v>5.5555555555555552E-2</v>
      </c>
      <c r="CH19" s="2" t="s">
        <v>701</v>
      </c>
      <c r="CI19" s="250">
        <v>5.5555555555555552E-2</v>
      </c>
      <c r="CJ19" s="267" t="s">
        <v>701</v>
      </c>
      <c r="CK19" s="238">
        <v>5.5555555555555552E-2</v>
      </c>
      <c r="CL19" s="2" t="s">
        <v>701</v>
      </c>
      <c r="CM19" s="250">
        <v>5.5555555555555552E-2</v>
      </c>
      <c r="CN19" s="251" t="str">
        <f t="shared" si="3"/>
        <v>BME-WLP</v>
      </c>
      <c r="CO19" s="252">
        <f t="shared" si="4"/>
        <v>5.5555555555555552E-2</v>
      </c>
      <c r="CP19" s="2" t="s">
        <v>465</v>
      </c>
      <c r="CQ19" s="250">
        <v>0.11458333333333333</v>
      </c>
      <c r="CR19" s="267" t="s">
        <v>690</v>
      </c>
      <c r="CS19" s="238">
        <v>0.19791666666666666</v>
      </c>
      <c r="CT19" s="2" t="s">
        <v>690</v>
      </c>
      <c r="CU19" s="250">
        <v>0.19791666666666666</v>
      </c>
      <c r="CV19" s="2" t="s">
        <v>690</v>
      </c>
      <c r="CW19" s="250">
        <v>0.19791666666666666</v>
      </c>
      <c r="CX19" s="267" t="s">
        <v>690</v>
      </c>
      <c r="CY19" s="238">
        <v>0.19791666666666666</v>
      </c>
      <c r="CZ19" s="267" t="s">
        <v>690</v>
      </c>
      <c r="DA19" s="238">
        <v>0.19791666666666666</v>
      </c>
      <c r="DB19" s="2" t="s">
        <v>626</v>
      </c>
      <c r="DC19" s="250">
        <v>0.11458333333333333</v>
      </c>
      <c r="DD19" s="267" t="s">
        <v>690</v>
      </c>
      <c r="DE19" s="238">
        <v>0.19791666666666666</v>
      </c>
      <c r="DF19" s="2" t="s">
        <v>835</v>
      </c>
      <c r="DG19" s="250">
        <v>0.13194444444444445</v>
      </c>
      <c r="DH19" s="2" t="s">
        <v>626</v>
      </c>
      <c r="DI19" s="250">
        <v>0.11458333333333333</v>
      </c>
      <c r="DJ19" s="2" t="s">
        <v>626</v>
      </c>
      <c r="DK19" s="250">
        <v>0.11458333333333333</v>
      </c>
      <c r="DL19" s="350" t="s">
        <v>465</v>
      </c>
      <c r="DM19" s="351">
        <v>0.12152777777777778</v>
      </c>
      <c r="DN19" s="348" t="s">
        <v>837</v>
      </c>
      <c r="DO19" s="349">
        <v>0.11805555555555555</v>
      </c>
      <c r="DP19" s="251" t="str">
        <f t="shared" si="5"/>
        <v>AYQ-MEL</v>
      </c>
      <c r="DQ19" s="252">
        <f t="shared" si="6"/>
        <v>0.11805555555555555</v>
      </c>
      <c r="DR19" s="251" t="str">
        <f t="shared" si="7"/>
        <v>AYQ-MEL</v>
      </c>
      <c r="DS19" s="252">
        <f t="shared" si="8"/>
        <v>0.11805555555555555</v>
      </c>
      <c r="DT19" s="251" t="str">
        <f t="shared" si="9"/>
        <v>AYQ-MEL</v>
      </c>
      <c r="DU19" s="252">
        <f t="shared" si="10"/>
        <v>0.11805555555555555</v>
      </c>
      <c r="DV19" s="251" t="str">
        <f t="shared" si="11"/>
        <v>AYQ-MEL</v>
      </c>
      <c r="DW19" s="252">
        <f t="shared" si="12"/>
        <v>0.11805555555555555</v>
      </c>
      <c r="DX19" s="251" t="str">
        <f t="shared" si="13"/>
        <v>AYQ-MEL</v>
      </c>
      <c r="DY19" s="252">
        <f t="shared" si="14"/>
        <v>0.11805555555555555</v>
      </c>
      <c r="DZ19" s="251" t="str">
        <f t="shared" si="15"/>
        <v>AYQ-MEL</v>
      </c>
      <c r="EA19" s="252">
        <f t="shared" si="16"/>
        <v>0.11805555555555555</v>
      </c>
      <c r="EB19" s="251" t="str">
        <f t="shared" si="17"/>
        <v>AYQ-MEL</v>
      </c>
      <c r="EC19" s="252">
        <f t="shared" si="18"/>
        <v>0.11805555555555555</v>
      </c>
    </row>
    <row r="20" spans="2:133">
      <c r="B20" s="2" t="s">
        <v>196</v>
      </c>
      <c r="C20" s="37">
        <f t="shared" si="1"/>
        <v>43739</v>
      </c>
      <c r="D20" s="37">
        <f t="shared" si="2"/>
        <v>43766</v>
      </c>
      <c r="E20" s="37">
        <v>45246</v>
      </c>
      <c r="F20" s="37" t="s">
        <v>116</v>
      </c>
      <c r="G20" s="37" t="s">
        <v>116</v>
      </c>
      <c r="H20" s="37" t="s">
        <v>116</v>
      </c>
      <c r="I20" s="37" t="s">
        <v>116</v>
      </c>
      <c r="J20" s="37" t="s">
        <v>116</v>
      </c>
      <c r="K20" s="37" t="s">
        <v>116</v>
      </c>
      <c r="L20" s="2" t="s">
        <v>135</v>
      </c>
      <c r="M20" s="12"/>
      <c r="N20" s="10" t="s">
        <v>257</v>
      </c>
      <c r="O20" s="2" t="s">
        <v>258</v>
      </c>
      <c r="P20" s="2"/>
      <c r="Q20" s="53">
        <v>0</v>
      </c>
      <c r="R20" s="53">
        <v>0</v>
      </c>
      <c r="S20" s="2"/>
      <c r="T20" s="12"/>
      <c r="U20" s="657" t="s">
        <v>679</v>
      </c>
      <c r="V20" s="657"/>
      <c r="W20" s="657"/>
      <c r="X20" s="657"/>
      <c r="Y20" s="657"/>
      <c r="Z20" s="12"/>
      <c r="AA20" s="10" t="s">
        <v>669</v>
      </c>
      <c r="AB20" s="261">
        <v>44094</v>
      </c>
      <c r="AC20" s="12"/>
      <c r="AD20" s="12"/>
      <c r="AE20" s="12"/>
      <c r="AF20" s="12"/>
      <c r="AG20" s="12"/>
      <c r="AH20" s="12"/>
      <c r="AI20" s="12"/>
      <c r="AJ20" s="12"/>
      <c r="AK20" s="3">
        <v>1.0416666666666701E-2</v>
      </c>
      <c r="AL20" s="3">
        <v>5.2083333333333301E-2</v>
      </c>
      <c r="AM20" s="224">
        <v>1.0416666666666701E-2</v>
      </c>
      <c r="AN20" s="224">
        <v>5.2083333333333301E-2</v>
      </c>
      <c r="AO20" s="3"/>
      <c r="AQ20" s="3">
        <v>0.114583333333333</v>
      </c>
      <c r="AR20" s="3">
        <v>7.2916666666666602E-2</v>
      </c>
      <c r="AS20" s="3">
        <v>7.2916666666666699E-2</v>
      </c>
      <c r="AT20" s="3">
        <v>3.125E-2</v>
      </c>
      <c r="AU20" s="3">
        <v>1.0416666666666701E-2</v>
      </c>
      <c r="AV20" s="72"/>
      <c r="AW20" s="72"/>
      <c r="BA20" s="2" t="s">
        <v>59</v>
      </c>
      <c r="BB20" s="15" t="s">
        <v>338</v>
      </c>
      <c r="BC20" s="71">
        <v>0.29166666666666669</v>
      </c>
      <c r="BD20" s="71"/>
      <c r="BE20" s="15"/>
      <c r="BF20" s="15"/>
      <c r="BH20" s="2" t="s">
        <v>441</v>
      </c>
      <c r="BI20" s="250">
        <v>7.6388888888888895E-2</v>
      </c>
      <c r="BJ20" s="2" t="s">
        <v>441</v>
      </c>
      <c r="BK20" s="250">
        <v>7.6388888888888895E-2</v>
      </c>
      <c r="BL20" s="2" t="s">
        <v>441</v>
      </c>
      <c r="BM20" s="250">
        <v>7.6388888888888895E-2</v>
      </c>
      <c r="BN20" s="2" t="s">
        <v>441</v>
      </c>
      <c r="BO20" s="250">
        <v>7.6388888888888895E-2</v>
      </c>
      <c r="BP20" s="2" t="s">
        <v>441</v>
      </c>
      <c r="BQ20" s="250">
        <v>7.6388888888888895E-2</v>
      </c>
      <c r="BR20" s="2" t="s">
        <v>441</v>
      </c>
      <c r="BS20" s="250">
        <v>7.6388888888888895E-2</v>
      </c>
      <c r="BT20" s="2" t="s">
        <v>441</v>
      </c>
      <c r="BU20" s="250">
        <v>7.6388888888888895E-2</v>
      </c>
      <c r="BV20" s="2" t="s">
        <v>441</v>
      </c>
      <c r="BW20" s="250">
        <v>7.6388888888888895E-2</v>
      </c>
      <c r="BX20" s="2" t="s">
        <v>441</v>
      </c>
      <c r="BY20" s="250">
        <v>7.6388888888888895E-2</v>
      </c>
      <c r="BZ20" s="267" t="s">
        <v>626</v>
      </c>
      <c r="CA20" s="238">
        <v>0.11458333333333333</v>
      </c>
      <c r="CB20" s="267" t="s">
        <v>571</v>
      </c>
      <c r="CC20" s="238">
        <v>8.3333333333333329E-2</v>
      </c>
      <c r="CD20" s="267" t="s">
        <v>441</v>
      </c>
      <c r="CE20" s="238">
        <v>7.6388888888888895E-2</v>
      </c>
      <c r="CF20" s="267" t="s">
        <v>465</v>
      </c>
      <c r="CG20" s="238">
        <v>0.12152777777777778</v>
      </c>
      <c r="CH20" s="2" t="s">
        <v>465</v>
      </c>
      <c r="CI20" s="250">
        <v>0.12152777777777778</v>
      </c>
      <c r="CJ20" s="267" t="s">
        <v>465</v>
      </c>
      <c r="CK20" s="238">
        <v>0.12152777777777778</v>
      </c>
      <c r="CL20" s="2" t="s">
        <v>465</v>
      </c>
      <c r="CM20" s="250">
        <v>0.12152777777777778</v>
      </c>
      <c r="CN20" s="251" t="str">
        <f t="shared" si="3"/>
        <v>BNE-ADL</v>
      </c>
      <c r="CO20" s="252">
        <f t="shared" si="4"/>
        <v>0.12152777777777778</v>
      </c>
      <c r="CP20" s="2" t="s">
        <v>690</v>
      </c>
      <c r="CQ20" s="250">
        <v>0.19791666666666666</v>
      </c>
      <c r="CR20" s="267" t="s">
        <v>441</v>
      </c>
      <c r="CS20" s="238">
        <v>7.6388888888888895E-2</v>
      </c>
      <c r="CT20" s="2" t="s">
        <v>441</v>
      </c>
      <c r="CU20" s="250">
        <v>7.6388888888888895E-2</v>
      </c>
      <c r="CV20" s="2" t="s">
        <v>441</v>
      </c>
      <c r="CW20" s="250">
        <v>7.6388888888888895E-2</v>
      </c>
      <c r="CX20" s="267" t="s">
        <v>441</v>
      </c>
      <c r="CY20" s="238">
        <v>7.6388888888888895E-2</v>
      </c>
      <c r="CZ20" s="267" t="s">
        <v>441</v>
      </c>
      <c r="DA20" s="238">
        <v>7.6388888888888895E-2</v>
      </c>
      <c r="DB20" s="2" t="s">
        <v>465</v>
      </c>
      <c r="DC20" s="250">
        <v>0.12152777777777778</v>
      </c>
      <c r="DD20" s="267" t="s">
        <v>829</v>
      </c>
      <c r="DE20" s="238">
        <v>0.15277777777777779</v>
      </c>
      <c r="DF20" s="2" t="s">
        <v>837</v>
      </c>
      <c r="DG20" s="250">
        <v>0.11805555555555555</v>
      </c>
      <c r="DH20" s="2" t="s">
        <v>465</v>
      </c>
      <c r="DI20" s="250">
        <v>0.12152777777777778</v>
      </c>
      <c r="DJ20" s="2" t="s">
        <v>465</v>
      </c>
      <c r="DK20" s="250">
        <v>0.12152777777777778</v>
      </c>
      <c r="DL20" s="350" t="s">
        <v>690</v>
      </c>
      <c r="DM20" s="351">
        <v>0.19791666666666666</v>
      </c>
      <c r="DN20" s="348" t="s">
        <v>626</v>
      </c>
      <c r="DO20" s="349">
        <v>0.11458333333333333</v>
      </c>
      <c r="DP20" s="251" t="str">
        <f t="shared" si="5"/>
        <v>BME-PER</v>
      </c>
      <c r="DQ20" s="252">
        <f t="shared" si="6"/>
        <v>0.11458333333333333</v>
      </c>
      <c r="DR20" s="251" t="str">
        <f t="shared" si="7"/>
        <v>BME-PER</v>
      </c>
      <c r="DS20" s="252">
        <f t="shared" si="8"/>
        <v>0.11458333333333333</v>
      </c>
      <c r="DT20" s="251" t="str">
        <f t="shared" si="9"/>
        <v>BME-PER</v>
      </c>
      <c r="DU20" s="252">
        <f t="shared" si="10"/>
        <v>0.11458333333333333</v>
      </c>
      <c r="DV20" s="251" t="str">
        <f t="shared" si="11"/>
        <v>BME-PER</v>
      </c>
      <c r="DW20" s="252">
        <f t="shared" si="12"/>
        <v>0.11458333333333333</v>
      </c>
      <c r="DX20" s="251" t="str">
        <f t="shared" si="13"/>
        <v>BME-PER</v>
      </c>
      <c r="DY20" s="252">
        <f t="shared" si="14"/>
        <v>0.11458333333333333</v>
      </c>
      <c r="DZ20" s="251" t="str">
        <f t="shared" si="15"/>
        <v>BME-PER</v>
      </c>
      <c r="EA20" s="252">
        <f t="shared" si="16"/>
        <v>0.11458333333333333</v>
      </c>
      <c r="EB20" s="251" t="str">
        <f t="shared" si="17"/>
        <v>BME-PER</v>
      </c>
      <c r="EC20" s="252">
        <f t="shared" si="18"/>
        <v>0.11458333333333333</v>
      </c>
    </row>
    <row r="21" spans="2:133">
      <c r="B21" s="2" t="s">
        <v>220</v>
      </c>
      <c r="C21" s="37">
        <f t="shared" si="1"/>
        <v>43767</v>
      </c>
      <c r="D21" s="37">
        <f t="shared" si="2"/>
        <v>43794</v>
      </c>
      <c r="E21" s="37">
        <v>45274</v>
      </c>
      <c r="F21" s="37" t="s">
        <v>116</v>
      </c>
      <c r="G21" s="37" t="s">
        <v>116</v>
      </c>
      <c r="H21" s="37" t="s">
        <v>116</v>
      </c>
      <c r="I21" s="37" t="s">
        <v>116</v>
      </c>
      <c r="J21" s="37" t="s">
        <v>116</v>
      </c>
      <c r="K21" s="37" t="s">
        <v>116</v>
      </c>
      <c r="L21" s="2" t="s">
        <v>135</v>
      </c>
      <c r="M21" s="12"/>
      <c r="N21" s="10" t="s">
        <v>151</v>
      </c>
      <c r="O21" s="2" t="s">
        <v>264</v>
      </c>
      <c r="P21" s="2" t="s">
        <v>116</v>
      </c>
      <c r="Q21" s="53">
        <v>0</v>
      </c>
      <c r="R21" s="53">
        <v>0</v>
      </c>
      <c r="S21" s="2"/>
      <c r="T21" s="12"/>
      <c r="U21" s="400"/>
      <c r="V21" s="400"/>
      <c r="W21" s="400"/>
      <c r="X21" s="400"/>
      <c r="Y21" s="400"/>
      <c r="Z21" s="12"/>
      <c r="AA21" s="10"/>
      <c r="AB21" s="2"/>
      <c r="AC21" s="12"/>
      <c r="AD21" s="12"/>
      <c r="AE21" s="12"/>
      <c r="AF21" s="12"/>
      <c r="AG21" s="12"/>
      <c r="AH21" s="12"/>
      <c r="AI21" s="12"/>
      <c r="AJ21" s="12"/>
      <c r="AK21" s="3">
        <v>1.1111111111111099E-2</v>
      </c>
      <c r="AL21" s="3">
        <v>5.5555555555555601E-2</v>
      </c>
      <c r="AM21" s="224">
        <v>1.1111111111111099E-2</v>
      </c>
      <c r="AN21" s="224">
        <v>5.5555555555555601E-2</v>
      </c>
      <c r="AO21"/>
      <c r="AQ21" s="3">
        <v>0.118055555555556</v>
      </c>
      <c r="AR21" s="3">
        <v>7.3611111111111099E-2</v>
      </c>
      <c r="AS21" s="3">
        <v>7.6388888888888895E-2</v>
      </c>
      <c r="AT21" s="3">
        <v>3.1944444444444497E-2</v>
      </c>
      <c r="AU21" s="3">
        <v>1.1111111111111099E-2</v>
      </c>
      <c r="AV21" s="72"/>
      <c r="AW21" s="72"/>
      <c r="BA21" s="2" t="s">
        <v>54</v>
      </c>
      <c r="BB21" s="15" t="s">
        <v>309</v>
      </c>
      <c r="BC21" s="71">
        <v>0.5</v>
      </c>
      <c r="BD21" s="71">
        <v>0.54166666666666663</v>
      </c>
      <c r="BE21" s="2" t="s">
        <v>397</v>
      </c>
      <c r="BF21" s="2" t="s">
        <v>391</v>
      </c>
      <c r="BH21" s="2" t="s">
        <v>573</v>
      </c>
      <c r="BI21" s="250">
        <v>9.7222222222222224E-2</v>
      </c>
      <c r="BJ21" s="2" t="s">
        <v>573</v>
      </c>
      <c r="BK21" s="250">
        <v>9.7222222222222224E-2</v>
      </c>
      <c r="BL21" s="2" t="s">
        <v>573</v>
      </c>
      <c r="BM21" s="250">
        <v>9.7222222222222224E-2</v>
      </c>
      <c r="BN21" s="2" t="s">
        <v>573</v>
      </c>
      <c r="BO21" s="250">
        <v>9.7222222222222224E-2</v>
      </c>
      <c r="BP21" s="2" t="s">
        <v>573</v>
      </c>
      <c r="BQ21" s="250">
        <v>9.7222222222222224E-2</v>
      </c>
      <c r="BR21" s="2" t="s">
        <v>573</v>
      </c>
      <c r="BS21" s="250">
        <v>9.7222222222222224E-2</v>
      </c>
      <c r="BT21" s="2" t="s">
        <v>573</v>
      </c>
      <c r="BU21" s="250">
        <v>9.7222222222222224E-2</v>
      </c>
      <c r="BV21" s="2" t="s">
        <v>573</v>
      </c>
      <c r="BW21" s="250">
        <v>9.7222222222222224E-2</v>
      </c>
      <c r="BX21" s="2" t="s">
        <v>573</v>
      </c>
      <c r="BY21" s="250">
        <v>9.7222222222222224E-2</v>
      </c>
      <c r="BZ21" s="267" t="s">
        <v>465</v>
      </c>
      <c r="CA21" s="238">
        <v>0.12152777777777778</v>
      </c>
      <c r="CB21" s="267" t="s">
        <v>626</v>
      </c>
      <c r="CC21" s="238">
        <v>0.11458333333333333</v>
      </c>
      <c r="CD21" s="267" t="s">
        <v>573</v>
      </c>
      <c r="CE21" s="238">
        <v>0.10416666666666667</v>
      </c>
      <c r="CF21" s="267" t="s">
        <v>690</v>
      </c>
      <c r="CG21" s="238">
        <v>0.19791666666666666</v>
      </c>
      <c r="CH21" s="2" t="s">
        <v>690</v>
      </c>
      <c r="CI21" s="250">
        <v>0.19791666666666666</v>
      </c>
      <c r="CJ21" s="267" t="s">
        <v>690</v>
      </c>
      <c r="CK21" s="238">
        <v>0.19791666666666666</v>
      </c>
      <c r="CL21" s="2" t="s">
        <v>690</v>
      </c>
      <c r="CM21" s="250">
        <v>0.19791666666666666</v>
      </c>
      <c r="CN21" s="251" t="str">
        <f t="shared" si="3"/>
        <v>BNE-APW</v>
      </c>
      <c r="CO21" s="252">
        <f t="shared" si="4"/>
        <v>0.19791666666666666</v>
      </c>
      <c r="CP21" s="2" t="s">
        <v>441</v>
      </c>
      <c r="CQ21" s="250">
        <v>7.6388888888888895E-2</v>
      </c>
      <c r="CR21" s="267" t="s">
        <v>573</v>
      </c>
      <c r="CS21" s="238">
        <v>9.7222222222222224E-2</v>
      </c>
      <c r="CT21" s="2" t="s">
        <v>573</v>
      </c>
      <c r="CU21" s="250">
        <v>9.7222222222222224E-2</v>
      </c>
      <c r="CV21" s="2" t="s">
        <v>573</v>
      </c>
      <c r="CW21" s="250">
        <v>9.7222222222222224E-2</v>
      </c>
      <c r="CX21" s="267" t="s">
        <v>573</v>
      </c>
      <c r="CY21" s="238">
        <v>9.7222222222222224E-2</v>
      </c>
      <c r="CZ21" s="267" t="s">
        <v>573</v>
      </c>
      <c r="DA21" s="238">
        <v>0.10416666666666667</v>
      </c>
      <c r="DB21" s="2" t="s">
        <v>690</v>
      </c>
      <c r="DC21" s="250">
        <v>0.19791666666666666</v>
      </c>
      <c r="DD21" s="267" t="s">
        <v>834</v>
      </c>
      <c r="DE21" s="238">
        <v>0.16319444444444445</v>
      </c>
      <c r="DF21" s="2" t="s">
        <v>626</v>
      </c>
      <c r="DG21" s="250">
        <v>0.11458333333333333</v>
      </c>
      <c r="DH21" s="2" t="s">
        <v>690</v>
      </c>
      <c r="DI21" s="250">
        <v>0.19791666666666666</v>
      </c>
      <c r="DJ21" s="2" t="s">
        <v>690</v>
      </c>
      <c r="DK21" s="250">
        <v>0.19791666666666666</v>
      </c>
      <c r="DL21" s="350" t="s">
        <v>829</v>
      </c>
      <c r="DM21" s="351">
        <v>0.14583333333333334</v>
      </c>
      <c r="DN21" s="348" t="s">
        <v>465</v>
      </c>
      <c r="DO21" s="349">
        <v>0.12152777777777778</v>
      </c>
      <c r="DP21" s="251" t="str">
        <f t="shared" si="5"/>
        <v>BNE-ADL</v>
      </c>
      <c r="DQ21" s="252">
        <f t="shared" si="6"/>
        <v>0.12152777777777778</v>
      </c>
      <c r="DR21" s="251" t="str">
        <f t="shared" si="7"/>
        <v>BNE-ADL</v>
      </c>
      <c r="DS21" s="252">
        <f t="shared" si="8"/>
        <v>0.12152777777777778</v>
      </c>
      <c r="DT21" s="251" t="str">
        <f t="shared" si="9"/>
        <v>BNE-ADL</v>
      </c>
      <c r="DU21" s="252">
        <f t="shared" si="10"/>
        <v>0.12152777777777778</v>
      </c>
      <c r="DV21" s="251" t="str">
        <f t="shared" si="11"/>
        <v>BNE-ADL</v>
      </c>
      <c r="DW21" s="252">
        <f t="shared" si="12"/>
        <v>0.12152777777777778</v>
      </c>
      <c r="DX21" s="251" t="str">
        <f t="shared" si="13"/>
        <v>BNE-ADL</v>
      </c>
      <c r="DY21" s="252">
        <f t="shared" si="14"/>
        <v>0.12152777777777778</v>
      </c>
      <c r="DZ21" s="251" t="str">
        <f t="shared" si="15"/>
        <v>BNE-ADL</v>
      </c>
      <c r="EA21" s="252">
        <f t="shared" si="16"/>
        <v>0.12152777777777778</v>
      </c>
      <c r="EB21" s="251" t="str">
        <f t="shared" si="17"/>
        <v>BNE-ADL</v>
      </c>
      <c r="EC21" s="252">
        <f t="shared" si="18"/>
        <v>0.12152777777777778</v>
      </c>
    </row>
    <row r="22" spans="2:133">
      <c r="B22" s="2" t="s">
        <v>221</v>
      </c>
      <c r="C22" s="37">
        <f t="shared" si="1"/>
        <v>43795</v>
      </c>
      <c r="D22" s="37">
        <f t="shared" si="2"/>
        <v>43822</v>
      </c>
      <c r="E22" s="37">
        <v>45302</v>
      </c>
      <c r="F22" s="37" t="s">
        <v>116</v>
      </c>
      <c r="G22" s="37" t="s">
        <v>116</v>
      </c>
      <c r="H22" s="37" t="s">
        <v>116</v>
      </c>
      <c r="I22" s="37" t="s">
        <v>116</v>
      </c>
      <c r="J22" s="37" t="s">
        <v>116</v>
      </c>
      <c r="K22" s="37" t="s">
        <v>116</v>
      </c>
      <c r="L22" s="2" t="s">
        <v>135</v>
      </c>
      <c r="M22" s="12"/>
      <c r="N22" s="10" t="s">
        <v>501</v>
      </c>
      <c r="O22" s="2" t="s">
        <v>500</v>
      </c>
      <c r="P22" s="2" t="s">
        <v>116</v>
      </c>
      <c r="Q22" s="53">
        <v>0.16666666666666666</v>
      </c>
      <c r="R22" s="53">
        <v>0</v>
      </c>
      <c r="S22" s="2"/>
      <c r="T22" s="12"/>
      <c r="U22" s="400"/>
      <c r="V22" s="400"/>
      <c r="W22" s="400"/>
      <c r="X22" s="400"/>
      <c r="Y22" s="400"/>
      <c r="Z22" s="12"/>
      <c r="AA22" s="10"/>
      <c r="AB22" s="2"/>
      <c r="AC22" s="12"/>
      <c r="AD22" s="12"/>
      <c r="AE22" s="12"/>
      <c r="AF22" s="12"/>
      <c r="AG22" s="12"/>
      <c r="AH22" s="12"/>
      <c r="AI22" s="12"/>
      <c r="AJ22" s="12"/>
      <c r="AK22" s="3">
        <v>1.18055555555556E-2</v>
      </c>
      <c r="AL22" s="3">
        <v>5.9027777777777797E-2</v>
      </c>
      <c r="AM22" s="224">
        <v>1.18055555555556E-2</v>
      </c>
      <c r="AN22" s="224">
        <v>5.9027777777777797E-2</v>
      </c>
      <c r="AO22" s="72"/>
      <c r="AQ22" s="3">
        <v>0.121527777777778</v>
      </c>
      <c r="AR22" s="3">
        <v>7.43055555555555E-2</v>
      </c>
      <c r="AS22" s="3">
        <v>7.9861111111111105E-2</v>
      </c>
      <c r="AT22" s="3">
        <v>3.2638888888888898E-2</v>
      </c>
      <c r="AU22" s="3">
        <v>1.18055555555556E-2</v>
      </c>
      <c r="AV22" s="72"/>
      <c r="AW22" s="72"/>
      <c r="BA22" s="2" t="s">
        <v>312</v>
      </c>
      <c r="BB22" s="15" t="s">
        <v>313</v>
      </c>
      <c r="BC22" s="71">
        <v>0.33333333333333331</v>
      </c>
      <c r="BD22" s="71"/>
      <c r="BE22" s="15"/>
      <c r="BF22" s="15"/>
      <c r="BH22" s="2" t="s">
        <v>599</v>
      </c>
      <c r="BI22" s="250">
        <v>0.26041666666666669</v>
      </c>
      <c r="BJ22" s="2" t="s">
        <v>599</v>
      </c>
      <c r="BK22" s="250">
        <v>0.26041666666666669</v>
      </c>
      <c r="BL22" s="2" t="s">
        <v>599</v>
      </c>
      <c r="BM22" s="250">
        <v>0.26041666666666669</v>
      </c>
      <c r="BN22" s="2" t="s">
        <v>599</v>
      </c>
      <c r="BO22" s="250">
        <v>0.26041666666666669</v>
      </c>
      <c r="BP22" s="2" t="s">
        <v>599</v>
      </c>
      <c r="BQ22" s="250">
        <v>0.26041666666666669</v>
      </c>
      <c r="BR22" s="2" t="s">
        <v>599</v>
      </c>
      <c r="BS22" s="250">
        <v>0.26041666666666669</v>
      </c>
      <c r="BT22" s="2" t="s">
        <v>599</v>
      </c>
      <c r="BU22" s="250">
        <v>0.26041666666666669</v>
      </c>
      <c r="BV22" s="2" t="s">
        <v>599</v>
      </c>
      <c r="BW22" s="250">
        <v>0.26041666666666669</v>
      </c>
      <c r="BX22" s="2" t="s">
        <v>599</v>
      </c>
      <c r="BY22" s="250">
        <v>0.26041666666666669</v>
      </c>
      <c r="BZ22" s="267" t="s">
        <v>690</v>
      </c>
      <c r="CA22" s="238">
        <v>0.19791666666666666</v>
      </c>
      <c r="CB22" s="267" t="s">
        <v>701</v>
      </c>
      <c r="CC22" s="238">
        <v>5.5555555555555552E-2</v>
      </c>
      <c r="CD22" s="267" t="s">
        <v>599</v>
      </c>
      <c r="CE22" s="238">
        <v>0.27430555555555558</v>
      </c>
      <c r="CF22" s="267" t="s">
        <v>441</v>
      </c>
      <c r="CG22" s="238">
        <v>7.6388888888888895E-2</v>
      </c>
      <c r="CH22" s="2" t="s">
        <v>441</v>
      </c>
      <c r="CI22" s="250">
        <v>7.6388888888888895E-2</v>
      </c>
      <c r="CJ22" s="267" t="s">
        <v>441</v>
      </c>
      <c r="CK22" s="238">
        <v>7.6388888888888895E-2</v>
      </c>
      <c r="CL22" s="2" t="s">
        <v>441</v>
      </c>
      <c r="CM22" s="250">
        <v>7.6388888888888895E-2</v>
      </c>
      <c r="CN22" s="251" t="str">
        <f t="shared" si="3"/>
        <v>BNE-CBR</v>
      </c>
      <c r="CO22" s="252">
        <f t="shared" si="4"/>
        <v>7.6388888888888895E-2</v>
      </c>
      <c r="CP22" s="2" t="s">
        <v>573</v>
      </c>
      <c r="CQ22" s="250">
        <v>9.7222222222222224E-2</v>
      </c>
      <c r="CR22" s="267" t="s">
        <v>599</v>
      </c>
      <c r="CS22" s="238">
        <v>0.26041666666666669</v>
      </c>
      <c r="CT22" s="2" t="s">
        <v>599</v>
      </c>
      <c r="CU22" s="250">
        <v>0.26041666666666669</v>
      </c>
      <c r="CV22" s="2" t="s">
        <v>599</v>
      </c>
      <c r="CW22" s="250">
        <v>0.26041666666666669</v>
      </c>
      <c r="CX22" s="267" t="s">
        <v>599</v>
      </c>
      <c r="CY22" s="238">
        <v>0.26041666666666669</v>
      </c>
      <c r="CZ22" s="267" t="s">
        <v>599</v>
      </c>
      <c r="DA22" s="238">
        <v>0.26041666666666669</v>
      </c>
      <c r="DB22" s="2" t="s">
        <v>829</v>
      </c>
      <c r="DC22" s="250">
        <v>0.15277777777777779</v>
      </c>
      <c r="DD22" s="267" t="s">
        <v>441</v>
      </c>
      <c r="DE22" s="238">
        <v>7.6388888888888895E-2</v>
      </c>
      <c r="DF22" s="2" t="s">
        <v>465</v>
      </c>
      <c r="DG22" s="250">
        <v>0.12152777777777778</v>
      </c>
      <c r="DH22" s="2" t="s">
        <v>829</v>
      </c>
      <c r="DI22" s="250">
        <v>0.14583333333333334</v>
      </c>
      <c r="DJ22" s="2" t="s">
        <v>829</v>
      </c>
      <c r="DK22" s="250">
        <v>0.14583333333333334</v>
      </c>
      <c r="DL22" s="350" t="s">
        <v>834</v>
      </c>
      <c r="DM22" s="351">
        <v>0.16319444444444445</v>
      </c>
      <c r="DN22" s="348" t="s">
        <v>690</v>
      </c>
      <c r="DO22" s="349">
        <v>0.19791666666666666</v>
      </c>
      <c r="DP22" s="251" t="str">
        <f t="shared" si="5"/>
        <v>BNE-APW</v>
      </c>
      <c r="DQ22" s="252">
        <f t="shared" si="6"/>
        <v>0.19791666666666666</v>
      </c>
      <c r="DR22" s="251" t="str">
        <f t="shared" si="7"/>
        <v>BNE-APW</v>
      </c>
      <c r="DS22" s="252">
        <f t="shared" si="8"/>
        <v>0.19791666666666666</v>
      </c>
      <c r="DT22" s="251" t="str">
        <f t="shared" si="9"/>
        <v>BNE-APW</v>
      </c>
      <c r="DU22" s="252">
        <f t="shared" si="10"/>
        <v>0.19791666666666666</v>
      </c>
      <c r="DV22" s="251" t="str">
        <f t="shared" si="11"/>
        <v>BNE-APW</v>
      </c>
      <c r="DW22" s="252">
        <f t="shared" si="12"/>
        <v>0.19791666666666666</v>
      </c>
      <c r="DX22" s="251" t="str">
        <f t="shared" si="13"/>
        <v>BNE-APW</v>
      </c>
      <c r="DY22" s="252">
        <f t="shared" si="14"/>
        <v>0.19791666666666666</v>
      </c>
      <c r="DZ22" s="251" t="str">
        <f t="shared" si="15"/>
        <v>BNE-APW</v>
      </c>
      <c r="EA22" s="252">
        <f t="shared" si="16"/>
        <v>0.19791666666666666</v>
      </c>
      <c r="EB22" s="251" t="str">
        <f t="shared" si="17"/>
        <v>BNE-APW</v>
      </c>
      <c r="EC22" s="252">
        <f t="shared" si="18"/>
        <v>0.19791666666666666</v>
      </c>
    </row>
    <row r="23" spans="2:133">
      <c r="B23" s="2" t="s">
        <v>222</v>
      </c>
      <c r="C23" s="37">
        <f t="shared" si="1"/>
        <v>43823</v>
      </c>
      <c r="D23" s="37">
        <f t="shared" si="2"/>
        <v>43850</v>
      </c>
      <c r="E23" s="37">
        <v>45330</v>
      </c>
      <c r="F23" s="37" t="s">
        <v>116</v>
      </c>
      <c r="G23" s="37" t="s">
        <v>116</v>
      </c>
      <c r="H23" s="37" t="s">
        <v>116</v>
      </c>
      <c r="I23" s="37" t="s">
        <v>116</v>
      </c>
      <c r="J23" s="37" t="s">
        <v>116</v>
      </c>
      <c r="K23" s="37" t="s">
        <v>116</v>
      </c>
      <c r="L23" s="2" t="s">
        <v>135</v>
      </c>
      <c r="M23" s="12"/>
      <c r="N23" s="10" t="s">
        <v>207</v>
      </c>
      <c r="O23" s="2" t="s">
        <v>208</v>
      </c>
      <c r="P23" s="2"/>
      <c r="Q23" s="53">
        <v>0.1875</v>
      </c>
      <c r="R23" s="53">
        <v>0</v>
      </c>
      <c r="S23" s="2"/>
      <c r="T23" s="12"/>
      <c r="U23" s="400"/>
      <c r="V23" s="400"/>
      <c r="W23" s="400"/>
      <c r="X23" s="400"/>
      <c r="Y23" s="400"/>
      <c r="Z23" s="12"/>
      <c r="AA23" s="10"/>
      <c r="AB23" s="2"/>
      <c r="AC23" s="12"/>
      <c r="AD23" s="12"/>
      <c r="AE23" s="12"/>
      <c r="AF23" s="12"/>
      <c r="AG23" s="12"/>
      <c r="AH23" s="12"/>
      <c r="AI23" s="12"/>
      <c r="AJ23" s="12"/>
      <c r="AK23" s="3">
        <v>1.2500000000000001E-2</v>
      </c>
      <c r="AL23" s="3">
        <v>6.25E-2</v>
      </c>
      <c r="AM23" s="224">
        <v>1.2500000000000001E-2</v>
      </c>
      <c r="AN23" s="224">
        <v>6.25E-2</v>
      </c>
      <c r="AO23" s="72"/>
      <c r="AQ23" s="3">
        <v>0.125</v>
      </c>
      <c r="AR23" s="3">
        <v>7.4999999999999997E-2</v>
      </c>
      <c r="AS23" s="3">
        <v>8.3333333333333301E-2</v>
      </c>
      <c r="AT23" s="3">
        <v>3.3333333333333402E-2</v>
      </c>
      <c r="AU23" s="3">
        <v>1.2500000000000001E-2</v>
      </c>
      <c r="AV23" s="72"/>
      <c r="AW23" s="72"/>
      <c r="BA23" s="2" t="s">
        <v>23</v>
      </c>
      <c r="BB23" s="15" t="s">
        <v>307</v>
      </c>
      <c r="BC23" s="71">
        <v>0.41666666666666669</v>
      </c>
      <c r="BD23" s="71"/>
      <c r="BE23" s="15"/>
      <c r="BF23" s="15"/>
      <c r="BH23" s="2" t="s">
        <v>460</v>
      </c>
      <c r="BI23" s="250">
        <v>0.1736111111111111</v>
      </c>
      <c r="BJ23" s="2" t="s">
        <v>460</v>
      </c>
      <c r="BK23" s="250">
        <v>0.1736111111111111</v>
      </c>
      <c r="BL23" s="2" t="s">
        <v>460</v>
      </c>
      <c r="BM23" s="250">
        <v>0.1736111111111111</v>
      </c>
      <c r="BN23" s="2" t="s">
        <v>460</v>
      </c>
      <c r="BO23" s="250">
        <v>0.1736111111111111</v>
      </c>
      <c r="BP23" s="2" t="s">
        <v>460</v>
      </c>
      <c r="BQ23" s="250">
        <v>0.1736111111111111</v>
      </c>
      <c r="BR23" s="2" t="s">
        <v>460</v>
      </c>
      <c r="BS23" s="250">
        <v>0.1736111111111111</v>
      </c>
      <c r="BT23" s="2" t="s">
        <v>460</v>
      </c>
      <c r="BU23" s="250">
        <v>0.1736111111111111</v>
      </c>
      <c r="BV23" s="2" t="s">
        <v>460</v>
      </c>
      <c r="BW23" s="250">
        <v>0.1736111111111111</v>
      </c>
      <c r="BX23" s="2" t="s">
        <v>460</v>
      </c>
      <c r="BY23" s="250">
        <v>0.1736111111111111</v>
      </c>
      <c r="BZ23" s="267" t="s">
        <v>441</v>
      </c>
      <c r="CA23" s="238">
        <v>7.6388888888888895E-2</v>
      </c>
      <c r="CB23" s="267" t="s">
        <v>465</v>
      </c>
      <c r="CC23" s="238">
        <v>0.12152777777777778</v>
      </c>
      <c r="CD23" s="267" t="s">
        <v>460</v>
      </c>
      <c r="CE23" s="238">
        <v>0.1875</v>
      </c>
      <c r="CF23" s="267" t="s">
        <v>573</v>
      </c>
      <c r="CG23" s="238">
        <v>0.10416666666666667</v>
      </c>
      <c r="CH23" s="2" t="s">
        <v>573</v>
      </c>
      <c r="CI23" s="250">
        <v>0.10416666666666667</v>
      </c>
      <c r="CJ23" s="267" t="s">
        <v>573</v>
      </c>
      <c r="CK23" s="238">
        <v>0.10416666666666667</v>
      </c>
      <c r="CL23" s="2" t="s">
        <v>573</v>
      </c>
      <c r="CM23" s="250">
        <v>0.10416666666666667</v>
      </c>
      <c r="CN23" s="251" t="str">
        <f t="shared" si="3"/>
        <v>BNE-CNS</v>
      </c>
      <c r="CO23" s="252">
        <f t="shared" si="4"/>
        <v>0.10416666666666667</v>
      </c>
      <c r="CP23" s="2" t="s">
        <v>599</v>
      </c>
      <c r="CQ23" s="250">
        <v>0.26041666666666669</v>
      </c>
      <c r="CR23" s="267" t="s">
        <v>460</v>
      </c>
      <c r="CS23" s="238">
        <v>0.1736111111111111</v>
      </c>
      <c r="CT23" s="2" t="s">
        <v>460</v>
      </c>
      <c r="CU23" s="250">
        <v>0.1736111111111111</v>
      </c>
      <c r="CV23" s="2" t="s">
        <v>460</v>
      </c>
      <c r="CW23" s="250">
        <v>0.1736111111111111</v>
      </c>
      <c r="CX23" s="267" t="s">
        <v>460</v>
      </c>
      <c r="CY23" s="238">
        <v>0.1736111111111111</v>
      </c>
      <c r="CZ23" s="267" t="s">
        <v>460</v>
      </c>
      <c r="DA23" s="238">
        <v>0.1736111111111111</v>
      </c>
      <c r="DB23" s="2" t="s">
        <v>441</v>
      </c>
      <c r="DC23" s="250">
        <v>7.6388888888888895E-2</v>
      </c>
      <c r="DD23" s="267" t="s">
        <v>573</v>
      </c>
      <c r="DE23" s="238">
        <v>0.10416666666666667</v>
      </c>
      <c r="DF23" s="2" t="s">
        <v>690</v>
      </c>
      <c r="DG23" s="250">
        <v>0.19791666666666666</v>
      </c>
      <c r="DH23" s="2" t="s">
        <v>834</v>
      </c>
      <c r="DI23" s="250">
        <v>0.16319444444444445</v>
      </c>
      <c r="DJ23" s="2" t="s">
        <v>834</v>
      </c>
      <c r="DK23" s="250">
        <v>0.16319444444444445</v>
      </c>
      <c r="DL23" s="350" t="s">
        <v>441</v>
      </c>
      <c r="DM23" s="351">
        <v>7.6388888888888895E-2</v>
      </c>
      <c r="DN23" s="348" t="s">
        <v>829</v>
      </c>
      <c r="DO23" s="349">
        <v>0.14583333333333334</v>
      </c>
      <c r="DP23" s="251" t="str">
        <f t="shared" si="5"/>
        <v>BNE-ASP</v>
      </c>
      <c r="DQ23" s="252">
        <f t="shared" si="6"/>
        <v>0.14583333333333334</v>
      </c>
      <c r="DR23" s="251" t="str">
        <f t="shared" si="7"/>
        <v>BNE-ASP</v>
      </c>
      <c r="DS23" s="252">
        <f t="shared" si="8"/>
        <v>0.14583333333333334</v>
      </c>
      <c r="DT23" s="251" t="str">
        <f t="shared" si="9"/>
        <v>BNE-ASP</v>
      </c>
      <c r="DU23" s="252">
        <f t="shared" si="10"/>
        <v>0.14583333333333334</v>
      </c>
      <c r="DV23" s="251" t="str">
        <f t="shared" si="11"/>
        <v>BNE-ASP</v>
      </c>
      <c r="DW23" s="252">
        <f t="shared" si="12"/>
        <v>0.14583333333333334</v>
      </c>
      <c r="DX23" s="251" t="str">
        <f t="shared" si="13"/>
        <v>BNE-ASP</v>
      </c>
      <c r="DY23" s="252">
        <f t="shared" si="14"/>
        <v>0.14583333333333334</v>
      </c>
      <c r="DZ23" s="251" t="str">
        <f t="shared" si="15"/>
        <v>BNE-ASP</v>
      </c>
      <c r="EA23" s="252">
        <f t="shared" si="16"/>
        <v>0.14583333333333334</v>
      </c>
      <c r="EB23" s="251" t="str">
        <f t="shared" si="17"/>
        <v>BNE-ASP</v>
      </c>
      <c r="EC23" s="252">
        <f t="shared" si="18"/>
        <v>0.14583333333333334</v>
      </c>
    </row>
    <row r="24" spans="2:133">
      <c r="B24" s="2" t="s">
        <v>223</v>
      </c>
      <c r="C24" s="37">
        <f t="shared" si="1"/>
        <v>43851</v>
      </c>
      <c r="D24" s="37">
        <f t="shared" si="2"/>
        <v>43878</v>
      </c>
      <c r="E24" s="37">
        <v>45358</v>
      </c>
      <c r="F24" s="37" t="s">
        <v>116</v>
      </c>
      <c r="G24" s="37" t="s">
        <v>116</v>
      </c>
      <c r="H24" s="37" t="s">
        <v>116</v>
      </c>
      <c r="I24" s="37" t="s">
        <v>116</v>
      </c>
      <c r="J24" s="37" t="s">
        <v>116</v>
      </c>
      <c r="K24" s="37" t="s">
        <v>116</v>
      </c>
      <c r="L24" s="2" t="s">
        <v>135</v>
      </c>
      <c r="M24" s="12"/>
      <c r="N24" s="10" t="s">
        <v>418</v>
      </c>
      <c r="O24" s="2" t="s">
        <v>419</v>
      </c>
      <c r="P24" s="2"/>
      <c r="Q24" s="53">
        <v>0.22916666666666666</v>
      </c>
      <c r="R24" s="53">
        <v>0</v>
      </c>
      <c r="S24" s="2"/>
      <c r="T24" s="12"/>
      <c r="U24" s="400"/>
      <c r="V24" s="400"/>
      <c r="W24" s="400"/>
      <c r="X24" s="400"/>
      <c r="Y24" s="400"/>
      <c r="Z24" s="12"/>
      <c r="AA24" s="10"/>
      <c r="AB24" s="2"/>
      <c r="AC24" s="12"/>
      <c r="AD24" s="12"/>
      <c r="AE24" s="12"/>
      <c r="AF24" s="12"/>
      <c r="AG24" s="12"/>
      <c r="AH24" s="12"/>
      <c r="AI24" s="12"/>
      <c r="AJ24" s="12"/>
      <c r="AK24" s="3">
        <v>1.3194444444444399E-2</v>
      </c>
      <c r="AL24" s="3">
        <v>6.5972222222222196E-2</v>
      </c>
      <c r="AM24" s="224">
        <v>1.3194444444444399E-2</v>
      </c>
      <c r="AN24" s="224">
        <v>6.5972222222222196E-2</v>
      </c>
      <c r="AO24" s="72"/>
      <c r="AQ24" s="3">
        <v>0.12847222222222199</v>
      </c>
      <c r="AR24" s="3">
        <v>7.5694444444444398E-2</v>
      </c>
      <c r="AS24" s="3">
        <v>8.6805555555555594E-2</v>
      </c>
      <c r="AT24" s="3">
        <v>3.4027777777777803E-2</v>
      </c>
      <c r="AU24" s="3">
        <v>1.3194444444444399E-2</v>
      </c>
      <c r="AV24" s="72"/>
      <c r="AW24" s="72"/>
      <c r="BA24" s="2" t="s">
        <v>88</v>
      </c>
      <c r="BB24" s="15" t="s">
        <v>314</v>
      </c>
      <c r="BC24" s="71">
        <v>0.39583333333333331</v>
      </c>
      <c r="BD24" s="71"/>
      <c r="BE24" s="15"/>
      <c r="BF24" s="15"/>
      <c r="BH24" s="2" t="s">
        <v>479</v>
      </c>
      <c r="BI24" s="250">
        <v>0.11805555555555555</v>
      </c>
      <c r="BJ24" s="2" t="s">
        <v>479</v>
      </c>
      <c r="BK24" s="250">
        <v>0.11805555555555555</v>
      </c>
      <c r="BL24" s="2" t="s">
        <v>479</v>
      </c>
      <c r="BM24" s="250">
        <v>0.11805555555555555</v>
      </c>
      <c r="BN24" s="2" t="s">
        <v>479</v>
      </c>
      <c r="BO24" s="250">
        <v>0.11805555555555555</v>
      </c>
      <c r="BP24" s="2" t="s">
        <v>479</v>
      </c>
      <c r="BQ24" s="250">
        <v>0.11805555555555555</v>
      </c>
      <c r="BR24" s="2" t="s">
        <v>479</v>
      </c>
      <c r="BS24" s="250">
        <v>0.11805555555555555</v>
      </c>
      <c r="BT24" s="2" t="s">
        <v>479</v>
      </c>
      <c r="BU24" s="250">
        <v>0.11805555555555555</v>
      </c>
      <c r="BV24" s="2" t="s">
        <v>479</v>
      </c>
      <c r="BW24" s="250">
        <v>0.11805555555555555</v>
      </c>
      <c r="BX24" s="2" t="s">
        <v>479</v>
      </c>
      <c r="BY24" s="250">
        <v>0.11805555555555555</v>
      </c>
      <c r="BZ24" s="267" t="s">
        <v>573</v>
      </c>
      <c r="CA24" s="238">
        <v>9.7222222222222224E-2</v>
      </c>
      <c r="CB24" s="267" t="s">
        <v>690</v>
      </c>
      <c r="CC24" s="238">
        <v>0.19791666666666666</v>
      </c>
      <c r="CD24" s="267" t="s">
        <v>479</v>
      </c>
      <c r="CE24" s="238">
        <v>0.11805555555555555</v>
      </c>
      <c r="CF24" s="267" t="s">
        <v>599</v>
      </c>
      <c r="CG24" s="238">
        <v>0.27430555555555558</v>
      </c>
      <c r="CH24" s="2" t="s">
        <v>599</v>
      </c>
      <c r="CI24" s="250">
        <v>0.27430555555555558</v>
      </c>
      <c r="CJ24" s="267" t="s">
        <v>599</v>
      </c>
      <c r="CK24" s="238">
        <v>0.27430555555555558</v>
      </c>
      <c r="CL24" s="2" t="s">
        <v>599</v>
      </c>
      <c r="CM24" s="250">
        <v>0.27430555555555558</v>
      </c>
      <c r="CN24" s="251" t="str">
        <f t="shared" si="3"/>
        <v>BNE-DPS</v>
      </c>
      <c r="CO24" s="252">
        <f t="shared" si="4"/>
        <v>0.27430555555555558</v>
      </c>
      <c r="CP24" s="2" t="s">
        <v>460</v>
      </c>
      <c r="CQ24" s="250">
        <v>0.1736111111111111</v>
      </c>
      <c r="CR24" s="267" t="s">
        <v>479</v>
      </c>
      <c r="CS24" s="238">
        <v>0.11805555555555555</v>
      </c>
      <c r="CT24" s="2" t="s">
        <v>479</v>
      </c>
      <c r="CU24" s="250">
        <v>0.11805555555555555</v>
      </c>
      <c r="CV24" s="2" t="s">
        <v>479</v>
      </c>
      <c r="CW24" s="250">
        <v>0.11805555555555555</v>
      </c>
      <c r="CX24" s="267" t="s">
        <v>479</v>
      </c>
      <c r="CY24" s="238">
        <v>0.11805555555555555</v>
      </c>
      <c r="CZ24" s="267" t="s">
        <v>479</v>
      </c>
      <c r="DA24" s="238">
        <v>0.11805555555555555</v>
      </c>
      <c r="DB24" s="2" t="s">
        <v>573</v>
      </c>
      <c r="DC24" s="250">
        <v>0.10416666666666667</v>
      </c>
      <c r="DD24" s="267" t="s">
        <v>599</v>
      </c>
      <c r="DE24" s="238">
        <v>0.27430555555555558</v>
      </c>
      <c r="DF24" s="2" t="s">
        <v>829</v>
      </c>
      <c r="DG24" s="250">
        <v>0.14583333333333334</v>
      </c>
      <c r="DH24" s="2" t="s">
        <v>441</v>
      </c>
      <c r="DI24" s="250">
        <v>7.6388888888888895E-2</v>
      </c>
      <c r="DJ24" s="2" t="s">
        <v>441</v>
      </c>
      <c r="DK24" s="250">
        <v>7.6388888888888895E-2</v>
      </c>
      <c r="DL24" s="350" t="s">
        <v>573</v>
      </c>
      <c r="DM24" s="351">
        <v>0.10416666666666667</v>
      </c>
      <c r="DN24" s="348" t="s">
        <v>834</v>
      </c>
      <c r="DO24" s="349">
        <v>0.16319444444444445</v>
      </c>
      <c r="DP24" s="251" t="str">
        <f t="shared" si="5"/>
        <v>BNE-AYQ</v>
      </c>
      <c r="DQ24" s="252">
        <f t="shared" si="6"/>
        <v>0.16319444444444445</v>
      </c>
      <c r="DR24" s="251" t="str">
        <f t="shared" si="7"/>
        <v>BNE-AYQ</v>
      </c>
      <c r="DS24" s="252">
        <f t="shared" si="8"/>
        <v>0.16319444444444445</v>
      </c>
      <c r="DT24" s="251" t="str">
        <f t="shared" si="9"/>
        <v>BNE-AYQ</v>
      </c>
      <c r="DU24" s="252">
        <f t="shared" si="10"/>
        <v>0.16319444444444445</v>
      </c>
      <c r="DV24" s="251" t="str">
        <f t="shared" si="11"/>
        <v>BNE-AYQ</v>
      </c>
      <c r="DW24" s="252">
        <f t="shared" si="12"/>
        <v>0.16319444444444445</v>
      </c>
      <c r="DX24" s="251" t="str">
        <f t="shared" si="13"/>
        <v>BNE-AYQ</v>
      </c>
      <c r="DY24" s="252">
        <f t="shared" si="14"/>
        <v>0.16319444444444445</v>
      </c>
      <c r="DZ24" s="251" t="str">
        <f t="shared" si="15"/>
        <v>BNE-AYQ</v>
      </c>
      <c r="EA24" s="252">
        <f t="shared" si="16"/>
        <v>0.16319444444444445</v>
      </c>
      <c r="EB24" s="251" t="str">
        <f t="shared" si="17"/>
        <v>BNE-AYQ</v>
      </c>
      <c r="EC24" s="252">
        <f t="shared" si="18"/>
        <v>0.16319444444444445</v>
      </c>
    </row>
    <row r="25" spans="2:133">
      <c r="B25" s="2" t="s">
        <v>224</v>
      </c>
      <c r="C25" s="37">
        <f t="shared" si="1"/>
        <v>43879</v>
      </c>
      <c r="D25" s="37">
        <f t="shared" si="2"/>
        <v>43906</v>
      </c>
      <c r="E25" s="37">
        <v>45386</v>
      </c>
      <c r="F25" s="37" t="s">
        <v>116</v>
      </c>
      <c r="G25" s="37" t="s">
        <v>116</v>
      </c>
      <c r="H25" s="37" t="s">
        <v>116</v>
      </c>
      <c r="I25" s="37" t="s">
        <v>116</v>
      </c>
      <c r="J25" s="37" t="s">
        <v>116</v>
      </c>
      <c r="K25" s="37" t="s">
        <v>116</v>
      </c>
      <c r="L25" s="2" t="s">
        <v>135</v>
      </c>
      <c r="M25" s="12"/>
      <c r="N25" s="10" t="s">
        <v>149</v>
      </c>
      <c r="O25" s="2" t="s">
        <v>97</v>
      </c>
      <c r="P25" s="2"/>
      <c r="Q25" s="53">
        <v>0.1875</v>
      </c>
      <c r="R25" s="53">
        <v>0</v>
      </c>
      <c r="S25" s="2"/>
      <c r="T25" s="12"/>
      <c r="U25" s="12"/>
      <c r="V25" s="12"/>
      <c r="W25" s="12"/>
      <c r="X25" s="12"/>
      <c r="Y25" s="12"/>
      <c r="Z25" s="12"/>
      <c r="AA25" s="10"/>
      <c r="AB25" s="2"/>
      <c r="AC25" s="12"/>
      <c r="AD25" s="12"/>
      <c r="AE25" s="12"/>
      <c r="AF25" s="12"/>
      <c r="AG25" s="12"/>
      <c r="AH25" s="12"/>
      <c r="AI25" s="12"/>
      <c r="AJ25" s="12"/>
      <c r="AK25" s="3">
        <v>1.38888888888889E-2</v>
      </c>
      <c r="AL25" s="3">
        <v>6.9444444444444406E-2</v>
      </c>
      <c r="AM25" s="224">
        <v>1.38888888888889E-2</v>
      </c>
      <c r="AN25" s="224">
        <v>6.9444444444444406E-2</v>
      </c>
      <c r="AO25" s="72"/>
      <c r="AQ25" s="3">
        <v>0.131944444444445</v>
      </c>
      <c r="AR25" s="3">
        <v>7.6388888888888798E-2</v>
      </c>
      <c r="AS25" s="3">
        <v>9.0277777777777804E-2</v>
      </c>
      <c r="AT25" s="3">
        <v>3.47222222222223E-2</v>
      </c>
      <c r="AU25" s="3">
        <v>1.38888888888889E-2</v>
      </c>
      <c r="AV25" s="72"/>
      <c r="AW25" s="72"/>
      <c r="BA25" s="2" t="s">
        <v>85</v>
      </c>
      <c r="BB25" s="15" t="s">
        <v>317</v>
      </c>
      <c r="BC25" s="71">
        <v>0.375</v>
      </c>
      <c r="BD25" s="71"/>
      <c r="BE25" s="15"/>
      <c r="BF25" s="15"/>
      <c r="BH25" s="2" t="s">
        <v>578</v>
      </c>
      <c r="BI25" s="250">
        <v>6.9444444444444448E-2</v>
      </c>
      <c r="BJ25" s="2" t="s">
        <v>578</v>
      </c>
      <c r="BK25" s="250">
        <v>6.9444444444444448E-2</v>
      </c>
      <c r="BL25" s="2" t="s">
        <v>578</v>
      </c>
      <c r="BM25" s="250">
        <v>6.9444444444444448E-2</v>
      </c>
      <c r="BN25" s="2" t="s">
        <v>578</v>
      </c>
      <c r="BO25" s="250">
        <v>6.9444444444444448E-2</v>
      </c>
      <c r="BP25" s="2" t="s">
        <v>578</v>
      </c>
      <c r="BQ25" s="250">
        <v>6.9444444444444448E-2</v>
      </c>
      <c r="BR25" s="2" t="s">
        <v>578</v>
      </c>
      <c r="BS25" s="250">
        <v>6.9444444444444448E-2</v>
      </c>
      <c r="BT25" s="2" t="s">
        <v>578</v>
      </c>
      <c r="BU25" s="250">
        <v>6.9444444444444448E-2</v>
      </c>
      <c r="BV25" s="2" t="s">
        <v>578</v>
      </c>
      <c r="BW25" s="250">
        <v>6.9444444444444448E-2</v>
      </c>
      <c r="BX25" s="2" t="s">
        <v>578</v>
      </c>
      <c r="BY25" s="250">
        <v>6.9444444444444448E-2</v>
      </c>
      <c r="BZ25" s="267" t="s">
        <v>599</v>
      </c>
      <c r="CA25" s="238">
        <v>0.26041666666666669</v>
      </c>
      <c r="CB25" s="267" t="s">
        <v>441</v>
      </c>
      <c r="CC25" s="238">
        <v>7.6388888888888895E-2</v>
      </c>
      <c r="CD25" s="267" t="s">
        <v>578</v>
      </c>
      <c r="CE25" s="238">
        <v>7.6388888888888895E-2</v>
      </c>
      <c r="CF25" s="267" t="s">
        <v>460</v>
      </c>
      <c r="CG25" s="238">
        <v>0.1875</v>
      </c>
      <c r="CH25" s="2" t="s">
        <v>460</v>
      </c>
      <c r="CI25" s="250">
        <v>0.1875</v>
      </c>
      <c r="CJ25" s="267" t="s">
        <v>460</v>
      </c>
      <c r="CK25" s="238">
        <v>0.1875</v>
      </c>
      <c r="CL25" s="2" t="s">
        <v>460</v>
      </c>
      <c r="CM25" s="250">
        <v>0.1875</v>
      </c>
      <c r="CN25" s="251" t="str">
        <f t="shared" si="3"/>
        <v>BNE-DRW</v>
      </c>
      <c r="CO25" s="252">
        <f t="shared" si="4"/>
        <v>0.1875</v>
      </c>
      <c r="CP25" s="2" t="s">
        <v>479</v>
      </c>
      <c r="CQ25" s="250">
        <v>0.11805555555555555</v>
      </c>
      <c r="CR25" s="267" t="s">
        <v>578</v>
      </c>
      <c r="CS25" s="238">
        <v>6.9444444444444448E-2</v>
      </c>
      <c r="CT25" s="2" t="s">
        <v>578</v>
      </c>
      <c r="CU25" s="250">
        <v>6.9444444444444448E-2</v>
      </c>
      <c r="CV25" s="2" t="s">
        <v>578</v>
      </c>
      <c r="CW25" s="250">
        <v>6.9444444444444448E-2</v>
      </c>
      <c r="CX25" s="267" t="s">
        <v>578</v>
      </c>
      <c r="CY25" s="238">
        <v>6.9444444444444448E-2</v>
      </c>
      <c r="CZ25" s="267" t="s">
        <v>578</v>
      </c>
      <c r="DA25" s="238">
        <v>6.9444444444444448E-2</v>
      </c>
      <c r="DB25" s="2" t="s">
        <v>599</v>
      </c>
      <c r="DC25" s="250">
        <v>0.27430555555555558</v>
      </c>
      <c r="DD25" s="267" t="s">
        <v>460</v>
      </c>
      <c r="DE25" s="238">
        <v>0.1875</v>
      </c>
      <c r="DF25" s="2" t="s">
        <v>834</v>
      </c>
      <c r="DG25" s="250">
        <v>0.16319444444444445</v>
      </c>
      <c r="DH25" s="2" t="s">
        <v>573</v>
      </c>
      <c r="DI25" s="250">
        <v>0.10416666666666667</v>
      </c>
      <c r="DJ25" s="2" t="s">
        <v>573</v>
      </c>
      <c r="DK25" s="250">
        <v>0.10416666666666667</v>
      </c>
      <c r="DL25" s="350" t="s">
        <v>599</v>
      </c>
      <c r="DM25" s="351">
        <v>0.27430555555555558</v>
      </c>
      <c r="DN25" s="348" t="s">
        <v>441</v>
      </c>
      <c r="DO25" s="349">
        <v>7.6388888888888895E-2</v>
      </c>
      <c r="DP25" s="251" t="str">
        <f t="shared" si="5"/>
        <v>BNE-CBR</v>
      </c>
      <c r="DQ25" s="252">
        <f t="shared" si="6"/>
        <v>7.6388888888888895E-2</v>
      </c>
      <c r="DR25" s="251" t="str">
        <f t="shared" si="7"/>
        <v>BNE-CBR</v>
      </c>
      <c r="DS25" s="252">
        <f t="shared" si="8"/>
        <v>7.6388888888888895E-2</v>
      </c>
      <c r="DT25" s="251" t="str">
        <f t="shared" si="9"/>
        <v>BNE-CBR</v>
      </c>
      <c r="DU25" s="252">
        <f t="shared" si="10"/>
        <v>7.6388888888888895E-2</v>
      </c>
      <c r="DV25" s="251" t="str">
        <f t="shared" si="11"/>
        <v>BNE-CBR</v>
      </c>
      <c r="DW25" s="252">
        <f t="shared" si="12"/>
        <v>7.6388888888888895E-2</v>
      </c>
      <c r="DX25" s="251" t="str">
        <f t="shared" si="13"/>
        <v>BNE-CBR</v>
      </c>
      <c r="DY25" s="252">
        <f t="shared" si="14"/>
        <v>7.6388888888888895E-2</v>
      </c>
      <c r="DZ25" s="251" t="str">
        <f t="shared" si="15"/>
        <v>BNE-CBR</v>
      </c>
      <c r="EA25" s="252">
        <f t="shared" si="16"/>
        <v>7.6388888888888895E-2</v>
      </c>
      <c r="EB25" s="251" t="str">
        <f t="shared" si="17"/>
        <v>BNE-CBR</v>
      </c>
      <c r="EC25" s="252">
        <f t="shared" si="18"/>
        <v>7.6388888888888895E-2</v>
      </c>
    </row>
    <row r="26" spans="2:133">
      <c r="B26" s="2" t="s">
        <v>225</v>
      </c>
      <c r="C26" s="37">
        <f t="shared" ref="C26:C34" si="19">D25+1</f>
        <v>43907</v>
      </c>
      <c r="D26" s="37">
        <f t="shared" ref="D26:D34" si="20">C26+27</f>
        <v>43934</v>
      </c>
      <c r="E26" s="37">
        <v>45387</v>
      </c>
      <c r="F26" s="37" t="s">
        <v>116</v>
      </c>
      <c r="G26" s="37" t="s">
        <v>116</v>
      </c>
      <c r="H26" s="37" t="s">
        <v>116</v>
      </c>
      <c r="I26" s="37" t="s">
        <v>116</v>
      </c>
      <c r="J26" s="37" t="s">
        <v>116</v>
      </c>
      <c r="K26" s="37" t="s">
        <v>116</v>
      </c>
      <c r="L26" s="2" t="s">
        <v>135</v>
      </c>
      <c r="M26" s="12"/>
      <c r="N26" s="10" t="s">
        <v>150</v>
      </c>
      <c r="O26" s="2" t="s">
        <v>128</v>
      </c>
      <c r="P26" s="2"/>
      <c r="Q26" s="53">
        <v>0.1875</v>
      </c>
      <c r="R26" s="53">
        <v>0</v>
      </c>
      <c r="S26" s="2"/>
      <c r="T26" s="12"/>
      <c r="U26" s="12"/>
      <c r="V26" s="12"/>
      <c r="W26" s="12"/>
      <c r="X26" s="12"/>
      <c r="Y26" s="12"/>
      <c r="Z26" s="12"/>
      <c r="AA26" s="10"/>
      <c r="AB26" s="2"/>
      <c r="AC26" s="12"/>
      <c r="AD26" s="12"/>
      <c r="AE26" s="12"/>
      <c r="AF26" s="12"/>
      <c r="AG26" s="12"/>
      <c r="AH26" s="12"/>
      <c r="AI26" s="12"/>
      <c r="AJ26" s="12"/>
      <c r="AK26" s="3">
        <v>1.4583333333333301E-2</v>
      </c>
      <c r="AL26" s="3">
        <v>7.2916666666666699E-2</v>
      </c>
      <c r="AM26" s="224">
        <v>1.4583333333333301E-2</v>
      </c>
      <c r="AN26" s="224">
        <v>7.2916666666666699E-2</v>
      </c>
      <c r="AO26" s="72"/>
      <c r="AQ26" s="3">
        <v>0.13541666666666699</v>
      </c>
      <c r="AR26" s="3">
        <v>7.7083333333333295E-2</v>
      </c>
      <c r="AS26" s="3">
        <v>9.375E-2</v>
      </c>
      <c r="AT26" s="3">
        <v>3.54166666666667E-2</v>
      </c>
      <c r="AU26" s="3">
        <v>1.4583333333333301E-2</v>
      </c>
      <c r="AV26" s="72"/>
      <c r="AW26" s="72"/>
      <c r="BA26" s="2" t="s">
        <v>89</v>
      </c>
      <c r="BB26" s="15" t="s">
        <v>316</v>
      </c>
      <c r="BC26" s="71">
        <v>0.41666666666666669</v>
      </c>
      <c r="BD26" s="71">
        <v>0.45833333333333331</v>
      </c>
      <c r="BE26" s="2" t="s">
        <v>390</v>
      </c>
      <c r="BF26" s="2" t="s">
        <v>391</v>
      </c>
      <c r="BH26" s="2" t="s">
        <v>569</v>
      </c>
      <c r="BI26" s="250">
        <v>0.1111111111111111</v>
      </c>
      <c r="BJ26" s="2" t="s">
        <v>569</v>
      </c>
      <c r="BK26" s="250">
        <v>0.1111111111111111</v>
      </c>
      <c r="BL26" s="2" t="s">
        <v>569</v>
      </c>
      <c r="BM26" s="250">
        <v>0.1111111111111111</v>
      </c>
      <c r="BN26" s="2" t="s">
        <v>569</v>
      </c>
      <c r="BO26" s="250">
        <v>0.1111111111111111</v>
      </c>
      <c r="BP26" s="2" t="s">
        <v>569</v>
      </c>
      <c r="BQ26" s="250">
        <v>0.1111111111111111</v>
      </c>
      <c r="BR26" s="2" t="s">
        <v>569</v>
      </c>
      <c r="BS26" s="250">
        <v>0.1111111111111111</v>
      </c>
      <c r="BT26" s="2" t="s">
        <v>569</v>
      </c>
      <c r="BU26" s="250">
        <v>0.1111111111111111</v>
      </c>
      <c r="BV26" s="2" t="s">
        <v>569</v>
      </c>
      <c r="BW26" s="250">
        <v>0.1111111111111111</v>
      </c>
      <c r="BX26" s="2" t="s">
        <v>569</v>
      </c>
      <c r="BY26" s="250">
        <v>0.1111111111111111</v>
      </c>
      <c r="BZ26" s="267" t="s">
        <v>460</v>
      </c>
      <c r="CA26" s="238">
        <v>0.1736111111111111</v>
      </c>
      <c r="CB26" s="267" t="s">
        <v>573</v>
      </c>
      <c r="CC26" s="238">
        <v>0.10416666666666667</v>
      </c>
      <c r="CD26" s="267" t="s">
        <v>569</v>
      </c>
      <c r="CE26" s="238">
        <v>0.1111111111111111</v>
      </c>
      <c r="CF26" s="267" t="s">
        <v>479</v>
      </c>
      <c r="CG26" s="238">
        <v>0.11805555555555555</v>
      </c>
      <c r="CH26" s="2" t="s">
        <v>479</v>
      </c>
      <c r="CI26" s="250">
        <v>0.11805555555555555</v>
      </c>
      <c r="CJ26" s="267" t="s">
        <v>479</v>
      </c>
      <c r="CK26" s="238">
        <v>0.11805555555555555</v>
      </c>
      <c r="CL26" s="2" t="s">
        <v>479</v>
      </c>
      <c r="CM26" s="250">
        <v>0.11805555555555555</v>
      </c>
      <c r="CN26" s="251" t="str">
        <f t="shared" si="3"/>
        <v>BNE-HBA</v>
      </c>
      <c r="CO26" s="252">
        <f t="shared" si="4"/>
        <v>0.11805555555555555</v>
      </c>
      <c r="CP26" s="2" t="s">
        <v>578</v>
      </c>
      <c r="CQ26" s="250">
        <v>6.9444444444444448E-2</v>
      </c>
      <c r="CR26" s="267" t="s">
        <v>569</v>
      </c>
      <c r="CS26" s="238">
        <v>0.1111111111111111</v>
      </c>
      <c r="CT26" s="2" t="s">
        <v>569</v>
      </c>
      <c r="CU26" s="250">
        <v>0.1111111111111111</v>
      </c>
      <c r="CV26" s="2" t="s">
        <v>569</v>
      </c>
      <c r="CW26" s="250">
        <v>0.1111111111111111</v>
      </c>
      <c r="CX26" s="267" t="s">
        <v>569</v>
      </c>
      <c r="CY26" s="238">
        <v>0.1111111111111111</v>
      </c>
      <c r="CZ26" s="267" t="s">
        <v>569</v>
      </c>
      <c r="DA26" s="238">
        <v>0.1111111111111111</v>
      </c>
      <c r="DB26" s="2" t="s">
        <v>460</v>
      </c>
      <c r="DC26" s="250">
        <v>0.1875</v>
      </c>
      <c r="DD26" s="267" t="s">
        <v>479</v>
      </c>
      <c r="DE26" s="238">
        <v>0.11805555555555555</v>
      </c>
      <c r="DF26" s="2" t="s">
        <v>441</v>
      </c>
      <c r="DG26" s="250">
        <v>7.6388888888888895E-2</v>
      </c>
      <c r="DH26" s="2" t="s">
        <v>599</v>
      </c>
      <c r="DI26" s="250">
        <v>0.27430555555555558</v>
      </c>
      <c r="DJ26" s="2" t="s">
        <v>599</v>
      </c>
      <c r="DK26" s="250">
        <v>0.27430555555555558</v>
      </c>
      <c r="DL26" s="350" t="s">
        <v>460</v>
      </c>
      <c r="DM26" s="351">
        <v>0.18402777777777779</v>
      </c>
      <c r="DN26" s="348" t="s">
        <v>573</v>
      </c>
      <c r="DO26" s="349">
        <v>0.10416666666666667</v>
      </c>
      <c r="DP26" s="251" t="str">
        <f t="shared" si="5"/>
        <v>BNE-CNS</v>
      </c>
      <c r="DQ26" s="252">
        <f t="shared" si="6"/>
        <v>0.10416666666666667</v>
      </c>
      <c r="DR26" s="251" t="str">
        <f t="shared" si="7"/>
        <v>BNE-CNS</v>
      </c>
      <c r="DS26" s="252">
        <f t="shared" si="8"/>
        <v>0.10416666666666667</v>
      </c>
      <c r="DT26" s="251" t="str">
        <f t="shared" si="9"/>
        <v>BNE-CNS</v>
      </c>
      <c r="DU26" s="252">
        <f t="shared" si="10"/>
        <v>0.10416666666666667</v>
      </c>
      <c r="DV26" s="251" t="str">
        <f t="shared" si="11"/>
        <v>BNE-CNS</v>
      </c>
      <c r="DW26" s="252">
        <f t="shared" si="12"/>
        <v>0.10416666666666667</v>
      </c>
      <c r="DX26" s="251" t="str">
        <f t="shared" si="13"/>
        <v>BNE-CNS</v>
      </c>
      <c r="DY26" s="252">
        <f t="shared" si="14"/>
        <v>0.10416666666666667</v>
      </c>
      <c r="DZ26" s="251" t="str">
        <f t="shared" si="15"/>
        <v>BNE-CNS</v>
      </c>
      <c r="EA26" s="252">
        <f t="shared" si="16"/>
        <v>0.10416666666666667</v>
      </c>
      <c r="EB26" s="251" t="str">
        <f t="shared" si="17"/>
        <v>BNE-CNS</v>
      </c>
      <c r="EC26" s="252">
        <f t="shared" si="18"/>
        <v>0.10416666666666667</v>
      </c>
    </row>
    <row r="27" spans="2:133">
      <c r="B27" s="2" t="s">
        <v>783</v>
      </c>
      <c r="C27" s="37">
        <f t="shared" si="19"/>
        <v>43935</v>
      </c>
      <c r="D27" s="37">
        <f t="shared" si="20"/>
        <v>43962</v>
      </c>
      <c r="E27" s="37">
        <v>45388</v>
      </c>
      <c r="F27" s="37" t="s">
        <v>116</v>
      </c>
      <c r="G27" s="37" t="s">
        <v>116</v>
      </c>
      <c r="H27" s="37" t="s">
        <v>116</v>
      </c>
      <c r="I27" s="37" t="s">
        <v>116</v>
      </c>
      <c r="J27" s="37" t="s">
        <v>116</v>
      </c>
      <c r="K27" s="37" t="s">
        <v>116</v>
      </c>
      <c r="L27" s="2" t="s">
        <v>135</v>
      </c>
      <c r="M27" s="12"/>
      <c r="N27" s="10" t="s">
        <v>824</v>
      </c>
      <c r="O27" s="2" t="s">
        <v>822</v>
      </c>
      <c r="P27" s="2" t="s">
        <v>116</v>
      </c>
      <c r="Q27" s="53">
        <v>0</v>
      </c>
      <c r="R27" s="53">
        <v>0</v>
      </c>
      <c r="S27" s="2"/>
      <c r="T27" s="12"/>
      <c r="U27" s="12"/>
      <c r="V27" s="12"/>
      <c r="W27" s="12"/>
      <c r="X27" s="12"/>
      <c r="Y27" s="12"/>
      <c r="Z27" s="12"/>
      <c r="AA27" s="10"/>
      <c r="AB27" s="2"/>
      <c r="AC27" s="12"/>
      <c r="AD27" s="12"/>
      <c r="AE27" s="12"/>
      <c r="AF27" s="12"/>
      <c r="AG27" s="12"/>
      <c r="AH27" s="12"/>
      <c r="AI27" s="12"/>
      <c r="AJ27" s="12"/>
      <c r="AK27" s="3">
        <v>1.52777777777778E-2</v>
      </c>
      <c r="AL27" s="3">
        <v>7.6388888888888895E-2</v>
      </c>
      <c r="AM27" s="224">
        <v>1.52777777777778E-2</v>
      </c>
      <c r="AN27" s="224">
        <v>7.6388888888888895E-2</v>
      </c>
      <c r="AO27" s="72"/>
      <c r="AQ27" s="3">
        <v>0.13888888888888901</v>
      </c>
      <c r="AR27" s="3">
        <v>7.7777777777777696E-2</v>
      </c>
      <c r="AS27" s="3">
        <v>9.7222222222222196E-2</v>
      </c>
      <c r="AT27" s="3">
        <v>3.6111111111111198E-2</v>
      </c>
      <c r="AU27" s="3">
        <v>1.52777777777778E-2</v>
      </c>
      <c r="AV27" s="72"/>
      <c r="AW27" s="72"/>
      <c r="BA27" s="2" t="s">
        <v>19</v>
      </c>
      <c r="BB27" s="15" t="s">
        <v>297</v>
      </c>
      <c r="BC27" s="71">
        <v>0.33333333333333331</v>
      </c>
      <c r="BD27" s="71"/>
      <c r="BE27" s="15"/>
      <c r="BF27" s="15"/>
      <c r="BH27" s="2" t="s">
        <v>481</v>
      </c>
      <c r="BI27" s="250">
        <v>9.7222222222222224E-2</v>
      </c>
      <c r="BJ27" s="2" t="s">
        <v>481</v>
      </c>
      <c r="BK27" s="250">
        <v>9.7222222222222224E-2</v>
      </c>
      <c r="BL27" s="2" t="s">
        <v>481</v>
      </c>
      <c r="BM27" s="250">
        <v>9.7222222222222224E-2</v>
      </c>
      <c r="BN27" s="2" t="s">
        <v>481</v>
      </c>
      <c r="BO27" s="250">
        <v>9.7222222222222224E-2</v>
      </c>
      <c r="BP27" s="2" t="s">
        <v>481</v>
      </c>
      <c r="BQ27" s="250">
        <v>9.7222222222222224E-2</v>
      </c>
      <c r="BR27" s="2" t="s">
        <v>481</v>
      </c>
      <c r="BS27" s="250">
        <v>9.7222222222222224E-2</v>
      </c>
      <c r="BT27" s="2" t="s">
        <v>481</v>
      </c>
      <c r="BU27" s="250">
        <v>9.7222222222222224E-2</v>
      </c>
      <c r="BV27" s="2" t="s">
        <v>481</v>
      </c>
      <c r="BW27" s="250">
        <v>9.7222222222222224E-2</v>
      </c>
      <c r="BX27" s="2" t="s">
        <v>481</v>
      </c>
      <c r="BY27" s="250">
        <v>9.7222222222222224E-2</v>
      </c>
      <c r="BZ27" s="267" t="s">
        <v>479</v>
      </c>
      <c r="CA27" s="238">
        <v>0.11805555555555555</v>
      </c>
      <c r="CB27" s="267" t="s">
        <v>599</v>
      </c>
      <c r="CC27" s="238">
        <v>0.27430555555555558</v>
      </c>
      <c r="CD27" s="267" t="s">
        <v>481</v>
      </c>
      <c r="CE27" s="238">
        <v>0.10069444444444445</v>
      </c>
      <c r="CF27" s="267" t="s">
        <v>717</v>
      </c>
      <c r="CG27" s="238">
        <v>0</v>
      </c>
      <c r="CH27" s="2" t="s">
        <v>578</v>
      </c>
      <c r="CI27" s="250">
        <v>7.6388888888888895E-2</v>
      </c>
      <c r="CJ27" s="267" t="s">
        <v>578</v>
      </c>
      <c r="CK27" s="238">
        <v>7.6388888888888895E-2</v>
      </c>
      <c r="CL27" s="2" t="s">
        <v>578</v>
      </c>
      <c r="CM27" s="250">
        <v>7.6388888888888895E-2</v>
      </c>
      <c r="CN27" s="251" t="str">
        <f t="shared" si="3"/>
        <v>BNE-HTI</v>
      </c>
      <c r="CO27" s="252">
        <f t="shared" si="4"/>
        <v>7.6388888888888895E-2</v>
      </c>
      <c r="CP27" s="2" t="s">
        <v>569</v>
      </c>
      <c r="CQ27" s="250">
        <v>0.1111111111111111</v>
      </c>
      <c r="CR27" s="267" t="s">
        <v>481</v>
      </c>
      <c r="CS27" s="238">
        <v>9.7222222222222224E-2</v>
      </c>
      <c r="CT27" s="2" t="s">
        <v>481</v>
      </c>
      <c r="CU27" s="250">
        <v>9.7222222222222224E-2</v>
      </c>
      <c r="CV27" s="2" t="s">
        <v>481</v>
      </c>
      <c r="CW27" s="250">
        <v>9.7222222222222224E-2</v>
      </c>
      <c r="CX27" s="267" t="s">
        <v>481</v>
      </c>
      <c r="CY27" s="238">
        <v>9.7222222222222224E-2</v>
      </c>
      <c r="CZ27" s="267" t="s">
        <v>481</v>
      </c>
      <c r="DA27" s="238">
        <v>9.7222222222222224E-2</v>
      </c>
      <c r="DB27" s="2" t="s">
        <v>479</v>
      </c>
      <c r="DC27" s="250">
        <v>0.11805555555555555</v>
      </c>
      <c r="DD27" s="267" t="s">
        <v>578</v>
      </c>
      <c r="DE27" s="238">
        <v>7.6388888888888895E-2</v>
      </c>
      <c r="DF27" s="2" t="s">
        <v>573</v>
      </c>
      <c r="DG27" s="250">
        <v>0.10416666666666667</v>
      </c>
      <c r="DH27" s="2" t="s">
        <v>460</v>
      </c>
      <c r="DI27" s="250">
        <v>0.18402777777777779</v>
      </c>
      <c r="DJ27" s="2" t="s">
        <v>460</v>
      </c>
      <c r="DK27" s="250">
        <v>0.18402777777777779</v>
      </c>
      <c r="DL27" s="350" t="s">
        <v>479</v>
      </c>
      <c r="DM27" s="351">
        <v>0.11805555555555555</v>
      </c>
      <c r="DN27" s="348" t="s">
        <v>599</v>
      </c>
      <c r="DO27" s="349">
        <v>0.27430555555555558</v>
      </c>
      <c r="DP27" s="251" t="str">
        <f t="shared" si="5"/>
        <v>BNE-DPS</v>
      </c>
      <c r="DQ27" s="252">
        <f t="shared" si="6"/>
        <v>0.27430555555555558</v>
      </c>
      <c r="DR27" s="251" t="str">
        <f t="shared" si="7"/>
        <v>BNE-DPS</v>
      </c>
      <c r="DS27" s="252">
        <f t="shared" si="8"/>
        <v>0.27430555555555558</v>
      </c>
      <c r="DT27" s="251" t="str">
        <f t="shared" si="9"/>
        <v>BNE-DPS</v>
      </c>
      <c r="DU27" s="252">
        <f t="shared" si="10"/>
        <v>0.27430555555555558</v>
      </c>
      <c r="DV27" s="251" t="str">
        <f t="shared" si="11"/>
        <v>BNE-DPS</v>
      </c>
      <c r="DW27" s="252">
        <f t="shared" si="12"/>
        <v>0.27430555555555558</v>
      </c>
      <c r="DX27" s="251" t="str">
        <f t="shared" si="13"/>
        <v>BNE-DPS</v>
      </c>
      <c r="DY27" s="252">
        <f t="shared" si="14"/>
        <v>0.27430555555555558</v>
      </c>
      <c r="DZ27" s="251" t="str">
        <f t="shared" si="15"/>
        <v>BNE-DPS</v>
      </c>
      <c r="EA27" s="252">
        <f t="shared" si="16"/>
        <v>0.27430555555555558</v>
      </c>
      <c r="EB27" s="251" t="str">
        <f t="shared" si="17"/>
        <v>BNE-DPS</v>
      </c>
      <c r="EC27" s="252">
        <f t="shared" si="18"/>
        <v>0.27430555555555558</v>
      </c>
    </row>
    <row r="28" spans="2:133">
      <c r="B28" s="2" t="s">
        <v>784</v>
      </c>
      <c r="C28" s="37">
        <f t="shared" si="19"/>
        <v>43963</v>
      </c>
      <c r="D28" s="37">
        <f t="shared" si="20"/>
        <v>43990</v>
      </c>
      <c r="E28" s="37">
        <v>45389</v>
      </c>
      <c r="F28" s="37" t="s">
        <v>116</v>
      </c>
      <c r="G28" s="37" t="s">
        <v>116</v>
      </c>
      <c r="H28" s="37" t="s">
        <v>116</v>
      </c>
      <c r="I28" s="37" t="s">
        <v>116</v>
      </c>
      <c r="J28" s="37" t="s">
        <v>116</v>
      </c>
      <c r="K28" s="37" t="s">
        <v>116</v>
      </c>
      <c r="L28" s="2" t="s">
        <v>135</v>
      </c>
      <c r="M28" s="12"/>
      <c r="N28" s="10" t="s">
        <v>825</v>
      </c>
      <c r="O28" s="2" t="s">
        <v>823</v>
      </c>
      <c r="P28" s="2" t="s">
        <v>116</v>
      </c>
      <c r="Q28" s="53">
        <v>0.16666666666666666</v>
      </c>
      <c r="R28" s="53">
        <v>0</v>
      </c>
      <c r="S28" s="2"/>
      <c r="T28" s="12"/>
      <c r="U28" s="12"/>
      <c r="V28" s="12"/>
      <c r="W28" s="12"/>
      <c r="X28" s="12"/>
      <c r="Y28" s="12"/>
      <c r="Z28" s="12"/>
      <c r="AA28" s="10"/>
      <c r="AB28" s="2"/>
      <c r="AC28" s="12"/>
      <c r="AD28" s="12"/>
      <c r="AE28" s="12"/>
      <c r="AF28" s="12"/>
      <c r="AG28" s="12"/>
      <c r="AH28" s="12"/>
      <c r="AI28" s="12"/>
      <c r="AJ28" s="12"/>
      <c r="AK28" s="3">
        <v>1.59722222222222E-2</v>
      </c>
      <c r="AL28" s="3">
        <v>7.9861111111111105E-2</v>
      </c>
      <c r="AM28" s="224">
        <v>1.59722222222222E-2</v>
      </c>
      <c r="AN28" s="224">
        <v>7.9861111111111105E-2</v>
      </c>
      <c r="AO28" s="72"/>
      <c r="AQ28" s="3">
        <v>0.14236111111111099</v>
      </c>
      <c r="AR28" s="3">
        <v>7.8472222222222193E-2</v>
      </c>
      <c r="AS28" s="3">
        <v>0.100694444444444</v>
      </c>
      <c r="AT28" s="3">
        <v>3.6805555555555598E-2</v>
      </c>
      <c r="AU28" s="3">
        <v>1.59722222222222E-2</v>
      </c>
      <c r="AV28" s="72"/>
      <c r="AW28" s="72"/>
      <c r="BA28" s="2" t="s">
        <v>40</v>
      </c>
      <c r="BB28" s="15" t="s">
        <v>315</v>
      </c>
      <c r="BC28" s="71">
        <v>0.39583333333333331</v>
      </c>
      <c r="BD28" s="71"/>
      <c r="BE28" s="15"/>
      <c r="BF28" s="15"/>
      <c r="BH28" s="2" t="s">
        <v>607</v>
      </c>
      <c r="BI28" s="250">
        <v>6.5972222222222224E-2</v>
      </c>
      <c r="BJ28" s="2" t="s">
        <v>607</v>
      </c>
      <c r="BK28" s="250">
        <v>6.5972222222222224E-2</v>
      </c>
      <c r="BL28" s="2" t="s">
        <v>607</v>
      </c>
      <c r="BM28" s="250">
        <v>6.5972222222222224E-2</v>
      </c>
      <c r="BN28" s="2" t="s">
        <v>607</v>
      </c>
      <c r="BO28" s="250">
        <v>6.5972222222222224E-2</v>
      </c>
      <c r="BP28" s="2" t="s">
        <v>607</v>
      </c>
      <c r="BQ28" s="250">
        <v>6.5972222222222224E-2</v>
      </c>
      <c r="BR28" s="2" t="s">
        <v>607</v>
      </c>
      <c r="BS28" s="250">
        <v>6.5972222222222224E-2</v>
      </c>
      <c r="BT28" s="2" t="s">
        <v>607</v>
      </c>
      <c r="BU28" s="250">
        <v>6.5972222222222224E-2</v>
      </c>
      <c r="BV28" s="2" t="s">
        <v>607</v>
      </c>
      <c r="BW28" s="250">
        <v>6.5972222222222224E-2</v>
      </c>
      <c r="BX28" s="2" t="s">
        <v>607</v>
      </c>
      <c r="BY28" s="250">
        <v>6.5972222222222224E-2</v>
      </c>
      <c r="BZ28" s="267" t="s">
        <v>578</v>
      </c>
      <c r="CA28" s="238">
        <v>6.9444444444444448E-2</v>
      </c>
      <c r="CB28" s="267" t="s">
        <v>460</v>
      </c>
      <c r="CC28" s="238">
        <v>0.1875</v>
      </c>
      <c r="CD28" s="267" t="s">
        <v>607</v>
      </c>
      <c r="CE28" s="238">
        <v>6.9444444444444448E-2</v>
      </c>
      <c r="CF28" s="267" t="s">
        <v>578</v>
      </c>
      <c r="CG28" s="238">
        <v>7.6388888888888895E-2</v>
      </c>
      <c r="CH28" s="2" t="s">
        <v>569</v>
      </c>
      <c r="CI28" s="250">
        <v>0.1111111111111111</v>
      </c>
      <c r="CJ28" s="267" t="s">
        <v>749</v>
      </c>
      <c r="CK28" s="238">
        <v>0.11458333333333333</v>
      </c>
      <c r="CL28" s="2" t="s">
        <v>569</v>
      </c>
      <c r="CM28" s="250">
        <v>0.1111111111111111</v>
      </c>
      <c r="CN28" s="251" t="str">
        <f t="shared" si="3"/>
        <v>BNE-LST</v>
      </c>
      <c r="CO28" s="252">
        <f t="shared" si="4"/>
        <v>0.1111111111111111</v>
      </c>
      <c r="CP28" s="2" t="s">
        <v>481</v>
      </c>
      <c r="CQ28" s="250">
        <v>9.7222222222222224E-2</v>
      </c>
      <c r="CR28" s="267" t="s">
        <v>607</v>
      </c>
      <c r="CS28" s="238">
        <v>6.5972222222222224E-2</v>
      </c>
      <c r="CT28" s="2" t="s">
        <v>607</v>
      </c>
      <c r="CU28" s="250">
        <v>6.5972222222222224E-2</v>
      </c>
      <c r="CV28" s="2" t="s">
        <v>607</v>
      </c>
      <c r="CW28" s="250">
        <v>6.5972222222222224E-2</v>
      </c>
      <c r="CX28" s="267" t="s">
        <v>607</v>
      </c>
      <c r="CY28" s="238">
        <v>6.5972222222222224E-2</v>
      </c>
      <c r="CZ28" s="267" t="s">
        <v>607</v>
      </c>
      <c r="DA28" s="238">
        <v>6.5972222222222224E-2</v>
      </c>
      <c r="DB28" s="2" t="s">
        <v>578</v>
      </c>
      <c r="DC28" s="250">
        <v>7.6388888888888895E-2</v>
      </c>
      <c r="DD28" s="267" t="s">
        <v>828</v>
      </c>
      <c r="DE28" s="238">
        <v>0.25694444444444442</v>
      </c>
      <c r="DF28" s="2" t="s">
        <v>599</v>
      </c>
      <c r="DG28" s="250">
        <v>0.27430555555555558</v>
      </c>
      <c r="DH28" s="2" t="s">
        <v>479</v>
      </c>
      <c r="DI28" s="250">
        <v>0.11805555555555555</v>
      </c>
      <c r="DJ28" s="2" t="s">
        <v>479</v>
      </c>
      <c r="DK28" s="250">
        <v>0.11805555555555555</v>
      </c>
      <c r="DL28" s="350" t="s">
        <v>578</v>
      </c>
      <c r="DM28" s="351">
        <v>7.6388888888888895E-2</v>
      </c>
      <c r="DN28" s="348" t="s">
        <v>460</v>
      </c>
      <c r="DO28" s="349">
        <v>0.18402777777777779</v>
      </c>
      <c r="DP28" s="251" t="str">
        <f t="shared" si="5"/>
        <v>BNE-DRW</v>
      </c>
      <c r="DQ28" s="252">
        <f t="shared" si="6"/>
        <v>0.18402777777777779</v>
      </c>
      <c r="DR28" s="251" t="str">
        <f t="shared" si="7"/>
        <v>BNE-DRW</v>
      </c>
      <c r="DS28" s="252">
        <f t="shared" si="8"/>
        <v>0.18402777777777779</v>
      </c>
      <c r="DT28" s="251" t="str">
        <f t="shared" si="9"/>
        <v>BNE-DRW</v>
      </c>
      <c r="DU28" s="252">
        <f t="shared" si="10"/>
        <v>0.18402777777777779</v>
      </c>
      <c r="DV28" s="251" t="str">
        <f t="shared" si="11"/>
        <v>BNE-DRW</v>
      </c>
      <c r="DW28" s="252">
        <f t="shared" si="12"/>
        <v>0.18402777777777779</v>
      </c>
      <c r="DX28" s="251" t="str">
        <f t="shared" si="13"/>
        <v>BNE-DRW</v>
      </c>
      <c r="DY28" s="252">
        <f t="shared" si="14"/>
        <v>0.18402777777777779</v>
      </c>
      <c r="DZ28" s="251" t="str">
        <f t="shared" si="15"/>
        <v>BNE-DRW</v>
      </c>
      <c r="EA28" s="252">
        <f t="shared" si="16"/>
        <v>0.18402777777777779</v>
      </c>
      <c r="EB28" s="251" t="str">
        <f t="shared" si="17"/>
        <v>BNE-DRW</v>
      </c>
      <c r="EC28" s="252">
        <f t="shared" si="18"/>
        <v>0.18402777777777779</v>
      </c>
    </row>
    <row r="29" spans="2:133">
      <c r="B29" s="2" t="s">
        <v>785</v>
      </c>
      <c r="C29" s="37">
        <f t="shared" si="19"/>
        <v>43991</v>
      </c>
      <c r="D29" s="37">
        <f t="shared" si="20"/>
        <v>44018</v>
      </c>
      <c r="E29" s="37">
        <v>45390</v>
      </c>
      <c r="F29" s="37" t="s">
        <v>116</v>
      </c>
      <c r="G29" s="37" t="s">
        <v>116</v>
      </c>
      <c r="H29" s="37" t="s">
        <v>116</v>
      </c>
      <c r="I29" s="37" t="s">
        <v>116</v>
      </c>
      <c r="J29" s="37" t="s">
        <v>116</v>
      </c>
      <c r="K29" s="37" t="s">
        <v>116</v>
      </c>
      <c r="L29" s="2" t="s">
        <v>135</v>
      </c>
      <c r="M29" s="12"/>
      <c r="N29" s="10" t="s">
        <v>162</v>
      </c>
      <c r="O29" s="2" t="s">
        <v>161</v>
      </c>
      <c r="P29" s="2" t="s">
        <v>116</v>
      </c>
      <c r="Q29" s="264">
        <f>LeaveCR_PreCMS/24</f>
        <v>0.10249999999999999</v>
      </c>
      <c r="R29" s="53">
        <v>0</v>
      </c>
      <c r="S29" s="2"/>
      <c r="T29" s="12"/>
      <c r="U29" s="12"/>
      <c r="V29" s="12"/>
      <c r="W29" s="12"/>
      <c r="X29" s="12"/>
      <c r="Y29" s="12"/>
      <c r="Z29" s="12"/>
      <c r="AA29" s="10"/>
      <c r="AB29" s="2"/>
      <c r="AC29" s="12"/>
      <c r="AD29" s="12"/>
      <c r="AE29" s="12"/>
      <c r="AF29" s="12"/>
      <c r="AG29" s="12"/>
      <c r="AH29" s="12"/>
      <c r="AI29" s="12"/>
      <c r="AJ29" s="12"/>
      <c r="AK29" s="3">
        <v>1.6666666666666701E-2</v>
      </c>
      <c r="AL29" s="3">
        <v>8.3333333333333301E-2</v>
      </c>
      <c r="AM29" s="224">
        <v>1.6666666666666701E-2</v>
      </c>
      <c r="AN29" s="224">
        <v>8.3333333333333301E-2</v>
      </c>
      <c r="AO29" s="72"/>
      <c r="AQ29" s="3">
        <v>0.14583333333333301</v>
      </c>
      <c r="AR29" s="3">
        <v>7.9166666666666594E-2</v>
      </c>
      <c r="AS29" s="3">
        <v>0.114583333333333</v>
      </c>
      <c r="AT29" s="3">
        <v>3.7500000000000103E-2</v>
      </c>
      <c r="AU29" s="3">
        <v>1.6666666666666701E-2</v>
      </c>
      <c r="AV29" s="72"/>
      <c r="AW29" s="72"/>
      <c r="BA29" s="2" t="s">
        <v>83</v>
      </c>
      <c r="BB29" s="15" t="s">
        <v>318</v>
      </c>
      <c r="BC29" s="71">
        <v>0.5</v>
      </c>
      <c r="BD29" s="71">
        <v>0.54166666666666663</v>
      </c>
      <c r="BE29" s="2" t="s">
        <v>397</v>
      </c>
      <c r="BF29" s="2" t="s">
        <v>391</v>
      </c>
      <c r="BH29" s="2" t="s">
        <v>602</v>
      </c>
      <c r="BI29" s="250">
        <v>0.15277777777777779</v>
      </c>
      <c r="BJ29" s="2" t="s">
        <v>602</v>
      </c>
      <c r="BK29" s="250">
        <v>0.15277777777777779</v>
      </c>
      <c r="BL29" s="2" t="s">
        <v>602</v>
      </c>
      <c r="BM29" s="250">
        <v>0.15277777777777779</v>
      </c>
      <c r="BN29" s="2" t="s">
        <v>602</v>
      </c>
      <c r="BO29" s="250">
        <v>0.15277777777777779</v>
      </c>
      <c r="BP29" s="2" t="s">
        <v>602</v>
      </c>
      <c r="BQ29" s="250">
        <v>0.15277777777777779</v>
      </c>
      <c r="BR29" s="2" t="s">
        <v>602</v>
      </c>
      <c r="BS29" s="250">
        <v>0.15277777777777779</v>
      </c>
      <c r="BT29" s="2" t="s">
        <v>602</v>
      </c>
      <c r="BU29" s="250">
        <v>0.15277777777777779</v>
      </c>
      <c r="BV29" s="2" t="s">
        <v>602</v>
      </c>
      <c r="BW29" s="250">
        <v>0.15277777777777779</v>
      </c>
      <c r="BX29" s="2" t="s">
        <v>602</v>
      </c>
      <c r="BY29" s="250">
        <v>0.15277777777777779</v>
      </c>
      <c r="BZ29" s="267" t="s">
        <v>569</v>
      </c>
      <c r="CA29" s="238">
        <v>0.1111111111111111</v>
      </c>
      <c r="CB29" s="267" t="s">
        <v>479</v>
      </c>
      <c r="CC29" s="238">
        <v>0.11805555555555555</v>
      </c>
      <c r="CD29" s="267" t="s">
        <v>602</v>
      </c>
      <c r="CE29" s="238">
        <v>0.14583333333333334</v>
      </c>
      <c r="CF29" s="267" t="s">
        <v>569</v>
      </c>
      <c r="CG29" s="238">
        <v>0.1111111111111111</v>
      </c>
      <c r="CH29" s="2" t="s">
        <v>481</v>
      </c>
      <c r="CI29" s="250">
        <v>0.10069444444444445</v>
      </c>
      <c r="CJ29" s="267" t="s">
        <v>569</v>
      </c>
      <c r="CK29" s="238">
        <v>0.1111111111111111</v>
      </c>
      <c r="CL29" s="2" t="s">
        <v>481</v>
      </c>
      <c r="CM29" s="250">
        <v>0.10069444444444445</v>
      </c>
      <c r="CN29" s="251" t="str">
        <f t="shared" si="3"/>
        <v>BNE-MEL</v>
      </c>
      <c r="CO29" s="252">
        <f t="shared" si="4"/>
        <v>0.10069444444444445</v>
      </c>
      <c r="CP29" s="2" t="s">
        <v>607</v>
      </c>
      <c r="CQ29" s="250">
        <v>6.5972222222222224E-2</v>
      </c>
      <c r="CR29" s="267" t="s">
        <v>602</v>
      </c>
      <c r="CS29" s="238">
        <v>0.15277777777777779</v>
      </c>
      <c r="CT29" s="2" t="s">
        <v>602</v>
      </c>
      <c r="CU29" s="250">
        <v>0.15277777777777779</v>
      </c>
      <c r="CV29" s="2" t="s">
        <v>602</v>
      </c>
      <c r="CW29" s="250">
        <v>0.15277777777777779</v>
      </c>
      <c r="CX29" s="267" t="s">
        <v>602</v>
      </c>
      <c r="CY29" s="238">
        <v>0.15277777777777779</v>
      </c>
      <c r="CZ29" s="267" t="s">
        <v>602</v>
      </c>
      <c r="DA29" s="238">
        <v>0.15277777777777779</v>
      </c>
      <c r="DB29" s="2" t="s">
        <v>828</v>
      </c>
      <c r="DC29" s="250">
        <v>0.25694444444444442</v>
      </c>
      <c r="DD29" s="267" t="s">
        <v>569</v>
      </c>
      <c r="DE29" s="238">
        <v>0.1111111111111111</v>
      </c>
      <c r="DF29" s="2" t="s">
        <v>460</v>
      </c>
      <c r="DG29" s="250">
        <v>0.1875</v>
      </c>
      <c r="DH29" s="2" t="s">
        <v>578</v>
      </c>
      <c r="DI29" s="250">
        <v>7.6388888888888895E-2</v>
      </c>
      <c r="DJ29" s="2" t="s">
        <v>578</v>
      </c>
      <c r="DK29" s="250">
        <v>7.6388888888888895E-2</v>
      </c>
      <c r="DL29" s="350" t="s">
        <v>828</v>
      </c>
      <c r="DM29" s="351">
        <v>0.25694444444444442</v>
      </c>
      <c r="DN29" s="348" t="s">
        <v>479</v>
      </c>
      <c r="DO29" s="349">
        <v>0.11805555555555555</v>
      </c>
      <c r="DP29" s="251" t="str">
        <f t="shared" si="5"/>
        <v>BNE-HBA</v>
      </c>
      <c r="DQ29" s="252">
        <f t="shared" si="6"/>
        <v>0.11805555555555555</v>
      </c>
      <c r="DR29" s="251" t="str">
        <f t="shared" si="7"/>
        <v>BNE-HBA</v>
      </c>
      <c r="DS29" s="252">
        <f t="shared" si="8"/>
        <v>0.11805555555555555</v>
      </c>
      <c r="DT29" s="251" t="str">
        <f t="shared" si="9"/>
        <v>BNE-HBA</v>
      </c>
      <c r="DU29" s="252">
        <f t="shared" si="10"/>
        <v>0.11805555555555555</v>
      </c>
      <c r="DV29" s="251" t="str">
        <f t="shared" si="11"/>
        <v>BNE-HBA</v>
      </c>
      <c r="DW29" s="252">
        <f t="shared" si="12"/>
        <v>0.11805555555555555</v>
      </c>
      <c r="DX29" s="251" t="str">
        <f t="shared" si="13"/>
        <v>BNE-HBA</v>
      </c>
      <c r="DY29" s="252">
        <f t="shared" si="14"/>
        <v>0.11805555555555555</v>
      </c>
      <c r="DZ29" s="251" t="str">
        <f t="shared" si="15"/>
        <v>BNE-HBA</v>
      </c>
      <c r="EA29" s="252">
        <f t="shared" si="16"/>
        <v>0.11805555555555555</v>
      </c>
      <c r="EB29" s="251" t="str">
        <f t="shared" si="17"/>
        <v>BNE-HBA</v>
      </c>
      <c r="EC29" s="252">
        <f t="shared" si="18"/>
        <v>0.11805555555555555</v>
      </c>
    </row>
    <row r="30" spans="2:133">
      <c r="B30" s="2" t="s">
        <v>786</v>
      </c>
      <c r="C30" s="37">
        <f t="shared" si="19"/>
        <v>44019</v>
      </c>
      <c r="D30" s="37">
        <f t="shared" si="20"/>
        <v>44046</v>
      </c>
      <c r="E30" s="37">
        <v>45391</v>
      </c>
      <c r="F30" s="37" t="s">
        <v>116</v>
      </c>
      <c r="G30" s="37" t="s">
        <v>116</v>
      </c>
      <c r="H30" s="37" t="s">
        <v>116</v>
      </c>
      <c r="I30" s="37" t="s">
        <v>116</v>
      </c>
      <c r="J30" s="37" t="s">
        <v>116</v>
      </c>
      <c r="K30" s="37" t="s">
        <v>116</v>
      </c>
      <c r="L30" s="2" t="s">
        <v>135</v>
      </c>
      <c r="M30" s="12"/>
      <c r="N30" s="10" t="s">
        <v>421</v>
      </c>
      <c r="O30" s="2" t="s">
        <v>422</v>
      </c>
      <c r="P30" s="2" t="s">
        <v>116</v>
      </c>
      <c r="Q30" s="53">
        <v>0</v>
      </c>
      <c r="R30" s="53">
        <v>0</v>
      </c>
      <c r="S30" s="2"/>
      <c r="T30" s="12"/>
      <c r="U30" s="12"/>
      <c r="V30" s="12"/>
      <c r="W30" s="12"/>
      <c r="X30" s="12"/>
      <c r="Y30" s="12"/>
      <c r="Z30" s="12"/>
      <c r="AA30" s="10"/>
      <c r="AB30" s="2"/>
      <c r="AC30" s="12"/>
      <c r="AD30" s="12"/>
      <c r="AE30" s="12"/>
      <c r="AF30" s="12"/>
      <c r="AG30" s="12"/>
      <c r="AH30" s="12"/>
      <c r="AI30" s="12"/>
      <c r="AJ30" s="12"/>
      <c r="AK30" s="3">
        <v>1.7361111111111101E-2</v>
      </c>
      <c r="AL30" s="3">
        <v>8.6805555555555594E-2</v>
      </c>
      <c r="AM30" s="224">
        <v>1.7361111111111101E-2</v>
      </c>
      <c r="AN30" s="224">
        <v>8.6805555555555594E-2</v>
      </c>
      <c r="AO30" s="72"/>
      <c r="AQ30" s="3">
        <v>0.149305555555556</v>
      </c>
      <c r="AR30" s="3">
        <v>7.9861111111110994E-2</v>
      </c>
      <c r="AS30" s="3">
        <v>0.118055555555556</v>
      </c>
      <c r="AT30" s="3">
        <v>3.8194444444444503E-2</v>
      </c>
      <c r="AU30" s="3">
        <v>1.7361111111111101E-2</v>
      </c>
      <c r="AV30" s="72"/>
      <c r="AW30" s="72"/>
      <c r="BA30" s="2" t="s">
        <v>73</v>
      </c>
      <c r="BB30" s="15" t="s">
        <v>323</v>
      </c>
      <c r="BC30" s="71">
        <v>0.33333333333333331</v>
      </c>
      <c r="BD30" s="71"/>
      <c r="BE30" s="15"/>
      <c r="BF30" s="15"/>
      <c r="BH30" s="2" t="s">
        <v>594</v>
      </c>
      <c r="BI30" s="250">
        <v>0.22916666666666666</v>
      </c>
      <c r="BJ30" s="2" t="s">
        <v>594</v>
      </c>
      <c r="BK30" s="250">
        <v>0.22916666666666666</v>
      </c>
      <c r="BL30" s="2" t="s">
        <v>594</v>
      </c>
      <c r="BM30" s="250">
        <v>0.22916666666666666</v>
      </c>
      <c r="BN30" s="2" t="s">
        <v>594</v>
      </c>
      <c r="BO30" s="250">
        <v>0.22916666666666666</v>
      </c>
      <c r="BP30" s="2" t="s">
        <v>594</v>
      </c>
      <c r="BQ30" s="250">
        <v>0.22916666666666666</v>
      </c>
      <c r="BR30" s="2" t="s">
        <v>594</v>
      </c>
      <c r="BS30" s="250">
        <v>0.22916666666666666</v>
      </c>
      <c r="BT30" s="2" t="s">
        <v>594</v>
      </c>
      <c r="BU30" s="250">
        <v>0.22916666666666666</v>
      </c>
      <c r="BV30" s="2" t="s">
        <v>594</v>
      </c>
      <c r="BW30" s="250">
        <v>0.22916666666666666</v>
      </c>
      <c r="BX30" s="2" t="s">
        <v>664</v>
      </c>
      <c r="BY30" s="250">
        <v>5.5555555555555552E-2</v>
      </c>
      <c r="BZ30" s="267" t="s">
        <v>481</v>
      </c>
      <c r="CA30" s="238">
        <v>9.7222222222222224E-2</v>
      </c>
      <c r="CB30" s="267" t="s">
        <v>578</v>
      </c>
      <c r="CC30" s="238">
        <v>7.6388888888888895E-2</v>
      </c>
      <c r="CD30" s="267" t="s">
        <v>594</v>
      </c>
      <c r="CE30" s="238">
        <v>0.24652777777777779</v>
      </c>
      <c r="CF30" s="267" t="s">
        <v>481</v>
      </c>
      <c r="CG30" s="238">
        <v>0.10069444444444445</v>
      </c>
      <c r="CH30" s="2" t="s">
        <v>607</v>
      </c>
      <c r="CI30" s="250">
        <v>6.9444444444444448E-2</v>
      </c>
      <c r="CJ30" s="267" t="s">
        <v>481</v>
      </c>
      <c r="CK30" s="238">
        <v>0.10069444444444445</v>
      </c>
      <c r="CL30" s="2" t="s">
        <v>607</v>
      </c>
      <c r="CM30" s="250">
        <v>6.9444444444444448E-2</v>
      </c>
      <c r="CN30" s="251" t="str">
        <f t="shared" si="3"/>
        <v>BNE-MKY</v>
      </c>
      <c r="CO30" s="252">
        <f t="shared" si="4"/>
        <v>6.9444444444444448E-2</v>
      </c>
      <c r="CP30" s="2" t="s">
        <v>602</v>
      </c>
      <c r="CQ30" s="250">
        <v>0.15277777777777779</v>
      </c>
      <c r="CR30" s="267" t="s">
        <v>594</v>
      </c>
      <c r="CS30" s="238">
        <v>0.22916666666666666</v>
      </c>
      <c r="CT30" s="2" t="s">
        <v>594</v>
      </c>
      <c r="CU30" s="250">
        <v>0.22916666666666666</v>
      </c>
      <c r="CV30" s="2" t="s">
        <v>594</v>
      </c>
      <c r="CW30" s="250">
        <v>0.22916666666666666</v>
      </c>
      <c r="CX30" s="267" t="s">
        <v>594</v>
      </c>
      <c r="CY30" s="238">
        <v>0.22916666666666666</v>
      </c>
      <c r="CZ30" s="267" t="s">
        <v>594</v>
      </c>
      <c r="DA30" s="238">
        <v>0.24652777777777779</v>
      </c>
      <c r="DB30" s="2" t="s">
        <v>569</v>
      </c>
      <c r="DC30" s="250">
        <v>0.1111111111111111</v>
      </c>
      <c r="DD30" s="267" t="s">
        <v>481</v>
      </c>
      <c r="DE30" s="238">
        <v>0.10069444444444445</v>
      </c>
      <c r="DF30" s="2" t="s">
        <v>479</v>
      </c>
      <c r="DG30" s="250">
        <v>0.11805555555555555</v>
      </c>
      <c r="DH30" s="2" t="s">
        <v>828</v>
      </c>
      <c r="DI30" s="250">
        <v>0.25694444444444442</v>
      </c>
      <c r="DJ30" s="2" t="s">
        <v>749</v>
      </c>
      <c r="DK30" s="250">
        <v>0.12152777777777778</v>
      </c>
      <c r="DL30" s="350" t="s">
        <v>569</v>
      </c>
      <c r="DM30" s="351">
        <v>0.1111111111111111</v>
      </c>
      <c r="DN30" s="348" t="s">
        <v>578</v>
      </c>
      <c r="DO30" s="349">
        <v>7.6388888888888895E-2</v>
      </c>
      <c r="DP30" s="251" t="str">
        <f t="shared" si="5"/>
        <v>BNE-HTI</v>
      </c>
      <c r="DQ30" s="252">
        <f t="shared" si="6"/>
        <v>7.6388888888888895E-2</v>
      </c>
      <c r="DR30" s="251" t="str">
        <f t="shared" si="7"/>
        <v>BNE-HTI</v>
      </c>
      <c r="DS30" s="252">
        <f t="shared" si="8"/>
        <v>7.6388888888888895E-2</v>
      </c>
      <c r="DT30" s="251" t="str">
        <f t="shared" si="9"/>
        <v>BNE-HTI</v>
      </c>
      <c r="DU30" s="252">
        <f t="shared" si="10"/>
        <v>7.6388888888888895E-2</v>
      </c>
      <c r="DV30" s="251" t="str">
        <f t="shared" si="11"/>
        <v>BNE-HTI</v>
      </c>
      <c r="DW30" s="252">
        <f t="shared" si="12"/>
        <v>7.6388888888888895E-2</v>
      </c>
      <c r="DX30" s="251" t="str">
        <f t="shared" si="13"/>
        <v>BNE-HTI</v>
      </c>
      <c r="DY30" s="252">
        <f t="shared" si="14"/>
        <v>7.6388888888888895E-2</v>
      </c>
      <c r="DZ30" s="251" t="str">
        <f t="shared" si="15"/>
        <v>BNE-HTI</v>
      </c>
      <c r="EA30" s="252">
        <f t="shared" si="16"/>
        <v>7.6388888888888895E-2</v>
      </c>
      <c r="EB30" s="251" t="str">
        <f t="shared" si="17"/>
        <v>BNE-HTI</v>
      </c>
      <c r="EC30" s="252">
        <f t="shared" si="18"/>
        <v>7.6388888888888895E-2</v>
      </c>
    </row>
    <row r="31" spans="2:133">
      <c r="B31" s="2" t="s">
        <v>787</v>
      </c>
      <c r="C31" s="37">
        <f t="shared" si="19"/>
        <v>44047</v>
      </c>
      <c r="D31" s="37">
        <f t="shared" si="20"/>
        <v>44074</v>
      </c>
      <c r="E31" s="37">
        <v>45392</v>
      </c>
      <c r="F31" s="37" t="s">
        <v>116</v>
      </c>
      <c r="G31" s="37" t="s">
        <v>116</v>
      </c>
      <c r="H31" s="37" t="s">
        <v>116</v>
      </c>
      <c r="I31" s="37" t="s">
        <v>116</v>
      </c>
      <c r="J31" s="37" t="s">
        <v>116</v>
      </c>
      <c r="K31" s="37" t="s">
        <v>116</v>
      </c>
      <c r="L31" s="2" t="s">
        <v>135</v>
      </c>
      <c r="M31" s="12"/>
      <c r="N31" s="10" t="s">
        <v>160</v>
      </c>
      <c r="O31" s="79" t="s">
        <v>98</v>
      </c>
      <c r="P31" s="2"/>
      <c r="Q31" s="53">
        <v>0</v>
      </c>
      <c r="R31" s="53">
        <v>0</v>
      </c>
      <c r="S31" s="2"/>
      <c r="T31" s="12"/>
      <c r="U31" s="12"/>
      <c r="V31" s="12"/>
      <c r="W31" s="12"/>
      <c r="X31" s="12"/>
      <c r="Y31" s="12"/>
      <c r="Z31" s="12"/>
      <c r="AA31" s="10"/>
      <c r="AB31" s="2"/>
      <c r="AC31" s="12"/>
      <c r="AD31" s="12"/>
      <c r="AE31" s="12"/>
      <c r="AF31" s="12"/>
      <c r="AG31" s="12"/>
      <c r="AH31" s="12"/>
      <c r="AI31" s="12"/>
      <c r="AJ31" s="12"/>
      <c r="AK31" s="3">
        <v>1.8055555555555599E-2</v>
      </c>
      <c r="AL31" s="3">
        <v>9.0277777777777804E-2</v>
      </c>
      <c r="AM31" s="224">
        <v>1.8055555555555599E-2</v>
      </c>
      <c r="AN31" s="224">
        <v>9.0277777777777804E-2</v>
      </c>
      <c r="AO31" s="72"/>
      <c r="AQ31" s="3">
        <v>0.15277777777777801</v>
      </c>
      <c r="AR31" s="3">
        <v>8.0555555555555505E-2</v>
      </c>
      <c r="AS31" s="3">
        <v>0.121527777777778</v>
      </c>
      <c r="AT31" s="3">
        <v>3.8888888888889001E-2</v>
      </c>
      <c r="AU31" s="3">
        <v>1.8055555555555599E-2</v>
      </c>
      <c r="AV31" s="72"/>
      <c r="AW31" s="72"/>
      <c r="BA31" s="2" t="s">
        <v>63</v>
      </c>
      <c r="BB31" s="15" t="s">
        <v>324</v>
      </c>
      <c r="BC31" s="71">
        <v>0.33333333333333331</v>
      </c>
      <c r="BD31" s="71"/>
      <c r="BE31" s="15"/>
      <c r="BF31" s="15"/>
      <c r="BH31" s="2" t="s">
        <v>592</v>
      </c>
      <c r="BI31" s="250">
        <v>6.9444444444444448E-2</v>
      </c>
      <c r="BJ31" s="2" t="s">
        <v>592</v>
      </c>
      <c r="BK31" s="250">
        <v>6.9444444444444448E-2</v>
      </c>
      <c r="BL31" s="2" t="s">
        <v>592</v>
      </c>
      <c r="BM31" s="250">
        <v>6.9444444444444448E-2</v>
      </c>
      <c r="BN31" s="2" t="s">
        <v>592</v>
      </c>
      <c r="BO31" s="250">
        <v>6.9444444444444448E-2</v>
      </c>
      <c r="BP31" s="2" t="s">
        <v>592</v>
      </c>
      <c r="BQ31" s="250">
        <v>6.9444444444444448E-2</v>
      </c>
      <c r="BR31" s="2" t="s">
        <v>592</v>
      </c>
      <c r="BS31" s="250">
        <v>6.9444444444444448E-2</v>
      </c>
      <c r="BT31" s="2" t="s">
        <v>592</v>
      </c>
      <c r="BU31" s="250">
        <v>6.9444444444444448E-2</v>
      </c>
      <c r="BV31" s="2" t="s">
        <v>592</v>
      </c>
      <c r="BW31" s="250">
        <v>6.9444444444444448E-2</v>
      </c>
      <c r="BX31" s="2" t="s">
        <v>594</v>
      </c>
      <c r="BY31" s="250">
        <v>0.22916666666666666</v>
      </c>
      <c r="BZ31" s="267" t="s">
        <v>607</v>
      </c>
      <c r="CA31" s="238">
        <v>6.5972222222222224E-2</v>
      </c>
      <c r="CB31" s="267" t="s">
        <v>569</v>
      </c>
      <c r="CC31" s="238">
        <v>0.1111111111111111</v>
      </c>
      <c r="CD31" s="267" t="s">
        <v>592</v>
      </c>
      <c r="CE31" s="238">
        <v>7.6388888888888895E-2</v>
      </c>
      <c r="CF31" s="267" t="s">
        <v>607</v>
      </c>
      <c r="CG31" s="238">
        <v>6.9444444444444448E-2</v>
      </c>
      <c r="CH31" s="2" t="s">
        <v>602</v>
      </c>
      <c r="CI31" s="250">
        <v>0.14583333333333334</v>
      </c>
      <c r="CJ31" s="267" t="s">
        <v>607</v>
      </c>
      <c r="CK31" s="238">
        <v>6.9444444444444448E-2</v>
      </c>
      <c r="CL31" s="2" t="s">
        <v>602</v>
      </c>
      <c r="CM31" s="250">
        <v>0.14583333333333334</v>
      </c>
      <c r="CN31" s="251" t="str">
        <f t="shared" si="3"/>
        <v>BNE-NAN</v>
      </c>
      <c r="CO31" s="252">
        <f t="shared" si="4"/>
        <v>0.14583333333333334</v>
      </c>
      <c r="CP31" s="2" t="s">
        <v>594</v>
      </c>
      <c r="CQ31" s="250">
        <v>0.22916666666666666</v>
      </c>
      <c r="CR31" s="267" t="s">
        <v>592</v>
      </c>
      <c r="CS31" s="238">
        <v>6.9444444444444448E-2</v>
      </c>
      <c r="CT31" s="2" t="s">
        <v>592</v>
      </c>
      <c r="CU31" s="250">
        <v>6.9444444444444448E-2</v>
      </c>
      <c r="CV31" s="2" t="s">
        <v>592</v>
      </c>
      <c r="CW31" s="250">
        <v>6.9444444444444448E-2</v>
      </c>
      <c r="CX31" s="267" t="s">
        <v>592</v>
      </c>
      <c r="CY31" s="238">
        <v>6.9444444444444448E-2</v>
      </c>
      <c r="CZ31" s="267" t="s">
        <v>592</v>
      </c>
      <c r="DA31" s="238">
        <v>6.9444444444444448E-2</v>
      </c>
      <c r="DB31" s="2" t="s">
        <v>481</v>
      </c>
      <c r="DC31" s="250">
        <v>0.10069444444444445</v>
      </c>
      <c r="DD31" s="267" t="s">
        <v>607</v>
      </c>
      <c r="DE31" s="238">
        <v>6.9444444444444448E-2</v>
      </c>
      <c r="DF31" s="2" t="s">
        <v>578</v>
      </c>
      <c r="DG31" s="250">
        <v>7.6388888888888895E-2</v>
      </c>
      <c r="DH31" s="2" t="s">
        <v>569</v>
      </c>
      <c r="DI31" s="250">
        <v>0.1111111111111111</v>
      </c>
      <c r="DJ31" s="2" t="s">
        <v>828</v>
      </c>
      <c r="DK31" s="250">
        <v>0.25694444444444442</v>
      </c>
      <c r="DL31" s="350" t="s">
        <v>481</v>
      </c>
      <c r="DM31" s="351">
        <v>0.10069444444444445</v>
      </c>
      <c r="DN31" s="348" t="s">
        <v>828</v>
      </c>
      <c r="DO31" s="349">
        <v>0.25694444444444442</v>
      </c>
      <c r="DP31" s="251" t="str">
        <f t="shared" si="5"/>
        <v>BNE-KTA</v>
      </c>
      <c r="DQ31" s="252">
        <f t="shared" si="6"/>
        <v>0.25694444444444442</v>
      </c>
      <c r="DR31" s="251" t="str">
        <f t="shared" si="7"/>
        <v>BNE-KTA</v>
      </c>
      <c r="DS31" s="252">
        <f t="shared" si="8"/>
        <v>0.25694444444444442</v>
      </c>
      <c r="DT31" s="251" t="str">
        <f t="shared" si="9"/>
        <v>BNE-KTA</v>
      </c>
      <c r="DU31" s="252">
        <f t="shared" si="10"/>
        <v>0.25694444444444442</v>
      </c>
      <c r="DV31" s="251" t="str">
        <f t="shared" si="11"/>
        <v>BNE-KTA</v>
      </c>
      <c r="DW31" s="252">
        <f t="shared" si="12"/>
        <v>0.25694444444444442</v>
      </c>
      <c r="DX31" s="251" t="str">
        <f t="shared" si="13"/>
        <v>BNE-KTA</v>
      </c>
      <c r="DY31" s="252">
        <f t="shared" si="14"/>
        <v>0.25694444444444442</v>
      </c>
      <c r="DZ31" s="251" t="str">
        <f t="shared" si="15"/>
        <v>BNE-KTA</v>
      </c>
      <c r="EA31" s="252">
        <f t="shared" si="16"/>
        <v>0.25694444444444442</v>
      </c>
      <c r="EB31" s="251" t="str">
        <f t="shared" si="17"/>
        <v>BNE-KTA</v>
      </c>
      <c r="EC31" s="252">
        <f t="shared" si="18"/>
        <v>0.25694444444444442</v>
      </c>
    </row>
    <row r="32" spans="2:133">
      <c r="B32" s="2" t="s">
        <v>788</v>
      </c>
      <c r="C32" s="37">
        <f t="shared" si="19"/>
        <v>44075</v>
      </c>
      <c r="D32" s="37">
        <f t="shared" si="20"/>
        <v>44102</v>
      </c>
      <c r="E32" s="37">
        <v>45393</v>
      </c>
      <c r="F32" s="37" t="s">
        <v>116</v>
      </c>
      <c r="G32" s="37" t="s">
        <v>116</v>
      </c>
      <c r="H32" s="37" t="s">
        <v>116</v>
      </c>
      <c r="I32" s="37" t="s">
        <v>116</v>
      </c>
      <c r="J32" s="37" t="s">
        <v>116</v>
      </c>
      <c r="K32" s="37" t="s">
        <v>116</v>
      </c>
      <c r="L32" s="2" t="s">
        <v>135</v>
      </c>
      <c r="M32" s="12"/>
      <c r="N32" s="10" t="s">
        <v>277</v>
      </c>
      <c r="O32" s="79" t="s">
        <v>278</v>
      </c>
      <c r="P32" s="2"/>
      <c r="Q32" s="53">
        <v>0</v>
      </c>
      <c r="R32" s="53">
        <v>0</v>
      </c>
      <c r="S32" s="2"/>
      <c r="T32" s="12"/>
      <c r="U32" s="12"/>
      <c r="V32" s="12"/>
      <c r="W32" s="12"/>
      <c r="X32" s="12"/>
      <c r="Y32" s="12"/>
      <c r="Z32" s="12"/>
      <c r="AA32" s="10"/>
      <c r="AB32" s="2"/>
      <c r="AC32" s="12"/>
      <c r="AD32" s="12"/>
      <c r="AE32" s="12"/>
      <c r="AF32" s="12"/>
      <c r="AG32" s="12"/>
      <c r="AH32" s="12"/>
      <c r="AI32" s="12"/>
      <c r="AJ32" s="12"/>
      <c r="AK32" s="3">
        <v>1.8749999999999999E-2</v>
      </c>
      <c r="AL32" s="3">
        <v>9.375E-2</v>
      </c>
      <c r="AM32" s="224">
        <v>1.8749999999999999E-2</v>
      </c>
      <c r="AN32" s="224">
        <v>9.375E-2</v>
      </c>
      <c r="AO32" s="72"/>
      <c r="AQ32" s="3">
        <v>0.15625</v>
      </c>
      <c r="AR32" s="3">
        <v>8.1249999999999906E-2</v>
      </c>
      <c r="AS32" s="3">
        <v>0.125</v>
      </c>
      <c r="AT32" s="3">
        <v>3.9583333333333401E-2</v>
      </c>
      <c r="AU32" s="3">
        <v>1.8749999999999999E-2</v>
      </c>
      <c r="AV32" s="72"/>
      <c r="AW32" s="72"/>
      <c r="BA32" s="2" t="s">
        <v>90</v>
      </c>
      <c r="BB32" s="15" t="s">
        <v>325</v>
      </c>
      <c r="BC32" s="71">
        <v>0.41666666666666669</v>
      </c>
      <c r="BD32" s="71">
        <v>0.45833333333333331</v>
      </c>
      <c r="BE32" s="2" t="s">
        <v>390</v>
      </c>
      <c r="BF32" s="2" t="s">
        <v>391</v>
      </c>
      <c r="BH32" s="2" t="s">
        <v>613</v>
      </c>
      <c r="BI32" s="250">
        <v>4.8611111111111112E-2</v>
      </c>
      <c r="BJ32" s="2" t="s">
        <v>613</v>
      </c>
      <c r="BK32" s="250">
        <v>4.8611111111111112E-2</v>
      </c>
      <c r="BL32" s="2" t="s">
        <v>613</v>
      </c>
      <c r="BM32" s="250">
        <v>4.8611111111111112E-2</v>
      </c>
      <c r="BN32" s="2" t="s">
        <v>613</v>
      </c>
      <c r="BO32" s="250">
        <v>4.8611111111111112E-2</v>
      </c>
      <c r="BP32" s="2" t="s">
        <v>613</v>
      </c>
      <c r="BQ32" s="250">
        <v>4.8611111111111112E-2</v>
      </c>
      <c r="BR32" s="2" t="s">
        <v>613</v>
      </c>
      <c r="BS32" s="250">
        <v>4.8611111111111112E-2</v>
      </c>
      <c r="BT32" s="2" t="s">
        <v>613</v>
      </c>
      <c r="BU32" s="250">
        <v>4.8611111111111112E-2</v>
      </c>
      <c r="BV32" s="2" t="s">
        <v>613</v>
      </c>
      <c r="BW32" s="250">
        <v>4.8611111111111112E-2</v>
      </c>
      <c r="BX32" s="2" t="s">
        <v>592</v>
      </c>
      <c r="BY32" s="250">
        <v>6.9444444444444448E-2</v>
      </c>
      <c r="BZ32" s="267" t="s">
        <v>602</v>
      </c>
      <c r="CA32" s="238">
        <v>0.15277777777777779</v>
      </c>
      <c r="CB32" s="267" t="s">
        <v>481</v>
      </c>
      <c r="CC32" s="238">
        <v>0.10069444444444445</v>
      </c>
      <c r="CD32" s="267" t="s">
        <v>613</v>
      </c>
      <c r="CE32" s="238">
        <v>5.2083333333333336E-2</v>
      </c>
      <c r="CF32" s="267" t="s">
        <v>602</v>
      </c>
      <c r="CG32" s="238">
        <v>0.14583333333333334</v>
      </c>
      <c r="CH32" s="2" t="s">
        <v>594</v>
      </c>
      <c r="CI32" s="250">
        <v>0.24652777777777779</v>
      </c>
      <c r="CJ32" s="267" t="s">
        <v>602</v>
      </c>
      <c r="CK32" s="238">
        <v>0.14583333333333334</v>
      </c>
      <c r="CL32" s="2" t="s">
        <v>594</v>
      </c>
      <c r="CM32" s="250">
        <v>0.24652777777777779</v>
      </c>
      <c r="CN32" s="251" t="str">
        <f t="shared" si="3"/>
        <v>BNE-PER</v>
      </c>
      <c r="CO32" s="252">
        <f t="shared" si="4"/>
        <v>0.24652777777777779</v>
      </c>
      <c r="CP32" s="2" t="s">
        <v>592</v>
      </c>
      <c r="CQ32" s="250">
        <v>6.9444444444444448E-2</v>
      </c>
      <c r="CR32" s="267" t="s">
        <v>613</v>
      </c>
      <c r="CS32" s="238">
        <v>5.5555555555555552E-2</v>
      </c>
      <c r="CT32" s="2" t="s">
        <v>613</v>
      </c>
      <c r="CU32" s="250">
        <v>5.5555555555555552E-2</v>
      </c>
      <c r="CV32" s="2" t="s">
        <v>613</v>
      </c>
      <c r="CW32" s="250">
        <v>5.5555555555555552E-2</v>
      </c>
      <c r="CX32" s="267" t="s">
        <v>613</v>
      </c>
      <c r="CY32" s="238">
        <v>5.5555555555555552E-2</v>
      </c>
      <c r="CZ32" s="267" t="s">
        <v>613</v>
      </c>
      <c r="DA32" s="238">
        <v>5.5555555555555552E-2</v>
      </c>
      <c r="DB32" s="2" t="s">
        <v>607</v>
      </c>
      <c r="DC32" s="250">
        <v>6.9444444444444448E-2</v>
      </c>
      <c r="DD32" s="267" t="s">
        <v>602</v>
      </c>
      <c r="DE32" s="238">
        <v>0.14583333333333334</v>
      </c>
      <c r="DF32" s="2" t="s">
        <v>828</v>
      </c>
      <c r="DG32" s="250">
        <v>0.25694444444444442</v>
      </c>
      <c r="DH32" s="2" t="s">
        <v>481</v>
      </c>
      <c r="DI32" s="250">
        <v>0.10069444444444445</v>
      </c>
      <c r="DJ32" s="2" t="s">
        <v>569</v>
      </c>
      <c r="DK32" s="250">
        <v>0.1111111111111111</v>
      </c>
      <c r="DL32" s="350" t="s">
        <v>607</v>
      </c>
      <c r="DM32" s="351">
        <v>6.9444444444444448E-2</v>
      </c>
      <c r="DN32" s="348" t="s">
        <v>569</v>
      </c>
      <c r="DO32" s="349">
        <v>0.1111111111111111</v>
      </c>
      <c r="DP32" s="251" t="str">
        <f t="shared" si="5"/>
        <v>BNE-LST</v>
      </c>
      <c r="DQ32" s="252">
        <f t="shared" si="6"/>
        <v>0.1111111111111111</v>
      </c>
      <c r="DR32" s="251" t="str">
        <f t="shared" si="7"/>
        <v>BNE-LST</v>
      </c>
      <c r="DS32" s="252">
        <f t="shared" si="8"/>
        <v>0.1111111111111111</v>
      </c>
      <c r="DT32" s="251" t="str">
        <f t="shared" si="9"/>
        <v>BNE-LST</v>
      </c>
      <c r="DU32" s="252">
        <f t="shared" si="10"/>
        <v>0.1111111111111111</v>
      </c>
      <c r="DV32" s="251" t="str">
        <f t="shared" si="11"/>
        <v>BNE-LST</v>
      </c>
      <c r="DW32" s="252">
        <f t="shared" si="12"/>
        <v>0.1111111111111111</v>
      </c>
      <c r="DX32" s="251" t="str">
        <f t="shared" si="13"/>
        <v>BNE-LST</v>
      </c>
      <c r="DY32" s="252">
        <f t="shared" si="14"/>
        <v>0.1111111111111111</v>
      </c>
      <c r="DZ32" s="251" t="str">
        <f t="shared" si="15"/>
        <v>BNE-LST</v>
      </c>
      <c r="EA32" s="252">
        <f t="shared" si="16"/>
        <v>0.1111111111111111</v>
      </c>
      <c r="EB32" s="251" t="str">
        <f t="shared" si="17"/>
        <v>BNE-LST</v>
      </c>
      <c r="EC32" s="252">
        <f t="shared" si="18"/>
        <v>0.1111111111111111</v>
      </c>
    </row>
    <row r="33" spans="2:133">
      <c r="B33" s="2" t="s">
        <v>789</v>
      </c>
      <c r="C33" s="37">
        <f t="shared" si="19"/>
        <v>44103</v>
      </c>
      <c r="D33" s="37">
        <f t="shared" si="20"/>
        <v>44130</v>
      </c>
      <c r="E33" s="37">
        <v>45394</v>
      </c>
      <c r="F33" s="37" t="s">
        <v>116</v>
      </c>
      <c r="G33" s="37" t="s">
        <v>116</v>
      </c>
      <c r="H33" s="37" t="s">
        <v>116</v>
      </c>
      <c r="I33" s="37" t="s">
        <v>116</v>
      </c>
      <c r="J33" s="37" t="s">
        <v>116</v>
      </c>
      <c r="K33" s="37" t="s">
        <v>116</v>
      </c>
      <c r="L33" s="2" t="s">
        <v>135</v>
      </c>
      <c r="M33" s="12"/>
      <c r="N33" s="10" t="s">
        <v>252</v>
      </c>
      <c r="O33" s="79" t="s">
        <v>237</v>
      </c>
      <c r="P33" s="2"/>
      <c r="Q33" s="53">
        <v>0</v>
      </c>
      <c r="R33" s="53">
        <v>0</v>
      </c>
      <c r="S33" s="2"/>
      <c r="T33" s="12"/>
      <c r="U33" s="12"/>
      <c r="V33" s="12"/>
      <c r="W33" s="12"/>
      <c r="X33" s="12"/>
      <c r="Y33" s="12"/>
      <c r="Z33" s="12"/>
      <c r="AA33" s="10"/>
      <c r="AB33" s="2"/>
      <c r="AC33" s="12"/>
      <c r="AD33" s="12"/>
      <c r="AE33" s="12"/>
      <c r="AF33" s="12"/>
      <c r="AG33" s="12"/>
      <c r="AH33" s="12"/>
      <c r="AI33" s="12"/>
      <c r="AJ33" s="12"/>
      <c r="AK33" s="3">
        <v>1.94444444444444E-2</v>
      </c>
      <c r="AL33" s="3">
        <v>9.7222222222222196E-2</v>
      </c>
      <c r="AM33" s="224">
        <v>1.94444444444444E-2</v>
      </c>
      <c r="AN33" s="224">
        <v>9.7222222222222196E-2</v>
      </c>
      <c r="AO33" s="72"/>
      <c r="AQ33" s="3">
        <v>0.15972222222222199</v>
      </c>
      <c r="AR33" s="3">
        <v>8.1944444444444403E-2</v>
      </c>
      <c r="AS33" s="3">
        <v>0.12847222222222199</v>
      </c>
      <c r="AT33" s="3">
        <v>4.0277777777777898E-2</v>
      </c>
      <c r="AU33" s="3">
        <v>1.94444444444444E-2</v>
      </c>
      <c r="AV33" s="72"/>
      <c r="AW33" s="72"/>
      <c r="BA33" s="2" t="s">
        <v>76</v>
      </c>
      <c r="BB33" s="15" t="s">
        <v>327</v>
      </c>
      <c r="BC33" s="71">
        <v>0.39583333333333331</v>
      </c>
      <c r="BD33" s="71"/>
      <c r="BE33" s="15"/>
      <c r="BF33" s="15"/>
      <c r="BH33" s="2" t="s">
        <v>467</v>
      </c>
      <c r="BI33" s="250">
        <v>6.5972222222222224E-2</v>
      </c>
      <c r="BJ33" s="2" t="s">
        <v>467</v>
      </c>
      <c r="BK33" s="250">
        <v>6.5972222222222224E-2</v>
      </c>
      <c r="BL33" s="2" t="s">
        <v>467</v>
      </c>
      <c r="BM33" s="250">
        <v>6.5972222222222224E-2</v>
      </c>
      <c r="BN33" s="2" t="s">
        <v>467</v>
      </c>
      <c r="BO33" s="250">
        <v>6.5972222222222224E-2</v>
      </c>
      <c r="BP33" s="2" t="s">
        <v>467</v>
      </c>
      <c r="BQ33" s="250">
        <v>6.5972222222222224E-2</v>
      </c>
      <c r="BR33" s="2" t="s">
        <v>467</v>
      </c>
      <c r="BS33" s="250">
        <v>6.5972222222222224E-2</v>
      </c>
      <c r="BT33" s="2" t="s">
        <v>467</v>
      </c>
      <c r="BU33" s="250">
        <v>6.5972222222222224E-2</v>
      </c>
      <c r="BV33" s="2" t="s">
        <v>467</v>
      </c>
      <c r="BW33" s="250">
        <v>6.5972222222222224E-2</v>
      </c>
      <c r="BX33" s="2" t="s">
        <v>613</v>
      </c>
      <c r="BY33" s="250">
        <v>4.8611111111111112E-2</v>
      </c>
      <c r="BZ33" s="267" t="s">
        <v>594</v>
      </c>
      <c r="CA33" s="238">
        <v>0.24652777777777779</v>
      </c>
      <c r="CB33" s="267" t="s">
        <v>607</v>
      </c>
      <c r="CC33" s="238">
        <v>6.9444444444444448E-2</v>
      </c>
      <c r="CD33" s="267" t="s">
        <v>467</v>
      </c>
      <c r="CE33" s="238">
        <v>6.5972222222222224E-2</v>
      </c>
      <c r="CF33" s="267" t="s">
        <v>594</v>
      </c>
      <c r="CG33" s="238">
        <v>0.24652777777777779</v>
      </c>
      <c r="CH33" s="2" t="s">
        <v>592</v>
      </c>
      <c r="CI33" s="250">
        <v>7.6388888888888895E-2</v>
      </c>
      <c r="CJ33" s="267" t="s">
        <v>594</v>
      </c>
      <c r="CK33" s="238">
        <v>0.24305555555555555</v>
      </c>
      <c r="CL33" s="2" t="s">
        <v>592</v>
      </c>
      <c r="CM33" s="250">
        <v>7.6388888888888895E-2</v>
      </c>
      <c r="CN33" s="251" t="str">
        <f t="shared" si="3"/>
        <v>BNE-PPP</v>
      </c>
      <c r="CO33" s="252">
        <f t="shared" si="4"/>
        <v>7.6388888888888895E-2</v>
      </c>
      <c r="CP33" s="2" t="s">
        <v>613</v>
      </c>
      <c r="CQ33" s="250">
        <v>4.8611111111111112E-2</v>
      </c>
      <c r="CR33" s="267" t="s">
        <v>467</v>
      </c>
      <c r="CS33" s="238">
        <v>6.5972222222222224E-2</v>
      </c>
      <c r="CT33" s="2" t="s">
        <v>467</v>
      </c>
      <c r="CU33" s="250">
        <v>6.5972222222222224E-2</v>
      </c>
      <c r="CV33" s="2" t="s">
        <v>467</v>
      </c>
      <c r="CW33" s="250">
        <v>6.5972222222222224E-2</v>
      </c>
      <c r="CX33" s="267" t="s">
        <v>467</v>
      </c>
      <c r="CY33" s="238">
        <v>6.5972222222222224E-2</v>
      </c>
      <c r="CZ33" s="267" t="s">
        <v>467</v>
      </c>
      <c r="DA33" s="238">
        <v>6.5972222222222224E-2</v>
      </c>
      <c r="DB33" s="2" t="s">
        <v>602</v>
      </c>
      <c r="DC33" s="250">
        <v>0.14583333333333334</v>
      </c>
      <c r="DD33" s="267" t="s">
        <v>594</v>
      </c>
      <c r="DE33" s="238">
        <v>0.24652777777777779</v>
      </c>
      <c r="DF33" s="2" t="s">
        <v>569</v>
      </c>
      <c r="DG33" s="250">
        <v>0.1111111111111111</v>
      </c>
      <c r="DH33" s="2" t="s">
        <v>607</v>
      </c>
      <c r="DI33" s="250">
        <v>6.9444444444444448E-2</v>
      </c>
      <c r="DJ33" s="2" t="s">
        <v>481</v>
      </c>
      <c r="DK33" s="250">
        <v>0.10069444444444445</v>
      </c>
      <c r="DL33" s="350" t="s">
        <v>602</v>
      </c>
      <c r="DM33" s="351">
        <v>0.14583333333333334</v>
      </c>
      <c r="DN33" s="348" t="s">
        <v>481</v>
      </c>
      <c r="DO33" s="349">
        <v>0.10069444444444445</v>
      </c>
      <c r="DP33" s="251" t="str">
        <f t="shared" si="5"/>
        <v>BNE-MEL</v>
      </c>
      <c r="DQ33" s="252">
        <f t="shared" si="6"/>
        <v>0.10069444444444445</v>
      </c>
      <c r="DR33" s="251" t="str">
        <f t="shared" si="7"/>
        <v>BNE-MEL</v>
      </c>
      <c r="DS33" s="252">
        <f t="shared" si="8"/>
        <v>0.10069444444444445</v>
      </c>
      <c r="DT33" s="251" t="str">
        <f t="shared" si="9"/>
        <v>BNE-MEL</v>
      </c>
      <c r="DU33" s="252">
        <f t="shared" si="10"/>
        <v>0.10069444444444445</v>
      </c>
      <c r="DV33" s="251" t="str">
        <f t="shared" si="11"/>
        <v>BNE-MEL</v>
      </c>
      <c r="DW33" s="252">
        <f t="shared" si="12"/>
        <v>0.10069444444444445</v>
      </c>
      <c r="DX33" s="251" t="str">
        <f t="shared" si="13"/>
        <v>BNE-MEL</v>
      </c>
      <c r="DY33" s="252">
        <f t="shared" si="14"/>
        <v>0.10069444444444445</v>
      </c>
      <c r="DZ33" s="251" t="str">
        <f t="shared" si="15"/>
        <v>BNE-MEL</v>
      </c>
      <c r="EA33" s="252">
        <f t="shared" si="16"/>
        <v>0.10069444444444445</v>
      </c>
      <c r="EB33" s="251" t="str">
        <f t="shared" si="17"/>
        <v>BNE-MEL</v>
      </c>
      <c r="EC33" s="252">
        <f t="shared" si="18"/>
        <v>0.10069444444444445</v>
      </c>
    </row>
    <row r="34" spans="2:133">
      <c r="B34" s="2" t="s">
        <v>790</v>
      </c>
      <c r="C34" s="37">
        <f t="shared" si="19"/>
        <v>44131</v>
      </c>
      <c r="D34" s="37">
        <f t="shared" si="20"/>
        <v>44158</v>
      </c>
      <c r="E34" s="37">
        <v>45395</v>
      </c>
      <c r="F34" s="37" t="s">
        <v>116</v>
      </c>
      <c r="G34" s="37" t="s">
        <v>116</v>
      </c>
      <c r="H34" s="37" t="s">
        <v>116</v>
      </c>
      <c r="I34" s="37" t="s">
        <v>116</v>
      </c>
      <c r="J34" s="37" t="s">
        <v>116</v>
      </c>
      <c r="K34" s="37" t="s">
        <v>116</v>
      </c>
      <c r="L34" s="2" t="s">
        <v>135</v>
      </c>
      <c r="M34" s="12"/>
      <c r="N34" s="10" t="s">
        <v>159</v>
      </c>
      <c r="O34" s="79" t="s">
        <v>236</v>
      </c>
      <c r="P34" s="2"/>
      <c r="Q34" s="53">
        <v>0</v>
      </c>
      <c r="R34" s="53">
        <v>0</v>
      </c>
      <c r="S34" s="2"/>
      <c r="T34" s="12"/>
      <c r="U34" s="12"/>
      <c r="V34" s="12"/>
      <c r="W34" s="12"/>
      <c r="X34" s="12"/>
      <c r="Y34" s="12"/>
      <c r="Z34" s="12"/>
      <c r="AA34" s="10"/>
      <c r="AB34" s="2"/>
      <c r="AC34" s="12"/>
      <c r="AD34" s="12"/>
      <c r="AE34" s="12"/>
      <c r="AF34" s="12"/>
      <c r="AG34" s="12"/>
      <c r="AH34" s="12"/>
      <c r="AI34" s="12"/>
      <c r="AJ34" s="12"/>
      <c r="AK34" s="3">
        <v>2.0138888888888901E-2</v>
      </c>
      <c r="AL34" s="3">
        <v>0.100694444444444</v>
      </c>
      <c r="AM34" s="224">
        <v>2.0138888888888901E-2</v>
      </c>
      <c r="AN34" s="224">
        <v>0.100694444444444</v>
      </c>
      <c r="AO34" s="72"/>
      <c r="AQ34" s="3">
        <v>0.163194444444444</v>
      </c>
      <c r="AR34" s="3">
        <v>8.2638888888888803E-2</v>
      </c>
      <c r="AS34" s="3">
        <v>0.131944444444444</v>
      </c>
      <c r="AT34" s="3">
        <v>4.0972222222222299E-2</v>
      </c>
      <c r="AU34" s="3">
        <v>2.0138888888888901E-2</v>
      </c>
      <c r="AV34" s="72"/>
      <c r="AW34" s="72"/>
      <c r="BA34" s="2" t="s">
        <v>87</v>
      </c>
      <c r="BB34" s="15" t="s">
        <v>293</v>
      </c>
      <c r="BC34" s="71">
        <v>0.33333333333333331</v>
      </c>
      <c r="BD34" s="71"/>
      <c r="BE34" s="15"/>
      <c r="BF34" s="15"/>
      <c r="BH34" s="2" t="s">
        <v>575</v>
      </c>
      <c r="BI34" s="250">
        <v>8.3333333333333329E-2</v>
      </c>
      <c r="BJ34" s="2" t="s">
        <v>575</v>
      </c>
      <c r="BK34" s="250">
        <v>8.3333333333333329E-2</v>
      </c>
      <c r="BL34" s="2" t="s">
        <v>575</v>
      </c>
      <c r="BM34" s="250">
        <v>8.3333333333333329E-2</v>
      </c>
      <c r="BN34" s="2" t="s">
        <v>575</v>
      </c>
      <c r="BO34" s="250">
        <v>8.3333333333333329E-2</v>
      </c>
      <c r="BP34" s="2" t="s">
        <v>575</v>
      </c>
      <c r="BQ34" s="250">
        <v>8.3333333333333329E-2</v>
      </c>
      <c r="BR34" s="2" t="s">
        <v>575</v>
      </c>
      <c r="BS34" s="250">
        <v>8.3333333333333329E-2</v>
      </c>
      <c r="BT34" s="2" t="s">
        <v>575</v>
      </c>
      <c r="BU34" s="250">
        <v>8.3333333333333329E-2</v>
      </c>
      <c r="BV34" s="2" t="s">
        <v>575</v>
      </c>
      <c r="BW34" s="250">
        <v>8.3333333333333329E-2</v>
      </c>
      <c r="BX34" s="2" t="s">
        <v>467</v>
      </c>
      <c r="BY34" s="250">
        <v>6.5972222222222224E-2</v>
      </c>
      <c r="BZ34" s="267" t="s">
        <v>592</v>
      </c>
      <c r="CA34" s="238">
        <v>6.9444444444444448E-2</v>
      </c>
      <c r="CB34" s="267" t="s">
        <v>602</v>
      </c>
      <c r="CC34" s="238">
        <v>0.14583333333333334</v>
      </c>
      <c r="CD34" s="267" t="s">
        <v>575</v>
      </c>
      <c r="CE34" s="238">
        <v>9.0277777777777776E-2</v>
      </c>
      <c r="CF34" s="267" t="s">
        <v>592</v>
      </c>
      <c r="CG34" s="238">
        <v>7.6388888888888895E-2</v>
      </c>
      <c r="CH34" s="2" t="s">
        <v>613</v>
      </c>
      <c r="CI34" s="250">
        <v>5.5555555555555552E-2</v>
      </c>
      <c r="CJ34" s="267" t="s">
        <v>592</v>
      </c>
      <c r="CK34" s="238">
        <v>7.6388888888888895E-2</v>
      </c>
      <c r="CL34" s="2" t="s">
        <v>613</v>
      </c>
      <c r="CM34" s="250">
        <v>5.5555555555555552E-2</v>
      </c>
      <c r="CN34" s="251" t="str">
        <f t="shared" si="3"/>
        <v>BNE-ROK</v>
      </c>
      <c r="CO34" s="252">
        <f t="shared" si="4"/>
        <v>5.5555555555555552E-2</v>
      </c>
      <c r="CP34" s="2" t="s">
        <v>467</v>
      </c>
      <c r="CQ34" s="250">
        <v>6.5972222222222224E-2</v>
      </c>
      <c r="CR34" s="267" t="s">
        <v>575</v>
      </c>
      <c r="CS34" s="238">
        <v>8.3333333333333329E-2</v>
      </c>
      <c r="CT34" s="2" t="s">
        <v>575</v>
      </c>
      <c r="CU34" s="250">
        <v>8.3333333333333329E-2</v>
      </c>
      <c r="CV34" s="2" t="s">
        <v>575</v>
      </c>
      <c r="CW34" s="250">
        <v>8.3333333333333329E-2</v>
      </c>
      <c r="CX34" s="267" t="s">
        <v>575</v>
      </c>
      <c r="CY34" s="238">
        <v>8.3333333333333329E-2</v>
      </c>
      <c r="CZ34" s="267" t="s">
        <v>575</v>
      </c>
      <c r="DA34" s="238">
        <v>9.0277777777777776E-2</v>
      </c>
      <c r="DB34" s="2" t="s">
        <v>594</v>
      </c>
      <c r="DC34" s="250">
        <v>0.24652777777777779</v>
      </c>
      <c r="DD34" s="267" t="s">
        <v>592</v>
      </c>
      <c r="DE34" s="238">
        <v>7.6388888888888895E-2</v>
      </c>
      <c r="DF34" s="2" t="s">
        <v>481</v>
      </c>
      <c r="DG34" s="250">
        <v>0.10069444444444445</v>
      </c>
      <c r="DH34" s="2" t="s">
        <v>602</v>
      </c>
      <c r="DI34" s="250">
        <v>0.14583333333333334</v>
      </c>
      <c r="DJ34" s="2" t="s">
        <v>607</v>
      </c>
      <c r="DK34" s="250">
        <v>6.9444444444444448E-2</v>
      </c>
      <c r="DL34" s="350" t="s">
        <v>594</v>
      </c>
      <c r="DM34" s="351">
        <v>0.24652777777777779</v>
      </c>
      <c r="DN34" s="348" t="s">
        <v>607</v>
      </c>
      <c r="DO34" s="349">
        <v>6.9444444444444448E-2</v>
      </c>
      <c r="DP34" s="251" t="str">
        <f t="shared" si="5"/>
        <v>BNE-MKY</v>
      </c>
      <c r="DQ34" s="252">
        <f t="shared" si="6"/>
        <v>6.9444444444444448E-2</v>
      </c>
      <c r="DR34" s="251" t="str">
        <f t="shared" si="7"/>
        <v>BNE-MKY</v>
      </c>
      <c r="DS34" s="252">
        <f t="shared" si="8"/>
        <v>6.9444444444444448E-2</v>
      </c>
      <c r="DT34" s="251" t="str">
        <f t="shared" si="9"/>
        <v>BNE-MKY</v>
      </c>
      <c r="DU34" s="252">
        <f t="shared" si="10"/>
        <v>6.9444444444444448E-2</v>
      </c>
      <c r="DV34" s="251" t="str">
        <f t="shared" si="11"/>
        <v>BNE-MKY</v>
      </c>
      <c r="DW34" s="252">
        <f t="shared" si="12"/>
        <v>6.9444444444444448E-2</v>
      </c>
      <c r="DX34" s="251" t="str">
        <f t="shared" si="13"/>
        <v>BNE-MKY</v>
      </c>
      <c r="DY34" s="252">
        <f t="shared" si="14"/>
        <v>6.9444444444444448E-2</v>
      </c>
      <c r="DZ34" s="251" t="str">
        <f t="shared" si="15"/>
        <v>BNE-MKY</v>
      </c>
      <c r="EA34" s="252">
        <f t="shared" si="16"/>
        <v>6.9444444444444448E-2</v>
      </c>
      <c r="EB34" s="251" t="str">
        <f t="shared" si="17"/>
        <v>BNE-MKY</v>
      </c>
      <c r="EC34" s="252">
        <f t="shared" si="18"/>
        <v>6.9444444444444448E-2</v>
      </c>
    </row>
    <row r="35" spans="2:133" ht="14.25" customHeight="1">
      <c r="B35" s="2" t="s">
        <v>841</v>
      </c>
      <c r="C35" s="37">
        <f t="shared" ref="C35:C49" si="21">D34+1</f>
        <v>44159</v>
      </c>
      <c r="D35" s="37">
        <f t="shared" ref="D35:D49" si="22">C35+27</f>
        <v>44186</v>
      </c>
      <c r="E35" s="37">
        <v>45396</v>
      </c>
      <c r="F35" s="37" t="s">
        <v>116</v>
      </c>
      <c r="G35" s="37" t="s">
        <v>116</v>
      </c>
      <c r="H35" s="37" t="s">
        <v>116</v>
      </c>
      <c r="I35" s="37" t="s">
        <v>116</v>
      </c>
      <c r="J35" s="37" t="s">
        <v>116</v>
      </c>
      <c r="K35" s="37" t="s">
        <v>116</v>
      </c>
      <c r="L35" s="2" t="s">
        <v>842</v>
      </c>
      <c r="M35" s="12"/>
      <c r="N35" s="10"/>
      <c r="O35" s="2"/>
      <c r="P35" s="2"/>
      <c r="Q35" s="53"/>
      <c r="R35" s="53"/>
      <c r="S35" s="2"/>
      <c r="T35" s="12"/>
      <c r="U35" s="12"/>
      <c r="V35" s="12"/>
      <c r="W35" s="12"/>
      <c r="X35" s="12"/>
      <c r="Y35" s="12"/>
      <c r="Z35" s="12"/>
      <c r="AA35" s="10"/>
      <c r="AB35" s="2"/>
      <c r="AC35" s="12"/>
      <c r="AD35" s="12"/>
      <c r="AE35" s="12"/>
      <c r="AF35" s="12"/>
      <c r="AG35" s="12"/>
      <c r="AH35" s="12"/>
      <c r="AI35" s="12"/>
      <c r="AJ35" s="12"/>
      <c r="AK35" s="3">
        <v>2.0833333333333301E-2</v>
      </c>
      <c r="AL35" s="3">
        <v>0.104166666666667</v>
      </c>
      <c r="AM35" s="224">
        <v>2.0833333333333301E-2</v>
      </c>
      <c r="AN35" s="224">
        <v>0.104166666666667</v>
      </c>
      <c r="AO35" s="72"/>
      <c r="AQ35" s="3">
        <v>0.16666666666666699</v>
      </c>
      <c r="AR35" s="3">
        <v>8.3333333333333301E-2</v>
      </c>
      <c r="AS35" s="3">
        <v>0.13541666666666699</v>
      </c>
      <c r="AT35" s="3">
        <v>4.1666666666666803E-2</v>
      </c>
      <c r="AU35" s="3">
        <v>2.0833333333333301E-2</v>
      </c>
      <c r="AV35" s="72"/>
      <c r="AW35" s="72"/>
      <c r="BA35" s="2" t="s">
        <v>328</v>
      </c>
      <c r="BB35" s="15" t="s">
        <v>329</v>
      </c>
      <c r="BC35" s="71">
        <v>0.33333333333333331</v>
      </c>
      <c r="BD35" s="71"/>
      <c r="BE35" s="15"/>
      <c r="BF35" s="15"/>
      <c r="BH35" s="2" t="s">
        <v>605</v>
      </c>
      <c r="BI35" s="250">
        <v>0.14583333333333334</v>
      </c>
      <c r="BJ35" s="2" t="s">
        <v>605</v>
      </c>
      <c r="BK35" s="250">
        <v>0.14583333333333334</v>
      </c>
      <c r="BL35" s="2" t="s">
        <v>605</v>
      </c>
      <c r="BM35" s="250">
        <v>0.14583333333333334</v>
      </c>
      <c r="BN35" s="2" t="s">
        <v>605</v>
      </c>
      <c r="BO35" s="250">
        <v>0.14583333333333334</v>
      </c>
      <c r="BP35" s="2" t="s">
        <v>605</v>
      </c>
      <c r="BQ35" s="250">
        <v>0.14583333333333334</v>
      </c>
      <c r="BR35" s="2" t="s">
        <v>605</v>
      </c>
      <c r="BS35" s="250">
        <v>0.14583333333333334</v>
      </c>
      <c r="BT35" s="2" t="s">
        <v>605</v>
      </c>
      <c r="BU35" s="250">
        <v>0.14583333333333334</v>
      </c>
      <c r="BV35" s="2" t="s">
        <v>605</v>
      </c>
      <c r="BW35" s="250">
        <v>0.14583333333333334</v>
      </c>
      <c r="BX35" s="2" t="s">
        <v>575</v>
      </c>
      <c r="BY35" s="250">
        <v>8.3333333333333329E-2</v>
      </c>
      <c r="BZ35" s="267" t="s">
        <v>613</v>
      </c>
      <c r="CA35" s="238">
        <v>4.8611111111111112E-2</v>
      </c>
      <c r="CB35" s="267" t="s">
        <v>594</v>
      </c>
      <c r="CC35" s="238">
        <v>0.24652777777777779</v>
      </c>
      <c r="CD35" s="267" t="s">
        <v>666</v>
      </c>
      <c r="CE35" s="238">
        <v>0.1111111111111111</v>
      </c>
      <c r="CF35" s="267" t="s">
        <v>613</v>
      </c>
      <c r="CG35" s="238">
        <v>5.5555555555555552E-2</v>
      </c>
      <c r="CH35" s="2" t="s">
        <v>467</v>
      </c>
      <c r="CI35" s="250">
        <v>6.5972222222222224E-2</v>
      </c>
      <c r="CJ35" s="267" t="s">
        <v>613</v>
      </c>
      <c r="CK35" s="238">
        <v>5.5555555555555552E-2</v>
      </c>
      <c r="CL35" s="2" t="s">
        <v>467</v>
      </c>
      <c r="CM35" s="250">
        <v>6.5972222222222224E-2</v>
      </c>
      <c r="CN35" s="251" t="str">
        <f t="shared" si="3"/>
        <v>BNE-SYD</v>
      </c>
      <c r="CO35" s="252">
        <f t="shared" si="4"/>
        <v>6.5972222222222224E-2</v>
      </c>
      <c r="CP35" s="2" t="s">
        <v>575</v>
      </c>
      <c r="CQ35" s="250">
        <v>8.3333333333333329E-2</v>
      </c>
      <c r="CR35" s="267" t="s">
        <v>666</v>
      </c>
      <c r="CS35" s="238">
        <v>0.11458333333333333</v>
      </c>
      <c r="CT35" s="2" t="s">
        <v>666</v>
      </c>
      <c r="CU35" s="250">
        <v>0.11458333333333333</v>
      </c>
      <c r="CV35" s="2" t="s">
        <v>666</v>
      </c>
      <c r="CW35" s="250">
        <v>0.11458333333333333</v>
      </c>
      <c r="CX35" s="267" t="s">
        <v>666</v>
      </c>
      <c r="CY35" s="238">
        <v>0.11458333333333333</v>
      </c>
      <c r="CZ35" s="267" t="s">
        <v>666</v>
      </c>
      <c r="DA35" s="238">
        <v>0.11458333333333333</v>
      </c>
      <c r="DB35" s="2" t="s">
        <v>592</v>
      </c>
      <c r="DC35" s="250">
        <v>7.6388888888888895E-2</v>
      </c>
      <c r="DD35" s="267" t="s">
        <v>613</v>
      </c>
      <c r="DE35" s="238">
        <v>5.5555555555555552E-2</v>
      </c>
      <c r="DF35" s="2" t="s">
        <v>607</v>
      </c>
      <c r="DG35" s="250">
        <v>6.9444444444444448E-2</v>
      </c>
      <c r="DH35" s="2" t="s">
        <v>594</v>
      </c>
      <c r="DI35" s="250">
        <v>0.24652777777777779</v>
      </c>
      <c r="DJ35" s="2" t="s">
        <v>602</v>
      </c>
      <c r="DK35" s="250">
        <v>0.14583333333333334</v>
      </c>
      <c r="DL35" s="350" t="s">
        <v>592</v>
      </c>
      <c r="DM35" s="351">
        <v>7.6388888888888895E-2</v>
      </c>
      <c r="DN35" s="348" t="s">
        <v>602</v>
      </c>
      <c r="DO35" s="349">
        <v>0.14583333333333334</v>
      </c>
      <c r="DP35" s="251" t="str">
        <f t="shared" si="5"/>
        <v>BNE-NAN</v>
      </c>
      <c r="DQ35" s="252">
        <f t="shared" si="6"/>
        <v>0.14583333333333334</v>
      </c>
      <c r="DR35" s="251" t="str">
        <f t="shared" si="7"/>
        <v>BNE-NAN</v>
      </c>
      <c r="DS35" s="252">
        <f t="shared" si="8"/>
        <v>0.14583333333333334</v>
      </c>
      <c r="DT35" s="251" t="str">
        <f t="shared" si="9"/>
        <v>BNE-NAN</v>
      </c>
      <c r="DU35" s="252">
        <f t="shared" si="10"/>
        <v>0.14583333333333334</v>
      </c>
      <c r="DV35" s="251" t="str">
        <f t="shared" si="11"/>
        <v>BNE-NAN</v>
      </c>
      <c r="DW35" s="252">
        <f t="shared" si="12"/>
        <v>0.14583333333333334</v>
      </c>
      <c r="DX35" s="251" t="str">
        <f t="shared" si="13"/>
        <v>BNE-NAN</v>
      </c>
      <c r="DY35" s="252">
        <f t="shared" si="14"/>
        <v>0.14583333333333334</v>
      </c>
      <c r="DZ35" s="251" t="str">
        <f t="shared" si="15"/>
        <v>BNE-NAN</v>
      </c>
      <c r="EA35" s="252">
        <f t="shared" si="16"/>
        <v>0.14583333333333334</v>
      </c>
      <c r="EB35" s="251" t="str">
        <f t="shared" si="17"/>
        <v>BNE-NAN</v>
      </c>
      <c r="EC35" s="252">
        <f t="shared" si="18"/>
        <v>0.14583333333333334</v>
      </c>
    </row>
    <row r="36" spans="2:133">
      <c r="B36" s="2" t="s">
        <v>843</v>
      </c>
      <c r="C36" s="37">
        <f t="shared" si="21"/>
        <v>44187</v>
      </c>
      <c r="D36" s="37">
        <f t="shared" si="22"/>
        <v>44214</v>
      </c>
      <c r="E36" s="37">
        <v>45397</v>
      </c>
      <c r="F36" s="37" t="s">
        <v>116</v>
      </c>
      <c r="G36" s="37" t="s">
        <v>116</v>
      </c>
      <c r="H36" s="37" t="s">
        <v>116</v>
      </c>
      <c r="I36" s="37" t="s">
        <v>116</v>
      </c>
      <c r="J36" s="37" t="s">
        <v>116</v>
      </c>
      <c r="K36" s="37" t="s">
        <v>116</v>
      </c>
      <c r="L36" s="2" t="s">
        <v>844</v>
      </c>
      <c r="M36" s="12"/>
      <c r="N36" s="20"/>
      <c r="O36" s="20"/>
      <c r="P36" s="20"/>
      <c r="Q36" s="20"/>
      <c r="R36" s="20"/>
      <c r="S36" s="20"/>
      <c r="T36" s="12"/>
      <c r="U36" s="12"/>
      <c r="V36" s="12"/>
      <c r="W36" s="12"/>
      <c r="X36" s="12"/>
      <c r="Y36" s="12"/>
      <c r="Z36" s="12"/>
      <c r="AA36" s="10"/>
      <c r="AB36" s="2"/>
      <c r="AC36" s="12"/>
      <c r="AD36" s="12"/>
      <c r="AE36" s="12"/>
      <c r="AF36" s="12"/>
      <c r="AG36" s="12"/>
      <c r="AH36" s="12"/>
      <c r="AI36" s="12"/>
      <c r="AJ36" s="12"/>
      <c r="AK36" s="3">
        <v>2.1527777777777798E-2</v>
      </c>
      <c r="AL36" s="3">
        <v>0.10763888888888901</v>
      </c>
      <c r="AM36" s="224">
        <v>2.1527777777777798E-2</v>
      </c>
      <c r="AN36" s="224">
        <v>0.10763888888888901</v>
      </c>
      <c r="AO36" s="72"/>
      <c r="AQ36" s="3">
        <v>0.17013888888888901</v>
      </c>
      <c r="AR36" s="3">
        <v>8.4027777777777701E-2</v>
      </c>
      <c r="AS36" s="3">
        <v>0.13888888888888901</v>
      </c>
      <c r="AT36" s="3">
        <v>4.2361111111111197E-2</v>
      </c>
      <c r="AU36" s="3">
        <v>2.1527777777777798E-2</v>
      </c>
      <c r="AV36" s="72"/>
      <c r="AW36" s="72"/>
      <c r="BA36" s="2" t="s">
        <v>36</v>
      </c>
      <c r="BB36" s="15" t="s">
        <v>334</v>
      </c>
      <c r="BC36" s="71">
        <v>0.41666666666666669</v>
      </c>
      <c r="BD36" s="71">
        <v>0.45833333333333331</v>
      </c>
      <c r="BE36" s="2" t="s">
        <v>390</v>
      </c>
      <c r="BF36" s="2" t="s">
        <v>391</v>
      </c>
      <c r="BH36" s="2" t="s">
        <v>475</v>
      </c>
      <c r="BI36" s="250">
        <v>5.9027777777777776E-2</v>
      </c>
      <c r="BJ36" s="2" t="s">
        <v>475</v>
      </c>
      <c r="BK36" s="250">
        <v>5.9027777777777776E-2</v>
      </c>
      <c r="BL36" s="2" t="s">
        <v>475</v>
      </c>
      <c r="BM36" s="250">
        <v>5.9027777777777776E-2</v>
      </c>
      <c r="BN36" s="2" t="s">
        <v>475</v>
      </c>
      <c r="BO36" s="250">
        <v>5.9027777777777776E-2</v>
      </c>
      <c r="BP36" s="2" t="s">
        <v>475</v>
      </c>
      <c r="BQ36" s="250">
        <v>5.9027777777777776E-2</v>
      </c>
      <c r="BR36" s="2" t="s">
        <v>475</v>
      </c>
      <c r="BS36" s="250">
        <v>5.9027777777777776E-2</v>
      </c>
      <c r="BT36" s="2" t="s">
        <v>475</v>
      </c>
      <c r="BU36" s="250">
        <v>5.9027777777777776E-2</v>
      </c>
      <c r="BV36" s="2" t="s">
        <v>475</v>
      </c>
      <c r="BW36" s="250">
        <v>5.9027777777777776E-2</v>
      </c>
      <c r="BX36" s="2" t="s">
        <v>666</v>
      </c>
      <c r="BY36" s="250">
        <v>0.11458333333333333</v>
      </c>
      <c r="BZ36" s="267" t="s">
        <v>467</v>
      </c>
      <c r="CA36" s="238">
        <v>6.5972222222222224E-2</v>
      </c>
      <c r="CB36" s="267" t="s">
        <v>592</v>
      </c>
      <c r="CC36" s="238">
        <v>7.6388888888888895E-2</v>
      </c>
      <c r="CD36" s="267" t="s">
        <v>605</v>
      </c>
      <c r="CE36" s="238">
        <v>0.14583333333333334</v>
      </c>
      <c r="CF36" s="267" t="s">
        <v>467</v>
      </c>
      <c r="CG36" s="238">
        <v>6.5972222222222224E-2</v>
      </c>
      <c r="CH36" s="2" t="s">
        <v>575</v>
      </c>
      <c r="CI36" s="250">
        <v>9.0277777777777776E-2</v>
      </c>
      <c r="CJ36" s="267" t="s">
        <v>467</v>
      </c>
      <c r="CK36" s="238">
        <v>6.5972222222222224E-2</v>
      </c>
      <c r="CL36" s="2" t="s">
        <v>575</v>
      </c>
      <c r="CM36" s="250">
        <v>9.0277777777777776E-2</v>
      </c>
      <c r="CN36" s="251" t="str">
        <f t="shared" si="3"/>
        <v>BNE-TSV</v>
      </c>
      <c r="CO36" s="252">
        <f t="shared" si="4"/>
        <v>9.0277777777777776E-2</v>
      </c>
      <c r="CP36" s="2" t="s">
        <v>666</v>
      </c>
      <c r="CQ36" s="250">
        <v>0.11458333333333333</v>
      </c>
      <c r="CR36" s="267" t="s">
        <v>605</v>
      </c>
      <c r="CS36" s="238">
        <v>0.14583333333333334</v>
      </c>
      <c r="CT36" s="2" t="s">
        <v>605</v>
      </c>
      <c r="CU36" s="250">
        <v>0.14583333333333334</v>
      </c>
      <c r="CV36" s="2" t="s">
        <v>605</v>
      </c>
      <c r="CW36" s="250">
        <v>0.14583333333333334</v>
      </c>
      <c r="CX36" s="267" t="s">
        <v>605</v>
      </c>
      <c r="CY36" s="238">
        <v>0.14583333333333334</v>
      </c>
      <c r="CZ36" s="267" t="s">
        <v>605</v>
      </c>
      <c r="DA36" s="238">
        <v>0.14583333333333334</v>
      </c>
      <c r="DB36" s="2" t="s">
        <v>613</v>
      </c>
      <c r="DC36" s="250">
        <v>5.5555555555555552E-2</v>
      </c>
      <c r="DD36" s="267" t="s">
        <v>467</v>
      </c>
      <c r="DE36" s="238">
        <v>6.5972222222222224E-2</v>
      </c>
      <c r="DF36" s="2" t="s">
        <v>602</v>
      </c>
      <c r="DG36" s="250">
        <v>0.14583333333333334</v>
      </c>
      <c r="DH36" s="2" t="s">
        <v>592</v>
      </c>
      <c r="DI36" s="250">
        <v>7.6388888888888895E-2</v>
      </c>
      <c r="DJ36" s="2" t="s">
        <v>594</v>
      </c>
      <c r="DK36" s="250">
        <v>0.24652777777777779</v>
      </c>
      <c r="DL36" s="350" t="s">
        <v>613</v>
      </c>
      <c r="DM36" s="351">
        <v>5.5555555555555552E-2</v>
      </c>
      <c r="DN36" s="348" t="s">
        <v>594</v>
      </c>
      <c r="DO36" s="349">
        <v>0.24652777777777779</v>
      </c>
      <c r="DP36" s="251" t="str">
        <f t="shared" si="5"/>
        <v>BNE-PER</v>
      </c>
      <c r="DQ36" s="252">
        <f t="shared" si="6"/>
        <v>0.24652777777777779</v>
      </c>
      <c r="DR36" s="251" t="str">
        <f t="shared" si="7"/>
        <v>BNE-PER</v>
      </c>
      <c r="DS36" s="252">
        <f t="shared" si="8"/>
        <v>0.24652777777777779</v>
      </c>
      <c r="DT36" s="251" t="str">
        <f t="shared" si="9"/>
        <v>BNE-PER</v>
      </c>
      <c r="DU36" s="252">
        <f t="shared" si="10"/>
        <v>0.24652777777777779</v>
      </c>
      <c r="DV36" s="251" t="str">
        <f t="shared" si="11"/>
        <v>BNE-PER</v>
      </c>
      <c r="DW36" s="252">
        <f t="shared" si="12"/>
        <v>0.24652777777777779</v>
      </c>
      <c r="DX36" s="251" t="str">
        <f t="shared" si="13"/>
        <v>BNE-PER</v>
      </c>
      <c r="DY36" s="252">
        <f t="shared" si="14"/>
        <v>0.24652777777777779</v>
      </c>
      <c r="DZ36" s="251" t="str">
        <f t="shared" si="15"/>
        <v>BNE-PER</v>
      </c>
      <c r="EA36" s="252">
        <f t="shared" si="16"/>
        <v>0.24652777777777779</v>
      </c>
      <c r="EB36" s="251" t="str">
        <f t="shared" si="17"/>
        <v>BNE-PER</v>
      </c>
      <c r="EC36" s="252">
        <f t="shared" si="18"/>
        <v>0.24652777777777779</v>
      </c>
    </row>
    <row r="37" spans="2:133">
      <c r="B37" s="2" t="s">
        <v>858</v>
      </c>
      <c r="C37" s="37">
        <f t="shared" si="21"/>
        <v>44215</v>
      </c>
      <c r="D37" s="37">
        <f t="shared" si="22"/>
        <v>44242</v>
      </c>
      <c r="E37" s="37">
        <v>45398</v>
      </c>
      <c r="F37" s="37" t="s">
        <v>116</v>
      </c>
      <c r="G37" s="37" t="s">
        <v>116</v>
      </c>
      <c r="H37" s="37" t="s">
        <v>116</v>
      </c>
      <c r="I37" s="37" t="s">
        <v>116</v>
      </c>
      <c r="J37" s="37" t="s">
        <v>116</v>
      </c>
      <c r="K37" s="37" t="s">
        <v>116</v>
      </c>
      <c r="L37" s="2" t="s">
        <v>845</v>
      </c>
      <c r="M37" s="12"/>
      <c r="N37" s="400" t="s">
        <v>544</v>
      </c>
      <c r="O37" s="400"/>
      <c r="P37" s="400"/>
      <c r="Q37" s="400"/>
      <c r="R37" s="400"/>
      <c r="S37" s="400"/>
      <c r="T37" s="12"/>
      <c r="U37" s="12"/>
      <c r="V37" s="12"/>
      <c r="W37" s="12"/>
      <c r="X37" s="12"/>
      <c r="Y37" s="12"/>
      <c r="Z37" s="12"/>
      <c r="AA37" s="20"/>
      <c r="AB37" s="20"/>
      <c r="AC37" s="12"/>
      <c r="AD37" s="12"/>
      <c r="AE37" s="12"/>
      <c r="AF37" s="12"/>
      <c r="AG37" s="12"/>
      <c r="AH37" s="12"/>
      <c r="AI37" s="12"/>
      <c r="AJ37" s="12"/>
      <c r="AK37" s="3">
        <v>2.2222222222222199E-2</v>
      </c>
      <c r="AL37" s="3">
        <v>0.11111111111111099</v>
      </c>
      <c r="AM37" s="224">
        <v>2.2222222222222199E-2</v>
      </c>
      <c r="AN37" s="224">
        <v>0.11111111111111099</v>
      </c>
      <c r="AO37" s="72"/>
      <c r="AQ37" s="3">
        <v>0.17361111111111099</v>
      </c>
      <c r="AR37" s="3">
        <v>8.4722222222222102E-2</v>
      </c>
      <c r="AS37" s="3">
        <v>0.14236111111111099</v>
      </c>
      <c r="AT37" s="3">
        <v>4.3055555555555701E-2</v>
      </c>
      <c r="AU37" s="3">
        <v>2.2222222222222199E-2</v>
      </c>
      <c r="AV37" s="72"/>
      <c r="AW37" s="72"/>
      <c r="BA37" s="2" t="s">
        <v>335</v>
      </c>
      <c r="BB37" s="15" t="s">
        <v>336</v>
      </c>
      <c r="BC37" s="71">
        <v>0.45833333333333331</v>
      </c>
      <c r="BD37" s="71"/>
      <c r="BE37" s="15"/>
      <c r="BF37" s="15"/>
      <c r="BH37" s="2" t="s">
        <v>483</v>
      </c>
      <c r="BI37" s="250">
        <v>7.2916666666666671E-2</v>
      </c>
      <c r="BJ37" s="2" t="s">
        <v>483</v>
      </c>
      <c r="BK37" s="250">
        <v>7.2916666666666671E-2</v>
      </c>
      <c r="BL37" s="2" t="s">
        <v>483</v>
      </c>
      <c r="BM37" s="250">
        <v>7.2916666666666671E-2</v>
      </c>
      <c r="BN37" s="2" t="s">
        <v>483</v>
      </c>
      <c r="BO37" s="250">
        <v>7.2916666666666671E-2</v>
      </c>
      <c r="BP37" s="2" t="s">
        <v>483</v>
      </c>
      <c r="BQ37" s="250">
        <v>7.2916666666666671E-2</v>
      </c>
      <c r="BR37" s="2" t="s">
        <v>483</v>
      </c>
      <c r="BS37" s="250">
        <v>7.2916666666666671E-2</v>
      </c>
      <c r="BT37" s="2" t="s">
        <v>646</v>
      </c>
      <c r="BU37" s="250">
        <v>2.7777777777777776E-2</v>
      </c>
      <c r="BV37" s="2" t="s">
        <v>646</v>
      </c>
      <c r="BW37" s="250">
        <v>2.7777777777777776E-2</v>
      </c>
      <c r="BX37" s="2" t="s">
        <v>605</v>
      </c>
      <c r="BY37" s="250">
        <v>0.14583333333333334</v>
      </c>
      <c r="BZ37" s="267" t="s">
        <v>575</v>
      </c>
      <c r="CA37" s="238">
        <v>8.3333333333333329E-2</v>
      </c>
      <c r="CB37" s="267" t="s">
        <v>613</v>
      </c>
      <c r="CC37" s="238">
        <v>5.2083333333333336E-2</v>
      </c>
      <c r="CD37" s="267" t="s">
        <v>475</v>
      </c>
      <c r="CE37" s="238">
        <v>5.5555555555555552E-2</v>
      </c>
      <c r="CF37" s="267" t="s">
        <v>575</v>
      </c>
      <c r="CG37" s="238">
        <v>9.0277777777777776E-2</v>
      </c>
      <c r="CH37" s="2" t="s">
        <v>666</v>
      </c>
      <c r="CI37" s="250">
        <v>0.1111111111111111</v>
      </c>
      <c r="CJ37" s="267" t="s">
        <v>575</v>
      </c>
      <c r="CK37" s="238">
        <v>9.0277777777777776E-2</v>
      </c>
      <c r="CL37" s="2" t="s">
        <v>666</v>
      </c>
      <c r="CM37" s="250">
        <v>0.1111111111111111</v>
      </c>
      <c r="CN37" s="251" t="str">
        <f t="shared" si="3"/>
        <v>BNE-VLI</v>
      </c>
      <c r="CO37" s="252">
        <f t="shared" si="4"/>
        <v>0.1111111111111111</v>
      </c>
      <c r="CP37" s="2" t="s">
        <v>605</v>
      </c>
      <c r="CQ37" s="250">
        <v>0.14583333333333334</v>
      </c>
      <c r="CR37" s="267" t="s">
        <v>475</v>
      </c>
      <c r="CS37" s="238">
        <v>5.9027777777777776E-2</v>
      </c>
      <c r="CT37" s="2" t="s">
        <v>475</v>
      </c>
      <c r="CU37" s="250">
        <v>5.9027777777777776E-2</v>
      </c>
      <c r="CV37" s="2" t="s">
        <v>475</v>
      </c>
      <c r="CW37" s="250">
        <v>5.9027777777777776E-2</v>
      </c>
      <c r="CX37" s="267" t="s">
        <v>475</v>
      </c>
      <c r="CY37" s="238">
        <v>5.9027777777777776E-2</v>
      </c>
      <c r="CZ37" s="267" t="s">
        <v>475</v>
      </c>
      <c r="DA37" s="238">
        <v>5.9027777777777776E-2</v>
      </c>
      <c r="DB37" s="2" t="s">
        <v>467</v>
      </c>
      <c r="DC37" s="250">
        <v>6.5972222222222224E-2</v>
      </c>
      <c r="DD37" s="267" t="s">
        <v>575</v>
      </c>
      <c r="DE37" s="238">
        <v>9.0277777777777776E-2</v>
      </c>
      <c r="DF37" s="2" t="s">
        <v>838</v>
      </c>
      <c r="DG37" s="250">
        <v>2.7777777777777776E-2</v>
      </c>
      <c r="DH37" s="2" t="s">
        <v>613</v>
      </c>
      <c r="DI37" s="250">
        <v>5.5555555555555552E-2</v>
      </c>
      <c r="DJ37" s="2" t="s">
        <v>592</v>
      </c>
      <c r="DK37" s="250">
        <v>7.6388888888888895E-2</v>
      </c>
      <c r="DL37" s="350" t="s">
        <v>467</v>
      </c>
      <c r="DM37" s="351">
        <v>6.5972222222222224E-2</v>
      </c>
      <c r="DN37" s="348" t="s">
        <v>592</v>
      </c>
      <c r="DO37" s="349">
        <v>7.6388888888888895E-2</v>
      </c>
      <c r="DP37" s="251" t="str">
        <f t="shared" si="5"/>
        <v>BNE-PPP</v>
      </c>
      <c r="DQ37" s="252">
        <f t="shared" si="6"/>
        <v>7.6388888888888895E-2</v>
      </c>
      <c r="DR37" s="251" t="str">
        <f t="shared" si="7"/>
        <v>BNE-PPP</v>
      </c>
      <c r="DS37" s="252">
        <f t="shared" si="8"/>
        <v>7.6388888888888895E-2</v>
      </c>
      <c r="DT37" s="251" t="str">
        <f t="shared" si="9"/>
        <v>BNE-PPP</v>
      </c>
      <c r="DU37" s="252">
        <f t="shared" si="10"/>
        <v>7.6388888888888895E-2</v>
      </c>
      <c r="DV37" s="251" t="str">
        <f t="shared" si="11"/>
        <v>BNE-PPP</v>
      </c>
      <c r="DW37" s="252">
        <f t="shared" si="12"/>
        <v>7.6388888888888895E-2</v>
      </c>
      <c r="DX37" s="251" t="str">
        <f t="shared" si="13"/>
        <v>BNE-PPP</v>
      </c>
      <c r="DY37" s="252">
        <f t="shared" si="14"/>
        <v>7.6388888888888895E-2</v>
      </c>
      <c r="DZ37" s="251" t="str">
        <f t="shared" si="15"/>
        <v>BNE-PPP</v>
      </c>
      <c r="EA37" s="252">
        <f t="shared" si="16"/>
        <v>7.6388888888888895E-2</v>
      </c>
      <c r="EB37" s="251" t="str">
        <f t="shared" si="17"/>
        <v>BNE-PPP</v>
      </c>
      <c r="EC37" s="252">
        <f t="shared" si="18"/>
        <v>7.6388888888888895E-2</v>
      </c>
    </row>
    <row r="38" spans="2:133">
      <c r="B38" s="2" t="s">
        <v>858</v>
      </c>
      <c r="C38" s="37">
        <f t="shared" si="21"/>
        <v>44243</v>
      </c>
      <c r="D38" s="37">
        <f t="shared" si="22"/>
        <v>44270</v>
      </c>
      <c r="E38" s="37">
        <v>45399</v>
      </c>
      <c r="F38" s="37" t="s">
        <v>116</v>
      </c>
      <c r="G38" s="37" t="s">
        <v>116</v>
      </c>
      <c r="H38" s="37" t="s">
        <v>116</v>
      </c>
      <c r="I38" s="37" t="s">
        <v>116</v>
      </c>
      <c r="J38" s="37" t="s">
        <v>116</v>
      </c>
      <c r="K38" s="37" t="s">
        <v>116</v>
      </c>
      <c r="L38" s="2" t="s">
        <v>846</v>
      </c>
      <c r="M38" s="12"/>
      <c r="N38" s="400"/>
      <c r="O38" s="400"/>
      <c r="P38" s="400"/>
      <c r="Q38" s="400"/>
      <c r="R38" s="400"/>
      <c r="S38" s="400"/>
      <c r="T38" s="12"/>
      <c r="U38" s="12"/>
      <c r="V38" s="12"/>
      <c r="W38" s="12"/>
      <c r="X38" s="12"/>
      <c r="Y38" s="12"/>
      <c r="Z38" s="12"/>
      <c r="AA38" s="20"/>
      <c r="AB38" s="20"/>
      <c r="AC38" s="12"/>
      <c r="AD38" s="12"/>
      <c r="AE38" s="12"/>
      <c r="AF38" s="12"/>
      <c r="AG38" s="12"/>
      <c r="AH38" s="12"/>
      <c r="AI38" s="12"/>
      <c r="AJ38" s="12"/>
      <c r="AK38" s="3">
        <v>2.29166666666667E-2</v>
      </c>
      <c r="AL38" s="3">
        <v>0.114583333333333</v>
      </c>
      <c r="AM38" s="224">
        <v>2.29166666666667E-2</v>
      </c>
      <c r="AN38" s="224">
        <v>0.114583333333333</v>
      </c>
      <c r="AO38" s="72"/>
      <c r="AQ38" s="3">
        <v>0.17708333333333301</v>
      </c>
      <c r="AR38" s="3">
        <v>8.5416666666666599E-2</v>
      </c>
      <c r="AS38" s="3">
        <v>0.14583333333333301</v>
      </c>
      <c r="AT38" s="3">
        <v>4.3750000000000101E-2</v>
      </c>
      <c r="AU38" s="3">
        <v>2.29166666666667E-2</v>
      </c>
      <c r="AV38" s="72"/>
      <c r="AW38" s="72"/>
      <c r="BA38" s="2" t="s">
        <v>68</v>
      </c>
      <c r="BB38" s="15" t="s">
        <v>331</v>
      </c>
      <c r="BC38" s="71">
        <v>0.5</v>
      </c>
      <c r="BD38" s="71">
        <v>0.54166666666666663</v>
      </c>
      <c r="BE38" s="2" t="s">
        <v>397</v>
      </c>
      <c r="BF38" s="2" t="s">
        <v>391</v>
      </c>
      <c r="BH38" s="2" t="s">
        <v>572</v>
      </c>
      <c r="BI38" s="250">
        <v>6.9444444444444448E-2</v>
      </c>
      <c r="BJ38" s="2" t="s">
        <v>572</v>
      </c>
      <c r="BK38" s="250">
        <v>6.9444444444444448E-2</v>
      </c>
      <c r="BL38" s="2" t="s">
        <v>572</v>
      </c>
      <c r="BM38" s="250">
        <v>6.9444444444444448E-2</v>
      </c>
      <c r="BN38" s="2" t="s">
        <v>572</v>
      </c>
      <c r="BO38" s="250">
        <v>6.9444444444444448E-2</v>
      </c>
      <c r="BP38" s="2" t="s">
        <v>572</v>
      </c>
      <c r="BQ38" s="250">
        <v>6.9444444444444448E-2</v>
      </c>
      <c r="BR38" s="2" t="s">
        <v>572</v>
      </c>
      <c r="BS38" s="250">
        <v>6.9444444444444448E-2</v>
      </c>
      <c r="BT38" s="2" t="s">
        <v>483</v>
      </c>
      <c r="BU38" s="250">
        <v>7.2916666666666671E-2</v>
      </c>
      <c r="BV38" s="2" t="s">
        <v>652</v>
      </c>
      <c r="BW38" s="250">
        <v>8.3333333333333329E-2</v>
      </c>
      <c r="BX38" s="2" t="s">
        <v>475</v>
      </c>
      <c r="BY38" s="250">
        <v>5.9027777777777776E-2</v>
      </c>
      <c r="BZ38" s="267" t="s">
        <v>666</v>
      </c>
      <c r="CA38" s="238">
        <v>0.11458333333333333</v>
      </c>
      <c r="CB38" s="267" t="s">
        <v>467</v>
      </c>
      <c r="CC38" s="238">
        <v>6.5972222222222224E-2</v>
      </c>
      <c r="CD38" s="267" t="s">
        <v>703</v>
      </c>
      <c r="CE38" s="238">
        <v>8.3333333333333329E-2</v>
      </c>
      <c r="CF38" s="267" t="s">
        <v>666</v>
      </c>
      <c r="CG38" s="238">
        <v>0.1111111111111111</v>
      </c>
      <c r="CH38" s="2" t="s">
        <v>605</v>
      </c>
      <c r="CI38" s="250">
        <v>0.14583333333333334</v>
      </c>
      <c r="CJ38" s="267" t="s">
        <v>666</v>
      </c>
      <c r="CK38" s="238">
        <v>0.1111111111111111</v>
      </c>
      <c r="CL38" s="2" t="s">
        <v>605</v>
      </c>
      <c r="CM38" s="250">
        <v>0.14583333333333334</v>
      </c>
      <c r="CN38" s="251" t="str">
        <f t="shared" si="3"/>
        <v>BNE-ZQN</v>
      </c>
      <c r="CO38" s="252">
        <f t="shared" si="4"/>
        <v>0.14583333333333334</v>
      </c>
      <c r="CP38" s="2" t="s">
        <v>475</v>
      </c>
      <c r="CQ38" s="250">
        <v>5.9027777777777776E-2</v>
      </c>
      <c r="CR38" s="267" t="s">
        <v>703</v>
      </c>
      <c r="CS38" s="238">
        <v>8.3333333333333329E-2</v>
      </c>
      <c r="CT38" s="2" t="s">
        <v>703</v>
      </c>
      <c r="CU38" s="250">
        <v>8.3333333333333329E-2</v>
      </c>
      <c r="CV38" s="2" t="s">
        <v>703</v>
      </c>
      <c r="CW38" s="250">
        <v>8.3333333333333329E-2</v>
      </c>
      <c r="CX38" s="267" t="s">
        <v>703</v>
      </c>
      <c r="CY38" s="238">
        <v>8.3333333333333329E-2</v>
      </c>
      <c r="CZ38" s="267" t="s">
        <v>703</v>
      </c>
      <c r="DA38" s="238">
        <v>8.3333333333333329E-2</v>
      </c>
      <c r="DB38" s="2" t="s">
        <v>575</v>
      </c>
      <c r="DC38" s="250">
        <v>9.0277777777777776E-2</v>
      </c>
      <c r="DD38" s="267" t="s">
        <v>666</v>
      </c>
      <c r="DE38" s="238">
        <v>0.1111111111111111</v>
      </c>
      <c r="DF38" s="2" t="s">
        <v>594</v>
      </c>
      <c r="DG38" s="250">
        <v>0.24652777777777779</v>
      </c>
      <c r="DH38" s="2" t="s">
        <v>467</v>
      </c>
      <c r="DI38" s="250">
        <v>6.5972222222222224E-2</v>
      </c>
      <c r="DJ38" s="2" t="s">
        <v>613</v>
      </c>
      <c r="DK38" s="250">
        <v>5.5555555555555552E-2</v>
      </c>
      <c r="DL38" s="350" t="s">
        <v>575</v>
      </c>
      <c r="DM38" s="351">
        <v>9.0277777777777776E-2</v>
      </c>
      <c r="DN38" s="348" t="s">
        <v>613</v>
      </c>
      <c r="DO38" s="349">
        <v>5.5555555555555552E-2</v>
      </c>
      <c r="DP38" s="251" t="str">
        <f t="shared" si="5"/>
        <v>BNE-ROK</v>
      </c>
      <c r="DQ38" s="252">
        <f t="shared" si="6"/>
        <v>5.5555555555555552E-2</v>
      </c>
      <c r="DR38" s="251" t="str">
        <f t="shared" si="7"/>
        <v>BNE-ROK</v>
      </c>
      <c r="DS38" s="252">
        <f t="shared" si="8"/>
        <v>5.5555555555555552E-2</v>
      </c>
      <c r="DT38" s="251" t="str">
        <f t="shared" si="9"/>
        <v>BNE-ROK</v>
      </c>
      <c r="DU38" s="252">
        <f t="shared" si="10"/>
        <v>5.5555555555555552E-2</v>
      </c>
      <c r="DV38" s="251" t="str">
        <f t="shared" si="11"/>
        <v>BNE-ROK</v>
      </c>
      <c r="DW38" s="252">
        <f t="shared" si="12"/>
        <v>5.5555555555555552E-2</v>
      </c>
      <c r="DX38" s="251" t="str">
        <f t="shared" si="13"/>
        <v>BNE-ROK</v>
      </c>
      <c r="DY38" s="252">
        <f t="shared" si="14"/>
        <v>5.5555555555555552E-2</v>
      </c>
      <c r="DZ38" s="251" t="str">
        <f t="shared" si="15"/>
        <v>BNE-ROK</v>
      </c>
      <c r="EA38" s="252">
        <f t="shared" si="16"/>
        <v>5.5555555555555552E-2</v>
      </c>
      <c r="EB38" s="251" t="str">
        <f t="shared" si="17"/>
        <v>BNE-ROK</v>
      </c>
      <c r="EC38" s="252">
        <f t="shared" si="18"/>
        <v>5.5555555555555552E-2</v>
      </c>
    </row>
    <row r="39" spans="2:133">
      <c r="B39" s="2" t="s">
        <v>860</v>
      </c>
      <c r="C39" s="37">
        <f t="shared" si="21"/>
        <v>44271</v>
      </c>
      <c r="D39" s="37">
        <f t="shared" si="22"/>
        <v>44298</v>
      </c>
      <c r="E39" s="37">
        <v>45400</v>
      </c>
      <c r="F39" s="37" t="s">
        <v>116</v>
      </c>
      <c r="G39" s="37" t="s">
        <v>116</v>
      </c>
      <c r="H39" s="37" t="s">
        <v>116</v>
      </c>
      <c r="I39" s="37" t="s">
        <v>116</v>
      </c>
      <c r="J39" s="37" t="s">
        <v>116</v>
      </c>
      <c r="K39" s="37" t="s">
        <v>116</v>
      </c>
      <c r="L39" s="2" t="s">
        <v>847</v>
      </c>
      <c r="M39" s="12"/>
      <c r="N39" s="400"/>
      <c r="O39" s="400"/>
      <c r="P39" s="400"/>
      <c r="Q39" s="400"/>
      <c r="R39" s="400"/>
      <c r="S39" s="400"/>
      <c r="T39" s="12"/>
      <c r="U39" s="12"/>
      <c r="V39" s="12"/>
      <c r="W39" s="12"/>
      <c r="X39" s="12"/>
      <c r="Y39" s="12"/>
      <c r="Z39" s="12"/>
      <c r="AA39" s="20"/>
      <c r="AB39" s="20"/>
      <c r="AC39" s="12"/>
      <c r="AD39" s="12"/>
      <c r="AE39" s="12"/>
      <c r="AF39" s="12"/>
      <c r="AG39" s="12"/>
      <c r="AH39" s="12"/>
      <c r="AI39" s="12"/>
      <c r="AJ39" s="12"/>
      <c r="AK39" s="3">
        <v>2.36111111111111E-2</v>
      </c>
      <c r="AL39" s="3">
        <v>0.118055555555556</v>
      </c>
      <c r="AM39" s="224">
        <v>2.36111111111111E-2</v>
      </c>
      <c r="AN39" s="224">
        <v>0.118055555555556</v>
      </c>
      <c r="AO39" s="72"/>
      <c r="AQ39" s="3">
        <v>0.180555555555556</v>
      </c>
      <c r="AR39" s="3">
        <v>8.6111111111110999E-2</v>
      </c>
      <c r="AS39" s="3">
        <v>0.149305555555556</v>
      </c>
      <c r="AT39" s="3">
        <v>4.4444444444444599E-2</v>
      </c>
      <c r="AU39" s="3">
        <v>2.36111111111111E-2</v>
      </c>
      <c r="AV39" s="72"/>
      <c r="AW39" s="72"/>
      <c r="BA39" s="2" t="s">
        <v>25</v>
      </c>
      <c r="BB39" s="15" t="s">
        <v>332</v>
      </c>
      <c r="BC39" s="71">
        <v>0.41666666666666669</v>
      </c>
      <c r="BD39" s="71"/>
      <c r="BE39" s="15"/>
      <c r="BF39" s="15"/>
      <c r="BH39" s="2" t="s">
        <v>442</v>
      </c>
      <c r="BI39" s="250">
        <v>4.8611111111111112E-2</v>
      </c>
      <c r="BJ39" s="2" t="s">
        <v>442</v>
      </c>
      <c r="BK39" s="250">
        <v>4.8611111111111112E-2</v>
      </c>
      <c r="BL39" s="2" t="s">
        <v>442</v>
      </c>
      <c r="BM39" s="250">
        <v>4.8611111111111112E-2</v>
      </c>
      <c r="BN39" s="2" t="s">
        <v>442</v>
      </c>
      <c r="BO39" s="250">
        <v>4.8611111111111112E-2</v>
      </c>
      <c r="BP39" s="2" t="s">
        <v>442</v>
      </c>
      <c r="BQ39" s="250">
        <v>4.8611111111111112E-2</v>
      </c>
      <c r="BR39" s="2" t="s">
        <v>442</v>
      </c>
      <c r="BS39" s="250">
        <v>4.8611111111111112E-2</v>
      </c>
      <c r="BT39" s="2" t="s">
        <v>572</v>
      </c>
      <c r="BU39" s="250">
        <v>6.9444444444444448E-2</v>
      </c>
      <c r="BV39" s="2" t="s">
        <v>483</v>
      </c>
      <c r="BW39" s="250">
        <v>7.2916666666666671E-2</v>
      </c>
      <c r="BX39" s="2" t="s">
        <v>646</v>
      </c>
      <c r="BY39" s="250">
        <v>2.7777777777777776E-2</v>
      </c>
      <c r="BZ39" s="267" t="s">
        <v>605</v>
      </c>
      <c r="CA39" s="238">
        <v>0.14583333333333334</v>
      </c>
      <c r="CB39" s="267" t="s">
        <v>575</v>
      </c>
      <c r="CC39" s="238">
        <v>9.0277777777777776E-2</v>
      </c>
      <c r="CD39" s="267" t="s">
        <v>646</v>
      </c>
      <c r="CE39" s="238">
        <v>2.7777777777777776E-2</v>
      </c>
      <c r="CF39" s="267" t="s">
        <v>605</v>
      </c>
      <c r="CG39" s="238">
        <v>0.14583333333333334</v>
      </c>
      <c r="CH39" s="2" t="s">
        <v>475</v>
      </c>
      <c r="CI39" s="250">
        <v>5.5555555555555552E-2</v>
      </c>
      <c r="CJ39" s="267" t="s">
        <v>605</v>
      </c>
      <c r="CK39" s="238">
        <v>0.14583333333333334</v>
      </c>
      <c r="CL39" s="2" t="s">
        <v>475</v>
      </c>
      <c r="CM39" s="250">
        <v>5.5555555555555552E-2</v>
      </c>
      <c r="CN39" s="251" t="str">
        <f t="shared" si="3"/>
        <v>BNK-SYD</v>
      </c>
      <c r="CO39" s="252">
        <f t="shared" si="4"/>
        <v>5.5555555555555552E-2</v>
      </c>
      <c r="CP39" s="2" t="s">
        <v>703</v>
      </c>
      <c r="CQ39" s="250">
        <v>8.3333333333333329E-2</v>
      </c>
      <c r="CR39" s="267" t="s">
        <v>793</v>
      </c>
      <c r="CS39" s="238">
        <v>8.3333333333333329E-2</v>
      </c>
      <c r="CT39" s="2" t="s">
        <v>793</v>
      </c>
      <c r="CU39" s="250">
        <v>8.3333333333333329E-2</v>
      </c>
      <c r="CV39" s="2" t="s">
        <v>793</v>
      </c>
      <c r="CW39" s="250">
        <v>8.3333333333333329E-2</v>
      </c>
      <c r="CX39" s="267" t="s">
        <v>793</v>
      </c>
      <c r="CY39" s="238">
        <v>8.3333333333333329E-2</v>
      </c>
      <c r="CZ39" s="267" t="s">
        <v>819</v>
      </c>
      <c r="DA39" s="238">
        <v>9.0277777777777776E-2</v>
      </c>
      <c r="DB39" s="2" t="s">
        <v>666</v>
      </c>
      <c r="DC39" s="250">
        <v>0.1111111111111111</v>
      </c>
      <c r="DD39" s="267" t="s">
        <v>605</v>
      </c>
      <c r="DE39" s="238">
        <v>0.1423611111111111</v>
      </c>
      <c r="DF39" s="2" t="s">
        <v>592</v>
      </c>
      <c r="DG39" s="250">
        <v>7.6388888888888895E-2</v>
      </c>
      <c r="DH39" s="2" t="s">
        <v>575</v>
      </c>
      <c r="DI39" s="250">
        <v>9.0277777777777776E-2</v>
      </c>
      <c r="DJ39" s="2" t="s">
        <v>467</v>
      </c>
      <c r="DK39" s="250">
        <v>6.5972222222222224E-2</v>
      </c>
      <c r="DL39" s="350" t="s">
        <v>666</v>
      </c>
      <c r="DM39" s="351">
        <v>0.1111111111111111</v>
      </c>
      <c r="DN39" s="348" t="s">
        <v>467</v>
      </c>
      <c r="DO39" s="349">
        <v>6.5972222222222224E-2</v>
      </c>
      <c r="DP39" s="251" t="str">
        <f t="shared" si="5"/>
        <v>BNE-SYD</v>
      </c>
      <c r="DQ39" s="252">
        <f t="shared" si="6"/>
        <v>6.5972222222222224E-2</v>
      </c>
      <c r="DR39" s="251" t="str">
        <f t="shared" si="7"/>
        <v>BNE-SYD</v>
      </c>
      <c r="DS39" s="252">
        <f t="shared" si="8"/>
        <v>6.5972222222222224E-2</v>
      </c>
      <c r="DT39" s="251" t="str">
        <f t="shared" si="9"/>
        <v>BNE-SYD</v>
      </c>
      <c r="DU39" s="252">
        <f t="shared" si="10"/>
        <v>6.5972222222222224E-2</v>
      </c>
      <c r="DV39" s="251" t="str">
        <f t="shared" si="11"/>
        <v>BNE-SYD</v>
      </c>
      <c r="DW39" s="252">
        <f t="shared" si="12"/>
        <v>6.5972222222222224E-2</v>
      </c>
      <c r="DX39" s="251" t="str">
        <f t="shared" si="13"/>
        <v>BNE-SYD</v>
      </c>
      <c r="DY39" s="252">
        <f t="shared" si="14"/>
        <v>6.5972222222222224E-2</v>
      </c>
      <c r="DZ39" s="251" t="str">
        <f t="shared" si="15"/>
        <v>BNE-SYD</v>
      </c>
      <c r="EA39" s="252">
        <f t="shared" si="16"/>
        <v>6.5972222222222224E-2</v>
      </c>
      <c r="EB39" s="251" t="str">
        <f t="shared" si="17"/>
        <v>BNE-SYD</v>
      </c>
      <c r="EC39" s="252">
        <f t="shared" si="18"/>
        <v>6.5972222222222224E-2</v>
      </c>
    </row>
    <row r="40" spans="2:133">
      <c r="B40" s="2" t="s">
        <v>859</v>
      </c>
      <c r="C40" s="37">
        <f t="shared" si="21"/>
        <v>44299</v>
      </c>
      <c r="D40" s="37">
        <f t="shared" si="22"/>
        <v>44326</v>
      </c>
      <c r="E40" s="37">
        <v>45401</v>
      </c>
      <c r="F40" s="37" t="s">
        <v>116</v>
      </c>
      <c r="G40" s="37" t="s">
        <v>116</v>
      </c>
      <c r="H40" s="37" t="s">
        <v>116</v>
      </c>
      <c r="I40" s="37" t="s">
        <v>116</v>
      </c>
      <c r="J40" s="37" t="s">
        <v>116</v>
      </c>
      <c r="K40" s="37" t="s">
        <v>116</v>
      </c>
      <c r="L40" s="2" t="s">
        <v>848</v>
      </c>
      <c r="M40" s="12"/>
      <c r="N40" s="400"/>
      <c r="O40" s="400"/>
      <c r="P40" s="400"/>
      <c r="Q40" s="400"/>
      <c r="R40" s="400"/>
      <c r="S40" s="400"/>
      <c r="T40" s="12"/>
      <c r="U40" s="12"/>
      <c r="V40" s="12"/>
      <c r="W40" s="12"/>
      <c r="X40" s="12"/>
      <c r="Y40" s="12"/>
      <c r="Z40" s="12"/>
      <c r="AA40" s="12"/>
      <c r="AB40" s="12"/>
      <c r="AC40" s="12"/>
      <c r="AD40" s="12"/>
      <c r="AE40" s="12"/>
      <c r="AF40" s="12"/>
      <c r="AG40" s="12"/>
      <c r="AH40" s="12"/>
      <c r="AI40" s="12"/>
      <c r="AJ40" s="12"/>
      <c r="AK40" s="3">
        <v>2.4305555555555601E-2</v>
      </c>
      <c r="AL40" s="3">
        <v>0.121527777777778</v>
      </c>
      <c r="AM40" s="224">
        <v>2.4305555555555601E-2</v>
      </c>
      <c r="AN40" s="224">
        <v>0.121527777777778</v>
      </c>
      <c r="AO40" s="72"/>
      <c r="AQ40" s="3">
        <v>0.18402777777777801</v>
      </c>
      <c r="AR40" s="3">
        <v>8.6805555555555497E-2</v>
      </c>
      <c r="AS40" s="3">
        <v>0.15277777777777801</v>
      </c>
      <c r="AT40" s="3">
        <v>4.5138888888888999E-2</v>
      </c>
      <c r="AU40" s="3">
        <v>2.4305555555555601E-2</v>
      </c>
      <c r="AV40" s="72"/>
      <c r="AW40" s="72"/>
      <c r="BA40" s="2" t="s">
        <v>91</v>
      </c>
      <c r="BB40" s="15" t="s">
        <v>333</v>
      </c>
      <c r="BC40" s="71">
        <v>0.41666666666666669</v>
      </c>
      <c r="BD40" s="71"/>
      <c r="BE40" s="15"/>
      <c r="BF40" s="15"/>
      <c r="BH40" s="2" t="s">
        <v>566</v>
      </c>
      <c r="BI40" s="250">
        <v>6.5972222222222224E-2</v>
      </c>
      <c r="BJ40" s="2" t="s">
        <v>566</v>
      </c>
      <c r="BK40" s="250">
        <v>6.5972222222222224E-2</v>
      </c>
      <c r="BL40" s="2" t="s">
        <v>566</v>
      </c>
      <c r="BM40" s="250">
        <v>6.5972222222222224E-2</v>
      </c>
      <c r="BN40" s="2" t="s">
        <v>566</v>
      </c>
      <c r="BO40" s="250">
        <v>6.5972222222222224E-2</v>
      </c>
      <c r="BP40" s="2" t="s">
        <v>566</v>
      </c>
      <c r="BQ40" s="250">
        <v>6.5972222222222224E-2</v>
      </c>
      <c r="BR40" s="2" t="s">
        <v>566</v>
      </c>
      <c r="BS40" s="250">
        <v>6.5972222222222224E-2</v>
      </c>
      <c r="BT40" s="2" t="s">
        <v>442</v>
      </c>
      <c r="BU40" s="250">
        <v>4.8611111111111112E-2</v>
      </c>
      <c r="BV40" s="2" t="s">
        <v>572</v>
      </c>
      <c r="BW40" s="250">
        <v>6.9444444444444448E-2</v>
      </c>
      <c r="BX40" s="2" t="s">
        <v>652</v>
      </c>
      <c r="BY40" s="250">
        <v>8.3333333333333329E-2</v>
      </c>
      <c r="BZ40" s="267" t="s">
        <v>475</v>
      </c>
      <c r="CA40" s="238">
        <v>5.9027777777777776E-2</v>
      </c>
      <c r="CB40" s="267" t="s">
        <v>666</v>
      </c>
      <c r="CC40" s="238">
        <v>0.1111111111111111</v>
      </c>
      <c r="CD40" s="267" t="s">
        <v>697</v>
      </c>
      <c r="CE40" s="238">
        <v>8.3333333333333329E-2</v>
      </c>
      <c r="CF40" s="267" t="s">
        <v>475</v>
      </c>
      <c r="CG40" s="238">
        <v>5.5555555555555552E-2</v>
      </c>
      <c r="CH40" s="2" t="s">
        <v>703</v>
      </c>
      <c r="CI40" s="250">
        <v>8.3333333333333329E-2</v>
      </c>
      <c r="CJ40" s="267" t="s">
        <v>475</v>
      </c>
      <c r="CK40" s="238">
        <v>5.5555555555555552E-2</v>
      </c>
      <c r="CL40" s="2" t="s">
        <v>703</v>
      </c>
      <c r="CM40" s="250">
        <v>8.3333333333333329E-2</v>
      </c>
      <c r="CN40" s="251" t="str">
        <f t="shared" si="3"/>
        <v>BQB-BYP</v>
      </c>
      <c r="CO40" s="252">
        <f t="shared" si="4"/>
        <v>8.3333333333333329E-2</v>
      </c>
      <c r="CP40" s="2" t="s">
        <v>793</v>
      </c>
      <c r="CQ40" s="250">
        <v>8.3333333333333329E-2</v>
      </c>
      <c r="CR40" s="267" t="s">
        <v>819</v>
      </c>
      <c r="CS40" s="238">
        <v>9.0277777777777776E-2</v>
      </c>
      <c r="CT40" s="2" t="s">
        <v>819</v>
      </c>
      <c r="CU40" s="250">
        <v>9.0277777777777776E-2</v>
      </c>
      <c r="CV40" s="2" t="s">
        <v>819</v>
      </c>
      <c r="CW40" s="250">
        <v>9.0277777777777776E-2</v>
      </c>
      <c r="CX40" s="267" t="s">
        <v>819</v>
      </c>
      <c r="CY40" s="238">
        <v>9.0277777777777776E-2</v>
      </c>
      <c r="CZ40" s="267" t="s">
        <v>646</v>
      </c>
      <c r="DA40" s="238">
        <v>2.7777777777777776E-2</v>
      </c>
      <c r="DB40" s="2" t="s">
        <v>605</v>
      </c>
      <c r="DC40" s="250">
        <v>0.1423611111111111</v>
      </c>
      <c r="DD40" s="267" t="s">
        <v>475</v>
      </c>
      <c r="DE40" s="238">
        <v>5.5555555555555552E-2</v>
      </c>
      <c r="DF40" s="2" t="s">
        <v>613</v>
      </c>
      <c r="DG40" s="250">
        <v>5.5555555555555552E-2</v>
      </c>
      <c r="DH40" s="2" t="s">
        <v>666</v>
      </c>
      <c r="DI40" s="250">
        <v>0.1111111111111111</v>
      </c>
      <c r="DJ40" s="2" t="s">
        <v>575</v>
      </c>
      <c r="DK40" s="250">
        <v>9.0277777777777776E-2</v>
      </c>
      <c r="DL40" s="350" t="s">
        <v>605</v>
      </c>
      <c r="DM40" s="351">
        <v>0.14583333333333334</v>
      </c>
      <c r="DN40" s="348" t="s">
        <v>575</v>
      </c>
      <c r="DO40" s="349">
        <v>9.0277777777777776E-2</v>
      </c>
      <c r="DP40" s="251" t="str">
        <f t="shared" si="5"/>
        <v>BNE-TSV</v>
      </c>
      <c r="DQ40" s="252">
        <f t="shared" si="6"/>
        <v>9.0277777777777776E-2</v>
      </c>
      <c r="DR40" s="251" t="str">
        <f t="shared" si="7"/>
        <v>BNE-TSV</v>
      </c>
      <c r="DS40" s="252">
        <f t="shared" si="8"/>
        <v>9.0277777777777776E-2</v>
      </c>
      <c r="DT40" s="251" t="str">
        <f t="shared" si="9"/>
        <v>BNE-TSV</v>
      </c>
      <c r="DU40" s="252">
        <f t="shared" si="10"/>
        <v>9.0277777777777776E-2</v>
      </c>
      <c r="DV40" s="251" t="str">
        <f t="shared" si="11"/>
        <v>BNE-TSV</v>
      </c>
      <c r="DW40" s="252">
        <f t="shared" si="12"/>
        <v>9.0277777777777776E-2</v>
      </c>
      <c r="DX40" s="251" t="str">
        <f t="shared" si="13"/>
        <v>BNE-TSV</v>
      </c>
      <c r="DY40" s="252">
        <f t="shared" si="14"/>
        <v>9.0277777777777776E-2</v>
      </c>
      <c r="DZ40" s="251" t="str">
        <f t="shared" si="15"/>
        <v>BNE-TSV</v>
      </c>
      <c r="EA40" s="252">
        <f t="shared" si="16"/>
        <v>9.0277777777777776E-2</v>
      </c>
      <c r="EB40" s="251" t="str">
        <f t="shared" si="17"/>
        <v>BNE-TSV</v>
      </c>
      <c r="EC40" s="252">
        <f t="shared" si="18"/>
        <v>9.0277777777777776E-2</v>
      </c>
    </row>
    <row r="41" spans="2:133">
      <c r="B41" s="2" t="s">
        <v>861</v>
      </c>
      <c r="C41" s="37">
        <f t="shared" si="21"/>
        <v>44327</v>
      </c>
      <c r="D41" s="37">
        <f t="shared" si="22"/>
        <v>44354</v>
      </c>
      <c r="E41" s="37">
        <v>45402</v>
      </c>
      <c r="F41" s="37" t="s">
        <v>116</v>
      </c>
      <c r="G41" s="37" t="s">
        <v>116</v>
      </c>
      <c r="H41" s="37" t="s">
        <v>116</v>
      </c>
      <c r="I41" s="37" t="s">
        <v>116</v>
      </c>
      <c r="J41" s="37" t="s">
        <v>116</v>
      </c>
      <c r="K41" s="37" t="s">
        <v>116</v>
      </c>
      <c r="L41" s="2" t="s">
        <v>849</v>
      </c>
      <c r="M41" s="12"/>
      <c r="N41" s="400" t="s">
        <v>644</v>
      </c>
      <c r="O41" s="400"/>
      <c r="P41" s="400"/>
      <c r="Q41" s="400"/>
      <c r="R41" s="400"/>
      <c r="S41" s="400"/>
      <c r="T41" s="12"/>
      <c r="U41" s="12"/>
      <c r="V41" s="12"/>
      <c r="W41" s="12"/>
      <c r="X41" s="12"/>
      <c r="Y41" s="12"/>
      <c r="Z41" s="12"/>
      <c r="AA41" s="12"/>
      <c r="AB41" s="12"/>
      <c r="AC41" s="12"/>
      <c r="AD41" s="12"/>
      <c r="AE41" s="12"/>
      <c r="AF41" s="12"/>
      <c r="AG41" s="12"/>
      <c r="AH41" s="12"/>
      <c r="AI41" s="12"/>
      <c r="AJ41" s="12"/>
      <c r="AK41" s="3">
        <v>2.5000000000000001E-2</v>
      </c>
      <c r="AL41" s="3">
        <v>0.125</v>
      </c>
      <c r="AM41" s="224">
        <v>2.5000000000000001E-2</v>
      </c>
      <c r="AN41" s="224">
        <v>0.125</v>
      </c>
      <c r="AO41" s="72"/>
      <c r="AQ41" s="3">
        <v>0.1875</v>
      </c>
      <c r="AR41" s="3">
        <v>8.7499999999999897E-2</v>
      </c>
      <c r="AS41" s="3">
        <v>0.15625</v>
      </c>
      <c r="AT41" s="3">
        <v>4.5833333333333497E-2</v>
      </c>
      <c r="AU41" s="3">
        <v>2.5000000000000001E-2</v>
      </c>
      <c r="AV41" s="72"/>
      <c r="AW41" s="72"/>
      <c r="BA41" s="2" t="s">
        <v>27</v>
      </c>
      <c r="BB41" s="15" t="s">
        <v>350</v>
      </c>
      <c r="BC41" s="71">
        <v>0.41666666666666669</v>
      </c>
      <c r="BD41" s="71"/>
      <c r="BE41" s="15"/>
      <c r="BF41" s="15"/>
      <c r="BH41" s="2" t="s">
        <v>469</v>
      </c>
      <c r="BI41" s="250">
        <v>0.13541666666666666</v>
      </c>
      <c r="BJ41" s="2" t="s">
        <v>469</v>
      </c>
      <c r="BK41" s="250">
        <v>0.13541666666666666</v>
      </c>
      <c r="BL41" s="2" t="s">
        <v>469</v>
      </c>
      <c r="BM41" s="250">
        <v>0.13541666666666666</v>
      </c>
      <c r="BN41" s="2" t="s">
        <v>469</v>
      </c>
      <c r="BO41" s="250">
        <v>0.13541666666666666</v>
      </c>
      <c r="BP41" s="2" t="s">
        <v>469</v>
      </c>
      <c r="BQ41" s="250">
        <v>0.13541666666666666</v>
      </c>
      <c r="BR41" s="2" t="s">
        <v>469</v>
      </c>
      <c r="BS41" s="250">
        <v>0.13541666666666666</v>
      </c>
      <c r="BT41" s="2" t="s">
        <v>566</v>
      </c>
      <c r="BU41" s="250">
        <v>6.5972222222222224E-2</v>
      </c>
      <c r="BV41" s="2" t="s">
        <v>442</v>
      </c>
      <c r="BW41" s="250">
        <v>4.8611111111111112E-2</v>
      </c>
      <c r="BX41" s="2" t="s">
        <v>483</v>
      </c>
      <c r="BY41" s="250">
        <v>7.2916666666666671E-2</v>
      </c>
      <c r="BZ41" s="267" t="s">
        <v>646</v>
      </c>
      <c r="CA41" s="238">
        <v>2.7777777777777776E-2</v>
      </c>
      <c r="CB41" s="267" t="s">
        <v>605</v>
      </c>
      <c r="CC41" s="238">
        <v>0.14583333333333334</v>
      </c>
      <c r="CD41" s="267" t="s">
        <v>687</v>
      </c>
      <c r="CE41" s="238">
        <v>7.6388888888888895E-2</v>
      </c>
      <c r="CF41" s="267" t="s">
        <v>703</v>
      </c>
      <c r="CG41" s="238">
        <v>8.3333333333333329E-2</v>
      </c>
      <c r="CH41" s="2" t="s">
        <v>646</v>
      </c>
      <c r="CI41" s="250">
        <v>2.7777777777777776E-2</v>
      </c>
      <c r="CJ41" s="267" t="s">
        <v>703</v>
      </c>
      <c r="CK41" s="238">
        <v>8.3333333333333329E-2</v>
      </c>
      <c r="CL41" s="2" t="s">
        <v>793</v>
      </c>
      <c r="CM41" s="250">
        <v>8.3333333333333329E-2</v>
      </c>
      <c r="CN41" s="251" t="str">
        <f t="shared" si="3"/>
        <v>BQB-OCM</v>
      </c>
      <c r="CO41" s="252">
        <f t="shared" si="4"/>
        <v>8.3333333333333329E-2</v>
      </c>
      <c r="CP41" s="2" t="s">
        <v>819</v>
      </c>
      <c r="CQ41" s="250">
        <v>9.0277777777777776E-2</v>
      </c>
      <c r="CR41" s="267" t="s">
        <v>646</v>
      </c>
      <c r="CS41" s="238">
        <v>2.7777777777777776E-2</v>
      </c>
      <c r="CT41" s="2" t="s">
        <v>646</v>
      </c>
      <c r="CU41" s="250">
        <v>2.7777777777777776E-2</v>
      </c>
      <c r="CV41" s="2" t="s">
        <v>646</v>
      </c>
      <c r="CW41" s="250">
        <v>2.7777777777777776E-2</v>
      </c>
      <c r="CX41" s="267" t="s">
        <v>646</v>
      </c>
      <c r="CY41" s="238">
        <v>2.7777777777777776E-2</v>
      </c>
      <c r="CZ41" s="267" t="s">
        <v>652</v>
      </c>
      <c r="DA41" s="238">
        <v>8.3333333333333329E-2</v>
      </c>
      <c r="DB41" s="2" t="s">
        <v>475</v>
      </c>
      <c r="DC41" s="250">
        <v>5.5555555555555552E-2</v>
      </c>
      <c r="DD41" s="267" t="s">
        <v>703</v>
      </c>
      <c r="DE41" s="238">
        <v>8.3333333333333329E-2</v>
      </c>
      <c r="DF41" s="2" t="s">
        <v>467</v>
      </c>
      <c r="DG41" s="250">
        <v>6.5972222222222224E-2</v>
      </c>
      <c r="DH41" s="2" t="s">
        <v>605</v>
      </c>
      <c r="DI41" s="250">
        <v>0.14583333333333334</v>
      </c>
      <c r="DJ41" s="2" t="s">
        <v>666</v>
      </c>
      <c r="DK41" s="250">
        <v>0.1111111111111111</v>
      </c>
      <c r="DL41" s="350" t="s">
        <v>475</v>
      </c>
      <c r="DM41" s="351">
        <v>5.5555555555555552E-2</v>
      </c>
      <c r="DN41" s="348" t="s">
        <v>666</v>
      </c>
      <c r="DO41" s="349">
        <v>0.1111111111111111</v>
      </c>
      <c r="DP41" s="251" t="str">
        <f t="shared" si="5"/>
        <v>BNE-VLI</v>
      </c>
      <c r="DQ41" s="252">
        <f t="shared" si="6"/>
        <v>0.1111111111111111</v>
      </c>
      <c r="DR41" s="251" t="str">
        <f t="shared" si="7"/>
        <v>BNE-VLI</v>
      </c>
      <c r="DS41" s="252">
        <f t="shared" si="8"/>
        <v>0.1111111111111111</v>
      </c>
      <c r="DT41" s="251" t="str">
        <f t="shared" si="9"/>
        <v>BNE-VLI</v>
      </c>
      <c r="DU41" s="252">
        <f t="shared" si="10"/>
        <v>0.1111111111111111</v>
      </c>
      <c r="DV41" s="251" t="str">
        <f t="shared" si="11"/>
        <v>BNE-VLI</v>
      </c>
      <c r="DW41" s="252">
        <f t="shared" si="12"/>
        <v>0.1111111111111111</v>
      </c>
      <c r="DX41" s="251" t="str">
        <f t="shared" si="13"/>
        <v>BNE-VLI</v>
      </c>
      <c r="DY41" s="252">
        <f t="shared" si="14"/>
        <v>0.1111111111111111</v>
      </c>
      <c r="DZ41" s="251" t="str">
        <f t="shared" si="15"/>
        <v>BNE-VLI</v>
      </c>
      <c r="EA41" s="252">
        <f t="shared" si="16"/>
        <v>0.1111111111111111</v>
      </c>
      <c r="EB41" s="251" t="str">
        <f t="shared" si="17"/>
        <v>BNE-VLI</v>
      </c>
      <c r="EC41" s="252">
        <f t="shared" si="18"/>
        <v>0.1111111111111111</v>
      </c>
    </row>
    <row r="42" spans="2:133">
      <c r="B42" s="2" t="s">
        <v>862</v>
      </c>
      <c r="C42" s="37">
        <f t="shared" si="21"/>
        <v>44355</v>
      </c>
      <c r="D42" s="37">
        <f t="shared" si="22"/>
        <v>44382</v>
      </c>
      <c r="E42" s="37">
        <v>45403</v>
      </c>
      <c r="F42" s="37" t="s">
        <v>116</v>
      </c>
      <c r="G42" s="37" t="s">
        <v>116</v>
      </c>
      <c r="H42" s="37" t="s">
        <v>116</v>
      </c>
      <c r="I42" s="37" t="s">
        <v>116</v>
      </c>
      <c r="J42" s="37" t="s">
        <v>116</v>
      </c>
      <c r="K42" s="37" t="s">
        <v>116</v>
      </c>
      <c r="L42" s="2" t="s">
        <v>850</v>
      </c>
      <c r="M42" s="12"/>
      <c r="N42" s="400"/>
      <c r="O42" s="400"/>
      <c r="P42" s="400"/>
      <c r="Q42" s="400"/>
      <c r="R42" s="400"/>
      <c r="S42" s="400"/>
      <c r="T42" s="12"/>
      <c r="U42" s="12"/>
      <c r="V42" s="12"/>
      <c r="W42" s="12"/>
      <c r="X42" s="12"/>
      <c r="Y42" s="12"/>
      <c r="Z42" s="12"/>
      <c r="AA42" s="12"/>
      <c r="AB42" s="12"/>
      <c r="AC42" s="12"/>
      <c r="AD42" s="12"/>
      <c r="AE42" s="12"/>
      <c r="AF42" s="12"/>
      <c r="AG42" s="12"/>
      <c r="AH42" s="12"/>
      <c r="AI42" s="12"/>
      <c r="AJ42" s="12"/>
      <c r="AK42" s="3">
        <v>2.5694444444444402E-2</v>
      </c>
      <c r="AL42" s="3">
        <v>0.12847222222222199</v>
      </c>
      <c r="AM42" s="224">
        <v>2.5694444444444402E-2</v>
      </c>
      <c r="AN42" s="224">
        <v>0.12847222222222199</v>
      </c>
      <c r="AO42" s="72"/>
      <c r="AQ42" s="3">
        <v>0.19097222222222199</v>
      </c>
      <c r="AR42" s="3">
        <v>8.8194444444444395E-2</v>
      </c>
      <c r="AS42" s="3">
        <v>0.15972222222222199</v>
      </c>
      <c r="AT42" s="3">
        <v>4.6527777777777897E-2</v>
      </c>
      <c r="AU42" s="3">
        <v>2.5694444444444402E-2</v>
      </c>
      <c r="AV42" s="72"/>
      <c r="AW42" s="72"/>
      <c r="BA42" s="2" t="s">
        <v>69</v>
      </c>
      <c r="BB42" s="15" t="s">
        <v>337</v>
      </c>
      <c r="BC42" s="71">
        <v>0.5</v>
      </c>
      <c r="BD42" s="71">
        <v>0.54166666666666663</v>
      </c>
      <c r="BE42" s="15"/>
      <c r="BF42" s="2" t="s">
        <v>391</v>
      </c>
      <c r="BH42" s="2" t="s">
        <v>574</v>
      </c>
      <c r="BI42" s="250">
        <v>9.7222222222222224E-2</v>
      </c>
      <c r="BJ42" s="2" t="s">
        <v>574</v>
      </c>
      <c r="BK42" s="250">
        <v>9.7222222222222224E-2</v>
      </c>
      <c r="BL42" s="2" t="s">
        <v>574</v>
      </c>
      <c r="BM42" s="250">
        <v>9.7222222222222224E-2</v>
      </c>
      <c r="BN42" s="2" t="s">
        <v>574</v>
      </c>
      <c r="BO42" s="250">
        <v>9.7222222222222224E-2</v>
      </c>
      <c r="BP42" s="2" t="s">
        <v>574</v>
      </c>
      <c r="BQ42" s="250">
        <v>9.7222222222222224E-2</v>
      </c>
      <c r="BR42" s="2" t="s">
        <v>574</v>
      </c>
      <c r="BS42" s="250">
        <v>9.7222222222222224E-2</v>
      </c>
      <c r="BT42" s="2" t="s">
        <v>469</v>
      </c>
      <c r="BU42" s="250">
        <v>0.13541666666666666</v>
      </c>
      <c r="BV42" s="2" t="s">
        <v>566</v>
      </c>
      <c r="BW42" s="250">
        <v>6.5972222222222224E-2</v>
      </c>
      <c r="BX42" s="2" t="s">
        <v>572</v>
      </c>
      <c r="BY42" s="250">
        <v>6.9444444444444448E-2</v>
      </c>
      <c r="BZ42" s="267" t="s">
        <v>652</v>
      </c>
      <c r="CA42" s="238">
        <v>8.3333333333333329E-2</v>
      </c>
      <c r="CB42" s="267" t="s">
        <v>475</v>
      </c>
      <c r="CC42" s="238">
        <v>5.5555555555555552E-2</v>
      </c>
      <c r="CD42" s="267" t="s">
        <v>483</v>
      </c>
      <c r="CE42" s="238">
        <v>7.6388888888888895E-2</v>
      </c>
      <c r="CF42" s="267" t="s">
        <v>646</v>
      </c>
      <c r="CG42" s="238">
        <v>2.7777777777777776E-2</v>
      </c>
      <c r="CH42" s="2" t="s">
        <v>697</v>
      </c>
      <c r="CI42" s="250">
        <v>8.3333333333333329E-2</v>
      </c>
      <c r="CJ42" s="267" t="s">
        <v>646</v>
      </c>
      <c r="CK42" s="238">
        <v>2.7777777777777776E-2</v>
      </c>
      <c r="CL42" s="2" t="s">
        <v>646</v>
      </c>
      <c r="CM42" s="250">
        <v>2.7777777777777776E-2</v>
      </c>
      <c r="CN42" s="251" t="str">
        <f t="shared" si="3"/>
        <v>BQB-PER</v>
      </c>
      <c r="CO42" s="252">
        <f t="shared" si="4"/>
        <v>2.7777777777777776E-2</v>
      </c>
      <c r="CP42" s="2" t="s">
        <v>646</v>
      </c>
      <c r="CQ42" s="250">
        <v>2.7777777777777776E-2</v>
      </c>
      <c r="CR42" s="267" t="s">
        <v>652</v>
      </c>
      <c r="CS42" s="238">
        <v>8.3333333333333329E-2</v>
      </c>
      <c r="CT42" s="2" t="s">
        <v>652</v>
      </c>
      <c r="CU42" s="250">
        <v>8.3333333333333329E-2</v>
      </c>
      <c r="CV42" s="2" t="s">
        <v>652</v>
      </c>
      <c r="CW42" s="250">
        <v>8.3333333333333329E-2</v>
      </c>
      <c r="CX42" s="267" t="s">
        <v>652</v>
      </c>
      <c r="CY42" s="238">
        <v>8.3333333333333329E-2</v>
      </c>
      <c r="CZ42" s="267" t="s">
        <v>697</v>
      </c>
      <c r="DA42" s="238">
        <v>8.3333333333333329E-2</v>
      </c>
      <c r="DB42" s="2" t="s">
        <v>703</v>
      </c>
      <c r="DC42" s="250">
        <v>8.3333333333333329E-2</v>
      </c>
      <c r="DD42" s="267" t="s">
        <v>793</v>
      </c>
      <c r="DE42" s="238">
        <v>8.3333333333333329E-2</v>
      </c>
      <c r="DF42" s="2" t="s">
        <v>575</v>
      </c>
      <c r="DG42" s="250">
        <v>9.0277777777777776E-2</v>
      </c>
      <c r="DH42" s="2" t="s">
        <v>475</v>
      </c>
      <c r="DI42" s="250">
        <v>5.5555555555555552E-2</v>
      </c>
      <c r="DJ42" s="2" t="s">
        <v>605</v>
      </c>
      <c r="DK42" s="250">
        <v>0.1423611111111111</v>
      </c>
      <c r="DL42" s="350" t="s">
        <v>703</v>
      </c>
      <c r="DM42" s="351">
        <v>8.3333333333333329E-2</v>
      </c>
      <c r="DN42" s="348" t="s">
        <v>605</v>
      </c>
      <c r="DO42" s="349">
        <v>0.14583333333333334</v>
      </c>
      <c r="DP42" s="251" t="str">
        <f t="shared" si="5"/>
        <v>BNE-ZQN</v>
      </c>
      <c r="DQ42" s="252">
        <f t="shared" si="6"/>
        <v>0.14583333333333334</v>
      </c>
      <c r="DR42" s="251" t="str">
        <f t="shared" si="7"/>
        <v>BNE-ZQN</v>
      </c>
      <c r="DS42" s="252">
        <f t="shared" si="8"/>
        <v>0.14583333333333334</v>
      </c>
      <c r="DT42" s="251" t="str">
        <f t="shared" si="9"/>
        <v>BNE-ZQN</v>
      </c>
      <c r="DU42" s="252">
        <f t="shared" si="10"/>
        <v>0.14583333333333334</v>
      </c>
      <c r="DV42" s="251" t="str">
        <f t="shared" si="11"/>
        <v>BNE-ZQN</v>
      </c>
      <c r="DW42" s="252">
        <f t="shared" si="12"/>
        <v>0.14583333333333334</v>
      </c>
      <c r="DX42" s="251" t="str">
        <f t="shared" si="13"/>
        <v>BNE-ZQN</v>
      </c>
      <c r="DY42" s="252">
        <f t="shared" si="14"/>
        <v>0.14583333333333334</v>
      </c>
      <c r="DZ42" s="251" t="str">
        <f t="shared" si="15"/>
        <v>BNE-ZQN</v>
      </c>
      <c r="EA42" s="252">
        <f t="shared" si="16"/>
        <v>0.14583333333333334</v>
      </c>
      <c r="EB42" s="251" t="str">
        <f t="shared" si="17"/>
        <v>BNE-ZQN</v>
      </c>
      <c r="EC42" s="252">
        <f t="shared" si="18"/>
        <v>0.14583333333333334</v>
      </c>
    </row>
    <row r="43" spans="2:133" ht="14.25" customHeight="1">
      <c r="B43" s="2" t="s">
        <v>863</v>
      </c>
      <c r="C43" s="37">
        <f t="shared" si="21"/>
        <v>44383</v>
      </c>
      <c r="D43" s="37">
        <f t="shared" si="22"/>
        <v>44410</v>
      </c>
      <c r="E43" s="37">
        <v>45404</v>
      </c>
      <c r="F43" s="37" t="s">
        <v>116</v>
      </c>
      <c r="G43" s="37" t="s">
        <v>116</v>
      </c>
      <c r="H43" s="37" t="s">
        <v>116</v>
      </c>
      <c r="I43" s="37" t="s">
        <v>116</v>
      </c>
      <c r="J43" s="37" t="s">
        <v>116</v>
      </c>
      <c r="K43" s="37" t="s">
        <v>116</v>
      </c>
      <c r="L43" s="2" t="s">
        <v>851</v>
      </c>
      <c r="M43" s="12"/>
      <c r="N43" s="400"/>
      <c r="O43" s="400"/>
      <c r="P43" s="400"/>
      <c r="Q43" s="400"/>
      <c r="R43" s="400"/>
      <c r="S43" s="400"/>
      <c r="T43" s="12"/>
      <c r="U43" s="12"/>
      <c r="V43" s="12"/>
      <c r="W43" s="12"/>
      <c r="X43" s="12"/>
      <c r="Y43" s="12"/>
      <c r="Z43" s="12"/>
      <c r="AA43" s="12"/>
      <c r="AB43" s="12"/>
      <c r="AC43" s="12"/>
      <c r="AD43" s="12"/>
      <c r="AE43" s="12"/>
      <c r="AF43" s="12"/>
      <c r="AG43" s="12"/>
      <c r="AH43" s="12"/>
      <c r="AI43" s="12"/>
      <c r="AJ43" s="12"/>
      <c r="AK43" s="3">
        <v>2.6388888888888899E-2</v>
      </c>
      <c r="AL43" s="3">
        <v>0.131944444444444</v>
      </c>
      <c r="AM43" s="224">
        <v>2.6388888888888899E-2</v>
      </c>
      <c r="AN43" s="224">
        <v>0.131944444444444</v>
      </c>
      <c r="AO43" s="72"/>
      <c r="AQ43" s="3">
        <v>0.194444444444445</v>
      </c>
      <c r="AR43" s="3">
        <v>8.8888888888888795E-2</v>
      </c>
      <c r="AS43" s="3">
        <v>0.163194444444444</v>
      </c>
      <c r="AT43" s="3">
        <v>4.7222222222222401E-2</v>
      </c>
      <c r="AU43" s="3">
        <v>2.6388888888888899E-2</v>
      </c>
      <c r="AV43" s="72"/>
      <c r="AW43" s="72"/>
      <c r="BA43" s="2" t="s">
        <v>42</v>
      </c>
      <c r="BB43" s="15" t="s">
        <v>339</v>
      </c>
      <c r="BC43" s="71"/>
      <c r="BD43" s="71"/>
      <c r="BE43" s="15"/>
      <c r="BF43" s="15"/>
      <c r="BH43" s="2" t="s">
        <v>444</v>
      </c>
      <c r="BI43" s="250">
        <v>0.1423611111111111</v>
      </c>
      <c r="BJ43" s="2" t="s">
        <v>444</v>
      </c>
      <c r="BK43" s="250">
        <v>0.1423611111111111</v>
      </c>
      <c r="BL43" s="2" t="s">
        <v>444</v>
      </c>
      <c r="BM43" s="250">
        <v>0.1423611111111111</v>
      </c>
      <c r="BN43" s="2" t="s">
        <v>444</v>
      </c>
      <c r="BO43" s="250">
        <v>0.1423611111111111</v>
      </c>
      <c r="BP43" s="2" t="s">
        <v>444</v>
      </c>
      <c r="BQ43" s="250">
        <v>0.1423611111111111</v>
      </c>
      <c r="BR43" s="2" t="s">
        <v>444</v>
      </c>
      <c r="BS43" s="250">
        <v>0.1423611111111111</v>
      </c>
      <c r="BT43" s="2" t="s">
        <v>574</v>
      </c>
      <c r="BU43" s="250">
        <v>9.7222222222222224E-2</v>
      </c>
      <c r="BV43" s="2" t="s">
        <v>469</v>
      </c>
      <c r="BW43" s="250">
        <v>0.13541666666666666</v>
      </c>
      <c r="BX43" s="2" t="s">
        <v>442</v>
      </c>
      <c r="BY43" s="250">
        <v>4.8611111111111112E-2</v>
      </c>
      <c r="BZ43" s="267" t="s">
        <v>687</v>
      </c>
      <c r="CA43" s="238">
        <v>7.6388888888888895E-2</v>
      </c>
      <c r="CB43" s="267" t="s">
        <v>703</v>
      </c>
      <c r="CC43" s="238">
        <v>8.3333333333333329E-2</v>
      </c>
      <c r="CD43" s="267" t="s">
        <v>572</v>
      </c>
      <c r="CE43" s="238">
        <v>6.9444444444444448E-2</v>
      </c>
      <c r="CF43" s="267" t="s">
        <v>697</v>
      </c>
      <c r="CG43" s="238">
        <v>8.3333333333333329E-2</v>
      </c>
      <c r="CH43" s="2" t="s">
        <v>687</v>
      </c>
      <c r="CI43" s="250">
        <v>7.6388888888888895E-2</v>
      </c>
      <c r="CJ43" s="267" t="s">
        <v>697</v>
      </c>
      <c r="CK43" s="238">
        <v>8.3333333333333329E-2</v>
      </c>
      <c r="CL43" s="2" t="s">
        <v>697</v>
      </c>
      <c r="CM43" s="250">
        <v>8.3333333333333329E-2</v>
      </c>
      <c r="CN43" s="251" t="str">
        <f t="shared" si="3"/>
        <v>BYP-BQB</v>
      </c>
      <c r="CO43" s="252">
        <f t="shared" si="4"/>
        <v>8.3333333333333329E-2</v>
      </c>
      <c r="CP43" s="2" t="s">
        <v>652</v>
      </c>
      <c r="CQ43" s="250">
        <v>8.3333333333333329E-2</v>
      </c>
      <c r="CR43" s="267" t="s">
        <v>697</v>
      </c>
      <c r="CS43" s="238">
        <v>8.3333333333333329E-2</v>
      </c>
      <c r="CT43" s="2" t="s">
        <v>697</v>
      </c>
      <c r="CU43" s="250">
        <v>8.3333333333333329E-2</v>
      </c>
      <c r="CV43" s="2" t="s">
        <v>697</v>
      </c>
      <c r="CW43" s="250">
        <v>8.3333333333333329E-2</v>
      </c>
      <c r="CX43" s="267" t="s">
        <v>697</v>
      </c>
      <c r="CY43" s="238">
        <v>8.3333333333333329E-2</v>
      </c>
      <c r="CZ43" s="267" t="s">
        <v>794</v>
      </c>
      <c r="DA43" s="238">
        <v>2.0833333333333332E-2</v>
      </c>
      <c r="DB43" s="2" t="s">
        <v>646</v>
      </c>
      <c r="DC43" s="250">
        <v>2.7777777777777776E-2</v>
      </c>
      <c r="DD43" s="267" t="s">
        <v>646</v>
      </c>
      <c r="DE43" s="238">
        <v>2.7777777777777776E-2</v>
      </c>
      <c r="DF43" s="2" t="s">
        <v>666</v>
      </c>
      <c r="DG43" s="250">
        <v>0.1111111111111111</v>
      </c>
      <c r="DH43" s="2" t="s">
        <v>703</v>
      </c>
      <c r="DI43" s="250">
        <v>8.3333333333333329E-2</v>
      </c>
      <c r="DJ43" s="2" t="s">
        <v>475</v>
      </c>
      <c r="DK43" s="250">
        <v>5.5555555555555552E-2</v>
      </c>
      <c r="DL43" s="350" t="s">
        <v>793</v>
      </c>
      <c r="DM43" s="351">
        <v>8.3333333333333329E-2</v>
      </c>
      <c r="DN43" s="348" t="s">
        <v>475</v>
      </c>
      <c r="DO43" s="349">
        <v>5.5555555555555552E-2</v>
      </c>
      <c r="DP43" s="251" t="str">
        <f t="shared" si="5"/>
        <v>BNK-SYD</v>
      </c>
      <c r="DQ43" s="252">
        <f t="shared" si="6"/>
        <v>5.5555555555555552E-2</v>
      </c>
      <c r="DR43" s="251" t="str">
        <f t="shared" si="7"/>
        <v>BNK-SYD</v>
      </c>
      <c r="DS43" s="252">
        <f t="shared" si="8"/>
        <v>5.5555555555555552E-2</v>
      </c>
      <c r="DT43" s="251" t="str">
        <f t="shared" si="9"/>
        <v>BNK-SYD</v>
      </c>
      <c r="DU43" s="252">
        <f t="shared" si="10"/>
        <v>5.5555555555555552E-2</v>
      </c>
      <c r="DV43" s="251" t="str">
        <f t="shared" si="11"/>
        <v>BNK-SYD</v>
      </c>
      <c r="DW43" s="252">
        <f t="shared" si="12"/>
        <v>5.5555555555555552E-2</v>
      </c>
      <c r="DX43" s="251" t="str">
        <f t="shared" si="13"/>
        <v>BNK-SYD</v>
      </c>
      <c r="DY43" s="252">
        <f t="shared" si="14"/>
        <v>5.5555555555555552E-2</v>
      </c>
      <c r="DZ43" s="251" t="str">
        <f t="shared" si="15"/>
        <v>BNK-SYD</v>
      </c>
      <c r="EA43" s="252">
        <f t="shared" si="16"/>
        <v>5.5555555555555552E-2</v>
      </c>
      <c r="EB43" s="251" t="str">
        <f t="shared" si="17"/>
        <v>BNK-SYD</v>
      </c>
      <c r="EC43" s="252">
        <f t="shared" si="18"/>
        <v>5.5555555555555552E-2</v>
      </c>
    </row>
    <row r="44" spans="2:133">
      <c r="B44" s="2" t="s">
        <v>864</v>
      </c>
      <c r="C44" s="37">
        <f t="shared" si="21"/>
        <v>44411</v>
      </c>
      <c r="D44" s="37">
        <f t="shared" si="22"/>
        <v>44438</v>
      </c>
      <c r="E44" s="37">
        <v>45405</v>
      </c>
      <c r="F44" s="37" t="s">
        <v>116</v>
      </c>
      <c r="G44" s="37" t="s">
        <v>116</v>
      </c>
      <c r="H44" s="37" t="s">
        <v>116</v>
      </c>
      <c r="I44" s="37" t="s">
        <v>116</v>
      </c>
      <c r="J44" s="37" t="s">
        <v>116</v>
      </c>
      <c r="K44" s="37" t="s">
        <v>116</v>
      </c>
      <c r="L44" s="2" t="s">
        <v>852</v>
      </c>
      <c r="M44" s="12"/>
      <c r="N44" s="400"/>
      <c r="O44" s="400"/>
      <c r="P44" s="400"/>
      <c r="Q44" s="400"/>
      <c r="R44" s="400"/>
      <c r="S44" s="400"/>
      <c r="T44" s="12"/>
      <c r="U44" s="12"/>
      <c r="V44" s="12"/>
      <c r="W44" s="12"/>
      <c r="X44" s="12"/>
      <c r="Y44" s="12"/>
      <c r="Z44" s="12"/>
      <c r="AA44" s="12"/>
      <c r="AB44" s="12"/>
      <c r="AC44" s="12"/>
      <c r="AD44" s="12"/>
      <c r="AE44" s="12"/>
      <c r="AF44" s="12"/>
      <c r="AG44" s="12"/>
      <c r="AH44" s="12"/>
      <c r="AI44" s="12"/>
      <c r="AJ44" s="12"/>
      <c r="AK44" s="3">
        <v>2.70833333333333E-2</v>
      </c>
      <c r="AL44" s="3">
        <v>0.13541666666666699</v>
      </c>
      <c r="AM44" s="224">
        <v>2.70833333333333E-2</v>
      </c>
      <c r="AN44" s="224">
        <v>0.13541666666666699</v>
      </c>
      <c r="AO44" s="72"/>
      <c r="AQ44" s="3">
        <v>0.19791666666666699</v>
      </c>
      <c r="AR44" s="3">
        <v>8.9583333333333195E-2</v>
      </c>
      <c r="AS44" s="3">
        <v>0.16666666666666699</v>
      </c>
      <c r="AT44" s="3">
        <v>4.7916666666666802E-2</v>
      </c>
      <c r="AU44" s="3">
        <v>2.70833333333333E-2</v>
      </c>
      <c r="AV44" s="72"/>
      <c r="AW44" s="72"/>
      <c r="BA44" s="2" t="s">
        <v>43</v>
      </c>
      <c r="BB44" s="15" t="s">
        <v>341</v>
      </c>
      <c r="BC44" s="71"/>
      <c r="BD44" s="71"/>
      <c r="BE44" s="15"/>
      <c r="BF44" s="15"/>
      <c r="BH44" s="2" t="s">
        <v>618</v>
      </c>
      <c r="BI44" s="250">
        <v>0.20833333333333334</v>
      </c>
      <c r="BJ44" s="2" t="s">
        <v>618</v>
      </c>
      <c r="BK44" s="250">
        <v>0.20833333333333334</v>
      </c>
      <c r="BL44" s="2" t="s">
        <v>618</v>
      </c>
      <c r="BM44" s="250">
        <v>0.20833333333333334</v>
      </c>
      <c r="BN44" s="2" t="s">
        <v>618</v>
      </c>
      <c r="BO44" s="250">
        <v>0.20833333333333334</v>
      </c>
      <c r="BP44" s="2" t="s">
        <v>618</v>
      </c>
      <c r="BQ44" s="250">
        <v>0.20833333333333334</v>
      </c>
      <c r="BR44" s="2" t="s">
        <v>618</v>
      </c>
      <c r="BS44" s="250">
        <v>0.20833333333333334</v>
      </c>
      <c r="BT44" s="2" t="s">
        <v>444</v>
      </c>
      <c r="BU44" s="250">
        <v>0.1423611111111111</v>
      </c>
      <c r="BV44" s="2" t="s">
        <v>574</v>
      </c>
      <c r="BW44" s="250">
        <v>9.7222222222222224E-2</v>
      </c>
      <c r="BX44" s="2" t="s">
        <v>566</v>
      </c>
      <c r="BY44" s="250">
        <v>6.5972222222222224E-2</v>
      </c>
      <c r="BZ44" s="267" t="s">
        <v>483</v>
      </c>
      <c r="CA44" s="238">
        <v>7.6388888888888895E-2</v>
      </c>
      <c r="CB44" s="267" t="s">
        <v>646</v>
      </c>
      <c r="CC44" s="238">
        <v>2.7777777777777776E-2</v>
      </c>
      <c r="CD44" s="267" t="s">
        <v>442</v>
      </c>
      <c r="CE44" s="238">
        <v>4.8611111111111112E-2</v>
      </c>
      <c r="CF44" s="267" t="s">
        <v>687</v>
      </c>
      <c r="CG44" s="238">
        <v>7.6388888888888895E-2</v>
      </c>
      <c r="CH44" s="2" t="s">
        <v>483</v>
      </c>
      <c r="CI44" s="250">
        <v>7.6388888888888895E-2</v>
      </c>
      <c r="CJ44" s="267" t="s">
        <v>687</v>
      </c>
      <c r="CK44" s="238">
        <v>7.6388888888888895E-2</v>
      </c>
      <c r="CL44" s="2" t="s">
        <v>794</v>
      </c>
      <c r="CM44" s="250">
        <v>2.0833333333333332E-2</v>
      </c>
      <c r="CN44" s="251" t="str">
        <f t="shared" si="3"/>
        <v>BYP-OOD</v>
      </c>
      <c r="CO44" s="252">
        <f t="shared" si="4"/>
        <v>2.0833333333333332E-2</v>
      </c>
      <c r="CP44" s="2" t="s">
        <v>697</v>
      </c>
      <c r="CQ44" s="250">
        <v>8.3333333333333329E-2</v>
      </c>
      <c r="CR44" s="267" t="s">
        <v>794</v>
      </c>
      <c r="CS44" s="238">
        <v>2.0833333333333332E-2</v>
      </c>
      <c r="CT44" s="2" t="s">
        <v>794</v>
      </c>
      <c r="CU44" s="250">
        <v>2.0833333333333332E-2</v>
      </c>
      <c r="CV44" s="2" t="s">
        <v>794</v>
      </c>
      <c r="CW44" s="250">
        <v>2.0833333333333332E-2</v>
      </c>
      <c r="CX44" s="267" t="s">
        <v>794</v>
      </c>
      <c r="CY44" s="238">
        <v>2.0833333333333332E-2</v>
      </c>
      <c r="CZ44" s="267" t="s">
        <v>687</v>
      </c>
      <c r="DA44" s="238">
        <v>7.6388888888888895E-2</v>
      </c>
      <c r="DB44" s="2" t="s">
        <v>652</v>
      </c>
      <c r="DC44" s="250">
        <v>8.3333333333333329E-2</v>
      </c>
      <c r="DD44" s="267" t="s">
        <v>652</v>
      </c>
      <c r="DE44" s="238">
        <v>8.3333333333333329E-2</v>
      </c>
      <c r="DF44" s="2" t="s">
        <v>605</v>
      </c>
      <c r="DG44" s="250">
        <v>0.1423611111111111</v>
      </c>
      <c r="DH44" s="2" t="s">
        <v>793</v>
      </c>
      <c r="DI44" s="250">
        <v>8.3333333333333329E-2</v>
      </c>
      <c r="DJ44" s="2" t="s">
        <v>703</v>
      </c>
      <c r="DK44" s="250">
        <v>8.3333333333333329E-2</v>
      </c>
      <c r="DL44" s="350" t="s">
        <v>646</v>
      </c>
      <c r="DM44" s="351">
        <v>2.7777777777777776E-2</v>
      </c>
      <c r="DN44" s="348" t="s">
        <v>703</v>
      </c>
      <c r="DO44" s="349">
        <v>8.3333333333333329E-2</v>
      </c>
      <c r="DP44" s="251" t="str">
        <f t="shared" si="5"/>
        <v>BQB-BYP</v>
      </c>
      <c r="DQ44" s="252">
        <f t="shared" si="6"/>
        <v>8.3333333333333329E-2</v>
      </c>
      <c r="DR44" s="251" t="str">
        <f t="shared" si="7"/>
        <v>BQB-BYP</v>
      </c>
      <c r="DS44" s="252">
        <f t="shared" si="8"/>
        <v>8.3333333333333329E-2</v>
      </c>
      <c r="DT44" s="251" t="str">
        <f t="shared" si="9"/>
        <v>BQB-BYP</v>
      </c>
      <c r="DU44" s="252">
        <f t="shared" si="10"/>
        <v>8.3333333333333329E-2</v>
      </c>
      <c r="DV44" s="251" t="str">
        <f t="shared" si="11"/>
        <v>BQB-BYP</v>
      </c>
      <c r="DW44" s="252">
        <f t="shared" si="12"/>
        <v>8.3333333333333329E-2</v>
      </c>
      <c r="DX44" s="251" t="str">
        <f t="shared" si="13"/>
        <v>BQB-BYP</v>
      </c>
      <c r="DY44" s="252">
        <f t="shared" si="14"/>
        <v>8.3333333333333329E-2</v>
      </c>
      <c r="DZ44" s="251" t="str">
        <f t="shared" si="15"/>
        <v>BQB-BYP</v>
      </c>
      <c r="EA44" s="252">
        <f t="shared" si="16"/>
        <v>8.3333333333333329E-2</v>
      </c>
      <c r="EB44" s="251" t="str">
        <f t="shared" si="17"/>
        <v>BQB-BYP</v>
      </c>
      <c r="EC44" s="252">
        <f t="shared" si="18"/>
        <v>8.3333333333333329E-2</v>
      </c>
    </row>
    <row r="45" spans="2:133">
      <c r="B45" s="2" t="s">
        <v>865</v>
      </c>
      <c r="C45" s="37">
        <f t="shared" si="21"/>
        <v>44439</v>
      </c>
      <c r="D45" s="37">
        <f t="shared" si="22"/>
        <v>44466</v>
      </c>
      <c r="E45" s="37">
        <v>45406</v>
      </c>
      <c r="F45" s="37" t="s">
        <v>116</v>
      </c>
      <c r="G45" s="37" t="s">
        <v>116</v>
      </c>
      <c r="H45" s="37" t="s">
        <v>116</v>
      </c>
      <c r="I45" s="37" t="s">
        <v>116</v>
      </c>
      <c r="J45" s="37" t="s">
        <v>116</v>
      </c>
      <c r="K45" s="37" t="s">
        <v>116</v>
      </c>
      <c r="L45" s="2" t="s">
        <v>853</v>
      </c>
      <c r="M45" s="12"/>
      <c r="N45" s="400" t="s">
        <v>545</v>
      </c>
      <c r="O45" s="400"/>
      <c r="P45" s="400"/>
      <c r="Q45" s="400"/>
      <c r="R45" s="400"/>
      <c r="S45" s="400"/>
      <c r="T45" s="12"/>
      <c r="U45" s="12"/>
      <c r="V45" s="12"/>
      <c r="W45" s="12"/>
      <c r="X45" s="12"/>
      <c r="Y45" s="12"/>
      <c r="Z45" s="12"/>
      <c r="AA45" s="12"/>
      <c r="AB45" s="12"/>
      <c r="AC45" s="12"/>
      <c r="AD45" s="12"/>
      <c r="AE45" s="12"/>
      <c r="AF45" s="12"/>
      <c r="AG45" s="12"/>
      <c r="AH45" s="12"/>
      <c r="AI45" s="12"/>
      <c r="AJ45" s="12"/>
      <c r="AK45" s="3">
        <v>2.7777777777777801E-2</v>
      </c>
      <c r="AL45" s="3">
        <v>0.13888888888888901</v>
      </c>
      <c r="AM45" s="224">
        <v>2.7777777777777801E-2</v>
      </c>
      <c r="AN45" s="224">
        <v>0.13888888888888901</v>
      </c>
      <c r="AO45" s="72"/>
      <c r="AQ45" s="3">
        <v>0.20138888888888901</v>
      </c>
      <c r="AR45" s="3">
        <v>9.0277777777777707E-2</v>
      </c>
      <c r="AS45" s="3">
        <v>0.17013888888888901</v>
      </c>
      <c r="AT45" s="3">
        <v>4.8611111111111299E-2</v>
      </c>
      <c r="AU45" s="3">
        <v>2.7777777777777801E-2</v>
      </c>
      <c r="AV45" s="72"/>
      <c r="AW45" s="72"/>
      <c r="BA45" s="2" t="s">
        <v>72</v>
      </c>
      <c r="BB45" s="15" t="s">
        <v>342</v>
      </c>
      <c r="BC45" s="71"/>
      <c r="BD45" s="71"/>
      <c r="BE45" s="15"/>
      <c r="BF45" s="15"/>
      <c r="BH45" s="2" t="s">
        <v>447</v>
      </c>
      <c r="BI45" s="250">
        <v>0.125</v>
      </c>
      <c r="BJ45" s="2" t="s">
        <v>447</v>
      </c>
      <c r="BK45" s="250">
        <v>0.125</v>
      </c>
      <c r="BL45" s="2" t="s">
        <v>447</v>
      </c>
      <c r="BM45" s="250">
        <v>0.125</v>
      </c>
      <c r="BN45" s="2" t="s">
        <v>447</v>
      </c>
      <c r="BO45" s="250">
        <v>0.125</v>
      </c>
      <c r="BP45" s="2" t="s">
        <v>447</v>
      </c>
      <c r="BQ45" s="250">
        <v>0.125</v>
      </c>
      <c r="BR45" s="2" t="s">
        <v>447</v>
      </c>
      <c r="BS45" s="250">
        <v>0.125</v>
      </c>
      <c r="BT45" s="2" t="s">
        <v>618</v>
      </c>
      <c r="BU45" s="250">
        <v>0.20833333333333334</v>
      </c>
      <c r="BV45" s="2" t="s">
        <v>444</v>
      </c>
      <c r="BW45" s="250">
        <v>0.1423611111111111</v>
      </c>
      <c r="BX45" s="2" t="s">
        <v>469</v>
      </c>
      <c r="BY45" s="250">
        <v>0.13541666666666666</v>
      </c>
      <c r="BZ45" s="267" t="s">
        <v>572</v>
      </c>
      <c r="CA45" s="238">
        <v>6.9444444444444448E-2</v>
      </c>
      <c r="CB45" s="267" t="s">
        <v>697</v>
      </c>
      <c r="CC45" s="238">
        <v>8.3333333333333329E-2</v>
      </c>
      <c r="CD45" s="267" t="s">
        <v>566</v>
      </c>
      <c r="CE45" s="238">
        <v>6.25E-2</v>
      </c>
      <c r="CF45" s="267" t="s">
        <v>483</v>
      </c>
      <c r="CG45" s="238">
        <v>7.6388888888888895E-2</v>
      </c>
      <c r="CH45" s="2" t="s">
        <v>572</v>
      </c>
      <c r="CI45" s="250">
        <v>6.9444444444444448E-2</v>
      </c>
      <c r="CJ45" s="267" t="s">
        <v>483</v>
      </c>
      <c r="CK45" s="238">
        <v>7.6388888888888895E-2</v>
      </c>
      <c r="CL45" s="2" t="s">
        <v>687</v>
      </c>
      <c r="CM45" s="250">
        <v>7.6388888888888895E-2</v>
      </c>
      <c r="CN45" s="251" t="str">
        <f t="shared" si="3"/>
        <v>BYP-PER</v>
      </c>
      <c r="CO45" s="252">
        <f t="shared" si="4"/>
        <v>7.6388888888888895E-2</v>
      </c>
      <c r="CP45" s="2" t="s">
        <v>794</v>
      </c>
      <c r="CQ45" s="250">
        <v>2.0833333333333332E-2</v>
      </c>
      <c r="CR45" s="267" t="s">
        <v>687</v>
      </c>
      <c r="CS45" s="238">
        <v>7.6388888888888895E-2</v>
      </c>
      <c r="CT45" s="2" t="s">
        <v>687</v>
      </c>
      <c r="CU45" s="250">
        <v>7.6388888888888895E-2</v>
      </c>
      <c r="CV45" s="2" t="s">
        <v>687</v>
      </c>
      <c r="CW45" s="250">
        <v>7.6388888888888895E-2</v>
      </c>
      <c r="CX45" s="267" t="s">
        <v>687</v>
      </c>
      <c r="CY45" s="238">
        <v>7.6388888888888895E-2</v>
      </c>
      <c r="CZ45" s="267" t="s">
        <v>483</v>
      </c>
      <c r="DA45" s="238">
        <v>7.2916666666666671E-2</v>
      </c>
      <c r="DB45" s="2" t="s">
        <v>697</v>
      </c>
      <c r="DC45" s="250">
        <v>8.3333333333333329E-2</v>
      </c>
      <c r="DD45" s="267" t="s">
        <v>697</v>
      </c>
      <c r="DE45" s="238">
        <v>8.3333333333333329E-2</v>
      </c>
      <c r="DF45" s="2" t="s">
        <v>475</v>
      </c>
      <c r="DG45" s="250">
        <v>5.5555555555555552E-2</v>
      </c>
      <c r="DH45" s="2" t="s">
        <v>646</v>
      </c>
      <c r="DI45" s="250">
        <v>2.7777777777777776E-2</v>
      </c>
      <c r="DJ45" s="2" t="s">
        <v>793</v>
      </c>
      <c r="DK45" s="250">
        <v>8.3333333333333329E-2</v>
      </c>
      <c r="DL45" s="350" t="s">
        <v>652</v>
      </c>
      <c r="DM45" s="351">
        <v>8.3333333333333329E-2</v>
      </c>
      <c r="DN45" s="348" t="s">
        <v>793</v>
      </c>
      <c r="DO45" s="349">
        <v>8.3333333333333329E-2</v>
      </c>
      <c r="DP45" s="251" t="str">
        <f t="shared" si="5"/>
        <v>BQB-OCM</v>
      </c>
      <c r="DQ45" s="252">
        <f t="shared" si="6"/>
        <v>8.3333333333333329E-2</v>
      </c>
      <c r="DR45" s="251" t="str">
        <f t="shared" si="7"/>
        <v>BQB-OCM</v>
      </c>
      <c r="DS45" s="252">
        <f t="shared" si="8"/>
        <v>8.3333333333333329E-2</v>
      </c>
      <c r="DT45" s="251" t="str">
        <f t="shared" si="9"/>
        <v>BQB-OCM</v>
      </c>
      <c r="DU45" s="252">
        <f t="shared" si="10"/>
        <v>8.3333333333333329E-2</v>
      </c>
      <c r="DV45" s="251" t="str">
        <f t="shared" si="11"/>
        <v>BQB-OCM</v>
      </c>
      <c r="DW45" s="252">
        <f t="shared" si="12"/>
        <v>8.3333333333333329E-2</v>
      </c>
      <c r="DX45" s="251" t="str">
        <f t="shared" si="13"/>
        <v>BQB-OCM</v>
      </c>
      <c r="DY45" s="252">
        <f t="shared" si="14"/>
        <v>8.3333333333333329E-2</v>
      </c>
      <c r="DZ45" s="251" t="str">
        <f t="shared" si="15"/>
        <v>BQB-OCM</v>
      </c>
      <c r="EA45" s="252">
        <f t="shared" si="16"/>
        <v>8.3333333333333329E-2</v>
      </c>
      <c r="EB45" s="251" t="str">
        <f t="shared" si="17"/>
        <v>BQB-OCM</v>
      </c>
      <c r="EC45" s="252">
        <f t="shared" si="18"/>
        <v>8.3333333333333329E-2</v>
      </c>
    </row>
    <row r="46" spans="2:133" ht="14.25" customHeight="1">
      <c r="B46" s="2" t="s">
        <v>866</v>
      </c>
      <c r="C46" s="37">
        <f t="shared" si="21"/>
        <v>44467</v>
      </c>
      <c r="D46" s="37">
        <f t="shared" si="22"/>
        <v>44494</v>
      </c>
      <c r="E46" s="37">
        <v>45407</v>
      </c>
      <c r="F46" s="37" t="s">
        <v>116</v>
      </c>
      <c r="G46" s="37" t="s">
        <v>116</v>
      </c>
      <c r="H46" s="37" t="s">
        <v>116</v>
      </c>
      <c r="I46" s="37" t="s">
        <v>116</v>
      </c>
      <c r="J46" s="37" t="s">
        <v>116</v>
      </c>
      <c r="K46" s="37" t="s">
        <v>116</v>
      </c>
      <c r="L46" s="2" t="s">
        <v>854</v>
      </c>
      <c r="M46" s="12"/>
      <c r="N46" s="400"/>
      <c r="O46" s="400"/>
      <c r="P46" s="400"/>
      <c r="Q46" s="400"/>
      <c r="R46" s="400"/>
      <c r="S46" s="400"/>
      <c r="T46" s="12"/>
      <c r="U46" s="265"/>
      <c r="V46" s="265"/>
      <c r="W46" s="265"/>
      <c r="X46" s="265"/>
      <c r="Y46" s="265"/>
      <c r="Z46" s="20"/>
      <c r="AA46" s="20"/>
      <c r="AB46" s="20"/>
      <c r="AC46" s="265"/>
      <c r="AD46" s="12"/>
      <c r="AE46" s="12"/>
      <c r="AF46" s="12"/>
      <c r="AG46" s="12"/>
      <c r="AH46" s="12"/>
      <c r="AI46" s="12"/>
      <c r="AJ46" s="12"/>
      <c r="AK46" s="3">
        <v>2.8472222222222201E-2</v>
      </c>
      <c r="AL46" s="3">
        <v>0.14236111111111099</v>
      </c>
      <c r="AM46" s="224">
        <v>2.8472222222222201E-2</v>
      </c>
      <c r="AN46" s="224">
        <v>0.14236111111111099</v>
      </c>
      <c r="AO46" s="72"/>
      <c r="AQ46" s="3">
        <v>0.20486111111111099</v>
      </c>
      <c r="AR46" s="3">
        <v>9.0972222222222093E-2</v>
      </c>
      <c r="AS46" s="3">
        <v>0.17361111111111099</v>
      </c>
      <c r="AT46" s="3">
        <v>4.93055555555557E-2</v>
      </c>
      <c r="AU46" s="3">
        <v>2.8472222222222201E-2</v>
      </c>
      <c r="AV46" s="72"/>
      <c r="AW46" s="72"/>
      <c r="BA46" s="2" t="s">
        <v>41</v>
      </c>
      <c r="BB46" s="15" t="s">
        <v>340</v>
      </c>
      <c r="BC46" s="71"/>
      <c r="BD46" s="71"/>
      <c r="BE46" s="15"/>
      <c r="BF46" s="15"/>
      <c r="BH46" s="2" t="s">
        <v>457</v>
      </c>
      <c r="BI46" s="250">
        <v>0.20833333333333334</v>
      </c>
      <c r="BJ46" s="2" t="s">
        <v>457</v>
      </c>
      <c r="BK46" s="250">
        <v>0.20833333333333334</v>
      </c>
      <c r="BL46" s="2" t="s">
        <v>457</v>
      </c>
      <c r="BM46" s="250">
        <v>0.20833333333333334</v>
      </c>
      <c r="BN46" s="2" t="s">
        <v>457</v>
      </c>
      <c r="BO46" s="250">
        <v>0.20833333333333334</v>
      </c>
      <c r="BP46" s="2" t="s">
        <v>457</v>
      </c>
      <c r="BQ46" s="250">
        <v>0.20833333333333334</v>
      </c>
      <c r="BR46" s="2" t="s">
        <v>457</v>
      </c>
      <c r="BS46" s="250">
        <v>0.20833333333333334</v>
      </c>
      <c r="BT46" s="2" t="s">
        <v>447</v>
      </c>
      <c r="BU46" s="250">
        <v>0.125</v>
      </c>
      <c r="BV46" s="2" t="s">
        <v>618</v>
      </c>
      <c r="BW46" s="250">
        <v>0.20833333333333334</v>
      </c>
      <c r="BX46" s="2" t="s">
        <v>574</v>
      </c>
      <c r="BY46" s="250">
        <v>9.7222222222222224E-2</v>
      </c>
      <c r="BZ46" s="267" t="s">
        <v>442</v>
      </c>
      <c r="CA46" s="238">
        <v>4.8611111111111112E-2</v>
      </c>
      <c r="CB46" s="267" t="s">
        <v>687</v>
      </c>
      <c r="CC46" s="238">
        <v>7.6388888888888895E-2</v>
      </c>
      <c r="CD46" s="267" t="s">
        <v>469</v>
      </c>
      <c r="CE46" s="238">
        <v>0.1388888888888889</v>
      </c>
      <c r="CF46" s="267" t="s">
        <v>572</v>
      </c>
      <c r="CG46" s="238">
        <v>6.9444444444444448E-2</v>
      </c>
      <c r="CH46" s="2" t="s">
        <v>442</v>
      </c>
      <c r="CI46" s="250">
        <v>4.8611111111111112E-2</v>
      </c>
      <c r="CJ46" s="267" t="s">
        <v>572</v>
      </c>
      <c r="CK46" s="238">
        <v>6.9444444444444448E-2</v>
      </c>
      <c r="CL46" s="2" t="s">
        <v>483</v>
      </c>
      <c r="CM46" s="250">
        <v>7.6388888888888895E-2</v>
      </c>
      <c r="CN46" s="251" t="str">
        <f t="shared" si="3"/>
        <v>CBR-ADL</v>
      </c>
      <c r="CO46" s="252">
        <f t="shared" si="4"/>
        <v>7.6388888888888895E-2</v>
      </c>
      <c r="CP46" s="2" t="s">
        <v>687</v>
      </c>
      <c r="CQ46" s="250">
        <v>7.6388888888888895E-2</v>
      </c>
      <c r="CR46" s="267" t="s">
        <v>483</v>
      </c>
      <c r="CS46" s="238">
        <v>7.2916666666666671E-2</v>
      </c>
      <c r="CT46" s="2" t="s">
        <v>483</v>
      </c>
      <c r="CU46" s="250">
        <v>7.2916666666666671E-2</v>
      </c>
      <c r="CV46" s="2" t="s">
        <v>483</v>
      </c>
      <c r="CW46" s="250">
        <v>7.2916666666666671E-2</v>
      </c>
      <c r="CX46" s="267" t="s">
        <v>483</v>
      </c>
      <c r="CY46" s="238">
        <v>7.2916666666666671E-2</v>
      </c>
      <c r="CZ46" s="267" t="s">
        <v>572</v>
      </c>
      <c r="DA46" s="238">
        <v>6.9444444444444448E-2</v>
      </c>
      <c r="DB46" s="2" t="s">
        <v>794</v>
      </c>
      <c r="DC46" s="250">
        <v>2.0833333333333332E-2</v>
      </c>
      <c r="DD46" s="267" t="s">
        <v>794</v>
      </c>
      <c r="DE46" s="238">
        <v>2.0833333333333332E-2</v>
      </c>
      <c r="DF46" s="2" t="s">
        <v>703</v>
      </c>
      <c r="DG46" s="250">
        <v>8.3333333333333329E-2</v>
      </c>
      <c r="DH46" s="2" t="s">
        <v>652</v>
      </c>
      <c r="DI46" s="250">
        <v>8.3333333333333329E-2</v>
      </c>
      <c r="DJ46" s="2" t="s">
        <v>646</v>
      </c>
      <c r="DK46" s="250">
        <v>2.7777777777777776E-2</v>
      </c>
      <c r="DL46" s="350" t="s">
        <v>697</v>
      </c>
      <c r="DM46" s="351">
        <v>8.3333333333333329E-2</v>
      </c>
      <c r="DN46" s="348" t="s">
        <v>646</v>
      </c>
      <c r="DO46" s="349">
        <v>2.7777777777777776E-2</v>
      </c>
      <c r="DP46" s="251" t="str">
        <f t="shared" si="5"/>
        <v>BQB-PER</v>
      </c>
      <c r="DQ46" s="252">
        <f t="shared" si="6"/>
        <v>2.7777777777777776E-2</v>
      </c>
      <c r="DR46" s="251" t="str">
        <f t="shared" si="7"/>
        <v>BQB-PER</v>
      </c>
      <c r="DS46" s="252">
        <f t="shared" si="8"/>
        <v>2.7777777777777776E-2</v>
      </c>
      <c r="DT46" s="251" t="str">
        <f t="shared" si="9"/>
        <v>BQB-PER</v>
      </c>
      <c r="DU46" s="252">
        <f t="shared" si="10"/>
        <v>2.7777777777777776E-2</v>
      </c>
      <c r="DV46" s="251" t="str">
        <f t="shared" si="11"/>
        <v>BQB-PER</v>
      </c>
      <c r="DW46" s="252">
        <f t="shared" si="12"/>
        <v>2.7777777777777776E-2</v>
      </c>
      <c r="DX46" s="251" t="str">
        <f t="shared" si="13"/>
        <v>BQB-PER</v>
      </c>
      <c r="DY46" s="252">
        <f t="shared" si="14"/>
        <v>2.7777777777777776E-2</v>
      </c>
      <c r="DZ46" s="251" t="str">
        <f t="shared" si="15"/>
        <v>BQB-PER</v>
      </c>
      <c r="EA46" s="252">
        <f t="shared" si="16"/>
        <v>2.7777777777777776E-2</v>
      </c>
      <c r="EB46" s="251" t="str">
        <f t="shared" si="17"/>
        <v>BQB-PER</v>
      </c>
      <c r="EC46" s="252">
        <f t="shared" si="18"/>
        <v>2.7777777777777776E-2</v>
      </c>
    </row>
    <row r="47" spans="2:133">
      <c r="B47" s="2" t="s">
        <v>867</v>
      </c>
      <c r="C47" s="37">
        <f t="shared" si="21"/>
        <v>44495</v>
      </c>
      <c r="D47" s="37">
        <f t="shared" si="22"/>
        <v>44522</v>
      </c>
      <c r="E47" s="37">
        <v>45408</v>
      </c>
      <c r="F47" s="37" t="s">
        <v>116</v>
      </c>
      <c r="G47" s="37" t="s">
        <v>116</v>
      </c>
      <c r="H47" s="37" t="s">
        <v>116</v>
      </c>
      <c r="I47" s="37" t="s">
        <v>116</v>
      </c>
      <c r="J47" s="37" t="s">
        <v>116</v>
      </c>
      <c r="K47" s="37" t="s">
        <v>116</v>
      </c>
      <c r="L47" s="2" t="s">
        <v>855</v>
      </c>
      <c r="M47" s="12"/>
      <c r="N47" s="400"/>
      <c r="O47" s="400"/>
      <c r="P47" s="400"/>
      <c r="Q47" s="400"/>
      <c r="R47" s="400"/>
      <c r="S47" s="400"/>
      <c r="T47" s="12"/>
      <c r="U47" s="12"/>
      <c r="V47" s="12"/>
      <c r="W47" s="12"/>
      <c r="X47" s="12"/>
      <c r="Y47" s="12"/>
      <c r="Z47" s="20"/>
      <c r="AA47" s="20"/>
      <c r="AB47" s="20"/>
      <c r="AC47" s="12"/>
      <c r="AD47" s="12"/>
      <c r="AE47" s="12"/>
      <c r="AF47" s="12"/>
      <c r="AG47" s="12"/>
      <c r="AH47" s="12"/>
      <c r="AI47" s="12"/>
      <c r="AJ47" s="12"/>
      <c r="AK47" s="3">
        <v>2.9166666666666698E-2</v>
      </c>
      <c r="AL47" s="3">
        <v>0.14583333333333301</v>
      </c>
      <c r="AM47" s="224">
        <v>2.9166666666666698E-2</v>
      </c>
      <c r="AN47" s="224">
        <v>0.14583333333333301</v>
      </c>
      <c r="AO47" s="72"/>
      <c r="AQ47" s="3">
        <v>0.20833333333333301</v>
      </c>
      <c r="AR47" s="3">
        <v>9.1666666666666605E-2</v>
      </c>
      <c r="AS47" s="3">
        <v>0.17708333333333301</v>
      </c>
      <c r="AT47" s="3">
        <v>5.0000000000000197E-2</v>
      </c>
      <c r="AU47" s="3">
        <v>2.9166666666666698E-2</v>
      </c>
      <c r="AV47" s="72"/>
      <c r="AW47" s="72"/>
      <c r="BA47" s="2" t="s">
        <v>67</v>
      </c>
      <c r="BB47" s="15" t="s">
        <v>381</v>
      </c>
      <c r="BC47" s="71"/>
      <c r="BD47" s="71"/>
      <c r="BE47" s="15"/>
      <c r="BF47" s="15"/>
      <c r="BH47" s="2" t="s">
        <v>600</v>
      </c>
      <c r="BI47" s="250">
        <v>0.24652777777777779</v>
      </c>
      <c r="BJ47" s="2" t="s">
        <v>600</v>
      </c>
      <c r="BK47" s="250">
        <v>0.24652777777777779</v>
      </c>
      <c r="BL47" s="2" t="s">
        <v>600</v>
      </c>
      <c r="BM47" s="250">
        <v>0.24652777777777779</v>
      </c>
      <c r="BN47" s="2" t="s">
        <v>600</v>
      </c>
      <c r="BO47" s="250">
        <v>0.24652777777777779</v>
      </c>
      <c r="BP47" s="2" t="s">
        <v>600</v>
      </c>
      <c r="BQ47" s="250">
        <v>0.24652777777777779</v>
      </c>
      <c r="BR47" s="2" t="s">
        <v>600</v>
      </c>
      <c r="BS47" s="250">
        <v>0.24652777777777779</v>
      </c>
      <c r="BT47" s="2" t="s">
        <v>457</v>
      </c>
      <c r="BU47" s="250">
        <v>0.20833333333333334</v>
      </c>
      <c r="BV47" s="2" t="s">
        <v>447</v>
      </c>
      <c r="BW47" s="250">
        <v>0.125</v>
      </c>
      <c r="BX47" s="2" t="s">
        <v>444</v>
      </c>
      <c r="BY47" s="250">
        <v>0.1423611111111111</v>
      </c>
      <c r="BZ47" s="267" t="s">
        <v>566</v>
      </c>
      <c r="CA47" s="238">
        <v>6.5972222222222224E-2</v>
      </c>
      <c r="CB47" s="267" t="s">
        <v>483</v>
      </c>
      <c r="CC47" s="238">
        <v>7.6388888888888895E-2</v>
      </c>
      <c r="CD47" s="267" t="s">
        <v>574</v>
      </c>
      <c r="CE47" s="238">
        <v>9.375E-2</v>
      </c>
      <c r="CF47" s="267" t="s">
        <v>442</v>
      </c>
      <c r="CG47" s="238">
        <v>4.8611111111111112E-2</v>
      </c>
      <c r="CH47" s="2" t="s">
        <v>566</v>
      </c>
      <c r="CI47" s="250">
        <v>6.25E-2</v>
      </c>
      <c r="CJ47" s="267" t="s">
        <v>442</v>
      </c>
      <c r="CK47" s="238">
        <v>4.8611111111111112E-2</v>
      </c>
      <c r="CL47" s="2" t="s">
        <v>572</v>
      </c>
      <c r="CM47" s="250">
        <v>6.9444444444444448E-2</v>
      </c>
      <c r="CN47" s="251" t="str">
        <f t="shared" si="3"/>
        <v>CBR-BNE</v>
      </c>
      <c r="CO47" s="252">
        <f t="shared" si="4"/>
        <v>6.9444444444444448E-2</v>
      </c>
      <c r="CP47" s="2" t="s">
        <v>483</v>
      </c>
      <c r="CQ47" s="250">
        <v>7.2916666666666671E-2</v>
      </c>
      <c r="CR47" s="267" t="s">
        <v>572</v>
      </c>
      <c r="CS47" s="238">
        <v>6.9444444444444448E-2</v>
      </c>
      <c r="CT47" s="2" t="s">
        <v>572</v>
      </c>
      <c r="CU47" s="250">
        <v>6.9444444444444448E-2</v>
      </c>
      <c r="CV47" s="2" t="s">
        <v>572</v>
      </c>
      <c r="CW47" s="250">
        <v>6.9444444444444448E-2</v>
      </c>
      <c r="CX47" s="267" t="s">
        <v>572</v>
      </c>
      <c r="CY47" s="238">
        <v>6.9444444444444448E-2</v>
      </c>
      <c r="CZ47" s="267" t="s">
        <v>442</v>
      </c>
      <c r="DA47" s="238">
        <v>4.8611111111111112E-2</v>
      </c>
      <c r="DB47" s="2" t="s">
        <v>687</v>
      </c>
      <c r="DC47" s="250">
        <v>7.6388888888888895E-2</v>
      </c>
      <c r="DD47" s="267" t="s">
        <v>687</v>
      </c>
      <c r="DE47" s="238">
        <v>7.6388888888888895E-2</v>
      </c>
      <c r="DF47" s="2" t="s">
        <v>793</v>
      </c>
      <c r="DG47" s="250">
        <v>8.3333333333333329E-2</v>
      </c>
      <c r="DH47" s="2" t="s">
        <v>697</v>
      </c>
      <c r="DI47" s="250">
        <v>8.3333333333333329E-2</v>
      </c>
      <c r="DJ47" s="2" t="s">
        <v>652</v>
      </c>
      <c r="DK47" s="250">
        <v>8.3333333333333329E-2</v>
      </c>
      <c r="DL47" s="350" t="s">
        <v>794</v>
      </c>
      <c r="DM47" s="351">
        <v>2.0833333333333332E-2</v>
      </c>
      <c r="DN47" s="348" t="s">
        <v>652</v>
      </c>
      <c r="DO47" s="349">
        <v>8.3333333333333329E-2</v>
      </c>
      <c r="DP47" s="251" t="str">
        <f t="shared" si="5"/>
        <v>BQB-WLP</v>
      </c>
      <c r="DQ47" s="252">
        <f t="shared" si="6"/>
        <v>8.3333333333333329E-2</v>
      </c>
      <c r="DR47" s="251" t="str">
        <f t="shared" si="7"/>
        <v>BQB-WLP</v>
      </c>
      <c r="DS47" s="252">
        <f t="shared" si="8"/>
        <v>8.3333333333333329E-2</v>
      </c>
      <c r="DT47" s="251" t="str">
        <f t="shared" si="9"/>
        <v>BQB-WLP</v>
      </c>
      <c r="DU47" s="252">
        <f t="shared" si="10"/>
        <v>8.3333333333333329E-2</v>
      </c>
      <c r="DV47" s="251" t="str">
        <f t="shared" si="11"/>
        <v>BQB-WLP</v>
      </c>
      <c r="DW47" s="252">
        <f t="shared" si="12"/>
        <v>8.3333333333333329E-2</v>
      </c>
      <c r="DX47" s="251" t="str">
        <f t="shared" si="13"/>
        <v>BQB-WLP</v>
      </c>
      <c r="DY47" s="252">
        <f t="shared" si="14"/>
        <v>8.3333333333333329E-2</v>
      </c>
      <c r="DZ47" s="251" t="str">
        <f t="shared" si="15"/>
        <v>BQB-WLP</v>
      </c>
      <c r="EA47" s="252">
        <f t="shared" si="16"/>
        <v>8.3333333333333329E-2</v>
      </c>
      <c r="EB47" s="251" t="str">
        <f t="shared" si="17"/>
        <v>BQB-WLP</v>
      </c>
      <c r="EC47" s="252">
        <f t="shared" si="18"/>
        <v>8.3333333333333329E-2</v>
      </c>
    </row>
    <row r="48" spans="2:133" ht="15" customHeight="1">
      <c r="B48" s="2" t="s">
        <v>868</v>
      </c>
      <c r="C48" s="37">
        <f t="shared" si="21"/>
        <v>44523</v>
      </c>
      <c r="D48" s="37">
        <f t="shared" si="22"/>
        <v>44550</v>
      </c>
      <c r="E48" s="37">
        <v>45409</v>
      </c>
      <c r="F48" s="37" t="s">
        <v>116</v>
      </c>
      <c r="G48" s="37" t="s">
        <v>116</v>
      </c>
      <c r="H48" s="37" t="s">
        <v>116</v>
      </c>
      <c r="I48" s="37" t="s">
        <v>116</v>
      </c>
      <c r="J48" s="37" t="s">
        <v>116</v>
      </c>
      <c r="K48" s="37" t="s">
        <v>116</v>
      </c>
      <c r="L48" s="2" t="s">
        <v>856</v>
      </c>
      <c r="M48" s="12"/>
      <c r="N48" s="400"/>
      <c r="O48" s="400"/>
      <c r="P48" s="400"/>
      <c r="Q48" s="400"/>
      <c r="R48" s="400"/>
      <c r="S48" s="400"/>
      <c r="T48" s="12"/>
      <c r="U48" s="12"/>
      <c r="V48" s="12"/>
      <c r="W48" s="12"/>
      <c r="X48" s="12"/>
      <c r="Y48" s="12"/>
      <c r="Z48" s="20"/>
      <c r="AA48" s="20"/>
      <c r="AB48" s="20"/>
      <c r="AC48" s="12"/>
      <c r="AD48" s="12"/>
      <c r="AE48" s="12"/>
      <c r="AF48" s="12"/>
      <c r="AG48" s="12"/>
      <c r="AH48" s="12"/>
      <c r="AI48" s="12"/>
      <c r="AJ48" s="12"/>
      <c r="AK48" s="3">
        <v>2.9861111111111099E-2</v>
      </c>
      <c r="AL48" s="3">
        <v>0.149305555555556</v>
      </c>
      <c r="AM48" s="224">
        <v>2.9861111111111099E-2</v>
      </c>
      <c r="AN48" s="224">
        <v>0.149305555555556</v>
      </c>
      <c r="AO48" s="72"/>
      <c r="AQ48" s="3">
        <v>0.211805555555556</v>
      </c>
      <c r="AR48" s="3">
        <v>9.2361111111111005E-2</v>
      </c>
      <c r="AS48" s="3">
        <v>0.180555555555556</v>
      </c>
      <c r="AT48" s="3">
        <v>5.0694444444444597E-2</v>
      </c>
      <c r="AU48" s="3">
        <v>2.9861111111111099E-2</v>
      </c>
      <c r="AV48" s="72"/>
      <c r="AW48" s="72"/>
      <c r="BA48" s="2" t="s">
        <v>66</v>
      </c>
      <c r="BB48" s="15" t="s">
        <v>344</v>
      </c>
      <c r="BC48" s="71"/>
      <c r="BD48" s="71"/>
      <c r="BE48" s="15"/>
      <c r="BF48" s="15"/>
      <c r="BH48" s="2" t="s">
        <v>514</v>
      </c>
      <c r="BI48" s="250">
        <v>0.2361111111111111</v>
      </c>
      <c r="BJ48" s="2" t="s">
        <v>514</v>
      </c>
      <c r="BK48" s="250">
        <v>0.2361111111111111</v>
      </c>
      <c r="BL48" s="2" t="s">
        <v>514</v>
      </c>
      <c r="BM48" s="250">
        <v>0.2361111111111111</v>
      </c>
      <c r="BN48" s="2" t="s">
        <v>514</v>
      </c>
      <c r="BO48" s="250">
        <v>0.2361111111111111</v>
      </c>
      <c r="BP48" s="2" t="s">
        <v>514</v>
      </c>
      <c r="BQ48" s="250">
        <v>0.2361111111111111</v>
      </c>
      <c r="BR48" s="2" t="s">
        <v>514</v>
      </c>
      <c r="BS48" s="250">
        <v>0.2361111111111111</v>
      </c>
      <c r="BT48" s="2" t="s">
        <v>600</v>
      </c>
      <c r="BU48" s="250">
        <v>0.24652777777777779</v>
      </c>
      <c r="BV48" s="2" t="s">
        <v>457</v>
      </c>
      <c r="BW48" s="250">
        <v>0.20833333333333334</v>
      </c>
      <c r="BX48" s="2" t="s">
        <v>618</v>
      </c>
      <c r="BY48" s="250">
        <v>0.20833333333333334</v>
      </c>
      <c r="BZ48" s="267" t="s">
        <v>469</v>
      </c>
      <c r="CA48" s="238">
        <v>0.13541666666666666</v>
      </c>
      <c r="CB48" s="267" t="s">
        <v>572</v>
      </c>
      <c r="CC48" s="238">
        <v>6.9444444444444448E-2</v>
      </c>
      <c r="CD48" s="267" t="s">
        <v>444</v>
      </c>
      <c r="CE48" s="238">
        <v>0.1423611111111111</v>
      </c>
      <c r="CF48" s="267" t="s">
        <v>566</v>
      </c>
      <c r="CG48" s="238">
        <v>6.25E-2</v>
      </c>
      <c r="CH48" s="2" t="s">
        <v>734</v>
      </c>
      <c r="CI48" s="250">
        <v>7.6388888888888895E-2</v>
      </c>
      <c r="CJ48" s="267" t="s">
        <v>566</v>
      </c>
      <c r="CK48" s="238">
        <v>6.25E-2</v>
      </c>
      <c r="CL48" s="2" t="s">
        <v>442</v>
      </c>
      <c r="CM48" s="250">
        <v>4.8611111111111112E-2</v>
      </c>
      <c r="CN48" s="251" t="str">
        <f t="shared" si="3"/>
        <v>CBR-MEL</v>
      </c>
      <c r="CO48" s="252">
        <f t="shared" si="4"/>
        <v>4.8611111111111112E-2</v>
      </c>
      <c r="CP48" s="2" t="s">
        <v>572</v>
      </c>
      <c r="CQ48" s="250">
        <v>6.9444444444444448E-2</v>
      </c>
      <c r="CR48" s="267" t="s">
        <v>442</v>
      </c>
      <c r="CS48" s="238">
        <v>4.8611111111111112E-2</v>
      </c>
      <c r="CT48" s="2" t="s">
        <v>442</v>
      </c>
      <c r="CU48" s="250">
        <v>4.8611111111111112E-2</v>
      </c>
      <c r="CV48" s="2" t="s">
        <v>442</v>
      </c>
      <c r="CW48" s="250">
        <v>4.8611111111111112E-2</v>
      </c>
      <c r="CX48" s="267" t="s">
        <v>442</v>
      </c>
      <c r="CY48" s="238">
        <v>4.8611111111111112E-2</v>
      </c>
      <c r="CZ48" s="267" t="s">
        <v>566</v>
      </c>
      <c r="DA48" s="238">
        <v>6.5972222222222224E-2</v>
      </c>
      <c r="DB48" s="2" t="s">
        <v>483</v>
      </c>
      <c r="DC48" s="250">
        <v>7.6388888888888895E-2</v>
      </c>
      <c r="DD48" s="267" t="s">
        <v>483</v>
      </c>
      <c r="DE48" s="238">
        <v>7.6388888888888895E-2</v>
      </c>
      <c r="DF48" s="2" t="s">
        <v>646</v>
      </c>
      <c r="DG48" s="250">
        <v>2.7777777777777776E-2</v>
      </c>
      <c r="DH48" s="2" t="s">
        <v>794</v>
      </c>
      <c r="DI48" s="250">
        <v>2.0833333333333332E-2</v>
      </c>
      <c r="DJ48" s="2" t="s">
        <v>697</v>
      </c>
      <c r="DK48" s="250">
        <v>8.3333333333333329E-2</v>
      </c>
      <c r="DL48" s="350" t="s">
        <v>687</v>
      </c>
      <c r="DM48" s="351">
        <v>7.6388888888888895E-2</v>
      </c>
      <c r="DN48" s="348" t="s">
        <v>697</v>
      </c>
      <c r="DO48" s="349">
        <v>8.3333333333333329E-2</v>
      </c>
      <c r="DP48" s="251" t="str">
        <f t="shared" si="5"/>
        <v>BYP-BQB</v>
      </c>
      <c r="DQ48" s="252">
        <f t="shared" si="6"/>
        <v>8.3333333333333329E-2</v>
      </c>
      <c r="DR48" s="251" t="str">
        <f t="shared" si="7"/>
        <v>BYP-BQB</v>
      </c>
      <c r="DS48" s="252">
        <f t="shared" si="8"/>
        <v>8.3333333333333329E-2</v>
      </c>
      <c r="DT48" s="251" t="str">
        <f t="shared" si="9"/>
        <v>BYP-BQB</v>
      </c>
      <c r="DU48" s="252">
        <f t="shared" si="10"/>
        <v>8.3333333333333329E-2</v>
      </c>
      <c r="DV48" s="251" t="str">
        <f t="shared" si="11"/>
        <v>BYP-BQB</v>
      </c>
      <c r="DW48" s="252">
        <f t="shared" si="12"/>
        <v>8.3333333333333329E-2</v>
      </c>
      <c r="DX48" s="251" t="str">
        <f t="shared" si="13"/>
        <v>BYP-BQB</v>
      </c>
      <c r="DY48" s="252">
        <f t="shared" si="14"/>
        <v>8.3333333333333329E-2</v>
      </c>
      <c r="DZ48" s="251" t="str">
        <f t="shared" si="15"/>
        <v>BYP-BQB</v>
      </c>
      <c r="EA48" s="252">
        <f t="shared" si="16"/>
        <v>8.3333333333333329E-2</v>
      </c>
      <c r="EB48" s="251" t="str">
        <f t="shared" si="17"/>
        <v>BYP-BQB</v>
      </c>
      <c r="EC48" s="252">
        <f t="shared" si="18"/>
        <v>8.3333333333333329E-2</v>
      </c>
    </row>
    <row r="49" spans="2:133">
      <c r="B49" s="2" t="s">
        <v>869</v>
      </c>
      <c r="C49" s="37">
        <f t="shared" si="21"/>
        <v>44551</v>
      </c>
      <c r="D49" s="37">
        <f t="shared" si="22"/>
        <v>44578</v>
      </c>
      <c r="E49" s="37">
        <v>45410</v>
      </c>
      <c r="F49" s="37" t="s">
        <v>116</v>
      </c>
      <c r="G49" s="37" t="s">
        <v>116</v>
      </c>
      <c r="H49" s="37" t="s">
        <v>116</v>
      </c>
      <c r="I49" s="37" t="s">
        <v>116</v>
      </c>
      <c r="J49" s="37" t="s">
        <v>116</v>
      </c>
      <c r="K49" s="37" t="s">
        <v>116</v>
      </c>
      <c r="L49" s="2" t="s">
        <v>857</v>
      </c>
      <c r="N49" s="400" t="s">
        <v>679</v>
      </c>
      <c r="O49" s="400"/>
      <c r="P49" s="400"/>
      <c r="Q49" s="400"/>
      <c r="R49" s="400"/>
      <c r="S49" s="400"/>
      <c r="T49" s="12"/>
      <c r="U49" s="12"/>
      <c r="V49" s="12"/>
      <c r="W49" s="12"/>
      <c r="X49" s="12"/>
      <c r="Y49" s="12"/>
      <c r="Z49" s="20"/>
      <c r="AA49" s="20"/>
      <c r="AB49" s="20"/>
      <c r="AC49" s="12"/>
      <c r="AD49" s="12"/>
      <c r="AE49" s="12"/>
      <c r="AF49" s="12"/>
      <c r="AG49" s="12"/>
      <c r="AH49" s="12"/>
      <c r="AI49" s="12"/>
      <c r="AJ49" s="12"/>
      <c r="AK49" s="3">
        <v>3.05555555555556E-2</v>
      </c>
      <c r="AL49" s="3">
        <v>0.15277777777777801</v>
      </c>
      <c r="AM49" s="224">
        <v>3.05555555555556E-2</v>
      </c>
      <c r="AN49" s="224">
        <v>0.15277777777777801</v>
      </c>
      <c r="AO49" s="72"/>
      <c r="AQ49" s="3">
        <v>0.21527777777777801</v>
      </c>
      <c r="AR49" s="3">
        <v>9.3055555555555405E-2</v>
      </c>
      <c r="AS49" s="3">
        <v>0.18402777777777801</v>
      </c>
      <c r="AT49" s="3">
        <v>5.1388888888889102E-2</v>
      </c>
      <c r="AU49" s="3">
        <v>3.05555555555556E-2</v>
      </c>
      <c r="AV49" s="72"/>
      <c r="AW49" s="72"/>
      <c r="BA49" s="2" t="s">
        <v>57</v>
      </c>
      <c r="BB49" s="15" t="s">
        <v>367</v>
      </c>
      <c r="BC49" s="71"/>
      <c r="BD49" s="71"/>
      <c r="BE49" s="15"/>
      <c r="BF49" s="15"/>
      <c r="BH49" s="2" t="s">
        <v>638</v>
      </c>
      <c r="BI49" s="250">
        <v>0.25694444444444442</v>
      </c>
      <c r="BJ49" s="2" t="s">
        <v>638</v>
      </c>
      <c r="BK49" s="250">
        <v>0.25694444444444442</v>
      </c>
      <c r="BL49" s="2" t="s">
        <v>638</v>
      </c>
      <c r="BM49" s="250">
        <v>0.25694444444444442</v>
      </c>
      <c r="BN49" s="2" t="s">
        <v>638</v>
      </c>
      <c r="BO49" s="250">
        <v>0.25694444444444442</v>
      </c>
      <c r="BP49" s="2" t="s">
        <v>638</v>
      </c>
      <c r="BQ49" s="250">
        <v>0.25694444444444442</v>
      </c>
      <c r="BR49" s="2" t="s">
        <v>638</v>
      </c>
      <c r="BS49" s="250">
        <v>0.25694444444444442</v>
      </c>
      <c r="BT49" s="2" t="s">
        <v>514</v>
      </c>
      <c r="BU49" s="250">
        <v>0.2361111111111111</v>
      </c>
      <c r="BV49" s="2" t="s">
        <v>600</v>
      </c>
      <c r="BW49" s="250">
        <v>0.24652777777777779</v>
      </c>
      <c r="BX49" s="2" t="s">
        <v>447</v>
      </c>
      <c r="BY49" s="250">
        <v>0.125</v>
      </c>
      <c r="BZ49" s="267" t="s">
        <v>574</v>
      </c>
      <c r="CA49" s="238">
        <v>9.375E-2</v>
      </c>
      <c r="CB49" s="267" t="s">
        <v>442</v>
      </c>
      <c r="CC49" s="238">
        <v>4.8611111111111112E-2</v>
      </c>
      <c r="CD49" s="267" t="s">
        <v>618</v>
      </c>
      <c r="CE49" s="238">
        <v>0.22222222222222221</v>
      </c>
      <c r="CF49" s="267" t="s">
        <v>469</v>
      </c>
      <c r="CG49" s="238">
        <v>0.1388888888888889</v>
      </c>
      <c r="CH49" s="2" t="s">
        <v>469</v>
      </c>
      <c r="CI49" s="250">
        <v>0.1388888888888889</v>
      </c>
      <c r="CJ49" s="267" t="s">
        <v>734</v>
      </c>
      <c r="CK49" s="238">
        <v>7.6388888888888895E-2</v>
      </c>
      <c r="CL49" s="2" t="s">
        <v>566</v>
      </c>
      <c r="CM49" s="250">
        <v>6.25E-2</v>
      </c>
      <c r="CN49" s="251" t="str">
        <f t="shared" si="3"/>
        <v>CBR-OOL</v>
      </c>
      <c r="CO49" s="252">
        <f t="shared" si="4"/>
        <v>6.25E-2</v>
      </c>
      <c r="CP49" s="2" t="s">
        <v>442</v>
      </c>
      <c r="CQ49" s="250">
        <v>4.8611111111111112E-2</v>
      </c>
      <c r="CR49" s="267" t="s">
        <v>566</v>
      </c>
      <c r="CS49" s="238">
        <v>6.5972222222222224E-2</v>
      </c>
      <c r="CT49" s="2" t="s">
        <v>566</v>
      </c>
      <c r="CU49" s="250">
        <v>6.5972222222222224E-2</v>
      </c>
      <c r="CV49" s="2" t="s">
        <v>566</v>
      </c>
      <c r="CW49" s="250">
        <v>6.5972222222222224E-2</v>
      </c>
      <c r="CX49" s="267" t="s">
        <v>566</v>
      </c>
      <c r="CY49" s="238">
        <v>6.5972222222222224E-2</v>
      </c>
      <c r="CZ49" s="267" t="s">
        <v>734</v>
      </c>
      <c r="DA49" s="238">
        <v>7.6388888888888895E-2</v>
      </c>
      <c r="DB49" s="2" t="s">
        <v>572</v>
      </c>
      <c r="DC49" s="250">
        <v>6.9444444444444448E-2</v>
      </c>
      <c r="DD49" s="267" t="s">
        <v>572</v>
      </c>
      <c r="DE49" s="238">
        <v>6.9444444444444448E-2</v>
      </c>
      <c r="DF49" s="2" t="s">
        <v>652</v>
      </c>
      <c r="DG49" s="250">
        <v>8.3333333333333329E-2</v>
      </c>
      <c r="DH49" s="2" t="s">
        <v>687</v>
      </c>
      <c r="DI49" s="250">
        <v>7.6388888888888895E-2</v>
      </c>
      <c r="DJ49" s="2" t="s">
        <v>794</v>
      </c>
      <c r="DK49" s="250">
        <v>2.0833333333333332E-2</v>
      </c>
      <c r="DL49" s="350" t="s">
        <v>483</v>
      </c>
      <c r="DM49" s="351">
        <v>7.6388888888888895E-2</v>
      </c>
      <c r="DN49" s="348" t="s">
        <v>794</v>
      </c>
      <c r="DO49" s="349">
        <v>2.0833333333333332E-2</v>
      </c>
      <c r="DP49" s="251" t="str">
        <f t="shared" si="5"/>
        <v>BYP-OOD</v>
      </c>
      <c r="DQ49" s="252">
        <f t="shared" si="6"/>
        <v>2.0833333333333332E-2</v>
      </c>
      <c r="DR49" s="251" t="str">
        <f t="shared" si="7"/>
        <v>BYP-OOD</v>
      </c>
      <c r="DS49" s="252">
        <f t="shared" si="8"/>
        <v>2.0833333333333332E-2</v>
      </c>
      <c r="DT49" s="251" t="str">
        <f t="shared" si="9"/>
        <v>BYP-OOD</v>
      </c>
      <c r="DU49" s="252">
        <f t="shared" si="10"/>
        <v>2.0833333333333332E-2</v>
      </c>
      <c r="DV49" s="251" t="str">
        <f t="shared" si="11"/>
        <v>BYP-OOD</v>
      </c>
      <c r="DW49" s="252">
        <f t="shared" si="12"/>
        <v>2.0833333333333332E-2</v>
      </c>
      <c r="DX49" s="251" t="str">
        <f t="shared" si="13"/>
        <v>BYP-OOD</v>
      </c>
      <c r="DY49" s="252">
        <f t="shared" si="14"/>
        <v>2.0833333333333332E-2</v>
      </c>
      <c r="DZ49" s="251" t="str">
        <f t="shared" si="15"/>
        <v>BYP-OOD</v>
      </c>
      <c r="EA49" s="252">
        <f t="shared" si="16"/>
        <v>2.0833333333333332E-2</v>
      </c>
      <c r="EB49" s="251" t="str">
        <f t="shared" si="17"/>
        <v>BYP-OOD</v>
      </c>
      <c r="EC49" s="252">
        <f t="shared" si="18"/>
        <v>2.0833333333333332E-2</v>
      </c>
    </row>
    <row r="50" spans="2:133">
      <c r="B50" s="2" t="s">
        <v>870</v>
      </c>
      <c r="C50" s="37">
        <f>D34+1</f>
        <v>44159</v>
      </c>
      <c r="D50" s="37">
        <f t="shared" ref="D50" si="23">C50+27</f>
        <v>44186</v>
      </c>
      <c r="E50" s="37">
        <v>45395</v>
      </c>
      <c r="F50" s="37" t="s">
        <v>116</v>
      </c>
      <c r="G50" s="37" t="s">
        <v>116</v>
      </c>
      <c r="H50" s="37" t="s">
        <v>116</v>
      </c>
      <c r="I50" s="37" t="s">
        <v>116</v>
      </c>
      <c r="J50" s="37" t="s">
        <v>116</v>
      </c>
      <c r="K50" s="37" t="s">
        <v>116</v>
      </c>
      <c r="L50" s="2" t="s">
        <v>135</v>
      </c>
      <c r="N50" s="400"/>
      <c r="O50" s="400"/>
      <c r="P50" s="400"/>
      <c r="Q50" s="400"/>
      <c r="R50" s="400"/>
      <c r="S50" s="400"/>
      <c r="T50" s="12"/>
      <c r="U50" s="12"/>
      <c r="V50" s="12"/>
      <c r="W50" s="12"/>
      <c r="X50" s="12"/>
      <c r="Y50" s="12"/>
      <c r="Z50" s="20"/>
      <c r="AA50" s="20"/>
      <c r="AB50" s="20"/>
      <c r="AC50" s="12"/>
      <c r="AD50" s="12"/>
      <c r="AE50" s="12"/>
      <c r="AF50" s="12"/>
      <c r="AG50" s="12"/>
      <c r="AH50" s="12"/>
      <c r="AI50" s="12"/>
      <c r="AJ50" s="12"/>
      <c r="AK50" s="3">
        <v>3.125E-2</v>
      </c>
      <c r="AL50" s="3">
        <v>0.15625</v>
      </c>
      <c r="AM50" s="224">
        <v>3.125E-2</v>
      </c>
      <c r="AN50" s="224">
        <v>0.15625</v>
      </c>
      <c r="AO50" s="72"/>
      <c r="AQ50" s="3">
        <v>0.21875</v>
      </c>
      <c r="AR50" s="3">
        <v>9.3749999999999903E-2</v>
      </c>
      <c r="AS50" s="3">
        <v>0.1875</v>
      </c>
      <c r="AT50" s="3">
        <v>5.2083333333333502E-2</v>
      </c>
      <c r="AU50" s="3">
        <v>3.125E-2</v>
      </c>
      <c r="AV50" s="72"/>
      <c r="AW50" s="72"/>
      <c r="BA50" s="2" t="s">
        <v>74</v>
      </c>
      <c r="BB50" s="15" t="s">
        <v>345</v>
      </c>
      <c r="BC50" s="71"/>
      <c r="BD50" s="71"/>
      <c r="BE50" s="15"/>
      <c r="BF50" s="15"/>
      <c r="BH50" s="2" t="s">
        <v>461</v>
      </c>
      <c r="BI50" s="250">
        <v>0.15972222222222221</v>
      </c>
      <c r="BJ50" s="2" t="s">
        <v>461</v>
      </c>
      <c r="BK50" s="250">
        <v>0.15972222222222221</v>
      </c>
      <c r="BL50" s="2" t="s">
        <v>461</v>
      </c>
      <c r="BM50" s="250">
        <v>0.15972222222222221</v>
      </c>
      <c r="BN50" s="2" t="s">
        <v>461</v>
      </c>
      <c r="BO50" s="250">
        <v>0.15972222222222221</v>
      </c>
      <c r="BP50" s="2" t="s">
        <v>461</v>
      </c>
      <c r="BQ50" s="250">
        <v>0.15972222222222221</v>
      </c>
      <c r="BR50" s="2" t="s">
        <v>461</v>
      </c>
      <c r="BS50" s="250">
        <v>0.15972222222222221</v>
      </c>
      <c r="BT50" s="2" t="s">
        <v>461</v>
      </c>
      <c r="BU50" s="250">
        <v>0.15972222222222221</v>
      </c>
      <c r="BV50" s="2" t="s">
        <v>514</v>
      </c>
      <c r="BW50" s="250">
        <v>0.2361111111111111</v>
      </c>
      <c r="BX50" s="2" t="s">
        <v>600</v>
      </c>
      <c r="BY50" s="250">
        <v>0.24652777777777779</v>
      </c>
      <c r="BZ50" s="267" t="s">
        <v>444</v>
      </c>
      <c r="CA50" s="238">
        <v>0.1423611111111111</v>
      </c>
      <c r="CB50" s="267" t="s">
        <v>566</v>
      </c>
      <c r="CC50" s="238">
        <v>6.25E-2</v>
      </c>
      <c r="CD50" s="267" t="s">
        <v>447</v>
      </c>
      <c r="CE50" s="238">
        <v>0.12152777777777778</v>
      </c>
      <c r="CF50" s="267" t="s">
        <v>574</v>
      </c>
      <c r="CG50" s="238">
        <v>9.375E-2</v>
      </c>
      <c r="CH50" s="2" t="s">
        <v>574</v>
      </c>
      <c r="CI50" s="250">
        <v>9.375E-2</v>
      </c>
      <c r="CJ50" s="267" t="s">
        <v>469</v>
      </c>
      <c r="CK50" s="238">
        <v>0.1388888888888889</v>
      </c>
      <c r="CL50" s="2" t="s">
        <v>734</v>
      </c>
      <c r="CM50" s="250">
        <v>7.6388888888888895E-2</v>
      </c>
      <c r="CN50" s="251" t="str">
        <f t="shared" si="3"/>
        <v>CJF-PER</v>
      </c>
      <c r="CO50" s="252">
        <f t="shared" si="4"/>
        <v>7.6388888888888895E-2</v>
      </c>
      <c r="CP50" s="2" t="s">
        <v>566</v>
      </c>
      <c r="CQ50" s="250">
        <v>6.5972222222222224E-2</v>
      </c>
      <c r="CR50" s="267" t="s">
        <v>734</v>
      </c>
      <c r="CS50" s="238">
        <v>7.6388888888888895E-2</v>
      </c>
      <c r="CT50" s="2" t="s">
        <v>734</v>
      </c>
      <c r="CU50" s="250">
        <v>7.6388888888888895E-2</v>
      </c>
      <c r="CV50" s="2" t="s">
        <v>734</v>
      </c>
      <c r="CW50" s="250">
        <v>7.6388888888888895E-2</v>
      </c>
      <c r="CX50" s="267" t="s">
        <v>734</v>
      </c>
      <c r="CY50" s="238">
        <v>7.6388888888888895E-2</v>
      </c>
      <c r="CZ50" s="267" t="s">
        <v>574</v>
      </c>
      <c r="DA50" s="238">
        <v>9.375E-2</v>
      </c>
      <c r="DB50" s="2" t="s">
        <v>442</v>
      </c>
      <c r="DC50" s="250">
        <v>4.8611111111111112E-2</v>
      </c>
      <c r="DD50" s="267" t="s">
        <v>442</v>
      </c>
      <c r="DE50" s="238">
        <v>4.8611111111111112E-2</v>
      </c>
      <c r="DF50" s="2" t="s">
        <v>697</v>
      </c>
      <c r="DG50" s="250">
        <v>8.3333333333333329E-2</v>
      </c>
      <c r="DH50" s="2" t="s">
        <v>483</v>
      </c>
      <c r="DI50" s="250">
        <v>7.6388888888888895E-2</v>
      </c>
      <c r="DJ50" s="2" t="s">
        <v>687</v>
      </c>
      <c r="DK50" s="250">
        <v>7.6388888888888895E-2</v>
      </c>
      <c r="DL50" s="350" t="s">
        <v>572</v>
      </c>
      <c r="DM50" s="351">
        <v>6.9444444444444448E-2</v>
      </c>
      <c r="DN50" s="348" t="s">
        <v>687</v>
      </c>
      <c r="DO50" s="349">
        <v>7.6388888888888895E-2</v>
      </c>
      <c r="DP50" s="251" t="str">
        <f t="shared" si="5"/>
        <v>BYP-PER</v>
      </c>
      <c r="DQ50" s="252">
        <f t="shared" si="6"/>
        <v>7.6388888888888895E-2</v>
      </c>
      <c r="DR50" s="251" t="str">
        <f t="shared" si="7"/>
        <v>BYP-PER</v>
      </c>
      <c r="DS50" s="252">
        <f t="shared" si="8"/>
        <v>7.6388888888888895E-2</v>
      </c>
      <c r="DT50" s="251" t="str">
        <f t="shared" si="9"/>
        <v>BYP-PER</v>
      </c>
      <c r="DU50" s="252">
        <f t="shared" si="10"/>
        <v>7.6388888888888895E-2</v>
      </c>
      <c r="DV50" s="251" t="str">
        <f t="shared" si="11"/>
        <v>BYP-PER</v>
      </c>
      <c r="DW50" s="252">
        <f t="shared" si="12"/>
        <v>7.6388888888888895E-2</v>
      </c>
      <c r="DX50" s="251" t="str">
        <f t="shared" si="13"/>
        <v>BYP-PER</v>
      </c>
      <c r="DY50" s="252">
        <f t="shared" si="14"/>
        <v>7.6388888888888895E-2</v>
      </c>
      <c r="DZ50" s="251" t="str">
        <f t="shared" si="15"/>
        <v>BYP-PER</v>
      </c>
      <c r="EA50" s="252">
        <f t="shared" si="16"/>
        <v>7.6388888888888895E-2</v>
      </c>
      <c r="EB50" s="251" t="str">
        <f t="shared" si="17"/>
        <v>BYP-PER</v>
      </c>
      <c r="EC50" s="252">
        <f t="shared" si="18"/>
        <v>7.6388888888888895E-2</v>
      </c>
    </row>
    <row r="51" spans="2:133">
      <c r="B51" s="12"/>
      <c r="C51" s="12"/>
      <c r="D51" s="12"/>
      <c r="E51" s="12"/>
      <c r="F51" s="12"/>
      <c r="G51" s="12"/>
      <c r="H51" s="12"/>
      <c r="I51" s="12"/>
      <c r="J51" s="12"/>
      <c r="K51" s="12"/>
      <c r="L51" s="12"/>
      <c r="N51" s="400"/>
      <c r="O51" s="400"/>
      <c r="P51" s="400"/>
      <c r="Q51" s="400"/>
      <c r="R51" s="400"/>
      <c r="S51" s="400"/>
      <c r="T51" s="12"/>
      <c r="U51" s="12"/>
      <c r="V51" s="12"/>
      <c r="W51" s="12"/>
      <c r="X51" s="12"/>
      <c r="Y51" s="12"/>
      <c r="Z51" s="20"/>
      <c r="AA51"/>
      <c r="AB51"/>
      <c r="AC51" s="12"/>
      <c r="AD51" s="12"/>
      <c r="AE51" s="12"/>
      <c r="AF51" s="12"/>
      <c r="AG51" s="12"/>
      <c r="AH51" s="12"/>
      <c r="AI51" s="12"/>
      <c r="AJ51" s="12"/>
      <c r="AK51" s="3">
        <v>3.19444444444444E-2</v>
      </c>
      <c r="AL51" s="3">
        <v>0.15972222222222199</v>
      </c>
      <c r="AM51" s="224">
        <v>3.19444444444444E-2</v>
      </c>
      <c r="AN51" s="224">
        <v>0.15972222222222199</v>
      </c>
      <c r="AO51" s="72"/>
      <c r="AQ51" s="3">
        <v>0.22222222222222199</v>
      </c>
      <c r="AR51" s="3">
        <v>9.4444444444444303E-2</v>
      </c>
      <c r="AS51" s="3">
        <v>0.19097222222222199</v>
      </c>
      <c r="AT51" s="3">
        <v>5.2777777777778E-2</v>
      </c>
      <c r="AU51" s="3">
        <v>3.19444444444444E-2</v>
      </c>
      <c r="AV51" s="72"/>
      <c r="AW51" s="72"/>
      <c r="BA51" s="2" t="s">
        <v>37</v>
      </c>
      <c r="BB51" s="15" t="s">
        <v>343</v>
      </c>
      <c r="BC51" s="71">
        <v>0.41666666666666669</v>
      </c>
      <c r="BD51" s="71">
        <v>0.45833333333333331</v>
      </c>
      <c r="BE51" s="2" t="s">
        <v>390</v>
      </c>
      <c r="BF51" s="2" t="s">
        <v>391</v>
      </c>
      <c r="BH51" s="2" t="s">
        <v>464</v>
      </c>
      <c r="BI51" s="250">
        <v>0.1736111111111111</v>
      </c>
      <c r="BJ51" s="2" t="s">
        <v>464</v>
      </c>
      <c r="BK51" s="250">
        <v>0.1736111111111111</v>
      </c>
      <c r="BL51" s="2" t="s">
        <v>464</v>
      </c>
      <c r="BM51" s="250">
        <v>0.1736111111111111</v>
      </c>
      <c r="BN51" s="2" t="s">
        <v>464</v>
      </c>
      <c r="BO51" s="250">
        <v>0.1736111111111111</v>
      </c>
      <c r="BP51" s="2" t="s">
        <v>464</v>
      </c>
      <c r="BQ51" s="250">
        <v>0.1736111111111111</v>
      </c>
      <c r="BR51" s="2" t="s">
        <v>464</v>
      </c>
      <c r="BS51" s="250">
        <v>0.1736111111111111</v>
      </c>
      <c r="BT51" s="2" t="s">
        <v>464</v>
      </c>
      <c r="BU51" s="250">
        <v>0.1736111111111111</v>
      </c>
      <c r="BV51" s="2" t="s">
        <v>461</v>
      </c>
      <c r="BW51" s="250">
        <v>0.15972222222222221</v>
      </c>
      <c r="BX51" s="2" t="s">
        <v>514</v>
      </c>
      <c r="BY51" s="250">
        <v>0.2361111111111111</v>
      </c>
      <c r="BZ51" s="267" t="s">
        <v>618</v>
      </c>
      <c r="CA51" s="238">
        <v>0.22222222222222221</v>
      </c>
      <c r="CB51" s="267" t="s">
        <v>469</v>
      </c>
      <c r="CC51" s="238">
        <v>0.1388888888888889</v>
      </c>
      <c r="CD51" s="267" t="s">
        <v>457</v>
      </c>
      <c r="CE51" s="238">
        <v>0.20833333333333334</v>
      </c>
      <c r="CF51" s="267" t="s">
        <v>715</v>
      </c>
      <c r="CG51" s="238">
        <v>0.32291666666666669</v>
      </c>
      <c r="CH51" s="2" t="s">
        <v>715</v>
      </c>
      <c r="CI51" s="250">
        <v>0.32291666666666669</v>
      </c>
      <c r="CJ51" s="267" t="s">
        <v>574</v>
      </c>
      <c r="CK51" s="238">
        <v>9.375E-2</v>
      </c>
      <c r="CL51" s="2" t="s">
        <v>469</v>
      </c>
      <c r="CM51" s="250">
        <v>0.1388888888888889</v>
      </c>
      <c r="CN51" s="251" t="str">
        <f t="shared" si="3"/>
        <v>CNS-ADL</v>
      </c>
      <c r="CO51" s="252">
        <f t="shared" si="4"/>
        <v>0.1388888888888889</v>
      </c>
      <c r="CP51" s="2" t="s">
        <v>734</v>
      </c>
      <c r="CQ51" s="250">
        <v>7.6388888888888895E-2</v>
      </c>
      <c r="CR51" s="267" t="s">
        <v>574</v>
      </c>
      <c r="CS51" s="238">
        <v>9.7222222222222224E-2</v>
      </c>
      <c r="CT51" s="2" t="s">
        <v>574</v>
      </c>
      <c r="CU51" s="250">
        <v>9.7222222222222224E-2</v>
      </c>
      <c r="CV51" s="2" t="s">
        <v>574</v>
      </c>
      <c r="CW51" s="250">
        <v>9.7222222222222224E-2</v>
      </c>
      <c r="CX51" s="267" t="s">
        <v>574</v>
      </c>
      <c r="CY51" s="238">
        <v>9.7222222222222224E-2</v>
      </c>
      <c r="CZ51" s="267" t="s">
        <v>715</v>
      </c>
      <c r="DA51" s="238">
        <v>0.32291666666666669</v>
      </c>
      <c r="DB51" s="2" t="s">
        <v>566</v>
      </c>
      <c r="DC51" s="250">
        <v>6.25E-2</v>
      </c>
      <c r="DD51" s="267" t="s">
        <v>566</v>
      </c>
      <c r="DE51" s="238">
        <v>6.25E-2</v>
      </c>
      <c r="DF51" s="2" t="s">
        <v>794</v>
      </c>
      <c r="DG51" s="250">
        <v>2.0833333333333332E-2</v>
      </c>
      <c r="DH51" s="2" t="s">
        <v>572</v>
      </c>
      <c r="DI51" s="250">
        <v>6.9444444444444448E-2</v>
      </c>
      <c r="DJ51" s="2" t="s">
        <v>483</v>
      </c>
      <c r="DK51" s="250">
        <v>7.6388888888888895E-2</v>
      </c>
      <c r="DL51" s="350" t="s">
        <v>442</v>
      </c>
      <c r="DM51" s="351">
        <v>5.2083333333333336E-2</v>
      </c>
      <c r="DN51" s="348" t="s">
        <v>483</v>
      </c>
      <c r="DO51" s="349">
        <v>7.6388888888888895E-2</v>
      </c>
      <c r="DP51" s="251" t="str">
        <f t="shared" si="5"/>
        <v>CBR-ADL</v>
      </c>
      <c r="DQ51" s="252">
        <f t="shared" si="6"/>
        <v>7.6388888888888895E-2</v>
      </c>
      <c r="DR51" s="251" t="str">
        <f t="shared" si="7"/>
        <v>CBR-ADL</v>
      </c>
      <c r="DS51" s="252">
        <f t="shared" si="8"/>
        <v>7.6388888888888895E-2</v>
      </c>
      <c r="DT51" s="251" t="str">
        <f t="shared" si="9"/>
        <v>CBR-ADL</v>
      </c>
      <c r="DU51" s="252">
        <f t="shared" si="10"/>
        <v>7.6388888888888895E-2</v>
      </c>
      <c r="DV51" s="251" t="str">
        <f t="shared" si="11"/>
        <v>CBR-ADL</v>
      </c>
      <c r="DW51" s="252">
        <f t="shared" si="12"/>
        <v>7.6388888888888895E-2</v>
      </c>
      <c r="DX51" s="251" t="str">
        <f t="shared" si="13"/>
        <v>CBR-ADL</v>
      </c>
      <c r="DY51" s="252">
        <f t="shared" si="14"/>
        <v>7.6388888888888895E-2</v>
      </c>
      <c r="DZ51" s="251" t="str">
        <f t="shared" si="15"/>
        <v>CBR-ADL</v>
      </c>
      <c r="EA51" s="252">
        <f t="shared" si="16"/>
        <v>7.6388888888888895E-2</v>
      </c>
      <c r="EB51" s="251" t="str">
        <f t="shared" si="17"/>
        <v>CBR-ADL</v>
      </c>
      <c r="EC51" s="252">
        <f t="shared" si="18"/>
        <v>7.6388888888888895E-2</v>
      </c>
    </row>
    <row r="52" spans="2:133">
      <c r="B52" s="655" t="s">
        <v>499</v>
      </c>
      <c r="C52" s="655"/>
      <c r="D52" s="654" t="s">
        <v>502</v>
      </c>
      <c r="E52" s="654"/>
      <c r="F52" s="654"/>
      <c r="G52" s="654"/>
      <c r="H52" s="654"/>
      <c r="I52" s="654"/>
      <c r="J52" s="654"/>
      <c r="K52" s="654"/>
      <c r="L52" s="654"/>
      <c r="N52" s="400"/>
      <c r="O52" s="400"/>
      <c r="P52" s="400"/>
      <c r="Q52" s="400"/>
      <c r="R52" s="400"/>
      <c r="S52" s="400"/>
      <c r="T52"/>
      <c r="U52" s="12"/>
      <c r="V52" s="12"/>
      <c r="W52" s="12"/>
      <c r="X52" s="12"/>
      <c r="Y52" s="12"/>
      <c r="Z52"/>
      <c r="AA52"/>
      <c r="AB52"/>
      <c r="AC52"/>
      <c r="AD52"/>
      <c r="AE52"/>
      <c r="AF52"/>
      <c r="AG52"/>
      <c r="AH52"/>
      <c r="AI52"/>
      <c r="AJ52"/>
      <c r="AK52" s="3">
        <v>3.2638888888888898E-2</v>
      </c>
      <c r="AL52" s="3">
        <v>0.163194444444444</v>
      </c>
      <c r="AM52" s="224">
        <v>3.2638888888888898E-2</v>
      </c>
      <c r="AN52" s="224">
        <v>0.163194444444444</v>
      </c>
      <c r="AO52" s="72"/>
      <c r="AQ52" s="3">
        <v>0.225694444444445</v>
      </c>
      <c r="AR52" s="3">
        <v>9.5138888888888801E-2</v>
      </c>
      <c r="AS52" s="3">
        <v>0.194444444444444</v>
      </c>
      <c r="AT52" s="3">
        <v>5.34722222222224E-2</v>
      </c>
      <c r="AU52" s="3">
        <v>3.2638888888888898E-2</v>
      </c>
      <c r="AV52" s="72"/>
      <c r="AW52" s="72"/>
      <c r="BA52" s="2" t="s">
        <v>33</v>
      </c>
      <c r="BB52" s="15" t="s">
        <v>375</v>
      </c>
      <c r="BC52" s="71">
        <v>0.41666666666666669</v>
      </c>
      <c r="BD52" s="71"/>
      <c r="BE52" s="15"/>
      <c r="BF52" s="15"/>
      <c r="BH52" s="2" t="s">
        <v>518</v>
      </c>
      <c r="BI52" s="250">
        <v>0.18055555555555555</v>
      </c>
      <c r="BJ52" s="2" t="s">
        <v>518</v>
      </c>
      <c r="BK52" s="250">
        <v>0.18055555555555555</v>
      </c>
      <c r="BL52" s="2" t="s">
        <v>518</v>
      </c>
      <c r="BM52" s="250">
        <v>0.18055555555555555</v>
      </c>
      <c r="BN52" s="2" t="s">
        <v>518</v>
      </c>
      <c r="BO52" s="250">
        <v>0.18055555555555555</v>
      </c>
      <c r="BP52" s="2" t="s">
        <v>518</v>
      </c>
      <c r="BQ52" s="250">
        <v>0.18055555555555555</v>
      </c>
      <c r="BR52" s="2" t="s">
        <v>518</v>
      </c>
      <c r="BS52" s="250">
        <v>0.18055555555555555</v>
      </c>
      <c r="BT52" s="2" t="s">
        <v>518</v>
      </c>
      <c r="BU52" s="250">
        <v>0.18055555555555555</v>
      </c>
      <c r="BV52" s="2" t="s">
        <v>464</v>
      </c>
      <c r="BW52" s="250">
        <v>0.1736111111111111</v>
      </c>
      <c r="BX52" s="2" t="s">
        <v>638</v>
      </c>
      <c r="BY52" s="250">
        <v>0.25694444444444442</v>
      </c>
      <c r="BZ52" s="267" t="s">
        <v>447</v>
      </c>
      <c r="CA52" s="238">
        <v>0.12152777777777778</v>
      </c>
      <c r="CB52" s="267" t="s">
        <v>574</v>
      </c>
      <c r="CC52" s="238">
        <v>9.375E-2</v>
      </c>
      <c r="CD52" s="267" t="s">
        <v>600</v>
      </c>
      <c r="CE52" s="238">
        <v>0.23958333333333334</v>
      </c>
      <c r="CF52" s="267" t="s">
        <v>444</v>
      </c>
      <c r="CG52" s="238">
        <v>0.1423611111111111</v>
      </c>
      <c r="CH52" s="2" t="s">
        <v>444</v>
      </c>
      <c r="CI52" s="250">
        <v>0.1423611111111111</v>
      </c>
      <c r="CJ52" s="267" t="s">
        <v>715</v>
      </c>
      <c r="CK52" s="238">
        <v>0.32291666666666669</v>
      </c>
      <c r="CL52" s="2" t="s">
        <v>574</v>
      </c>
      <c r="CM52" s="250">
        <v>9.375E-2</v>
      </c>
      <c r="CN52" s="251" t="str">
        <f t="shared" si="3"/>
        <v>CNS-BNE</v>
      </c>
      <c r="CO52" s="252">
        <f t="shared" si="4"/>
        <v>9.375E-2</v>
      </c>
      <c r="CP52" s="2" t="s">
        <v>574</v>
      </c>
      <c r="CQ52" s="250">
        <v>9.7222222222222224E-2</v>
      </c>
      <c r="CR52" s="267" t="s">
        <v>715</v>
      </c>
      <c r="CS52" s="238">
        <v>0.32291666666666669</v>
      </c>
      <c r="CT52" s="2" t="s">
        <v>715</v>
      </c>
      <c r="CU52" s="250">
        <v>0.32291666666666669</v>
      </c>
      <c r="CV52" s="2" t="s">
        <v>715</v>
      </c>
      <c r="CW52" s="250">
        <v>0.32291666666666669</v>
      </c>
      <c r="CX52" s="267" t="s">
        <v>715</v>
      </c>
      <c r="CY52" s="238">
        <v>0.32291666666666669</v>
      </c>
      <c r="CZ52" s="267" t="s">
        <v>444</v>
      </c>
      <c r="DA52" s="238">
        <v>0.1423611111111111</v>
      </c>
      <c r="DB52" s="2" t="s">
        <v>734</v>
      </c>
      <c r="DC52" s="250">
        <v>7.6388888888888895E-2</v>
      </c>
      <c r="DD52" s="267" t="s">
        <v>734</v>
      </c>
      <c r="DE52" s="238">
        <v>7.6388888888888895E-2</v>
      </c>
      <c r="DF52" s="2" t="s">
        <v>687</v>
      </c>
      <c r="DG52" s="250">
        <v>7.6388888888888895E-2</v>
      </c>
      <c r="DH52" s="2" t="s">
        <v>442</v>
      </c>
      <c r="DI52" s="250">
        <v>5.2083333333333336E-2</v>
      </c>
      <c r="DJ52" s="2" t="s">
        <v>572</v>
      </c>
      <c r="DK52" s="250">
        <v>6.9444444444444448E-2</v>
      </c>
      <c r="DL52" s="350" t="s">
        <v>566</v>
      </c>
      <c r="DM52" s="351">
        <v>6.5972222222222224E-2</v>
      </c>
      <c r="DN52" s="348" t="s">
        <v>572</v>
      </c>
      <c r="DO52" s="349">
        <v>6.9444444444444448E-2</v>
      </c>
      <c r="DP52" s="251" t="str">
        <f t="shared" si="5"/>
        <v>CBR-BNE</v>
      </c>
      <c r="DQ52" s="252">
        <f t="shared" si="6"/>
        <v>6.9444444444444448E-2</v>
      </c>
      <c r="DR52" s="251" t="str">
        <f t="shared" si="7"/>
        <v>CBR-BNE</v>
      </c>
      <c r="DS52" s="252">
        <f t="shared" si="8"/>
        <v>6.9444444444444448E-2</v>
      </c>
      <c r="DT52" s="251" t="str">
        <f t="shared" si="9"/>
        <v>CBR-BNE</v>
      </c>
      <c r="DU52" s="252">
        <f t="shared" si="10"/>
        <v>6.9444444444444448E-2</v>
      </c>
      <c r="DV52" s="251" t="str">
        <f t="shared" si="11"/>
        <v>CBR-BNE</v>
      </c>
      <c r="DW52" s="252">
        <f t="shared" si="12"/>
        <v>6.9444444444444448E-2</v>
      </c>
      <c r="DX52" s="251" t="str">
        <f t="shared" si="13"/>
        <v>CBR-BNE</v>
      </c>
      <c r="DY52" s="252">
        <f t="shared" si="14"/>
        <v>6.9444444444444448E-2</v>
      </c>
      <c r="DZ52" s="251" t="str">
        <f t="shared" si="15"/>
        <v>CBR-BNE</v>
      </c>
      <c r="EA52" s="252">
        <f t="shared" si="16"/>
        <v>6.9444444444444448E-2</v>
      </c>
      <c r="EB52" s="251" t="str">
        <f t="shared" si="17"/>
        <v>CBR-BNE</v>
      </c>
      <c r="EC52" s="252">
        <f t="shared" si="18"/>
        <v>6.9444444444444448E-2</v>
      </c>
    </row>
    <row r="53" spans="2:133">
      <c r="B53" s="655" t="s">
        <v>814</v>
      </c>
      <c r="C53" s="655"/>
      <c r="D53" s="654" t="s">
        <v>815</v>
      </c>
      <c r="E53" s="654"/>
      <c r="F53" s="654"/>
      <c r="G53" s="654"/>
      <c r="H53" s="654"/>
      <c r="I53" s="654"/>
      <c r="J53" s="654"/>
      <c r="K53" s="654"/>
      <c r="L53" s="654"/>
      <c r="N53" s="20"/>
      <c r="O53" s="20"/>
      <c r="P53" s="20"/>
      <c r="Q53" s="20"/>
      <c r="R53" s="20"/>
      <c r="S53" s="20"/>
      <c r="T53"/>
      <c r="U53" s="12"/>
      <c r="V53" s="12"/>
      <c r="W53" s="12"/>
      <c r="X53" s="12"/>
      <c r="Y53" s="12"/>
      <c r="Z53"/>
      <c r="AA53"/>
      <c r="AB53"/>
      <c r="AC53"/>
      <c r="AD53"/>
      <c r="AE53"/>
      <c r="AF53"/>
      <c r="AG53"/>
      <c r="AH53"/>
      <c r="AI53"/>
      <c r="AJ53"/>
      <c r="AK53" s="3">
        <v>3.3333333333333298E-2</v>
      </c>
      <c r="AL53" s="3">
        <v>0.16666666666666699</v>
      </c>
      <c r="AM53" s="224">
        <v>3.3333333333333298E-2</v>
      </c>
      <c r="AN53" s="224">
        <v>0.16666666666666699</v>
      </c>
      <c r="AO53" s="72"/>
      <c r="AQ53" s="3">
        <v>0.22916666666666699</v>
      </c>
      <c r="AR53" s="3">
        <v>9.5833333333333201E-2</v>
      </c>
      <c r="AS53" s="3">
        <v>0.19791666666666699</v>
      </c>
      <c r="AT53" s="3">
        <v>5.41666666666668E-2</v>
      </c>
      <c r="AU53" s="3">
        <v>3.3333333333333298E-2</v>
      </c>
      <c r="AV53" s="72"/>
      <c r="AW53" s="72"/>
      <c r="BA53" s="2" t="s">
        <v>38</v>
      </c>
      <c r="BB53" s="15" t="s">
        <v>348</v>
      </c>
      <c r="BC53" s="71">
        <v>0.41666666666666669</v>
      </c>
      <c r="BD53" s="71">
        <v>0.45833333333333331</v>
      </c>
      <c r="BE53" s="2" t="s">
        <v>390</v>
      </c>
      <c r="BF53" s="2" t="s">
        <v>391</v>
      </c>
      <c r="BH53" s="2" t="s">
        <v>656</v>
      </c>
      <c r="BI53" s="250">
        <v>0.19791666666666666</v>
      </c>
      <c r="BJ53" s="2" t="s">
        <v>656</v>
      </c>
      <c r="BK53" s="250">
        <v>0.19791666666666666</v>
      </c>
      <c r="BL53" s="2" t="s">
        <v>656</v>
      </c>
      <c r="BM53" s="250">
        <v>0.19791666666666666</v>
      </c>
      <c r="BN53" s="2" t="s">
        <v>656</v>
      </c>
      <c r="BO53" s="250">
        <v>0.19791666666666666</v>
      </c>
      <c r="BP53" s="2" t="s">
        <v>656</v>
      </c>
      <c r="BQ53" s="250">
        <v>0.19791666666666666</v>
      </c>
      <c r="BR53" s="2" t="s">
        <v>656</v>
      </c>
      <c r="BS53" s="250">
        <v>0.19791666666666666</v>
      </c>
      <c r="BT53" s="2" t="s">
        <v>648</v>
      </c>
      <c r="BU53" s="250">
        <v>0.15972222222222221</v>
      </c>
      <c r="BV53" s="2" t="s">
        <v>518</v>
      </c>
      <c r="BW53" s="250">
        <v>0.18055555555555555</v>
      </c>
      <c r="BX53" s="2" t="s">
        <v>461</v>
      </c>
      <c r="BY53" s="250">
        <v>0.15972222222222221</v>
      </c>
      <c r="BZ53" s="267" t="s">
        <v>457</v>
      </c>
      <c r="CA53" s="238">
        <v>0.20833333333333334</v>
      </c>
      <c r="CB53" s="267" t="s">
        <v>444</v>
      </c>
      <c r="CC53" s="238">
        <v>0.1423611111111111</v>
      </c>
      <c r="CD53" s="267" t="s">
        <v>514</v>
      </c>
      <c r="CE53" s="238">
        <v>0.2326388888888889</v>
      </c>
      <c r="CF53" s="267" t="s">
        <v>618</v>
      </c>
      <c r="CG53" s="238">
        <v>0.22222222222222221</v>
      </c>
      <c r="CH53" s="2" t="s">
        <v>618</v>
      </c>
      <c r="CI53" s="250">
        <v>0.22222222222222221</v>
      </c>
      <c r="CJ53" s="267" t="s">
        <v>444</v>
      </c>
      <c r="CK53" s="238">
        <v>0.1423611111111111</v>
      </c>
      <c r="CL53" s="2" t="s">
        <v>715</v>
      </c>
      <c r="CM53" s="250">
        <v>0.32291666666666669</v>
      </c>
      <c r="CN53" s="251" t="str">
        <f t="shared" si="3"/>
        <v>CNS-HND</v>
      </c>
      <c r="CO53" s="252">
        <f t="shared" si="4"/>
        <v>0.32291666666666669</v>
      </c>
      <c r="CP53" s="2" t="s">
        <v>715</v>
      </c>
      <c r="CQ53" s="250">
        <v>0.32291666666666669</v>
      </c>
      <c r="CR53" s="267" t="s">
        <v>444</v>
      </c>
      <c r="CS53" s="238">
        <v>0.1423611111111111</v>
      </c>
      <c r="CT53" s="2" t="s">
        <v>444</v>
      </c>
      <c r="CU53" s="250">
        <v>0.1423611111111111</v>
      </c>
      <c r="CV53" s="2" t="s">
        <v>444</v>
      </c>
      <c r="CW53" s="250">
        <v>0.1423611111111111</v>
      </c>
      <c r="CX53" s="267" t="s">
        <v>444</v>
      </c>
      <c r="CY53" s="238">
        <v>0.1423611111111111</v>
      </c>
      <c r="CZ53" s="267" t="s">
        <v>618</v>
      </c>
      <c r="DA53" s="238">
        <v>0.22222222222222221</v>
      </c>
      <c r="DB53" s="2" t="s">
        <v>469</v>
      </c>
      <c r="DC53" s="250">
        <v>0.1423611111111111</v>
      </c>
      <c r="DD53" s="267" t="s">
        <v>574</v>
      </c>
      <c r="DE53" s="238">
        <v>9.375E-2</v>
      </c>
      <c r="DF53" s="2" t="s">
        <v>483</v>
      </c>
      <c r="DG53" s="250">
        <v>7.6388888888888895E-2</v>
      </c>
      <c r="DH53" s="2" t="s">
        <v>566</v>
      </c>
      <c r="DI53" s="250">
        <v>6.5972222222222224E-2</v>
      </c>
      <c r="DJ53" s="2" t="s">
        <v>442</v>
      </c>
      <c r="DK53" s="250">
        <v>4.8611111111111112E-2</v>
      </c>
      <c r="DL53" s="350" t="s">
        <v>734</v>
      </c>
      <c r="DM53" s="351">
        <v>7.6388888888888895E-2</v>
      </c>
      <c r="DN53" s="348" t="s">
        <v>442</v>
      </c>
      <c r="DO53" s="349">
        <v>5.2083333333333336E-2</v>
      </c>
      <c r="DP53" s="251" t="str">
        <f t="shared" si="5"/>
        <v>CBR-MEL</v>
      </c>
      <c r="DQ53" s="252">
        <f t="shared" si="6"/>
        <v>5.2083333333333336E-2</v>
      </c>
      <c r="DR53" s="251" t="str">
        <f t="shared" si="7"/>
        <v>CBR-MEL</v>
      </c>
      <c r="DS53" s="252">
        <f t="shared" si="8"/>
        <v>5.2083333333333336E-2</v>
      </c>
      <c r="DT53" s="251" t="str">
        <f t="shared" si="9"/>
        <v>CBR-MEL</v>
      </c>
      <c r="DU53" s="252">
        <f t="shared" si="10"/>
        <v>5.2083333333333336E-2</v>
      </c>
      <c r="DV53" s="251" t="str">
        <f t="shared" si="11"/>
        <v>CBR-MEL</v>
      </c>
      <c r="DW53" s="252">
        <f t="shared" si="12"/>
        <v>5.2083333333333336E-2</v>
      </c>
      <c r="DX53" s="251" t="str">
        <f t="shared" si="13"/>
        <v>CBR-MEL</v>
      </c>
      <c r="DY53" s="252">
        <f t="shared" si="14"/>
        <v>5.2083333333333336E-2</v>
      </c>
      <c r="DZ53" s="251" t="str">
        <f t="shared" si="15"/>
        <v>CBR-MEL</v>
      </c>
      <c r="EA53" s="252">
        <f t="shared" si="16"/>
        <v>5.2083333333333336E-2</v>
      </c>
      <c r="EB53" s="251" t="str">
        <f t="shared" si="17"/>
        <v>CBR-MEL</v>
      </c>
      <c r="EC53" s="252">
        <f t="shared" si="18"/>
        <v>5.2083333333333336E-2</v>
      </c>
    </row>
    <row r="54" spans="2:133">
      <c r="B54" s="655" t="s">
        <v>415</v>
      </c>
      <c r="C54" s="655"/>
      <c r="D54" s="654" t="s">
        <v>509</v>
      </c>
      <c r="E54" s="654"/>
      <c r="F54" s="654"/>
      <c r="G54" s="654"/>
      <c r="H54" s="654"/>
      <c r="I54" s="654"/>
      <c r="J54" s="654"/>
      <c r="K54" s="654"/>
      <c r="L54" s="654"/>
      <c r="N54"/>
      <c r="O54"/>
      <c r="P54"/>
      <c r="Q54"/>
      <c r="R54"/>
      <c r="S54"/>
      <c r="T54"/>
      <c r="U54"/>
      <c r="V54"/>
      <c r="W54"/>
      <c r="X54"/>
      <c r="Y54"/>
      <c r="Z54"/>
      <c r="AA54"/>
      <c r="AB54"/>
      <c r="AC54"/>
      <c r="AD54"/>
      <c r="AE54"/>
      <c r="AF54"/>
      <c r="AG54"/>
      <c r="AH54"/>
      <c r="AI54"/>
      <c r="AJ54"/>
      <c r="AK54" s="3">
        <v>3.4027777777777803E-2</v>
      </c>
      <c r="AL54" s="3">
        <v>0.17013888888888901</v>
      </c>
      <c r="AM54" s="224">
        <v>3.4027777777777803E-2</v>
      </c>
      <c r="AN54" s="224">
        <v>0.17013888888888901</v>
      </c>
      <c r="AO54" s="72"/>
      <c r="AQ54" s="3">
        <v>0.23263888888888901</v>
      </c>
      <c r="AR54" s="3">
        <v>9.6527777777777699E-2</v>
      </c>
      <c r="AS54" s="3">
        <v>0.20138888888888901</v>
      </c>
      <c r="AT54" s="3">
        <v>5.4861111111111298E-2</v>
      </c>
      <c r="AU54" s="3">
        <v>3.4027777777777803E-2</v>
      </c>
      <c r="AV54" s="72"/>
      <c r="AW54" s="72"/>
      <c r="BA54" s="2" t="s">
        <v>28</v>
      </c>
      <c r="BB54" s="15" t="s">
        <v>346</v>
      </c>
      <c r="BC54" s="71">
        <v>0.41666666666666669</v>
      </c>
      <c r="BD54" s="71"/>
      <c r="BE54" s="15"/>
      <c r="BF54" s="15"/>
      <c r="BH54" s="2" t="s">
        <v>473</v>
      </c>
      <c r="BI54" s="250">
        <v>8.3333333333333329E-2</v>
      </c>
      <c r="BJ54" s="2" t="s">
        <v>473</v>
      </c>
      <c r="BK54" s="250">
        <v>8.3333333333333329E-2</v>
      </c>
      <c r="BL54" s="2" t="s">
        <v>473</v>
      </c>
      <c r="BM54" s="250">
        <v>8.3333333333333329E-2</v>
      </c>
      <c r="BN54" s="2" t="s">
        <v>473</v>
      </c>
      <c r="BO54" s="250">
        <v>8.3333333333333329E-2</v>
      </c>
      <c r="BP54" s="2" t="s">
        <v>473</v>
      </c>
      <c r="BQ54" s="250">
        <v>8.3333333333333329E-2</v>
      </c>
      <c r="BR54" s="2" t="s">
        <v>473</v>
      </c>
      <c r="BS54" s="250">
        <v>8.3333333333333329E-2</v>
      </c>
      <c r="BT54" s="2" t="s">
        <v>473</v>
      </c>
      <c r="BU54" s="250">
        <v>8.3333333333333329E-2</v>
      </c>
      <c r="BV54" s="2" t="s">
        <v>648</v>
      </c>
      <c r="BW54" s="250">
        <v>0.15972222222222221</v>
      </c>
      <c r="BX54" s="2" t="s">
        <v>464</v>
      </c>
      <c r="BY54" s="250">
        <v>0.1736111111111111</v>
      </c>
      <c r="BZ54" s="267" t="s">
        <v>600</v>
      </c>
      <c r="CA54" s="238">
        <v>0.24652777777777779</v>
      </c>
      <c r="CB54" s="267" t="s">
        <v>618</v>
      </c>
      <c r="CC54" s="238">
        <v>0.22222222222222221</v>
      </c>
      <c r="CD54" s="267" t="s">
        <v>680</v>
      </c>
      <c r="CE54" s="238">
        <v>0.23958333333333334</v>
      </c>
      <c r="CF54" s="267" t="s">
        <v>447</v>
      </c>
      <c r="CG54" s="238">
        <v>0.12152777777777778</v>
      </c>
      <c r="CH54" s="2" t="s">
        <v>447</v>
      </c>
      <c r="CI54" s="250">
        <v>0.12152777777777778</v>
      </c>
      <c r="CJ54" s="267" t="s">
        <v>618</v>
      </c>
      <c r="CK54" s="238">
        <v>0.22222222222222221</v>
      </c>
      <c r="CL54" s="2" t="s">
        <v>444</v>
      </c>
      <c r="CM54" s="250">
        <v>0.1423611111111111</v>
      </c>
      <c r="CN54" s="251" t="str">
        <f t="shared" si="3"/>
        <v>CNS-MEL</v>
      </c>
      <c r="CO54" s="252">
        <f t="shared" si="4"/>
        <v>0.1423611111111111</v>
      </c>
      <c r="CP54" s="2" t="s">
        <v>444</v>
      </c>
      <c r="CQ54" s="250">
        <v>0.1423611111111111</v>
      </c>
      <c r="CR54" s="267" t="s">
        <v>618</v>
      </c>
      <c r="CS54" s="238">
        <v>0.20833333333333334</v>
      </c>
      <c r="CT54" s="2" t="s">
        <v>618</v>
      </c>
      <c r="CU54" s="250">
        <v>0.20833333333333334</v>
      </c>
      <c r="CV54" s="2" t="s">
        <v>618</v>
      </c>
      <c r="CW54" s="250">
        <v>0.20833333333333334</v>
      </c>
      <c r="CX54" s="267" t="s">
        <v>618</v>
      </c>
      <c r="CY54" s="238">
        <v>0.20833333333333334</v>
      </c>
      <c r="CZ54" s="267" t="s">
        <v>447</v>
      </c>
      <c r="DA54" s="238">
        <v>0.12152777777777778</v>
      </c>
      <c r="DB54" s="2" t="s">
        <v>574</v>
      </c>
      <c r="DC54" s="250">
        <v>9.375E-2</v>
      </c>
      <c r="DD54" s="267" t="s">
        <v>715</v>
      </c>
      <c r="DE54" s="238">
        <v>0.32291666666666669</v>
      </c>
      <c r="DF54" s="2" t="s">
        <v>572</v>
      </c>
      <c r="DG54" s="250">
        <v>6.9444444444444448E-2</v>
      </c>
      <c r="DH54" s="2" t="s">
        <v>734</v>
      </c>
      <c r="DI54" s="250">
        <v>7.6388888888888895E-2</v>
      </c>
      <c r="DJ54" s="2" t="s">
        <v>566</v>
      </c>
      <c r="DK54" s="250">
        <v>6.25E-2</v>
      </c>
      <c r="DL54" s="350" t="s">
        <v>469</v>
      </c>
      <c r="DM54" s="351">
        <v>0.1423611111111111</v>
      </c>
      <c r="DN54" s="348" t="s">
        <v>566</v>
      </c>
      <c r="DO54" s="349">
        <v>6.5972222222222224E-2</v>
      </c>
      <c r="DP54" s="251" t="str">
        <f t="shared" si="5"/>
        <v>CBR-OOL</v>
      </c>
      <c r="DQ54" s="252">
        <f t="shared" si="6"/>
        <v>6.5972222222222224E-2</v>
      </c>
      <c r="DR54" s="251" t="str">
        <f t="shared" si="7"/>
        <v>CBR-OOL</v>
      </c>
      <c r="DS54" s="252">
        <f t="shared" si="8"/>
        <v>6.5972222222222224E-2</v>
      </c>
      <c r="DT54" s="251" t="str">
        <f t="shared" si="9"/>
        <v>CBR-OOL</v>
      </c>
      <c r="DU54" s="252">
        <f t="shared" si="10"/>
        <v>6.5972222222222224E-2</v>
      </c>
      <c r="DV54" s="251" t="str">
        <f t="shared" si="11"/>
        <v>CBR-OOL</v>
      </c>
      <c r="DW54" s="252">
        <f t="shared" si="12"/>
        <v>6.5972222222222224E-2</v>
      </c>
      <c r="DX54" s="251" t="str">
        <f t="shared" si="13"/>
        <v>CBR-OOL</v>
      </c>
      <c r="DY54" s="252">
        <f t="shared" si="14"/>
        <v>6.5972222222222224E-2</v>
      </c>
      <c r="DZ54" s="251" t="str">
        <f t="shared" si="15"/>
        <v>CBR-OOL</v>
      </c>
      <c r="EA54" s="252">
        <f t="shared" si="16"/>
        <v>6.5972222222222224E-2</v>
      </c>
      <c r="EB54" s="251" t="str">
        <f t="shared" si="17"/>
        <v>CBR-OOL</v>
      </c>
      <c r="EC54" s="252">
        <f t="shared" si="18"/>
        <v>6.5972222222222224E-2</v>
      </c>
    </row>
    <row r="55" spans="2:133">
      <c r="B55" s="655" t="s">
        <v>420</v>
      </c>
      <c r="C55" s="655"/>
      <c r="D55" s="654" t="s">
        <v>503</v>
      </c>
      <c r="E55" s="654"/>
      <c r="F55" s="654"/>
      <c r="G55" s="654"/>
      <c r="H55" s="654"/>
      <c r="I55" s="654"/>
      <c r="J55" s="654"/>
      <c r="K55" s="654"/>
      <c r="L55" s="654"/>
      <c r="N55"/>
      <c r="O55"/>
      <c r="P55"/>
      <c r="Q55"/>
      <c r="R55"/>
      <c r="S55"/>
      <c r="T55"/>
      <c r="U55"/>
      <c r="V55"/>
      <c r="W55"/>
      <c r="X55"/>
      <c r="Y55"/>
      <c r="Z55"/>
      <c r="AA55"/>
      <c r="AB55"/>
      <c r="AC55"/>
      <c r="AD55"/>
      <c r="AE55"/>
      <c r="AF55"/>
      <c r="AG55"/>
      <c r="AH55"/>
      <c r="AI55"/>
      <c r="AJ55"/>
      <c r="AK55" s="3">
        <v>3.4722222222222203E-2</v>
      </c>
      <c r="AL55" s="3">
        <v>0.17361111111111099</v>
      </c>
      <c r="AM55" s="224">
        <v>3.4722222222222203E-2</v>
      </c>
      <c r="AN55" s="224">
        <v>0.17361111111111099</v>
      </c>
      <c r="AO55" s="72"/>
      <c r="AQ55" s="3">
        <v>0.23611111111111099</v>
      </c>
      <c r="AR55" s="3">
        <v>9.7222222222222099E-2</v>
      </c>
      <c r="AS55" s="3">
        <v>0.20486111111111099</v>
      </c>
      <c r="AT55" s="3">
        <v>5.5555555555555698E-2</v>
      </c>
      <c r="AU55" s="3">
        <v>3.4722222222222203E-2</v>
      </c>
      <c r="AV55" s="72"/>
      <c r="AW55" s="72"/>
      <c r="BA55" s="2" t="s">
        <v>65</v>
      </c>
      <c r="BB55" s="15" t="s">
        <v>349</v>
      </c>
      <c r="BC55" s="71">
        <v>0.41666666666666669</v>
      </c>
      <c r="BD55" s="71">
        <v>0.45833333333333331</v>
      </c>
      <c r="BE55" s="2" t="s">
        <v>390</v>
      </c>
      <c r="BF55" s="2" t="s">
        <v>391</v>
      </c>
      <c r="BH55" s="2" t="s">
        <v>480</v>
      </c>
      <c r="BI55" s="250">
        <v>0.1111111111111111</v>
      </c>
      <c r="BJ55" s="2" t="s">
        <v>480</v>
      </c>
      <c r="BK55" s="250">
        <v>0.1111111111111111</v>
      </c>
      <c r="BL55" s="2" t="s">
        <v>480</v>
      </c>
      <c r="BM55" s="250">
        <v>0.1111111111111111</v>
      </c>
      <c r="BN55" s="2" t="s">
        <v>480</v>
      </c>
      <c r="BO55" s="250">
        <v>0.1111111111111111</v>
      </c>
      <c r="BP55" s="2" t="s">
        <v>480</v>
      </c>
      <c r="BQ55" s="250">
        <v>0.1111111111111111</v>
      </c>
      <c r="BR55" s="2" t="s">
        <v>480</v>
      </c>
      <c r="BS55" s="250">
        <v>0.1111111111111111</v>
      </c>
      <c r="BT55" s="2" t="s">
        <v>480</v>
      </c>
      <c r="BU55" s="250">
        <v>0.1111111111111111</v>
      </c>
      <c r="BV55" s="2" t="s">
        <v>473</v>
      </c>
      <c r="BW55" s="250">
        <v>8.3333333333333329E-2</v>
      </c>
      <c r="BX55" s="2" t="s">
        <v>518</v>
      </c>
      <c r="BY55" s="250">
        <v>0.18055555555555555</v>
      </c>
      <c r="BZ55" s="267" t="s">
        <v>514</v>
      </c>
      <c r="CA55" s="238">
        <v>0.2326388888888889</v>
      </c>
      <c r="CB55" s="267" t="s">
        <v>447</v>
      </c>
      <c r="CC55" s="238">
        <v>0.12152777777777778</v>
      </c>
      <c r="CD55" s="267" t="s">
        <v>638</v>
      </c>
      <c r="CE55" s="238">
        <v>0.25694444444444442</v>
      </c>
      <c r="CF55" s="267" t="s">
        <v>457</v>
      </c>
      <c r="CG55" s="238">
        <v>0.20833333333333334</v>
      </c>
      <c r="CH55" s="2" t="s">
        <v>457</v>
      </c>
      <c r="CI55" s="250">
        <v>0.20833333333333334</v>
      </c>
      <c r="CJ55" s="267" t="s">
        <v>447</v>
      </c>
      <c r="CK55" s="238">
        <v>0.12152777777777778</v>
      </c>
      <c r="CL55" s="2" t="s">
        <v>618</v>
      </c>
      <c r="CM55" s="250">
        <v>0.22222222222222221</v>
      </c>
      <c r="CN55" s="251" t="str">
        <f t="shared" si="3"/>
        <v>CNS-PER</v>
      </c>
      <c r="CO55" s="252">
        <f t="shared" si="4"/>
        <v>0.22222222222222221</v>
      </c>
      <c r="CP55" s="2" t="s">
        <v>618</v>
      </c>
      <c r="CQ55" s="250">
        <v>0.20833333333333334</v>
      </c>
      <c r="CR55" s="267" t="s">
        <v>447</v>
      </c>
      <c r="CS55" s="238">
        <v>0.125</v>
      </c>
      <c r="CT55" s="2" t="s">
        <v>447</v>
      </c>
      <c r="CU55" s="250">
        <v>0.125</v>
      </c>
      <c r="CV55" s="2" t="s">
        <v>447</v>
      </c>
      <c r="CW55" s="250">
        <v>0.125</v>
      </c>
      <c r="CX55" s="267" t="s">
        <v>447</v>
      </c>
      <c r="CY55" s="238">
        <v>0.125</v>
      </c>
      <c r="CZ55" s="267" t="s">
        <v>457</v>
      </c>
      <c r="DA55" s="238">
        <v>0.20833333333333334</v>
      </c>
      <c r="DB55" s="2" t="s">
        <v>715</v>
      </c>
      <c r="DC55" s="250">
        <v>0.32291666666666669</v>
      </c>
      <c r="DD55" s="267" t="s">
        <v>444</v>
      </c>
      <c r="DE55" s="238">
        <v>0.1423611111111111</v>
      </c>
      <c r="DF55" s="2" t="s">
        <v>442</v>
      </c>
      <c r="DG55" s="250">
        <v>4.8611111111111112E-2</v>
      </c>
      <c r="DH55" s="2" t="s">
        <v>469</v>
      </c>
      <c r="DI55" s="250">
        <v>0.1423611111111111</v>
      </c>
      <c r="DJ55" s="2" t="s">
        <v>734</v>
      </c>
      <c r="DK55" s="250">
        <v>7.6388888888888895E-2</v>
      </c>
      <c r="DL55" s="350" t="s">
        <v>574</v>
      </c>
      <c r="DM55" s="351">
        <v>9.375E-2</v>
      </c>
      <c r="DN55" s="348" t="s">
        <v>734</v>
      </c>
      <c r="DO55" s="349">
        <v>7.6388888888888895E-2</v>
      </c>
      <c r="DP55" s="251" t="str">
        <f t="shared" si="5"/>
        <v>CJF-PER</v>
      </c>
      <c r="DQ55" s="252">
        <f t="shared" si="6"/>
        <v>7.6388888888888895E-2</v>
      </c>
      <c r="DR55" s="251" t="str">
        <f t="shared" si="7"/>
        <v>CJF-PER</v>
      </c>
      <c r="DS55" s="252">
        <f t="shared" si="8"/>
        <v>7.6388888888888895E-2</v>
      </c>
      <c r="DT55" s="251" t="str">
        <f t="shared" si="9"/>
        <v>CJF-PER</v>
      </c>
      <c r="DU55" s="252">
        <f t="shared" si="10"/>
        <v>7.6388888888888895E-2</v>
      </c>
      <c r="DV55" s="251" t="str">
        <f t="shared" si="11"/>
        <v>CJF-PER</v>
      </c>
      <c r="DW55" s="252">
        <f t="shared" si="12"/>
        <v>7.6388888888888895E-2</v>
      </c>
      <c r="DX55" s="251" t="str">
        <f t="shared" si="13"/>
        <v>CJF-PER</v>
      </c>
      <c r="DY55" s="252">
        <f t="shared" si="14"/>
        <v>7.6388888888888895E-2</v>
      </c>
      <c r="DZ55" s="251" t="str">
        <f t="shared" si="15"/>
        <v>CJF-PER</v>
      </c>
      <c r="EA55" s="252">
        <f t="shared" si="16"/>
        <v>7.6388888888888895E-2</v>
      </c>
      <c r="EB55" s="251" t="str">
        <f t="shared" si="17"/>
        <v>CJF-PER</v>
      </c>
      <c r="EC55" s="252">
        <f t="shared" si="18"/>
        <v>7.6388888888888895E-2</v>
      </c>
    </row>
    <row r="56" spans="2:133">
      <c r="B56" s="655" t="s">
        <v>508</v>
      </c>
      <c r="C56" s="655"/>
      <c r="D56" s="654" t="s">
        <v>510</v>
      </c>
      <c r="E56" s="654"/>
      <c r="F56" s="654"/>
      <c r="G56" s="654"/>
      <c r="H56" s="654"/>
      <c r="I56" s="654"/>
      <c r="J56" s="654"/>
      <c r="K56" s="654"/>
      <c r="L56" s="654"/>
      <c r="N56"/>
      <c r="O56"/>
      <c r="P56"/>
      <c r="Q56"/>
      <c r="R56"/>
      <c r="S56"/>
      <c r="T56"/>
      <c r="U56"/>
      <c r="V56"/>
      <c r="W56"/>
      <c r="X56"/>
      <c r="Y56"/>
      <c r="Z56"/>
      <c r="AA56"/>
      <c r="AB56"/>
      <c r="AC56"/>
      <c r="AD56"/>
      <c r="AE56"/>
      <c r="AF56"/>
      <c r="AG56"/>
      <c r="AH56"/>
      <c r="AI56"/>
      <c r="AJ56"/>
      <c r="AK56" s="3">
        <v>3.54166666666667E-2</v>
      </c>
      <c r="AL56" s="3">
        <v>0.17708333333333301</v>
      </c>
      <c r="AM56" s="224">
        <v>3.54166666666667E-2</v>
      </c>
      <c r="AN56" s="224">
        <v>0.17708333333333301</v>
      </c>
      <c r="AO56" s="72"/>
      <c r="AQ56" s="3">
        <v>0.23958333333333301</v>
      </c>
      <c r="AR56" s="3">
        <v>9.7916666666666499E-2</v>
      </c>
      <c r="AS56" s="3">
        <v>0.20833333333333301</v>
      </c>
      <c r="AT56" s="3">
        <v>5.6250000000000203E-2</v>
      </c>
      <c r="AU56" s="3">
        <v>3.54166666666667E-2</v>
      </c>
      <c r="AV56" s="72"/>
      <c r="AW56" s="72"/>
      <c r="BA56" s="2" t="s">
        <v>15</v>
      </c>
      <c r="BB56" s="15" t="s">
        <v>351</v>
      </c>
      <c r="BC56" s="71"/>
      <c r="BD56" s="71"/>
      <c r="BE56" s="15"/>
      <c r="BF56" s="15"/>
      <c r="BH56" s="2" t="s">
        <v>452</v>
      </c>
      <c r="BI56" s="250">
        <v>5.2083333333333336E-2</v>
      </c>
      <c r="BJ56" s="2" t="s">
        <v>452</v>
      </c>
      <c r="BK56" s="250">
        <v>5.2083333333333336E-2</v>
      </c>
      <c r="BL56" s="2" t="s">
        <v>452</v>
      </c>
      <c r="BM56" s="250">
        <v>5.2083333333333336E-2</v>
      </c>
      <c r="BN56" s="2" t="s">
        <v>452</v>
      </c>
      <c r="BO56" s="250">
        <v>5.2083333333333336E-2</v>
      </c>
      <c r="BP56" s="2" t="s">
        <v>452</v>
      </c>
      <c r="BQ56" s="250">
        <v>5.2083333333333336E-2</v>
      </c>
      <c r="BR56" s="2" t="s">
        <v>452</v>
      </c>
      <c r="BS56" s="250">
        <v>5.2083333333333336E-2</v>
      </c>
      <c r="BT56" s="2" t="s">
        <v>452</v>
      </c>
      <c r="BU56" s="250">
        <v>5.2083333333333336E-2</v>
      </c>
      <c r="BV56" s="2" t="s">
        <v>480</v>
      </c>
      <c r="BW56" s="250">
        <v>0.1111111111111111</v>
      </c>
      <c r="BX56" s="2" t="s">
        <v>648</v>
      </c>
      <c r="BY56" s="250">
        <v>0.15972222222222221</v>
      </c>
      <c r="BZ56" s="267" t="s">
        <v>680</v>
      </c>
      <c r="CA56" s="238">
        <v>0.23958333333333334</v>
      </c>
      <c r="CB56" s="267" t="s">
        <v>457</v>
      </c>
      <c r="CC56" s="238">
        <v>0.20833333333333334</v>
      </c>
      <c r="CD56" s="267" t="s">
        <v>461</v>
      </c>
      <c r="CE56" s="238">
        <v>0.15625</v>
      </c>
      <c r="CF56" s="267" t="s">
        <v>600</v>
      </c>
      <c r="CG56" s="238">
        <v>0.23958333333333334</v>
      </c>
      <c r="CH56" s="2" t="s">
        <v>600</v>
      </c>
      <c r="CI56" s="250">
        <v>0.23958333333333334</v>
      </c>
      <c r="CJ56" s="267" t="s">
        <v>457</v>
      </c>
      <c r="CK56" s="238">
        <v>0.20833333333333334</v>
      </c>
      <c r="CL56" s="2" t="s">
        <v>447</v>
      </c>
      <c r="CM56" s="250">
        <v>0.12152777777777778</v>
      </c>
      <c r="CN56" s="251" t="str">
        <f t="shared" si="3"/>
        <v>CNS-SYD</v>
      </c>
      <c r="CO56" s="252">
        <f t="shared" si="4"/>
        <v>0.12152777777777778</v>
      </c>
      <c r="CP56" s="2" t="s">
        <v>447</v>
      </c>
      <c r="CQ56" s="250">
        <v>0.125</v>
      </c>
      <c r="CR56" s="267" t="s">
        <v>457</v>
      </c>
      <c r="CS56" s="238">
        <v>0.20833333333333334</v>
      </c>
      <c r="CT56" s="2" t="s">
        <v>457</v>
      </c>
      <c r="CU56" s="250">
        <v>0.20833333333333334</v>
      </c>
      <c r="CV56" s="2" t="s">
        <v>457</v>
      </c>
      <c r="CW56" s="250">
        <v>0.20833333333333334</v>
      </c>
      <c r="CX56" s="267" t="s">
        <v>457</v>
      </c>
      <c r="CY56" s="238">
        <v>0.20833333333333334</v>
      </c>
      <c r="CZ56" s="267" t="s">
        <v>600</v>
      </c>
      <c r="DA56" s="238">
        <v>0.24652777777777779</v>
      </c>
      <c r="DB56" s="2" t="s">
        <v>444</v>
      </c>
      <c r="DC56" s="250">
        <v>0.1423611111111111</v>
      </c>
      <c r="DD56" s="267" t="s">
        <v>618</v>
      </c>
      <c r="DE56" s="238">
        <v>0.22222222222222221</v>
      </c>
      <c r="DF56" s="2" t="s">
        <v>566</v>
      </c>
      <c r="DG56" s="250">
        <v>6.25E-2</v>
      </c>
      <c r="DH56" s="2" t="s">
        <v>574</v>
      </c>
      <c r="DI56" s="250">
        <v>9.375E-2</v>
      </c>
      <c r="DJ56" s="2" t="s">
        <v>469</v>
      </c>
      <c r="DK56" s="250">
        <v>0.1388888888888889</v>
      </c>
      <c r="DL56" s="350" t="s">
        <v>715</v>
      </c>
      <c r="DM56" s="351">
        <v>0.32291666666666669</v>
      </c>
      <c r="DN56" s="348" t="s">
        <v>469</v>
      </c>
      <c r="DO56" s="349">
        <v>0.1423611111111111</v>
      </c>
      <c r="DP56" s="251" t="str">
        <f t="shared" si="5"/>
        <v>CNS-ADL</v>
      </c>
      <c r="DQ56" s="252">
        <f t="shared" si="6"/>
        <v>0.1423611111111111</v>
      </c>
      <c r="DR56" s="251" t="str">
        <f t="shared" si="7"/>
        <v>CNS-ADL</v>
      </c>
      <c r="DS56" s="252">
        <f t="shared" si="8"/>
        <v>0.1423611111111111</v>
      </c>
      <c r="DT56" s="251" t="str">
        <f t="shared" si="9"/>
        <v>CNS-ADL</v>
      </c>
      <c r="DU56" s="252">
        <f t="shared" si="10"/>
        <v>0.1423611111111111</v>
      </c>
      <c r="DV56" s="251" t="str">
        <f t="shared" si="11"/>
        <v>CNS-ADL</v>
      </c>
      <c r="DW56" s="252">
        <f t="shared" si="12"/>
        <v>0.1423611111111111</v>
      </c>
      <c r="DX56" s="251" t="str">
        <f t="shared" si="13"/>
        <v>CNS-ADL</v>
      </c>
      <c r="DY56" s="252">
        <f t="shared" si="14"/>
        <v>0.1423611111111111</v>
      </c>
      <c r="DZ56" s="251" t="str">
        <f t="shared" si="15"/>
        <v>CNS-ADL</v>
      </c>
      <c r="EA56" s="252">
        <f t="shared" si="16"/>
        <v>0.1423611111111111</v>
      </c>
      <c r="EB56" s="251" t="str">
        <f t="shared" si="17"/>
        <v>CNS-ADL</v>
      </c>
      <c r="EC56" s="252">
        <f t="shared" si="18"/>
        <v>0.1423611111111111</v>
      </c>
    </row>
    <row r="57" spans="2:133">
      <c r="B57" s="655" t="s">
        <v>212</v>
      </c>
      <c r="C57" s="655"/>
      <c r="D57" s="658" t="s">
        <v>511</v>
      </c>
      <c r="E57" s="658"/>
      <c r="F57" s="658"/>
      <c r="G57" s="658"/>
      <c r="H57" s="658"/>
      <c r="I57" s="658"/>
      <c r="J57" s="658"/>
      <c r="K57" s="658"/>
      <c r="L57" s="658"/>
      <c r="N57"/>
      <c r="O57"/>
      <c r="P57"/>
      <c r="Q57"/>
      <c r="R57"/>
      <c r="S57"/>
      <c r="T57"/>
      <c r="U57"/>
      <c r="V57"/>
      <c r="W57"/>
      <c r="X57"/>
      <c r="Y57"/>
      <c r="Z57"/>
      <c r="AA57"/>
      <c r="AB57"/>
      <c r="AC57"/>
      <c r="AD57"/>
      <c r="AE57"/>
      <c r="AF57"/>
      <c r="AG57"/>
      <c r="AH57"/>
      <c r="AI57"/>
      <c r="AJ57"/>
      <c r="AK57" s="3">
        <v>3.6111111111111101E-2</v>
      </c>
      <c r="AL57" s="3">
        <v>0.180555555555556</v>
      </c>
      <c r="AM57" s="224">
        <v>3.6111111111111101E-2</v>
      </c>
      <c r="AN57" s="224">
        <v>0.180555555555556</v>
      </c>
      <c r="AO57" s="72"/>
      <c r="AQ57" s="3">
        <v>0.243055555555556</v>
      </c>
      <c r="AR57" s="3">
        <v>9.8611111111110997E-2</v>
      </c>
      <c r="AS57" s="3">
        <v>0.211805555555556</v>
      </c>
      <c r="AT57" s="3">
        <v>5.6944444444444603E-2</v>
      </c>
      <c r="AU57" s="3">
        <v>3.6111111111111101E-2</v>
      </c>
      <c r="AV57" s="72"/>
      <c r="AW57" s="72"/>
      <c r="BA57" s="2" t="s">
        <v>79</v>
      </c>
      <c r="BB57" s="15" t="s">
        <v>354</v>
      </c>
      <c r="BC57" s="71"/>
      <c r="BD57" s="71"/>
      <c r="BE57" s="15"/>
      <c r="BF57" s="15"/>
      <c r="BH57" s="2" t="s">
        <v>598</v>
      </c>
      <c r="BI57" s="250">
        <v>7.6388888888888895E-2</v>
      </c>
      <c r="BJ57" s="2" t="s">
        <v>598</v>
      </c>
      <c r="BK57" s="250">
        <v>7.6388888888888895E-2</v>
      </c>
      <c r="BL57" s="2" t="s">
        <v>598</v>
      </c>
      <c r="BM57" s="250">
        <v>7.6388888888888895E-2</v>
      </c>
      <c r="BN57" s="2" t="s">
        <v>598</v>
      </c>
      <c r="BO57" s="250">
        <v>7.6388888888888895E-2</v>
      </c>
      <c r="BP57" s="2" t="s">
        <v>598</v>
      </c>
      <c r="BQ57" s="250">
        <v>7.6388888888888895E-2</v>
      </c>
      <c r="BR57" s="2" t="s">
        <v>598</v>
      </c>
      <c r="BS57" s="250">
        <v>7.6388888888888895E-2</v>
      </c>
      <c r="BT57" s="2" t="s">
        <v>598</v>
      </c>
      <c r="BU57" s="250">
        <v>7.6388888888888895E-2</v>
      </c>
      <c r="BV57" s="2" t="s">
        <v>452</v>
      </c>
      <c r="BW57" s="250">
        <v>5.2083333333333336E-2</v>
      </c>
      <c r="BX57" s="2" t="s">
        <v>473</v>
      </c>
      <c r="BY57" s="250">
        <v>8.3333333333333329E-2</v>
      </c>
      <c r="BZ57" s="267" t="s">
        <v>638</v>
      </c>
      <c r="CA57" s="238">
        <v>0.25694444444444442</v>
      </c>
      <c r="CB57" s="267" t="s">
        <v>600</v>
      </c>
      <c r="CC57" s="238">
        <v>0.23958333333333334</v>
      </c>
      <c r="CD57" s="267" t="s">
        <v>464</v>
      </c>
      <c r="CE57" s="238">
        <v>0.16666666666666666</v>
      </c>
      <c r="CF57" s="267" t="s">
        <v>514</v>
      </c>
      <c r="CG57" s="238">
        <v>0.2326388888888889</v>
      </c>
      <c r="CH57" s="2" t="s">
        <v>514</v>
      </c>
      <c r="CI57" s="250">
        <v>0.2326388888888889</v>
      </c>
      <c r="CJ57" s="267" t="s">
        <v>600</v>
      </c>
      <c r="CK57" s="238">
        <v>0.23958333333333334</v>
      </c>
      <c r="CL57" s="2" t="s">
        <v>457</v>
      </c>
      <c r="CM57" s="250">
        <v>0.20833333333333334</v>
      </c>
      <c r="CN57" s="251" t="str">
        <f t="shared" si="3"/>
        <v>DPS-ADL</v>
      </c>
      <c r="CO57" s="252">
        <f t="shared" si="4"/>
        <v>0.20833333333333334</v>
      </c>
      <c r="CP57" s="2" t="s">
        <v>457</v>
      </c>
      <c r="CQ57" s="250">
        <v>0.20833333333333334</v>
      </c>
      <c r="CR57" s="267" t="s">
        <v>600</v>
      </c>
      <c r="CS57" s="238">
        <v>0.24652777777777779</v>
      </c>
      <c r="CT57" s="2" t="s">
        <v>600</v>
      </c>
      <c r="CU57" s="250">
        <v>0.24652777777777779</v>
      </c>
      <c r="CV57" s="2" t="s">
        <v>600</v>
      </c>
      <c r="CW57" s="250">
        <v>0.24652777777777779</v>
      </c>
      <c r="CX57" s="267" t="s">
        <v>600</v>
      </c>
      <c r="CY57" s="238">
        <v>0.24652777777777779</v>
      </c>
      <c r="CZ57" s="267" t="s">
        <v>514</v>
      </c>
      <c r="DA57" s="238">
        <v>0.2326388888888889</v>
      </c>
      <c r="DB57" s="2" t="s">
        <v>618</v>
      </c>
      <c r="DC57" s="250">
        <v>0.22222222222222221</v>
      </c>
      <c r="DD57" s="267" t="s">
        <v>447</v>
      </c>
      <c r="DE57" s="238">
        <v>0.12152777777777778</v>
      </c>
      <c r="DF57" s="2" t="s">
        <v>734</v>
      </c>
      <c r="DG57" s="250">
        <v>7.6388888888888895E-2</v>
      </c>
      <c r="DH57" s="2" t="s">
        <v>715</v>
      </c>
      <c r="DI57" s="250">
        <v>0.32291666666666669</v>
      </c>
      <c r="DJ57" s="2" t="s">
        <v>574</v>
      </c>
      <c r="DK57" s="250">
        <v>9.375E-2</v>
      </c>
      <c r="DL57" s="350" t="s">
        <v>444</v>
      </c>
      <c r="DM57" s="351">
        <v>0.14583333333333334</v>
      </c>
      <c r="DN57" s="348" t="s">
        <v>574</v>
      </c>
      <c r="DO57" s="349">
        <v>9.375E-2</v>
      </c>
      <c r="DP57" s="251" t="str">
        <f t="shared" si="5"/>
        <v>CNS-BNE</v>
      </c>
      <c r="DQ57" s="252">
        <f t="shared" si="6"/>
        <v>9.375E-2</v>
      </c>
      <c r="DR57" s="251" t="str">
        <f t="shared" si="7"/>
        <v>CNS-BNE</v>
      </c>
      <c r="DS57" s="252">
        <f t="shared" si="8"/>
        <v>9.375E-2</v>
      </c>
      <c r="DT57" s="251" t="str">
        <f t="shared" si="9"/>
        <v>CNS-BNE</v>
      </c>
      <c r="DU57" s="252">
        <f t="shared" si="10"/>
        <v>9.375E-2</v>
      </c>
      <c r="DV57" s="251" t="str">
        <f t="shared" si="11"/>
        <v>CNS-BNE</v>
      </c>
      <c r="DW57" s="252">
        <f t="shared" si="12"/>
        <v>9.375E-2</v>
      </c>
      <c r="DX57" s="251" t="str">
        <f t="shared" si="13"/>
        <v>CNS-BNE</v>
      </c>
      <c r="DY57" s="252">
        <f t="shared" si="14"/>
        <v>9.375E-2</v>
      </c>
      <c r="DZ57" s="251" t="str">
        <f t="shared" si="15"/>
        <v>CNS-BNE</v>
      </c>
      <c r="EA57" s="252">
        <f t="shared" si="16"/>
        <v>9.375E-2</v>
      </c>
      <c r="EB57" s="251" t="str">
        <f t="shared" si="17"/>
        <v>CNS-BNE</v>
      </c>
      <c r="EC57" s="252">
        <f t="shared" si="18"/>
        <v>9.375E-2</v>
      </c>
    </row>
    <row r="58" spans="2:133">
      <c r="B58" s="12"/>
      <c r="C58" s="12"/>
      <c r="D58" s="12"/>
      <c r="E58" s="12"/>
      <c r="F58" s="12"/>
      <c r="G58" s="12"/>
      <c r="H58" s="12"/>
      <c r="I58" s="12"/>
      <c r="J58" s="12"/>
      <c r="K58" s="12"/>
      <c r="L58" s="12"/>
      <c r="N58"/>
      <c r="O58"/>
      <c r="P58"/>
      <c r="Q58"/>
      <c r="R58"/>
      <c r="S58"/>
      <c r="T58"/>
      <c r="U58"/>
      <c r="V58"/>
      <c r="W58"/>
      <c r="X58"/>
      <c r="Y58"/>
      <c r="Z58"/>
      <c r="AA58"/>
      <c r="AB58"/>
      <c r="AC58"/>
      <c r="AD58"/>
      <c r="AE58"/>
      <c r="AF58"/>
      <c r="AG58"/>
      <c r="AH58"/>
      <c r="AI58"/>
      <c r="AJ58"/>
      <c r="AK58" s="3">
        <v>3.6805555555555598E-2</v>
      </c>
      <c r="AL58" s="3">
        <v>0.18402777777777801</v>
      </c>
      <c r="AM58" s="224">
        <v>3.6805555555555598E-2</v>
      </c>
      <c r="AN58" s="224">
        <v>0.18402777777777801</v>
      </c>
      <c r="AO58" s="72"/>
      <c r="AQ58" s="3">
        <v>0.24652777777777801</v>
      </c>
      <c r="AR58" s="3">
        <v>9.9305555555555397E-2</v>
      </c>
      <c r="AS58" s="3">
        <v>0.21527777777777801</v>
      </c>
      <c r="AT58" s="3">
        <v>5.76388888888891E-2</v>
      </c>
      <c r="AU58" s="3">
        <v>3.6805555555555598E-2</v>
      </c>
      <c r="AV58" s="72"/>
      <c r="AW58" s="72"/>
      <c r="BA58" s="2" t="s">
        <v>52</v>
      </c>
      <c r="BB58" s="15" t="s">
        <v>355</v>
      </c>
      <c r="BC58" s="71"/>
      <c r="BD58" s="71"/>
      <c r="BE58" s="15"/>
      <c r="BF58" s="15"/>
      <c r="BH58" s="2" t="s">
        <v>579</v>
      </c>
      <c r="BI58" s="250">
        <v>6.5972222222222224E-2</v>
      </c>
      <c r="BJ58" s="2" t="s">
        <v>579</v>
      </c>
      <c r="BK58" s="250">
        <v>6.5972222222222224E-2</v>
      </c>
      <c r="BL58" s="2" t="s">
        <v>579</v>
      </c>
      <c r="BM58" s="250">
        <v>6.5972222222222224E-2</v>
      </c>
      <c r="BN58" s="2" t="s">
        <v>579</v>
      </c>
      <c r="BO58" s="250">
        <v>6.5972222222222224E-2</v>
      </c>
      <c r="BP58" s="2" t="s">
        <v>579</v>
      </c>
      <c r="BQ58" s="250">
        <v>6.5972222222222224E-2</v>
      </c>
      <c r="BR58" s="2" t="s">
        <v>579</v>
      </c>
      <c r="BS58" s="250">
        <v>6.5972222222222224E-2</v>
      </c>
      <c r="BT58" s="2" t="s">
        <v>579</v>
      </c>
      <c r="BU58" s="250">
        <v>6.5972222222222224E-2</v>
      </c>
      <c r="BV58" s="2" t="s">
        <v>598</v>
      </c>
      <c r="BW58" s="250">
        <v>7.6388888888888895E-2</v>
      </c>
      <c r="BX58" s="2" t="s">
        <v>480</v>
      </c>
      <c r="BY58" s="250">
        <v>0.1111111111111111</v>
      </c>
      <c r="BZ58" s="267" t="s">
        <v>461</v>
      </c>
      <c r="CA58" s="238">
        <v>0.15972222222222221</v>
      </c>
      <c r="CB58" s="267" t="s">
        <v>514</v>
      </c>
      <c r="CC58" s="238">
        <v>0.2326388888888889</v>
      </c>
      <c r="CD58" s="267" t="s">
        <v>518</v>
      </c>
      <c r="CE58" s="238">
        <v>0.17708333333333334</v>
      </c>
      <c r="CF58" s="267" t="s">
        <v>680</v>
      </c>
      <c r="CG58" s="238">
        <v>0.23958333333333334</v>
      </c>
      <c r="CH58" s="2" t="s">
        <v>680</v>
      </c>
      <c r="CI58" s="250">
        <v>0.23958333333333334</v>
      </c>
      <c r="CJ58" s="267" t="s">
        <v>514</v>
      </c>
      <c r="CK58" s="238">
        <v>0.2326388888888889</v>
      </c>
      <c r="CL58" s="2" t="s">
        <v>600</v>
      </c>
      <c r="CM58" s="250">
        <v>0.23958333333333334</v>
      </c>
      <c r="CN58" s="251" t="str">
        <f t="shared" si="3"/>
        <v>DPS-BNE</v>
      </c>
      <c r="CO58" s="252">
        <f t="shared" si="4"/>
        <v>0.23958333333333334</v>
      </c>
      <c r="CP58" s="2" t="s">
        <v>600</v>
      </c>
      <c r="CQ58" s="250">
        <v>0.24652777777777779</v>
      </c>
      <c r="CR58" s="267" t="s">
        <v>514</v>
      </c>
      <c r="CS58" s="238">
        <v>0.2361111111111111</v>
      </c>
      <c r="CT58" s="2" t="s">
        <v>514</v>
      </c>
      <c r="CU58" s="250">
        <v>0.2361111111111111</v>
      </c>
      <c r="CV58" s="2" t="s">
        <v>514</v>
      </c>
      <c r="CW58" s="250">
        <v>0.2361111111111111</v>
      </c>
      <c r="CX58" s="267" t="s">
        <v>514</v>
      </c>
      <c r="CY58" s="238">
        <v>0.2361111111111111</v>
      </c>
      <c r="CZ58" s="267" t="s">
        <v>680</v>
      </c>
      <c r="DA58" s="238">
        <v>0.23958333333333334</v>
      </c>
      <c r="DB58" s="2" t="s">
        <v>447</v>
      </c>
      <c r="DC58" s="250">
        <v>0.12152777777777778</v>
      </c>
      <c r="DD58" s="267" t="s">
        <v>600</v>
      </c>
      <c r="DE58" s="238">
        <v>0.23958333333333334</v>
      </c>
      <c r="DF58" s="2" t="s">
        <v>469</v>
      </c>
      <c r="DG58" s="250">
        <v>0.1388888888888889</v>
      </c>
      <c r="DH58" s="2" t="s">
        <v>444</v>
      </c>
      <c r="DI58" s="250">
        <v>0.14583333333333334</v>
      </c>
      <c r="DJ58" s="2" t="s">
        <v>715</v>
      </c>
      <c r="DK58" s="250">
        <v>0.32291666666666669</v>
      </c>
      <c r="DL58" s="350" t="s">
        <v>618</v>
      </c>
      <c r="DM58" s="351">
        <v>0.22222222222222221</v>
      </c>
      <c r="DN58" s="348" t="s">
        <v>715</v>
      </c>
      <c r="DO58" s="349">
        <v>0.32291666666666669</v>
      </c>
      <c r="DP58" s="251" t="str">
        <f t="shared" si="5"/>
        <v>CNS-HND</v>
      </c>
      <c r="DQ58" s="252">
        <f t="shared" si="6"/>
        <v>0.32291666666666669</v>
      </c>
      <c r="DR58" s="251" t="str">
        <f t="shared" si="7"/>
        <v>CNS-HND</v>
      </c>
      <c r="DS58" s="252">
        <f t="shared" si="8"/>
        <v>0.32291666666666669</v>
      </c>
      <c r="DT58" s="251" t="str">
        <f t="shared" si="9"/>
        <v>CNS-HND</v>
      </c>
      <c r="DU58" s="252">
        <f t="shared" si="10"/>
        <v>0.32291666666666669</v>
      </c>
      <c r="DV58" s="251" t="str">
        <f t="shared" si="11"/>
        <v>CNS-HND</v>
      </c>
      <c r="DW58" s="252">
        <f t="shared" si="12"/>
        <v>0.32291666666666669</v>
      </c>
      <c r="DX58" s="251" t="str">
        <f t="shared" si="13"/>
        <v>CNS-HND</v>
      </c>
      <c r="DY58" s="252">
        <f t="shared" si="14"/>
        <v>0.32291666666666669</v>
      </c>
      <c r="DZ58" s="251" t="str">
        <f t="shared" si="15"/>
        <v>CNS-HND</v>
      </c>
      <c r="EA58" s="252">
        <f t="shared" si="16"/>
        <v>0.32291666666666669</v>
      </c>
      <c r="EB58" s="251" t="str">
        <f t="shared" si="17"/>
        <v>CNS-HND</v>
      </c>
      <c r="EC58" s="252">
        <f t="shared" si="18"/>
        <v>0.32291666666666669</v>
      </c>
    </row>
    <row r="59" spans="2:133">
      <c r="B59" s="12"/>
      <c r="C59" s="12"/>
      <c r="D59" s="12"/>
      <c r="E59" s="12"/>
      <c r="F59" s="12"/>
      <c r="G59" s="12"/>
      <c r="H59" s="12"/>
      <c r="I59" s="12"/>
      <c r="J59" s="12"/>
      <c r="K59" s="12"/>
      <c r="L59" s="12"/>
      <c r="N59"/>
      <c r="O59"/>
      <c r="P59"/>
      <c r="Q59"/>
      <c r="R59"/>
      <c r="S59"/>
      <c r="T59"/>
      <c r="U59"/>
      <c r="V59"/>
      <c r="W59"/>
      <c r="X59"/>
      <c r="Y59"/>
      <c r="Z59"/>
      <c r="AA59"/>
      <c r="AB59"/>
      <c r="AC59"/>
      <c r="AD59"/>
      <c r="AE59"/>
      <c r="AF59"/>
      <c r="AG59"/>
      <c r="AH59"/>
      <c r="AI59"/>
      <c r="AJ59"/>
      <c r="AK59" s="3">
        <v>3.7499999999999999E-2</v>
      </c>
      <c r="AL59" s="3">
        <v>0.1875</v>
      </c>
      <c r="AM59" s="224">
        <v>3.7499999999999999E-2</v>
      </c>
      <c r="AN59" s="224">
        <v>0.1875</v>
      </c>
      <c r="AO59" s="72"/>
      <c r="AQ59" s="3">
        <v>0.25</v>
      </c>
      <c r="AR59" s="3">
        <v>9.9999999999999895E-2</v>
      </c>
      <c r="AS59" s="3">
        <v>0.21875</v>
      </c>
      <c r="AT59" s="3">
        <v>5.8333333333333501E-2</v>
      </c>
      <c r="AU59" s="3">
        <v>3.7499999999999999E-2</v>
      </c>
      <c r="AV59" s="72"/>
      <c r="AW59" s="72"/>
      <c r="BA59" s="2" t="s">
        <v>48</v>
      </c>
      <c r="BB59" s="15" t="s">
        <v>386</v>
      </c>
      <c r="BC59" s="71">
        <v>0.41666666666666669</v>
      </c>
      <c r="BD59" s="71">
        <v>0.45833333333333331</v>
      </c>
      <c r="BE59" s="2" t="s">
        <v>390</v>
      </c>
      <c r="BF59" s="2" t="s">
        <v>391</v>
      </c>
      <c r="BH59" s="2" t="s">
        <v>587</v>
      </c>
      <c r="BI59" s="250">
        <v>9.7222222222222224E-2</v>
      </c>
      <c r="BJ59" s="2" t="s">
        <v>587</v>
      </c>
      <c r="BK59" s="250">
        <v>9.7222222222222224E-2</v>
      </c>
      <c r="BL59" s="2" t="s">
        <v>587</v>
      </c>
      <c r="BM59" s="250">
        <v>9.7222222222222224E-2</v>
      </c>
      <c r="BN59" s="2" t="s">
        <v>587</v>
      </c>
      <c r="BO59" s="250">
        <v>9.7222222222222224E-2</v>
      </c>
      <c r="BP59" s="2" t="s">
        <v>587</v>
      </c>
      <c r="BQ59" s="250">
        <v>9.7222222222222224E-2</v>
      </c>
      <c r="BR59" s="2" t="s">
        <v>587</v>
      </c>
      <c r="BS59" s="250">
        <v>9.7222222222222224E-2</v>
      </c>
      <c r="BT59" s="2" t="s">
        <v>624</v>
      </c>
      <c r="BU59" s="250">
        <v>4.8611111111111112E-2</v>
      </c>
      <c r="BV59" s="2" t="s">
        <v>579</v>
      </c>
      <c r="BW59" s="250">
        <v>6.5972222222222224E-2</v>
      </c>
      <c r="BX59" s="2" t="s">
        <v>452</v>
      </c>
      <c r="BY59" s="250">
        <v>5.2083333333333336E-2</v>
      </c>
      <c r="BZ59" s="267" t="s">
        <v>464</v>
      </c>
      <c r="CA59" s="238">
        <v>0.16666666666666666</v>
      </c>
      <c r="CB59" s="267" t="s">
        <v>680</v>
      </c>
      <c r="CC59" s="238">
        <v>0.23958333333333334</v>
      </c>
      <c r="CD59" s="267" t="s">
        <v>648</v>
      </c>
      <c r="CE59" s="238">
        <v>0.16666666666666666</v>
      </c>
      <c r="CF59" s="267" t="s">
        <v>638</v>
      </c>
      <c r="CG59" s="238">
        <v>0.25694444444444442</v>
      </c>
      <c r="CH59" s="2" t="s">
        <v>638</v>
      </c>
      <c r="CI59" s="250">
        <v>0.25694444444444442</v>
      </c>
      <c r="CJ59" s="267" t="s">
        <v>680</v>
      </c>
      <c r="CK59" s="238">
        <v>0.23958333333333334</v>
      </c>
      <c r="CL59" s="2" t="s">
        <v>514</v>
      </c>
      <c r="CM59" s="250">
        <v>0.2326388888888889</v>
      </c>
      <c r="CN59" s="251" t="str">
        <f t="shared" si="3"/>
        <v>DPS-MEL</v>
      </c>
      <c r="CO59" s="252">
        <f t="shared" si="4"/>
        <v>0.2326388888888889</v>
      </c>
      <c r="CP59" s="2" t="s">
        <v>514</v>
      </c>
      <c r="CQ59" s="250">
        <v>0.2361111111111111</v>
      </c>
      <c r="CR59" s="267" t="s">
        <v>680</v>
      </c>
      <c r="CS59" s="238">
        <v>0.23958333333333334</v>
      </c>
      <c r="CT59" s="2" t="s">
        <v>680</v>
      </c>
      <c r="CU59" s="250">
        <v>0.23958333333333334</v>
      </c>
      <c r="CV59" s="2" t="s">
        <v>680</v>
      </c>
      <c r="CW59" s="250">
        <v>0.23958333333333334</v>
      </c>
      <c r="CX59" s="267" t="s">
        <v>680</v>
      </c>
      <c r="CY59" s="238">
        <v>0.23958333333333334</v>
      </c>
      <c r="CZ59" s="267" t="s">
        <v>638</v>
      </c>
      <c r="DA59" s="238">
        <v>0.25694444444444442</v>
      </c>
      <c r="DB59" s="2" t="s">
        <v>457</v>
      </c>
      <c r="DC59" s="250">
        <v>0.20833333333333334</v>
      </c>
      <c r="DD59" s="267" t="s">
        <v>514</v>
      </c>
      <c r="DE59" s="238">
        <v>0.2326388888888889</v>
      </c>
      <c r="DF59" s="2" t="s">
        <v>574</v>
      </c>
      <c r="DG59" s="250">
        <v>9.375E-2</v>
      </c>
      <c r="DH59" s="2" t="s">
        <v>618</v>
      </c>
      <c r="DI59" s="250">
        <v>0.22222222222222221</v>
      </c>
      <c r="DJ59" s="2" t="s">
        <v>444</v>
      </c>
      <c r="DK59" s="250">
        <v>0.1423611111111111</v>
      </c>
      <c r="DL59" s="350" t="s">
        <v>447</v>
      </c>
      <c r="DM59" s="351">
        <v>0.12152777777777778</v>
      </c>
      <c r="DN59" s="348" t="s">
        <v>444</v>
      </c>
      <c r="DO59" s="349">
        <v>0.14583333333333334</v>
      </c>
      <c r="DP59" s="251" t="str">
        <f t="shared" si="5"/>
        <v>CNS-MEL</v>
      </c>
      <c r="DQ59" s="252">
        <f t="shared" si="6"/>
        <v>0.14583333333333334</v>
      </c>
      <c r="DR59" s="251" t="str">
        <f t="shared" si="7"/>
        <v>CNS-MEL</v>
      </c>
      <c r="DS59" s="252">
        <f t="shared" si="8"/>
        <v>0.14583333333333334</v>
      </c>
      <c r="DT59" s="251" t="str">
        <f t="shared" si="9"/>
        <v>CNS-MEL</v>
      </c>
      <c r="DU59" s="252">
        <f t="shared" si="10"/>
        <v>0.14583333333333334</v>
      </c>
      <c r="DV59" s="251" t="str">
        <f t="shared" si="11"/>
        <v>CNS-MEL</v>
      </c>
      <c r="DW59" s="252">
        <f t="shared" si="12"/>
        <v>0.14583333333333334</v>
      </c>
      <c r="DX59" s="251" t="str">
        <f t="shared" si="13"/>
        <v>CNS-MEL</v>
      </c>
      <c r="DY59" s="252">
        <f t="shared" si="14"/>
        <v>0.14583333333333334</v>
      </c>
      <c r="DZ59" s="251" t="str">
        <f t="shared" si="15"/>
        <v>CNS-MEL</v>
      </c>
      <c r="EA59" s="252">
        <f t="shared" si="16"/>
        <v>0.14583333333333334</v>
      </c>
      <c r="EB59" s="251" t="str">
        <f t="shared" si="17"/>
        <v>CNS-MEL</v>
      </c>
      <c r="EC59" s="252">
        <f t="shared" si="18"/>
        <v>0.14583333333333334</v>
      </c>
    </row>
    <row r="60" spans="2:133">
      <c r="B60" s="12"/>
      <c r="C60" s="12"/>
      <c r="D60" s="12"/>
      <c r="E60" s="12"/>
      <c r="F60" s="12"/>
      <c r="G60" s="12"/>
      <c r="H60" s="12"/>
      <c r="I60" s="12"/>
      <c r="J60" s="12"/>
      <c r="K60" s="12"/>
      <c r="L60" s="12"/>
      <c r="N60"/>
      <c r="O60"/>
      <c r="P60"/>
      <c r="Q60"/>
      <c r="R60"/>
      <c r="S60"/>
      <c r="T60"/>
      <c r="U60"/>
      <c r="V60"/>
      <c r="W60"/>
      <c r="X60"/>
      <c r="Y60"/>
      <c r="Z60"/>
      <c r="AA60"/>
      <c r="AB60"/>
      <c r="AC60"/>
      <c r="AD60"/>
      <c r="AE60"/>
      <c r="AF60"/>
      <c r="AG60"/>
      <c r="AH60"/>
      <c r="AI60"/>
      <c r="AJ60"/>
      <c r="AK60" s="3">
        <v>3.8194444444444399E-2</v>
      </c>
      <c r="AL60" s="3">
        <v>0.19097222222222199</v>
      </c>
      <c r="AM60" s="224">
        <v>3.8194444444444399E-2</v>
      </c>
      <c r="AN60" s="224">
        <v>0.19097222222222199</v>
      </c>
      <c r="AO60" s="72"/>
      <c r="AQ60" s="3">
        <v>0.25347222222222199</v>
      </c>
      <c r="AR60" s="3">
        <v>0.100694444444444</v>
      </c>
      <c r="AS60" s="3">
        <v>0.22222222222222199</v>
      </c>
      <c r="AT60" s="3">
        <v>5.9027777777777998E-2</v>
      </c>
      <c r="AU60" s="3">
        <v>3.8194444444444399E-2</v>
      </c>
      <c r="AV60" s="72"/>
      <c r="AW60" s="72"/>
      <c r="BA60" s="2" t="s">
        <v>24</v>
      </c>
      <c r="BB60" s="15" t="s">
        <v>302</v>
      </c>
      <c r="BC60" s="71"/>
      <c r="BD60" s="71"/>
      <c r="BE60" s="15"/>
      <c r="BF60" s="15"/>
      <c r="BH60" s="2" t="s">
        <v>624</v>
      </c>
      <c r="BI60" s="250">
        <v>4.8611111111111112E-2</v>
      </c>
      <c r="BJ60" s="2" t="s">
        <v>624</v>
      </c>
      <c r="BK60" s="250">
        <v>4.8611111111111112E-2</v>
      </c>
      <c r="BL60" s="2" t="s">
        <v>624</v>
      </c>
      <c r="BM60" s="250">
        <v>4.8611111111111112E-2</v>
      </c>
      <c r="BN60" s="2" t="s">
        <v>624</v>
      </c>
      <c r="BO60" s="250">
        <v>4.8611111111111112E-2</v>
      </c>
      <c r="BP60" s="2" t="s">
        <v>624</v>
      </c>
      <c r="BQ60" s="250">
        <v>4.8611111111111112E-2</v>
      </c>
      <c r="BR60" s="2" t="s">
        <v>624</v>
      </c>
      <c r="BS60" s="250">
        <v>4.8611111111111112E-2</v>
      </c>
      <c r="BT60" s="2" t="s">
        <v>632</v>
      </c>
      <c r="BU60" s="250">
        <v>0.14930555555555555</v>
      </c>
      <c r="BV60" s="2" t="s">
        <v>587</v>
      </c>
      <c r="BW60" s="250">
        <v>9.7222222222222224E-2</v>
      </c>
      <c r="BX60" s="2" t="s">
        <v>598</v>
      </c>
      <c r="BY60" s="250">
        <v>7.6388888888888895E-2</v>
      </c>
      <c r="BZ60" s="267" t="s">
        <v>518</v>
      </c>
      <c r="CA60" s="238">
        <v>0.17708333333333334</v>
      </c>
      <c r="CB60" s="267" t="s">
        <v>638</v>
      </c>
      <c r="CC60" s="238">
        <v>0.25694444444444442</v>
      </c>
      <c r="CD60" s="267" t="s">
        <v>689</v>
      </c>
      <c r="CE60" s="238">
        <v>4.1666666666666664E-2</v>
      </c>
      <c r="CF60" s="267" t="s">
        <v>461</v>
      </c>
      <c r="CG60" s="238">
        <v>0.15625</v>
      </c>
      <c r="CH60" s="2" t="s">
        <v>461</v>
      </c>
      <c r="CI60" s="250">
        <v>0.15625</v>
      </c>
      <c r="CJ60" s="267" t="s">
        <v>638</v>
      </c>
      <c r="CK60" s="238">
        <v>0.25694444444444442</v>
      </c>
      <c r="CL60" s="2" t="s">
        <v>680</v>
      </c>
      <c r="CM60" s="250">
        <v>0.23958333333333334</v>
      </c>
      <c r="CN60" s="251" t="str">
        <f t="shared" si="3"/>
        <v>DPS-OOL</v>
      </c>
      <c r="CO60" s="252">
        <f t="shared" si="4"/>
        <v>0.23958333333333334</v>
      </c>
      <c r="CP60" s="2" t="s">
        <v>680</v>
      </c>
      <c r="CQ60" s="250">
        <v>0.23958333333333334</v>
      </c>
      <c r="CR60" s="267" t="s">
        <v>638</v>
      </c>
      <c r="CS60" s="238">
        <v>0.25694444444444442</v>
      </c>
      <c r="CT60" s="2" t="s">
        <v>638</v>
      </c>
      <c r="CU60" s="250">
        <v>0.25694444444444442</v>
      </c>
      <c r="CV60" s="2" t="s">
        <v>638</v>
      </c>
      <c r="CW60" s="250">
        <v>0.25694444444444442</v>
      </c>
      <c r="CX60" s="267" t="s">
        <v>638</v>
      </c>
      <c r="CY60" s="238">
        <v>0.25694444444444442</v>
      </c>
      <c r="CZ60" s="267" t="s">
        <v>464</v>
      </c>
      <c r="DA60" s="238">
        <v>0.1736111111111111</v>
      </c>
      <c r="DB60" s="2" t="s">
        <v>600</v>
      </c>
      <c r="DC60" s="250">
        <v>0.23958333333333334</v>
      </c>
      <c r="DD60" s="267" t="s">
        <v>680</v>
      </c>
      <c r="DE60" s="238">
        <v>0.23958333333333334</v>
      </c>
      <c r="DF60" s="2" t="s">
        <v>715</v>
      </c>
      <c r="DG60" s="250">
        <v>0.32291666666666669</v>
      </c>
      <c r="DH60" s="2" t="s">
        <v>447</v>
      </c>
      <c r="DI60" s="250">
        <v>0.12152777777777778</v>
      </c>
      <c r="DJ60" s="2" t="s">
        <v>618</v>
      </c>
      <c r="DK60" s="250">
        <v>0.22222222222222221</v>
      </c>
      <c r="DL60" s="350" t="s">
        <v>600</v>
      </c>
      <c r="DM60" s="351">
        <v>0.23958333333333334</v>
      </c>
      <c r="DN60" s="348" t="s">
        <v>618</v>
      </c>
      <c r="DO60" s="349">
        <v>0.22222222222222221</v>
      </c>
      <c r="DP60" s="251" t="str">
        <f t="shared" si="5"/>
        <v>CNS-PER</v>
      </c>
      <c r="DQ60" s="252">
        <f t="shared" si="6"/>
        <v>0.22222222222222221</v>
      </c>
      <c r="DR60" s="251" t="str">
        <f t="shared" si="7"/>
        <v>CNS-PER</v>
      </c>
      <c r="DS60" s="252">
        <f t="shared" si="8"/>
        <v>0.22222222222222221</v>
      </c>
      <c r="DT60" s="251" t="str">
        <f t="shared" si="9"/>
        <v>CNS-PER</v>
      </c>
      <c r="DU60" s="252">
        <f t="shared" si="10"/>
        <v>0.22222222222222221</v>
      </c>
      <c r="DV60" s="251" t="str">
        <f t="shared" si="11"/>
        <v>CNS-PER</v>
      </c>
      <c r="DW60" s="252">
        <f t="shared" si="12"/>
        <v>0.22222222222222221</v>
      </c>
      <c r="DX60" s="251" t="str">
        <f t="shared" si="13"/>
        <v>CNS-PER</v>
      </c>
      <c r="DY60" s="252">
        <f t="shared" si="14"/>
        <v>0.22222222222222221</v>
      </c>
      <c r="DZ60" s="251" t="str">
        <f t="shared" si="15"/>
        <v>CNS-PER</v>
      </c>
      <c r="EA60" s="252">
        <f t="shared" si="16"/>
        <v>0.22222222222222221</v>
      </c>
      <c r="EB60" s="251" t="str">
        <f t="shared" si="17"/>
        <v>CNS-PER</v>
      </c>
      <c r="EC60" s="252">
        <f t="shared" si="18"/>
        <v>0.22222222222222221</v>
      </c>
    </row>
    <row r="61" spans="2:133">
      <c r="B61" s="12"/>
      <c r="C61" s="12"/>
      <c r="D61" s="12"/>
      <c r="E61" s="12"/>
      <c r="F61" s="12"/>
      <c r="G61" s="12"/>
      <c r="H61" s="12"/>
      <c r="I61" s="12"/>
      <c r="J61" s="12"/>
      <c r="K61" s="12"/>
      <c r="L61" s="12"/>
      <c r="N61"/>
      <c r="O61"/>
      <c r="P61"/>
      <c r="Q61"/>
      <c r="R61"/>
      <c r="S61"/>
      <c r="T61"/>
      <c r="U61"/>
      <c r="V61"/>
      <c r="W61"/>
      <c r="X61"/>
      <c r="Y61"/>
      <c r="Z61"/>
      <c r="AA61"/>
      <c r="AB61"/>
      <c r="AC61"/>
      <c r="AD61"/>
      <c r="AE61"/>
      <c r="AF61"/>
      <c r="AG61"/>
      <c r="AH61"/>
      <c r="AI61"/>
      <c r="AJ61"/>
      <c r="AK61" s="3">
        <v>3.8888888888888903E-2</v>
      </c>
      <c r="AL61" s="3">
        <v>0.194444444444444</v>
      </c>
      <c r="AM61" s="224">
        <v>3.8888888888888903E-2</v>
      </c>
      <c r="AN61" s="224">
        <v>0.194444444444444</v>
      </c>
      <c r="AO61" s="72"/>
      <c r="AQ61" s="3">
        <v>0.25694444444444497</v>
      </c>
      <c r="AR61" s="3">
        <v>0.101388888888889</v>
      </c>
      <c r="AS61" s="3">
        <v>0.225694444444444</v>
      </c>
      <c r="AT61" s="3">
        <v>5.9722222222222399E-2</v>
      </c>
      <c r="AU61" s="3">
        <v>3.8888888888888903E-2</v>
      </c>
      <c r="AV61" s="72"/>
      <c r="AW61" s="72"/>
      <c r="BA61" s="2" t="s">
        <v>357</v>
      </c>
      <c r="BB61" s="15" t="s">
        <v>358</v>
      </c>
      <c r="BC61" s="71"/>
      <c r="BD61" s="71"/>
      <c r="BE61" s="15"/>
      <c r="BF61" s="15"/>
      <c r="BH61" s="2" t="s">
        <v>632</v>
      </c>
      <c r="BI61" s="250">
        <v>0.14930555555555555</v>
      </c>
      <c r="BJ61" s="2" t="s">
        <v>632</v>
      </c>
      <c r="BK61" s="250">
        <v>0.14930555555555555</v>
      </c>
      <c r="BL61" s="2" t="s">
        <v>632</v>
      </c>
      <c r="BM61" s="250">
        <v>0.14930555555555555</v>
      </c>
      <c r="BN61" s="2" t="s">
        <v>632</v>
      </c>
      <c r="BO61" s="250">
        <v>0.14930555555555555</v>
      </c>
      <c r="BP61" s="2" t="s">
        <v>632</v>
      </c>
      <c r="BQ61" s="250">
        <v>0.14930555555555555</v>
      </c>
      <c r="BR61" s="2" t="s">
        <v>632</v>
      </c>
      <c r="BS61" s="250">
        <v>0.14930555555555555</v>
      </c>
      <c r="BT61" s="2" t="s">
        <v>622</v>
      </c>
      <c r="BU61" s="250">
        <v>8.3333333333333329E-2</v>
      </c>
      <c r="BV61" s="2" t="s">
        <v>624</v>
      </c>
      <c r="BW61" s="250">
        <v>4.8611111111111112E-2</v>
      </c>
      <c r="BX61" s="2" t="s">
        <v>579</v>
      </c>
      <c r="BY61" s="250">
        <v>6.5972222222222224E-2</v>
      </c>
      <c r="BZ61" s="267" t="s">
        <v>648</v>
      </c>
      <c r="CA61" s="238">
        <v>0.16666666666666666</v>
      </c>
      <c r="CB61" s="267" t="s">
        <v>461</v>
      </c>
      <c r="CC61" s="238">
        <v>0.15625</v>
      </c>
      <c r="CD61" s="267" t="s">
        <v>480</v>
      </c>
      <c r="CE61" s="238">
        <v>0.1111111111111111</v>
      </c>
      <c r="CF61" s="267" t="s">
        <v>464</v>
      </c>
      <c r="CG61" s="238">
        <v>0.16666666666666666</v>
      </c>
      <c r="CH61" s="2" t="s">
        <v>464</v>
      </c>
      <c r="CI61" s="250">
        <v>0.16666666666666666</v>
      </c>
      <c r="CJ61" s="267" t="s">
        <v>461</v>
      </c>
      <c r="CK61" s="238">
        <v>0.15625</v>
      </c>
      <c r="CL61" s="2" t="s">
        <v>638</v>
      </c>
      <c r="CM61" s="250">
        <v>0.25694444444444442</v>
      </c>
      <c r="CN61" s="251" t="str">
        <f t="shared" si="3"/>
        <v>DPS-SYD</v>
      </c>
      <c r="CO61" s="252">
        <f t="shared" si="4"/>
        <v>0.25694444444444442</v>
      </c>
      <c r="CP61" s="2" t="s">
        <v>638</v>
      </c>
      <c r="CQ61" s="250">
        <v>0.25694444444444442</v>
      </c>
      <c r="CR61" s="267" t="s">
        <v>464</v>
      </c>
      <c r="CS61" s="238">
        <v>0.1736111111111111</v>
      </c>
      <c r="CT61" s="2" t="s">
        <v>464</v>
      </c>
      <c r="CU61" s="250">
        <v>0.1736111111111111</v>
      </c>
      <c r="CV61" s="2" t="s">
        <v>464</v>
      </c>
      <c r="CW61" s="250">
        <v>0.1736111111111111</v>
      </c>
      <c r="CX61" s="267" t="s">
        <v>464</v>
      </c>
      <c r="CY61" s="238">
        <v>0.1736111111111111</v>
      </c>
      <c r="CZ61" s="267" t="s">
        <v>518</v>
      </c>
      <c r="DA61" s="238">
        <v>0.18055555555555555</v>
      </c>
      <c r="DB61" s="2" t="s">
        <v>514</v>
      </c>
      <c r="DC61" s="250">
        <v>0.2326388888888889</v>
      </c>
      <c r="DD61" s="267" t="s">
        <v>638</v>
      </c>
      <c r="DE61" s="238">
        <v>0.25694444444444442</v>
      </c>
      <c r="DF61" s="2" t="s">
        <v>444</v>
      </c>
      <c r="DG61" s="250">
        <v>0.1423611111111111</v>
      </c>
      <c r="DH61" s="2" t="s">
        <v>600</v>
      </c>
      <c r="DI61" s="250">
        <v>0.23958333333333334</v>
      </c>
      <c r="DJ61" s="2" t="s">
        <v>447</v>
      </c>
      <c r="DK61" s="250">
        <v>0.12152777777777778</v>
      </c>
      <c r="DL61" s="350" t="s">
        <v>514</v>
      </c>
      <c r="DM61" s="351">
        <v>0.2326388888888889</v>
      </c>
      <c r="DN61" s="348" t="s">
        <v>447</v>
      </c>
      <c r="DO61" s="349">
        <v>0.12152777777777778</v>
      </c>
      <c r="DP61" s="251" t="str">
        <f t="shared" si="5"/>
        <v>CNS-SYD</v>
      </c>
      <c r="DQ61" s="252">
        <f t="shared" si="6"/>
        <v>0.12152777777777778</v>
      </c>
      <c r="DR61" s="251" t="str">
        <f t="shared" si="7"/>
        <v>CNS-SYD</v>
      </c>
      <c r="DS61" s="252">
        <f t="shared" si="8"/>
        <v>0.12152777777777778</v>
      </c>
      <c r="DT61" s="251" t="str">
        <f t="shared" si="9"/>
        <v>CNS-SYD</v>
      </c>
      <c r="DU61" s="252">
        <f t="shared" si="10"/>
        <v>0.12152777777777778</v>
      </c>
      <c r="DV61" s="251" t="str">
        <f t="shared" si="11"/>
        <v>CNS-SYD</v>
      </c>
      <c r="DW61" s="252">
        <f t="shared" si="12"/>
        <v>0.12152777777777778</v>
      </c>
      <c r="DX61" s="251" t="str">
        <f t="shared" si="13"/>
        <v>CNS-SYD</v>
      </c>
      <c r="DY61" s="252">
        <f t="shared" si="14"/>
        <v>0.12152777777777778</v>
      </c>
      <c r="DZ61" s="251" t="str">
        <f t="shared" si="15"/>
        <v>CNS-SYD</v>
      </c>
      <c r="EA61" s="252">
        <f t="shared" si="16"/>
        <v>0.12152777777777778</v>
      </c>
      <c r="EB61" s="251" t="str">
        <f t="shared" si="17"/>
        <v>CNS-SYD</v>
      </c>
      <c r="EC61" s="252">
        <f t="shared" si="18"/>
        <v>0.12152777777777778</v>
      </c>
    </row>
    <row r="62" spans="2:133">
      <c r="B62" s="12"/>
      <c r="C62" s="12"/>
      <c r="D62" s="12"/>
      <c r="E62" s="12"/>
      <c r="F62" s="12"/>
      <c r="G62" s="12"/>
      <c r="H62" s="12"/>
      <c r="I62" s="12"/>
      <c r="J62" s="12"/>
      <c r="K62" s="12"/>
      <c r="L62" s="12"/>
      <c r="N62"/>
      <c r="O62"/>
      <c r="P62"/>
      <c r="Q62"/>
      <c r="R62"/>
      <c r="S62"/>
      <c r="T62"/>
      <c r="U62"/>
      <c r="V62"/>
      <c r="W62"/>
      <c r="X62"/>
      <c r="Y62"/>
      <c r="Z62"/>
      <c r="AA62"/>
      <c r="AB62"/>
      <c r="AC62"/>
      <c r="AD62"/>
      <c r="AE62"/>
      <c r="AF62"/>
      <c r="AG62"/>
      <c r="AH62"/>
      <c r="AI62"/>
      <c r="AJ62"/>
      <c r="AK62" s="3">
        <v>3.9583333333333297E-2</v>
      </c>
      <c r="AL62" s="3">
        <v>0.19791666666666699</v>
      </c>
      <c r="AM62" s="224">
        <v>3.9583333333333297E-2</v>
      </c>
      <c r="AN62" s="224">
        <v>0.19791666666666699</v>
      </c>
      <c r="AO62" s="72"/>
      <c r="AQ62" s="3">
        <v>0.26041666666666702</v>
      </c>
      <c r="AR62" s="3">
        <v>0.102083333333333</v>
      </c>
      <c r="AS62" s="3">
        <v>0.22916666666666699</v>
      </c>
      <c r="AT62" s="3">
        <v>6.0416666666666903E-2</v>
      </c>
      <c r="AU62" s="3">
        <v>3.9583333333333297E-2</v>
      </c>
      <c r="AV62" s="72"/>
      <c r="AW62" s="72"/>
      <c r="BA62" s="2" t="s">
        <v>35</v>
      </c>
      <c r="BB62" s="15" t="s">
        <v>330</v>
      </c>
      <c r="BC62" s="71"/>
      <c r="BD62" s="71"/>
      <c r="BE62" s="15"/>
      <c r="BF62" s="15"/>
      <c r="BH62" s="2" t="s">
        <v>622</v>
      </c>
      <c r="BI62" s="250">
        <v>8.3333333333333329E-2</v>
      </c>
      <c r="BJ62" s="2" t="s">
        <v>622</v>
      </c>
      <c r="BK62" s="250">
        <v>8.3333333333333329E-2</v>
      </c>
      <c r="BL62" s="2" t="s">
        <v>622</v>
      </c>
      <c r="BM62" s="250">
        <v>8.3333333333333329E-2</v>
      </c>
      <c r="BN62" s="2" t="s">
        <v>622</v>
      </c>
      <c r="BO62" s="250">
        <v>8.3333333333333329E-2</v>
      </c>
      <c r="BP62" s="2" t="s">
        <v>622</v>
      </c>
      <c r="BQ62" s="250">
        <v>8.3333333333333329E-2</v>
      </c>
      <c r="BR62" s="2" t="s">
        <v>622</v>
      </c>
      <c r="BS62" s="250">
        <v>8.3333333333333329E-2</v>
      </c>
      <c r="BT62" s="2" t="s">
        <v>463</v>
      </c>
      <c r="BU62" s="250">
        <v>7.6388888888888895E-2</v>
      </c>
      <c r="BV62" s="2" t="s">
        <v>632</v>
      </c>
      <c r="BW62" s="250">
        <v>0.14930555555555555</v>
      </c>
      <c r="BX62" s="2" t="s">
        <v>587</v>
      </c>
      <c r="BY62" s="250">
        <v>9.7222222222222224E-2</v>
      </c>
      <c r="BZ62" s="267" t="s">
        <v>689</v>
      </c>
      <c r="CA62" s="238">
        <v>4.1666666666666664E-2</v>
      </c>
      <c r="CB62" s="267" t="s">
        <v>464</v>
      </c>
      <c r="CC62" s="238">
        <v>0.16666666666666666</v>
      </c>
      <c r="CD62" s="267" t="s">
        <v>452</v>
      </c>
      <c r="CE62" s="238">
        <v>5.2083333333333336E-2</v>
      </c>
      <c r="CF62" s="267" t="s">
        <v>518</v>
      </c>
      <c r="CG62" s="238">
        <v>0.17708333333333334</v>
      </c>
      <c r="CH62" s="2" t="s">
        <v>518</v>
      </c>
      <c r="CI62" s="250">
        <v>0.17708333333333334</v>
      </c>
      <c r="CJ62" s="267" t="s">
        <v>464</v>
      </c>
      <c r="CK62" s="238">
        <v>0.16666666666666666</v>
      </c>
      <c r="CL62" s="2" t="s">
        <v>461</v>
      </c>
      <c r="CM62" s="250">
        <v>0.15625</v>
      </c>
      <c r="CN62" s="251" t="str">
        <f t="shared" si="3"/>
        <v>DRW-ADL</v>
      </c>
      <c r="CO62" s="252">
        <f t="shared" si="4"/>
        <v>0.15625</v>
      </c>
      <c r="CP62" s="2" t="s">
        <v>464</v>
      </c>
      <c r="CQ62" s="250">
        <v>0.1736111111111111</v>
      </c>
      <c r="CR62" s="267" t="s">
        <v>518</v>
      </c>
      <c r="CS62" s="238">
        <v>0.18055555555555555</v>
      </c>
      <c r="CT62" s="2" t="s">
        <v>518</v>
      </c>
      <c r="CU62" s="250">
        <v>0.18055555555555555</v>
      </c>
      <c r="CV62" s="2" t="s">
        <v>518</v>
      </c>
      <c r="CW62" s="250">
        <v>0.18055555555555555</v>
      </c>
      <c r="CX62" s="267" t="s">
        <v>518</v>
      </c>
      <c r="CY62" s="238">
        <v>0.18055555555555555</v>
      </c>
      <c r="CZ62" s="267" t="s">
        <v>648</v>
      </c>
      <c r="DA62" s="238">
        <v>0.15972222222222221</v>
      </c>
      <c r="DB62" s="2" t="s">
        <v>680</v>
      </c>
      <c r="DC62" s="250">
        <v>0.23958333333333334</v>
      </c>
      <c r="DD62" s="267" t="s">
        <v>464</v>
      </c>
      <c r="DE62" s="238">
        <v>0.16666666666666666</v>
      </c>
      <c r="DF62" s="2" t="s">
        <v>618</v>
      </c>
      <c r="DG62" s="250">
        <v>0.22222222222222221</v>
      </c>
      <c r="DH62" s="2" t="s">
        <v>514</v>
      </c>
      <c r="DI62" s="250">
        <v>0.2326388888888889</v>
      </c>
      <c r="DJ62" s="2" t="s">
        <v>600</v>
      </c>
      <c r="DK62" s="250">
        <v>0.23958333333333334</v>
      </c>
      <c r="DL62" s="350" t="s">
        <v>680</v>
      </c>
      <c r="DM62" s="351">
        <v>0.23958333333333334</v>
      </c>
      <c r="DN62" s="348" t="s">
        <v>600</v>
      </c>
      <c r="DO62" s="349">
        <v>0.24652777777777779</v>
      </c>
      <c r="DP62" s="251" t="str">
        <f t="shared" si="5"/>
        <v>DPS-BNE</v>
      </c>
      <c r="DQ62" s="252">
        <f t="shared" si="6"/>
        <v>0.24652777777777779</v>
      </c>
      <c r="DR62" s="251" t="str">
        <f t="shared" si="7"/>
        <v>DPS-BNE</v>
      </c>
      <c r="DS62" s="252">
        <f t="shared" si="8"/>
        <v>0.24652777777777779</v>
      </c>
      <c r="DT62" s="251" t="str">
        <f t="shared" si="9"/>
        <v>DPS-BNE</v>
      </c>
      <c r="DU62" s="252">
        <f t="shared" si="10"/>
        <v>0.24652777777777779</v>
      </c>
      <c r="DV62" s="251" t="str">
        <f t="shared" si="11"/>
        <v>DPS-BNE</v>
      </c>
      <c r="DW62" s="252">
        <f t="shared" si="12"/>
        <v>0.24652777777777779</v>
      </c>
      <c r="DX62" s="251" t="str">
        <f t="shared" si="13"/>
        <v>DPS-BNE</v>
      </c>
      <c r="DY62" s="252">
        <f t="shared" si="14"/>
        <v>0.24652777777777779</v>
      </c>
      <c r="DZ62" s="251" t="str">
        <f t="shared" si="15"/>
        <v>DPS-BNE</v>
      </c>
      <c r="EA62" s="252">
        <f t="shared" si="16"/>
        <v>0.24652777777777779</v>
      </c>
      <c r="EB62" s="251" t="str">
        <f t="shared" si="17"/>
        <v>DPS-BNE</v>
      </c>
      <c r="EC62" s="252">
        <f t="shared" si="18"/>
        <v>0.24652777777777779</v>
      </c>
    </row>
    <row r="63" spans="2:133">
      <c r="B63" s="12"/>
      <c r="C63" s="12"/>
      <c r="D63" s="12"/>
      <c r="E63" s="12"/>
      <c r="F63" s="12"/>
      <c r="G63" s="12"/>
      <c r="H63" s="12"/>
      <c r="I63" s="12"/>
      <c r="J63" s="12"/>
      <c r="K63" s="12"/>
      <c r="L63" s="12"/>
      <c r="N63"/>
      <c r="O63"/>
      <c r="P63"/>
      <c r="Q63"/>
      <c r="R63"/>
      <c r="S63"/>
      <c r="T63"/>
      <c r="U63"/>
      <c r="V63"/>
      <c r="W63"/>
      <c r="X63"/>
      <c r="Y63"/>
      <c r="Z63"/>
      <c r="AA63"/>
      <c r="AB63"/>
      <c r="AC63"/>
      <c r="AD63"/>
      <c r="AE63"/>
      <c r="AF63"/>
      <c r="AG63"/>
      <c r="AH63"/>
      <c r="AI63"/>
      <c r="AJ63"/>
      <c r="AK63" s="3">
        <v>4.0277777777777801E-2</v>
      </c>
      <c r="AL63" s="3">
        <v>0.20138888888888901</v>
      </c>
      <c r="AM63" s="224">
        <v>4.0277777777777801E-2</v>
      </c>
      <c r="AN63" s="224">
        <v>0.20138888888888901</v>
      </c>
      <c r="AO63" s="72"/>
      <c r="AQ63" s="3">
        <v>0.26388888888888901</v>
      </c>
      <c r="AR63" s="3">
        <v>0.102777777777778</v>
      </c>
      <c r="AS63" s="3">
        <v>0.23263888888888901</v>
      </c>
      <c r="AT63" s="3">
        <v>6.1111111111111303E-2</v>
      </c>
      <c r="AU63" s="3">
        <v>4.0277777777777801E-2</v>
      </c>
      <c r="AV63" s="72"/>
      <c r="AW63" s="72"/>
      <c r="BA63" s="2" t="s">
        <v>22</v>
      </c>
      <c r="BB63" s="15" t="s">
        <v>326</v>
      </c>
      <c r="BC63" s="71">
        <v>0.41666666666666669</v>
      </c>
      <c r="BD63" s="71"/>
      <c r="BE63" s="15"/>
      <c r="BF63" s="15"/>
      <c r="BH63" s="2" t="s">
        <v>463</v>
      </c>
      <c r="BI63" s="250">
        <v>7.6388888888888895E-2</v>
      </c>
      <c r="BJ63" s="2" t="s">
        <v>463</v>
      </c>
      <c r="BK63" s="250">
        <v>7.6388888888888895E-2</v>
      </c>
      <c r="BL63" s="2" t="s">
        <v>463</v>
      </c>
      <c r="BM63" s="250">
        <v>7.6388888888888895E-2</v>
      </c>
      <c r="BN63" s="2" t="s">
        <v>463</v>
      </c>
      <c r="BO63" s="250">
        <v>7.6388888888888895E-2</v>
      </c>
      <c r="BP63" s="2" t="s">
        <v>463</v>
      </c>
      <c r="BQ63" s="250">
        <v>7.6388888888888895E-2</v>
      </c>
      <c r="BR63" s="2" t="s">
        <v>463</v>
      </c>
      <c r="BS63" s="250">
        <v>7.6388888888888895E-2</v>
      </c>
      <c r="BT63" s="2" t="s">
        <v>583</v>
      </c>
      <c r="BU63" s="250">
        <v>0.10416666666666667</v>
      </c>
      <c r="BV63" s="2" t="s">
        <v>622</v>
      </c>
      <c r="BW63" s="250">
        <v>8.3333333333333329E-2</v>
      </c>
      <c r="BX63" s="2" t="s">
        <v>624</v>
      </c>
      <c r="BY63" s="250">
        <v>4.8611111111111112E-2</v>
      </c>
      <c r="BZ63" s="267" t="s">
        <v>473</v>
      </c>
      <c r="CA63" s="238">
        <v>8.3333333333333329E-2</v>
      </c>
      <c r="CB63" s="267" t="s">
        <v>518</v>
      </c>
      <c r="CC63" s="238">
        <v>0.17708333333333334</v>
      </c>
      <c r="CD63" s="267" t="s">
        <v>598</v>
      </c>
      <c r="CE63" s="238">
        <v>7.6388888888888895E-2</v>
      </c>
      <c r="CF63" s="267" t="s">
        <v>648</v>
      </c>
      <c r="CG63" s="238">
        <v>0.16666666666666666</v>
      </c>
      <c r="CH63" s="2" t="s">
        <v>648</v>
      </c>
      <c r="CI63" s="250">
        <v>0.16666666666666666</v>
      </c>
      <c r="CJ63" s="267" t="s">
        <v>518</v>
      </c>
      <c r="CK63" s="238">
        <v>0.17708333333333334</v>
      </c>
      <c r="CL63" s="2" t="s">
        <v>464</v>
      </c>
      <c r="CM63" s="250">
        <v>0.16666666666666666</v>
      </c>
      <c r="CN63" s="251" t="str">
        <f t="shared" si="3"/>
        <v>DRW-BNE</v>
      </c>
      <c r="CO63" s="252">
        <f t="shared" si="4"/>
        <v>0.16666666666666666</v>
      </c>
      <c r="CP63" s="2" t="s">
        <v>518</v>
      </c>
      <c r="CQ63" s="250">
        <v>0.18055555555555555</v>
      </c>
      <c r="CR63" s="267" t="s">
        <v>648</v>
      </c>
      <c r="CS63" s="238">
        <v>0.15972222222222221</v>
      </c>
      <c r="CT63" s="2" t="s">
        <v>648</v>
      </c>
      <c r="CU63" s="250">
        <v>0.15972222222222221</v>
      </c>
      <c r="CV63" s="2" t="s">
        <v>648</v>
      </c>
      <c r="CW63" s="250">
        <v>0.15972222222222221</v>
      </c>
      <c r="CX63" s="267" t="s">
        <v>648</v>
      </c>
      <c r="CY63" s="238">
        <v>0.15972222222222221</v>
      </c>
      <c r="CZ63" s="267" t="s">
        <v>689</v>
      </c>
      <c r="DA63" s="238">
        <v>4.1666666666666664E-2</v>
      </c>
      <c r="DB63" s="2" t="s">
        <v>638</v>
      </c>
      <c r="DC63" s="250">
        <v>0.25694444444444442</v>
      </c>
      <c r="DD63" s="267" t="s">
        <v>518</v>
      </c>
      <c r="DE63" s="238">
        <v>0.17708333333333334</v>
      </c>
      <c r="DF63" s="2" t="s">
        <v>447</v>
      </c>
      <c r="DG63" s="250">
        <v>0.12152777777777778</v>
      </c>
      <c r="DH63" s="2" t="s">
        <v>680</v>
      </c>
      <c r="DI63" s="250">
        <v>0.23958333333333334</v>
      </c>
      <c r="DJ63" s="2" t="s">
        <v>514</v>
      </c>
      <c r="DK63" s="250">
        <v>0.2326388888888889</v>
      </c>
      <c r="DL63" s="350" t="s">
        <v>638</v>
      </c>
      <c r="DM63" s="351">
        <v>0.25694444444444442</v>
      </c>
      <c r="DN63" s="348" t="s">
        <v>514</v>
      </c>
      <c r="DO63" s="349">
        <v>0.2326388888888889</v>
      </c>
      <c r="DP63" s="251" t="str">
        <f t="shared" si="5"/>
        <v>DPS-MEL</v>
      </c>
      <c r="DQ63" s="252">
        <f t="shared" si="6"/>
        <v>0.2326388888888889</v>
      </c>
      <c r="DR63" s="251" t="str">
        <f t="shared" si="7"/>
        <v>DPS-MEL</v>
      </c>
      <c r="DS63" s="252">
        <f t="shared" si="8"/>
        <v>0.2326388888888889</v>
      </c>
      <c r="DT63" s="251" t="str">
        <f t="shared" si="9"/>
        <v>DPS-MEL</v>
      </c>
      <c r="DU63" s="252">
        <f t="shared" si="10"/>
        <v>0.2326388888888889</v>
      </c>
      <c r="DV63" s="251" t="str">
        <f t="shared" si="11"/>
        <v>DPS-MEL</v>
      </c>
      <c r="DW63" s="252">
        <f t="shared" si="12"/>
        <v>0.2326388888888889</v>
      </c>
      <c r="DX63" s="251" t="str">
        <f t="shared" si="13"/>
        <v>DPS-MEL</v>
      </c>
      <c r="DY63" s="252">
        <f t="shared" si="14"/>
        <v>0.2326388888888889</v>
      </c>
      <c r="DZ63" s="251" t="str">
        <f t="shared" si="15"/>
        <v>DPS-MEL</v>
      </c>
      <c r="EA63" s="252">
        <f t="shared" si="16"/>
        <v>0.2326388888888889</v>
      </c>
      <c r="EB63" s="251" t="str">
        <f t="shared" si="17"/>
        <v>DPS-MEL</v>
      </c>
      <c r="EC63" s="252">
        <f t="shared" si="18"/>
        <v>0.2326388888888889</v>
      </c>
    </row>
    <row r="64" spans="2:133">
      <c r="N64"/>
      <c r="O64"/>
      <c r="P64"/>
      <c r="Q64"/>
      <c r="R64"/>
      <c r="S64"/>
      <c r="T64"/>
      <c r="U64"/>
      <c r="V64"/>
      <c r="W64"/>
      <c r="X64"/>
      <c r="Y64"/>
      <c r="Z64"/>
      <c r="AA64"/>
      <c r="AB64"/>
      <c r="AC64"/>
      <c r="AD64"/>
      <c r="AE64"/>
      <c r="AF64"/>
      <c r="AG64"/>
      <c r="AH64"/>
      <c r="AI64"/>
      <c r="AJ64"/>
      <c r="AK64" s="3">
        <v>4.0972222222222202E-2</v>
      </c>
      <c r="AL64" s="3">
        <v>0.20486111111111099</v>
      </c>
      <c r="AM64" s="224">
        <v>4.0972222222222202E-2</v>
      </c>
      <c r="AN64" s="224">
        <v>0.20486111111111099</v>
      </c>
      <c r="AO64" s="72"/>
      <c r="AQ64" s="3">
        <v>0.26736111111111099</v>
      </c>
      <c r="AR64" s="3">
        <v>0.10347222222222199</v>
      </c>
      <c r="AS64" s="3">
        <v>0.23611111111111099</v>
      </c>
      <c r="AT64" s="3">
        <v>6.1805555555555801E-2</v>
      </c>
      <c r="AU64" s="3">
        <v>4.0972222222222202E-2</v>
      </c>
      <c r="AV64" s="72"/>
      <c r="AW64" s="72"/>
      <c r="BA64" s="2" t="s">
        <v>75</v>
      </c>
      <c r="BB64" s="15" t="s">
        <v>361</v>
      </c>
      <c r="BC64" s="71"/>
      <c r="BD64" s="71"/>
      <c r="BE64" s="15"/>
      <c r="BF64" s="15"/>
      <c r="BH64" s="2" t="s">
        <v>583</v>
      </c>
      <c r="BI64" s="250">
        <v>0.10416666666666667</v>
      </c>
      <c r="BJ64" s="2" t="s">
        <v>583</v>
      </c>
      <c r="BK64" s="250">
        <v>0.10416666666666667</v>
      </c>
      <c r="BL64" s="2" t="s">
        <v>583</v>
      </c>
      <c r="BM64" s="250">
        <v>0.10416666666666667</v>
      </c>
      <c r="BN64" s="2" t="s">
        <v>583</v>
      </c>
      <c r="BO64" s="250">
        <v>0.10416666666666667</v>
      </c>
      <c r="BP64" s="2" t="s">
        <v>583</v>
      </c>
      <c r="BQ64" s="250">
        <v>0.10416666666666667</v>
      </c>
      <c r="BR64" s="2" t="s">
        <v>583</v>
      </c>
      <c r="BS64" s="250">
        <v>0.10416666666666667</v>
      </c>
      <c r="BT64" s="2" t="s">
        <v>454</v>
      </c>
      <c r="BU64" s="250">
        <v>4.5138888888888888E-2</v>
      </c>
      <c r="BV64" s="2" t="s">
        <v>463</v>
      </c>
      <c r="BW64" s="250">
        <v>7.6388888888888895E-2</v>
      </c>
      <c r="BX64" s="2" t="s">
        <v>632</v>
      </c>
      <c r="BY64" s="250">
        <v>0.14930555555555555</v>
      </c>
      <c r="BZ64" s="267" t="s">
        <v>480</v>
      </c>
      <c r="CA64" s="238">
        <v>0.1111111111111111</v>
      </c>
      <c r="CB64" s="267" t="s">
        <v>648</v>
      </c>
      <c r="CC64" s="238">
        <v>0.16666666666666666</v>
      </c>
      <c r="CD64" s="267" t="s">
        <v>579</v>
      </c>
      <c r="CE64" s="238">
        <v>6.5972222222222224E-2</v>
      </c>
      <c r="CF64" s="267" t="s">
        <v>718</v>
      </c>
      <c r="CG64" s="238">
        <v>4.5138888888888888E-2</v>
      </c>
      <c r="CH64" s="2" t="s">
        <v>718</v>
      </c>
      <c r="CI64" s="250">
        <v>4.5138888888888888E-2</v>
      </c>
      <c r="CJ64" s="267" t="s">
        <v>648</v>
      </c>
      <c r="CK64" s="238">
        <v>0.16666666666666666</v>
      </c>
      <c r="CL64" s="2" t="s">
        <v>518</v>
      </c>
      <c r="CM64" s="250">
        <v>0.17708333333333334</v>
      </c>
      <c r="CN64" s="251" t="str">
        <f t="shared" si="3"/>
        <v>DRW-MEL</v>
      </c>
      <c r="CO64" s="252">
        <f t="shared" si="4"/>
        <v>0.17708333333333334</v>
      </c>
      <c r="CP64" s="2" t="s">
        <v>648</v>
      </c>
      <c r="CQ64" s="250">
        <v>0.15972222222222221</v>
      </c>
      <c r="CR64" s="267" t="s">
        <v>718</v>
      </c>
      <c r="CS64" s="238">
        <v>4.5138888888888888E-2</v>
      </c>
      <c r="CT64" s="2" t="s">
        <v>689</v>
      </c>
      <c r="CU64" s="250">
        <v>4.1666666666666664E-2</v>
      </c>
      <c r="CV64" s="2" t="s">
        <v>689</v>
      </c>
      <c r="CW64" s="250">
        <v>4.1666666666666664E-2</v>
      </c>
      <c r="CX64" s="267" t="s">
        <v>689</v>
      </c>
      <c r="CY64" s="238">
        <v>4.1666666666666664E-2</v>
      </c>
      <c r="CZ64" s="267" t="s">
        <v>821</v>
      </c>
      <c r="DA64" s="238">
        <v>0.13541666666666666</v>
      </c>
      <c r="DB64" s="2" t="s">
        <v>464</v>
      </c>
      <c r="DC64" s="250">
        <v>0.16666666666666666</v>
      </c>
      <c r="DD64" s="267" t="s">
        <v>833</v>
      </c>
      <c r="DE64" s="238">
        <v>0.18402777777777779</v>
      </c>
      <c r="DF64" s="2" t="s">
        <v>457</v>
      </c>
      <c r="DG64" s="250">
        <v>0.20833333333333334</v>
      </c>
      <c r="DH64" s="2" t="s">
        <v>638</v>
      </c>
      <c r="DI64" s="250">
        <v>0.25694444444444442</v>
      </c>
      <c r="DJ64" s="2" t="s">
        <v>680</v>
      </c>
      <c r="DK64" s="250">
        <v>0.23958333333333334</v>
      </c>
      <c r="DL64" s="350" t="s">
        <v>464</v>
      </c>
      <c r="DM64" s="351">
        <v>0.15972222222222221</v>
      </c>
      <c r="DN64" s="348" t="s">
        <v>680</v>
      </c>
      <c r="DO64" s="349">
        <v>0.23958333333333334</v>
      </c>
      <c r="DP64" s="251" t="str">
        <f t="shared" si="5"/>
        <v>DPS-OOL</v>
      </c>
      <c r="DQ64" s="252">
        <f t="shared" si="6"/>
        <v>0.23958333333333334</v>
      </c>
      <c r="DR64" s="251" t="str">
        <f t="shared" si="7"/>
        <v>DPS-OOL</v>
      </c>
      <c r="DS64" s="252">
        <f t="shared" si="8"/>
        <v>0.23958333333333334</v>
      </c>
      <c r="DT64" s="251" t="str">
        <f t="shared" si="9"/>
        <v>DPS-OOL</v>
      </c>
      <c r="DU64" s="252">
        <f t="shared" si="10"/>
        <v>0.23958333333333334</v>
      </c>
      <c r="DV64" s="251" t="str">
        <f t="shared" si="11"/>
        <v>DPS-OOL</v>
      </c>
      <c r="DW64" s="252">
        <f t="shared" si="12"/>
        <v>0.23958333333333334</v>
      </c>
      <c r="DX64" s="251" t="str">
        <f t="shared" si="13"/>
        <v>DPS-OOL</v>
      </c>
      <c r="DY64" s="252">
        <f t="shared" si="14"/>
        <v>0.23958333333333334</v>
      </c>
      <c r="DZ64" s="251" t="str">
        <f t="shared" si="15"/>
        <v>DPS-OOL</v>
      </c>
      <c r="EA64" s="252">
        <f t="shared" si="16"/>
        <v>0.23958333333333334</v>
      </c>
      <c r="EB64" s="251" t="str">
        <f t="shared" si="17"/>
        <v>DPS-OOL</v>
      </c>
      <c r="EC64" s="252">
        <f t="shared" si="18"/>
        <v>0.23958333333333334</v>
      </c>
    </row>
    <row r="65" spans="37:133">
      <c r="AK65" s="3">
        <v>4.1666666666666699E-2</v>
      </c>
      <c r="AL65" s="3">
        <v>0.20833333333333301</v>
      </c>
      <c r="AM65" s="224">
        <v>4.1666666666666699E-2</v>
      </c>
      <c r="AN65" s="224">
        <v>0.20833333333333301</v>
      </c>
      <c r="AO65" s="72"/>
      <c r="AQ65" s="3">
        <v>0.27083333333333298</v>
      </c>
      <c r="AR65" s="3">
        <v>0.10416666666666601</v>
      </c>
      <c r="AS65" s="3">
        <v>0.23958333333333301</v>
      </c>
      <c r="AT65" s="3">
        <v>6.2500000000000194E-2</v>
      </c>
      <c r="AU65" s="3">
        <v>4.1666666666666699E-2</v>
      </c>
      <c r="AV65" s="72"/>
      <c r="AW65" s="72"/>
      <c r="BA65" s="2" t="s">
        <v>93</v>
      </c>
      <c r="BB65" s="15" t="s">
        <v>362</v>
      </c>
      <c r="BC65" s="71"/>
      <c r="BD65" s="71"/>
      <c r="BE65" s="15"/>
      <c r="BF65" s="15"/>
      <c r="BH65" s="2" t="s">
        <v>454</v>
      </c>
      <c r="BI65" s="250">
        <v>4.5138888888888888E-2</v>
      </c>
      <c r="BJ65" s="2" t="s">
        <v>454</v>
      </c>
      <c r="BK65" s="250">
        <v>4.5138888888888888E-2</v>
      </c>
      <c r="BL65" s="2" t="s">
        <v>454</v>
      </c>
      <c r="BM65" s="250">
        <v>4.5138888888888888E-2</v>
      </c>
      <c r="BN65" s="2" t="s">
        <v>454</v>
      </c>
      <c r="BO65" s="250">
        <v>4.5138888888888888E-2</v>
      </c>
      <c r="BP65" s="2" t="s">
        <v>454</v>
      </c>
      <c r="BQ65" s="250">
        <v>4.5138888888888888E-2</v>
      </c>
      <c r="BR65" s="2" t="s">
        <v>454</v>
      </c>
      <c r="BS65" s="250">
        <v>4.5138888888888888E-2</v>
      </c>
      <c r="BT65" s="2" t="s">
        <v>634</v>
      </c>
      <c r="BU65" s="250">
        <v>0.19444444444444445</v>
      </c>
      <c r="BV65" s="2" t="s">
        <v>583</v>
      </c>
      <c r="BW65" s="250">
        <v>0.10416666666666667</v>
      </c>
      <c r="BX65" s="2" t="s">
        <v>622</v>
      </c>
      <c r="BY65" s="250">
        <v>8.3333333333333329E-2</v>
      </c>
      <c r="BZ65" s="267" t="s">
        <v>452</v>
      </c>
      <c r="CA65" s="238">
        <v>5.2083333333333336E-2</v>
      </c>
      <c r="CB65" s="267" t="s">
        <v>689</v>
      </c>
      <c r="CC65" s="238">
        <v>4.1666666666666664E-2</v>
      </c>
      <c r="CD65" s="267" t="s">
        <v>682</v>
      </c>
      <c r="CE65" s="238">
        <v>0.125</v>
      </c>
      <c r="CF65" s="267" t="s">
        <v>689</v>
      </c>
      <c r="CG65" s="238">
        <v>4.1666666666666664E-2</v>
      </c>
      <c r="CH65" s="2" t="s">
        <v>689</v>
      </c>
      <c r="CI65" s="250">
        <v>4.1666666666666664E-2</v>
      </c>
      <c r="CJ65" s="267" t="s">
        <v>718</v>
      </c>
      <c r="CK65" s="238">
        <v>4.5138888888888888E-2</v>
      </c>
      <c r="CL65" s="2" t="s">
        <v>648</v>
      </c>
      <c r="CM65" s="250">
        <v>0.16666666666666666</v>
      </c>
      <c r="CN65" s="251" t="str">
        <f t="shared" si="3"/>
        <v>DRW-PER</v>
      </c>
      <c r="CO65" s="252">
        <f t="shared" si="4"/>
        <v>0.16666666666666666</v>
      </c>
      <c r="CP65" s="2" t="s">
        <v>689</v>
      </c>
      <c r="CQ65" s="250">
        <v>4.1666666666666664E-2</v>
      </c>
      <c r="CR65" s="267" t="s">
        <v>689</v>
      </c>
      <c r="CS65" s="238">
        <v>4.1666666666666664E-2</v>
      </c>
      <c r="CT65" s="2" t="s">
        <v>821</v>
      </c>
      <c r="CU65" s="250">
        <v>0.13541666666666666</v>
      </c>
      <c r="CV65" s="2" t="s">
        <v>821</v>
      </c>
      <c r="CW65" s="250">
        <v>0.13541666666666666</v>
      </c>
      <c r="CX65" s="267" t="s">
        <v>821</v>
      </c>
      <c r="CY65" s="238">
        <v>0.13541666666666666</v>
      </c>
      <c r="CZ65" s="267" t="s">
        <v>473</v>
      </c>
      <c r="DA65" s="238">
        <v>8.3333333333333329E-2</v>
      </c>
      <c r="DB65" s="2" t="s">
        <v>518</v>
      </c>
      <c r="DC65" s="250">
        <v>0.17708333333333334</v>
      </c>
      <c r="DD65" s="267" t="s">
        <v>821</v>
      </c>
      <c r="DE65" s="238">
        <v>0.13541666666666666</v>
      </c>
      <c r="DF65" s="2" t="s">
        <v>600</v>
      </c>
      <c r="DG65" s="250">
        <v>0.23958333333333334</v>
      </c>
      <c r="DH65" s="2" t="s">
        <v>461</v>
      </c>
      <c r="DI65" s="250">
        <v>0.14930555555555555</v>
      </c>
      <c r="DJ65" s="2" t="s">
        <v>638</v>
      </c>
      <c r="DK65" s="250">
        <v>0.25694444444444442</v>
      </c>
      <c r="DL65" s="350" t="s">
        <v>518</v>
      </c>
      <c r="DM65" s="351">
        <v>0.1736111111111111</v>
      </c>
      <c r="DN65" s="348" t="s">
        <v>638</v>
      </c>
      <c r="DO65" s="349">
        <v>0.25694444444444442</v>
      </c>
      <c r="DP65" s="251" t="str">
        <f t="shared" si="5"/>
        <v>DPS-SYD</v>
      </c>
      <c r="DQ65" s="252">
        <f t="shared" si="6"/>
        <v>0.25694444444444442</v>
      </c>
      <c r="DR65" s="251" t="str">
        <f t="shared" si="7"/>
        <v>DPS-SYD</v>
      </c>
      <c r="DS65" s="252">
        <f t="shared" si="8"/>
        <v>0.25694444444444442</v>
      </c>
      <c r="DT65" s="251" t="str">
        <f t="shared" si="9"/>
        <v>DPS-SYD</v>
      </c>
      <c r="DU65" s="252">
        <f t="shared" si="10"/>
        <v>0.25694444444444442</v>
      </c>
      <c r="DV65" s="251" t="str">
        <f t="shared" si="11"/>
        <v>DPS-SYD</v>
      </c>
      <c r="DW65" s="252">
        <f t="shared" si="12"/>
        <v>0.25694444444444442</v>
      </c>
      <c r="DX65" s="251" t="str">
        <f t="shared" si="13"/>
        <v>DPS-SYD</v>
      </c>
      <c r="DY65" s="252">
        <f t="shared" si="14"/>
        <v>0.25694444444444442</v>
      </c>
      <c r="DZ65" s="251" t="str">
        <f t="shared" si="15"/>
        <v>DPS-SYD</v>
      </c>
      <c r="EA65" s="252">
        <f t="shared" si="16"/>
        <v>0.25694444444444442</v>
      </c>
      <c r="EB65" s="251" t="str">
        <f t="shared" si="17"/>
        <v>DPS-SYD</v>
      </c>
      <c r="EC65" s="252">
        <f t="shared" si="18"/>
        <v>0.25694444444444442</v>
      </c>
    </row>
    <row r="66" spans="37:133">
      <c r="AK66" s="3">
        <v>4.2361111111111099E-2</v>
      </c>
      <c r="AL66" s="3">
        <v>0.211805555555556</v>
      </c>
      <c r="AM66" s="224">
        <v>4.2361111111111099E-2</v>
      </c>
      <c r="AN66" s="224">
        <v>0.211805555555556</v>
      </c>
      <c r="AO66" s="72"/>
      <c r="AQ66" s="3">
        <v>0.27430555555555602</v>
      </c>
      <c r="AR66" s="3">
        <v>0.104861111111111</v>
      </c>
      <c r="AS66" s="3">
        <v>0.243055555555556</v>
      </c>
      <c r="AT66" s="3">
        <v>6.3194444444444706E-2</v>
      </c>
      <c r="AU66" s="3">
        <v>4.2361111111111099E-2</v>
      </c>
      <c r="AV66" s="72"/>
      <c r="AW66" s="72"/>
      <c r="BA66" s="2" t="s">
        <v>45</v>
      </c>
      <c r="BB66" s="15" t="s">
        <v>363</v>
      </c>
      <c r="BC66" s="71"/>
      <c r="BD66" s="71"/>
      <c r="BE66" s="15"/>
      <c r="BF66" s="15"/>
      <c r="BH66" s="2" t="s">
        <v>634</v>
      </c>
      <c r="BI66" s="250">
        <v>0.19444444444444445</v>
      </c>
      <c r="BJ66" s="2" t="s">
        <v>634</v>
      </c>
      <c r="BK66" s="250">
        <v>0.19444444444444445</v>
      </c>
      <c r="BL66" s="2" t="s">
        <v>634</v>
      </c>
      <c r="BM66" s="250">
        <v>0.19444444444444445</v>
      </c>
      <c r="BN66" s="2" t="s">
        <v>634</v>
      </c>
      <c r="BO66" s="250">
        <v>0.19444444444444445</v>
      </c>
      <c r="BP66" s="2" t="s">
        <v>634</v>
      </c>
      <c r="BQ66" s="250">
        <v>0.19444444444444445</v>
      </c>
      <c r="BR66" s="2" t="s">
        <v>634</v>
      </c>
      <c r="BS66" s="250">
        <v>0.19444444444444445</v>
      </c>
      <c r="BT66" s="2" t="s">
        <v>588</v>
      </c>
      <c r="BU66" s="250">
        <v>6.5972222222222224E-2</v>
      </c>
      <c r="BV66" s="2" t="s">
        <v>454</v>
      </c>
      <c r="BW66" s="250">
        <v>4.5138888888888888E-2</v>
      </c>
      <c r="BX66" s="2" t="s">
        <v>463</v>
      </c>
      <c r="BY66" s="250">
        <v>7.6388888888888895E-2</v>
      </c>
      <c r="BZ66" s="267" t="s">
        <v>598</v>
      </c>
      <c r="CA66" s="238">
        <v>7.6388888888888895E-2</v>
      </c>
      <c r="CB66" s="267" t="s">
        <v>473</v>
      </c>
      <c r="CC66" s="238">
        <v>8.3333333333333329E-2</v>
      </c>
      <c r="CD66" s="267" t="s">
        <v>587</v>
      </c>
      <c r="CE66" s="238">
        <v>9.7222222222222224E-2</v>
      </c>
      <c r="CF66" s="267" t="s">
        <v>480</v>
      </c>
      <c r="CG66" s="238">
        <v>0.1111111111111111</v>
      </c>
      <c r="CH66" s="2" t="s">
        <v>480</v>
      </c>
      <c r="CI66" s="250">
        <v>0.1111111111111111</v>
      </c>
      <c r="CJ66" s="267" t="s">
        <v>689</v>
      </c>
      <c r="CK66" s="238">
        <v>4.1666666666666664E-2</v>
      </c>
      <c r="CL66" s="2" t="s">
        <v>718</v>
      </c>
      <c r="CM66" s="250">
        <v>4.5138888888888888E-2</v>
      </c>
      <c r="CN66" s="251" t="str">
        <f t="shared" si="3"/>
        <v>GET-BQB</v>
      </c>
      <c r="CO66" s="252">
        <f t="shared" si="4"/>
        <v>4.5138888888888888E-2</v>
      </c>
      <c r="CP66" s="2" t="s">
        <v>821</v>
      </c>
      <c r="CQ66" s="250">
        <v>0.13541666666666666</v>
      </c>
      <c r="CR66" s="267" t="s">
        <v>821</v>
      </c>
      <c r="CS66" s="238">
        <v>0.13541666666666666</v>
      </c>
      <c r="CT66" s="2" t="s">
        <v>473</v>
      </c>
      <c r="CU66" s="250">
        <v>8.3333333333333329E-2</v>
      </c>
      <c r="CV66" s="2" t="s">
        <v>473</v>
      </c>
      <c r="CW66" s="250">
        <v>8.3333333333333329E-2</v>
      </c>
      <c r="CX66" s="267" t="s">
        <v>473</v>
      </c>
      <c r="CY66" s="238">
        <v>8.3333333333333329E-2</v>
      </c>
      <c r="CZ66" s="267" t="s">
        <v>480</v>
      </c>
      <c r="DA66" s="238">
        <v>0.1111111111111111</v>
      </c>
      <c r="DB66" s="2" t="s">
        <v>648</v>
      </c>
      <c r="DC66" s="250">
        <v>0.16666666666666666</v>
      </c>
      <c r="DD66" s="267" t="s">
        <v>480</v>
      </c>
      <c r="DE66" s="238">
        <v>0.1111111111111111</v>
      </c>
      <c r="DF66" s="2" t="s">
        <v>514</v>
      </c>
      <c r="DG66" s="250">
        <v>0.2326388888888889</v>
      </c>
      <c r="DH66" s="2" t="s">
        <v>464</v>
      </c>
      <c r="DI66" s="250">
        <v>0.15972222222222221</v>
      </c>
      <c r="DJ66" s="2" t="s">
        <v>461</v>
      </c>
      <c r="DK66" s="250">
        <v>0.14930555555555555</v>
      </c>
      <c r="DL66" s="350" t="s">
        <v>648</v>
      </c>
      <c r="DM66" s="351">
        <v>0.16666666666666666</v>
      </c>
      <c r="DN66" s="348" t="s">
        <v>464</v>
      </c>
      <c r="DO66" s="349">
        <v>0.15972222222222221</v>
      </c>
      <c r="DP66" s="251" t="str">
        <f t="shared" si="5"/>
        <v>DRW-BNE</v>
      </c>
      <c r="DQ66" s="252">
        <f t="shared" si="6"/>
        <v>0.15972222222222221</v>
      </c>
      <c r="DR66" s="251" t="str">
        <f t="shared" si="7"/>
        <v>DRW-BNE</v>
      </c>
      <c r="DS66" s="252">
        <f t="shared" si="8"/>
        <v>0.15972222222222221</v>
      </c>
      <c r="DT66" s="251" t="str">
        <f t="shared" si="9"/>
        <v>DRW-BNE</v>
      </c>
      <c r="DU66" s="252">
        <f t="shared" si="10"/>
        <v>0.15972222222222221</v>
      </c>
      <c r="DV66" s="251" t="str">
        <f t="shared" si="11"/>
        <v>DRW-BNE</v>
      </c>
      <c r="DW66" s="252">
        <f t="shared" si="12"/>
        <v>0.15972222222222221</v>
      </c>
      <c r="DX66" s="251" t="str">
        <f t="shared" si="13"/>
        <v>DRW-BNE</v>
      </c>
      <c r="DY66" s="252">
        <f t="shared" si="14"/>
        <v>0.15972222222222221</v>
      </c>
      <c r="DZ66" s="251" t="str">
        <f t="shared" si="15"/>
        <v>DRW-BNE</v>
      </c>
      <c r="EA66" s="252">
        <f t="shared" si="16"/>
        <v>0.15972222222222221</v>
      </c>
      <c r="EB66" s="251" t="str">
        <f t="shared" si="17"/>
        <v>DRW-BNE</v>
      </c>
      <c r="EC66" s="252">
        <f t="shared" si="18"/>
        <v>0.15972222222222221</v>
      </c>
    </row>
    <row r="67" spans="37:133">
      <c r="AK67" s="3">
        <v>4.3055555555555597E-2</v>
      </c>
      <c r="AL67" s="3">
        <v>0.21527777777777801</v>
      </c>
      <c r="AM67" s="224">
        <v>4.3055555555555597E-2</v>
      </c>
      <c r="AN67" s="224">
        <v>0.21527777777777801</v>
      </c>
      <c r="AO67" s="72"/>
      <c r="AQ67" s="3">
        <v>0.27777777777777801</v>
      </c>
      <c r="AR67" s="3">
        <v>0.105555555555555</v>
      </c>
      <c r="AS67" s="3">
        <v>0.24652777777777801</v>
      </c>
      <c r="AT67" s="3">
        <v>6.3888888888889106E-2</v>
      </c>
      <c r="AU67" s="3">
        <v>4.3055555555555597E-2</v>
      </c>
      <c r="AV67" s="72"/>
      <c r="AW67" s="72"/>
      <c r="BA67" s="2" t="s">
        <v>44</v>
      </c>
      <c r="BB67" s="15" t="s">
        <v>364</v>
      </c>
      <c r="BC67" s="71"/>
      <c r="BD67" s="71"/>
      <c r="BE67" s="15"/>
      <c r="BF67" s="15"/>
      <c r="BH67" s="2" t="s">
        <v>588</v>
      </c>
      <c r="BI67" s="250">
        <v>6.5972222222222224E-2</v>
      </c>
      <c r="BJ67" s="2" t="s">
        <v>588</v>
      </c>
      <c r="BK67" s="250">
        <v>6.5972222222222224E-2</v>
      </c>
      <c r="BL67" s="2" t="s">
        <v>588</v>
      </c>
      <c r="BM67" s="250">
        <v>6.5972222222222224E-2</v>
      </c>
      <c r="BN67" s="2" t="s">
        <v>588</v>
      </c>
      <c r="BO67" s="250">
        <v>6.5972222222222224E-2</v>
      </c>
      <c r="BP67" s="2" t="s">
        <v>588</v>
      </c>
      <c r="BQ67" s="250">
        <v>6.5972222222222224E-2</v>
      </c>
      <c r="BR67" s="2" t="s">
        <v>588</v>
      </c>
      <c r="BS67" s="250">
        <v>6.5972222222222224E-2</v>
      </c>
      <c r="BT67" s="2" t="s">
        <v>568</v>
      </c>
      <c r="BU67" s="250">
        <v>0.10069444444444445</v>
      </c>
      <c r="BV67" s="2" t="s">
        <v>634</v>
      </c>
      <c r="BW67" s="250">
        <v>0.19444444444444445</v>
      </c>
      <c r="BX67" s="2" t="s">
        <v>583</v>
      </c>
      <c r="BY67" s="250">
        <v>0.10416666666666667</v>
      </c>
      <c r="BZ67" s="267" t="s">
        <v>579</v>
      </c>
      <c r="CA67" s="238">
        <v>6.5972222222222224E-2</v>
      </c>
      <c r="CB67" s="267" t="s">
        <v>480</v>
      </c>
      <c r="CC67" s="238">
        <v>0.1111111111111111</v>
      </c>
      <c r="CD67" s="267" t="s">
        <v>624</v>
      </c>
      <c r="CE67" s="238">
        <v>5.2083333333333336E-2</v>
      </c>
      <c r="CF67" s="267" t="s">
        <v>452</v>
      </c>
      <c r="CG67" s="238">
        <v>5.2083333333333336E-2</v>
      </c>
      <c r="CH67" s="2" t="s">
        <v>452</v>
      </c>
      <c r="CI67" s="250">
        <v>5.2083333333333336E-2</v>
      </c>
      <c r="CJ67" s="267" t="s">
        <v>480</v>
      </c>
      <c r="CK67" s="238">
        <v>0.1111111111111111</v>
      </c>
      <c r="CL67" s="2" t="s">
        <v>480</v>
      </c>
      <c r="CM67" s="250">
        <v>0.1111111111111111</v>
      </c>
      <c r="CN67" s="251" t="str">
        <f t="shared" si="3"/>
        <v>HBA-BNE</v>
      </c>
      <c r="CO67" s="252">
        <f t="shared" si="4"/>
        <v>0.1111111111111111</v>
      </c>
      <c r="CP67" s="2" t="s">
        <v>473</v>
      </c>
      <c r="CQ67" s="250">
        <v>8.3333333333333329E-2</v>
      </c>
      <c r="CR67" s="267" t="s">
        <v>473</v>
      </c>
      <c r="CS67" s="238">
        <v>8.3333333333333329E-2</v>
      </c>
      <c r="CT67" s="2" t="s">
        <v>480</v>
      </c>
      <c r="CU67" s="250">
        <v>0.1111111111111111</v>
      </c>
      <c r="CV67" s="2" t="s">
        <v>480</v>
      </c>
      <c r="CW67" s="250">
        <v>0.1111111111111111</v>
      </c>
      <c r="CX67" s="267" t="s">
        <v>480</v>
      </c>
      <c r="CY67" s="238">
        <v>0.1111111111111111</v>
      </c>
      <c r="CZ67" s="267" t="s">
        <v>452</v>
      </c>
      <c r="DA67" s="238">
        <v>5.2083333333333336E-2</v>
      </c>
      <c r="DB67" s="2" t="s">
        <v>821</v>
      </c>
      <c r="DC67" s="250">
        <v>0.13541666666666666</v>
      </c>
      <c r="DD67" s="267" t="s">
        <v>452</v>
      </c>
      <c r="DE67" s="238">
        <v>5.5555555555555552E-2</v>
      </c>
      <c r="DF67" s="2" t="s">
        <v>680</v>
      </c>
      <c r="DG67" s="250">
        <v>0.23958333333333334</v>
      </c>
      <c r="DH67" s="2" t="s">
        <v>518</v>
      </c>
      <c r="DI67" s="250">
        <v>0.1736111111111111</v>
      </c>
      <c r="DJ67" s="2" t="s">
        <v>464</v>
      </c>
      <c r="DK67" s="250">
        <v>0.15972222222222221</v>
      </c>
      <c r="DL67" s="350" t="s">
        <v>689</v>
      </c>
      <c r="DM67" s="351">
        <v>4.1666666666666664E-2</v>
      </c>
      <c r="DN67" s="348" t="s">
        <v>518</v>
      </c>
      <c r="DO67" s="349">
        <v>0.1736111111111111</v>
      </c>
      <c r="DP67" s="251" t="str">
        <f t="shared" si="5"/>
        <v>DRW-MEL</v>
      </c>
      <c r="DQ67" s="252">
        <f t="shared" si="6"/>
        <v>0.1736111111111111</v>
      </c>
      <c r="DR67" s="251" t="str">
        <f t="shared" si="7"/>
        <v>DRW-MEL</v>
      </c>
      <c r="DS67" s="252">
        <f t="shared" si="8"/>
        <v>0.1736111111111111</v>
      </c>
      <c r="DT67" s="251" t="str">
        <f t="shared" si="9"/>
        <v>DRW-MEL</v>
      </c>
      <c r="DU67" s="252">
        <f t="shared" si="10"/>
        <v>0.1736111111111111</v>
      </c>
      <c r="DV67" s="251" t="str">
        <f t="shared" si="11"/>
        <v>DRW-MEL</v>
      </c>
      <c r="DW67" s="252">
        <f t="shared" si="12"/>
        <v>0.1736111111111111</v>
      </c>
      <c r="DX67" s="251" t="str">
        <f t="shared" si="13"/>
        <v>DRW-MEL</v>
      </c>
      <c r="DY67" s="252">
        <f t="shared" si="14"/>
        <v>0.1736111111111111</v>
      </c>
      <c r="DZ67" s="251" t="str">
        <f t="shared" si="15"/>
        <v>DRW-MEL</v>
      </c>
      <c r="EA67" s="252">
        <f t="shared" si="16"/>
        <v>0.1736111111111111</v>
      </c>
      <c r="EB67" s="251" t="str">
        <f t="shared" si="17"/>
        <v>DRW-MEL</v>
      </c>
      <c r="EC67" s="252">
        <f t="shared" si="18"/>
        <v>0.1736111111111111</v>
      </c>
    </row>
    <row r="68" spans="37:133">
      <c r="AK68" s="3">
        <v>4.3749999999999997E-2</v>
      </c>
      <c r="AL68" s="3">
        <v>0.21875</v>
      </c>
      <c r="AM68" s="224">
        <v>4.3749999999999997E-2</v>
      </c>
      <c r="AN68" s="224">
        <v>0.21875</v>
      </c>
      <c r="AO68" s="72"/>
      <c r="AQ68" s="3">
        <v>0.28125</v>
      </c>
      <c r="AR68" s="3">
        <v>0.10625</v>
      </c>
      <c r="AS68" s="3">
        <v>0.25</v>
      </c>
      <c r="AT68" s="3">
        <v>6.4583333333333603E-2</v>
      </c>
      <c r="AU68" s="3">
        <v>4.3749999999999997E-2</v>
      </c>
      <c r="AV68" s="72"/>
      <c r="AW68" s="72"/>
      <c r="BA68" s="2" t="s">
        <v>70</v>
      </c>
      <c r="BB68" s="15" t="s">
        <v>360</v>
      </c>
      <c r="BC68" s="71">
        <v>0.5</v>
      </c>
      <c r="BD68" s="71">
        <v>0.54166666666666663</v>
      </c>
      <c r="BE68" s="2" t="s">
        <v>397</v>
      </c>
      <c r="BF68" s="2" t="s">
        <v>391</v>
      </c>
      <c r="BH68" s="2" t="s">
        <v>568</v>
      </c>
      <c r="BI68" s="250">
        <v>0.10069444444444445</v>
      </c>
      <c r="BJ68" s="2" t="s">
        <v>568</v>
      </c>
      <c r="BK68" s="250">
        <v>0.10069444444444445</v>
      </c>
      <c r="BL68" s="2" t="s">
        <v>568</v>
      </c>
      <c r="BM68" s="250">
        <v>0.10069444444444445</v>
      </c>
      <c r="BN68" s="2" t="s">
        <v>568</v>
      </c>
      <c r="BO68" s="250">
        <v>0.10069444444444445</v>
      </c>
      <c r="BP68" s="2" t="s">
        <v>568</v>
      </c>
      <c r="BQ68" s="250">
        <v>0.10069444444444445</v>
      </c>
      <c r="BR68" s="2" t="s">
        <v>568</v>
      </c>
      <c r="BS68" s="250">
        <v>0.10069444444444445</v>
      </c>
      <c r="BT68" s="2" t="s">
        <v>591</v>
      </c>
      <c r="BU68" s="250">
        <v>6.5972222222222224E-2</v>
      </c>
      <c r="BV68" s="2" t="s">
        <v>588</v>
      </c>
      <c r="BW68" s="250">
        <v>6.5972222222222224E-2</v>
      </c>
      <c r="BX68" s="2" t="s">
        <v>454</v>
      </c>
      <c r="BY68" s="250">
        <v>4.5138888888888888E-2</v>
      </c>
      <c r="BZ68" s="267" t="s">
        <v>682</v>
      </c>
      <c r="CA68" s="238">
        <v>0.125</v>
      </c>
      <c r="CB68" s="267" t="s">
        <v>452</v>
      </c>
      <c r="CC68" s="238">
        <v>5.2083333333333336E-2</v>
      </c>
      <c r="CD68" s="267" t="s">
        <v>632</v>
      </c>
      <c r="CE68" s="238">
        <v>0.14930555555555555</v>
      </c>
      <c r="CF68" s="267" t="s">
        <v>598</v>
      </c>
      <c r="CG68" s="238">
        <v>7.6388888888888895E-2</v>
      </c>
      <c r="CH68" s="2" t="s">
        <v>598</v>
      </c>
      <c r="CI68" s="250">
        <v>7.6388888888888895E-2</v>
      </c>
      <c r="CJ68" s="267" t="s">
        <v>452</v>
      </c>
      <c r="CK68" s="238">
        <v>5.2083333333333336E-2</v>
      </c>
      <c r="CL68" s="2" t="s">
        <v>452</v>
      </c>
      <c r="CM68" s="250">
        <v>5.2083333333333336E-2</v>
      </c>
      <c r="CN68" s="251" t="str">
        <f t="shared" si="3"/>
        <v>HBA-MEL</v>
      </c>
      <c r="CO68" s="252">
        <f t="shared" si="4"/>
        <v>5.2083333333333336E-2</v>
      </c>
      <c r="CP68" s="2" t="s">
        <v>480</v>
      </c>
      <c r="CQ68" s="250">
        <v>0.1111111111111111</v>
      </c>
      <c r="CR68" s="267" t="s">
        <v>480</v>
      </c>
      <c r="CS68" s="238">
        <v>0.1111111111111111</v>
      </c>
      <c r="CT68" s="2" t="s">
        <v>452</v>
      </c>
      <c r="CU68" s="250">
        <v>5.2083333333333336E-2</v>
      </c>
      <c r="CV68" s="2" t="s">
        <v>452</v>
      </c>
      <c r="CW68" s="250">
        <v>5.2083333333333336E-2</v>
      </c>
      <c r="CX68" s="267" t="s">
        <v>452</v>
      </c>
      <c r="CY68" s="238">
        <v>5.2083333333333336E-2</v>
      </c>
      <c r="CZ68" s="267" t="s">
        <v>598</v>
      </c>
      <c r="DA68" s="238">
        <v>7.6388888888888895E-2</v>
      </c>
      <c r="DB68" s="2" t="s">
        <v>473</v>
      </c>
      <c r="DC68" s="250">
        <v>8.3333333333333329E-2</v>
      </c>
      <c r="DD68" s="267" t="s">
        <v>598</v>
      </c>
      <c r="DE68" s="238">
        <v>7.6388888888888895E-2</v>
      </c>
      <c r="DF68" s="2" t="s">
        <v>638</v>
      </c>
      <c r="DG68" s="250">
        <v>0.25694444444444442</v>
      </c>
      <c r="DH68" s="2" t="s">
        <v>648</v>
      </c>
      <c r="DI68" s="250">
        <v>0.16666666666666666</v>
      </c>
      <c r="DJ68" s="2" t="s">
        <v>518</v>
      </c>
      <c r="DK68" s="250">
        <v>0.1736111111111111</v>
      </c>
      <c r="DL68" s="350" t="s">
        <v>821</v>
      </c>
      <c r="DM68" s="351">
        <v>0.13541666666666666</v>
      </c>
      <c r="DN68" s="348" t="s">
        <v>648</v>
      </c>
      <c r="DO68" s="349">
        <v>0.16666666666666666</v>
      </c>
      <c r="DP68" s="251" t="str">
        <f t="shared" si="5"/>
        <v>DRW-PER</v>
      </c>
      <c r="DQ68" s="252">
        <f t="shared" si="6"/>
        <v>0.16666666666666666</v>
      </c>
      <c r="DR68" s="251" t="str">
        <f t="shared" si="7"/>
        <v>DRW-PER</v>
      </c>
      <c r="DS68" s="252">
        <f t="shared" si="8"/>
        <v>0.16666666666666666</v>
      </c>
      <c r="DT68" s="251" t="str">
        <f t="shared" si="9"/>
        <v>DRW-PER</v>
      </c>
      <c r="DU68" s="252">
        <f t="shared" si="10"/>
        <v>0.16666666666666666</v>
      </c>
      <c r="DV68" s="251" t="str">
        <f t="shared" si="11"/>
        <v>DRW-PER</v>
      </c>
      <c r="DW68" s="252">
        <f t="shared" si="12"/>
        <v>0.16666666666666666</v>
      </c>
      <c r="DX68" s="251" t="str">
        <f t="shared" si="13"/>
        <v>DRW-PER</v>
      </c>
      <c r="DY68" s="252">
        <f t="shared" si="14"/>
        <v>0.16666666666666666</v>
      </c>
      <c r="DZ68" s="251" t="str">
        <f t="shared" si="15"/>
        <v>DRW-PER</v>
      </c>
      <c r="EA68" s="252">
        <f t="shared" si="16"/>
        <v>0.16666666666666666</v>
      </c>
      <c r="EB68" s="251" t="str">
        <f t="shared" si="17"/>
        <v>DRW-PER</v>
      </c>
      <c r="EC68" s="252">
        <f t="shared" si="18"/>
        <v>0.16666666666666666</v>
      </c>
    </row>
    <row r="69" spans="37:133">
      <c r="AK69" s="3">
        <v>4.4444444444444398E-2</v>
      </c>
      <c r="AL69" s="3">
        <v>0.22222222222222199</v>
      </c>
      <c r="AM69" s="224">
        <v>4.4444444444444398E-2</v>
      </c>
      <c r="AN69" s="224">
        <v>0.22222222222222199</v>
      </c>
      <c r="AO69" s="72"/>
      <c r="AQ69" s="3">
        <v>0.28472222222222199</v>
      </c>
      <c r="AR69" s="3">
        <v>0.106944444444444</v>
      </c>
      <c r="AS69" s="3">
        <v>0.25347222222222199</v>
      </c>
      <c r="AT69" s="3">
        <v>6.5277777777778004E-2</v>
      </c>
      <c r="AU69" s="3">
        <v>4.4444444444444398E-2</v>
      </c>
      <c r="AV69" s="72"/>
      <c r="AW69" s="72"/>
      <c r="BA69" s="2" t="s">
        <v>51</v>
      </c>
      <c r="BB69" s="15" t="s">
        <v>359</v>
      </c>
      <c r="BC69" s="71"/>
      <c r="BD69" s="71"/>
      <c r="BE69" s="15"/>
      <c r="BF69" s="15"/>
      <c r="BH69" s="2" t="s">
        <v>591</v>
      </c>
      <c r="BI69" s="250">
        <v>6.5972222222222224E-2</v>
      </c>
      <c r="BJ69" s="2" t="s">
        <v>591</v>
      </c>
      <c r="BK69" s="250">
        <v>6.5972222222222224E-2</v>
      </c>
      <c r="BL69" s="2" t="s">
        <v>591</v>
      </c>
      <c r="BM69" s="250">
        <v>6.5972222222222224E-2</v>
      </c>
      <c r="BN69" s="2" t="s">
        <v>591</v>
      </c>
      <c r="BO69" s="250">
        <v>6.5972222222222224E-2</v>
      </c>
      <c r="BP69" s="2" t="s">
        <v>591</v>
      </c>
      <c r="BQ69" s="250">
        <v>6.5972222222222224E-2</v>
      </c>
      <c r="BR69" s="2" t="s">
        <v>591</v>
      </c>
      <c r="BS69" s="250">
        <v>6.5972222222222224E-2</v>
      </c>
      <c r="BT69" s="2" t="s">
        <v>455</v>
      </c>
      <c r="BU69" s="250">
        <v>5.5555555555555552E-2</v>
      </c>
      <c r="BV69" s="2" t="s">
        <v>568</v>
      </c>
      <c r="BW69" s="250">
        <v>0.10069444444444445</v>
      </c>
      <c r="BX69" s="2" t="s">
        <v>634</v>
      </c>
      <c r="BY69" s="250">
        <v>0.19444444444444445</v>
      </c>
      <c r="BZ69" s="267" t="s">
        <v>587</v>
      </c>
      <c r="CA69" s="238">
        <v>9.7222222222222224E-2</v>
      </c>
      <c r="CB69" s="267" t="s">
        <v>598</v>
      </c>
      <c r="CC69" s="238">
        <v>7.6388888888888895E-2</v>
      </c>
      <c r="CD69" s="267" t="s">
        <v>622</v>
      </c>
      <c r="CE69" s="238">
        <v>8.3333333333333329E-2</v>
      </c>
      <c r="CF69" s="267" t="s">
        <v>716</v>
      </c>
      <c r="CG69" s="238">
        <v>0.3125</v>
      </c>
      <c r="CH69" s="2" t="s">
        <v>716</v>
      </c>
      <c r="CI69" s="250">
        <v>0.3125</v>
      </c>
      <c r="CJ69" s="267" t="s">
        <v>598</v>
      </c>
      <c r="CK69" s="238">
        <v>7.6388888888888895E-2</v>
      </c>
      <c r="CL69" s="2" t="s">
        <v>598</v>
      </c>
      <c r="CM69" s="250">
        <v>7.6388888888888895E-2</v>
      </c>
      <c r="CN69" s="251" t="str">
        <f t="shared" si="3"/>
        <v>HBA-SYD</v>
      </c>
      <c r="CO69" s="252">
        <f t="shared" si="4"/>
        <v>7.6388888888888895E-2</v>
      </c>
      <c r="CP69" s="2" t="s">
        <v>452</v>
      </c>
      <c r="CQ69" s="250">
        <v>5.2083333333333336E-2</v>
      </c>
      <c r="CR69" s="267" t="s">
        <v>452</v>
      </c>
      <c r="CS69" s="238">
        <v>5.2083333333333336E-2</v>
      </c>
      <c r="CT69" s="2" t="s">
        <v>598</v>
      </c>
      <c r="CU69" s="250">
        <v>7.6388888888888895E-2</v>
      </c>
      <c r="CV69" s="2" t="s">
        <v>598</v>
      </c>
      <c r="CW69" s="250">
        <v>7.6388888888888895E-2</v>
      </c>
      <c r="CX69" s="267" t="s">
        <v>598</v>
      </c>
      <c r="CY69" s="238">
        <v>7.6388888888888895E-2</v>
      </c>
      <c r="CZ69" s="267" t="s">
        <v>716</v>
      </c>
      <c r="DA69" s="238">
        <v>0.3125</v>
      </c>
      <c r="DB69" s="2" t="s">
        <v>480</v>
      </c>
      <c r="DC69" s="250">
        <v>0.1111111111111111</v>
      </c>
      <c r="DD69" s="267" t="s">
        <v>716</v>
      </c>
      <c r="DE69" s="238">
        <v>0.3125</v>
      </c>
      <c r="DF69" s="2" t="s">
        <v>464</v>
      </c>
      <c r="DG69" s="250">
        <v>0.16666666666666666</v>
      </c>
      <c r="DH69" s="2" t="s">
        <v>689</v>
      </c>
      <c r="DI69" s="250">
        <v>4.1666666666666664E-2</v>
      </c>
      <c r="DJ69" s="2" t="s">
        <v>648</v>
      </c>
      <c r="DK69" s="250">
        <v>0.16666666666666666</v>
      </c>
      <c r="DL69" s="350" t="s">
        <v>480</v>
      </c>
      <c r="DM69" s="351">
        <v>0.1111111111111111</v>
      </c>
      <c r="DN69" s="348" t="s">
        <v>718</v>
      </c>
      <c r="DO69" s="349">
        <v>4.5138888888888888E-2</v>
      </c>
      <c r="DP69" s="251" t="str">
        <f t="shared" si="5"/>
        <v>GET-BQB</v>
      </c>
      <c r="DQ69" s="252">
        <f t="shared" si="6"/>
        <v>4.5138888888888888E-2</v>
      </c>
      <c r="DR69" s="251" t="str">
        <f t="shared" si="7"/>
        <v>GET-BQB</v>
      </c>
      <c r="DS69" s="252">
        <f t="shared" si="8"/>
        <v>4.5138888888888888E-2</v>
      </c>
      <c r="DT69" s="251" t="str">
        <f t="shared" si="9"/>
        <v>GET-BQB</v>
      </c>
      <c r="DU69" s="252">
        <f t="shared" si="10"/>
        <v>4.5138888888888888E-2</v>
      </c>
      <c r="DV69" s="251" t="str">
        <f t="shared" si="11"/>
        <v>GET-BQB</v>
      </c>
      <c r="DW69" s="252">
        <f t="shared" si="12"/>
        <v>4.5138888888888888E-2</v>
      </c>
      <c r="DX69" s="251" t="str">
        <f t="shared" si="13"/>
        <v>GET-BQB</v>
      </c>
      <c r="DY69" s="252">
        <f t="shared" si="14"/>
        <v>4.5138888888888888E-2</v>
      </c>
      <c r="DZ69" s="251" t="str">
        <f t="shared" si="15"/>
        <v>GET-BQB</v>
      </c>
      <c r="EA69" s="252">
        <f t="shared" si="16"/>
        <v>4.5138888888888888E-2</v>
      </c>
      <c r="EB69" s="251" t="str">
        <f t="shared" si="17"/>
        <v>GET-BQB</v>
      </c>
      <c r="EC69" s="252">
        <f t="shared" si="18"/>
        <v>4.5138888888888888E-2</v>
      </c>
    </row>
    <row r="70" spans="37:133">
      <c r="AK70" s="3">
        <v>4.5138888888888902E-2</v>
      </c>
      <c r="AL70" s="3">
        <v>0.225694444444444</v>
      </c>
      <c r="AM70" s="224">
        <v>4.5138888888888902E-2</v>
      </c>
      <c r="AN70" s="224">
        <v>0.225694444444444</v>
      </c>
      <c r="AO70" s="72"/>
      <c r="AQ70" s="3">
        <v>0.28819444444444497</v>
      </c>
      <c r="AR70" s="3">
        <v>0.10763888888888901</v>
      </c>
      <c r="AS70" s="3">
        <v>0.25694444444444398</v>
      </c>
      <c r="AT70" s="3">
        <v>6.5972222222222501E-2</v>
      </c>
      <c r="AU70" s="3">
        <v>4.5138888888888902E-2</v>
      </c>
      <c r="AV70" s="72"/>
      <c r="AW70" s="72"/>
      <c r="BA70" s="2" t="s">
        <v>30</v>
      </c>
      <c r="BB70" s="15" t="s">
        <v>368</v>
      </c>
      <c r="BC70" s="71">
        <v>0.41666666666666669</v>
      </c>
      <c r="BD70" s="71"/>
      <c r="BE70" s="15"/>
      <c r="BF70" s="15"/>
      <c r="BH70" s="2" t="s">
        <v>455</v>
      </c>
      <c r="BI70" s="250">
        <v>5.5555555555555552E-2</v>
      </c>
      <c r="BJ70" s="2" t="s">
        <v>455</v>
      </c>
      <c r="BK70" s="250">
        <v>5.5555555555555552E-2</v>
      </c>
      <c r="BL70" s="2" t="s">
        <v>455</v>
      </c>
      <c r="BM70" s="250">
        <v>5.5555555555555552E-2</v>
      </c>
      <c r="BN70" s="2" t="s">
        <v>455</v>
      </c>
      <c r="BO70" s="250">
        <v>5.5555555555555552E-2</v>
      </c>
      <c r="BP70" s="2" t="s">
        <v>455</v>
      </c>
      <c r="BQ70" s="250">
        <v>5.5555555555555552E-2</v>
      </c>
      <c r="BR70" s="2" t="s">
        <v>455</v>
      </c>
      <c r="BS70" s="250">
        <v>5.5555555555555552E-2</v>
      </c>
      <c r="BT70" s="2" t="s">
        <v>478</v>
      </c>
      <c r="BU70" s="250">
        <v>9.0277777777777776E-2</v>
      </c>
      <c r="BV70" s="2" t="s">
        <v>591</v>
      </c>
      <c r="BW70" s="250">
        <v>6.5972222222222224E-2</v>
      </c>
      <c r="BX70" s="2" t="s">
        <v>588</v>
      </c>
      <c r="BY70" s="250">
        <v>6.5972222222222224E-2</v>
      </c>
      <c r="BZ70" s="267" t="s">
        <v>624</v>
      </c>
      <c r="CA70" s="238">
        <v>4.8611111111111112E-2</v>
      </c>
      <c r="CB70" s="267" t="s">
        <v>579</v>
      </c>
      <c r="CC70" s="238">
        <v>6.5972222222222224E-2</v>
      </c>
      <c r="CD70" s="267" t="s">
        <v>583</v>
      </c>
      <c r="CE70" s="238">
        <v>0.10416666666666667</v>
      </c>
      <c r="CF70" s="267" t="s">
        <v>579</v>
      </c>
      <c r="CG70" s="238">
        <v>6.5972222222222224E-2</v>
      </c>
      <c r="CH70" s="2" t="s">
        <v>579</v>
      </c>
      <c r="CI70" s="250">
        <v>6.5972222222222224E-2</v>
      </c>
      <c r="CJ70" s="267" t="s">
        <v>716</v>
      </c>
      <c r="CK70" s="238">
        <v>0.3125</v>
      </c>
      <c r="CL70" s="2" t="s">
        <v>716</v>
      </c>
      <c r="CM70" s="250">
        <v>0.3125</v>
      </c>
      <c r="CN70" s="251" t="str">
        <f t="shared" ref="CN70:CN133" si="24">IF(ISBLANK(CL70),"",CL70)</f>
        <v>HND-CNS</v>
      </c>
      <c r="CO70" s="252">
        <f t="shared" ref="CO70:CO133" si="25">IF(ISBLANK(CM70),"",CM70)</f>
        <v>0.3125</v>
      </c>
      <c r="CP70" s="2" t="s">
        <v>598</v>
      </c>
      <c r="CQ70" s="250">
        <v>7.6388888888888895E-2</v>
      </c>
      <c r="CR70" s="267" t="s">
        <v>598</v>
      </c>
      <c r="CS70" s="238">
        <v>7.6388888888888895E-2</v>
      </c>
      <c r="CT70" s="2" t="s">
        <v>716</v>
      </c>
      <c r="CU70" s="250">
        <v>0.3125</v>
      </c>
      <c r="CV70" s="2" t="s">
        <v>716</v>
      </c>
      <c r="CW70" s="250">
        <v>0.3125</v>
      </c>
      <c r="CX70" s="267" t="s">
        <v>716</v>
      </c>
      <c r="CY70" s="238">
        <v>0.3125</v>
      </c>
      <c r="CZ70" s="267" t="s">
        <v>579</v>
      </c>
      <c r="DA70" s="238">
        <v>6.5972222222222224E-2</v>
      </c>
      <c r="DB70" s="2" t="s">
        <v>452</v>
      </c>
      <c r="DC70" s="250">
        <v>5.5555555555555552E-2</v>
      </c>
      <c r="DD70" s="267" t="s">
        <v>579</v>
      </c>
      <c r="DE70" s="238">
        <v>6.5972222222222224E-2</v>
      </c>
      <c r="DF70" s="2" t="s">
        <v>518</v>
      </c>
      <c r="DG70" s="250">
        <v>0.17708333333333334</v>
      </c>
      <c r="DH70" s="2" t="s">
        <v>821</v>
      </c>
      <c r="DI70" s="250">
        <v>0.13541666666666666</v>
      </c>
      <c r="DJ70" s="2" t="s">
        <v>689</v>
      </c>
      <c r="DK70" s="250">
        <v>4.1666666666666664E-2</v>
      </c>
      <c r="DL70" s="350" t="s">
        <v>452</v>
      </c>
      <c r="DM70" s="351">
        <v>5.9027777777777776E-2</v>
      </c>
      <c r="DN70" s="348" t="s">
        <v>689</v>
      </c>
      <c r="DO70" s="349">
        <v>4.1666666666666664E-2</v>
      </c>
      <c r="DP70" s="251" t="str">
        <f t="shared" ref="DP70:DP133" si="26">IF(ISBLANK(DN70),"",DN70)</f>
        <v>GET-PER</v>
      </c>
      <c r="DQ70" s="252">
        <f t="shared" ref="DQ70:DQ133" si="27">IF(ISBLANK(DO70),"",DO70)</f>
        <v>4.1666666666666664E-2</v>
      </c>
      <c r="DR70" s="251" t="str">
        <f t="shared" ref="DR70:DR133" si="28">IF(ISBLANK(DP70),"",DP70)</f>
        <v>GET-PER</v>
      </c>
      <c r="DS70" s="252">
        <f t="shared" ref="DS70:DS133" si="29">IF(ISBLANK(DQ70),"",DQ70)</f>
        <v>4.1666666666666664E-2</v>
      </c>
      <c r="DT70" s="251" t="str">
        <f t="shared" ref="DT70:DT133" si="30">IF(ISBLANK(DR70),"",DR70)</f>
        <v>GET-PER</v>
      </c>
      <c r="DU70" s="252">
        <f t="shared" ref="DU70:DU133" si="31">IF(ISBLANK(DS70),"",DS70)</f>
        <v>4.1666666666666664E-2</v>
      </c>
      <c r="DV70" s="251" t="str">
        <f t="shared" ref="DV70:DV133" si="32">IF(ISBLANK(DT70),"",DT70)</f>
        <v>GET-PER</v>
      </c>
      <c r="DW70" s="252">
        <f t="shared" ref="DW70:DW133" si="33">IF(ISBLANK(DU70),"",DU70)</f>
        <v>4.1666666666666664E-2</v>
      </c>
      <c r="DX70" s="251" t="str">
        <f t="shared" ref="DX70:DX133" si="34">IF(ISBLANK(DV70),"",DV70)</f>
        <v>GET-PER</v>
      </c>
      <c r="DY70" s="252">
        <f t="shared" ref="DY70:DY133" si="35">IF(ISBLANK(DW70),"",DW70)</f>
        <v>4.1666666666666664E-2</v>
      </c>
      <c r="DZ70" s="251" t="str">
        <f t="shared" ref="DZ70:DZ133" si="36">IF(ISBLANK(DX70),"",DX70)</f>
        <v>GET-PER</v>
      </c>
      <c r="EA70" s="252">
        <f t="shared" ref="EA70:EA133" si="37">IF(ISBLANK(DY70),"",DY70)</f>
        <v>4.1666666666666664E-2</v>
      </c>
      <c r="EB70" s="251" t="str">
        <f t="shared" ref="EB70:EB133" si="38">IF(ISBLANK(DZ70),"",DZ70)</f>
        <v>GET-PER</v>
      </c>
      <c r="EC70" s="252">
        <f t="shared" ref="EC70:EC133" si="39">IF(ISBLANK(EA70),"",EA70)</f>
        <v>4.1666666666666664E-2</v>
      </c>
    </row>
    <row r="71" spans="37:133">
      <c r="AK71" s="3">
        <v>4.5833333333333302E-2</v>
      </c>
      <c r="AL71" s="3">
        <v>0.22916666666666699</v>
      </c>
      <c r="AM71" s="224">
        <v>4.5833333333333302E-2</v>
      </c>
      <c r="AN71" s="224">
        <v>0.22916666666666699</v>
      </c>
      <c r="AO71" s="72"/>
      <c r="AQ71" s="3">
        <v>0.29166666666666702</v>
      </c>
      <c r="AR71" s="3">
        <v>0.108333333333333</v>
      </c>
      <c r="AS71" s="3">
        <v>0.26041666666666702</v>
      </c>
      <c r="AT71" s="3">
        <v>6.6666666666666902E-2</v>
      </c>
      <c r="AU71" s="3">
        <v>4.5833333333333302E-2</v>
      </c>
      <c r="AV71" s="72"/>
      <c r="AW71" s="72"/>
      <c r="BA71" s="2" t="s">
        <v>82</v>
      </c>
      <c r="BB71" s="15" t="s">
        <v>378</v>
      </c>
      <c r="BC71" s="71"/>
      <c r="BD71" s="71"/>
      <c r="BE71" s="15"/>
      <c r="BF71" s="15"/>
      <c r="BH71" s="2" t="s">
        <v>478</v>
      </c>
      <c r="BI71" s="250">
        <v>9.0277777777777776E-2</v>
      </c>
      <c r="BJ71" s="2" t="s">
        <v>478</v>
      </c>
      <c r="BK71" s="250">
        <v>9.0277777777777776E-2</v>
      </c>
      <c r="BL71" s="2" t="s">
        <v>478</v>
      </c>
      <c r="BM71" s="250">
        <v>9.0277777777777776E-2</v>
      </c>
      <c r="BN71" s="2" t="s">
        <v>478</v>
      </c>
      <c r="BO71" s="250">
        <v>9.0277777777777776E-2</v>
      </c>
      <c r="BP71" s="2" t="s">
        <v>478</v>
      </c>
      <c r="BQ71" s="250">
        <v>9.0277777777777776E-2</v>
      </c>
      <c r="BR71" s="2" t="s">
        <v>478</v>
      </c>
      <c r="BS71" s="250">
        <v>9.0277777777777776E-2</v>
      </c>
      <c r="BT71" s="2" t="s">
        <v>565</v>
      </c>
      <c r="BU71" s="250">
        <v>4.5138888888888888E-2</v>
      </c>
      <c r="BV71" s="2" t="s">
        <v>455</v>
      </c>
      <c r="BW71" s="250">
        <v>5.5555555555555552E-2</v>
      </c>
      <c r="BX71" s="2" t="s">
        <v>568</v>
      </c>
      <c r="BY71" s="250">
        <v>0.10069444444444445</v>
      </c>
      <c r="BZ71" s="267" t="s">
        <v>632</v>
      </c>
      <c r="CA71" s="238">
        <v>0.14930555555555555</v>
      </c>
      <c r="CB71" s="267" t="s">
        <v>682</v>
      </c>
      <c r="CC71" s="238">
        <v>0.125</v>
      </c>
      <c r="CD71" s="267" t="s">
        <v>454</v>
      </c>
      <c r="CE71" s="238">
        <v>4.1666666666666664E-2</v>
      </c>
      <c r="CF71" s="267" t="s">
        <v>682</v>
      </c>
      <c r="CG71" s="238">
        <v>0.125</v>
      </c>
      <c r="CH71" s="2" t="s">
        <v>682</v>
      </c>
      <c r="CI71" s="250">
        <v>0.125</v>
      </c>
      <c r="CJ71" s="267" t="s">
        <v>579</v>
      </c>
      <c r="CK71" s="238">
        <v>6.5972222222222224E-2</v>
      </c>
      <c r="CL71" s="2" t="s">
        <v>579</v>
      </c>
      <c r="CM71" s="250">
        <v>6.5972222222222224E-2</v>
      </c>
      <c r="CN71" s="251" t="str">
        <f t="shared" si="24"/>
        <v>HTI-BNE</v>
      </c>
      <c r="CO71" s="252">
        <f t="shared" si="25"/>
        <v>6.5972222222222224E-2</v>
      </c>
      <c r="CP71" s="2" t="s">
        <v>716</v>
      </c>
      <c r="CQ71" s="250">
        <v>0.3125</v>
      </c>
      <c r="CR71" s="267" t="s">
        <v>716</v>
      </c>
      <c r="CS71" s="238">
        <v>0.3125</v>
      </c>
      <c r="CT71" s="2" t="s">
        <v>579</v>
      </c>
      <c r="CU71" s="250">
        <v>6.5972222222222224E-2</v>
      </c>
      <c r="CV71" s="2" t="s">
        <v>579</v>
      </c>
      <c r="CW71" s="250">
        <v>6.5972222222222224E-2</v>
      </c>
      <c r="CX71" s="267" t="s">
        <v>579</v>
      </c>
      <c r="CY71" s="238">
        <v>6.5972222222222224E-2</v>
      </c>
      <c r="CZ71" s="267" t="s">
        <v>682</v>
      </c>
      <c r="DA71" s="238">
        <v>0.125</v>
      </c>
      <c r="DB71" s="2" t="s">
        <v>598</v>
      </c>
      <c r="DC71" s="250">
        <v>7.6388888888888895E-2</v>
      </c>
      <c r="DD71" s="267" t="s">
        <v>682</v>
      </c>
      <c r="DE71" s="238">
        <v>0.125</v>
      </c>
      <c r="DF71" s="2" t="s">
        <v>689</v>
      </c>
      <c r="DG71" s="250">
        <v>4.1666666666666664E-2</v>
      </c>
      <c r="DH71" s="2" t="s">
        <v>480</v>
      </c>
      <c r="DI71" s="250">
        <v>0.1111111111111111</v>
      </c>
      <c r="DJ71" s="2" t="s">
        <v>821</v>
      </c>
      <c r="DK71" s="250">
        <v>0.13541666666666666</v>
      </c>
      <c r="DL71" s="350" t="s">
        <v>598</v>
      </c>
      <c r="DM71" s="351">
        <v>7.6388888888888895E-2</v>
      </c>
      <c r="DN71" s="348" t="s">
        <v>821</v>
      </c>
      <c r="DO71" s="349">
        <v>0.13541666666666666</v>
      </c>
      <c r="DP71" s="251" t="str">
        <f t="shared" si="26"/>
        <v>GYL-PER</v>
      </c>
      <c r="DQ71" s="252">
        <f t="shared" si="27"/>
        <v>0.13541666666666666</v>
      </c>
      <c r="DR71" s="251" t="str">
        <f t="shared" si="28"/>
        <v>GYL-PER</v>
      </c>
      <c r="DS71" s="252">
        <f t="shared" si="29"/>
        <v>0.13541666666666666</v>
      </c>
      <c r="DT71" s="251" t="str">
        <f t="shared" si="30"/>
        <v>GYL-PER</v>
      </c>
      <c r="DU71" s="252">
        <f t="shared" si="31"/>
        <v>0.13541666666666666</v>
      </c>
      <c r="DV71" s="251" t="str">
        <f t="shared" si="32"/>
        <v>GYL-PER</v>
      </c>
      <c r="DW71" s="252">
        <f t="shared" si="33"/>
        <v>0.13541666666666666</v>
      </c>
      <c r="DX71" s="251" t="str">
        <f t="shared" si="34"/>
        <v>GYL-PER</v>
      </c>
      <c r="DY71" s="252">
        <f t="shared" si="35"/>
        <v>0.13541666666666666</v>
      </c>
      <c r="DZ71" s="251" t="str">
        <f t="shared" si="36"/>
        <v>GYL-PER</v>
      </c>
      <c r="EA71" s="252">
        <f t="shared" si="37"/>
        <v>0.13541666666666666</v>
      </c>
      <c r="EB71" s="251" t="str">
        <f t="shared" si="38"/>
        <v>GYL-PER</v>
      </c>
      <c r="EC71" s="252">
        <f t="shared" si="39"/>
        <v>0.13541666666666666</v>
      </c>
    </row>
    <row r="72" spans="37:133">
      <c r="AK72" s="3">
        <v>4.65277777777778E-2</v>
      </c>
      <c r="AL72" s="3">
        <v>0.23263888888888901</v>
      </c>
      <c r="AM72" s="224">
        <v>4.65277777777778E-2</v>
      </c>
      <c r="AN72" s="224">
        <v>0.23263888888888901</v>
      </c>
      <c r="AO72" s="72"/>
      <c r="AQ72" s="3">
        <v>0.29513888888888901</v>
      </c>
      <c r="AR72" s="3">
        <v>0.109027777777778</v>
      </c>
      <c r="AS72" s="3">
        <v>0.26388888888888901</v>
      </c>
      <c r="AT72" s="3">
        <v>6.7361111111111399E-2</v>
      </c>
      <c r="AU72" s="3">
        <v>4.65277777777778E-2</v>
      </c>
      <c r="AV72" s="72"/>
      <c r="AW72" s="72"/>
      <c r="BA72" s="2" t="s">
        <v>94</v>
      </c>
      <c r="BB72" s="15" t="s">
        <v>365</v>
      </c>
      <c r="BC72" s="71">
        <v>0.41666666666666669</v>
      </c>
      <c r="BD72" s="71">
        <v>0.45833333333333331</v>
      </c>
      <c r="BE72" s="2" t="s">
        <v>390</v>
      </c>
      <c r="BF72" s="2" t="s">
        <v>391</v>
      </c>
      <c r="BH72" s="2" t="s">
        <v>565</v>
      </c>
      <c r="BI72" s="250">
        <v>4.5138888888888888E-2</v>
      </c>
      <c r="BJ72" s="2" t="s">
        <v>565</v>
      </c>
      <c r="BK72" s="250">
        <v>4.5138888888888888E-2</v>
      </c>
      <c r="BL72" s="2" t="s">
        <v>565</v>
      </c>
      <c r="BM72" s="250">
        <v>4.5138888888888888E-2</v>
      </c>
      <c r="BN72" s="2" t="s">
        <v>565</v>
      </c>
      <c r="BO72" s="250">
        <v>4.5138888888888888E-2</v>
      </c>
      <c r="BP72" s="2" t="s">
        <v>565</v>
      </c>
      <c r="BQ72" s="250">
        <v>4.5138888888888888E-2</v>
      </c>
      <c r="BR72" s="2" t="s">
        <v>565</v>
      </c>
      <c r="BS72" s="250">
        <v>4.5138888888888888E-2</v>
      </c>
      <c r="BT72" s="2" t="s">
        <v>443</v>
      </c>
      <c r="BU72" s="250">
        <v>0.1423611111111111</v>
      </c>
      <c r="BV72" s="2" t="s">
        <v>478</v>
      </c>
      <c r="BW72" s="250">
        <v>9.0277777777777776E-2</v>
      </c>
      <c r="BX72" s="2" t="s">
        <v>591</v>
      </c>
      <c r="BY72" s="250">
        <v>6.5972222222222224E-2</v>
      </c>
      <c r="BZ72" s="267" t="s">
        <v>622</v>
      </c>
      <c r="CA72" s="238">
        <v>8.3333333333333329E-2</v>
      </c>
      <c r="CB72" s="267" t="s">
        <v>587</v>
      </c>
      <c r="CC72" s="238">
        <v>9.7222222222222224E-2</v>
      </c>
      <c r="CD72" s="267" t="s">
        <v>634</v>
      </c>
      <c r="CE72" s="238">
        <v>0.19444444444444445</v>
      </c>
      <c r="CF72" s="267" t="s">
        <v>587</v>
      </c>
      <c r="CG72" s="238">
        <v>9.7222222222222224E-2</v>
      </c>
      <c r="CH72" s="2" t="s">
        <v>587</v>
      </c>
      <c r="CI72" s="250">
        <v>9.7222222222222224E-2</v>
      </c>
      <c r="CJ72" s="267" t="s">
        <v>682</v>
      </c>
      <c r="CK72" s="238">
        <v>0.125</v>
      </c>
      <c r="CL72" s="2" t="s">
        <v>682</v>
      </c>
      <c r="CM72" s="250">
        <v>0.125</v>
      </c>
      <c r="CN72" s="251" t="str">
        <f t="shared" si="24"/>
        <v>HTI-MEL</v>
      </c>
      <c r="CO72" s="252">
        <f t="shared" si="25"/>
        <v>0.125</v>
      </c>
      <c r="CP72" s="2" t="s">
        <v>579</v>
      </c>
      <c r="CQ72" s="250">
        <v>6.5972222222222224E-2</v>
      </c>
      <c r="CR72" s="267" t="s">
        <v>579</v>
      </c>
      <c r="CS72" s="238">
        <v>6.5972222222222224E-2</v>
      </c>
      <c r="CT72" s="2" t="s">
        <v>682</v>
      </c>
      <c r="CU72" s="250">
        <v>0.125</v>
      </c>
      <c r="CV72" s="2" t="s">
        <v>682</v>
      </c>
      <c r="CW72" s="250">
        <v>0.125</v>
      </c>
      <c r="CX72" s="267" t="s">
        <v>682</v>
      </c>
      <c r="CY72" s="238">
        <v>0.125</v>
      </c>
      <c r="CZ72" s="267" t="s">
        <v>587</v>
      </c>
      <c r="DA72" s="238">
        <v>9.7222222222222224E-2</v>
      </c>
      <c r="DB72" s="2" t="s">
        <v>716</v>
      </c>
      <c r="DC72" s="250">
        <v>0.3125</v>
      </c>
      <c r="DD72" s="267" t="s">
        <v>587</v>
      </c>
      <c r="DE72" s="238">
        <v>9.7222222222222224E-2</v>
      </c>
      <c r="DF72" s="2" t="s">
        <v>821</v>
      </c>
      <c r="DG72" s="250">
        <v>0.13541666666666666</v>
      </c>
      <c r="DH72" s="2" t="s">
        <v>452</v>
      </c>
      <c r="DI72" s="250">
        <v>5.9027777777777776E-2</v>
      </c>
      <c r="DJ72" s="2" t="s">
        <v>480</v>
      </c>
      <c r="DK72" s="250">
        <v>0.1111111111111111</v>
      </c>
      <c r="DL72" s="350" t="s">
        <v>716</v>
      </c>
      <c r="DM72" s="351">
        <v>0.3125</v>
      </c>
      <c r="DN72" s="348" t="s">
        <v>473</v>
      </c>
      <c r="DO72" s="349">
        <v>8.3333333333333329E-2</v>
      </c>
      <c r="DP72" s="251" t="str">
        <f t="shared" si="26"/>
        <v>HBA-ADL</v>
      </c>
      <c r="DQ72" s="252">
        <f t="shared" si="27"/>
        <v>8.3333333333333329E-2</v>
      </c>
      <c r="DR72" s="251" t="str">
        <f t="shared" si="28"/>
        <v>HBA-ADL</v>
      </c>
      <c r="DS72" s="252">
        <f t="shared" si="29"/>
        <v>8.3333333333333329E-2</v>
      </c>
      <c r="DT72" s="251" t="str">
        <f t="shared" si="30"/>
        <v>HBA-ADL</v>
      </c>
      <c r="DU72" s="252">
        <f t="shared" si="31"/>
        <v>8.3333333333333329E-2</v>
      </c>
      <c r="DV72" s="251" t="str">
        <f t="shared" si="32"/>
        <v>HBA-ADL</v>
      </c>
      <c r="DW72" s="252">
        <f t="shared" si="33"/>
        <v>8.3333333333333329E-2</v>
      </c>
      <c r="DX72" s="251" t="str">
        <f t="shared" si="34"/>
        <v>HBA-ADL</v>
      </c>
      <c r="DY72" s="252">
        <f t="shared" si="35"/>
        <v>8.3333333333333329E-2</v>
      </c>
      <c r="DZ72" s="251" t="str">
        <f t="shared" si="36"/>
        <v>HBA-ADL</v>
      </c>
      <c r="EA72" s="252">
        <f t="shared" si="37"/>
        <v>8.3333333333333329E-2</v>
      </c>
      <c r="EB72" s="251" t="str">
        <f t="shared" si="38"/>
        <v>HBA-ADL</v>
      </c>
      <c r="EC72" s="252">
        <f t="shared" si="39"/>
        <v>8.3333333333333329E-2</v>
      </c>
    </row>
    <row r="73" spans="37:133">
      <c r="AK73" s="3">
        <v>4.72222222222222E-2</v>
      </c>
      <c r="AL73" s="3">
        <v>0.23611111111111099</v>
      </c>
      <c r="AM73" s="224">
        <v>4.72222222222222E-2</v>
      </c>
      <c r="AN73" s="224">
        <v>0.23611111111111099</v>
      </c>
      <c r="AO73" s="72"/>
      <c r="AQ73" s="3">
        <v>0.29861111111111099</v>
      </c>
      <c r="AR73" s="3">
        <v>0.109722222222222</v>
      </c>
      <c r="AS73" s="3">
        <v>0.26736111111111099</v>
      </c>
      <c r="AT73" s="3">
        <v>6.8055555555555799E-2</v>
      </c>
      <c r="AU73" s="3">
        <v>4.72222222222222E-2</v>
      </c>
      <c r="AV73" s="72"/>
      <c r="AW73" s="72"/>
      <c r="BA73" s="2" t="s">
        <v>81</v>
      </c>
      <c r="BB73" s="15" t="s">
        <v>372</v>
      </c>
      <c r="BC73" s="71"/>
      <c r="BD73" s="71"/>
      <c r="BE73" s="15"/>
      <c r="BF73" s="15"/>
      <c r="BH73" s="2" t="s">
        <v>443</v>
      </c>
      <c r="BI73" s="250">
        <v>0.1423611111111111</v>
      </c>
      <c r="BJ73" s="2" t="s">
        <v>443</v>
      </c>
      <c r="BK73" s="250">
        <v>0.1423611111111111</v>
      </c>
      <c r="BL73" s="2" t="s">
        <v>443</v>
      </c>
      <c r="BM73" s="250">
        <v>0.1423611111111111</v>
      </c>
      <c r="BN73" s="2" t="s">
        <v>443</v>
      </c>
      <c r="BO73" s="250">
        <v>0.1423611111111111</v>
      </c>
      <c r="BP73" s="2" t="s">
        <v>443</v>
      </c>
      <c r="BQ73" s="250">
        <v>0.1423611111111111</v>
      </c>
      <c r="BR73" s="2" t="s">
        <v>443</v>
      </c>
      <c r="BS73" s="250">
        <v>0.1423611111111111</v>
      </c>
      <c r="BT73" s="2" t="s">
        <v>585</v>
      </c>
      <c r="BU73" s="250">
        <v>0.25694444444444442</v>
      </c>
      <c r="BV73" s="2" t="s">
        <v>565</v>
      </c>
      <c r="BW73" s="250">
        <v>4.5138888888888888E-2</v>
      </c>
      <c r="BX73" s="2" t="s">
        <v>455</v>
      </c>
      <c r="BY73" s="250">
        <v>5.5555555555555552E-2</v>
      </c>
      <c r="BZ73" s="267" t="s">
        <v>463</v>
      </c>
      <c r="CA73" s="238">
        <v>7.6388888888888895E-2</v>
      </c>
      <c r="CB73" s="267" t="s">
        <v>624</v>
      </c>
      <c r="CC73" s="238">
        <v>5.2083333333333336E-2</v>
      </c>
      <c r="CD73" s="267" t="s">
        <v>588</v>
      </c>
      <c r="CE73" s="238">
        <v>6.5972222222222224E-2</v>
      </c>
      <c r="CF73" s="267" t="s">
        <v>624</v>
      </c>
      <c r="CG73" s="238">
        <v>5.2083333333333336E-2</v>
      </c>
      <c r="CH73" s="2" t="s">
        <v>624</v>
      </c>
      <c r="CI73" s="250">
        <v>5.2083333333333336E-2</v>
      </c>
      <c r="CJ73" s="267" t="s">
        <v>587</v>
      </c>
      <c r="CK73" s="238">
        <v>9.7222222222222224E-2</v>
      </c>
      <c r="CL73" s="2" t="s">
        <v>587</v>
      </c>
      <c r="CM73" s="250">
        <v>9.7222222222222224E-2</v>
      </c>
      <c r="CN73" s="251" t="str">
        <f t="shared" si="24"/>
        <v>HTI-SYD</v>
      </c>
      <c r="CO73" s="252">
        <f t="shared" si="25"/>
        <v>9.7222222222222224E-2</v>
      </c>
      <c r="CP73" s="2" t="s">
        <v>682</v>
      </c>
      <c r="CQ73" s="250">
        <v>0.125</v>
      </c>
      <c r="CR73" s="267" t="s">
        <v>682</v>
      </c>
      <c r="CS73" s="238">
        <v>0.125</v>
      </c>
      <c r="CT73" s="2" t="s">
        <v>587</v>
      </c>
      <c r="CU73" s="250">
        <v>9.7222222222222224E-2</v>
      </c>
      <c r="CV73" s="2" t="s">
        <v>587</v>
      </c>
      <c r="CW73" s="250">
        <v>9.7222222222222224E-2</v>
      </c>
      <c r="CX73" s="267" t="s">
        <v>587</v>
      </c>
      <c r="CY73" s="238">
        <v>9.7222222222222224E-2</v>
      </c>
      <c r="CZ73" s="267" t="s">
        <v>624</v>
      </c>
      <c r="DA73" s="238">
        <v>4.8611111111111112E-2</v>
      </c>
      <c r="DB73" s="2" t="s">
        <v>579</v>
      </c>
      <c r="DC73" s="250">
        <v>6.5972222222222224E-2</v>
      </c>
      <c r="DD73" s="267" t="s">
        <v>624</v>
      </c>
      <c r="DE73" s="238">
        <v>5.2083333333333336E-2</v>
      </c>
      <c r="DF73" s="2" t="s">
        <v>473</v>
      </c>
      <c r="DG73" s="250">
        <v>8.3333333333333329E-2</v>
      </c>
      <c r="DH73" s="2" t="s">
        <v>598</v>
      </c>
      <c r="DI73" s="250">
        <v>7.6388888888888895E-2</v>
      </c>
      <c r="DJ73" s="2" t="s">
        <v>452</v>
      </c>
      <c r="DK73" s="250">
        <v>5.5555555555555552E-2</v>
      </c>
      <c r="DL73" s="350" t="s">
        <v>579</v>
      </c>
      <c r="DM73" s="351">
        <v>6.5972222222222224E-2</v>
      </c>
      <c r="DN73" s="348" t="s">
        <v>480</v>
      </c>
      <c r="DO73" s="349">
        <v>0.1111111111111111</v>
      </c>
      <c r="DP73" s="251" t="str">
        <f t="shared" si="26"/>
        <v>HBA-BNE</v>
      </c>
      <c r="DQ73" s="252">
        <f t="shared" si="27"/>
        <v>0.1111111111111111</v>
      </c>
      <c r="DR73" s="251" t="str">
        <f t="shared" si="28"/>
        <v>HBA-BNE</v>
      </c>
      <c r="DS73" s="252">
        <f t="shared" si="29"/>
        <v>0.1111111111111111</v>
      </c>
      <c r="DT73" s="251" t="str">
        <f t="shared" si="30"/>
        <v>HBA-BNE</v>
      </c>
      <c r="DU73" s="252">
        <f t="shared" si="31"/>
        <v>0.1111111111111111</v>
      </c>
      <c r="DV73" s="251" t="str">
        <f t="shared" si="32"/>
        <v>HBA-BNE</v>
      </c>
      <c r="DW73" s="252">
        <f t="shared" si="33"/>
        <v>0.1111111111111111</v>
      </c>
      <c r="DX73" s="251" t="str">
        <f t="shared" si="34"/>
        <v>HBA-BNE</v>
      </c>
      <c r="DY73" s="252">
        <f t="shared" si="35"/>
        <v>0.1111111111111111</v>
      </c>
      <c r="DZ73" s="251" t="str">
        <f t="shared" si="36"/>
        <v>HBA-BNE</v>
      </c>
      <c r="EA73" s="252">
        <f t="shared" si="37"/>
        <v>0.1111111111111111</v>
      </c>
      <c r="EB73" s="251" t="str">
        <f t="shared" si="38"/>
        <v>HBA-BNE</v>
      </c>
      <c r="EC73" s="252">
        <f t="shared" si="39"/>
        <v>0.1111111111111111</v>
      </c>
    </row>
    <row r="74" spans="37:133">
      <c r="AK74" s="3">
        <v>4.7916666666666698E-2</v>
      </c>
      <c r="AL74" s="3">
        <v>0.23958333333333301</v>
      </c>
      <c r="AM74" s="224">
        <v>4.7916666666666698E-2</v>
      </c>
      <c r="AN74" s="224">
        <v>0.23958333333333301</v>
      </c>
      <c r="AO74" s="72"/>
      <c r="AQ74" s="3">
        <v>0.30208333333333298</v>
      </c>
      <c r="AR74" s="3">
        <v>0.110416666666666</v>
      </c>
      <c r="AS74" s="3">
        <v>0.27083333333333298</v>
      </c>
      <c r="AT74" s="3">
        <v>6.8750000000000297E-2</v>
      </c>
      <c r="AU74" s="3">
        <v>4.7916666666666698E-2</v>
      </c>
      <c r="AV74" s="72"/>
      <c r="AW74" s="72"/>
      <c r="BA74" s="2" t="s">
        <v>31</v>
      </c>
      <c r="BB74" s="15" t="s">
        <v>374</v>
      </c>
      <c r="BC74" s="71">
        <v>0.41666666666666669</v>
      </c>
      <c r="BD74" s="71"/>
      <c r="BE74" s="15"/>
      <c r="BF74" s="15"/>
      <c r="BH74" s="2" t="s">
        <v>585</v>
      </c>
      <c r="BI74" s="250">
        <v>0.25694444444444442</v>
      </c>
      <c r="BJ74" s="2" t="s">
        <v>585</v>
      </c>
      <c r="BK74" s="250">
        <v>0.25694444444444442</v>
      </c>
      <c r="BL74" s="2" t="s">
        <v>585</v>
      </c>
      <c r="BM74" s="250">
        <v>0.25694444444444442</v>
      </c>
      <c r="BN74" s="2" t="s">
        <v>585</v>
      </c>
      <c r="BO74" s="250">
        <v>0.25694444444444442</v>
      </c>
      <c r="BP74" s="2" t="s">
        <v>585</v>
      </c>
      <c r="BQ74" s="250">
        <v>0.25694444444444442</v>
      </c>
      <c r="BR74" s="2" t="s">
        <v>585</v>
      </c>
      <c r="BS74" s="250">
        <v>0.25694444444444442</v>
      </c>
      <c r="BT74" s="2" t="s">
        <v>596</v>
      </c>
      <c r="BU74" s="250">
        <v>0.18402777777777779</v>
      </c>
      <c r="BV74" s="2" t="s">
        <v>443</v>
      </c>
      <c r="BW74" s="250">
        <v>0.1423611111111111</v>
      </c>
      <c r="BX74" s="2" t="s">
        <v>478</v>
      </c>
      <c r="BY74" s="250">
        <v>9.0277777777777776E-2</v>
      </c>
      <c r="BZ74" s="267" t="s">
        <v>583</v>
      </c>
      <c r="CA74" s="238">
        <v>0.10416666666666667</v>
      </c>
      <c r="CB74" s="267" t="s">
        <v>632</v>
      </c>
      <c r="CC74" s="238">
        <v>0.14930555555555555</v>
      </c>
      <c r="CD74" s="267" t="s">
        <v>568</v>
      </c>
      <c r="CE74" s="238">
        <v>0.10416666666666667</v>
      </c>
      <c r="CF74" s="267" t="s">
        <v>632</v>
      </c>
      <c r="CG74" s="238">
        <v>0.14930555555555555</v>
      </c>
      <c r="CH74" s="2" t="s">
        <v>632</v>
      </c>
      <c r="CI74" s="250">
        <v>0.14930555555555555</v>
      </c>
      <c r="CJ74" s="267" t="s">
        <v>750</v>
      </c>
      <c r="CK74" s="238">
        <v>0.10069444444444445</v>
      </c>
      <c r="CL74" s="2" t="s">
        <v>624</v>
      </c>
      <c r="CM74" s="250">
        <v>5.2083333333333336E-2</v>
      </c>
      <c r="CN74" s="251" t="str">
        <f t="shared" si="24"/>
        <v>KGI-PER</v>
      </c>
      <c r="CO74" s="252">
        <f t="shared" si="25"/>
        <v>5.2083333333333336E-2</v>
      </c>
      <c r="CP74" s="2" t="s">
        <v>587</v>
      </c>
      <c r="CQ74" s="250">
        <v>9.7222222222222224E-2</v>
      </c>
      <c r="CR74" s="267" t="s">
        <v>587</v>
      </c>
      <c r="CS74" s="238">
        <v>9.7222222222222224E-2</v>
      </c>
      <c r="CT74" s="2" t="s">
        <v>624</v>
      </c>
      <c r="CU74" s="250">
        <v>4.8611111111111112E-2</v>
      </c>
      <c r="CV74" s="2" t="s">
        <v>624</v>
      </c>
      <c r="CW74" s="250">
        <v>4.8611111111111112E-2</v>
      </c>
      <c r="CX74" s="267" t="s">
        <v>624</v>
      </c>
      <c r="CY74" s="238">
        <v>4.8611111111111112E-2</v>
      </c>
      <c r="CZ74" s="267" t="s">
        <v>632</v>
      </c>
      <c r="DA74" s="238">
        <v>0.14930555555555555</v>
      </c>
      <c r="DB74" s="2" t="s">
        <v>682</v>
      </c>
      <c r="DC74" s="250">
        <v>0.125</v>
      </c>
      <c r="DD74" s="267" t="s">
        <v>632</v>
      </c>
      <c r="DE74" s="238">
        <v>0.14930555555555555</v>
      </c>
      <c r="DF74" s="2" t="s">
        <v>480</v>
      </c>
      <c r="DG74" s="250">
        <v>0.1111111111111111</v>
      </c>
      <c r="DH74" s="2" t="s">
        <v>716</v>
      </c>
      <c r="DI74" s="250">
        <v>0.3125</v>
      </c>
      <c r="DJ74" s="2" t="s">
        <v>598</v>
      </c>
      <c r="DK74" s="250">
        <v>7.6388888888888895E-2</v>
      </c>
      <c r="DL74" s="350" t="s">
        <v>682</v>
      </c>
      <c r="DM74" s="351">
        <v>0.125</v>
      </c>
      <c r="DN74" s="348" t="s">
        <v>452</v>
      </c>
      <c r="DO74" s="349">
        <v>5.9027777777777776E-2</v>
      </c>
      <c r="DP74" s="251" t="str">
        <f t="shared" si="26"/>
        <v>HBA-MEL</v>
      </c>
      <c r="DQ74" s="252">
        <f t="shared" si="27"/>
        <v>5.9027777777777776E-2</v>
      </c>
      <c r="DR74" s="251" t="str">
        <f t="shared" si="28"/>
        <v>HBA-MEL</v>
      </c>
      <c r="DS74" s="252">
        <f t="shared" si="29"/>
        <v>5.9027777777777776E-2</v>
      </c>
      <c r="DT74" s="251" t="str">
        <f t="shared" si="30"/>
        <v>HBA-MEL</v>
      </c>
      <c r="DU74" s="252">
        <f t="shared" si="31"/>
        <v>5.9027777777777776E-2</v>
      </c>
      <c r="DV74" s="251" t="str">
        <f t="shared" si="32"/>
        <v>HBA-MEL</v>
      </c>
      <c r="DW74" s="252">
        <f t="shared" si="33"/>
        <v>5.9027777777777776E-2</v>
      </c>
      <c r="DX74" s="251" t="str">
        <f t="shared" si="34"/>
        <v>HBA-MEL</v>
      </c>
      <c r="DY74" s="252">
        <f t="shared" si="35"/>
        <v>5.9027777777777776E-2</v>
      </c>
      <c r="DZ74" s="251" t="str">
        <f t="shared" si="36"/>
        <v>HBA-MEL</v>
      </c>
      <c r="EA74" s="252">
        <f t="shared" si="37"/>
        <v>5.9027777777777776E-2</v>
      </c>
      <c r="EB74" s="251" t="str">
        <f t="shared" si="38"/>
        <v>HBA-MEL</v>
      </c>
      <c r="EC74" s="252">
        <f t="shared" si="39"/>
        <v>5.9027777777777776E-2</v>
      </c>
    </row>
    <row r="75" spans="37:133">
      <c r="AK75" s="3">
        <v>4.8611111111111098E-2</v>
      </c>
      <c r="AL75" s="3">
        <v>0.243055555555556</v>
      </c>
      <c r="AM75" s="224">
        <v>4.8611111111111098E-2</v>
      </c>
      <c r="AN75" s="224">
        <v>0.243055555555556</v>
      </c>
      <c r="AO75" s="72"/>
      <c r="AQ75" s="3">
        <v>0.30555555555555602</v>
      </c>
      <c r="AR75" s="3">
        <v>0.11111111111111099</v>
      </c>
      <c r="AS75" s="3">
        <v>0.27430555555555602</v>
      </c>
      <c r="AT75" s="3">
        <v>6.9444444444444697E-2</v>
      </c>
      <c r="AU75" s="3">
        <v>4.8611111111111098E-2</v>
      </c>
      <c r="AV75" s="72"/>
      <c r="AW75" s="72"/>
      <c r="BA75" s="2" t="s">
        <v>370</v>
      </c>
      <c r="BB75" s="15" t="s">
        <v>371</v>
      </c>
      <c r="BC75" s="71"/>
      <c r="BD75" s="71"/>
      <c r="BE75" s="15"/>
      <c r="BF75" s="15"/>
      <c r="BH75" s="2" t="s">
        <v>596</v>
      </c>
      <c r="BI75" s="250">
        <v>0.18402777777777779</v>
      </c>
      <c r="BJ75" s="2" t="s">
        <v>596</v>
      </c>
      <c r="BK75" s="250">
        <v>0.18402777777777779</v>
      </c>
      <c r="BL75" s="2" t="s">
        <v>596</v>
      </c>
      <c r="BM75" s="250">
        <v>0.18402777777777779</v>
      </c>
      <c r="BN75" s="2" t="s">
        <v>596</v>
      </c>
      <c r="BO75" s="250">
        <v>0.18402777777777779</v>
      </c>
      <c r="BP75" s="2" t="s">
        <v>596</v>
      </c>
      <c r="BQ75" s="250">
        <v>0.18402777777777779</v>
      </c>
      <c r="BR75" s="2" t="s">
        <v>596</v>
      </c>
      <c r="BS75" s="250">
        <v>0.18402777777777779</v>
      </c>
      <c r="BT75" s="2" t="s">
        <v>451</v>
      </c>
      <c r="BU75" s="250">
        <v>5.2083333333333336E-2</v>
      </c>
      <c r="BV75" s="2" t="s">
        <v>585</v>
      </c>
      <c r="BW75" s="250">
        <v>0.25694444444444442</v>
      </c>
      <c r="BX75" s="2" t="s">
        <v>565</v>
      </c>
      <c r="BY75" s="250">
        <v>4.5138888888888888E-2</v>
      </c>
      <c r="BZ75" s="267" t="s">
        <v>454</v>
      </c>
      <c r="CA75" s="238">
        <v>4.5138888888888888E-2</v>
      </c>
      <c r="CB75" s="267" t="s">
        <v>622</v>
      </c>
      <c r="CC75" s="238">
        <v>7.9861111111111105E-2</v>
      </c>
      <c r="CD75" s="267" t="s">
        <v>591</v>
      </c>
      <c r="CE75" s="238">
        <v>6.5972222222222224E-2</v>
      </c>
      <c r="CF75" s="267" t="s">
        <v>622</v>
      </c>
      <c r="CG75" s="238">
        <v>8.6805555555555552E-2</v>
      </c>
      <c r="CH75" s="2" t="s">
        <v>622</v>
      </c>
      <c r="CI75" s="250">
        <v>8.6805555555555552E-2</v>
      </c>
      <c r="CJ75" s="267" t="s">
        <v>624</v>
      </c>
      <c r="CK75" s="238">
        <v>5.2083333333333336E-2</v>
      </c>
      <c r="CL75" s="2" t="s">
        <v>632</v>
      </c>
      <c r="CM75" s="250">
        <v>0.14930555555555555</v>
      </c>
      <c r="CN75" s="251" t="str">
        <f t="shared" si="24"/>
        <v>KNX-PER</v>
      </c>
      <c r="CO75" s="252">
        <f t="shared" si="25"/>
        <v>0.14930555555555555</v>
      </c>
      <c r="CP75" s="2" t="s">
        <v>624</v>
      </c>
      <c r="CQ75" s="250">
        <v>4.8611111111111112E-2</v>
      </c>
      <c r="CR75" s="267" t="s">
        <v>624</v>
      </c>
      <c r="CS75" s="238">
        <v>4.8611111111111112E-2</v>
      </c>
      <c r="CT75" s="2" t="s">
        <v>632</v>
      </c>
      <c r="CU75" s="250">
        <v>0.14930555555555555</v>
      </c>
      <c r="CV75" s="2" t="s">
        <v>632</v>
      </c>
      <c r="CW75" s="250">
        <v>0.14930555555555555</v>
      </c>
      <c r="CX75" s="267" t="s">
        <v>632</v>
      </c>
      <c r="CY75" s="238">
        <v>0.14930555555555555</v>
      </c>
      <c r="CZ75" s="267" t="s">
        <v>622</v>
      </c>
      <c r="DA75" s="238">
        <v>8.6805555555555552E-2</v>
      </c>
      <c r="DB75" s="2" t="s">
        <v>587</v>
      </c>
      <c r="DC75" s="250">
        <v>9.7222222222222224E-2</v>
      </c>
      <c r="DD75" s="267" t="s">
        <v>831</v>
      </c>
      <c r="DE75" s="238">
        <v>0.19791666666666666</v>
      </c>
      <c r="DF75" s="2" t="s">
        <v>452</v>
      </c>
      <c r="DG75" s="250">
        <v>5.5555555555555552E-2</v>
      </c>
      <c r="DH75" s="2" t="s">
        <v>579</v>
      </c>
      <c r="DI75" s="250">
        <v>6.5972222222222224E-2</v>
      </c>
      <c r="DJ75" s="2" t="s">
        <v>716</v>
      </c>
      <c r="DK75" s="250">
        <v>0.3125</v>
      </c>
      <c r="DL75" s="350" t="s">
        <v>587</v>
      </c>
      <c r="DM75" s="351">
        <v>9.7222222222222224E-2</v>
      </c>
      <c r="DN75" s="348" t="s">
        <v>598</v>
      </c>
      <c r="DO75" s="349">
        <v>7.6388888888888895E-2</v>
      </c>
      <c r="DP75" s="251" t="str">
        <f t="shared" si="26"/>
        <v>HBA-SYD</v>
      </c>
      <c r="DQ75" s="252">
        <f t="shared" si="27"/>
        <v>7.6388888888888895E-2</v>
      </c>
      <c r="DR75" s="251" t="str">
        <f t="shared" si="28"/>
        <v>HBA-SYD</v>
      </c>
      <c r="DS75" s="252">
        <f t="shared" si="29"/>
        <v>7.6388888888888895E-2</v>
      </c>
      <c r="DT75" s="251" t="str">
        <f t="shared" si="30"/>
        <v>HBA-SYD</v>
      </c>
      <c r="DU75" s="252">
        <f t="shared" si="31"/>
        <v>7.6388888888888895E-2</v>
      </c>
      <c r="DV75" s="251" t="str">
        <f t="shared" si="32"/>
        <v>HBA-SYD</v>
      </c>
      <c r="DW75" s="252">
        <f t="shared" si="33"/>
        <v>7.6388888888888895E-2</v>
      </c>
      <c r="DX75" s="251" t="str">
        <f t="shared" si="34"/>
        <v>HBA-SYD</v>
      </c>
      <c r="DY75" s="252">
        <f t="shared" si="35"/>
        <v>7.6388888888888895E-2</v>
      </c>
      <c r="DZ75" s="251" t="str">
        <f t="shared" si="36"/>
        <v>HBA-SYD</v>
      </c>
      <c r="EA75" s="252">
        <f t="shared" si="37"/>
        <v>7.6388888888888895E-2</v>
      </c>
      <c r="EB75" s="251" t="str">
        <f t="shared" si="38"/>
        <v>HBA-SYD</v>
      </c>
      <c r="EC75" s="252">
        <f t="shared" si="39"/>
        <v>7.6388888888888895E-2</v>
      </c>
    </row>
    <row r="76" spans="37:133">
      <c r="AK76" s="3">
        <v>4.9305555555555602E-2</v>
      </c>
      <c r="AL76" s="3">
        <v>0.24652777777777801</v>
      </c>
      <c r="AM76" s="224">
        <v>4.9305555555555602E-2</v>
      </c>
      <c r="AN76" s="224">
        <v>0.24652777777777801</v>
      </c>
      <c r="AO76" s="72"/>
      <c r="AQ76" s="3">
        <v>0.30902777777777801</v>
      </c>
      <c r="AR76" s="3">
        <v>0.11180555555555501</v>
      </c>
      <c r="AS76" s="3">
        <v>0.27777777777777801</v>
      </c>
      <c r="AT76" s="3">
        <v>7.0138888888889195E-2</v>
      </c>
      <c r="AU76" s="3">
        <v>4.9305555555555602E-2</v>
      </c>
      <c r="AV76" s="72"/>
      <c r="AW76" s="72"/>
      <c r="BA76" s="2" t="s">
        <v>58</v>
      </c>
      <c r="BB76" s="15" t="s">
        <v>376</v>
      </c>
      <c r="BC76" s="71"/>
      <c r="BD76" s="71"/>
      <c r="BE76" s="15"/>
      <c r="BF76" s="15"/>
      <c r="BH76" s="2" t="s">
        <v>451</v>
      </c>
      <c r="BI76" s="250">
        <v>5.2083333333333336E-2</v>
      </c>
      <c r="BJ76" s="2" t="s">
        <v>451</v>
      </c>
      <c r="BK76" s="250">
        <v>5.2083333333333336E-2</v>
      </c>
      <c r="BL76" s="2" t="s">
        <v>451</v>
      </c>
      <c r="BM76" s="250">
        <v>5.2083333333333336E-2</v>
      </c>
      <c r="BN76" s="2" t="s">
        <v>451</v>
      </c>
      <c r="BO76" s="250">
        <v>5.2083333333333336E-2</v>
      </c>
      <c r="BP76" s="2" t="s">
        <v>451</v>
      </c>
      <c r="BQ76" s="250">
        <v>5.2083333333333336E-2</v>
      </c>
      <c r="BR76" s="2" t="s">
        <v>451</v>
      </c>
      <c r="BS76" s="250">
        <v>5.2083333333333336E-2</v>
      </c>
      <c r="BT76" s="2" t="s">
        <v>453</v>
      </c>
      <c r="BU76" s="250">
        <v>4.5138888888888888E-2</v>
      </c>
      <c r="BV76" s="2" t="s">
        <v>596</v>
      </c>
      <c r="BW76" s="250">
        <v>0.18402777777777779</v>
      </c>
      <c r="BX76" s="2" t="s">
        <v>443</v>
      </c>
      <c r="BY76" s="250">
        <v>0.1423611111111111</v>
      </c>
      <c r="BZ76" s="267" t="s">
        <v>634</v>
      </c>
      <c r="CA76" s="238">
        <v>0.19444444444444445</v>
      </c>
      <c r="CB76" s="267" t="s">
        <v>705</v>
      </c>
      <c r="CC76" s="238">
        <v>9.0277777777777776E-2</v>
      </c>
      <c r="CD76" s="267" t="s">
        <v>455</v>
      </c>
      <c r="CE76" s="238">
        <v>5.9027777777777776E-2</v>
      </c>
      <c r="CF76" s="267" t="s">
        <v>583</v>
      </c>
      <c r="CG76" s="238">
        <v>0.10416666666666667</v>
      </c>
      <c r="CH76" s="2" t="s">
        <v>583</v>
      </c>
      <c r="CI76" s="250">
        <v>0.10416666666666667</v>
      </c>
      <c r="CJ76" s="267" t="s">
        <v>752</v>
      </c>
      <c r="CK76" s="238">
        <v>8.3333333333333329E-2</v>
      </c>
      <c r="CL76" s="2" t="s">
        <v>622</v>
      </c>
      <c r="CM76" s="250">
        <v>8.6805555555555552E-2</v>
      </c>
      <c r="CN76" s="251" t="str">
        <f t="shared" si="24"/>
        <v>KTA-PER</v>
      </c>
      <c r="CO76" s="252">
        <f t="shared" si="25"/>
        <v>8.6805555555555552E-2</v>
      </c>
      <c r="CP76" s="2" t="s">
        <v>632</v>
      </c>
      <c r="CQ76" s="250">
        <v>0.14930555555555555</v>
      </c>
      <c r="CR76" s="267" t="s">
        <v>632</v>
      </c>
      <c r="CS76" s="238">
        <v>0.14930555555555555</v>
      </c>
      <c r="CT76" s="2" t="s">
        <v>622</v>
      </c>
      <c r="CU76" s="250">
        <v>8.3333333333333329E-2</v>
      </c>
      <c r="CV76" s="2" t="s">
        <v>622</v>
      </c>
      <c r="CW76" s="250">
        <v>8.3333333333333329E-2</v>
      </c>
      <c r="CX76" s="267" t="s">
        <v>622</v>
      </c>
      <c r="CY76" s="238">
        <v>8.3333333333333329E-2</v>
      </c>
      <c r="CZ76" s="267" t="s">
        <v>792</v>
      </c>
      <c r="DA76" s="238">
        <v>5.5555555555555552E-2</v>
      </c>
      <c r="DB76" s="2" t="s">
        <v>624</v>
      </c>
      <c r="DC76" s="250">
        <v>5.2083333333333336E-2</v>
      </c>
      <c r="DD76" s="267" t="s">
        <v>622</v>
      </c>
      <c r="DE76" s="238">
        <v>8.6805555555555552E-2</v>
      </c>
      <c r="DF76" s="2" t="s">
        <v>598</v>
      </c>
      <c r="DG76" s="250">
        <v>7.6388888888888895E-2</v>
      </c>
      <c r="DH76" s="2" t="s">
        <v>682</v>
      </c>
      <c r="DI76" s="250">
        <v>0.125</v>
      </c>
      <c r="DJ76" s="2" t="s">
        <v>579</v>
      </c>
      <c r="DK76" s="250">
        <v>6.5972222222222224E-2</v>
      </c>
      <c r="DL76" s="350" t="s">
        <v>624</v>
      </c>
      <c r="DM76" s="351">
        <v>5.2083333333333336E-2</v>
      </c>
      <c r="DN76" s="348" t="s">
        <v>716</v>
      </c>
      <c r="DO76" s="349">
        <v>0.3125</v>
      </c>
      <c r="DP76" s="251" t="str">
        <f t="shared" si="26"/>
        <v>HND-CNS</v>
      </c>
      <c r="DQ76" s="252">
        <f t="shared" si="27"/>
        <v>0.3125</v>
      </c>
      <c r="DR76" s="251" t="str">
        <f t="shared" si="28"/>
        <v>HND-CNS</v>
      </c>
      <c r="DS76" s="252">
        <f t="shared" si="29"/>
        <v>0.3125</v>
      </c>
      <c r="DT76" s="251" t="str">
        <f t="shared" si="30"/>
        <v>HND-CNS</v>
      </c>
      <c r="DU76" s="252">
        <f t="shared" si="31"/>
        <v>0.3125</v>
      </c>
      <c r="DV76" s="251" t="str">
        <f t="shared" si="32"/>
        <v>HND-CNS</v>
      </c>
      <c r="DW76" s="252">
        <f t="shared" si="33"/>
        <v>0.3125</v>
      </c>
      <c r="DX76" s="251" t="str">
        <f t="shared" si="34"/>
        <v>HND-CNS</v>
      </c>
      <c r="DY76" s="252">
        <f t="shared" si="35"/>
        <v>0.3125</v>
      </c>
      <c r="DZ76" s="251" t="str">
        <f t="shared" si="36"/>
        <v>HND-CNS</v>
      </c>
      <c r="EA76" s="252">
        <f t="shared" si="37"/>
        <v>0.3125</v>
      </c>
      <c r="EB76" s="251" t="str">
        <f t="shared" si="38"/>
        <v>HND-CNS</v>
      </c>
      <c r="EC76" s="252">
        <f t="shared" si="39"/>
        <v>0.3125</v>
      </c>
    </row>
    <row r="77" spans="37:133">
      <c r="AK77" s="3">
        <v>0.05</v>
      </c>
      <c r="AL77" s="3">
        <v>0.25</v>
      </c>
      <c r="AM77" s="224">
        <v>0.05</v>
      </c>
      <c r="AN77" s="224">
        <v>0.25</v>
      </c>
      <c r="AO77" s="72"/>
      <c r="AQ77" s="3">
        <v>0.3125</v>
      </c>
      <c r="AR77" s="3">
        <v>0.1125</v>
      </c>
      <c r="AS77" s="3">
        <v>0.28125</v>
      </c>
      <c r="AT77" s="3">
        <v>7.0833333333333595E-2</v>
      </c>
      <c r="AU77" s="3">
        <v>0.05</v>
      </c>
      <c r="AV77" s="72"/>
      <c r="AW77" s="72"/>
      <c r="BA77" s="2" t="s">
        <v>49</v>
      </c>
      <c r="BB77" s="15" t="s">
        <v>352</v>
      </c>
      <c r="BC77" s="71"/>
      <c r="BD77" s="71"/>
      <c r="BE77" s="15"/>
      <c r="BF77" s="15"/>
      <c r="BH77" s="2" t="s">
        <v>453</v>
      </c>
      <c r="BI77" s="250">
        <v>4.5138888888888888E-2</v>
      </c>
      <c r="BJ77" s="2" t="s">
        <v>453</v>
      </c>
      <c r="BK77" s="250">
        <v>4.5138888888888888E-2</v>
      </c>
      <c r="BL77" s="2" t="s">
        <v>453</v>
      </c>
      <c r="BM77" s="250">
        <v>4.5138888888888888E-2</v>
      </c>
      <c r="BN77" s="2" t="s">
        <v>453</v>
      </c>
      <c r="BO77" s="250">
        <v>4.5138888888888888E-2</v>
      </c>
      <c r="BP77" s="2" t="s">
        <v>453</v>
      </c>
      <c r="BQ77" s="250">
        <v>4.5138888888888888E-2</v>
      </c>
      <c r="BR77" s="2" t="s">
        <v>453</v>
      </c>
      <c r="BS77" s="250">
        <v>4.5138888888888888E-2</v>
      </c>
      <c r="BT77" s="2" t="s">
        <v>567</v>
      </c>
      <c r="BU77" s="250">
        <v>9.7222222222222224E-2</v>
      </c>
      <c r="BV77" s="2" t="s">
        <v>451</v>
      </c>
      <c r="BW77" s="250">
        <v>5.2083333333333336E-2</v>
      </c>
      <c r="BX77" s="2" t="s">
        <v>585</v>
      </c>
      <c r="BY77" s="250">
        <v>0.25694444444444442</v>
      </c>
      <c r="BZ77" s="267" t="s">
        <v>588</v>
      </c>
      <c r="CA77" s="238">
        <v>6.5972222222222224E-2</v>
      </c>
      <c r="CB77" s="267" t="s">
        <v>463</v>
      </c>
      <c r="CC77" s="238">
        <v>7.6388888888888895E-2</v>
      </c>
      <c r="CD77" s="267" t="s">
        <v>478</v>
      </c>
      <c r="CE77" s="238">
        <v>9.0277777777777776E-2</v>
      </c>
      <c r="CF77" s="267" t="s">
        <v>454</v>
      </c>
      <c r="CG77" s="238">
        <v>4.1666666666666664E-2</v>
      </c>
      <c r="CH77" s="2" t="s">
        <v>454</v>
      </c>
      <c r="CI77" s="250">
        <v>4.1666666666666664E-2</v>
      </c>
      <c r="CJ77" s="267" t="s">
        <v>632</v>
      </c>
      <c r="CK77" s="238">
        <v>0.14930555555555555</v>
      </c>
      <c r="CL77" s="2" t="s">
        <v>792</v>
      </c>
      <c r="CM77" s="250">
        <v>5.5555555555555552E-2</v>
      </c>
      <c r="CN77" s="251" t="str">
        <f t="shared" si="24"/>
        <v>LNO-PER</v>
      </c>
      <c r="CO77" s="252">
        <f t="shared" si="25"/>
        <v>5.5555555555555552E-2</v>
      </c>
      <c r="CP77" s="2" t="s">
        <v>622</v>
      </c>
      <c r="CQ77" s="250">
        <v>8.3333333333333329E-2</v>
      </c>
      <c r="CR77" s="267" t="s">
        <v>622</v>
      </c>
      <c r="CS77" s="238">
        <v>8.3333333333333329E-2</v>
      </c>
      <c r="CT77" s="2" t="s">
        <v>792</v>
      </c>
      <c r="CU77" s="250">
        <v>5.5555555555555552E-2</v>
      </c>
      <c r="CV77" s="2" t="s">
        <v>792</v>
      </c>
      <c r="CW77" s="250">
        <v>5.5555555555555552E-2</v>
      </c>
      <c r="CX77" s="267" t="s">
        <v>792</v>
      </c>
      <c r="CY77" s="238">
        <v>5.5555555555555552E-2</v>
      </c>
      <c r="CZ77" s="267" t="s">
        <v>463</v>
      </c>
      <c r="DA77" s="238">
        <v>7.6388888888888895E-2</v>
      </c>
      <c r="DB77" s="2" t="s">
        <v>632</v>
      </c>
      <c r="DC77" s="250">
        <v>0.14930555555555555</v>
      </c>
      <c r="DD77" s="267" t="s">
        <v>792</v>
      </c>
      <c r="DE77" s="238">
        <v>5.5555555555555552E-2</v>
      </c>
      <c r="DF77" s="2" t="s">
        <v>716</v>
      </c>
      <c r="DG77" s="250">
        <v>0.3125</v>
      </c>
      <c r="DH77" s="2" t="s">
        <v>587</v>
      </c>
      <c r="DI77" s="250">
        <v>9.7222222222222224E-2</v>
      </c>
      <c r="DJ77" s="2" t="s">
        <v>682</v>
      </c>
      <c r="DK77" s="250">
        <v>0.125</v>
      </c>
      <c r="DL77" s="350" t="s">
        <v>632</v>
      </c>
      <c r="DM77" s="351">
        <v>0.14930555555555555</v>
      </c>
      <c r="DN77" s="348" t="s">
        <v>579</v>
      </c>
      <c r="DO77" s="349">
        <v>6.5972222222222224E-2</v>
      </c>
      <c r="DP77" s="251" t="str">
        <f t="shared" si="26"/>
        <v>HTI-BNE</v>
      </c>
      <c r="DQ77" s="252">
        <f t="shared" si="27"/>
        <v>6.5972222222222224E-2</v>
      </c>
      <c r="DR77" s="251" t="str">
        <f t="shared" si="28"/>
        <v>HTI-BNE</v>
      </c>
      <c r="DS77" s="252">
        <f t="shared" si="29"/>
        <v>6.5972222222222224E-2</v>
      </c>
      <c r="DT77" s="251" t="str">
        <f t="shared" si="30"/>
        <v>HTI-BNE</v>
      </c>
      <c r="DU77" s="252">
        <f t="shared" si="31"/>
        <v>6.5972222222222224E-2</v>
      </c>
      <c r="DV77" s="251" t="str">
        <f t="shared" si="32"/>
        <v>HTI-BNE</v>
      </c>
      <c r="DW77" s="252">
        <f t="shared" si="33"/>
        <v>6.5972222222222224E-2</v>
      </c>
      <c r="DX77" s="251" t="str">
        <f t="shared" si="34"/>
        <v>HTI-BNE</v>
      </c>
      <c r="DY77" s="252">
        <f t="shared" si="35"/>
        <v>6.5972222222222224E-2</v>
      </c>
      <c r="DZ77" s="251" t="str">
        <f t="shared" si="36"/>
        <v>HTI-BNE</v>
      </c>
      <c r="EA77" s="252">
        <f t="shared" si="37"/>
        <v>6.5972222222222224E-2</v>
      </c>
      <c r="EB77" s="251" t="str">
        <f t="shared" si="38"/>
        <v>HTI-BNE</v>
      </c>
      <c r="EC77" s="252">
        <f t="shared" si="39"/>
        <v>6.5972222222222224E-2</v>
      </c>
    </row>
    <row r="78" spans="37:133">
      <c r="AK78" s="3">
        <v>5.0694444444444403E-2</v>
      </c>
      <c r="AL78" s="3">
        <v>0.25347222222222199</v>
      </c>
      <c r="AM78" s="224">
        <v>5.0694444444444403E-2</v>
      </c>
      <c r="AN78" s="224">
        <v>0.25347222222222199</v>
      </c>
      <c r="AO78" s="72"/>
      <c r="AQ78" s="3">
        <v>0.31597222222222199</v>
      </c>
      <c r="AR78" s="3">
        <v>0.113194444444444</v>
      </c>
      <c r="AS78" s="3">
        <v>0.28472222222222199</v>
      </c>
      <c r="AT78" s="3">
        <v>7.1527777777778107E-2</v>
      </c>
      <c r="AU78" s="3">
        <v>5.0694444444444403E-2</v>
      </c>
      <c r="AV78" s="72"/>
      <c r="AW78" s="72"/>
      <c r="BA78" s="2" t="s">
        <v>92</v>
      </c>
      <c r="BB78" s="15" t="s">
        <v>319</v>
      </c>
      <c r="BC78" s="71">
        <v>0.41666666666666669</v>
      </c>
      <c r="BD78" s="71">
        <v>0.45833333333333331</v>
      </c>
      <c r="BE78" s="2" t="s">
        <v>390</v>
      </c>
      <c r="BF78" s="2" t="s">
        <v>391</v>
      </c>
      <c r="BH78" s="2" t="s">
        <v>567</v>
      </c>
      <c r="BI78" s="250">
        <v>9.7222222222222224E-2</v>
      </c>
      <c r="BJ78" s="2" t="s">
        <v>567</v>
      </c>
      <c r="BK78" s="250">
        <v>9.7222222222222224E-2</v>
      </c>
      <c r="BL78" s="2" t="s">
        <v>567</v>
      </c>
      <c r="BM78" s="250">
        <v>9.7222222222222224E-2</v>
      </c>
      <c r="BN78" s="2" t="s">
        <v>567</v>
      </c>
      <c r="BO78" s="250">
        <v>9.7222222222222224E-2</v>
      </c>
      <c r="BP78" s="2" t="s">
        <v>567</v>
      </c>
      <c r="BQ78" s="250">
        <v>9.7222222222222224E-2</v>
      </c>
      <c r="BR78" s="2" t="s">
        <v>567</v>
      </c>
      <c r="BS78" s="250">
        <v>9.7222222222222224E-2</v>
      </c>
      <c r="BT78" s="2" t="s">
        <v>629</v>
      </c>
      <c r="BU78" s="250">
        <v>0.20833333333333334</v>
      </c>
      <c r="BV78" s="2" t="s">
        <v>453</v>
      </c>
      <c r="BW78" s="250">
        <v>4.5138888888888888E-2</v>
      </c>
      <c r="BX78" s="2" t="s">
        <v>596</v>
      </c>
      <c r="BY78" s="250">
        <v>0.18402777777777779</v>
      </c>
      <c r="BZ78" s="267" t="s">
        <v>568</v>
      </c>
      <c r="CA78" s="238">
        <v>0.10069444444444445</v>
      </c>
      <c r="CB78" s="267" t="s">
        <v>583</v>
      </c>
      <c r="CC78" s="238">
        <v>0.10416666666666667</v>
      </c>
      <c r="CD78" s="267" t="s">
        <v>565</v>
      </c>
      <c r="CE78" s="238">
        <v>4.5138888888888888E-2</v>
      </c>
      <c r="CF78" s="267" t="s">
        <v>588</v>
      </c>
      <c r="CG78" s="238">
        <v>6.5972222222222224E-2</v>
      </c>
      <c r="CH78" s="2" t="s">
        <v>588</v>
      </c>
      <c r="CI78" s="250">
        <v>6.5972222222222224E-2</v>
      </c>
      <c r="CJ78" s="267" t="s">
        <v>622</v>
      </c>
      <c r="CK78" s="238">
        <v>8.6805555555555552E-2</v>
      </c>
      <c r="CL78" s="2" t="s">
        <v>583</v>
      </c>
      <c r="CM78" s="250">
        <v>0.10416666666666667</v>
      </c>
      <c r="CN78" s="251" t="str">
        <f t="shared" si="24"/>
        <v>LST-BNE</v>
      </c>
      <c r="CO78" s="252">
        <f t="shared" si="25"/>
        <v>0.10416666666666667</v>
      </c>
      <c r="CP78" s="2" t="s">
        <v>792</v>
      </c>
      <c r="CQ78" s="250">
        <v>5.5555555555555552E-2</v>
      </c>
      <c r="CR78" s="267" t="s">
        <v>792</v>
      </c>
      <c r="CS78" s="238">
        <v>5.5555555555555552E-2</v>
      </c>
      <c r="CT78" s="2" t="s">
        <v>463</v>
      </c>
      <c r="CU78" s="250">
        <v>7.6388888888888895E-2</v>
      </c>
      <c r="CV78" s="2" t="s">
        <v>463</v>
      </c>
      <c r="CW78" s="250">
        <v>7.6388888888888895E-2</v>
      </c>
      <c r="CX78" s="267" t="s">
        <v>463</v>
      </c>
      <c r="CY78" s="238">
        <v>7.6388888888888895E-2</v>
      </c>
      <c r="CZ78" s="267" t="s">
        <v>583</v>
      </c>
      <c r="DA78" s="238">
        <v>0.10416666666666667</v>
      </c>
      <c r="DB78" s="2" t="s">
        <v>831</v>
      </c>
      <c r="DC78" s="250">
        <v>0.19791666666666666</v>
      </c>
      <c r="DD78" s="267" t="s">
        <v>583</v>
      </c>
      <c r="DE78" s="238">
        <v>0.10416666666666667</v>
      </c>
      <c r="DF78" s="2" t="s">
        <v>579</v>
      </c>
      <c r="DG78" s="250">
        <v>6.5972222222222224E-2</v>
      </c>
      <c r="DH78" s="2" t="s">
        <v>624</v>
      </c>
      <c r="DI78" s="250">
        <v>5.2083333333333336E-2</v>
      </c>
      <c r="DJ78" s="2" t="s">
        <v>587</v>
      </c>
      <c r="DK78" s="250">
        <v>9.7222222222222224E-2</v>
      </c>
      <c r="DL78" s="350" t="s">
        <v>831</v>
      </c>
      <c r="DM78" s="351">
        <v>0.19791666666666666</v>
      </c>
      <c r="DN78" s="348" t="s">
        <v>682</v>
      </c>
      <c r="DO78" s="349">
        <v>0.125</v>
      </c>
      <c r="DP78" s="251" t="str">
        <f t="shared" si="26"/>
        <v>HTI-MEL</v>
      </c>
      <c r="DQ78" s="252">
        <f t="shared" si="27"/>
        <v>0.125</v>
      </c>
      <c r="DR78" s="251" t="str">
        <f t="shared" si="28"/>
        <v>HTI-MEL</v>
      </c>
      <c r="DS78" s="252">
        <f t="shared" si="29"/>
        <v>0.125</v>
      </c>
      <c r="DT78" s="251" t="str">
        <f t="shared" si="30"/>
        <v>HTI-MEL</v>
      </c>
      <c r="DU78" s="252">
        <f t="shared" si="31"/>
        <v>0.125</v>
      </c>
      <c r="DV78" s="251" t="str">
        <f t="shared" si="32"/>
        <v>HTI-MEL</v>
      </c>
      <c r="DW78" s="252">
        <f t="shared" si="33"/>
        <v>0.125</v>
      </c>
      <c r="DX78" s="251" t="str">
        <f t="shared" si="34"/>
        <v>HTI-MEL</v>
      </c>
      <c r="DY78" s="252">
        <f t="shared" si="35"/>
        <v>0.125</v>
      </c>
      <c r="DZ78" s="251" t="str">
        <f t="shared" si="36"/>
        <v>HTI-MEL</v>
      </c>
      <c r="EA78" s="252">
        <f t="shared" si="37"/>
        <v>0.125</v>
      </c>
      <c r="EB78" s="251" t="str">
        <f t="shared" si="38"/>
        <v>HTI-MEL</v>
      </c>
      <c r="EC78" s="252">
        <f t="shared" si="39"/>
        <v>0.125</v>
      </c>
    </row>
    <row r="79" spans="37:133">
      <c r="AK79" s="3">
        <v>5.1388888888888901E-2</v>
      </c>
      <c r="AL79" s="3">
        <v>0.25694444444444398</v>
      </c>
      <c r="AM79" s="224">
        <v>5.1388888888888901E-2</v>
      </c>
      <c r="AN79" s="224">
        <v>0.25694444444444398</v>
      </c>
      <c r="AO79" s="72"/>
      <c r="AQ79" s="3">
        <v>0.31944444444444497</v>
      </c>
      <c r="AR79" s="3">
        <v>0.113888888888889</v>
      </c>
      <c r="AS79" s="3">
        <v>0.28819444444444398</v>
      </c>
      <c r="AT79" s="3">
        <v>7.2222222222222507E-2</v>
      </c>
      <c r="AU79" s="3">
        <v>5.1388888888888901E-2</v>
      </c>
      <c r="AV79" s="72"/>
      <c r="AW79" s="72"/>
      <c r="BA79" s="2" t="s">
        <v>47</v>
      </c>
      <c r="BB79" s="15" t="s">
        <v>377</v>
      </c>
      <c r="BC79" s="71">
        <v>0.41666666666666669</v>
      </c>
      <c r="BD79" s="71">
        <v>0.45833333333333331</v>
      </c>
      <c r="BE79" s="2" t="s">
        <v>390</v>
      </c>
      <c r="BF79" s="2" t="s">
        <v>391</v>
      </c>
      <c r="BH79" s="2" t="s">
        <v>629</v>
      </c>
      <c r="BI79" s="250">
        <v>0.20833333333333334</v>
      </c>
      <c r="BJ79" s="2" t="s">
        <v>629</v>
      </c>
      <c r="BK79" s="250">
        <v>0.20833333333333334</v>
      </c>
      <c r="BL79" s="2" t="s">
        <v>629</v>
      </c>
      <c r="BM79" s="250">
        <v>0.20833333333333334</v>
      </c>
      <c r="BN79" s="2" t="s">
        <v>629</v>
      </c>
      <c r="BO79" s="250">
        <v>0.20833333333333334</v>
      </c>
      <c r="BP79" s="2" t="s">
        <v>629</v>
      </c>
      <c r="BQ79" s="250">
        <v>0.20833333333333334</v>
      </c>
      <c r="BR79" s="2" t="s">
        <v>629</v>
      </c>
      <c r="BS79" s="250">
        <v>0.20833333333333334</v>
      </c>
      <c r="BT79" s="2" t="s">
        <v>581</v>
      </c>
      <c r="BU79" s="250">
        <v>6.25E-2</v>
      </c>
      <c r="BV79" s="2" t="s">
        <v>567</v>
      </c>
      <c r="BW79" s="250">
        <v>9.7222222222222224E-2</v>
      </c>
      <c r="BX79" s="2" t="s">
        <v>451</v>
      </c>
      <c r="BY79" s="250">
        <v>5.2083333333333336E-2</v>
      </c>
      <c r="BZ79" s="267" t="s">
        <v>591</v>
      </c>
      <c r="CA79" s="238">
        <v>6.5972222222222224E-2</v>
      </c>
      <c r="CB79" s="267" t="s">
        <v>454</v>
      </c>
      <c r="CC79" s="238">
        <v>4.1666666666666664E-2</v>
      </c>
      <c r="CD79" s="267" t="s">
        <v>443</v>
      </c>
      <c r="CE79" s="238">
        <v>0.1423611111111111</v>
      </c>
      <c r="CF79" s="267" t="s">
        <v>568</v>
      </c>
      <c r="CG79" s="238">
        <v>0.10416666666666667</v>
      </c>
      <c r="CH79" s="2" t="s">
        <v>568</v>
      </c>
      <c r="CI79" s="250">
        <v>0.10416666666666667</v>
      </c>
      <c r="CJ79" s="267" t="s">
        <v>583</v>
      </c>
      <c r="CK79" s="238">
        <v>0.10416666666666667</v>
      </c>
      <c r="CL79" s="2" t="s">
        <v>454</v>
      </c>
      <c r="CM79" s="250">
        <v>4.1666666666666664E-2</v>
      </c>
      <c r="CN79" s="251" t="str">
        <f t="shared" si="24"/>
        <v>LST-MEL</v>
      </c>
      <c r="CO79" s="252">
        <f t="shared" si="25"/>
        <v>4.1666666666666664E-2</v>
      </c>
      <c r="CP79" s="2" t="s">
        <v>463</v>
      </c>
      <c r="CQ79" s="250">
        <v>7.6388888888888895E-2</v>
      </c>
      <c r="CR79" s="267" t="s">
        <v>463</v>
      </c>
      <c r="CS79" s="238">
        <v>7.6388888888888895E-2</v>
      </c>
      <c r="CT79" s="2" t="s">
        <v>583</v>
      </c>
      <c r="CU79" s="250">
        <v>0.10416666666666667</v>
      </c>
      <c r="CV79" s="2" t="s">
        <v>583</v>
      </c>
      <c r="CW79" s="250">
        <v>0.10416666666666667</v>
      </c>
      <c r="CX79" s="267" t="s">
        <v>583</v>
      </c>
      <c r="CY79" s="238">
        <v>0.10416666666666667</v>
      </c>
      <c r="CZ79" s="267" t="s">
        <v>454</v>
      </c>
      <c r="DA79" s="238">
        <v>4.5138888888888888E-2</v>
      </c>
      <c r="DB79" s="2" t="s">
        <v>622</v>
      </c>
      <c r="DC79" s="250">
        <v>8.6805555555555552E-2</v>
      </c>
      <c r="DD79" s="267" t="s">
        <v>454</v>
      </c>
      <c r="DE79" s="238">
        <v>4.5138888888888888E-2</v>
      </c>
      <c r="DF79" s="2" t="s">
        <v>682</v>
      </c>
      <c r="DG79" s="250">
        <v>0.125</v>
      </c>
      <c r="DH79" s="2" t="s">
        <v>632</v>
      </c>
      <c r="DI79" s="250">
        <v>0.14930555555555555</v>
      </c>
      <c r="DJ79" s="2" t="s">
        <v>750</v>
      </c>
      <c r="DK79" s="250">
        <v>0.10069444444444445</v>
      </c>
      <c r="DL79" s="350" t="s">
        <v>622</v>
      </c>
      <c r="DM79" s="351">
        <v>8.6805555555555552E-2</v>
      </c>
      <c r="DN79" s="348" t="s">
        <v>587</v>
      </c>
      <c r="DO79" s="349">
        <v>9.7222222222222224E-2</v>
      </c>
      <c r="DP79" s="251" t="str">
        <f t="shared" si="26"/>
        <v>HTI-SYD</v>
      </c>
      <c r="DQ79" s="252">
        <f t="shared" si="27"/>
        <v>9.7222222222222224E-2</v>
      </c>
      <c r="DR79" s="251" t="str">
        <f t="shared" si="28"/>
        <v>HTI-SYD</v>
      </c>
      <c r="DS79" s="252">
        <f t="shared" si="29"/>
        <v>9.7222222222222224E-2</v>
      </c>
      <c r="DT79" s="251" t="str">
        <f t="shared" si="30"/>
        <v>HTI-SYD</v>
      </c>
      <c r="DU79" s="252">
        <f t="shared" si="31"/>
        <v>9.7222222222222224E-2</v>
      </c>
      <c r="DV79" s="251" t="str">
        <f t="shared" si="32"/>
        <v>HTI-SYD</v>
      </c>
      <c r="DW79" s="252">
        <f t="shared" si="33"/>
        <v>9.7222222222222224E-2</v>
      </c>
      <c r="DX79" s="251" t="str">
        <f t="shared" si="34"/>
        <v>HTI-SYD</v>
      </c>
      <c r="DY79" s="252">
        <f t="shared" si="35"/>
        <v>9.7222222222222224E-2</v>
      </c>
      <c r="DZ79" s="251" t="str">
        <f t="shared" si="36"/>
        <v>HTI-SYD</v>
      </c>
      <c r="EA79" s="252">
        <f t="shared" si="37"/>
        <v>9.7222222222222224E-2</v>
      </c>
      <c r="EB79" s="251" t="str">
        <f t="shared" si="38"/>
        <v>HTI-SYD</v>
      </c>
      <c r="EC79" s="252">
        <f t="shared" si="39"/>
        <v>9.7222222222222224E-2</v>
      </c>
    </row>
    <row r="80" spans="37:133">
      <c r="AK80" s="3">
        <v>5.2083333333333301E-2</v>
      </c>
      <c r="AL80" s="3">
        <v>0.26041666666666702</v>
      </c>
      <c r="AM80" s="224">
        <v>5.2083333333333301E-2</v>
      </c>
      <c r="AN80" s="224">
        <v>0.26041666666666702</v>
      </c>
      <c r="AO80" s="72"/>
      <c r="AQ80" s="3">
        <v>0.32291666666666702</v>
      </c>
      <c r="AR80" s="3">
        <v>0.114583333333333</v>
      </c>
      <c r="AS80" s="3">
        <v>0.29166666666666702</v>
      </c>
      <c r="AT80" s="3">
        <v>7.2916666666667004E-2</v>
      </c>
      <c r="AU80" s="3">
        <v>5.2083333333333301E-2</v>
      </c>
      <c r="AV80" s="72"/>
      <c r="AW80" s="72"/>
      <c r="BA80" s="2" t="s">
        <v>50</v>
      </c>
      <c r="BB80" s="15" t="s">
        <v>356</v>
      </c>
      <c r="BC80" s="71">
        <v>0.41666666666666669</v>
      </c>
      <c r="BD80" s="71">
        <v>0.45833333333333331</v>
      </c>
      <c r="BE80" s="2" t="s">
        <v>390</v>
      </c>
      <c r="BF80" s="2" t="s">
        <v>391</v>
      </c>
      <c r="BH80" s="2" t="s">
        <v>581</v>
      </c>
      <c r="BI80" s="250">
        <v>6.25E-2</v>
      </c>
      <c r="BJ80" s="2" t="s">
        <v>581</v>
      </c>
      <c r="BK80" s="250">
        <v>6.25E-2</v>
      </c>
      <c r="BL80" s="2" t="s">
        <v>581</v>
      </c>
      <c r="BM80" s="250">
        <v>6.25E-2</v>
      </c>
      <c r="BN80" s="2" t="s">
        <v>581</v>
      </c>
      <c r="BO80" s="250">
        <v>6.25E-2</v>
      </c>
      <c r="BP80" s="2" t="s">
        <v>581</v>
      </c>
      <c r="BQ80" s="250">
        <v>6.25E-2</v>
      </c>
      <c r="BR80" s="2" t="s">
        <v>581</v>
      </c>
      <c r="BS80" s="250">
        <v>6.25E-2</v>
      </c>
      <c r="BT80" s="2" t="s">
        <v>448</v>
      </c>
      <c r="BU80" s="250">
        <v>8.6805555555555552E-2</v>
      </c>
      <c r="BV80" s="2" t="s">
        <v>629</v>
      </c>
      <c r="BW80" s="250">
        <v>0.20833333333333334</v>
      </c>
      <c r="BX80" s="2" t="s">
        <v>453</v>
      </c>
      <c r="BY80" s="250">
        <v>4.5138888888888888E-2</v>
      </c>
      <c r="BZ80" s="267" t="s">
        <v>455</v>
      </c>
      <c r="CA80" s="238">
        <v>5.5555555555555552E-2</v>
      </c>
      <c r="CB80" s="267" t="s">
        <v>634</v>
      </c>
      <c r="CC80" s="238">
        <v>0.19444444444444445</v>
      </c>
      <c r="CD80" s="267" t="s">
        <v>585</v>
      </c>
      <c r="CE80" s="238">
        <v>0.2673611111111111</v>
      </c>
      <c r="CF80" s="267" t="s">
        <v>591</v>
      </c>
      <c r="CG80" s="238">
        <v>6.5972222222222224E-2</v>
      </c>
      <c r="CH80" s="2" t="s">
        <v>591</v>
      </c>
      <c r="CI80" s="250">
        <v>6.5972222222222224E-2</v>
      </c>
      <c r="CJ80" s="267" t="s">
        <v>454</v>
      </c>
      <c r="CK80" s="238">
        <v>4.1666666666666664E-2</v>
      </c>
      <c r="CL80" s="2" t="s">
        <v>588</v>
      </c>
      <c r="CM80" s="250">
        <v>6.5972222222222224E-2</v>
      </c>
      <c r="CN80" s="251" t="str">
        <f t="shared" si="24"/>
        <v>LST-SYD</v>
      </c>
      <c r="CO80" s="252">
        <f t="shared" si="25"/>
        <v>6.5972222222222224E-2</v>
      </c>
      <c r="CP80" s="2" t="s">
        <v>583</v>
      </c>
      <c r="CQ80" s="250">
        <v>0.10416666666666667</v>
      </c>
      <c r="CR80" s="267" t="s">
        <v>583</v>
      </c>
      <c r="CS80" s="238">
        <v>0.10416666666666667</v>
      </c>
      <c r="CT80" s="2" t="s">
        <v>454</v>
      </c>
      <c r="CU80" s="250">
        <v>4.5138888888888888E-2</v>
      </c>
      <c r="CV80" s="2" t="s">
        <v>454</v>
      </c>
      <c r="CW80" s="250">
        <v>4.5138888888888888E-2</v>
      </c>
      <c r="CX80" s="267" t="s">
        <v>454</v>
      </c>
      <c r="CY80" s="238">
        <v>4.5138888888888888E-2</v>
      </c>
      <c r="CZ80" s="267" t="s">
        <v>634</v>
      </c>
      <c r="DA80" s="238">
        <v>0.19444444444444445</v>
      </c>
      <c r="DB80" s="2" t="s">
        <v>792</v>
      </c>
      <c r="DC80" s="250">
        <v>5.5555555555555552E-2</v>
      </c>
      <c r="DD80" s="267" t="s">
        <v>588</v>
      </c>
      <c r="DE80" s="238">
        <v>6.5972222222222224E-2</v>
      </c>
      <c r="DF80" s="2" t="s">
        <v>587</v>
      </c>
      <c r="DG80" s="250">
        <v>9.7222222222222224E-2</v>
      </c>
      <c r="DH80" s="2" t="s">
        <v>831</v>
      </c>
      <c r="DI80" s="250">
        <v>0.19791666666666666</v>
      </c>
      <c r="DJ80" s="2" t="s">
        <v>624</v>
      </c>
      <c r="DK80" s="250">
        <v>5.2083333333333336E-2</v>
      </c>
      <c r="DL80" s="350" t="s">
        <v>792</v>
      </c>
      <c r="DM80" s="351">
        <v>5.5555555555555552E-2</v>
      </c>
      <c r="DN80" s="348" t="s">
        <v>624</v>
      </c>
      <c r="DO80" s="349">
        <v>5.2083333333333336E-2</v>
      </c>
      <c r="DP80" s="251" t="str">
        <f t="shared" si="26"/>
        <v>KGI-PER</v>
      </c>
      <c r="DQ80" s="252">
        <f t="shared" si="27"/>
        <v>5.2083333333333336E-2</v>
      </c>
      <c r="DR80" s="251" t="str">
        <f t="shared" si="28"/>
        <v>KGI-PER</v>
      </c>
      <c r="DS80" s="252">
        <f t="shared" si="29"/>
        <v>5.2083333333333336E-2</v>
      </c>
      <c r="DT80" s="251" t="str">
        <f t="shared" si="30"/>
        <v>KGI-PER</v>
      </c>
      <c r="DU80" s="252">
        <f t="shared" si="31"/>
        <v>5.2083333333333336E-2</v>
      </c>
      <c r="DV80" s="251" t="str">
        <f t="shared" si="32"/>
        <v>KGI-PER</v>
      </c>
      <c r="DW80" s="252">
        <f t="shared" si="33"/>
        <v>5.2083333333333336E-2</v>
      </c>
      <c r="DX80" s="251" t="str">
        <f t="shared" si="34"/>
        <v>KGI-PER</v>
      </c>
      <c r="DY80" s="252">
        <f t="shared" si="35"/>
        <v>5.2083333333333336E-2</v>
      </c>
      <c r="DZ80" s="251" t="str">
        <f t="shared" si="36"/>
        <v>KGI-PER</v>
      </c>
      <c r="EA80" s="252">
        <f t="shared" si="37"/>
        <v>5.2083333333333336E-2</v>
      </c>
      <c r="EB80" s="251" t="str">
        <f t="shared" si="38"/>
        <v>KGI-PER</v>
      </c>
      <c r="EC80" s="252">
        <f t="shared" si="39"/>
        <v>5.2083333333333336E-2</v>
      </c>
    </row>
    <row r="81" spans="37:133">
      <c r="AK81" s="3">
        <v>5.2777777777777798E-2</v>
      </c>
      <c r="AL81" s="3">
        <v>0.26388888888888901</v>
      </c>
      <c r="AM81" s="224">
        <v>5.2777777777777798E-2</v>
      </c>
      <c r="AN81" s="224">
        <v>0.26388888888888901</v>
      </c>
      <c r="AO81" s="72"/>
      <c r="AQ81" s="3">
        <v>0.32638888888888901</v>
      </c>
      <c r="AR81" s="3">
        <v>0.11527777777777801</v>
      </c>
      <c r="AS81" s="3">
        <v>0.29513888888888901</v>
      </c>
      <c r="AT81" s="3">
        <v>7.3611111111111405E-2</v>
      </c>
      <c r="AU81" s="3">
        <v>5.2777777777777798E-2</v>
      </c>
      <c r="AV81" s="72"/>
      <c r="AW81" s="72"/>
      <c r="BA81" s="2" t="s">
        <v>80</v>
      </c>
      <c r="BB81" s="15" t="s">
        <v>379</v>
      </c>
      <c r="BC81" s="71">
        <v>0.41666666666666669</v>
      </c>
      <c r="BD81" s="71">
        <v>0.45833333333333331</v>
      </c>
      <c r="BE81" s="2" t="s">
        <v>390</v>
      </c>
      <c r="BF81" s="2" t="s">
        <v>391</v>
      </c>
      <c r="BH81" s="2" t="s">
        <v>448</v>
      </c>
      <c r="BI81" s="250">
        <v>8.6805555555555552E-2</v>
      </c>
      <c r="BJ81" s="2" t="s">
        <v>448</v>
      </c>
      <c r="BK81" s="250">
        <v>8.6805555555555552E-2</v>
      </c>
      <c r="BL81" s="2" t="s">
        <v>448</v>
      </c>
      <c r="BM81" s="250">
        <v>8.6805555555555552E-2</v>
      </c>
      <c r="BN81" s="2" t="s">
        <v>448</v>
      </c>
      <c r="BO81" s="250">
        <v>8.6805555555555552E-2</v>
      </c>
      <c r="BP81" s="2" t="s">
        <v>448</v>
      </c>
      <c r="BQ81" s="250">
        <v>8.6805555555555552E-2</v>
      </c>
      <c r="BR81" s="2" t="s">
        <v>448</v>
      </c>
      <c r="BS81" s="250">
        <v>8.6805555555555552E-2</v>
      </c>
      <c r="BT81" s="2" t="s">
        <v>580</v>
      </c>
      <c r="BU81" s="250">
        <v>0.17708333333333334</v>
      </c>
      <c r="BV81" s="2" t="s">
        <v>581</v>
      </c>
      <c r="BW81" s="250">
        <v>6.25E-2</v>
      </c>
      <c r="BX81" s="2" t="s">
        <v>567</v>
      </c>
      <c r="BY81" s="250">
        <v>9.7222222222222224E-2</v>
      </c>
      <c r="BZ81" s="267" t="s">
        <v>478</v>
      </c>
      <c r="CA81" s="238">
        <v>9.0277777777777776E-2</v>
      </c>
      <c r="CB81" s="267" t="s">
        <v>588</v>
      </c>
      <c r="CC81" s="238">
        <v>6.5972222222222224E-2</v>
      </c>
      <c r="CD81" s="267" t="s">
        <v>596</v>
      </c>
      <c r="CE81" s="238">
        <v>0.19097222222222221</v>
      </c>
      <c r="CF81" s="267" t="s">
        <v>455</v>
      </c>
      <c r="CG81" s="238">
        <v>5.9027777777777776E-2</v>
      </c>
      <c r="CH81" s="2" t="s">
        <v>455</v>
      </c>
      <c r="CI81" s="250">
        <v>5.9027777777777776E-2</v>
      </c>
      <c r="CJ81" s="267" t="s">
        <v>588</v>
      </c>
      <c r="CK81" s="238">
        <v>6.5972222222222224E-2</v>
      </c>
      <c r="CL81" s="2" t="s">
        <v>568</v>
      </c>
      <c r="CM81" s="250">
        <v>0.10416666666666667</v>
      </c>
      <c r="CN81" s="251" t="str">
        <f t="shared" si="24"/>
        <v>MCY-MEL</v>
      </c>
      <c r="CO81" s="252">
        <f t="shared" si="25"/>
        <v>0.10416666666666667</v>
      </c>
      <c r="CP81" s="2" t="s">
        <v>454</v>
      </c>
      <c r="CQ81" s="250">
        <v>4.5138888888888888E-2</v>
      </c>
      <c r="CR81" s="267" t="s">
        <v>454</v>
      </c>
      <c r="CS81" s="238">
        <v>4.5138888888888888E-2</v>
      </c>
      <c r="CT81" s="2" t="s">
        <v>634</v>
      </c>
      <c r="CU81" s="250">
        <v>0.19444444444444445</v>
      </c>
      <c r="CV81" s="2" t="s">
        <v>634</v>
      </c>
      <c r="CW81" s="250">
        <v>0.19444444444444445</v>
      </c>
      <c r="CX81" s="267" t="s">
        <v>634</v>
      </c>
      <c r="CY81" s="238">
        <v>0.19444444444444445</v>
      </c>
      <c r="CZ81" s="267" t="s">
        <v>588</v>
      </c>
      <c r="DA81" s="238">
        <v>6.5972222222222224E-2</v>
      </c>
      <c r="DB81" s="2" t="s">
        <v>463</v>
      </c>
      <c r="DC81" s="250">
        <v>7.6388888888888895E-2</v>
      </c>
      <c r="DD81" s="267" t="s">
        <v>568</v>
      </c>
      <c r="DE81" s="238">
        <v>0.1076388888888889</v>
      </c>
      <c r="DF81" s="2" t="s">
        <v>624</v>
      </c>
      <c r="DG81" s="250">
        <v>5.2083333333333336E-2</v>
      </c>
      <c r="DH81" s="2" t="s">
        <v>622</v>
      </c>
      <c r="DI81" s="250">
        <v>8.6805555555555552E-2</v>
      </c>
      <c r="DJ81" s="2" t="s">
        <v>632</v>
      </c>
      <c r="DK81" s="250">
        <v>0.14930555555555555</v>
      </c>
      <c r="DL81" s="350" t="s">
        <v>583</v>
      </c>
      <c r="DM81" s="351">
        <v>0.10416666666666667</v>
      </c>
      <c r="DN81" s="348" t="s">
        <v>632</v>
      </c>
      <c r="DO81" s="349">
        <v>0.14930555555555555</v>
      </c>
      <c r="DP81" s="251" t="str">
        <f t="shared" si="26"/>
        <v>KNX-PER</v>
      </c>
      <c r="DQ81" s="252">
        <f t="shared" si="27"/>
        <v>0.14930555555555555</v>
      </c>
      <c r="DR81" s="251" t="str">
        <f t="shared" si="28"/>
        <v>KNX-PER</v>
      </c>
      <c r="DS81" s="252">
        <f t="shared" si="29"/>
        <v>0.14930555555555555</v>
      </c>
      <c r="DT81" s="251" t="str">
        <f t="shared" si="30"/>
        <v>KNX-PER</v>
      </c>
      <c r="DU81" s="252">
        <f t="shared" si="31"/>
        <v>0.14930555555555555</v>
      </c>
      <c r="DV81" s="251" t="str">
        <f t="shared" si="32"/>
        <v>KNX-PER</v>
      </c>
      <c r="DW81" s="252">
        <f t="shared" si="33"/>
        <v>0.14930555555555555</v>
      </c>
      <c r="DX81" s="251" t="str">
        <f t="shared" si="34"/>
        <v>KNX-PER</v>
      </c>
      <c r="DY81" s="252">
        <f t="shared" si="35"/>
        <v>0.14930555555555555</v>
      </c>
      <c r="DZ81" s="251" t="str">
        <f t="shared" si="36"/>
        <v>KNX-PER</v>
      </c>
      <c r="EA81" s="252">
        <f t="shared" si="37"/>
        <v>0.14930555555555555</v>
      </c>
      <c r="EB81" s="251" t="str">
        <f t="shared" si="38"/>
        <v>KNX-PER</v>
      </c>
      <c r="EC81" s="252">
        <f t="shared" si="39"/>
        <v>0.14930555555555555</v>
      </c>
    </row>
    <row r="82" spans="37:133">
      <c r="AK82" s="3">
        <v>5.3472222222222199E-2</v>
      </c>
      <c r="AL82" s="3">
        <v>0.26736111111111099</v>
      </c>
      <c r="AM82" s="224">
        <v>5.3472222222222199E-2</v>
      </c>
      <c r="AN82" s="224">
        <v>0.26736111111111099</v>
      </c>
      <c r="AO82" s="72"/>
      <c r="AQ82" s="3">
        <v>0.32986111111111099</v>
      </c>
      <c r="AR82" s="3">
        <v>0.115972222222222</v>
      </c>
      <c r="AS82" s="3">
        <v>0.29861111111111099</v>
      </c>
      <c r="AT82" s="3">
        <v>7.4305555555555902E-2</v>
      </c>
      <c r="AU82" s="3">
        <v>5.3472222222222199E-2</v>
      </c>
      <c r="AV82" s="72"/>
      <c r="AW82" s="72"/>
      <c r="BA82" s="2" t="s">
        <v>71</v>
      </c>
      <c r="BB82" s="15" t="s">
        <v>380</v>
      </c>
      <c r="BC82" s="71"/>
      <c r="BD82" s="71"/>
      <c r="BE82" s="2"/>
      <c r="BF82" s="2"/>
      <c r="BH82" s="2" t="s">
        <v>580</v>
      </c>
      <c r="BI82" s="250">
        <v>0.17708333333333334</v>
      </c>
      <c r="BJ82" s="2" t="s">
        <v>580</v>
      </c>
      <c r="BK82" s="250">
        <v>0.17708333333333334</v>
      </c>
      <c r="BL82" s="2" t="s">
        <v>580</v>
      </c>
      <c r="BM82" s="250">
        <v>0.17708333333333334</v>
      </c>
      <c r="BN82" s="2" t="s">
        <v>580</v>
      </c>
      <c r="BO82" s="250">
        <v>0.17708333333333334</v>
      </c>
      <c r="BP82" s="2" t="s">
        <v>580</v>
      </c>
      <c r="BQ82" s="250">
        <v>0.17708333333333334</v>
      </c>
      <c r="BR82" s="2" t="s">
        <v>580</v>
      </c>
      <c r="BS82" s="250">
        <v>0.17708333333333334</v>
      </c>
      <c r="BT82" s="2" t="s">
        <v>445</v>
      </c>
      <c r="BU82" s="250">
        <v>5.9027777777777776E-2</v>
      </c>
      <c r="BV82" s="2" t="s">
        <v>448</v>
      </c>
      <c r="BW82" s="250">
        <v>8.6805555555555552E-2</v>
      </c>
      <c r="BX82" s="2" t="s">
        <v>629</v>
      </c>
      <c r="BY82" s="250">
        <v>0.20833333333333334</v>
      </c>
      <c r="BZ82" s="267" t="s">
        <v>565</v>
      </c>
      <c r="CA82" s="238">
        <v>4.5138888888888888E-2</v>
      </c>
      <c r="CB82" s="267" t="s">
        <v>568</v>
      </c>
      <c r="CC82" s="238">
        <v>0.10416666666666667</v>
      </c>
      <c r="CD82" s="267" t="s">
        <v>451</v>
      </c>
      <c r="CE82" s="238">
        <v>5.2083333333333336E-2</v>
      </c>
      <c r="CF82" s="267" t="s">
        <v>478</v>
      </c>
      <c r="CG82" s="238">
        <v>9.0277777777777776E-2</v>
      </c>
      <c r="CH82" s="2" t="s">
        <v>478</v>
      </c>
      <c r="CI82" s="250">
        <v>9.0277777777777776E-2</v>
      </c>
      <c r="CJ82" s="267" t="s">
        <v>568</v>
      </c>
      <c r="CK82" s="238">
        <v>0.10416666666666667</v>
      </c>
      <c r="CL82" s="2" t="s">
        <v>591</v>
      </c>
      <c r="CM82" s="250">
        <v>6.5972222222222224E-2</v>
      </c>
      <c r="CN82" s="251" t="str">
        <f t="shared" si="24"/>
        <v>MCY-SYD</v>
      </c>
      <c r="CO82" s="252">
        <f t="shared" si="25"/>
        <v>6.5972222222222224E-2</v>
      </c>
      <c r="CP82" s="2" t="s">
        <v>634</v>
      </c>
      <c r="CQ82" s="250">
        <v>0.19444444444444445</v>
      </c>
      <c r="CR82" s="267" t="s">
        <v>634</v>
      </c>
      <c r="CS82" s="238">
        <v>0.19444444444444445</v>
      </c>
      <c r="CT82" s="2" t="s">
        <v>588</v>
      </c>
      <c r="CU82" s="250">
        <v>6.5972222222222224E-2</v>
      </c>
      <c r="CV82" s="2" t="s">
        <v>588</v>
      </c>
      <c r="CW82" s="250">
        <v>6.5972222222222224E-2</v>
      </c>
      <c r="CX82" s="267" t="s">
        <v>588</v>
      </c>
      <c r="CY82" s="238">
        <v>6.5972222222222224E-2</v>
      </c>
      <c r="CZ82" s="267" t="s">
        <v>568</v>
      </c>
      <c r="DA82" s="238">
        <v>0.10069444444444445</v>
      </c>
      <c r="DB82" s="2" t="s">
        <v>583</v>
      </c>
      <c r="DC82" s="250">
        <v>0.10416666666666667</v>
      </c>
      <c r="DD82" s="267" t="s">
        <v>591</v>
      </c>
      <c r="DE82" s="238">
        <v>6.5972222222222224E-2</v>
      </c>
      <c r="DF82" s="2" t="s">
        <v>632</v>
      </c>
      <c r="DG82" s="250">
        <v>0.14930555555555555</v>
      </c>
      <c r="DH82" s="2" t="s">
        <v>792</v>
      </c>
      <c r="DI82" s="250">
        <v>5.5555555555555552E-2</v>
      </c>
      <c r="DJ82" s="2" t="s">
        <v>831</v>
      </c>
      <c r="DK82" s="250">
        <v>0.19791666666666666</v>
      </c>
      <c r="DL82" s="350" t="s">
        <v>454</v>
      </c>
      <c r="DM82" s="351">
        <v>4.5138888888888888E-2</v>
      </c>
      <c r="DN82" s="348" t="s">
        <v>831</v>
      </c>
      <c r="DO82" s="349">
        <v>0.19791666666666666</v>
      </c>
      <c r="DP82" s="251" t="str">
        <f t="shared" si="26"/>
        <v>KTA-BNE</v>
      </c>
      <c r="DQ82" s="252">
        <f t="shared" si="27"/>
        <v>0.19791666666666666</v>
      </c>
      <c r="DR82" s="251" t="str">
        <f t="shared" si="28"/>
        <v>KTA-BNE</v>
      </c>
      <c r="DS82" s="252">
        <f t="shared" si="29"/>
        <v>0.19791666666666666</v>
      </c>
      <c r="DT82" s="251" t="str">
        <f t="shared" si="30"/>
        <v>KTA-BNE</v>
      </c>
      <c r="DU82" s="252">
        <f t="shared" si="31"/>
        <v>0.19791666666666666</v>
      </c>
      <c r="DV82" s="251" t="str">
        <f t="shared" si="32"/>
        <v>KTA-BNE</v>
      </c>
      <c r="DW82" s="252">
        <f t="shared" si="33"/>
        <v>0.19791666666666666</v>
      </c>
      <c r="DX82" s="251" t="str">
        <f t="shared" si="34"/>
        <v>KTA-BNE</v>
      </c>
      <c r="DY82" s="252">
        <f t="shared" si="35"/>
        <v>0.19791666666666666</v>
      </c>
      <c r="DZ82" s="251" t="str">
        <f t="shared" si="36"/>
        <v>KTA-BNE</v>
      </c>
      <c r="EA82" s="252">
        <f t="shared" si="37"/>
        <v>0.19791666666666666</v>
      </c>
      <c r="EB82" s="251" t="str">
        <f t="shared" si="38"/>
        <v>KTA-BNE</v>
      </c>
      <c r="EC82" s="252">
        <f t="shared" si="39"/>
        <v>0.19791666666666666</v>
      </c>
    </row>
    <row r="83" spans="37:133">
      <c r="AK83" s="3">
        <v>5.4166666666666703E-2</v>
      </c>
      <c r="AL83" s="3">
        <v>0.27083333333333298</v>
      </c>
      <c r="AM83" s="224">
        <v>5.4166666666666703E-2</v>
      </c>
      <c r="AN83" s="224">
        <v>0.27083333333333298</v>
      </c>
      <c r="AO83" s="72"/>
      <c r="AQ83" s="3">
        <v>0.33333333333333298</v>
      </c>
      <c r="AR83" s="3">
        <v>0.116666666666667</v>
      </c>
      <c r="AS83" s="3">
        <v>0.30208333333333298</v>
      </c>
      <c r="AT83" s="3">
        <v>7.5000000000000303E-2</v>
      </c>
      <c r="AU83" s="3">
        <v>5.4166666666666703E-2</v>
      </c>
      <c r="AV83" s="72"/>
      <c r="AW83" s="72"/>
      <c r="BA83" s="2" t="s">
        <v>34</v>
      </c>
      <c r="BB83" s="15" t="s">
        <v>382</v>
      </c>
      <c r="BC83" s="71">
        <v>0.41666666666666669</v>
      </c>
      <c r="BD83" s="71"/>
      <c r="BE83" s="15"/>
      <c r="BF83" s="15"/>
      <c r="BH83" s="2" t="s">
        <v>445</v>
      </c>
      <c r="BI83" s="250">
        <v>5.9027777777777776E-2</v>
      </c>
      <c r="BJ83" s="2" t="s">
        <v>445</v>
      </c>
      <c r="BK83" s="250">
        <v>5.9027777777777776E-2</v>
      </c>
      <c r="BL83" s="2" t="s">
        <v>445</v>
      </c>
      <c r="BM83" s="250">
        <v>5.9027777777777776E-2</v>
      </c>
      <c r="BN83" s="2" t="s">
        <v>445</v>
      </c>
      <c r="BO83" s="250">
        <v>5.9027777777777776E-2</v>
      </c>
      <c r="BP83" s="2" t="s">
        <v>445</v>
      </c>
      <c r="BQ83" s="250">
        <v>5.9027777777777776E-2</v>
      </c>
      <c r="BR83" s="2" t="s">
        <v>445</v>
      </c>
      <c r="BS83" s="250">
        <v>5.9027777777777776E-2</v>
      </c>
      <c r="BT83" s="2" t="s">
        <v>619</v>
      </c>
      <c r="BU83" s="250">
        <v>0.13194444444444445</v>
      </c>
      <c r="BV83" s="2" t="s">
        <v>580</v>
      </c>
      <c r="BW83" s="250">
        <v>0.17708333333333334</v>
      </c>
      <c r="BX83" s="2" t="s">
        <v>581</v>
      </c>
      <c r="BY83" s="250">
        <v>6.25E-2</v>
      </c>
      <c r="BZ83" s="267" t="s">
        <v>443</v>
      </c>
      <c r="CA83" s="238">
        <v>0.1423611111111111</v>
      </c>
      <c r="CB83" s="267" t="s">
        <v>591</v>
      </c>
      <c r="CC83" s="238">
        <v>6.5972222222222224E-2</v>
      </c>
      <c r="CD83" s="267" t="s">
        <v>681</v>
      </c>
      <c r="CE83" s="238">
        <v>0.13194444444444445</v>
      </c>
      <c r="CF83" s="267" t="s">
        <v>565</v>
      </c>
      <c r="CG83" s="238">
        <v>4.5138888888888888E-2</v>
      </c>
      <c r="CH83" s="2" t="s">
        <v>565</v>
      </c>
      <c r="CI83" s="250">
        <v>4.5138888888888888E-2</v>
      </c>
      <c r="CJ83" s="267" t="s">
        <v>591</v>
      </c>
      <c r="CK83" s="238">
        <v>6.5972222222222224E-2</v>
      </c>
      <c r="CL83" s="2" t="s">
        <v>455</v>
      </c>
      <c r="CM83" s="250">
        <v>5.9027777777777776E-2</v>
      </c>
      <c r="CN83" s="251" t="str">
        <f t="shared" si="24"/>
        <v>MEL-ADL</v>
      </c>
      <c r="CO83" s="252">
        <f t="shared" si="25"/>
        <v>5.9027777777777776E-2</v>
      </c>
      <c r="CP83" s="2" t="s">
        <v>588</v>
      </c>
      <c r="CQ83" s="250">
        <v>6.5972222222222224E-2</v>
      </c>
      <c r="CR83" s="267" t="s">
        <v>588</v>
      </c>
      <c r="CS83" s="238">
        <v>6.5972222222222224E-2</v>
      </c>
      <c r="CT83" s="2" t="s">
        <v>568</v>
      </c>
      <c r="CU83" s="250">
        <v>0.10069444444444445</v>
      </c>
      <c r="CV83" s="2" t="s">
        <v>568</v>
      </c>
      <c r="CW83" s="250">
        <v>0.10069444444444445</v>
      </c>
      <c r="CX83" s="267" t="s">
        <v>568</v>
      </c>
      <c r="CY83" s="238">
        <v>0.10069444444444445</v>
      </c>
      <c r="CZ83" s="267" t="s">
        <v>591</v>
      </c>
      <c r="DA83" s="238">
        <v>6.5972222222222224E-2</v>
      </c>
      <c r="DB83" s="2" t="s">
        <v>454</v>
      </c>
      <c r="DC83" s="250">
        <v>4.5138888888888888E-2</v>
      </c>
      <c r="DD83" s="267" t="s">
        <v>455</v>
      </c>
      <c r="DE83" s="238">
        <v>5.9027777777777776E-2</v>
      </c>
      <c r="DF83" s="2" t="s">
        <v>831</v>
      </c>
      <c r="DG83" s="250">
        <v>0.19791666666666666</v>
      </c>
      <c r="DH83" s="2" t="s">
        <v>583</v>
      </c>
      <c r="DI83" s="250">
        <v>0.10416666666666667</v>
      </c>
      <c r="DJ83" s="2" t="s">
        <v>622</v>
      </c>
      <c r="DK83" s="250">
        <v>8.6805555555555552E-2</v>
      </c>
      <c r="DL83" s="350" t="s">
        <v>588</v>
      </c>
      <c r="DM83" s="351">
        <v>6.5972222222222224E-2</v>
      </c>
      <c r="DN83" s="348" t="s">
        <v>622</v>
      </c>
      <c r="DO83" s="349">
        <v>8.6805555555555552E-2</v>
      </c>
      <c r="DP83" s="251" t="str">
        <f t="shared" si="26"/>
        <v>KTA-PER</v>
      </c>
      <c r="DQ83" s="252">
        <f t="shared" si="27"/>
        <v>8.6805555555555552E-2</v>
      </c>
      <c r="DR83" s="251" t="str">
        <f t="shared" si="28"/>
        <v>KTA-PER</v>
      </c>
      <c r="DS83" s="252">
        <f t="shared" si="29"/>
        <v>8.6805555555555552E-2</v>
      </c>
      <c r="DT83" s="251" t="str">
        <f t="shared" si="30"/>
        <v>KTA-PER</v>
      </c>
      <c r="DU83" s="252">
        <f t="shared" si="31"/>
        <v>8.6805555555555552E-2</v>
      </c>
      <c r="DV83" s="251" t="str">
        <f t="shared" si="32"/>
        <v>KTA-PER</v>
      </c>
      <c r="DW83" s="252">
        <f t="shared" si="33"/>
        <v>8.6805555555555552E-2</v>
      </c>
      <c r="DX83" s="251" t="str">
        <f t="shared" si="34"/>
        <v>KTA-PER</v>
      </c>
      <c r="DY83" s="252">
        <f t="shared" si="35"/>
        <v>8.6805555555555552E-2</v>
      </c>
      <c r="DZ83" s="251" t="str">
        <f t="shared" si="36"/>
        <v>KTA-PER</v>
      </c>
      <c r="EA83" s="252">
        <f t="shared" si="37"/>
        <v>8.6805555555555552E-2</v>
      </c>
      <c r="EB83" s="251" t="str">
        <f t="shared" si="38"/>
        <v>KTA-PER</v>
      </c>
      <c r="EC83" s="252">
        <f t="shared" si="39"/>
        <v>8.6805555555555552E-2</v>
      </c>
    </row>
    <row r="84" spans="37:133">
      <c r="AK84" s="3">
        <v>5.4861111111111097E-2</v>
      </c>
      <c r="AL84" s="3">
        <v>0.27430555555555602</v>
      </c>
      <c r="AM84" s="224">
        <v>5.4861111111111097E-2</v>
      </c>
      <c r="AN84" s="224">
        <v>0.27430555555555602</v>
      </c>
      <c r="AO84" s="72"/>
      <c r="AQ84" s="3">
        <v>0.33680555555555602</v>
      </c>
      <c r="AR84" s="3">
        <v>0.117361111111111</v>
      </c>
      <c r="AS84" s="3">
        <v>0.30555555555555602</v>
      </c>
      <c r="AT84" s="3">
        <v>7.56944444444448E-2</v>
      </c>
      <c r="AU84" s="3">
        <v>5.4861111111111097E-2</v>
      </c>
      <c r="AV84" s="72"/>
      <c r="AW84" s="72"/>
      <c r="BA84" s="2" t="s">
        <v>77</v>
      </c>
      <c r="BB84" s="15" t="s">
        <v>389</v>
      </c>
      <c r="BC84" s="71"/>
      <c r="BD84" s="71"/>
      <c r="BE84" s="15"/>
      <c r="BF84" s="15"/>
      <c r="BH84" s="2" t="s">
        <v>657</v>
      </c>
      <c r="BI84" s="250">
        <v>0.12847222222222221</v>
      </c>
      <c r="BJ84" s="2" t="s">
        <v>657</v>
      </c>
      <c r="BK84" s="250">
        <v>0.12847222222222221</v>
      </c>
      <c r="BL84" s="2" t="s">
        <v>657</v>
      </c>
      <c r="BM84" s="250">
        <v>0.12847222222222221</v>
      </c>
      <c r="BN84" s="2" t="s">
        <v>657</v>
      </c>
      <c r="BO84" s="250">
        <v>0.12847222222222221</v>
      </c>
      <c r="BP84" s="2" t="s">
        <v>657</v>
      </c>
      <c r="BQ84" s="250">
        <v>0.12847222222222221</v>
      </c>
      <c r="BR84" s="2" t="s">
        <v>657</v>
      </c>
      <c r="BS84" s="250">
        <v>0.12847222222222221</v>
      </c>
      <c r="BT84" s="2" t="s">
        <v>608</v>
      </c>
      <c r="BU84" s="250">
        <v>6.25E-2</v>
      </c>
      <c r="BV84" s="2" t="s">
        <v>445</v>
      </c>
      <c r="BW84" s="250">
        <v>5.9027777777777776E-2</v>
      </c>
      <c r="BX84" s="2" t="s">
        <v>448</v>
      </c>
      <c r="BY84" s="250">
        <v>8.6805555555555552E-2</v>
      </c>
      <c r="BZ84" s="267" t="s">
        <v>585</v>
      </c>
      <c r="CA84" s="238">
        <v>0.2673611111111111</v>
      </c>
      <c r="CB84" s="267" t="s">
        <v>455</v>
      </c>
      <c r="CC84" s="238">
        <v>5.9027777777777776E-2</v>
      </c>
      <c r="CD84" s="267" t="s">
        <v>453</v>
      </c>
      <c r="CE84" s="238">
        <v>4.5138888888888888E-2</v>
      </c>
      <c r="CF84" s="267" t="s">
        <v>443</v>
      </c>
      <c r="CG84" s="238">
        <v>0.1423611111111111</v>
      </c>
      <c r="CH84" s="2" t="s">
        <v>443</v>
      </c>
      <c r="CI84" s="250">
        <v>0.1423611111111111</v>
      </c>
      <c r="CJ84" s="267" t="s">
        <v>455</v>
      </c>
      <c r="CK84" s="238">
        <v>5.9027777777777776E-2</v>
      </c>
      <c r="CL84" s="2" t="s">
        <v>478</v>
      </c>
      <c r="CM84" s="250">
        <v>9.0277777777777776E-2</v>
      </c>
      <c r="CN84" s="251" t="str">
        <f t="shared" si="24"/>
        <v>MEL-BNE</v>
      </c>
      <c r="CO84" s="252">
        <f t="shared" si="25"/>
        <v>9.0277777777777776E-2</v>
      </c>
      <c r="CP84" s="2" t="s">
        <v>568</v>
      </c>
      <c r="CQ84" s="250">
        <v>0.10069444444444445</v>
      </c>
      <c r="CR84" s="267" t="s">
        <v>568</v>
      </c>
      <c r="CS84" s="238">
        <v>0.10069444444444445</v>
      </c>
      <c r="CT84" s="2" t="s">
        <v>591</v>
      </c>
      <c r="CU84" s="250">
        <v>6.5972222222222224E-2</v>
      </c>
      <c r="CV84" s="2" t="s">
        <v>591</v>
      </c>
      <c r="CW84" s="250">
        <v>6.5972222222222224E-2</v>
      </c>
      <c r="CX84" s="267" t="s">
        <v>591</v>
      </c>
      <c r="CY84" s="238">
        <v>6.5972222222222224E-2</v>
      </c>
      <c r="CZ84" s="267" t="s">
        <v>455</v>
      </c>
      <c r="DA84" s="238">
        <v>5.5555555555555552E-2</v>
      </c>
      <c r="DB84" s="2" t="s">
        <v>588</v>
      </c>
      <c r="DC84" s="250">
        <v>6.5972222222222224E-2</v>
      </c>
      <c r="DD84" s="267" t="s">
        <v>836</v>
      </c>
      <c r="DE84" s="238">
        <v>0.1388888888888889</v>
      </c>
      <c r="DF84" s="2" t="s">
        <v>622</v>
      </c>
      <c r="DG84" s="250">
        <v>8.6805555555555552E-2</v>
      </c>
      <c r="DH84" s="2" t="s">
        <v>454</v>
      </c>
      <c r="DI84" s="250">
        <v>4.5138888888888888E-2</v>
      </c>
      <c r="DJ84" s="2" t="s">
        <v>792</v>
      </c>
      <c r="DK84" s="250">
        <v>5.5555555555555552E-2</v>
      </c>
      <c r="DL84" s="350" t="s">
        <v>568</v>
      </c>
      <c r="DM84" s="351">
        <v>0.1076388888888889</v>
      </c>
      <c r="DN84" s="348" t="s">
        <v>792</v>
      </c>
      <c r="DO84" s="349">
        <v>5.5555555555555552E-2</v>
      </c>
      <c r="DP84" s="251" t="str">
        <f t="shared" si="26"/>
        <v>LNO-PER</v>
      </c>
      <c r="DQ84" s="252">
        <f t="shared" si="27"/>
        <v>5.5555555555555552E-2</v>
      </c>
      <c r="DR84" s="251" t="str">
        <f t="shared" si="28"/>
        <v>LNO-PER</v>
      </c>
      <c r="DS84" s="252">
        <f t="shared" si="29"/>
        <v>5.5555555555555552E-2</v>
      </c>
      <c r="DT84" s="251" t="str">
        <f t="shared" si="30"/>
        <v>LNO-PER</v>
      </c>
      <c r="DU84" s="252">
        <f t="shared" si="31"/>
        <v>5.5555555555555552E-2</v>
      </c>
      <c r="DV84" s="251" t="str">
        <f t="shared" si="32"/>
        <v>LNO-PER</v>
      </c>
      <c r="DW84" s="252">
        <f t="shared" si="33"/>
        <v>5.5555555555555552E-2</v>
      </c>
      <c r="DX84" s="251" t="str">
        <f t="shared" si="34"/>
        <v>LNO-PER</v>
      </c>
      <c r="DY84" s="252">
        <f t="shared" si="35"/>
        <v>5.5555555555555552E-2</v>
      </c>
      <c r="DZ84" s="251" t="str">
        <f t="shared" si="36"/>
        <v>LNO-PER</v>
      </c>
      <c r="EA84" s="252">
        <f t="shared" si="37"/>
        <v>5.5555555555555552E-2</v>
      </c>
      <c r="EB84" s="251" t="str">
        <f t="shared" si="38"/>
        <v>LNO-PER</v>
      </c>
      <c r="EC84" s="252">
        <f t="shared" si="39"/>
        <v>5.5555555555555552E-2</v>
      </c>
    </row>
    <row r="85" spans="37:133">
      <c r="AK85" s="3">
        <v>5.5555555555555601E-2</v>
      </c>
      <c r="AL85" s="3">
        <v>0.27777777777777801</v>
      </c>
      <c r="AM85" s="224">
        <v>5.5555555555555601E-2</v>
      </c>
      <c r="AN85" s="224">
        <v>0.27777777777777801</v>
      </c>
      <c r="AO85" s="72"/>
      <c r="AQ85" s="3">
        <v>0.34027777777777801</v>
      </c>
      <c r="AR85" s="3">
        <v>0.118055555555555</v>
      </c>
      <c r="AS85" s="3">
        <v>0.30902777777777801</v>
      </c>
      <c r="AT85" s="3">
        <v>7.63888888888892E-2</v>
      </c>
      <c r="AU85" s="3">
        <v>5.5555555555555601E-2</v>
      </c>
      <c r="AV85" s="72"/>
      <c r="AW85" s="72"/>
      <c r="BA85" s="2" t="s">
        <v>56</v>
      </c>
      <c r="BB85" s="15" t="s">
        <v>347</v>
      </c>
      <c r="BC85" s="71"/>
      <c r="BD85" s="71"/>
      <c r="BE85" s="15"/>
      <c r="BF85" s="15"/>
      <c r="BH85" s="2" t="s">
        <v>619</v>
      </c>
      <c r="BI85" s="250">
        <v>0.13194444444444445</v>
      </c>
      <c r="BJ85" s="2" t="s">
        <v>619</v>
      </c>
      <c r="BK85" s="250">
        <v>0.13194444444444445</v>
      </c>
      <c r="BL85" s="2" t="s">
        <v>619</v>
      </c>
      <c r="BM85" s="250">
        <v>0.13194444444444445</v>
      </c>
      <c r="BN85" s="2" t="s">
        <v>619</v>
      </c>
      <c r="BO85" s="250">
        <v>0.13194444444444445</v>
      </c>
      <c r="BP85" s="2" t="s">
        <v>619</v>
      </c>
      <c r="BQ85" s="250">
        <v>0.13194444444444445</v>
      </c>
      <c r="BR85" s="2" t="s">
        <v>619</v>
      </c>
      <c r="BS85" s="250">
        <v>0.13194444444444445</v>
      </c>
      <c r="BT85" s="2" t="s">
        <v>603</v>
      </c>
      <c r="BU85" s="250">
        <v>0.1701388888888889</v>
      </c>
      <c r="BV85" s="2" t="s">
        <v>619</v>
      </c>
      <c r="BW85" s="250">
        <v>0.13194444444444445</v>
      </c>
      <c r="BX85" s="2" t="s">
        <v>580</v>
      </c>
      <c r="BY85" s="250">
        <v>0.17708333333333334</v>
      </c>
      <c r="BZ85" s="267" t="s">
        <v>596</v>
      </c>
      <c r="CA85" s="238">
        <v>0.19097222222222221</v>
      </c>
      <c r="CB85" s="267" t="s">
        <v>478</v>
      </c>
      <c r="CC85" s="238">
        <v>9.0277777777777776E-2</v>
      </c>
      <c r="CD85" s="267" t="s">
        <v>567</v>
      </c>
      <c r="CE85" s="238">
        <v>9.7222222222222224E-2</v>
      </c>
      <c r="CF85" s="267" t="s">
        <v>585</v>
      </c>
      <c r="CG85" s="238">
        <v>0.2673611111111111</v>
      </c>
      <c r="CH85" s="2" t="s">
        <v>585</v>
      </c>
      <c r="CI85" s="250">
        <v>0.2673611111111111</v>
      </c>
      <c r="CJ85" s="267" t="s">
        <v>478</v>
      </c>
      <c r="CK85" s="238">
        <v>9.0277777777777776E-2</v>
      </c>
      <c r="CL85" s="2" t="s">
        <v>565</v>
      </c>
      <c r="CM85" s="250">
        <v>4.5138888888888888E-2</v>
      </c>
      <c r="CN85" s="251" t="str">
        <f t="shared" si="24"/>
        <v>MEL-CBR</v>
      </c>
      <c r="CO85" s="252">
        <f t="shared" si="25"/>
        <v>4.5138888888888888E-2</v>
      </c>
      <c r="CP85" s="2" t="s">
        <v>591</v>
      </c>
      <c r="CQ85" s="250">
        <v>6.5972222222222224E-2</v>
      </c>
      <c r="CR85" s="267" t="s">
        <v>591</v>
      </c>
      <c r="CS85" s="238">
        <v>6.5972222222222224E-2</v>
      </c>
      <c r="CT85" s="2" t="s">
        <v>455</v>
      </c>
      <c r="CU85" s="250">
        <v>5.5555555555555552E-2</v>
      </c>
      <c r="CV85" s="2" t="s">
        <v>455</v>
      </c>
      <c r="CW85" s="250">
        <v>5.5555555555555552E-2</v>
      </c>
      <c r="CX85" s="267" t="s">
        <v>455</v>
      </c>
      <c r="CY85" s="238">
        <v>5.5555555555555552E-2</v>
      </c>
      <c r="CZ85" s="267" t="s">
        <v>478</v>
      </c>
      <c r="DA85" s="238">
        <v>9.0277777777777776E-2</v>
      </c>
      <c r="DB85" s="2" t="s">
        <v>568</v>
      </c>
      <c r="DC85" s="250">
        <v>0.1076388888888889</v>
      </c>
      <c r="DD85" s="267" t="s">
        <v>478</v>
      </c>
      <c r="DE85" s="238">
        <v>9.0277777777777776E-2</v>
      </c>
      <c r="DF85" s="2" t="s">
        <v>792</v>
      </c>
      <c r="DG85" s="250">
        <v>5.5555555555555552E-2</v>
      </c>
      <c r="DH85" s="2" t="s">
        <v>588</v>
      </c>
      <c r="DI85" s="250">
        <v>6.5972222222222224E-2</v>
      </c>
      <c r="DJ85" s="2" t="s">
        <v>583</v>
      </c>
      <c r="DK85" s="250">
        <v>0.10416666666666667</v>
      </c>
      <c r="DL85" s="350" t="s">
        <v>591</v>
      </c>
      <c r="DM85" s="351">
        <v>6.5972222222222224E-2</v>
      </c>
      <c r="DN85" s="348" t="s">
        <v>463</v>
      </c>
      <c r="DO85" s="349">
        <v>7.6388888888888895E-2</v>
      </c>
      <c r="DP85" s="251" t="str">
        <f t="shared" si="26"/>
        <v>LST-ADL</v>
      </c>
      <c r="DQ85" s="252">
        <f t="shared" si="27"/>
        <v>7.6388888888888895E-2</v>
      </c>
      <c r="DR85" s="251" t="str">
        <f t="shared" si="28"/>
        <v>LST-ADL</v>
      </c>
      <c r="DS85" s="252">
        <f t="shared" si="29"/>
        <v>7.6388888888888895E-2</v>
      </c>
      <c r="DT85" s="251" t="str">
        <f t="shared" si="30"/>
        <v>LST-ADL</v>
      </c>
      <c r="DU85" s="252">
        <f t="shared" si="31"/>
        <v>7.6388888888888895E-2</v>
      </c>
      <c r="DV85" s="251" t="str">
        <f t="shared" si="32"/>
        <v>LST-ADL</v>
      </c>
      <c r="DW85" s="252">
        <f t="shared" si="33"/>
        <v>7.6388888888888895E-2</v>
      </c>
      <c r="DX85" s="251" t="str">
        <f t="shared" si="34"/>
        <v>LST-ADL</v>
      </c>
      <c r="DY85" s="252">
        <f t="shared" si="35"/>
        <v>7.6388888888888895E-2</v>
      </c>
      <c r="DZ85" s="251" t="str">
        <f t="shared" si="36"/>
        <v>LST-ADL</v>
      </c>
      <c r="EA85" s="252">
        <f t="shared" si="37"/>
        <v>7.6388888888888895E-2</v>
      </c>
      <c r="EB85" s="251" t="str">
        <f t="shared" si="38"/>
        <v>LST-ADL</v>
      </c>
      <c r="EC85" s="252">
        <f t="shared" si="39"/>
        <v>7.6388888888888895E-2</v>
      </c>
    </row>
    <row r="86" spans="37:133">
      <c r="AK86" s="3">
        <v>5.6250000000000001E-2</v>
      </c>
      <c r="AL86" s="3">
        <v>0.28125</v>
      </c>
      <c r="AM86" s="224">
        <v>5.6250000000000001E-2</v>
      </c>
      <c r="AN86" s="224">
        <v>0.28125</v>
      </c>
      <c r="AO86" s="72"/>
      <c r="AQ86" s="3">
        <v>0.34375</v>
      </c>
      <c r="AR86" s="3">
        <v>0.11874999999999999</v>
      </c>
      <c r="AS86" s="3">
        <v>0.3125</v>
      </c>
      <c r="AT86" s="3">
        <v>7.7083333333333698E-2</v>
      </c>
      <c r="AU86" s="3">
        <v>5.6250000000000001E-2</v>
      </c>
      <c r="AV86" s="72"/>
      <c r="AW86" s="72"/>
      <c r="BA86" s="2" t="s">
        <v>17</v>
      </c>
      <c r="BB86" s="15" t="s">
        <v>366</v>
      </c>
      <c r="BC86" s="71"/>
      <c r="BD86" s="71"/>
      <c r="BE86" s="15"/>
      <c r="BF86" s="15"/>
      <c r="BH86" s="2" t="s">
        <v>608</v>
      </c>
      <c r="BI86" s="250">
        <v>6.25E-2</v>
      </c>
      <c r="BJ86" s="2" t="s">
        <v>608</v>
      </c>
      <c r="BK86" s="250">
        <v>6.25E-2</v>
      </c>
      <c r="BL86" s="2" t="s">
        <v>608</v>
      </c>
      <c r="BM86" s="250">
        <v>6.25E-2</v>
      </c>
      <c r="BN86" s="2" t="s">
        <v>608</v>
      </c>
      <c r="BO86" s="250">
        <v>6.25E-2</v>
      </c>
      <c r="BP86" s="2" t="s">
        <v>608</v>
      </c>
      <c r="BQ86" s="250">
        <v>6.25E-2</v>
      </c>
      <c r="BR86" s="2" t="s">
        <v>608</v>
      </c>
      <c r="BS86" s="250">
        <v>6.25E-2</v>
      </c>
      <c r="BT86" s="2" t="s">
        <v>630</v>
      </c>
      <c r="BU86" s="250">
        <v>0.2326388888888889</v>
      </c>
      <c r="BV86" s="2" t="s">
        <v>608</v>
      </c>
      <c r="BW86" s="250">
        <v>6.25E-2</v>
      </c>
      <c r="BX86" s="2" t="s">
        <v>445</v>
      </c>
      <c r="BY86" s="250">
        <v>5.9027777777777776E-2</v>
      </c>
      <c r="BZ86" s="267" t="s">
        <v>451</v>
      </c>
      <c r="CA86" s="238">
        <v>5.2083333333333336E-2</v>
      </c>
      <c r="CB86" s="267" t="s">
        <v>565</v>
      </c>
      <c r="CC86" s="238">
        <v>4.5138888888888888E-2</v>
      </c>
      <c r="CD86" s="267" t="s">
        <v>629</v>
      </c>
      <c r="CE86" s="238">
        <v>0.2013888888888889</v>
      </c>
      <c r="CF86" s="267" t="s">
        <v>596</v>
      </c>
      <c r="CG86" s="238">
        <v>0.19097222222222221</v>
      </c>
      <c r="CH86" s="2" t="s">
        <v>596</v>
      </c>
      <c r="CI86" s="250">
        <v>0.19097222222222221</v>
      </c>
      <c r="CJ86" s="267" t="s">
        <v>565</v>
      </c>
      <c r="CK86" s="238">
        <v>4.5138888888888888E-2</v>
      </c>
      <c r="CL86" s="2" t="s">
        <v>443</v>
      </c>
      <c r="CM86" s="250">
        <v>0.1423611111111111</v>
      </c>
      <c r="CN86" s="251" t="str">
        <f t="shared" si="24"/>
        <v>MEL-CNS</v>
      </c>
      <c r="CO86" s="252">
        <f t="shared" si="25"/>
        <v>0.1423611111111111</v>
      </c>
      <c r="CP86" s="2" t="s">
        <v>455</v>
      </c>
      <c r="CQ86" s="250">
        <v>5.5555555555555552E-2</v>
      </c>
      <c r="CR86" s="267" t="s">
        <v>455</v>
      </c>
      <c r="CS86" s="238">
        <v>5.5555555555555552E-2</v>
      </c>
      <c r="CT86" s="2" t="s">
        <v>478</v>
      </c>
      <c r="CU86" s="250">
        <v>9.0277777777777776E-2</v>
      </c>
      <c r="CV86" s="2" t="s">
        <v>478</v>
      </c>
      <c r="CW86" s="250">
        <v>9.0277777777777776E-2</v>
      </c>
      <c r="CX86" s="267" t="s">
        <v>478</v>
      </c>
      <c r="CY86" s="238">
        <v>9.0277777777777776E-2</v>
      </c>
      <c r="CZ86" s="267" t="s">
        <v>565</v>
      </c>
      <c r="DA86" s="238">
        <v>4.5138888888888888E-2</v>
      </c>
      <c r="DB86" s="2" t="s">
        <v>591</v>
      </c>
      <c r="DC86" s="250">
        <v>6.5972222222222224E-2</v>
      </c>
      <c r="DD86" s="267" t="s">
        <v>565</v>
      </c>
      <c r="DE86" s="238">
        <v>4.5138888888888888E-2</v>
      </c>
      <c r="DF86" s="2" t="s">
        <v>463</v>
      </c>
      <c r="DG86" s="250">
        <v>7.6388888888888895E-2</v>
      </c>
      <c r="DH86" s="2" t="s">
        <v>568</v>
      </c>
      <c r="DI86" s="250">
        <v>0.1076388888888889</v>
      </c>
      <c r="DJ86" s="2" t="s">
        <v>454</v>
      </c>
      <c r="DK86" s="250">
        <v>4.5138888888888888E-2</v>
      </c>
      <c r="DL86" s="350" t="s">
        <v>455</v>
      </c>
      <c r="DM86" s="351">
        <v>5.9027777777777776E-2</v>
      </c>
      <c r="DN86" s="348" t="s">
        <v>583</v>
      </c>
      <c r="DO86" s="349">
        <v>0.10416666666666667</v>
      </c>
      <c r="DP86" s="251" t="str">
        <f t="shared" si="26"/>
        <v>LST-BNE</v>
      </c>
      <c r="DQ86" s="252">
        <f t="shared" si="27"/>
        <v>0.10416666666666667</v>
      </c>
      <c r="DR86" s="251" t="str">
        <f t="shared" si="28"/>
        <v>LST-BNE</v>
      </c>
      <c r="DS86" s="252">
        <f t="shared" si="29"/>
        <v>0.10416666666666667</v>
      </c>
      <c r="DT86" s="251" t="str">
        <f t="shared" si="30"/>
        <v>LST-BNE</v>
      </c>
      <c r="DU86" s="252">
        <f t="shared" si="31"/>
        <v>0.10416666666666667</v>
      </c>
      <c r="DV86" s="251" t="str">
        <f t="shared" si="32"/>
        <v>LST-BNE</v>
      </c>
      <c r="DW86" s="252">
        <f t="shared" si="33"/>
        <v>0.10416666666666667</v>
      </c>
      <c r="DX86" s="251" t="str">
        <f t="shared" si="34"/>
        <v>LST-BNE</v>
      </c>
      <c r="DY86" s="252">
        <f t="shared" si="35"/>
        <v>0.10416666666666667</v>
      </c>
      <c r="DZ86" s="251" t="str">
        <f t="shared" si="36"/>
        <v>LST-BNE</v>
      </c>
      <c r="EA86" s="252">
        <f t="shared" si="37"/>
        <v>0.10416666666666667</v>
      </c>
      <c r="EB86" s="251" t="str">
        <f t="shared" si="38"/>
        <v>LST-BNE</v>
      </c>
      <c r="EC86" s="252">
        <f t="shared" si="39"/>
        <v>0.10416666666666667</v>
      </c>
    </row>
    <row r="87" spans="37:133">
      <c r="AK87" s="3">
        <v>5.6944444444444402E-2</v>
      </c>
      <c r="AL87" s="3">
        <v>0.28472222222222199</v>
      </c>
      <c r="AM87" s="224">
        <v>5.6944444444444402E-2</v>
      </c>
      <c r="AN87" s="224">
        <v>0.28472222222222199</v>
      </c>
      <c r="AO87" s="72"/>
      <c r="AQ87" s="3">
        <v>0.34722222222222199</v>
      </c>
      <c r="AR87" s="3">
        <v>0.11944444444444401</v>
      </c>
      <c r="AS87" s="3">
        <v>0.31597222222222199</v>
      </c>
      <c r="AT87" s="3">
        <v>7.7777777777778098E-2</v>
      </c>
      <c r="AU87" s="3">
        <v>5.6944444444444402E-2</v>
      </c>
      <c r="AV87" s="72"/>
      <c r="AW87" s="72"/>
      <c r="BA87" s="2" t="s">
        <v>320</v>
      </c>
      <c r="BB87" s="15" t="s">
        <v>321</v>
      </c>
      <c r="BC87" s="71"/>
      <c r="BD87" s="71"/>
      <c r="BE87" s="15"/>
      <c r="BF87" s="15"/>
      <c r="BH87" s="2" t="s">
        <v>603</v>
      </c>
      <c r="BI87" s="250">
        <v>0.1701388888888889</v>
      </c>
      <c r="BJ87" s="2" t="s">
        <v>603</v>
      </c>
      <c r="BK87" s="250">
        <v>0.1701388888888889</v>
      </c>
      <c r="BL87" s="2" t="s">
        <v>603</v>
      </c>
      <c r="BM87" s="250">
        <v>0.1701388888888889</v>
      </c>
      <c r="BN87" s="2" t="s">
        <v>603</v>
      </c>
      <c r="BO87" s="250">
        <v>0.1701388888888889</v>
      </c>
      <c r="BP87" s="2" t="s">
        <v>603</v>
      </c>
      <c r="BQ87" s="250">
        <v>0.1701388888888889</v>
      </c>
      <c r="BR87" s="2" t="s">
        <v>603</v>
      </c>
      <c r="BS87" s="250">
        <v>0.1701388888888889</v>
      </c>
      <c r="BT87" s="2" t="s">
        <v>582</v>
      </c>
      <c r="BU87" s="250">
        <v>6.5972222222222224E-2</v>
      </c>
      <c r="BV87" s="2" t="s">
        <v>603</v>
      </c>
      <c r="BW87" s="250">
        <v>0.1701388888888889</v>
      </c>
      <c r="BX87" s="2" t="s">
        <v>619</v>
      </c>
      <c r="BY87" s="250">
        <v>0.13194444444444445</v>
      </c>
      <c r="BZ87" s="267" t="s">
        <v>681</v>
      </c>
      <c r="CA87" s="238">
        <v>0.13194444444444445</v>
      </c>
      <c r="CB87" s="267" t="s">
        <v>443</v>
      </c>
      <c r="CC87" s="238">
        <v>0.1423611111111111</v>
      </c>
      <c r="CD87" s="267" t="s">
        <v>581</v>
      </c>
      <c r="CE87" s="238">
        <v>6.25E-2</v>
      </c>
      <c r="CF87" s="267" t="s">
        <v>451</v>
      </c>
      <c r="CG87" s="238">
        <v>5.2083333333333336E-2</v>
      </c>
      <c r="CH87" s="2" t="s">
        <v>451</v>
      </c>
      <c r="CI87" s="250">
        <v>5.2083333333333336E-2</v>
      </c>
      <c r="CJ87" s="267" t="s">
        <v>443</v>
      </c>
      <c r="CK87" s="238">
        <v>0.1423611111111111</v>
      </c>
      <c r="CL87" s="2" t="s">
        <v>585</v>
      </c>
      <c r="CM87" s="250">
        <v>0.2673611111111111</v>
      </c>
      <c r="CN87" s="251" t="str">
        <f t="shared" si="24"/>
        <v>MEL-DPS</v>
      </c>
      <c r="CO87" s="252">
        <f t="shared" si="25"/>
        <v>0.2673611111111111</v>
      </c>
      <c r="CP87" s="2" t="s">
        <v>478</v>
      </c>
      <c r="CQ87" s="250">
        <v>9.0277777777777776E-2</v>
      </c>
      <c r="CR87" s="267" t="s">
        <v>478</v>
      </c>
      <c r="CS87" s="238">
        <v>9.0277777777777776E-2</v>
      </c>
      <c r="CT87" s="2" t="s">
        <v>565</v>
      </c>
      <c r="CU87" s="250">
        <v>4.5138888888888888E-2</v>
      </c>
      <c r="CV87" s="2" t="s">
        <v>565</v>
      </c>
      <c r="CW87" s="250">
        <v>4.5138888888888888E-2</v>
      </c>
      <c r="CX87" s="267" t="s">
        <v>565</v>
      </c>
      <c r="CY87" s="238">
        <v>4.5138888888888888E-2</v>
      </c>
      <c r="CZ87" s="267" t="s">
        <v>443</v>
      </c>
      <c r="DA87" s="238">
        <v>0.1423611111111111</v>
      </c>
      <c r="DB87" s="2" t="s">
        <v>455</v>
      </c>
      <c r="DC87" s="250">
        <v>5.9027777777777776E-2</v>
      </c>
      <c r="DD87" s="267" t="s">
        <v>443</v>
      </c>
      <c r="DE87" s="238">
        <v>0.1423611111111111</v>
      </c>
      <c r="DF87" s="2" t="s">
        <v>583</v>
      </c>
      <c r="DG87" s="250">
        <v>0.10416666666666667</v>
      </c>
      <c r="DH87" s="2" t="s">
        <v>591</v>
      </c>
      <c r="DI87" s="250">
        <v>6.5972222222222224E-2</v>
      </c>
      <c r="DJ87" s="2" t="s">
        <v>588</v>
      </c>
      <c r="DK87" s="250">
        <v>6.5972222222222224E-2</v>
      </c>
      <c r="DL87" s="350" t="s">
        <v>836</v>
      </c>
      <c r="DM87" s="351">
        <v>0.1388888888888889</v>
      </c>
      <c r="DN87" s="348" t="s">
        <v>454</v>
      </c>
      <c r="DO87" s="349">
        <v>4.5138888888888888E-2</v>
      </c>
      <c r="DP87" s="251" t="str">
        <f t="shared" si="26"/>
        <v>LST-MEL</v>
      </c>
      <c r="DQ87" s="252">
        <f t="shared" si="27"/>
        <v>4.5138888888888888E-2</v>
      </c>
      <c r="DR87" s="251" t="str">
        <f t="shared" si="28"/>
        <v>LST-MEL</v>
      </c>
      <c r="DS87" s="252">
        <f t="shared" si="29"/>
        <v>4.5138888888888888E-2</v>
      </c>
      <c r="DT87" s="251" t="str">
        <f t="shared" si="30"/>
        <v>LST-MEL</v>
      </c>
      <c r="DU87" s="252">
        <f t="shared" si="31"/>
        <v>4.5138888888888888E-2</v>
      </c>
      <c r="DV87" s="251" t="str">
        <f t="shared" si="32"/>
        <v>LST-MEL</v>
      </c>
      <c r="DW87" s="252">
        <f t="shared" si="33"/>
        <v>4.5138888888888888E-2</v>
      </c>
      <c r="DX87" s="251" t="str">
        <f t="shared" si="34"/>
        <v>LST-MEL</v>
      </c>
      <c r="DY87" s="252">
        <f t="shared" si="35"/>
        <v>4.5138888888888888E-2</v>
      </c>
      <c r="DZ87" s="251" t="str">
        <f t="shared" si="36"/>
        <v>LST-MEL</v>
      </c>
      <c r="EA87" s="252">
        <f t="shared" si="37"/>
        <v>4.5138888888888888E-2</v>
      </c>
      <c r="EB87" s="251" t="str">
        <f t="shared" si="38"/>
        <v>LST-MEL</v>
      </c>
      <c r="EC87" s="252">
        <f t="shared" si="39"/>
        <v>4.5138888888888888E-2</v>
      </c>
    </row>
    <row r="88" spans="37:133">
      <c r="AK88" s="3">
        <v>5.7638888888888899E-2</v>
      </c>
      <c r="AL88" s="3">
        <v>0.28819444444444398</v>
      </c>
      <c r="AM88" s="224">
        <v>5.7638888888888899E-2</v>
      </c>
      <c r="AN88" s="224">
        <v>0.28819444444444398</v>
      </c>
      <c r="AO88" s="72"/>
      <c r="AQ88" s="3">
        <v>0.35069444444444497</v>
      </c>
      <c r="AR88" s="3">
        <v>0.120138888888889</v>
      </c>
      <c r="AS88" s="3">
        <v>0.31944444444444398</v>
      </c>
      <c r="AT88" s="3">
        <v>7.8472222222222596E-2</v>
      </c>
      <c r="AU88" s="3">
        <v>5.7638888888888899E-2</v>
      </c>
      <c r="AV88" s="72"/>
      <c r="AW88" s="72"/>
      <c r="BA88" s="2" t="s">
        <v>55</v>
      </c>
      <c r="BB88" s="15" t="s">
        <v>383</v>
      </c>
      <c r="BC88" s="71">
        <v>0.5</v>
      </c>
      <c r="BD88" s="71">
        <v>0.54166666666666663</v>
      </c>
      <c r="BE88" s="2" t="s">
        <v>397</v>
      </c>
      <c r="BF88" s="2" t="s">
        <v>391</v>
      </c>
      <c r="BH88" s="2" t="s">
        <v>630</v>
      </c>
      <c r="BI88" s="250">
        <v>0.2326388888888889</v>
      </c>
      <c r="BJ88" s="2" t="s">
        <v>630</v>
      </c>
      <c r="BK88" s="250">
        <v>0.2326388888888889</v>
      </c>
      <c r="BL88" s="2" t="s">
        <v>630</v>
      </c>
      <c r="BM88" s="250">
        <v>0.2326388888888889</v>
      </c>
      <c r="BN88" s="2" t="s">
        <v>630</v>
      </c>
      <c r="BO88" s="250">
        <v>0.2326388888888889</v>
      </c>
      <c r="BP88" s="2" t="s">
        <v>630</v>
      </c>
      <c r="BQ88" s="250">
        <v>0.2326388888888889</v>
      </c>
      <c r="BR88" s="2" t="s">
        <v>630</v>
      </c>
      <c r="BS88" s="250">
        <v>0.2326388888888889</v>
      </c>
      <c r="BT88" s="2" t="s">
        <v>645</v>
      </c>
      <c r="BU88" s="250">
        <v>8.3333333333333329E-2</v>
      </c>
      <c r="BV88" s="2" t="s">
        <v>630</v>
      </c>
      <c r="BW88" s="250">
        <v>0.2326388888888889</v>
      </c>
      <c r="BX88" s="2" t="s">
        <v>608</v>
      </c>
      <c r="BY88" s="250">
        <v>6.25E-2</v>
      </c>
      <c r="BZ88" s="267" t="s">
        <v>453</v>
      </c>
      <c r="CA88" s="238">
        <v>4.5138888888888888E-2</v>
      </c>
      <c r="CB88" s="267" t="s">
        <v>585</v>
      </c>
      <c r="CC88" s="238">
        <v>0.2673611111111111</v>
      </c>
      <c r="CD88" s="267" t="s">
        <v>448</v>
      </c>
      <c r="CE88" s="238">
        <v>8.6805555555555552E-2</v>
      </c>
      <c r="CF88" s="267" t="s">
        <v>681</v>
      </c>
      <c r="CG88" s="238">
        <v>0.13194444444444445</v>
      </c>
      <c r="CH88" s="2" t="s">
        <v>681</v>
      </c>
      <c r="CI88" s="250">
        <v>0.13194444444444445</v>
      </c>
      <c r="CJ88" s="267" t="s">
        <v>585</v>
      </c>
      <c r="CK88" s="238">
        <v>0.2673611111111111</v>
      </c>
      <c r="CL88" s="2" t="s">
        <v>596</v>
      </c>
      <c r="CM88" s="250">
        <v>0.19097222222222221</v>
      </c>
      <c r="CN88" s="251" t="str">
        <f t="shared" si="24"/>
        <v>MEL-DRW</v>
      </c>
      <c r="CO88" s="252">
        <f t="shared" si="25"/>
        <v>0.19097222222222221</v>
      </c>
      <c r="CP88" s="2" t="s">
        <v>565</v>
      </c>
      <c r="CQ88" s="250">
        <v>4.5138888888888888E-2</v>
      </c>
      <c r="CR88" s="267" t="s">
        <v>565</v>
      </c>
      <c r="CS88" s="238">
        <v>4.5138888888888888E-2</v>
      </c>
      <c r="CT88" s="2" t="s">
        <v>443</v>
      </c>
      <c r="CU88" s="250">
        <v>0.1423611111111111</v>
      </c>
      <c r="CV88" s="2" t="s">
        <v>443</v>
      </c>
      <c r="CW88" s="250">
        <v>0.1423611111111111</v>
      </c>
      <c r="CX88" s="267" t="s">
        <v>443</v>
      </c>
      <c r="CY88" s="238">
        <v>0.1423611111111111</v>
      </c>
      <c r="CZ88" s="267" t="s">
        <v>585</v>
      </c>
      <c r="DA88" s="238">
        <v>0.25694444444444442</v>
      </c>
      <c r="DB88" s="2" t="s">
        <v>478</v>
      </c>
      <c r="DC88" s="250">
        <v>9.0277777777777776E-2</v>
      </c>
      <c r="DD88" s="267" t="s">
        <v>585</v>
      </c>
      <c r="DE88" s="238">
        <v>0.2673611111111111</v>
      </c>
      <c r="DF88" s="2" t="s">
        <v>454</v>
      </c>
      <c r="DG88" s="250">
        <v>4.5138888888888888E-2</v>
      </c>
      <c r="DH88" s="2" t="s">
        <v>455</v>
      </c>
      <c r="DI88" s="250">
        <v>5.9027777777777776E-2</v>
      </c>
      <c r="DJ88" s="2" t="s">
        <v>568</v>
      </c>
      <c r="DK88" s="250">
        <v>0.1076388888888889</v>
      </c>
      <c r="DL88" s="350" t="s">
        <v>478</v>
      </c>
      <c r="DM88" s="351">
        <v>9.0277777777777776E-2</v>
      </c>
      <c r="DN88" s="348" t="s">
        <v>634</v>
      </c>
      <c r="DO88" s="349">
        <v>0.1875</v>
      </c>
      <c r="DP88" s="251" t="str">
        <f t="shared" si="26"/>
        <v>LST-PER</v>
      </c>
      <c r="DQ88" s="252">
        <f t="shared" si="27"/>
        <v>0.1875</v>
      </c>
      <c r="DR88" s="251" t="str">
        <f t="shared" si="28"/>
        <v>LST-PER</v>
      </c>
      <c r="DS88" s="252">
        <f t="shared" si="29"/>
        <v>0.1875</v>
      </c>
      <c r="DT88" s="251" t="str">
        <f t="shared" si="30"/>
        <v>LST-PER</v>
      </c>
      <c r="DU88" s="252">
        <f t="shared" si="31"/>
        <v>0.1875</v>
      </c>
      <c r="DV88" s="251" t="str">
        <f t="shared" si="32"/>
        <v>LST-PER</v>
      </c>
      <c r="DW88" s="252">
        <f t="shared" si="33"/>
        <v>0.1875</v>
      </c>
      <c r="DX88" s="251" t="str">
        <f t="shared" si="34"/>
        <v>LST-PER</v>
      </c>
      <c r="DY88" s="252">
        <f t="shared" si="35"/>
        <v>0.1875</v>
      </c>
      <c r="DZ88" s="251" t="str">
        <f t="shared" si="36"/>
        <v>LST-PER</v>
      </c>
      <c r="EA88" s="252">
        <f t="shared" si="37"/>
        <v>0.1875</v>
      </c>
      <c r="EB88" s="251" t="str">
        <f t="shared" si="38"/>
        <v>LST-PER</v>
      </c>
      <c r="EC88" s="252">
        <f t="shared" si="39"/>
        <v>0.1875</v>
      </c>
    </row>
    <row r="89" spans="37:133">
      <c r="AK89" s="3">
        <v>5.83333333333333E-2</v>
      </c>
      <c r="AL89" s="3">
        <v>0.29166666666666702</v>
      </c>
      <c r="AM89" s="224">
        <v>5.83333333333333E-2</v>
      </c>
      <c r="AN89" s="224">
        <v>0.29166666666666702</v>
      </c>
      <c r="AO89" s="72"/>
      <c r="AQ89" s="3">
        <v>0.35416666666666702</v>
      </c>
      <c r="AR89" s="3">
        <v>0.120833333333333</v>
      </c>
      <c r="AS89" s="3">
        <v>0.32291666666666702</v>
      </c>
      <c r="AT89" s="3">
        <v>7.9166666666666996E-2</v>
      </c>
      <c r="AU89" s="3">
        <v>5.83333333333333E-2</v>
      </c>
      <c r="AV89" s="72"/>
      <c r="AW89" s="72"/>
      <c r="BA89" s="2" t="s">
        <v>384</v>
      </c>
      <c r="BB89" s="15" t="s">
        <v>385</v>
      </c>
      <c r="BC89" s="71"/>
      <c r="BD89" s="71"/>
      <c r="BE89" s="15"/>
      <c r="BF89" s="15"/>
      <c r="BH89" s="2" t="s">
        <v>640</v>
      </c>
      <c r="BI89" s="250">
        <v>0.19791666666666666</v>
      </c>
      <c r="BJ89" s="2" t="s">
        <v>640</v>
      </c>
      <c r="BK89" s="250">
        <v>0.19791666666666666</v>
      </c>
      <c r="BL89" s="2" t="s">
        <v>640</v>
      </c>
      <c r="BM89" s="250">
        <v>0.19791666666666666</v>
      </c>
      <c r="BN89" s="2" t="s">
        <v>640</v>
      </c>
      <c r="BO89" s="250">
        <v>0.19791666666666666</v>
      </c>
      <c r="BP89" s="2" t="s">
        <v>640</v>
      </c>
      <c r="BQ89" s="250">
        <v>0.19791666666666666</v>
      </c>
      <c r="BR89" s="2" t="s">
        <v>640</v>
      </c>
      <c r="BS89" s="250">
        <v>0.19791666666666666</v>
      </c>
      <c r="BT89" s="2" t="s">
        <v>612</v>
      </c>
      <c r="BU89" s="250">
        <v>7.6388888888888895E-2</v>
      </c>
      <c r="BV89" s="2" t="s">
        <v>582</v>
      </c>
      <c r="BW89" s="250">
        <v>6.5972222222222224E-2</v>
      </c>
      <c r="BX89" s="2" t="s">
        <v>603</v>
      </c>
      <c r="BY89" s="250">
        <v>0.1701388888888889</v>
      </c>
      <c r="BZ89" s="267" t="s">
        <v>567</v>
      </c>
      <c r="CA89" s="238">
        <v>9.7222222222222224E-2</v>
      </c>
      <c r="CB89" s="267" t="s">
        <v>596</v>
      </c>
      <c r="CC89" s="238">
        <v>0.19097222222222221</v>
      </c>
      <c r="CD89" s="267" t="s">
        <v>580</v>
      </c>
      <c r="CE89" s="238">
        <v>0.18402777777777779</v>
      </c>
      <c r="CF89" s="267" t="s">
        <v>453</v>
      </c>
      <c r="CG89" s="238">
        <v>4.5138888888888888E-2</v>
      </c>
      <c r="CH89" s="2" t="s">
        <v>453</v>
      </c>
      <c r="CI89" s="250">
        <v>4.5138888888888888E-2</v>
      </c>
      <c r="CJ89" s="267" t="s">
        <v>596</v>
      </c>
      <c r="CK89" s="238">
        <v>0.19097222222222221</v>
      </c>
      <c r="CL89" s="2" t="s">
        <v>451</v>
      </c>
      <c r="CM89" s="250">
        <v>5.2083333333333336E-2</v>
      </c>
      <c r="CN89" s="251" t="str">
        <f t="shared" si="24"/>
        <v>MEL-HBA</v>
      </c>
      <c r="CO89" s="252">
        <f t="shared" si="25"/>
        <v>5.2083333333333336E-2</v>
      </c>
      <c r="CP89" s="2" t="s">
        <v>443</v>
      </c>
      <c r="CQ89" s="250">
        <v>0.1423611111111111</v>
      </c>
      <c r="CR89" s="267" t="s">
        <v>443</v>
      </c>
      <c r="CS89" s="238">
        <v>0.1423611111111111</v>
      </c>
      <c r="CT89" s="2" t="s">
        <v>585</v>
      </c>
      <c r="CU89" s="250">
        <v>0.25694444444444442</v>
      </c>
      <c r="CV89" s="2" t="s">
        <v>585</v>
      </c>
      <c r="CW89" s="250">
        <v>0.25694444444444442</v>
      </c>
      <c r="CX89" s="267" t="s">
        <v>585</v>
      </c>
      <c r="CY89" s="238">
        <v>0.25694444444444442</v>
      </c>
      <c r="CZ89" s="267" t="s">
        <v>596</v>
      </c>
      <c r="DA89" s="238">
        <v>0.18402777777777779</v>
      </c>
      <c r="DB89" s="2" t="s">
        <v>565</v>
      </c>
      <c r="DC89" s="250">
        <v>4.5138888888888888E-2</v>
      </c>
      <c r="DD89" s="267" t="s">
        <v>596</v>
      </c>
      <c r="DE89" s="238">
        <v>0.19097222222222221</v>
      </c>
      <c r="DF89" s="2" t="s">
        <v>588</v>
      </c>
      <c r="DG89" s="250">
        <v>6.5972222222222224E-2</v>
      </c>
      <c r="DH89" s="2" t="s">
        <v>836</v>
      </c>
      <c r="DI89" s="250">
        <v>0.1388888888888889</v>
      </c>
      <c r="DJ89" s="2" t="s">
        <v>591</v>
      </c>
      <c r="DK89" s="250">
        <v>6.5972222222222224E-2</v>
      </c>
      <c r="DL89" s="350" t="s">
        <v>565</v>
      </c>
      <c r="DM89" s="351">
        <v>4.5138888888888888E-2</v>
      </c>
      <c r="DN89" s="348" t="s">
        <v>588</v>
      </c>
      <c r="DO89" s="349">
        <v>6.5972222222222224E-2</v>
      </c>
      <c r="DP89" s="251" t="str">
        <f t="shared" si="26"/>
        <v>LST-SYD</v>
      </c>
      <c r="DQ89" s="252">
        <f t="shared" si="27"/>
        <v>6.5972222222222224E-2</v>
      </c>
      <c r="DR89" s="251" t="str">
        <f t="shared" si="28"/>
        <v>LST-SYD</v>
      </c>
      <c r="DS89" s="252">
        <f t="shared" si="29"/>
        <v>6.5972222222222224E-2</v>
      </c>
      <c r="DT89" s="251" t="str">
        <f t="shared" si="30"/>
        <v>LST-SYD</v>
      </c>
      <c r="DU89" s="252">
        <f t="shared" si="31"/>
        <v>6.5972222222222224E-2</v>
      </c>
      <c r="DV89" s="251" t="str">
        <f t="shared" si="32"/>
        <v>LST-SYD</v>
      </c>
      <c r="DW89" s="252">
        <f t="shared" si="33"/>
        <v>6.5972222222222224E-2</v>
      </c>
      <c r="DX89" s="251" t="str">
        <f t="shared" si="34"/>
        <v>LST-SYD</v>
      </c>
      <c r="DY89" s="252">
        <f t="shared" si="35"/>
        <v>6.5972222222222224E-2</v>
      </c>
      <c r="DZ89" s="251" t="str">
        <f t="shared" si="36"/>
        <v>LST-SYD</v>
      </c>
      <c r="EA89" s="252">
        <f t="shared" si="37"/>
        <v>6.5972222222222224E-2</v>
      </c>
      <c r="EB89" s="251" t="str">
        <f t="shared" si="38"/>
        <v>LST-SYD</v>
      </c>
      <c r="EC89" s="252">
        <f t="shared" si="39"/>
        <v>6.5972222222222224E-2</v>
      </c>
    </row>
    <row r="90" spans="37:133">
      <c r="AK90" s="3">
        <v>5.9027777777777797E-2</v>
      </c>
      <c r="AL90" s="3">
        <v>0.29513888888888901</v>
      </c>
      <c r="AM90" s="224">
        <v>5.9027777777777797E-2</v>
      </c>
      <c r="AN90" s="224">
        <v>0.29513888888888901</v>
      </c>
      <c r="AO90" s="72"/>
      <c r="AQ90" s="3">
        <v>0.35763888888888901</v>
      </c>
      <c r="AR90" s="3">
        <v>0.121527777777778</v>
      </c>
      <c r="AS90" s="3">
        <v>0.32638888888888901</v>
      </c>
      <c r="AT90" s="3">
        <v>7.9861111111111494E-2</v>
      </c>
      <c r="AU90" s="3">
        <v>5.9027777777777797E-2</v>
      </c>
      <c r="AV90" s="72"/>
      <c r="AW90" s="72"/>
      <c r="BA90" s="2" t="s">
        <v>61</v>
      </c>
      <c r="BB90" s="15" t="s">
        <v>304</v>
      </c>
      <c r="BC90" s="71">
        <v>0.41666666666666669</v>
      </c>
      <c r="BD90" s="71"/>
      <c r="BE90" s="15"/>
      <c r="BF90" s="15"/>
      <c r="BH90" s="2" t="s">
        <v>582</v>
      </c>
      <c r="BI90" s="250">
        <v>6.5972222222222224E-2</v>
      </c>
      <c r="BJ90" s="2" t="s">
        <v>582</v>
      </c>
      <c r="BK90" s="250">
        <v>6.5972222222222224E-2</v>
      </c>
      <c r="BL90" s="2" t="s">
        <v>582</v>
      </c>
      <c r="BM90" s="250">
        <v>6.5972222222222224E-2</v>
      </c>
      <c r="BN90" s="2" t="s">
        <v>582</v>
      </c>
      <c r="BO90" s="250">
        <v>6.5972222222222224E-2</v>
      </c>
      <c r="BP90" s="2" t="s">
        <v>582</v>
      </c>
      <c r="BQ90" s="250">
        <v>6.5972222222222224E-2</v>
      </c>
      <c r="BR90" s="2" t="s">
        <v>582</v>
      </c>
      <c r="BS90" s="250">
        <v>6.5972222222222224E-2</v>
      </c>
      <c r="BT90" s="2" t="s">
        <v>636</v>
      </c>
      <c r="BU90" s="250">
        <v>7.9861111111111105E-2</v>
      </c>
      <c r="BV90" s="2" t="s">
        <v>645</v>
      </c>
      <c r="BW90" s="250">
        <v>8.3333333333333329E-2</v>
      </c>
      <c r="BX90" s="2" t="s">
        <v>630</v>
      </c>
      <c r="BY90" s="250">
        <v>0.2326388888888889</v>
      </c>
      <c r="BZ90" s="267" t="s">
        <v>629</v>
      </c>
      <c r="CA90" s="238">
        <v>0.20833333333333334</v>
      </c>
      <c r="CB90" s="267" t="s">
        <v>451</v>
      </c>
      <c r="CC90" s="238">
        <v>5.2083333333333336E-2</v>
      </c>
      <c r="CD90" s="267" t="s">
        <v>445</v>
      </c>
      <c r="CE90" s="238">
        <v>5.9027777777777776E-2</v>
      </c>
      <c r="CF90" s="267" t="s">
        <v>567</v>
      </c>
      <c r="CG90" s="238">
        <v>9.7222222222222224E-2</v>
      </c>
      <c r="CH90" s="2" t="s">
        <v>567</v>
      </c>
      <c r="CI90" s="250">
        <v>9.7222222222222224E-2</v>
      </c>
      <c r="CJ90" s="267" t="s">
        <v>451</v>
      </c>
      <c r="CK90" s="238">
        <v>5.2083333333333336E-2</v>
      </c>
      <c r="CL90" s="2" t="s">
        <v>681</v>
      </c>
      <c r="CM90" s="250">
        <v>0.13194444444444445</v>
      </c>
      <c r="CN90" s="251" t="str">
        <f t="shared" si="24"/>
        <v>MEL-HTI</v>
      </c>
      <c r="CO90" s="252">
        <f t="shared" si="25"/>
        <v>0.13194444444444445</v>
      </c>
      <c r="CP90" s="2" t="s">
        <v>585</v>
      </c>
      <c r="CQ90" s="250">
        <v>0.25694444444444442</v>
      </c>
      <c r="CR90" s="267" t="s">
        <v>585</v>
      </c>
      <c r="CS90" s="238">
        <v>0.25694444444444442</v>
      </c>
      <c r="CT90" s="2" t="s">
        <v>596</v>
      </c>
      <c r="CU90" s="250">
        <v>0.18402777777777779</v>
      </c>
      <c r="CV90" s="2" t="s">
        <v>596</v>
      </c>
      <c r="CW90" s="250">
        <v>0.18402777777777779</v>
      </c>
      <c r="CX90" s="267" t="s">
        <v>596</v>
      </c>
      <c r="CY90" s="238">
        <v>0.18402777777777779</v>
      </c>
      <c r="CZ90" s="267" t="s">
        <v>451</v>
      </c>
      <c r="DA90" s="238">
        <v>5.2083333333333336E-2</v>
      </c>
      <c r="DB90" s="2" t="s">
        <v>443</v>
      </c>
      <c r="DC90" s="250">
        <v>0.1423611111111111</v>
      </c>
      <c r="DD90" s="267" t="s">
        <v>451</v>
      </c>
      <c r="DE90" s="238">
        <v>5.2083333333333336E-2</v>
      </c>
      <c r="DF90" s="2" t="s">
        <v>568</v>
      </c>
      <c r="DG90" s="250">
        <v>0.1076388888888889</v>
      </c>
      <c r="DH90" s="2" t="s">
        <v>478</v>
      </c>
      <c r="DI90" s="250">
        <v>9.0277777777777776E-2</v>
      </c>
      <c r="DJ90" s="2" t="s">
        <v>455</v>
      </c>
      <c r="DK90" s="250">
        <v>5.9027777777777776E-2</v>
      </c>
      <c r="DL90" s="350" t="s">
        <v>443</v>
      </c>
      <c r="DM90" s="351">
        <v>0.1423611111111111</v>
      </c>
      <c r="DN90" s="348" t="s">
        <v>568</v>
      </c>
      <c r="DO90" s="349">
        <v>0.1076388888888889</v>
      </c>
      <c r="DP90" s="251" t="str">
        <f t="shared" si="26"/>
        <v>MCY-MEL</v>
      </c>
      <c r="DQ90" s="252">
        <f t="shared" si="27"/>
        <v>0.1076388888888889</v>
      </c>
      <c r="DR90" s="251" t="str">
        <f t="shared" si="28"/>
        <v>MCY-MEL</v>
      </c>
      <c r="DS90" s="252">
        <f t="shared" si="29"/>
        <v>0.1076388888888889</v>
      </c>
      <c r="DT90" s="251" t="str">
        <f t="shared" si="30"/>
        <v>MCY-MEL</v>
      </c>
      <c r="DU90" s="252">
        <f t="shared" si="31"/>
        <v>0.1076388888888889</v>
      </c>
      <c r="DV90" s="251" t="str">
        <f t="shared" si="32"/>
        <v>MCY-MEL</v>
      </c>
      <c r="DW90" s="252">
        <f t="shared" si="33"/>
        <v>0.1076388888888889</v>
      </c>
      <c r="DX90" s="251" t="str">
        <f t="shared" si="34"/>
        <v>MCY-MEL</v>
      </c>
      <c r="DY90" s="252">
        <f t="shared" si="35"/>
        <v>0.1076388888888889</v>
      </c>
      <c r="DZ90" s="251" t="str">
        <f t="shared" si="36"/>
        <v>MCY-MEL</v>
      </c>
      <c r="EA90" s="252">
        <f t="shared" si="37"/>
        <v>0.1076388888888889</v>
      </c>
      <c r="EB90" s="251" t="str">
        <f t="shared" si="38"/>
        <v>MCY-MEL</v>
      </c>
      <c r="EC90" s="252">
        <f t="shared" si="39"/>
        <v>0.1076388888888889</v>
      </c>
    </row>
    <row r="91" spans="37:133">
      <c r="AK91" s="3">
        <v>5.9722222222222197E-2</v>
      </c>
      <c r="AL91" s="3">
        <v>0.29861111111111099</v>
      </c>
      <c r="AM91" s="224">
        <v>5.9722222222222197E-2</v>
      </c>
      <c r="AN91" s="224">
        <v>0.29861111111111099</v>
      </c>
      <c r="AO91" s="72"/>
      <c r="AQ91" s="3">
        <v>0.36111111111111099</v>
      </c>
      <c r="AR91" s="3">
        <v>0.122222222222222</v>
      </c>
      <c r="AS91" s="3">
        <v>0.32986111111111099</v>
      </c>
      <c r="AT91" s="3">
        <v>8.0555555555555894E-2</v>
      </c>
      <c r="AU91" s="3">
        <v>5.9722222222222197E-2</v>
      </c>
      <c r="AV91" s="72"/>
      <c r="AW91" s="72"/>
      <c r="BA91" s="2" t="s">
        <v>387</v>
      </c>
      <c r="BB91" s="15" t="s">
        <v>388</v>
      </c>
      <c r="BC91" s="71"/>
      <c r="BD91" s="71"/>
      <c r="BE91" s="15"/>
      <c r="BF91" s="15"/>
      <c r="BH91" s="2" t="s">
        <v>612</v>
      </c>
      <c r="BI91" s="250">
        <v>7.6388888888888895E-2</v>
      </c>
      <c r="BJ91" s="2" t="s">
        <v>612</v>
      </c>
      <c r="BK91" s="250">
        <v>7.6388888888888895E-2</v>
      </c>
      <c r="BL91" s="2" t="s">
        <v>612</v>
      </c>
      <c r="BM91" s="250">
        <v>7.6388888888888895E-2</v>
      </c>
      <c r="BN91" s="2" t="s">
        <v>612</v>
      </c>
      <c r="BO91" s="250">
        <v>7.6388888888888895E-2</v>
      </c>
      <c r="BP91" s="2" t="s">
        <v>612</v>
      </c>
      <c r="BQ91" s="250">
        <v>7.6388888888888895E-2</v>
      </c>
      <c r="BR91" s="2" t="s">
        <v>612</v>
      </c>
      <c r="BS91" s="250">
        <v>7.6388888888888895E-2</v>
      </c>
      <c r="BT91" s="2" t="s">
        <v>471</v>
      </c>
      <c r="BU91" s="250">
        <v>0.1111111111111111</v>
      </c>
      <c r="BV91" s="2" t="s">
        <v>612</v>
      </c>
      <c r="BW91" s="250">
        <v>7.6388888888888895E-2</v>
      </c>
      <c r="BX91" s="2" t="s">
        <v>640</v>
      </c>
      <c r="BY91" s="250">
        <v>0.19791666666666666</v>
      </c>
      <c r="BZ91" s="267" t="s">
        <v>581</v>
      </c>
      <c r="CA91" s="238">
        <v>6.25E-2</v>
      </c>
      <c r="CB91" s="267" t="s">
        <v>681</v>
      </c>
      <c r="CC91" s="238">
        <v>0.13194444444444445</v>
      </c>
      <c r="CD91" s="267" t="s">
        <v>608</v>
      </c>
      <c r="CE91" s="238">
        <v>6.25E-2</v>
      </c>
      <c r="CF91" s="267" t="s">
        <v>629</v>
      </c>
      <c r="CG91" s="238">
        <v>0.2013888888888889</v>
      </c>
      <c r="CH91" s="2" t="s">
        <v>629</v>
      </c>
      <c r="CI91" s="250">
        <v>0.2013888888888889</v>
      </c>
      <c r="CJ91" s="267" t="s">
        <v>681</v>
      </c>
      <c r="CK91" s="238">
        <v>0.13194444444444445</v>
      </c>
      <c r="CL91" s="2" t="s">
        <v>453</v>
      </c>
      <c r="CM91" s="250">
        <v>4.5138888888888888E-2</v>
      </c>
      <c r="CN91" s="251" t="str">
        <f t="shared" si="24"/>
        <v>MEL-LST</v>
      </c>
      <c r="CO91" s="252">
        <f t="shared" si="25"/>
        <v>4.5138888888888888E-2</v>
      </c>
      <c r="CP91" s="2" t="s">
        <v>596</v>
      </c>
      <c r="CQ91" s="250">
        <v>0.18402777777777779</v>
      </c>
      <c r="CR91" s="267" t="s">
        <v>596</v>
      </c>
      <c r="CS91" s="238">
        <v>0.18402777777777779</v>
      </c>
      <c r="CT91" s="2" t="s">
        <v>451</v>
      </c>
      <c r="CU91" s="250">
        <v>5.2083333333333336E-2</v>
      </c>
      <c r="CV91" s="2" t="s">
        <v>451</v>
      </c>
      <c r="CW91" s="250">
        <v>5.2083333333333336E-2</v>
      </c>
      <c r="CX91" s="267" t="s">
        <v>451</v>
      </c>
      <c r="CY91" s="238">
        <v>5.2083333333333336E-2</v>
      </c>
      <c r="CZ91" s="267" t="s">
        <v>681</v>
      </c>
      <c r="DA91" s="238">
        <v>0.125</v>
      </c>
      <c r="DB91" s="2" t="s">
        <v>585</v>
      </c>
      <c r="DC91" s="250">
        <v>0.2673611111111111</v>
      </c>
      <c r="DD91" s="267" t="s">
        <v>681</v>
      </c>
      <c r="DE91" s="238">
        <v>0.13194444444444445</v>
      </c>
      <c r="DF91" s="2" t="s">
        <v>591</v>
      </c>
      <c r="DG91" s="250">
        <v>6.5972222222222224E-2</v>
      </c>
      <c r="DH91" s="2" t="s">
        <v>565</v>
      </c>
      <c r="DI91" s="250">
        <v>4.5138888888888888E-2</v>
      </c>
      <c r="DJ91" s="2" t="s">
        <v>836</v>
      </c>
      <c r="DK91" s="250">
        <v>0.1388888888888889</v>
      </c>
      <c r="DL91" s="350" t="s">
        <v>585</v>
      </c>
      <c r="DM91" s="351">
        <v>0.2673611111111111</v>
      </c>
      <c r="DN91" s="348" t="s">
        <v>591</v>
      </c>
      <c r="DO91" s="349">
        <v>6.5972222222222224E-2</v>
      </c>
      <c r="DP91" s="251" t="str">
        <f t="shared" si="26"/>
        <v>MCY-SYD</v>
      </c>
      <c r="DQ91" s="252">
        <f t="shared" si="27"/>
        <v>6.5972222222222224E-2</v>
      </c>
      <c r="DR91" s="251" t="str">
        <f t="shared" si="28"/>
        <v>MCY-SYD</v>
      </c>
      <c r="DS91" s="252">
        <f t="shared" si="29"/>
        <v>6.5972222222222224E-2</v>
      </c>
      <c r="DT91" s="251" t="str">
        <f t="shared" si="30"/>
        <v>MCY-SYD</v>
      </c>
      <c r="DU91" s="252">
        <f t="shared" si="31"/>
        <v>6.5972222222222224E-2</v>
      </c>
      <c r="DV91" s="251" t="str">
        <f t="shared" si="32"/>
        <v>MCY-SYD</v>
      </c>
      <c r="DW91" s="252">
        <f t="shared" si="33"/>
        <v>6.5972222222222224E-2</v>
      </c>
      <c r="DX91" s="251" t="str">
        <f t="shared" si="34"/>
        <v>MCY-SYD</v>
      </c>
      <c r="DY91" s="252">
        <f t="shared" si="35"/>
        <v>6.5972222222222224E-2</v>
      </c>
      <c r="DZ91" s="251" t="str">
        <f t="shared" si="36"/>
        <v>MCY-SYD</v>
      </c>
      <c r="EA91" s="252">
        <f t="shared" si="37"/>
        <v>6.5972222222222224E-2</v>
      </c>
      <c r="EB91" s="251" t="str">
        <f t="shared" si="38"/>
        <v>MCY-SYD</v>
      </c>
      <c r="EC91" s="252">
        <f t="shared" si="39"/>
        <v>6.5972222222222224E-2</v>
      </c>
    </row>
    <row r="92" spans="37:133">
      <c r="AK92" s="3">
        <v>6.0416666666666702E-2</v>
      </c>
      <c r="AL92" s="3">
        <v>0.30208333333333298</v>
      </c>
      <c r="AM92" s="224">
        <v>6.0416666666666702E-2</v>
      </c>
      <c r="AN92" s="224">
        <v>0.30208333333333298</v>
      </c>
      <c r="AO92" s="72"/>
      <c r="AQ92" s="3">
        <v>0.36458333333333298</v>
      </c>
      <c r="AR92" s="3">
        <v>0.12291666666666699</v>
      </c>
      <c r="AS92" s="3">
        <v>0.33333333333333298</v>
      </c>
      <c r="AT92" s="3">
        <v>8.1250000000000405E-2</v>
      </c>
      <c r="AU92" s="3">
        <v>6.0416666666666702E-2</v>
      </c>
      <c r="AV92" s="72"/>
      <c r="AW92" s="72"/>
      <c r="BA92" s="2" t="s">
        <v>78</v>
      </c>
      <c r="BB92" s="15" t="s">
        <v>310</v>
      </c>
      <c r="BC92" s="71"/>
      <c r="BD92" s="71"/>
      <c r="BE92" s="15"/>
      <c r="BF92" s="15"/>
      <c r="BH92" s="2" t="s">
        <v>636</v>
      </c>
      <c r="BI92" s="250">
        <v>7.9861111111111105E-2</v>
      </c>
      <c r="BJ92" s="2" t="s">
        <v>636</v>
      </c>
      <c r="BK92" s="250">
        <v>7.9861111111111105E-2</v>
      </c>
      <c r="BL92" s="2" t="s">
        <v>636</v>
      </c>
      <c r="BM92" s="250">
        <v>7.9861111111111105E-2</v>
      </c>
      <c r="BN92" s="2" t="s">
        <v>636</v>
      </c>
      <c r="BO92" s="250">
        <v>7.9861111111111105E-2</v>
      </c>
      <c r="BP92" s="2" t="s">
        <v>636</v>
      </c>
      <c r="BQ92" s="250">
        <v>7.9861111111111105E-2</v>
      </c>
      <c r="BR92" s="2" t="s">
        <v>636</v>
      </c>
      <c r="BS92" s="250">
        <v>7.9861111111111105E-2</v>
      </c>
      <c r="BT92" s="2" t="s">
        <v>616</v>
      </c>
      <c r="BU92" s="250">
        <v>6.9444444444444448E-2</v>
      </c>
      <c r="BV92" s="2" t="s">
        <v>636</v>
      </c>
      <c r="BW92" s="250">
        <v>7.9861111111111105E-2</v>
      </c>
      <c r="BX92" s="2" t="s">
        <v>665</v>
      </c>
      <c r="BY92" s="250">
        <v>5.2083333333333336E-2</v>
      </c>
      <c r="BZ92" s="267" t="s">
        <v>448</v>
      </c>
      <c r="CA92" s="238">
        <v>8.6805555555555552E-2</v>
      </c>
      <c r="CB92" s="267" t="s">
        <v>453</v>
      </c>
      <c r="CC92" s="238">
        <v>4.5138888888888888E-2</v>
      </c>
      <c r="CD92" s="267" t="s">
        <v>603</v>
      </c>
      <c r="CE92" s="238">
        <v>0.18055555555555555</v>
      </c>
      <c r="CF92" s="267" t="s">
        <v>581</v>
      </c>
      <c r="CG92" s="238">
        <v>6.25E-2</v>
      </c>
      <c r="CH92" s="2" t="s">
        <v>581</v>
      </c>
      <c r="CI92" s="250">
        <v>6.25E-2</v>
      </c>
      <c r="CJ92" s="267" t="s">
        <v>453</v>
      </c>
      <c r="CK92" s="238">
        <v>4.5138888888888888E-2</v>
      </c>
      <c r="CL92" s="2" t="s">
        <v>567</v>
      </c>
      <c r="CM92" s="250">
        <v>9.7222222222222224E-2</v>
      </c>
      <c r="CN92" s="251" t="str">
        <f t="shared" si="24"/>
        <v>MEL-MCY</v>
      </c>
      <c r="CO92" s="252">
        <f t="shared" si="25"/>
        <v>9.7222222222222224E-2</v>
      </c>
      <c r="CP92" s="2" t="s">
        <v>451</v>
      </c>
      <c r="CQ92" s="250">
        <v>5.2083333333333336E-2</v>
      </c>
      <c r="CR92" s="267" t="s">
        <v>451</v>
      </c>
      <c r="CS92" s="238">
        <v>5.2083333333333336E-2</v>
      </c>
      <c r="CT92" s="2" t="s">
        <v>681</v>
      </c>
      <c r="CU92" s="250">
        <v>0.125</v>
      </c>
      <c r="CV92" s="2" t="s">
        <v>681</v>
      </c>
      <c r="CW92" s="250">
        <v>0.125</v>
      </c>
      <c r="CX92" s="267" t="s">
        <v>681</v>
      </c>
      <c r="CY92" s="238">
        <v>0.125</v>
      </c>
      <c r="CZ92" s="267" t="s">
        <v>453</v>
      </c>
      <c r="DA92" s="238">
        <v>4.5138888888888888E-2</v>
      </c>
      <c r="DB92" s="2" t="s">
        <v>596</v>
      </c>
      <c r="DC92" s="250">
        <v>0.19097222222222221</v>
      </c>
      <c r="DD92" s="267" t="s">
        <v>453</v>
      </c>
      <c r="DE92" s="238">
        <v>4.5138888888888888E-2</v>
      </c>
      <c r="DF92" s="2" t="s">
        <v>455</v>
      </c>
      <c r="DG92" s="250">
        <v>5.9027777777777776E-2</v>
      </c>
      <c r="DH92" s="2" t="s">
        <v>443</v>
      </c>
      <c r="DI92" s="250">
        <v>0.1423611111111111</v>
      </c>
      <c r="DJ92" s="2" t="s">
        <v>478</v>
      </c>
      <c r="DK92" s="250">
        <v>9.0277777777777776E-2</v>
      </c>
      <c r="DL92" s="350" t="s">
        <v>596</v>
      </c>
      <c r="DM92" s="351">
        <v>0.19444444444444445</v>
      </c>
      <c r="DN92" s="348" t="s">
        <v>455</v>
      </c>
      <c r="DO92" s="349">
        <v>5.9027777777777776E-2</v>
      </c>
      <c r="DP92" s="251" t="str">
        <f t="shared" si="26"/>
        <v>MEL-ADL</v>
      </c>
      <c r="DQ92" s="252">
        <f t="shared" si="27"/>
        <v>5.9027777777777776E-2</v>
      </c>
      <c r="DR92" s="251" t="str">
        <f t="shared" si="28"/>
        <v>MEL-ADL</v>
      </c>
      <c r="DS92" s="252">
        <f t="shared" si="29"/>
        <v>5.9027777777777776E-2</v>
      </c>
      <c r="DT92" s="251" t="str">
        <f t="shared" si="30"/>
        <v>MEL-ADL</v>
      </c>
      <c r="DU92" s="252">
        <f t="shared" si="31"/>
        <v>5.9027777777777776E-2</v>
      </c>
      <c r="DV92" s="251" t="str">
        <f t="shared" si="32"/>
        <v>MEL-ADL</v>
      </c>
      <c r="DW92" s="252">
        <f t="shared" si="33"/>
        <v>5.9027777777777776E-2</v>
      </c>
      <c r="DX92" s="251" t="str">
        <f t="shared" si="34"/>
        <v>MEL-ADL</v>
      </c>
      <c r="DY92" s="252">
        <f t="shared" si="35"/>
        <v>5.9027777777777776E-2</v>
      </c>
      <c r="DZ92" s="251" t="str">
        <f t="shared" si="36"/>
        <v>MEL-ADL</v>
      </c>
      <c r="EA92" s="252">
        <f t="shared" si="37"/>
        <v>5.9027777777777776E-2</v>
      </c>
      <c r="EB92" s="251" t="str">
        <f t="shared" si="38"/>
        <v>MEL-ADL</v>
      </c>
      <c r="EC92" s="252">
        <f t="shared" si="39"/>
        <v>5.9027777777777776E-2</v>
      </c>
    </row>
    <row r="93" spans="37:133">
      <c r="AK93" s="3">
        <v>6.1111111111111102E-2</v>
      </c>
      <c r="AL93" s="3">
        <v>0.30555555555555602</v>
      </c>
      <c r="AM93" s="224">
        <v>6.1111111111111102E-2</v>
      </c>
      <c r="AN93" s="224">
        <v>0.30555555555555602</v>
      </c>
      <c r="AO93" s="72"/>
      <c r="AQ93" s="3">
        <v>0.36805555555555602</v>
      </c>
      <c r="AR93" s="3">
        <v>0.12361111111111101</v>
      </c>
      <c r="AS93" s="3">
        <v>0.33680555555555503</v>
      </c>
      <c r="AT93" s="3">
        <v>8.1944444444444806E-2</v>
      </c>
      <c r="AU93" s="3">
        <v>6.1111111111111102E-2</v>
      </c>
      <c r="AV93" s="72"/>
      <c r="AW93" s="72"/>
      <c r="BA93" s="2" t="s">
        <v>95</v>
      </c>
      <c r="BB93" s="15" t="s">
        <v>373</v>
      </c>
      <c r="BC93" s="71">
        <v>0.41666666666666669</v>
      </c>
      <c r="BD93" s="71">
        <v>0.45833333333333331</v>
      </c>
      <c r="BE93" s="2" t="s">
        <v>390</v>
      </c>
      <c r="BF93" s="2" t="s">
        <v>391</v>
      </c>
      <c r="BH93" s="2" t="s">
        <v>471</v>
      </c>
      <c r="BI93" s="250">
        <v>0.1111111111111111</v>
      </c>
      <c r="BJ93" s="2" t="s">
        <v>471</v>
      </c>
      <c r="BK93" s="250">
        <v>0.1111111111111111</v>
      </c>
      <c r="BL93" s="2" t="s">
        <v>471</v>
      </c>
      <c r="BM93" s="250">
        <v>0.1111111111111111</v>
      </c>
      <c r="BN93" s="2" t="s">
        <v>471</v>
      </c>
      <c r="BO93" s="250">
        <v>0.1111111111111111</v>
      </c>
      <c r="BP93" s="2" t="s">
        <v>471</v>
      </c>
      <c r="BQ93" s="250">
        <v>0.1111111111111111</v>
      </c>
      <c r="BR93" s="2" t="s">
        <v>471</v>
      </c>
      <c r="BS93" s="250">
        <v>0.1111111111111111</v>
      </c>
      <c r="BT93" s="2" t="s">
        <v>449</v>
      </c>
      <c r="BU93" s="250">
        <v>9.7222222222222224E-2</v>
      </c>
      <c r="BV93" s="2" t="s">
        <v>649</v>
      </c>
      <c r="BW93" s="250">
        <v>2.0833333333333332E-2</v>
      </c>
      <c r="BX93" s="2" t="s">
        <v>582</v>
      </c>
      <c r="BY93" s="250">
        <v>6.5972222222222224E-2</v>
      </c>
      <c r="BZ93" s="267" t="s">
        <v>580</v>
      </c>
      <c r="CA93" s="238">
        <v>0.17708333333333334</v>
      </c>
      <c r="CB93" s="267" t="s">
        <v>567</v>
      </c>
      <c r="CC93" s="238">
        <v>9.7222222222222224E-2</v>
      </c>
      <c r="CD93" s="267" t="s">
        <v>630</v>
      </c>
      <c r="CE93" s="238">
        <v>0.24305555555555555</v>
      </c>
      <c r="CF93" s="267" t="s">
        <v>448</v>
      </c>
      <c r="CG93" s="238">
        <v>8.6805555555555552E-2</v>
      </c>
      <c r="CH93" s="2" t="s">
        <v>448</v>
      </c>
      <c r="CI93" s="250">
        <v>8.6805555555555552E-2</v>
      </c>
      <c r="CJ93" s="267" t="s">
        <v>567</v>
      </c>
      <c r="CK93" s="238">
        <v>9.7222222222222224E-2</v>
      </c>
      <c r="CL93" s="2" t="s">
        <v>629</v>
      </c>
      <c r="CM93" s="250">
        <v>0.2013888888888889</v>
      </c>
      <c r="CN93" s="251" t="str">
        <f t="shared" si="24"/>
        <v>MEL-NAN</v>
      </c>
      <c r="CO93" s="252">
        <f t="shared" si="25"/>
        <v>0.2013888888888889</v>
      </c>
      <c r="CP93" s="2" t="s">
        <v>681</v>
      </c>
      <c r="CQ93" s="250">
        <v>0.125</v>
      </c>
      <c r="CR93" s="267" t="s">
        <v>681</v>
      </c>
      <c r="CS93" s="238">
        <v>0.125</v>
      </c>
      <c r="CT93" s="2" t="s">
        <v>453</v>
      </c>
      <c r="CU93" s="250">
        <v>4.5138888888888888E-2</v>
      </c>
      <c r="CV93" s="2" t="s">
        <v>453</v>
      </c>
      <c r="CW93" s="250">
        <v>4.5138888888888888E-2</v>
      </c>
      <c r="CX93" s="267" t="s">
        <v>453</v>
      </c>
      <c r="CY93" s="238">
        <v>4.5138888888888888E-2</v>
      </c>
      <c r="CZ93" s="267" t="s">
        <v>567</v>
      </c>
      <c r="DA93" s="238">
        <v>9.7222222222222224E-2</v>
      </c>
      <c r="DB93" s="2" t="s">
        <v>451</v>
      </c>
      <c r="DC93" s="250">
        <v>5.2083333333333336E-2</v>
      </c>
      <c r="DD93" s="267" t="s">
        <v>567</v>
      </c>
      <c r="DE93" s="238">
        <v>9.7222222222222224E-2</v>
      </c>
      <c r="DF93" s="2" t="s">
        <v>836</v>
      </c>
      <c r="DG93" s="250">
        <v>0.1388888888888889</v>
      </c>
      <c r="DH93" s="2" t="s">
        <v>585</v>
      </c>
      <c r="DI93" s="250">
        <v>0.2673611111111111</v>
      </c>
      <c r="DJ93" s="2" t="s">
        <v>565</v>
      </c>
      <c r="DK93" s="250">
        <v>4.5138888888888888E-2</v>
      </c>
      <c r="DL93" s="350" t="s">
        <v>451</v>
      </c>
      <c r="DM93" s="351">
        <v>5.5555555555555552E-2</v>
      </c>
      <c r="DN93" s="348" t="s">
        <v>836</v>
      </c>
      <c r="DO93" s="349">
        <v>0.1388888888888889</v>
      </c>
      <c r="DP93" s="251" t="str">
        <f t="shared" si="26"/>
        <v>MEL-AYQ</v>
      </c>
      <c r="DQ93" s="252">
        <f t="shared" si="27"/>
        <v>0.1388888888888889</v>
      </c>
      <c r="DR93" s="251" t="str">
        <f t="shared" si="28"/>
        <v>MEL-AYQ</v>
      </c>
      <c r="DS93" s="252">
        <f t="shared" si="29"/>
        <v>0.1388888888888889</v>
      </c>
      <c r="DT93" s="251" t="str">
        <f t="shared" si="30"/>
        <v>MEL-AYQ</v>
      </c>
      <c r="DU93" s="252">
        <f t="shared" si="31"/>
        <v>0.1388888888888889</v>
      </c>
      <c r="DV93" s="251" t="str">
        <f t="shared" si="32"/>
        <v>MEL-AYQ</v>
      </c>
      <c r="DW93" s="252">
        <f t="shared" si="33"/>
        <v>0.1388888888888889</v>
      </c>
      <c r="DX93" s="251" t="str">
        <f t="shared" si="34"/>
        <v>MEL-AYQ</v>
      </c>
      <c r="DY93" s="252">
        <f t="shared" si="35"/>
        <v>0.1388888888888889</v>
      </c>
      <c r="DZ93" s="251" t="str">
        <f t="shared" si="36"/>
        <v>MEL-AYQ</v>
      </c>
      <c r="EA93" s="252">
        <f t="shared" si="37"/>
        <v>0.1388888888888889</v>
      </c>
      <c r="EB93" s="251" t="str">
        <f t="shared" si="38"/>
        <v>MEL-AYQ</v>
      </c>
      <c r="EC93" s="252">
        <f t="shared" si="39"/>
        <v>0.1388888888888889</v>
      </c>
    </row>
    <row r="94" spans="37:133">
      <c r="AK94" s="3">
        <v>6.18055555555556E-2</v>
      </c>
      <c r="AL94" s="3">
        <v>0.30902777777777801</v>
      </c>
      <c r="AM94" s="224">
        <v>6.18055555555556E-2</v>
      </c>
      <c r="AN94" s="224">
        <v>0.30902777777777801</v>
      </c>
      <c r="AO94" s="72"/>
      <c r="AQ94" s="3">
        <v>0.37152777777777801</v>
      </c>
      <c r="AR94" s="3">
        <v>0.124305555555555</v>
      </c>
      <c r="AS94" s="3">
        <v>0.34027777777777701</v>
      </c>
      <c r="AT94" s="3">
        <v>8.2638888888889303E-2</v>
      </c>
      <c r="AU94" s="3">
        <v>6.18055555555556E-2</v>
      </c>
      <c r="AV94" s="72"/>
      <c r="AW94" s="72"/>
      <c r="BA94" s="2" t="s">
        <v>39</v>
      </c>
      <c r="BB94" s="15" t="s">
        <v>353</v>
      </c>
      <c r="BC94" s="71"/>
      <c r="BD94" s="71"/>
      <c r="BE94" s="15"/>
      <c r="BF94" s="15"/>
      <c r="BH94" s="2" t="s">
        <v>616</v>
      </c>
      <c r="BI94" s="250">
        <v>6.9444444444444448E-2</v>
      </c>
      <c r="BJ94" s="2" t="s">
        <v>616</v>
      </c>
      <c r="BK94" s="250">
        <v>6.9444444444444448E-2</v>
      </c>
      <c r="BL94" s="2" t="s">
        <v>616</v>
      </c>
      <c r="BM94" s="250">
        <v>6.9444444444444448E-2</v>
      </c>
      <c r="BN94" s="2" t="s">
        <v>616</v>
      </c>
      <c r="BO94" s="250">
        <v>6.9444444444444448E-2</v>
      </c>
      <c r="BP94" s="2" t="s">
        <v>616</v>
      </c>
      <c r="BQ94" s="250">
        <v>6.9444444444444448E-2</v>
      </c>
      <c r="BR94" s="2" t="s">
        <v>616</v>
      </c>
      <c r="BS94" s="250">
        <v>6.9444444444444448E-2</v>
      </c>
      <c r="BT94" s="2" t="s">
        <v>477</v>
      </c>
      <c r="BU94" s="250">
        <v>6.25E-2</v>
      </c>
      <c r="BV94" s="2" t="s">
        <v>471</v>
      </c>
      <c r="BW94" s="250">
        <v>0.1111111111111111</v>
      </c>
      <c r="BX94" s="2" t="s">
        <v>645</v>
      </c>
      <c r="BY94" s="250">
        <v>8.3333333333333329E-2</v>
      </c>
      <c r="BZ94" s="267" t="s">
        <v>445</v>
      </c>
      <c r="CA94" s="238">
        <v>5.9027777777777776E-2</v>
      </c>
      <c r="CB94" s="267" t="s">
        <v>629</v>
      </c>
      <c r="CC94" s="238">
        <v>0.2013888888888889</v>
      </c>
      <c r="CD94" s="267" t="s">
        <v>582</v>
      </c>
      <c r="CE94" s="238">
        <v>6.5972222222222224E-2</v>
      </c>
      <c r="CF94" s="267" t="s">
        <v>580</v>
      </c>
      <c r="CG94" s="238">
        <v>0.18402777777777779</v>
      </c>
      <c r="CH94" s="2" t="s">
        <v>580</v>
      </c>
      <c r="CI94" s="250">
        <v>0.18402777777777779</v>
      </c>
      <c r="CJ94" s="267" t="s">
        <v>629</v>
      </c>
      <c r="CK94" s="238">
        <v>0.2013888888888889</v>
      </c>
      <c r="CL94" s="2" t="s">
        <v>581</v>
      </c>
      <c r="CM94" s="250">
        <v>6.25E-2</v>
      </c>
      <c r="CN94" s="251" t="str">
        <f t="shared" si="24"/>
        <v>MEL-NTL</v>
      </c>
      <c r="CO94" s="252">
        <f t="shared" si="25"/>
        <v>6.25E-2</v>
      </c>
      <c r="CP94" s="2" t="s">
        <v>453</v>
      </c>
      <c r="CQ94" s="250">
        <v>4.5138888888888888E-2</v>
      </c>
      <c r="CR94" s="267" t="s">
        <v>453</v>
      </c>
      <c r="CS94" s="238">
        <v>4.5138888888888888E-2</v>
      </c>
      <c r="CT94" s="2" t="s">
        <v>567</v>
      </c>
      <c r="CU94" s="250">
        <v>9.7222222222222224E-2</v>
      </c>
      <c r="CV94" s="2" t="s">
        <v>567</v>
      </c>
      <c r="CW94" s="250">
        <v>9.7222222222222224E-2</v>
      </c>
      <c r="CX94" s="267" t="s">
        <v>567</v>
      </c>
      <c r="CY94" s="238">
        <v>9.7222222222222224E-2</v>
      </c>
      <c r="CZ94" s="267" t="s">
        <v>629</v>
      </c>
      <c r="DA94" s="238">
        <v>0.20833333333333334</v>
      </c>
      <c r="DB94" s="2" t="s">
        <v>681</v>
      </c>
      <c r="DC94" s="250">
        <v>0.13194444444444445</v>
      </c>
      <c r="DD94" s="267" t="s">
        <v>629</v>
      </c>
      <c r="DE94" s="238">
        <v>0.2013888888888889</v>
      </c>
      <c r="DF94" s="2" t="s">
        <v>478</v>
      </c>
      <c r="DG94" s="250">
        <v>9.0277777777777776E-2</v>
      </c>
      <c r="DH94" s="2" t="s">
        <v>596</v>
      </c>
      <c r="DI94" s="250">
        <v>0.19444444444444445</v>
      </c>
      <c r="DJ94" s="2" t="s">
        <v>443</v>
      </c>
      <c r="DK94" s="250">
        <v>0.1423611111111111</v>
      </c>
      <c r="DL94" s="350" t="s">
        <v>681</v>
      </c>
      <c r="DM94" s="351">
        <v>0.13194444444444445</v>
      </c>
      <c r="DN94" s="348" t="s">
        <v>478</v>
      </c>
      <c r="DO94" s="349">
        <v>9.0277777777777776E-2</v>
      </c>
      <c r="DP94" s="251" t="str">
        <f t="shared" si="26"/>
        <v>MEL-BNE</v>
      </c>
      <c r="DQ94" s="252">
        <f t="shared" si="27"/>
        <v>9.0277777777777776E-2</v>
      </c>
      <c r="DR94" s="251" t="str">
        <f t="shared" si="28"/>
        <v>MEL-BNE</v>
      </c>
      <c r="DS94" s="252">
        <f t="shared" si="29"/>
        <v>9.0277777777777776E-2</v>
      </c>
      <c r="DT94" s="251" t="str">
        <f t="shared" si="30"/>
        <v>MEL-BNE</v>
      </c>
      <c r="DU94" s="252">
        <f t="shared" si="31"/>
        <v>9.0277777777777776E-2</v>
      </c>
      <c r="DV94" s="251" t="str">
        <f t="shared" si="32"/>
        <v>MEL-BNE</v>
      </c>
      <c r="DW94" s="252">
        <f t="shared" si="33"/>
        <v>9.0277777777777776E-2</v>
      </c>
      <c r="DX94" s="251" t="str">
        <f t="shared" si="34"/>
        <v>MEL-BNE</v>
      </c>
      <c r="DY94" s="252">
        <f t="shared" si="35"/>
        <v>9.0277777777777776E-2</v>
      </c>
      <c r="DZ94" s="251" t="str">
        <f t="shared" si="36"/>
        <v>MEL-BNE</v>
      </c>
      <c r="EA94" s="252">
        <f t="shared" si="37"/>
        <v>9.0277777777777776E-2</v>
      </c>
      <c r="EB94" s="251" t="str">
        <f t="shared" si="38"/>
        <v>MEL-BNE</v>
      </c>
      <c r="EC94" s="252">
        <f t="shared" si="39"/>
        <v>9.0277777777777776E-2</v>
      </c>
    </row>
    <row r="95" spans="37:133">
      <c r="AK95" s="3">
        <v>6.25E-2</v>
      </c>
      <c r="AL95" s="3">
        <v>0.3125</v>
      </c>
      <c r="AM95" s="224">
        <v>6.25E-2</v>
      </c>
      <c r="AN95" s="224">
        <v>0.3125</v>
      </c>
      <c r="AO95" s="72"/>
      <c r="AQ95" s="3">
        <v>0.375</v>
      </c>
      <c r="AR95" s="3">
        <v>0.125</v>
      </c>
      <c r="AS95" s="3">
        <v>0.343749999999999</v>
      </c>
      <c r="AT95" s="3">
        <v>8.3333333333333703E-2</v>
      </c>
      <c r="AU95" s="3">
        <v>6.25E-2</v>
      </c>
      <c r="AV95" s="72"/>
      <c r="AW95" s="72"/>
      <c r="BA95" s="2" t="s">
        <v>18</v>
      </c>
      <c r="BB95" s="15" t="s">
        <v>369</v>
      </c>
      <c r="BC95" s="71"/>
      <c r="BD95" s="71"/>
      <c r="BE95" s="15"/>
      <c r="BF95" s="15"/>
      <c r="BH95" s="2" t="s">
        <v>449</v>
      </c>
      <c r="BI95" s="250">
        <v>9.7222222222222224E-2</v>
      </c>
      <c r="BJ95" s="2" t="s">
        <v>449</v>
      </c>
      <c r="BK95" s="250">
        <v>9.7222222222222224E-2</v>
      </c>
      <c r="BL95" s="2" t="s">
        <v>449</v>
      </c>
      <c r="BM95" s="250">
        <v>9.7222222222222224E-2</v>
      </c>
      <c r="BN95" s="2" t="s">
        <v>449</v>
      </c>
      <c r="BO95" s="250">
        <v>9.7222222222222224E-2</v>
      </c>
      <c r="BP95" s="2" t="s">
        <v>449</v>
      </c>
      <c r="BQ95" s="250">
        <v>9.7222222222222224E-2</v>
      </c>
      <c r="BR95" s="2" t="s">
        <v>449</v>
      </c>
      <c r="BS95" s="250">
        <v>9.7222222222222224E-2</v>
      </c>
      <c r="BT95" s="2" t="s">
        <v>595</v>
      </c>
      <c r="BU95" s="250">
        <v>0.11805555555555555</v>
      </c>
      <c r="BV95" s="2" t="s">
        <v>616</v>
      </c>
      <c r="BW95" s="250">
        <v>6.9444444444444448E-2</v>
      </c>
      <c r="BX95" s="2" t="s">
        <v>612</v>
      </c>
      <c r="BY95" s="250">
        <v>7.6388888888888895E-2</v>
      </c>
      <c r="BZ95" s="267" t="s">
        <v>619</v>
      </c>
      <c r="CA95" s="238">
        <v>0.13194444444444445</v>
      </c>
      <c r="CB95" s="267" t="s">
        <v>581</v>
      </c>
      <c r="CC95" s="238">
        <v>6.25E-2</v>
      </c>
      <c r="CD95" s="267" t="s">
        <v>645</v>
      </c>
      <c r="CE95" s="238">
        <v>8.3333333333333329E-2</v>
      </c>
      <c r="CF95" s="267" t="s">
        <v>445</v>
      </c>
      <c r="CG95" s="238">
        <v>5.9027777777777776E-2</v>
      </c>
      <c r="CH95" s="2" t="s">
        <v>445</v>
      </c>
      <c r="CI95" s="250">
        <v>5.9027777777777776E-2</v>
      </c>
      <c r="CJ95" s="267" t="s">
        <v>581</v>
      </c>
      <c r="CK95" s="238">
        <v>6.25E-2</v>
      </c>
      <c r="CL95" s="2" t="s">
        <v>448</v>
      </c>
      <c r="CM95" s="250">
        <v>8.6805555555555552E-2</v>
      </c>
      <c r="CN95" s="251" t="str">
        <f t="shared" si="24"/>
        <v>MEL-OOL</v>
      </c>
      <c r="CO95" s="252">
        <f t="shared" si="25"/>
        <v>8.6805555555555552E-2</v>
      </c>
      <c r="CP95" s="2" t="s">
        <v>567</v>
      </c>
      <c r="CQ95" s="250">
        <v>9.7222222222222224E-2</v>
      </c>
      <c r="CR95" s="267" t="s">
        <v>567</v>
      </c>
      <c r="CS95" s="238">
        <v>9.7222222222222224E-2</v>
      </c>
      <c r="CT95" s="2" t="s">
        <v>629</v>
      </c>
      <c r="CU95" s="250">
        <v>0.20833333333333334</v>
      </c>
      <c r="CV95" s="2" t="s">
        <v>629</v>
      </c>
      <c r="CW95" s="250">
        <v>0.20833333333333334</v>
      </c>
      <c r="CX95" s="267" t="s">
        <v>629</v>
      </c>
      <c r="CY95" s="238">
        <v>0.20833333333333334</v>
      </c>
      <c r="CZ95" s="267" t="s">
        <v>581</v>
      </c>
      <c r="DA95" s="238">
        <v>6.25E-2</v>
      </c>
      <c r="DB95" s="2" t="s">
        <v>453</v>
      </c>
      <c r="DC95" s="250">
        <v>4.5138888888888888E-2</v>
      </c>
      <c r="DD95" s="267" t="s">
        <v>581</v>
      </c>
      <c r="DE95" s="238">
        <v>6.25E-2</v>
      </c>
      <c r="DF95" s="2" t="s">
        <v>565</v>
      </c>
      <c r="DG95" s="250">
        <v>4.5138888888888888E-2</v>
      </c>
      <c r="DH95" s="2" t="s">
        <v>451</v>
      </c>
      <c r="DI95" s="250">
        <v>5.5555555555555552E-2</v>
      </c>
      <c r="DJ95" s="2" t="s">
        <v>585</v>
      </c>
      <c r="DK95" s="250">
        <v>0.2673611111111111</v>
      </c>
      <c r="DL95" s="350" t="s">
        <v>453</v>
      </c>
      <c r="DM95" s="351">
        <v>4.8611111111111112E-2</v>
      </c>
      <c r="DN95" s="348" t="s">
        <v>565</v>
      </c>
      <c r="DO95" s="349">
        <v>4.5138888888888888E-2</v>
      </c>
      <c r="DP95" s="251" t="str">
        <f t="shared" si="26"/>
        <v>MEL-CBR</v>
      </c>
      <c r="DQ95" s="252">
        <f t="shared" si="27"/>
        <v>4.5138888888888888E-2</v>
      </c>
      <c r="DR95" s="251" t="str">
        <f t="shared" si="28"/>
        <v>MEL-CBR</v>
      </c>
      <c r="DS95" s="252">
        <f t="shared" si="29"/>
        <v>4.5138888888888888E-2</v>
      </c>
      <c r="DT95" s="251" t="str">
        <f t="shared" si="30"/>
        <v>MEL-CBR</v>
      </c>
      <c r="DU95" s="252">
        <f t="shared" si="31"/>
        <v>4.5138888888888888E-2</v>
      </c>
      <c r="DV95" s="251" t="str">
        <f t="shared" si="32"/>
        <v>MEL-CBR</v>
      </c>
      <c r="DW95" s="252">
        <f t="shared" si="33"/>
        <v>4.5138888888888888E-2</v>
      </c>
      <c r="DX95" s="251" t="str">
        <f t="shared" si="34"/>
        <v>MEL-CBR</v>
      </c>
      <c r="DY95" s="252">
        <f t="shared" si="35"/>
        <v>4.5138888888888888E-2</v>
      </c>
      <c r="DZ95" s="251" t="str">
        <f t="shared" si="36"/>
        <v>MEL-CBR</v>
      </c>
      <c r="EA95" s="252">
        <f t="shared" si="37"/>
        <v>4.5138888888888888E-2</v>
      </c>
      <c r="EB95" s="251" t="str">
        <f t="shared" si="38"/>
        <v>MEL-CBR</v>
      </c>
      <c r="EC95" s="252">
        <f t="shared" si="39"/>
        <v>4.5138888888888888E-2</v>
      </c>
    </row>
    <row r="96" spans="37:133">
      <c r="AK96" s="3">
        <v>6.31944444444444E-2</v>
      </c>
      <c r="AL96" s="3">
        <v>0.31597222222222199</v>
      </c>
      <c r="AM96" s="224">
        <v>6.31944444444444E-2</v>
      </c>
      <c r="AN96" s="224">
        <v>0.31597222222222199</v>
      </c>
      <c r="AO96" s="72"/>
      <c r="AQ96" s="3">
        <v>0.37847222222222199</v>
      </c>
      <c r="AR96" s="3">
        <v>0.125694444444444</v>
      </c>
      <c r="AT96" s="3">
        <v>8.4027777777778201E-2</v>
      </c>
      <c r="AU96" s="3">
        <v>6.31944444444444E-2</v>
      </c>
      <c r="AV96" s="72"/>
      <c r="AW96" s="72"/>
      <c r="BA96" s="2"/>
      <c r="BB96" s="15"/>
      <c r="BC96" s="71"/>
      <c r="BD96" s="71"/>
      <c r="BE96" s="15"/>
      <c r="BF96" s="15"/>
      <c r="BH96" s="2" t="s">
        <v>477</v>
      </c>
      <c r="BI96" s="250">
        <v>6.25E-2</v>
      </c>
      <c r="BJ96" s="2" t="s">
        <v>477</v>
      </c>
      <c r="BK96" s="250">
        <v>6.25E-2</v>
      </c>
      <c r="BL96" s="2" t="s">
        <v>477</v>
      </c>
      <c r="BM96" s="250">
        <v>6.25E-2</v>
      </c>
      <c r="BN96" s="2" t="s">
        <v>477</v>
      </c>
      <c r="BO96" s="250">
        <v>6.25E-2</v>
      </c>
      <c r="BP96" s="2" t="s">
        <v>477</v>
      </c>
      <c r="BQ96" s="250">
        <v>6.25E-2</v>
      </c>
      <c r="BR96" s="2" t="s">
        <v>477</v>
      </c>
      <c r="BS96" s="250">
        <v>6.25E-2</v>
      </c>
      <c r="BT96" s="2" t="s">
        <v>625</v>
      </c>
      <c r="BU96" s="250">
        <v>0.1111111111111111</v>
      </c>
      <c r="BV96" s="2" t="s">
        <v>449</v>
      </c>
      <c r="BW96" s="250">
        <v>9.7222222222222224E-2</v>
      </c>
      <c r="BX96" s="2" t="s">
        <v>636</v>
      </c>
      <c r="BY96" s="250">
        <v>7.9861111111111105E-2</v>
      </c>
      <c r="BZ96" s="267" t="s">
        <v>608</v>
      </c>
      <c r="CA96" s="238">
        <v>6.25E-2</v>
      </c>
      <c r="CB96" s="267" t="s">
        <v>448</v>
      </c>
      <c r="CC96" s="238">
        <v>8.6805555555555552E-2</v>
      </c>
      <c r="CD96" s="267" t="s">
        <v>688</v>
      </c>
      <c r="CE96" s="238">
        <v>5.9027777777777776E-2</v>
      </c>
      <c r="CF96" s="267" t="s">
        <v>619</v>
      </c>
      <c r="CG96" s="238">
        <v>0.13194444444444445</v>
      </c>
      <c r="CH96" s="2" t="s">
        <v>619</v>
      </c>
      <c r="CI96" s="250">
        <v>0.13194444444444445</v>
      </c>
      <c r="CJ96" s="267" t="s">
        <v>448</v>
      </c>
      <c r="CK96" s="238">
        <v>8.6805555555555552E-2</v>
      </c>
      <c r="CL96" s="2" t="s">
        <v>580</v>
      </c>
      <c r="CM96" s="250">
        <v>0.18402777777777779</v>
      </c>
      <c r="CN96" s="251" t="str">
        <f t="shared" si="24"/>
        <v>MEL-PER</v>
      </c>
      <c r="CO96" s="252">
        <f t="shared" si="25"/>
        <v>0.18402777777777779</v>
      </c>
      <c r="CP96" s="2" t="s">
        <v>629</v>
      </c>
      <c r="CQ96" s="250">
        <v>0.20833333333333334</v>
      </c>
      <c r="CR96" s="267" t="s">
        <v>629</v>
      </c>
      <c r="CS96" s="238">
        <v>0.20833333333333334</v>
      </c>
      <c r="CT96" s="2" t="s">
        <v>581</v>
      </c>
      <c r="CU96" s="250">
        <v>6.25E-2</v>
      </c>
      <c r="CV96" s="2" t="s">
        <v>581</v>
      </c>
      <c r="CW96" s="250">
        <v>6.25E-2</v>
      </c>
      <c r="CX96" s="267" t="s">
        <v>581</v>
      </c>
      <c r="CY96" s="238">
        <v>6.25E-2</v>
      </c>
      <c r="CZ96" s="267" t="s">
        <v>448</v>
      </c>
      <c r="DA96" s="238">
        <v>8.6805555555555552E-2</v>
      </c>
      <c r="DB96" s="2" t="s">
        <v>567</v>
      </c>
      <c r="DC96" s="250">
        <v>9.7222222222222224E-2</v>
      </c>
      <c r="DD96" s="267" t="s">
        <v>448</v>
      </c>
      <c r="DE96" s="238">
        <v>8.6805555555555552E-2</v>
      </c>
      <c r="DF96" s="2" t="s">
        <v>443</v>
      </c>
      <c r="DG96" s="250">
        <v>0.1423611111111111</v>
      </c>
      <c r="DH96" s="2" t="s">
        <v>681</v>
      </c>
      <c r="DI96" s="250">
        <v>0.13194444444444445</v>
      </c>
      <c r="DJ96" s="2" t="s">
        <v>596</v>
      </c>
      <c r="DK96" s="250">
        <v>0.19097222222222221</v>
      </c>
      <c r="DL96" s="350" t="s">
        <v>567</v>
      </c>
      <c r="DM96" s="351">
        <v>9.7222222222222224E-2</v>
      </c>
      <c r="DN96" s="348" t="s">
        <v>443</v>
      </c>
      <c r="DO96" s="349">
        <v>0.1423611111111111</v>
      </c>
      <c r="DP96" s="251" t="str">
        <f t="shared" si="26"/>
        <v>MEL-CNS</v>
      </c>
      <c r="DQ96" s="252">
        <f t="shared" si="27"/>
        <v>0.1423611111111111</v>
      </c>
      <c r="DR96" s="251" t="str">
        <f t="shared" si="28"/>
        <v>MEL-CNS</v>
      </c>
      <c r="DS96" s="252">
        <f t="shared" si="29"/>
        <v>0.1423611111111111</v>
      </c>
      <c r="DT96" s="251" t="str">
        <f t="shared" si="30"/>
        <v>MEL-CNS</v>
      </c>
      <c r="DU96" s="252">
        <f t="shared" si="31"/>
        <v>0.1423611111111111</v>
      </c>
      <c r="DV96" s="251" t="str">
        <f t="shared" si="32"/>
        <v>MEL-CNS</v>
      </c>
      <c r="DW96" s="252">
        <f t="shared" si="33"/>
        <v>0.1423611111111111</v>
      </c>
      <c r="DX96" s="251" t="str">
        <f t="shared" si="34"/>
        <v>MEL-CNS</v>
      </c>
      <c r="DY96" s="252">
        <f t="shared" si="35"/>
        <v>0.1423611111111111</v>
      </c>
      <c r="DZ96" s="251" t="str">
        <f t="shared" si="36"/>
        <v>MEL-CNS</v>
      </c>
      <c r="EA96" s="252">
        <f t="shared" si="37"/>
        <v>0.1423611111111111</v>
      </c>
      <c r="EB96" s="251" t="str">
        <f t="shared" si="38"/>
        <v>MEL-CNS</v>
      </c>
      <c r="EC96" s="252">
        <f t="shared" si="39"/>
        <v>0.1423611111111111</v>
      </c>
    </row>
    <row r="97" spans="37:133">
      <c r="AK97" s="3">
        <v>6.3888888888888898E-2</v>
      </c>
      <c r="AL97" s="3">
        <v>0.31944444444444398</v>
      </c>
      <c r="AM97" s="224">
        <v>6.3888888888888898E-2</v>
      </c>
      <c r="AN97" s="224">
        <v>0.31944444444444398</v>
      </c>
      <c r="AO97" s="72"/>
      <c r="AQ97" s="3">
        <v>0.38194444444444497</v>
      </c>
      <c r="AR97" s="3">
        <v>0.12638888888888899</v>
      </c>
      <c r="AT97" s="3">
        <v>8.4722222222222601E-2</v>
      </c>
      <c r="AU97" s="3">
        <v>6.3888888888888898E-2</v>
      </c>
      <c r="AV97" s="72"/>
      <c r="AW97" s="72"/>
      <c r="BA97" s="2"/>
      <c r="BB97" s="15"/>
      <c r="BC97" s="71"/>
      <c r="BD97" s="71"/>
      <c r="BE97" s="15"/>
      <c r="BF97" s="15"/>
      <c r="BH97" s="2" t="s">
        <v>595</v>
      </c>
      <c r="BI97" s="250">
        <v>0.11805555555555555</v>
      </c>
      <c r="BJ97" s="2" t="s">
        <v>595</v>
      </c>
      <c r="BK97" s="250">
        <v>0.11805555555555555</v>
      </c>
      <c r="BL97" s="2" t="s">
        <v>595</v>
      </c>
      <c r="BM97" s="250">
        <v>0.11805555555555555</v>
      </c>
      <c r="BN97" s="2" t="s">
        <v>595</v>
      </c>
      <c r="BO97" s="250">
        <v>0.11805555555555555</v>
      </c>
      <c r="BP97" s="2" t="s">
        <v>595</v>
      </c>
      <c r="BQ97" s="250">
        <v>0.11805555555555555</v>
      </c>
      <c r="BR97" s="2" t="s">
        <v>595</v>
      </c>
      <c r="BS97" s="250">
        <v>0.11805555555555555</v>
      </c>
      <c r="BT97" s="2" t="s">
        <v>604</v>
      </c>
      <c r="BU97" s="250">
        <v>0.19444444444444445</v>
      </c>
      <c r="BV97" s="2" t="s">
        <v>477</v>
      </c>
      <c r="BW97" s="250">
        <v>6.25E-2</v>
      </c>
      <c r="BX97" s="2" t="s">
        <v>649</v>
      </c>
      <c r="BY97" s="250">
        <v>2.0833333333333332E-2</v>
      </c>
      <c r="BZ97" s="267" t="s">
        <v>603</v>
      </c>
      <c r="CA97" s="238">
        <v>0.1701388888888889</v>
      </c>
      <c r="CB97" s="267" t="s">
        <v>580</v>
      </c>
      <c r="CC97" s="238">
        <v>0.18402777777777779</v>
      </c>
      <c r="CD97" s="267" t="s">
        <v>612</v>
      </c>
      <c r="CE97" s="238">
        <v>7.6388888888888895E-2</v>
      </c>
      <c r="CF97" s="267" t="s">
        <v>608</v>
      </c>
      <c r="CG97" s="238">
        <v>6.25E-2</v>
      </c>
      <c r="CH97" s="2" t="s">
        <v>608</v>
      </c>
      <c r="CI97" s="250">
        <v>6.25E-2</v>
      </c>
      <c r="CJ97" s="267" t="s">
        <v>580</v>
      </c>
      <c r="CK97" s="238">
        <v>0.18402777777777779</v>
      </c>
      <c r="CL97" s="2" t="s">
        <v>445</v>
      </c>
      <c r="CM97" s="250">
        <v>5.9027777777777776E-2</v>
      </c>
      <c r="CN97" s="251" t="str">
        <f t="shared" si="24"/>
        <v>MEL-SYD</v>
      </c>
      <c r="CO97" s="252">
        <f t="shared" si="25"/>
        <v>5.9027777777777776E-2</v>
      </c>
      <c r="CP97" s="2" t="s">
        <v>581</v>
      </c>
      <c r="CQ97" s="250">
        <v>6.25E-2</v>
      </c>
      <c r="CR97" s="267" t="s">
        <v>581</v>
      </c>
      <c r="CS97" s="238">
        <v>6.25E-2</v>
      </c>
      <c r="CT97" s="2" t="s">
        <v>448</v>
      </c>
      <c r="CU97" s="250">
        <v>8.6805555555555552E-2</v>
      </c>
      <c r="CV97" s="2" t="s">
        <v>448</v>
      </c>
      <c r="CW97" s="250">
        <v>8.6805555555555552E-2</v>
      </c>
      <c r="CX97" s="267" t="s">
        <v>448</v>
      </c>
      <c r="CY97" s="238">
        <v>8.6805555555555552E-2</v>
      </c>
      <c r="CZ97" s="267" t="s">
        <v>580</v>
      </c>
      <c r="DA97" s="238">
        <v>0.17708333333333334</v>
      </c>
      <c r="DB97" s="2" t="s">
        <v>629</v>
      </c>
      <c r="DC97" s="250">
        <v>0.2013888888888889</v>
      </c>
      <c r="DD97" s="267" t="s">
        <v>580</v>
      </c>
      <c r="DE97" s="238">
        <v>0.18402777777777779</v>
      </c>
      <c r="DF97" s="2" t="s">
        <v>585</v>
      </c>
      <c r="DG97" s="250">
        <v>0.2673611111111111</v>
      </c>
      <c r="DH97" s="2" t="s">
        <v>453</v>
      </c>
      <c r="DI97" s="250">
        <v>4.8611111111111112E-2</v>
      </c>
      <c r="DJ97" s="2" t="s">
        <v>451</v>
      </c>
      <c r="DK97" s="250">
        <v>5.2083333333333336E-2</v>
      </c>
      <c r="DL97" s="350" t="s">
        <v>629</v>
      </c>
      <c r="DM97" s="351">
        <v>0.2013888888888889</v>
      </c>
      <c r="DN97" s="348" t="s">
        <v>585</v>
      </c>
      <c r="DO97" s="349">
        <v>0.2673611111111111</v>
      </c>
      <c r="DP97" s="251" t="str">
        <f t="shared" si="26"/>
        <v>MEL-DPS</v>
      </c>
      <c r="DQ97" s="252">
        <f t="shared" si="27"/>
        <v>0.2673611111111111</v>
      </c>
      <c r="DR97" s="251" t="str">
        <f t="shared" si="28"/>
        <v>MEL-DPS</v>
      </c>
      <c r="DS97" s="252">
        <f t="shared" si="29"/>
        <v>0.2673611111111111</v>
      </c>
      <c r="DT97" s="251" t="str">
        <f t="shared" si="30"/>
        <v>MEL-DPS</v>
      </c>
      <c r="DU97" s="252">
        <f t="shared" si="31"/>
        <v>0.2673611111111111</v>
      </c>
      <c r="DV97" s="251" t="str">
        <f t="shared" si="32"/>
        <v>MEL-DPS</v>
      </c>
      <c r="DW97" s="252">
        <f t="shared" si="33"/>
        <v>0.2673611111111111</v>
      </c>
      <c r="DX97" s="251" t="str">
        <f t="shared" si="34"/>
        <v>MEL-DPS</v>
      </c>
      <c r="DY97" s="252">
        <f t="shared" si="35"/>
        <v>0.2673611111111111</v>
      </c>
      <c r="DZ97" s="251" t="str">
        <f t="shared" si="36"/>
        <v>MEL-DPS</v>
      </c>
      <c r="EA97" s="252">
        <f t="shared" si="37"/>
        <v>0.2673611111111111</v>
      </c>
      <c r="EB97" s="251" t="str">
        <f t="shared" si="38"/>
        <v>MEL-DPS</v>
      </c>
      <c r="EC97" s="252">
        <f t="shared" si="39"/>
        <v>0.2673611111111111</v>
      </c>
    </row>
    <row r="98" spans="37:133">
      <c r="AK98" s="3">
        <v>6.4583333333333298E-2</v>
      </c>
      <c r="AL98" s="3">
        <v>0.32291666666666702</v>
      </c>
      <c r="AM98" s="224">
        <v>6.4583333333333298E-2</v>
      </c>
      <c r="AN98" s="224">
        <v>0.32291666666666702</v>
      </c>
      <c r="AO98" s="72"/>
      <c r="AQ98" s="3">
        <v>0.38541666666666702</v>
      </c>
      <c r="AR98" s="3">
        <v>0.12708333333333299</v>
      </c>
      <c r="AT98" s="3">
        <v>8.5416666666667002E-2</v>
      </c>
      <c r="AU98" s="3">
        <v>6.4583333333333298E-2</v>
      </c>
      <c r="AV98" s="72"/>
      <c r="AW98" s="72"/>
      <c r="BA98" s="2"/>
      <c r="BB98" s="15"/>
      <c r="BC98" s="71"/>
      <c r="BD98" s="71"/>
      <c r="BE98" s="15"/>
      <c r="BF98" s="15"/>
      <c r="BH98" s="2" t="s">
        <v>625</v>
      </c>
      <c r="BI98" s="250">
        <v>0.1111111111111111</v>
      </c>
      <c r="BJ98" s="2" t="s">
        <v>625</v>
      </c>
      <c r="BK98" s="250">
        <v>0.1111111111111111</v>
      </c>
      <c r="BL98" s="2" t="s">
        <v>625</v>
      </c>
      <c r="BM98" s="250">
        <v>0.1111111111111111</v>
      </c>
      <c r="BN98" s="2" t="s">
        <v>625</v>
      </c>
      <c r="BO98" s="250">
        <v>0.1111111111111111</v>
      </c>
      <c r="BP98" s="2" t="s">
        <v>625</v>
      </c>
      <c r="BQ98" s="250">
        <v>0.1111111111111111</v>
      </c>
      <c r="BR98" s="2" t="s">
        <v>625</v>
      </c>
      <c r="BS98" s="250">
        <v>0.1111111111111111</v>
      </c>
      <c r="BT98" s="2" t="s">
        <v>617</v>
      </c>
      <c r="BU98" s="250">
        <v>0.19097222222222221</v>
      </c>
      <c r="BV98" s="2" t="s">
        <v>595</v>
      </c>
      <c r="BW98" s="250">
        <v>0.11805555555555555</v>
      </c>
      <c r="BX98" s="2" t="s">
        <v>471</v>
      </c>
      <c r="BY98" s="250">
        <v>0.1111111111111111</v>
      </c>
      <c r="BZ98" s="267" t="s">
        <v>630</v>
      </c>
      <c r="CA98" s="238">
        <v>0.2326388888888889</v>
      </c>
      <c r="CB98" s="267" t="s">
        <v>445</v>
      </c>
      <c r="CC98" s="238">
        <v>5.9027777777777776E-2</v>
      </c>
      <c r="CD98" s="267" t="s">
        <v>713</v>
      </c>
      <c r="CE98" s="238">
        <v>2.0833333333333332E-2</v>
      </c>
      <c r="CF98" s="267" t="s">
        <v>603</v>
      </c>
      <c r="CG98" s="238">
        <v>0.18055555555555555</v>
      </c>
      <c r="CH98" s="2" t="s">
        <v>603</v>
      </c>
      <c r="CI98" s="250">
        <v>0.18055555555555555</v>
      </c>
      <c r="CJ98" s="267" t="s">
        <v>445</v>
      </c>
      <c r="CK98" s="238">
        <v>5.9027777777777776E-2</v>
      </c>
      <c r="CL98" s="2" t="s">
        <v>619</v>
      </c>
      <c r="CM98" s="250">
        <v>0.13194444444444445</v>
      </c>
      <c r="CN98" s="251" t="str">
        <f t="shared" si="24"/>
        <v>MEL-ZQN</v>
      </c>
      <c r="CO98" s="252">
        <f t="shared" si="25"/>
        <v>0.13194444444444445</v>
      </c>
      <c r="CP98" s="2" t="s">
        <v>448</v>
      </c>
      <c r="CQ98" s="250">
        <v>8.6805555555555552E-2</v>
      </c>
      <c r="CR98" s="267" t="s">
        <v>448</v>
      </c>
      <c r="CS98" s="238">
        <v>8.6805555555555552E-2</v>
      </c>
      <c r="CT98" s="2" t="s">
        <v>580</v>
      </c>
      <c r="CU98" s="250">
        <v>0.17708333333333334</v>
      </c>
      <c r="CV98" s="2" t="s">
        <v>580</v>
      </c>
      <c r="CW98" s="250">
        <v>0.17708333333333334</v>
      </c>
      <c r="CX98" s="267" t="s">
        <v>580</v>
      </c>
      <c r="CY98" s="238">
        <v>0.17708333333333334</v>
      </c>
      <c r="CZ98" s="267" t="s">
        <v>445</v>
      </c>
      <c r="DA98" s="238">
        <v>5.9027777777777776E-2</v>
      </c>
      <c r="DB98" s="2" t="s">
        <v>581</v>
      </c>
      <c r="DC98" s="250">
        <v>6.25E-2</v>
      </c>
      <c r="DD98" s="267" t="s">
        <v>445</v>
      </c>
      <c r="DE98" s="238">
        <v>5.9027777777777776E-2</v>
      </c>
      <c r="DF98" s="2" t="s">
        <v>596</v>
      </c>
      <c r="DG98" s="250">
        <v>0.19097222222222221</v>
      </c>
      <c r="DH98" s="2" t="s">
        <v>567</v>
      </c>
      <c r="DI98" s="250">
        <v>9.7222222222222224E-2</v>
      </c>
      <c r="DJ98" s="2" t="s">
        <v>681</v>
      </c>
      <c r="DK98" s="250">
        <v>0.13194444444444445</v>
      </c>
      <c r="DL98" s="350" t="s">
        <v>581</v>
      </c>
      <c r="DM98" s="351">
        <v>6.5972222222222224E-2</v>
      </c>
      <c r="DN98" s="348" t="s">
        <v>596</v>
      </c>
      <c r="DO98" s="349">
        <v>0.19444444444444445</v>
      </c>
      <c r="DP98" s="251" t="str">
        <f t="shared" si="26"/>
        <v>MEL-DRW</v>
      </c>
      <c r="DQ98" s="252">
        <f t="shared" si="27"/>
        <v>0.19444444444444445</v>
      </c>
      <c r="DR98" s="251" t="str">
        <f t="shared" si="28"/>
        <v>MEL-DRW</v>
      </c>
      <c r="DS98" s="252">
        <f t="shared" si="29"/>
        <v>0.19444444444444445</v>
      </c>
      <c r="DT98" s="251" t="str">
        <f t="shared" si="30"/>
        <v>MEL-DRW</v>
      </c>
      <c r="DU98" s="252">
        <f t="shared" si="31"/>
        <v>0.19444444444444445</v>
      </c>
      <c r="DV98" s="251" t="str">
        <f t="shared" si="32"/>
        <v>MEL-DRW</v>
      </c>
      <c r="DW98" s="252">
        <f t="shared" si="33"/>
        <v>0.19444444444444445</v>
      </c>
      <c r="DX98" s="251" t="str">
        <f t="shared" si="34"/>
        <v>MEL-DRW</v>
      </c>
      <c r="DY98" s="252">
        <f t="shared" si="35"/>
        <v>0.19444444444444445</v>
      </c>
      <c r="DZ98" s="251" t="str">
        <f t="shared" si="36"/>
        <v>MEL-DRW</v>
      </c>
      <c r="EA98" s="252">
        <f t="shared" si="37"/>
        <v>0.19444444444444445</v>
      </c>
      <c r="EB98" s="251" t="str">
        <f t="shared" si="38"/>
        <v>MEL-DRW</v>
      </c>
      <c r="EC98" s="252">
        <f t="shared" si="39"/>
        <v>0.19444444444444445</v>
      </c>
    </row>
    <row r="99" spans="37:133">
      <c r="AK99" s="3">
        <v>6.5277777777777796E-2</v>
      </c>
      <c r="AL99" s="3">
        <v>0.32638888888888901</v>
      </c>
      <c r="AM99" s="224">
        <v>6.5277777777777796E-2</v>
      </c>
      <c r="AN99" s="224">
        <v>0.32638888888888901</v>
      </c>
      <c r="AO99" s="72"/>
      <c r="AQ99" s="3">
        <v>0.38888888888888901</v>
      </c>
      <c r="AR99" s="3">
        <v>0.12777777777777699</v>
      </c>
      <c r="AT99" s="3">
        <v>8.6111111111111499E-2</v>
      </c>
      <c r="AU99" s="3">
        <v>6.5277777777777796E-2</v>
      </c>
      <c r="AV99" s="72"/>
      <c r="AW99" s="72"/>
      <c r="BA99" s="2"/>
      <c r="BB99" s="15"/>
      <c r="BC99" s="71"/>
      <c r="BD99" s="71"/>
      <c r="BE99" s="15"/>
      <c r="BF99" s="15"/>
      <c r="BH99" s="2" t="s">
        <v>604</v>
      </c>
      <c r="BI99" s="250">
        <v>0.19444444444444445</v>
      </c>
      <c r="BJ99" s="2" t="s">
        <v>604</v>
      </c>
      <c r="BK99" s="250">
        <v>0.19444444444444445</v>
      </c>
      <c r="BL99" s="2" t="s">
        <v>604</v>
      </c>
      <c r="BM99" s="250">
        <v>0.19444444444444445</v>
      </c>
      <c r="BN99" s="2" t="s">
        <v>604</v>
      </c>
      <c r="BO99" s="250">
        <v>0.19444444444444445</v>
      </c>
      <c r="BP99" s="2" t="s">
        <v>604</v>
      </c>
      <c r="BQ99" s="250">
        <v>0.19444444444444445</v>
      </c>
      <c r="BR99" s="2" t="s">
        <v>604</v>
      </c>
      <c r="BS99" s="250">
        <v>0.19444444444444445</v>
      </c>
      <c r="BT99" s="2" t="s">
        <v>647</v>
      </c>
      <c r="BU99" s="250">
        <v>0.15277777777777779</v>
      </c>
      <c r="BV99" s="2" t="s">
        <v>625</v>
      </c>
      <c r="BW99" s="250">
        <v>0.1111111111111111</v>
      </c>
      <c r="BX99" s="2" t="s">
        <v>616</v>
      </c>
      <c r="BY99" s="250">
        <v>6.9444444444444448E-2</v>
      </c>
      <c r="BZ99" s="267" t="s">
        <v>640</v>
      </c>
      <c r="CA99" s="238">
        <v>0.19791666666666666</v>
      </c>
      <c r="CB99" s="267" t="s">
        <v>619</v>
      </c>
      <c r="CC99" s="238">
        <v>0.13194444444444445</v>
      </c>
      <c r="CD99" s="267" t="s">
        <v>636</v>
      </c>
      <c r="CE99" s="238">
        <v>7.9861111111111105E-2</v>
      </c>
      <c r="CF99" s="267" t="s">
        <v>630</v>
      </c>
      <c r="CG99" s="238">
        <v>0.24305555555555555</v>
      </c>
      <c r="CH99" s="2" t="s">
        <v>630</v>
      </c>
      <c r="CI99" s="250">
        <v>0.24305555555555555</v>
      </c>
      <c r="CJ99" s="267" t="s">
        <v>619</v>
      </c>
      <c r="CK99" s="238">
        <v>0.13194444444444445</v>
      </c>
      <c r="CL99" s="2" t="s">
        <v>608</v>
      </c>
      <c r="CM99" s="250">
        <v>6.25E-2</v>
      </c>
      <c r="CN99" s="251" t="str">
        <f t="shared" si="24"/>
        <v>MKY-BNE</v>
      </c>
      <c r="CO99" s="252">
        <f t="shared" si="25"/>
        <v>6.25E-2</v>
      </c>
      <c r="CP99" s="2" t="s">
        <v>580</v>
      </c>
      <c r="CQ99" s="250">
        <v>0.17708333333333334</v>
      </c>
      <c r="CR99" s="267" t="s">
        <v>580</v>
      </c>
      <c r="CS99" s="238">
        <v>0.17708333333333334</v>
      </c>
      <c r="CT99" s="2" t="s">
        <v>445</v>
      </c>
      <c r="CU99" s="250">
        <v>5.9027777777777776E-2</v>
      </c>
      <c r="CV99" s="2" t="s">
        <v>445</v>
      </c>
      <c r="CW99" s="250">
        <v>5.9027777777777776E-2</v>
      </c>
      <c r="CX99" s="267" t="s">
        <v>445</v>
      </c>
      <c r="CY99" s="238">
        <v>5.9027777777777776E-2</v>
      </c>
      <c r="CZ99" s="267" t="s">
        <v>619</v>
      </c>
      <c r="DA99" s="238">
        <v>0.13194444444444445</v>
      </c>
      <c r="DB99" s="2" t="s">
        <v>448</v>
      </c>
      <c r="DC99" s="250">
        <v>8.6805555555555552E-2</v>
      </c>
      <c r="DD99" s="267" t="s">
        <v>608</v>
      </c>
      <c r="DE99" s="238">
        <v>6.25E-2</v>
      </c>
      <c r="DF99" s="2" t="s">
        <v>451</v>
      </c>
      <c r="DG99" s="250">
        <v>5.2083333333333336E-2</v>
      </c>
      <c r="DH99" s="2" t="s">
        <v>629</v>
      </c>
      <c r="DI99" s="250">
        <v>0.2013888888888889</v>
      </c>
      <c r="DJ99" s="2" t="s">
        <v>453</v>
      </c>
      <c r="DK99" s="250">
        <v>4.5138888888888888E-2</v>
      </c>
      <c r="DL99" s="350" t="s">
        <v>448</v>
      </c>
      <c r="DM99" s="351">
        <v>8.6805555555555552E-2</v>
      </c>
      <c r="DN99" s="348" t="s">
        <v>451</v>
      </c>
      <c r="DO99" s="349">
        <v>5.5555555555555552E-2</v>
      </c>
      <c r="DP99" s="251" t="str">
        <f t="shared" si="26"/>
        <v>MEL-HBA</v>
      </c>
      <c r="DQ99" s="252">
        <f t="shared" si="27"/>
        <v>5.5555555555555552E-2</v>
      </c>
      <c r="DR99" s="251" t="str">
        <f t="shared" si="28"/>
        <v>MEL-HBA</v>
      </c>
      <c r="DS99" s="252">
        <f t="shared" si="29"/>
        <v>5.5555555555555552E-2</v>
      </c>
      <c r="DT99" s="251" t="str">
        <f t="shared" si="30"/>
        <v>MEL-HBA</v>
      </c>
      <c r="DU99" s="252">
        <f t="shared" si="31"/>
        <v>5.5555555555555552E-2</v>
      </c>
      <c r="DV99" s="251" t="str">
        <f t="shared" si="32"/>
        <v>MEL-HBA</v>
      </c>
      <c r="DW99" s="252">
        <f t="shared" si="33"/>
        <v>5.5555555555555552E-2</v>
      </c>
      <c r="DX99" s="251" t="str">
        <f t="shared" si="34"/>
        <v>MEL-HBA</v>
      </c>
      <c r="DY99" s="252">
        <f t="shared" si="35"/>
        <v>5.5555555555555552E-2</v>
      </c>
      <c r="DZ99" s="251" t="str">
        <f t="shared" si="36"/>
        <v>MEL-HBA</v>
      </c>
      <c r="EA99" s="252">
        <f t="shared" si="37"/>
        <v>5.5555555555555552E-2</v>
      </c>
      <c r="EB99" s="251" t="str">
        <f t="shared" si="38"/>
        <v>MEL-HBA</v>
      </c>
      <c r="EC99" s="252">
        <f t="shared" si="39"/>
        <v>5.5555555555555552E-2</v>
      </c>
    </row>
    <row r="100" spans="37:133">
      <c r="AK100" s="3">
        <v>6.5972222222222196E-2</v>
      </c>
      <c r="AL100" s="3">
        <v>0.32986111111111099</v>
      </c>
      <c r="AM100" s="224">
        <v>6.5972222222222196E-2</v>
      </c>
      <c r="AN100" s="224">
        <v>0.32986111111111099</v>
      </c>
      <c r="AO100" s="72"/>
      <c r="AQ100" s="3">
        <v>0.39236111111111099</v>
      </c>
      <c r="AR100" s="3">
        <v>0.12847222222222199</v>
      </c>
      <c r="AT100" s="3">
        <v>8.6805555555555997E-2</v>
      </c>
      <c r="AU100" s="3">
        <v>6.5972222222222196E-2</v>
      </c>
      <c r="AV100" s="72"/>
      <c r="AW100" s="72"/>
      <c r="BA100" s="2"/>
      <c r="BB100" s="15"/>
      <c r="BC100" s="71"/>
      <c r="BD100" s="71"/>
      <c r="BE100" s="15"/>
      <c r="BF100" s="15"/>
      <c r="BH100" s="2" t="s">
        <v>617</v>
      </c>
      <c r="BI100" s="250">
        <v>0.19097222222222221</v>
      </c>
      <c r="BJ100" s="2" t="s">
        <v>617</v>
      </c>
      <c r="BK100" s="250">
        <v>0.19097222222222221</v>
      </c>
      <c r="BL100" s="2" t="s">
        <v>617</v>
      </c>
      <c r="BM100" s="250">
        <v>0.19097222222222221</v>
      </c>
      <c r="BN100" s="2" t="s">
        <v>617</v>
      </c>
      <c r="BO100" s="250">
        <v>0.19097222222222221</v>
      </c>
      <c r="BP100" s="2" t="s">
        <v>617</v>
      </c>
      <c r="BQ100" s="250">
        <v>0.19097222222222221</v>
      </c>
      <c r="BR100" s="2" t="s">
        <v>617</v>
      </c>
      <c r="BS100" s="250">
        <v>0.19097222222222221</v>
      </c>
      <c r="BT100" s="2" t="s">
        <v>623</v>
      </c>
      <c r="BU100" s="250">
        <v>4.5138888888888888E-2</v>
      </c>
      <c r="BV100" s="2" t="s">
        <v>604</v>
      </c>
      <c r="BW100" s="250">
        <v>0.19444444444444445</v>
      </c>
      <c r="BX100" s="2" t="s">
        <v>449</v>
      </c>
      <c r="BY100" s="250">
        <v>9.7222222222222224E-2</v>
      </c>
      <c r="BZ100" s="267" t="s">
        <v>582</v>
      </c>
      <c r="CA100" s="238">
        <v>6.5972222222222224E-2</v>
      </c>
      <c r="CB100" s="267" t="s">
        <v>608</v>
      </c>
      <c r="CC100" s="238">
        <v>6.25E-2</v>
      </c>
      <c r="CD100" s="267" t="s">
        <v>649</v>
      </c>
      <c r="CE100" s="238">
        <v>2.0833333333333332E-2</v>
      </c>
      <c r="CF100" s="267" t="s">
        <v>640</v>
      </c>
      <c r="CG100" s="238">
        <v>0.21180555555555555</v>
      </c>
      <c r="CH100" s="2" t="s">
        <v>640</v>
      </c>
      <c r="CI100" s="250">
        <v>0.21180555555555555</v>
      </c>
      <c r="CJ100" s="267" t="s">
        <v>608</v>
      </c>
      <c r="CK100" s="238">
        <v>6.25E-2</v>
      </c>
      <c r="CL100" s="2" t="s">
        <v>603</v>
      </c>
      <c r="CM100" s="250">
        <v>0.18055555555555555</v>
      </c>
      <c r="CN100" s="251" t="str">
        <f t="shared" si="24"/>
        <v>NAN-BNE</v>
      </c>
      <c r="CO100" s="252">
        <f t="shared" si="25"/>
        <v>0.18055555555555555</v>
      </c>
      <c r="CP100" s="2" t="s">
        <v>445</v>
      </c>
      <c r="CQ100" s="250">
        <v>5.9027777777777776E-2</v>
      </c>
      <c r="CR100" s="267" t="s">
        <v>445</v>
      </c>
      <c r="CS100" s="238">
        <v>5.9027777777777776E-2</v>
      </c>
      <c r="CT100" s="2" t="s">
        <v>619</v>
      </c>
      <c r="CU100" s="250">
        <v>0.13194444444444445</v>
      </c>
      <c r="CV100" s="2" t="s">
        <v>619</v>
      </c>
      <c r="CW100" s="250">
        <v>0.13194444444444445</v>
      </c>
      <c r="CX100" s="267" t="s">
        <v>619</v>
      </c>
      <c r="CY100" s="238">
        <v>0.13194444444444445</v>
      </c>
      <c r="CZ100" s="267" t="s">
        <v>608</v>
      </c>
      <c r="DA100" s="238">
        <v>6.25E-2</v>
      </c>
      <c r="DB100" s="2" t="s">
        <v>580</v>
      </c>
      <c r="DC100" s="250">
        <v>0.18402777777777779</v>
      </c>
      <c r="DD100" s="267" t="s">
        <v>603</v>
      </c>
      <c r="DE100" s="238">
        <v>0.18055555555555555</v>
      </c>
      <c r="DF100" s="2" t="s">
        <v>681</v>
      </c>
      <c r="DG100" s="250">
        <v>0.13194444444444445</v>
      </c>
      <c r="DH100" s="2" t="s">
        <v>581</v>
      </c>
      <c r="DI100" s="250">
        <v>6.5972222222222224E-2</v>
      </c>
      <c r="DJ100" s="2" t="s">
        <v>567</v>
      </c>
      <c r="DK100" s="250">
        <v>9.7222222222222224E-2</v>
      </c>
      <c r="DL100" s="350" t="s">
        <v>580</v>
      </c>
      <c r="DM100" s="351">
        <v>0.18402777777777779</v>
      </c>
      <c r="DN100" s="348" t="s">
        <v>681</v>
      </c>
      <c r="DO100" s="349">
        <v>0.13194444444444445</v>
      </c>
      <c r="DP100" s="251" t="str">
        <f t="shared" si="26"/>
        <v>MEL-HTI</v>
      </c>
      <c r="DQ100" s="252">
        <f t="shared" si="27"/>
        <v>0.13194444444444445</v>
      </c>
      <c r="DR100" s="251" t="str">
        <f t="shared" si="28"/>
        <v>MEL-HTI</v>
      </c>
      <c r="DS100" s="252">
        <f t="shared" si="29"/>
        <v>0.13194444444444445</v>
      </c>
      <c r="DT100" s="251" t="str">
        <f t="shared" si="30"/>
        <v>MEL-HTI</v>
      </c>
      <c r="DU100" s="252">
        <f t="shared" si="31"/>
        <v>0.13194444444444445</v>
      </c>
      <c r="DV100" s="251" t="str">
        <f t="shared" si="32"/>
        <v>MEL-HTI</v>
      </c>
      <c r="DW100" s="252">
        <f t="shared" si="33"/>
        <v>0.13194444444444445</v>
      </c>
      <c r="DX100" s="251" t="str">
        <f t="shared" si="34"/>
        <v>MEL-HTI</v>
      </c>
      <c r="DY100" s="252">
        <f t="shared" si="35"/>
        <v>0.13194444444444445</v>
      </c>
      <c r="DZ100" s="251" t="str">
        <f t="shared" si="36"/>
        <v>MEL-HTI</v>
      </c>
      <c r="EA100" s="252">
        <f t="shared" si="37"/>
        <v>0.13194444444444445</v>
      </c>
      <c r="EB100" s="251" t="str">
        <f t="shared" si="38"/>
        <v>MEL-HTI</v>
      </c>
      <c r="EC100" s="252">
        <f t="shared" si="39"/>
        <v>0.13194444444444445</v>
      </c>
    </row>
    <row r="101" spans="37:133">
      <c r="AK101" s="3">
        <v>6.6666666666666693E-2</v>
      </c>
      <c r="AL101" s="3">
        <v>0.33333333333333298</v>
      </c>
      <c r="AM101" s="224">
        <v>6.6666666666666693E-2</v>
      </c>
      <c r="AN101" s="224">
        <v>0.33333333333333298</v>
      </c>
      <c r="AO101" s="72"/>
      <c r="AQ101" s="3">
        <v>0.39583333333333298</v>
      </c>
      <c r="AR101" s="3">
        <v>0.12916666666666601</v>
      </c>
      <c r="AT101" s="3">
        <v>8.7500000000000397E-2</v>
      </c>
      <c r="AU101" s="3">
        <v>6.6666666666666693E-2</v>
      </c>
      <c r="AV101" s="72"/>
      <c r="AW101" s="72"/>
      <c r="BA101" s="2"/>
      <c r="BB101" s="15"/>
      <c r="BC101" s="71"/>
      <c r="BD101" s="71"/>
      <c r="BE101" s="15"/>
      <c r="BF101" s="15"/>
      <c r="BH101" s="2" t="s">
        <v>623</v>
      </c>
      <c r="BI101" s="250">
        <v>4.5138888888888888E-2</v>
      </c>
      <c r="BJ101" s="2" t="s">
        <v>623</v>
      </c>
      <c r="BK101" s="250">
        <v>4.5138888888888888E-2</v>
      </c>
      <c r="BL101" s="2" t="s">
        <v>623</v>
      </c>
      <c r="BM101" s="250">
        <v>4.5138888888888888E-2</v>
      </c>
      <c r="BN101" s="2" t="s">
        <v>623</v>
      </c>
      <c r="BO101" s="250">
        <v>4.5138888888888888E-2</v>
      </c>
      <c r="BP101" s="2" t="s">
        <v>623</v>
      </c>
      <c r="BQ101" s="250">
        <v>4.5138888888888888E-2</v>
      </c>
      <c r="BR101" s="2" t="s">
        <v>623</v>
      </c>
      <c r="BS101" s="250">
        <v>4.5138888888888888E-2</v>
      </c>
      <c r="BT101" s="2" t="s">
        <v>631</v>
      </c>
      <c r="BU101" s="250">
        <v>0.13194444444444445</v>
      </c>
      <c r="BV101" s="2" t="s">
        <v>651</v>
      </c>
      <c r="BW101" s="250">
        <v>3.125E-2</v>
      </c>
      <c r="BX101" s="2" t="s">
        <v>477</v>
      </c>
      <c r="BY101" s="250">
        <v>6.25E-2</v>
      </c>
      <c r="BZ101" s="267" t="s">
        <v>645</v>
      </c>
      <c r="CA101" s="238">
        <v>8.3333333333333329E-2</v>
      </c>
      <c r="CB101" s="267" t="s">
        <v>603</v>
      </c>
      <c r="CC101" s="238">
        <v>0.18055555555555555</v>
      </c>
      <c r="CD101" s="267" t="s">
        <v>471</v>
      </c>
      <c r="CE101" s="238">
        <v>0.1111111111111111</v>
      </c>
      <c r="CF101" s="267" t="s">
        <v>582</v>
      </c>
      <c r="CG101" s="238">
        <v>6.5972222222222224E-2</v>
      </c>
      <c r="CH101" s="2" t="s">
        <v>582</v>
      </c>
      <c r="CI101" s="250">
        <v>6.5972222222222224E-2</v>
      </c>
      <c r="CJ101" s="267" t="s">
        <v>603</v>
      </c>
      <c r="CK101" s="238">
        <v>0.18055555555555555</v>
      </c>
      <c r="CL101" s="2" t="s">
        <v>630</v>
      </c>
      <c r="CM101" s="250">
        <v>0.24305555555555555</v>
      </c>
      <c r="CN101" s="251" t="str">
        <f t="shared" si="24"/>
        <v>NAN-MEL</v>
      </c>
      <c r="CO101" s="252">
        <f t="shared" si="25"/>
        <v>0.24305555555555555</v>
      </c>
      <c r="CP101" s="2" t="s">
        <v>619</v>
      </c>
      <c r="CQ101" s="250">
        <v>0.13194444444444445</v>
      </c>
      <c r="CR101" s="267" t="s">
        <v>619</v>
      </c>
      <c r="CS101" s="238">
        <v>0.13194444444444445</v>
      </c>
      <c r="CT101" s="2" t="s">
        <v>608</v>
      </c>
      <c r="CU101" s="250">
        <v>6.25E-2</v>
      </c>
      <c r="CV101" s="2" t="s">
        <v>608</v>
      </c>
      <c r="CW101" s="250">
        <v>6.25E-2</v>
      </c>
      <c r="CX101" s="267" t="s">
        <v>608</v>
      </c>
      <c r="CY101" s="238">
        <v>6.25E-2</v>
      </c>
      <c r="CZ101" s="267" t="s">
        <v>603</v>
      </c>
      <c r="DA101" s="238">
        <v>0.1701388888888889</v>
      </c>
      <c r="DB101" s="2" t="s">
        <v>445</v>
      </c>
      <c r="DC101" s="250">
        <v>5.9027777777777776E-2</v>
      </c>
      <c r="DD101" s="267" t="s">
        <v>630</v>
      </c>
      <c r="DE101" s="238">
        <v>0.24305555555555555</v>
      </c>
      <c r="DF101" s="2" t="s">
        <v>453</v>
      </c>
      <c r="DG101" s="250">
        <v>4.5138888888888888E-2</v>
      </c>
      <c r="DH101" s="2" t="s">
        <v>448</v>
      </c>
      <c r="DI101" s="250">
        <v>8.6805555555555552E-2</v>
      </c>
      <c r="DJ101" s="2" t="s">
        <v>629</v>
      </c>
      <c r="DK101" s="250">
        <v>0.2013888888888889</v>
      </c>
      <c r="DL101" s="350" t="s">
        <v>445</v>
      </c>
      <c r="DM101" s="351">
        <v>5.9027777777777776E-2</v>
      </c>
      <c r="DN101" s="348" t="s">
        <v>453</v>
      </c>
      <c r="DO101" s="349">
        <v>4.8611111111111112E-2</v>
      </c>
      <c r="DP101" s="251" t="str">
        <f t="shared" si="26"/>
        <v>MEL-LST</v>
      </c>
      <c r="DQ101" s="252">
        <f t="shared" si="27"/>
        <v>4.8611111111111112E-2</v>
      </c>
      <c r="DR101" s="251" t="str">
        <f t="shared" si="28"/>
        <v>MEL-LST</v>
      </c>
      <c r="DS101" s="252">
        <f t="shared" si="29"/>
        <v>4.8611111111111112E-2</v>
      </c>
      <c r="DT101" s="251" t="str">
        <f t="shared" si="30"/>
        <v>MEL-LST</v>
      </c>
      <c r="DU101" s="252">
        <f t="shared" si="31"/>
        <v>4.8611111111111112E-2</v>
      </c>
      <c r="DV101" s="251" t="str">
        <f t="shared" si="32"/>
        <v>MEL-LST</v>
      </c>
      <c r="DW101" s="252">
        <f t="shared" si="33"/>
        <v>4.8611111111111112E-2</v>
      </c>
      <c r="DX101" s="251" t="str">
        <f t="shared" si="34"/>
        <v>MEL-LST</v>
      </c>
      <c r="DY101" s="252">
        <f t="shared" si="35"/>
        <v>4.8611111111111112E-2</v>
      </c>
      <c r="DZ101" s="251" t="str">
        <f t="shared" si="36"/>
        <v>MEL-LST</v>
      </c>
      <c r="EA101" s="252">
        <f t="shared" si="37"/>
        <v>4.8611111111111112E-2</v>
      </c>
      <c r="EB101" s="251" t="str">
        <f t="shared" si="38"/>
        <v>MEL-LST</v>
      </c>
      <c r="EC101" s="252">
        <f t="shared" si="39"/>
        <v>4.8611111111111112E-2</v>
      </c>
    </row>
    <row r="102" spans="37:133">
      <c r="AK102" s="3">
        <v>6.7361111111111094E-2</v>
      </c>
      <c r="AL102" s="3">
        <v>0.33680555555555602</v>
      </c>
      <c r="AM102" s="224">
        <v>6.7361111111111094E-2</v>
      </c>
      <c r="AN102" s="224">
        <v>0.33680555555555602</v>
      </c>
      <c r="AO102" s="72"/>
      <c r="AQ102" s="3">
        <v>0.39930555555555602</v>
      </c>
      <c r="AR102" s="3">
        <v>0.12986111111111101</v>
      </c>
      <c r="AT102" s="3">
        <v>8.8194444444444797E-2</v>
      </c>
      <c r="AU102" s="3">
        <v>6.7361111111111094E-2</v>
      </c>
      <c r="AV102" s="72"/>
      <c r="AW102" s="72"/>
      <c r="BA102" s="2"/>
      <c r="BB102" s="15"/>
      <c r="BC102" s="71"/>
      <c r="BD102" s="71"/>
      <c r="BE102" s="15"/>
      <c r="BF102" s="15"/>
      <c r="BH102" s="2" t="s">
        <v>631</v>
      </c>
      <c r="BI102" s="250">
        <v>0.13194444444444445</v>
      </c>
      <c r="BJ102" s="2" t="s">
        <v>631</v>
      </c>
      <c r="BK102" s="250">
        <v>0.13194444444444445</v>
      </c>
      <c r="BL102" s="2" t="s">
        <v>631</v>
      </c>
      <c r="BM102" s="250">
        <v>0.13194444444444445</v>
      </c>
      <c r="BN102" s="2" t="s">
        <v>631</v>
      </c>
      <c r="BO102" s="250">
        <v>0.13194444444444445</v>
      </c>
      <c r="BP102" s="2" t="s">
        <v>631</v>
      </c>
      <c r="BQ102" s="250">
        <v>0.13194444444444445</v>
      </c>
      <c r="BR102" s="2" t="s">
        <v>631</v>
      </c>
      <c r="BS102" s="250">
        <v>0.13194444444444445</v>
      </c>
      <c r="BT102" s="2" t="s">
        <v>621</v>
      </c>
      <c r="BU102" s="250">
        <v>8.6805555555555552E-2</v>
      </c>
      <c r="BV102" s="2" t="s">
        <v>617</v>
      </c>
      <c r="BW102" s="250">
        <v>0.19097222222222221</v>
      </c>
      <c r="BX102" s="2" t="s">
        <v>595</v>
      </c>
      <c r="BY102" s="250">
        <v>0.11805555555555555</v>
      </c>
      <c r="BZ102" s="267" t="s">
        <v>688</v>
      </c>
      <c r="CA102" s="238">
        <v>5.9027777777777776E-2</v>
      </c>
      <c r="CB102" s="267" t="s">
        <v>630</v>
      </c>
      <c r="CC102" s="238">
        <v>0.24305555555555555</v>
      </c>
      <c r="CD102" s="267" t="s">
        <v>616</v>
      </c>
      <c r="CE102" s="238">
        <v>6.9444444444444448E-2</v>
      </c>
      <c r="CF102" s="267" t="s">
        <v>645</v>
      </c>
      <c r="CG102" s="238">
        <v>8.3333333333333329E-2</v>
      </c>
      <c r="CH102" s="2" t="s">
        <v>645</v>
      </c>
      <c r="CI102" s="250">
        <v>8.3333333333333329E-2</v>
      </c>
      <c r="CJ102" s="267" t="s">
        <v>630</v>
      </c>
      <c r="CK102" s="238">
        <v>0.24305555555555555</v>
      </c>
      <c r="CL102" s="2" t="s">
        <v>640</v>
      </c>
      <c r="CM102" s="250">
        <v>0.21180555555555555</v>
      </c>
      <c r="CN102" s="251" t="str">
        <f t="shared" si="24"/>
        <v>NAN-SYD</v>
      </c>
      <c r="CO102" s="252">
        <f t="shared" si="25"/>
        <v>0.21180555555555555</v>
      </c>
      <c r="CP102" s="2" t="s">
        <v>608</v>
      </c>
      <c r="CQ102" s="250">
        <v>6.25E-2</v>
      </c>
      <c r="CR102" s="267" t="s">
        <v>608</v>
      </c>
      <c r="CS102" s="238">
        <v>6.25E-2</v>
      </c>
      <c r="CT102" s="2" t="s">
        <v>603</v>
      </c>
      <c r="CU102" s="250">
        <v>0.1701388888888889</v>
      </c>
      <c r="CV102" s="2" t="s">
        <v>603</v>
      </c>
      <c r="CW102" s="250">
        <v>0.1701388888888889</v>
      </c>
      <c r="CX102" s="267" t="s">
        <v>603</v>
      </c>
      <c r="CY102" s="238">
        <v>0.1701388888888889</v>
      </c>
      <c r="CZ102" s="267" t="s">
        <v>630</v>
      </c>
      <c r="DA102" s="238">
        <v>0.24305555555555555</v>
      </c>
      <c r="DB102" s="2" t="s">
        <v>619</v>
      </c>
      <c r="DC102" s="250">
        <v>0.13194444444444445</v>
      </c>
      <c r="DD102" s="267" t="s">
        <v>640</v>
      </c>
      <c r="DE102" s="238">
        <v>0.21180555555555555</v>
      </c>
      <c r="DF102" s="2" t="s">
        <v>567</v>
      </c>
      <c r="DG102" s="250">
        <v>9.7222222222222224E-2</v>
      </c>
      <c r="DH102" s="2" t="s">
        <v>580</v>
      </c>
      <c r="DI102" s="250">
        <v>0.18402777777777779</v>
      </c>
      <c r="DJ102" s="2" t="s">
        <v>581</v>
      </c>
      <c r="DK102" s="250">
        <v>6.25E-2</v>
      </c>
      <c r="DL102" s="350" t="s">
        <v>619</v>
      </c>
      <c r="DM102" s="351">
        <v>0.13194444444444445</v>
      </c>
      <c r="DN102" s="348" t="s">
        <v>567</v>
      </c>
      <c r="DO102" s="349">
        <v>9.7222222222222224E-2</v>
      </c>
      <c r="DP102" s="251" t="str">
        <f t="shared" si="26"/>
        <v>MEL-MCY</v>
      </c>
      <c r="DQ102" s="252">
        <f t="shared" si="27"/>
        <v>9.7222222222222224E-2</v>
      </c>
      <c r="DR102" s="251" t="str">
        <f t="shared" si="28"/>
        <v>MEL-MCY</v>
      </c>
      <c r="DS102" s="252">
        <f t="shared" si="29"/>
        <v>9.7222222222222224E-2</v>
      </c>
      <c r="DT102" s="251" t="str">
        <f t="shared" si="30"/>
        <v>MEL-MCY</v>
      </c>
      <c r="DU102" s="252">
        <f t="shared" si="31"/>
        <v>9.7222222222222224E-2</v>
      </c>
      <c r="DV102" s="251" t="str">
        <f t="shared" si="32"/>
        <v>MEL-MCY</v>
      </c>
      <c r="DW102" s="252">
        <f t="shared" si="33"/>
        <v>9.7222222222222224E-2</v>
      </c>
      <c r="DX102" s="251" t="str">
        <f t="shared" si="34"/>
        <v>MEL-MCY</v>
      </c>
      <c r="DY102" s="252">
        <f t="shared" si="35"/>
        <v>9.7222222222222224E-2</v>
      </c>
      <c r="DZ102" s="251" t="str">
        <f t="shared" si="36"/>
        <v>MEL-MCY</v>
      </c>
      <c r="EA102" s="252">
        <f t="shared" si="37"/>
        <v>9.7222222222222224E-2</v>
      </c>
      <c r="EB102" s="251" t="str">
        <f t="shared" si="38"/>
        <v>MEL-MCY</v>
      </c>
      <c r="EC102" s="252">
        <f t="shared" si="39"/>
        <v>9.7222222222222224E-2</v>
      </c>
    </row>
    <row r="103" spans="37:133">
      <c r="AK103" s="3">
        <v>6.8055555555555605E-2</v>
      </c>
      <c r="AL103" s="3">
        <v>0.34027777777777801</v>
      </c>
      <c r="AM103" s="224">
        <v>6.8055555555555605E-2</v>
      </c>
      <c r="AN103" s="224">
        <v>0.34027777777777801</v>
      </c>
      <c r="AO103" s="72"/>
      <c r="AQ103" s="3">
        <v>0.40277777777777801</v>
      </c>
      <c r="AR103" s="3">
        <v>0.13055555555555501</v>
      </c>
      <c r="AT103" s="3">
        <v>8.8888888888889295E-2</v>
      </c>
      <c r="AU103" s="3">
        <v>6.8055555555555605E-2</v>
      </c>
      <c r="AV103" s="72"/>
      <c r="AW103" s="72"/>
      <c r="BA103" s="2"/>
      <c r="BB103" s="15"/>
      <c r="BC103" s="71"/>
      <c r="BD103" s="71"/>
      <c r="BE103" s="15"/>
      <c r="BF103" s="15"/>
      <c r="BH103" s="2" t="s">
        <v>621</v>
      </c>
      <c r="BI103" s="250">
        <v>8.6805555555555552E-2</v>
      </c>
      <c r="BJ103" s="2" t="s">
        <v>621</v>
      </c>
      <c r="BK103" s="250">
        <v>8.6805555555555552E-2</v>
      </c>
      <c r="BL103" s="2" t="s">
        <v>621</v>
      </c>
      <c r="BM103" s="250">
        <v>8.6805555555555552E-2</v>
      </c>
      <c r="BN103" s="2" t="s">
        <v>621</v>
      </c>
      <c r="BO103" s="250">
        <v>8.6805555555555552E-2</v>
      </c>
      <c r="BP103" s="2" t="s">
        <v>621</v>
      </c>
      <c r="BQ103" s="250">
        <v>8.6805555555555552E-2</v>
      </c>
      <c r="BR103" s="2" t="s">
        <v>621</v>
      </c>
      <c r="BS103" s="250">
        <v>8.6805555555555552E-2</v>
      </c>
      <c r="BT103" s="2" t="s">
        <v>633</v>
      </c>
      <c r="BU103" s="250">
        <v>0.1701388888888889</v>
      </c>
      <c r="BV103" s="2" t="s">
        <v>647</v>
      </c>
      <c r="BW103" s="250">
        <v>0.15277777777777779</v>
      </c>
      <c r="BX103" s="2" t="s">
        <v>625</v>
      </c>
      <c r="BY103" s="250">
        <v>0.1111111111111111</v>
      </c>
      <c r="BZ103" s="267" t="s">
        <v>612</v>
      </c>
      <c r="CA103" s="238">
        <v>7.6388888888888895E-2</v>
      </c>
      <c r="CB103" s="267" t="s">
        <v>640</v>
      </c>
      <c r="CC103" s="238">
        <v>0.21180555555555555</v>
      </c>
      <c r="CD103" s="267" t="s">
        <v>685</v>
      </c>
      <c r="CE103" s="238">
        <v>0.27430555555555558</v>
      </c>
      <c r="CF103" s="267" t="s">
        <v>688</v>
      </c>
      <c r="CG103" s="238">
        <v>5.9027777777777776E-2</v>
      </c>
      <c r="CH103" s="2" t="s">
        <v>688</v>
      </c>
      <c r="CI103" s="250">
        <v>5.9027777777777776E-2</v>
      </c>
      <c r="CJ103" s="267" t="s">
        <v>640</v>
      </c>
      <c r="CK103" s="238">
        <v>0.21180555555555555</v>
      </c>
      <c r="CL103" s="2" t="s">
        <v>582</v>
      </c>
      <c r="CM103" s="250">
        <v>6.5972222222222224E-2</v>
      </c>
      <c r="CN103" s="251" t="str">
        <f t="shared" si="24"/>
        <v>NTL-MEL</v>
      </c>
      <c r="CO103" s="252">
        <f t="shared" si="25"/>
        <v>6.5972222222222224E-2</v>
      </c>
      <c r="CP103" s="2" t="s">
        <v>603</v>
      </c>
      <c r="CQ103" s="250">
        <v>0.1701388888888889</v>
      </c>
      <c r="CR103" s="267" t="s">
        <v>603</v>
      </c>
      <c r="CS103" s="238">
        <v>0.1701388888888889</v>
      </c>
      <c r="CT103" s="2" t="s">
        <v>630</v>
      </c>
      <c r="CU103" s="250">
        <v>0.2326388888888889</v>
      </c>
      <c r="CV103" s="2" t="s">
        <v>630</v>
      </c>
      <c r="CW103" s="250">
        <v>0.2326388888888889</v>
      </c>
      <c r="CX103" s="267" t="s">
        <v>630</v>
      </c>
      <c r="CY103" s="238">
        <v>0.2326388888888889</v>
      </c>
      <c r="CZ103" s="267" t="s">
        <v>640</v>
      </c>
      <c r="DA103" s="238">
        <v>0.21180555555555555</v>
      </c>
      <c r="DB103" s="2" t="s">
        <v>608</v>
      </c>
      <c r="DC103" s="250">
        <v>6.25E-2</v>
      </c>
      <c r="DD103" s="267" t="s">
        <v>582</v>
      </c>
      <c r="DE103" s="238">
        <v>6.9444444444444448E-2</v>
      </c>
      <c r="DF103" s="2" t="s">
        <v>629</v>
      </c>
      <c r="DG103" s="250">
        <v>0.2013888888888889</v>
      </c>
      <c r="DH103" s="2" t="s">
        <v>445</v>
      </c>
      <c r="DI103" s="250">
        <v>5.9027777777777776E-2</v>
      </c>
      <c r="DJ103" s="2" t="s">
        <v>448</v>
      </c>
      <c r="DK103" s="250">
        <v>8.6805555555555552E-2</v>
      </c>
      <c r="DL103" s="350" t="s">
        <v>608</v>
      </c>
      <c r="DM103" s="351">
        <v>6.25E-2</v>
      </c>
      <c r="DN103" s="348" t="s">
        <v>629</v>
      </c>
      <c r="DO103" s="349">
        <v>0.2013888888888889</v>
      </c>
      <c r="DP103" s="251" t="str">
        <f t="shared" si="26"/>
        <v>MEL-NAN</v>
      </c>
      <c r="DQ103" s="252">
        <f t="shared" si="27"/>
        <v>0.2013888888888889</v>
      </c>
      <c r="DR103" s="251" t="str">
        <f t="shared" si="28"/>
        <v>MEL-NAN</v>
      </c>
      <c r="DS103" s="252">
        <f t="shared" si="29"/>
        <v>0.2013888888888889</v>
      </c>
      <c r="DT103" s="251" t="str">
        <f t="shared" si="30"/>
        <v>MEL-NAN</v>
      </c>
      <c r="DU103" s="252">
        <f t="shared" si="31"/>
        <v>0.2013888888888889</v>
      </c>
      <c r="DV103" s="251" t="str">
        <f t="shared" si="32"/>
        <v>MEL-NAN</v>
      </c>
      <c r="DW103" s="252">
        <f t="shared" si="33"/>
        <v>0.2013888888888889</v>
      </c>
      <c r="DX103" s="251" t="str">
        <f t="shared" si="34"/>
        <v>MEL-NAN</v>
      </c>
      <c r="DY103" s="252">
        <f t="shared" si="35"/>
        <v>0.2013888888888889</v>
      </c>
      <c r="DZ103" s="251" t="str">
        <f t="shared" si="36"/>
        <v>MEL-NAN</v>
      </c>
      <c r="EA103" s="252">
        <f t="shared" si="37"/>
        <v>0.2013888888888889</v>
      </c>
      <c r="EB103" s="251" t="str">
        <f t="shared" si="38"/>
        <v>MEL-NAN</v>
      </c>
      <c r="EC103" s="252">
        <f t="shared" si="39"/>
        <v>0.2013888888888889</v>
      </c>
    </row>
    <row r="104" spans="37:133">
      <c r="AK104" s="3">
        <v>6.8750000000000006E-2</v>
      </c>
      <c r="AL104" s="3">
        <v>0.34375</v>
      </c>
      <c r="AM104" s="224">
        <v>6.8750000000000006E-2</v>
      </c>
      <c r="AN104" s="224">
        <v>0.34375</v>
      </c>
      <c r="AO104" s="72"/>
      <c r="AQ104" s="3">
        <v>0.40625</v>
      </c>
      <c r="AR104" s="3">
        <v>0.13125000000000001</v>
      </c>
      <c r="AT104" s="3">
        <v>8.9583333333333695E-2</v>
      </c>
      <c r="AU104" s="3">
        <v>6.8750000000000006E-2</v>
      </c>
      <c r="AV104" s="72"/>
      <c r="AW104" s="72"/>
      <c r="BA104" s="2"/>
      <c r="BB104" s="15"/>
      <c r="BC104" s="71"/>
      <c r="BD104" s="71"/>
      <c r="BE104" s="15"/>
      <c r="BF104" s="15"/>
      <c r="BH104" s="2" t="s">
        <v>633</v>
      </c>
      <c r="BI104" s="250">
        <v>0.1701388888888889</v>
      </c>
      <c r="BJ104" s="2" t="s">
        <v>633</v>
      </c>
      <c r="BK104" s="250">
        <v>0.1701388888888889</v>
      </c>
      <c r="BL104" s="2" t="s">
        <v>633</v>
      </c>
      <c r="BM104" s="250">
        <v>0.1701388888888889</v>
      </c>
      <c r="BN104" s="2" t="s">
        <v>633</v>
      </c>
      <c r="BO104" s="250">
        <v>0.1701388888888889</v>
      </c>
      <c r="BP104" s="2" t="s">
        <v>633</v>
      </c>
      <c r="BQ104" s="250">
        <v>0.1701388888888889</v>
      </c>
      <c r="BR104" s="2" t="s">
        <v>633</v>
      </c>
      <c r="BS104" s="250">
        <v>0.1701388888888889</v>
      </c>
      <c r="BT104" s="2" t="s">
        <v>517</v>
      </c>
      <c r="BU104" s="250">
        <v>0.14930555555555555</v>
      </c>
      <c r="BV104" s="2" t="s">
        <v>623</v>
      </c>
      <c r="BW104" s="250">
        <v>4.5138888888888888E-2</v>
      </c>
      <c r="BX104" s="2" t="s">
        <v>604</v>
      </c>
      <c r="BY104" s="250">
        <v>0.19444444444444445</v>
      </c>
      <c r="BZ104" s="267" t="s">
        <v>636</v>
      </c>
      <c r="CA104" s="238">
        <v>7.9861111111111105E-2</v>
      </c>
      <c r="CB104" s="267" t="s">
        <v>582</v>
      </c>
      <c r="CC104" s="238">
        <v>6.5972222222222224E-2</v>
      </c>
      <c r="CD104" s="267" t="s">
        <v>449</v>
      </c>
      <c r="CE104" s="238">
        <v>0.10069444444444445</v>
      </c>
      <c r="CF104" s="267" t="s">
        <v>612</v>
      </c>
      <c r="CG104" s="238">
        <v>7.6388888888888895E-2</v>
      </c>
      <c r="CH104" s="2" t="s">
        <v>612</v>
      </c>
      <c r="CI104" s="250">
        <v>7.6388888888888895E-2</v>
      </c>
      <c r="CJ104" s="267" t="s">
        <v>582</v>
      </c>
      <c r="CK104" s="238">
        <v>6.5972222222222224E-2</v>
      </c>
      <c r="CL104" s="2" t="s">
        <v>645</v>
      </c>
      <c r="CM104" s="250">
        <v>8.3333333333333329E-2</v>
      </c>
      <c r="CN104" s="251" t="str">
        <f t="shared" si="24"/>
        <v>OCM-BQB</v>
      </c>
      <c r="CO104" s="252">
        <f t="shared" si="25"/>
        <v>8.3333333333333329E-2</v>
      </c>
      <c r="CP104" s="2" t="s">
        <v>630</v>
      </c>
      <c r="CQ104" s="250">
        <v>0.2326388888888889</v>
      </c>
      <c r="CR104" s="267" t="s">
        <v>630</v>
      </c>
      <c r="CS104" s="238">
        <v>0.2326388888888889</v>
      </c>
      <c r="CT104" s="2" t="s">
        <v>640</v>
      </c>
      <c r="CU104" s="250">
        <v>0.19791666666666666</v>
      </c>
      <c r="CV104" s="2" t="s">
        <v>640</v>
      </c>
      <c r="CW104" s="250">
        <v>0.19791666666666666</v>
      </c>
      <c r="CX104" s="267" t="s">
        <v>640</v>
      </c>
      <c r="CY104" s="238">
        <v>0.19791666666666666</v>
      </c>
      <c r="CZ104" s="267" t="s">
        <v>582</v>
      </c>
      <c r="DA104" s="238">
        <v>6.5972222222222224E-2</v>
      </c>
      <c r="DB104" s="2" t="s">
        <v>603</v>
      </c>
      <c r="DC104" s="250">
        <v>0.18055555555555555</v>
      </c>
      <c r="DD104" s="267" t="s">
        <v>645</v>
      </c>
      <c r="DE104" s="238">
        <v>8.3333333333333329E-2</v>
      </c>
      <c r="DF104" s="2" t="s">
        <v>581</v>
      </c>
      <c r="DG104" s="250">
        <v>6.5972222222222224E-2</v>
      </c>
      <c r="DH104" s="2" t="s">
        <v>619</v>
      </c>
      <c r="DI104" s="250">
        <v>0.13194444444444445</v>
      </c>
      <c r="DJ104" s="2" t="s">
        <v>580</v>
      </c>
      <c r="DK104" s="250">
        <v>0.18402777777777779</v>
      </c>
      <c r="DL104" s="350" t="s">
        <v>603</v>
      </c>
      <c r="DM104" s="351">
        <v>0.18055555555555555</v>
      </c>
      <c r="DN104" s="348" t="s">
        <v>581</v>
      </c>
      <c r="DO104" s="349">
        <v>6.5972222222222224E-2</v>
      </c>
      <c r="DP104" s="251" t="str">
        <f t="shared" si="26"/>
        <v>MEL-NTL</v>
      </c>
      <c r="DQ104" s="252">
        <f t="shared" si="27"/>
        <v>6.5972222222222224E-2</v>
      </c>
      <c r="DR104" s="251" t="str">
        <f t="shared" si="28"/>
        <v>MEL-NTL</v>
      </c>
      <c r="DS104" s="252">
        <f t="shared" si="29"/>
        <v>6.5972222222222224E-2</v>
      </c>
      <c r="DT104" s="251" t="str">
        <f t="shared" si="30"/>
        <v>MEL-NTL</v>
      </c>
      <c r="DU104" s="252">
        <f t="shared" si="31"/>
        <v>6.5972222222222224E-2</v>
      </c>
      <c r="DV104" s="251" t="str">
        <f t="shared" si="32"/>
        <v>MEL-NTL</v>
      </c>
      <c r="DW104" s="252">
        <f t="shared" si="33"/>
        <v>6.5972222222222224E-2</v>
      </c>
      <c r="DX104" s="251" t="str">
        <f t="shared" si="34"/>
        <v>MEL-NTL</v>
      </c>
      <c r="DY104" s="252">
        <f t="shared" si="35"/>
        <v>6.5972222222222224E-2</v>
      </c>
      <c r="DZ104" s="251" t="str">
        <f t="shared" si="36"/>
        <v>MEL-NTL</v>
      </c>
      <c r="EA104" s="252">
        <f t="shared" si="37"/>
        <v>6.5972222222222224E-2</v>
      </c>
      <c r="EB104" s="251" t="str">
        <f t="shared" si="38"/>
        <v>MEL-NTL</v>
      </c>
      <c r="EC104" s="252">
        <f t="shared" si="39"/>
        <v>6.5972222222222224E-2</v>
      </c>
    </row>
    <row r="105" spans="37:133">
      <c r="AK105" s="3">
        <v>6.9444444444444406E-2</v>
      </c>
      <c r="AL105" s="3">
        <v>0.34722222222222199</v>
      </c>
      <c r="AM105" s="224">
        <v>6.9444444444444406E-2</v>
      </c>
      <c r="AN105" s="224">
        <v>0.34722222222222199</v>
      </c>
      <c r="AO105" s="72"/>
      <c r="AQ105" s="3">
        <v>0.40972222222222199</v>
      </c>
      <c r="AR105" s="3">
        <v>0.131944444444444</v>
      </c>
      <c r="AT105" s="3">
        <v>9.0277777777778206E-2</v>
      </c>
      <c r="AU105" s="3">
        <v>6.9444444444444406E-2</v>
      </c>
      <c r="AV105" s="72"/>
      <c r="AW105" s="72"/>
      <c r="BA105" s="2"/>
      <c r="BB105" s="15"/>
      <c r="BC105" s="71"/>
      <c r="BD105" s="71"/>
      <c r="BE105" s="15"/>
      <c r="BF105" s="15"/>
      <c r="BH105" s="2" t="s">
        <v>517</v>
      </c>
      <c r="BI105" s="250">
        <v>0.14930555555555555</v>
      </c>
      <c r="BJ105" s="2" t="s">
        <v>517</v>
      </c>
      <c r="BK105" s="250">
        <v>0.14930555555555555</v>
      </c>
      <c r="BL105" s="2" t="s">
        <v>517</v>
      </c>
      <c r="BM105" s="250">
        <v>0.14930555555555555</v>
      </c>
      <c r="BN105" s="2" t="s">
        <v>517</v>
      </c>
      <c r="BO105" s="250">
        <v>0.14930555555555555</v>
      </c>
      <c r="BP105" s="2" t="s">
        <v>517</v>
      </c>
      <c r="BQ105" s="250">
        <v>0.14930555555555555</v>
      </c>
      <c r="BR105" s="2" t="s">
        <v>517</v>
      </c>
      <c r="BS105" s="250">
        <v>0.14930555555555555</v>
      </c>
      <c r="BT105" s="2" t="s">
        <v>611</v>
      </c>
      <c r="BU105" s="250">
        <v>7.6388888888888895E-2</v>
      </c>
      <c r="BV105" s="2" t="s">
        <v>631</v>
      </c>
      <c r="BW105" s="250">
        <v>0.13194444444444445</v>
      </c>
      <c r="BX105" s="2" t="s">
        <v>651</v>
      </c>
      <c r="BY105" s="250">
        <v>3.125E-2</v>
      </c>
      <c r="BZ105" s="267" t="s">
        <v>649</v>
      </c>
      <c r="CA105" s="238">
        <v>2.0833333333333332E-2</v>
      </c>
      <c r="CB105" s="267" t="s">
        <v>645</v>
      </c>
      <c r="CC105" s="238">
        <v>8.3333333333333329E-2</v>
      </c>
      <c r="CD105" s="267" t="s">
        <v>477</v>
      </c>
      <c r="CE105" s="238">
        <v>6.25E-2</v>
      </c>
      <c r="CF105" s="267" t="s">
        <v>713</v>
      </c>
      <c r="CG105" s="238">
        <v>2.0833333333333332E-2</v>
      </c>
      <c r="CH105" s="2" t="s">
        <v>713</v>
      </c>
      <c r="CI105" s="250">
        <v>2.0833333333333332E-2</v>
      </c>
      <c r="CJ105" s="267" t="s">
        <v>645</v>
      </c>
      <c r="CK105" s="238">
        <v>8.3333333333333329E-2</v>
      </c>
      <c r="CL105" s="2" t="s">
        <v>688</v>
      </c>
      <c r="CM105" s="250">
        <v>5.9027777777777776E-2</v>
      </c>
      <c r="CN105" s="251" t="str">
        <f t="shared" si="24"/>
        <v>OCM-GET</v>
      </c>
      <c r="CO105" s="252">
        <f t="shared" si="25"/>
        <v>5.9027777777777776E-2</v>
      </c>
      <c r="CP105" s="2" t="s">
        <v>640</v>
      </c>
      <c r="CQ105" s="250">
        <v>0.19791666666666666</v>
      </c>
      <c r="CR105" s="267" t="s">
        <v>640</v>
      </c>
      <c r="CS105" s="238">
        <v>0.19791666666666666</v>
      </c>
      <c r="CT105" s="2" t="s">
        <v>582</v>
      </c>
      <c r="CU105" s="250">
        <v>6.5972222222222224E-2</v>
      </c>
      <c r="CV105" s="2" t="s">
        <v>665</v>
      </c>
      <c r="CW105" s="250">
        <v>5.2083333333333336E-2</v>
      </c>
      <c r="CX105" s="267" t="s">
        <v>665</v>
      </c>
      <c r="CY105" s="238">
        <v>5.2083333333333336E-2</v>
      </c>
      <c r="CZ105" s="267" t="s">
        <v>645</v>
      </c>
      <c r="DA105" s="238">
        <v>8.3333333333333329E-2</v>
      </c>
      <c r="DB105" s="2" t="s">
        <v>630</v>
      </c>
      <c r="DC105" s="250">
        <v>0.24305555555555555</v>
      </c>
      <c r="DD105" s="267" t="s">
        <v>612</v>
      </c>
      <c r="DE105" s="238">
        <v>7.6388888888888895E-2</v>
      </c>
      <c r="DF105" s="2" t="s">
        <v>448</v>
      </c>
      <c r="DG105" s="250">
        <v>8.6805555555555552E-2</v>
      </c>
      <c r="DH105" s="2" t="s">
        <v>608</v>
      </c>
      <c r="DI105" s="250">
        <v>6.25E-2</v>
      </c>
      <c r="DJ105" s="2" t="s">
        <v>445</v>
      </c>
      <c r="DK105" s="250">
        <v>5.9027777777777776E-2</v>
      </c>
      <c r="DL105" s="350" t="s">
        <v>630</v>
      </c>
      <c r="DM105" s="351">
        <v>0.24305555555555555</v>
      </c>
      <c r="DN105" s="348" t="s">
        <v>448</v>
      </c>
      <c r="DO105" s="349">
        <v>8.6805555555555552E-2</v>
      </c>
      <c r="DP105" s="251" t="str">
        <f t="shared" si="26"/>
        <v>MEL-OOL</v>
      </c>
      <c r="DQ105" s="252">
        <f t="shared" si="27"/>
        <v>8.6805555555555552E-2</v>
      </c>
      <c r="DR105" s="251" t="str">
        <f t="shared" si="28"/>
        <v>MEL-OOL</v>
      </c>
      <c r="DS105" s="252">
        <f t="shared" si="29"/>
        <v>8.6805555555555552E-2</v>
      </c>
      <c r="DT105" s="251" t="str">
        <f t="shared" si="30"/>
        <v>MEL-OOL</v>
      </c>
      <c r="DU105" s="252">
        <f t="shared" si="31"/>
        <v>8.6805555555555552E-2</v>
      </c>
      <c r="DV105" s="251" t="str">
        <f t="shared" si="32"/>
        <v>MEL-OOL</v>
      </c>
      <c r="DW105" s="252">
        <f t="shared" si="33"/>
        <v>8.6805555555555552E-2</v>
      </c>
      <c r="DX105" s="251" t="str">
        <f t="shared" si="34"/>
        <v>MEL-OOL</v>
      </c>
      <c r="DY105" s="252">
        <f t="shared" si="35"/>
        <v>8.6805555555555552E-2</v>
      </c>
      <c r="DZ105" s="251" t="str">
        <f t="shared" si="36"/>
        <v>MEL-OOL</v>
      </c>
      <c r="EA105" s="252">
        <f t="shared" si="37"/>
        <v>8.6805555555555552E-2</v>
      </c>
      <c r="EB105" s="251" t="str">
        <f t="shared" si="38"/>
        <v>MEL-OOL</v>
      </c>
      <c r="EC105" s="252">
        <f t="shared" si="39"/>
        <v>8.6805555555555552E-2</v>
      </c>
    </row>
    <row r="106" spans="37:133">
      <c r="AK106" s="3">
        <v>7.0138888888888903E-2</v>
      </c>
      <c r="AL106" s="3">
        <v>0.35069444444444398</v>
      </c>
      <c r="AM106" s="224">
        <v>7.0138888888888903E-2</v>
      </c>
      <c r="AN106" s="224">
        <v>0.35069444444444398</v>
      </c>
      <c r="AO106" s="72"/>
      <c r="AQ106" s="3">
        <v>0.41319444444444497</v>
      </c>
      <c r="AR106" s="3">
        <v>0.132638888888889</v>
      </c>
      <c r="AT106" s="3">
        <v>9.0972222222222607E-2</v>
      </c>
      <c r="AU106" s="3">
        <v>7.0138888888888903E-2</v>
      </c>
      <c r="AV106" s="72"/>
      <c r="AW106" s="72"/>
      <c r="BA106" s="2"/>
      <c r="BB106" s="15"/>
      <c r="BC106" s="71"/>
      <c r="BD106" s="71"/>
      <c r="BE106" s="15"/>
      <c r="BF106" s="15"/>
      <c r="BH106" s="2" t="s">
        <v>611</v>
      </c>
      <c r="BI106" s="250">
        <v>7.6388888888888895E-2</v>
      </c>
      <c r="BJ106" s="2" t="s">
        <v>611</v>
      </c>
      <c r="BK106" s="250">
        <v>7.6388888888888895E-2</v>
      </c>
      <c r="BL106" s="2" t="s">
        <v>611</v>
      </c>
      <c r="BM106" s="250">
        <v>7.6388888888888895E-2</v>
      </c>
      <c r="BN106" s="2" t="s">
        <v>611</v>
      </c>
      <c r="BO106" s="250">
        <v>7.6388888888888895E-2</v>
      </c>
      <c r="BP106" s="2" t="s">
        <v>611</v>
      </c>
      <c r="BQ106" s="250">
        <v>7.6388888888888895E-2</v>
      </c>
      <c r="BR106" s="2" t="s">
        <v>611</v>
      </c>
      <c r="BS106" s="250">
        <v>7.6388888888888895E-2</v>
      </c>
      <c r="BT106" s="2" t="s">
        <v>635</v>
      </c>
      <c r="BU106" s="250">
        <v>7.9861111111111105E-2</v>
      </c>
      <c r="BV106" s="2" t="s">
        <v>621</v>
      </c>
      <c r="BW106" s="250">
        <v>8.6805555555555552E-2</v>
      </c>
      <c r="BX106" s="2" t="s">
        <v>617</v>
      </c>
      <c r="BY106" s="250">
        <v>0.19097222222222221</v>
      </c>
      <c r="BZ106" s="267" t="s">
        <v>471</v>
      </c>
      <c r="CA106" s="238">
        <v>0.1111111111111111</v>
      </c>
      <c r="CB106" s="267" t="s">
        <v>688</v>
      </c>
      <c r="CC106" s="238">
        <v>5.9027777777777776E-2</v>
      </c>
      <c r="CD106" s="267" t="s">
        <v>595</v>
      </c>
      <c r="CE106" s="238">
        <v>0.11805555555555555</v>
      </c>
      <c r="CF106" s="267" t="s">
        <v>636</v>
      </c>
      <c r="CG106" s="238">
        <v>7.9861111111111105E-2</v>
      </c>
      <c r="CH106" s="2" t="s">
        <v>636</v>
      </c>
      <c r="CI106" s="250">
        <v>7.9861111111111105E-2</v>
      </c>
      <c r="CJ106" s="267" t="s">
        <v>688</v>
      </c>
      <c r="CK106" s="238">
        <v>5.9027777777777776E-2</v>
      </c>
      <c r="CL106" s="2" t="s">
        <v>612</v>
      </c>
      <c r="CM106" s="250">
        <v>7.6388888888888895E-2</v>
      </c>
      <c r="CN106" s="251" t="str">
        <f t="shared" si="24"/>
        <v>OCM-PER</v>
      </c>
      <c r="CO106" s="252">
        <f t="shared" si="25"/>
        <v>7.6388888888888895E-2</v>
      </c>
      <c r="CP106" s="2" t="s">
        <v>582</v>
      </c>
      <c r="CQ106" s="250">
        <v>6.5972222222222224E-2</v>
      </c>
      <c r="CR106" s="267" t="s">
        <v>582</v>
      </c>
      <c r="CS106" s="238">
        <v>6.5972222222222224E-2</v>
      </c>
      <c r="CT106" s="2" t="s">
        <v>645</v>
      </c>
      <c r="CU106" s="250">
        <v>8.3333333333333329E-2</v>
      </c>
      <c r="CV106" s="2" t="s">
        <v>582</v>
      </c>
      <c r="CW106" s="250">
        <v>6.5972222222222224E-2</v>
      </c>
      <c r="CX106" s="267" t="s">
        <v>582</v>
      </c>
      <c r="CY106" s="238">
        <v>6.5972222222222224E-2</v>
      </c>
      <c r="CZ106" s="267" t="s">
        <v>688</v>
      </c>
      <c r="DA106" s="238">
        <v>5.9027777777777776E-2</v>
      </c>
      <c r="DB106" s="2" t="s">
        <v>640</v>
      </c>
      <c r="DC106" s="250">
        <v>0.21180555555555555</v>
      </c>
      <c r="DD106" s="267" t="s">
        <v>832</v>
      </c>
      <c r="DE106" s="238">
        <v>9.0277777777777776E-2</v>
      </c>
      <c r="DF106" s="2" t="s">
        <v>580</v>
      </c>
      <c r="DG106" s="250">
        <v>0.18402777777777779</v>
      </c>
      <c r="DH106" s="2" t="s">
        <v>603</v>
      </c>
      <c r="DI106" s="250">
        <v>0.18055555555555555</v>
      </c>
      <c r="DJ106" s="2" t="s">
        <v>619</v>
      </c>
      <c r="DK106" s="250">
        <v>0.13194444444444445</v>
      </c>
      <c r="DL106" s="350" t="s">
        <v>640</v>
      </c>
      <c r="DM106" s="351">
        <v>0.21180555555555555</v>
      </c>
      <c r="DN106" s="348" t="s">
        <v>580</v>
      </c>
      <c r="DO106" s="349">
        <v>0.18402777777777779</v>
      </c>
      <c r="DP106" s="251" t="str">
        <f t="shared" si="26"/>
        <v>MEL-PER</v>
      </c>
      <c r="DQ106" s="252">
        <f t="shared" si="27"/>
        <v>0.18402777777777779</v>
      </c>
      <c r="DR106" s="251" t="str">
        <f t="shared" si="28"/>
        <v>MEL-PER</v>
      </c>
      <c r="DS106" s="252">
        <f t="shared" si="29"/>
        <v>0.18402777777777779</v>
      </c>
      <c r="DT106" s="251" t="str">
        <f t="shared" si="30"/>
        <v>MEL-PER</v>
      </c>
      <c r="DU106" s="252">
        <f t="shared" si="31"/>
        <v>0.18402777777777779</v>
      </c>
      <c r="DV106" s="251" t="str">
        <f t="shared" si="32"/>
        <v>MEL-PER</v>
      </c>
      <c r="DW106" s="252">
        <f t="shared" si="33"/>
        <v>0.18402777777777779</v>
      </c>
      <c r="DX106" s="251" t="str">
        <f t="shared" si="34"/>
        <v>MEL-PER</v>
      </c>
      <c r="DY106" s="252">
        <f t="shared" si="35"/>
        <v>0.18402777777777779</v>
      </c>
      <c r="DZ106" s="251" t="str">
        <f t="shared" si="36"/>
        <v>MEL-PER</v>
      </c>
      <c r="EA106" s="252">
        <f t="shared" si="37"/>
        <v>0.18402777777777779</v>
      </c>
      <c r="EB106" s="251" t="str">
        <f t="shared" si="38"/>
        <v>MEL-PER</v>
      </c>
      <c r="EC106" s="252">
        <f t="shared" si="39"/>
        <v>0.18402777777777779</v>
      </c>
    </row>
    <row r="107" spans="37:133">
      <c r="AK107" s="3">
        <v>7.0833333333333304E-2</v>
      </c>
      <c r="AL107" s="3">
        <v>0.35416666666666702</v>
      </c>
      <c r="AM107" s="224">
        <v>7.0833333333333304E-2</v>
      </c>
      <c r="AN107" s="224">
        <v>0.35416666666666702</v>
      </c>
      <c r="AO107" s="72"/>
      <c r="AQ107" s="3">
        <v>0.41666666666666702</v>
      </c>
      <c r="AR107" s="3">
        <v>0.133333333333333</v>
      </c>
      <c r="AT107" s="3">
        <v>9.1666666666667104E-2</v>
      </c>
      <c r="AU107" s="3">
        <v>7.0833333333333304E-2</v>
      </c>
      <c r="AV107" s="72"/>
      <c r="AW107" s="72"/>
      <c r="BA107" s="2"/>
      <c r="BB107" s="15"/>
      <c r="BC107" s="71"/>
      <c r="BD107" s="71"/>
      <c r="BE107" s="15"/>
      <c r="BF107" s="15"/>
      <c r="BH107" s="2" t="s">
        <v>635</v>
      </c>
      <c r="BI107" s="250">
        <v>7.9861111111111105E-2</v>
      </c>
      <c r="BJ107" s="2" t="s">
        <v>635</v>
      </c>
      <c r="BK107" s="250">
        <v>7.9861111111111105E-2</v>
      </c>
      <c r="BL107" s="2" t="s">
        <v>635</v>
      </c>
      <c r="BM107" s="250">
        <v>7.9861111111111105E-2</v>
      </c>
      <c r="BN107" s="2" t="s">
        <v>635</v>
      </c>
      <c r="BO107" s="250">
        <v>7.9861111111111105E-2</v>
      </c>
      <c r="BP107" s="2" t="s">
        <v>635</v>
      </c>
      <c r="BQ107" s="250">
        <v>7.9861111111111105E-2</v>
      </c>
      <c r="BR107" s="2" t="s">
        <v>635</v>
      </c>
      <c r="BS107" s="250">
        <v>7.9861111111111105E-2</v>
      </c>
      <c r="BT107" s="2" t="s">
        <v>627</v>
      </c>
      <c r="BU107" s="250">
        <v>9.0277777777777776E-2</v>
      </c>
      <c r="BV107" s="2" t="s">
        <v>633</v>
      </c>
      <c r="BW107" s="250">
        <v>0.1701388888888889</v>
      </c>
      <c r="BX107" s="2" t="s">
        <v>647</v>
      </c>
      <c r="BY107" s="250">
        <v>0.15277777777777779</v>
      </c>
      <c r="BZ107" s="267" t="s">
        <v>616</v>
      </c>
      <c r="CA107" s="238">
        <v>6.9444444444444448E-2</v>
      </c>
      <c r="CB107" s="267" t="s">
        <v>612</v>
      </c>
      <c r="CC107" s="238">
        <v>7.6388888888888895E-2</v>
      </c>
      <c r="CD107" s="267" t="s">
        <v>625</v>
      </c>
      <c r="CE107" s="238">
        <v>0.1076388888888889</v>
      </c>
      <c r="CF107" s="267" t="s">
        <v>649</v>
      </c>
      <c r="CG107" s="238">
        <v>2.0833333333333332E-2</v>
      </c>
      <c r="CH107" s="2" t="s">
        <v>471</v>
      </c>
      <c r="CI107" s="250">
        <v>0.1111111111111111</v>
      </c>
      <c r="CJ107" s="267" t="s">
        <v>612</v>
      </c>
      <c r="CK107" s="238">
        <v>7.6388888888888895E-2</v>
      </c>
      <c r="CL107" s="2" t="s">
        <v>713</v>
      </c>
      <c r="CM107" s="250">
        <v>2.0833333333333332E-2</v>
      </c>
      <c r="CN107" s="251" t="str">
        <f t="shared" si="24"/>
        <v>OOD-OCM</v>
      </c>
      <c r="CO107" s="252">
        <f t="shared" si="25"/>
        <v>2.0833333333333332E-2</v>
      </c>
      <c r="CP107" s="2" t="s">
        <v>645</v>
      </c>
      <c r="CQ107" s="250">
        <v>8.3333333333333329E-2</v>
      </c>
      <c r="CR107" s="267" t="s">
        <v>645</v>
      </c>
      <c r="CS107" s="238">
        <v>8.3333333333333329E-2</v>
      </c>
      <c r="CT107" s="2" t="s">
        <v>688</v>
      </c>
      <c r="CU107" s="250">
        <v>5.9027777777777776E-2</v>
      </c>
      <c r="CV107" s="2" t="s">
        <v>645</v>
      </c>
      <c r="CW107" s="250">
        <v>8.3333333333333329E-2</v>
      </c>
      <c r="CX107" s="267" t="s">
        <v>645</v>
      </c>
      <c r="CY107" s="238">
        <v>8.3333333333333329E-2</v>
      </c>
      <c r="CZ107" s="267" t="s">
        <v>612</v>
      </c>
      <c r="DA107" s="238">
        <v>7.6388888888888895E-2</v>
      </c>
      <c r="DB107" s="2" t="s">
        <v>582</v>
      </c>
      <c r="DC107" s="250">
        <v>6.5972222222222224E-2</v>
      </c>
      <c r="DD107" s="267" t="s">
        <v>713</v>
      </c>
      <c r="DE107" s="238">
        <v>2.0833333333333332E-2</v>
      </c>
      <c r="DF107" s="2" t="s">
        <v>445</v>
      </c>
      <c r="DG107" s="250">
        <v>5.9027777777777776E-2</v>
      </c>
      <c r="DH107" s="2" t="s">
        <v>630</v>
      </c>
      <c r="DI107" s="250">
        <v>0.24305555555555555</v>
      </c>
      <c r="DJ107" s="2" t="s">
        <v>608</v>
      </c>
      <c r="DK107" s="250">
        <v>6.25E-2</v>
      </c>
      <c r="DL107" s="350" t="s">
        <v>582</v>
      </c>
      <c r="DM107" s="351">
        <v>6.9444444444444448E-2</v>
      </c>
      <c r="DN107" s="348" t="s">
        <v>445</v>
      </c>
      <c r="DO107" s="349">
        <v>5.9027777777777776E-2</v>
      </c>
      <c r="DP107" s="251" t="str">
        <f t="shared" si="26"/>
        <v>MEL-SYD</v>
      </c>
      <c r="DQ107" s="252">
        <f t="shared" si="27"/>
        <v>5.9027777777777776E-2</v>
      </c>
      <c r="DR107" s="251" t="str">
        <f t="shared" si="28"/>
        <v>MEL-SYD</v>
      </c>
      <c r="DS107" s="252">
        <f t="shared" si="29"/>
        <v>5.9027777777777776E-2</v>
      </c>
      <c r="DT107" s="251" t="str">
        <f t="shared" si="30"/>
        <v>MEL-SYD</v>
      </c>
      <c r="DU107" s="252">
        <f t="shared" si="31"/>
        <v>5.9027777777777776E-2</v>
      </c>
      <c r="DV107" s="251" t="str">
        <f t="shared" si="32"/>
        <v>MEL-SYD</v>
      </c>
      <c r="DW107" s="252">
        <f t="shared" si="33"/>
        <v>5.9027777777777776E-2</v>
      </c>
      <c r="DX107" s="251" t="str">
        <f t="shared" si="34"/>
        <v>MEL-SYD</v>
      </c>
      <c r="DY107" s="252">
        <f t="shared" si="35"/>
        <v>5.9027777777777776E-2</v>
      </c>
      <c r="DZ107" s="251" t="str">
        <f t="shared" si="36"/>
        <v>MEL-SYD</v>
      </c>
      <c r="EA107" s="252">
        <f t="shared" si="37"/>
        <v>5.9027777777777776E-2</v>
      </c>
      <c r="EB107" s="251" t="str">
        <f t="shared" si="38"/>
        <v>MEL-SYD</v>
      </c>
      <c r="EC107" s="252">
        <f t="shared" si="39"/>
        <v>5.9027777777777776E-2</v>
      </c>
    </row>
    <row r="108" spans="37:133">
      <c r="AK108" s="3">
        <v>7.1527777777777801E-2</v>
      </c>
      <c r="AL108" s="3">
        <v>0.35763888888888901</v>
      </c>
      <c r="AM108" s="224">
        <v>7.1527777777777801E-2</v>
      </c>
      <c r="AN108" s="224">
        <v>0.35763888888888901</v>
      </c>
      <c r="AO108" s="72"/>
      <c r="AQ108" s="3">
        <v>0.42013888888888901</v>
      </c>
      <c r="AR108" s="3">
        <v>0.134027777777777</v>
      </c>
      <c r="AT108" s="3">
        <v>9.2361111111111505E-2</v>
      </c>
      <c r="AU108" s="3">
        <v>7.1527777777777801E-2</v>
      </c>
      <c r="AV108" s="72"/>
      <c r="AW108" s="72"/>
      <c r="BA108" s="2"/>
      <c r="BB108" s="15"/>
      <c r="BC108" s="71"/>
      <c r="BD108" s="71"/>
      <c r="BE108" s="15"/>
      <c r="BF108" s="15"/>
      <c r="BH108" s="2" t="s">
        <v>627</v>
      </c>
      <c r="BI108" s="250">
        <v>9.0277777777777776E-2</v>
      </c>
      <c r="BJ108" s="2" t="s">
        <v>627</v>
      </c>
      <c r="BK108" s="250">
        <v>9.0277777777777776E-2</v>
      </c>
      <c r="BL108" s="2" t="s">
        <v>627</v>
      </c>
      <c r="BM108" s="250">
        <v>9.0277777777777776E-2</v>
      </c>
      <c r="BN108" s="2" t="s">
        <v>627</v>
      </c>
      <c r="BO108" s="250">
        <v>9.0277777777777776E-2</v>
      </c>
      <c r="BP108" s="2" t="s">
        <v>627</v>
      </c>
      <c r="BQ108" s="250">
        <v>9.0277777777777776E-2</v>
      </c>
      <c r="BR108" s="2" t="s">
        <v>627</v>
      </c>
      <c r="BS108" s="250">
        <v>9.0277777777777776E-2</v>
      </c>
      <c r="BT108" s="2" t="s">
        <v>589</v>
      </c>
      <c r="BU108" s="250">
        <v>0.17708333333333334</v>
      </c>
      <c r="BV108" s="2" t="s">
        <v>517</v>
      </c>
      <c r="BW108" s="250">
        <v>0.14930555555555555</v>
      </c>
      <c r="BX108" s="2" t="s">
        <v>623</v>
      </c>
      <c r="BY108" s="250">
        <v>4.5138888888888888E-2</v>
      </c>
      <c r="BZ108" s="267" t="s">
        <v>685</v>
      </c>
      <c r="CA108" s="238">
        <v>0.27430555555555558</v>
      </c>
      <c r="CB108" s="267" t="s">
        <v>636</v>
      </c>
      <c r="CC108" s="238">
        <v>7.9861111111111105E-2</v>
      </c>
      <c r="CD108" s="267" t="s">
        <v>604</v>
      </c>
      <c r="CE108" s="238">
        <v>0.1875</v>
      </c>
      <c r="CF108" s="267" t="s">
        <v>471</v>
      </c>
      <c r="CG108" s="238">
        <v>0.1111111111111111</v>
      </c>
      <c r="CH108" s="2" t="s">
        <v>616</v>
      </c>
      <c r="CI108" s="250">
        <v>6.9444444444444448E-2</v>
      </c>
      <c r="CJ108" s="267" t="s">
        <v>713</v>
      </c>
      <c r="CK108" s="238">
        <v>2.0833333333333332E-2</v>
      </c>
      <c r="CL108" s="2" t="s">
        <v>636</v>
      </c>
      <c r="CM108" s="250">
        <v>7.9861111111111105E-2</v>
      </c>
      <c r="CN108" s="251" t="str">
        <f t="shared" si="24"/>
        <v>OOD-PER</v>
      </c>
      <c r="CO108" s="252">
        <f t="shared" si="25"/>
        <v>7.9861111111111105E-2</v>
      </c>
      <c r="CP108" s="2" t="s">
        <v>688</v>
      </c>
      <c r="CQ108" s="250">
        <v>5.9027777777777776E-2</v>
      </c>
      <c r="CR108" s="267" t="s">
        <v>688</v>
      </c>
      <c r="CS108" s="238">
        <v>5.9027777777777776E-2</v>
      </c>
      <c r="CT108" s="2" t="s">
        <v>612</v>
      </c>
      <c r="CU108" s="250">
        <v>7.6388888888888895E-2</v>
      </c>
      <c r="CV108" s="2" t="s">
        <v>688</v>
      </c>
      <c r="CW108" s="250">
        <v>5.9027777777777776E-2</v>
      </c>
      <c r="CX108" s="267" t="s">
        <v>688</v>
      </c>
      <c r="CY108" s="238">
        <v>5.9027777777777776E-2</v>
      </c>
      <c r="CZ108" s="267" t="s">
        <v>713</v>
      </c>
      <c r="DA108" s="238">
        <v>2.0833333333333332E-2</v>
      </c>
      <c r="DB108" s="2" t="s">
        <v>645</v>
      </c>
      <c r="DC108" s="250">
        <v>8.3333333333333329E-2</v>
      </c>
      <c r="DD108" s="267" t="s">
        <v>636</v>
      </c>
      <c r="DE108" s="238">
        <v>7.9861111111111105E-2</v>
      </c>
      <c r="DF108" s="2" t="s">
        <v>619</v>
      </c>
      <c r="DG108" s="250">
        <v>0.13194444444444445</v>
      </c>
      <c r="DH108" s="2" t="s">
        <v>640</v>
      </c>
      <c r="DI108" s="250">
        <v>0.21180555555555555</v>
      </c>
      <c r="DJ108" s="2" t="s">
        <v>603</v>
      </c>
      <c r="DK108" s="250">
        <v>0.18055555555555555</v>
      </c>
      <c r="DL108" s="350" t="s">
        <v>645</v>
      </c>
      <c r="DM108" s="351">
        <v>8.3333333333333329E-2</v>
      </c>
      <c r="DN108" s="348" t="s">
        <v>619</v>
      </c>
      <c r="DO108" s="349">
        <v>0.13194444444444445</v>
      </c>
      <c r="DP108" s="251" t="str">
        <f t="shared" si="26"/>
        <v>MEL-ZQN</v>
      </c>
      <c r="DQ108" s="252">
        <f t="shared" si="27"/>
        <v>0.13194444444444445</v>
      </c>
      <c r="DR108" s="251" t="str">
        <f t="shared" si="28"/>
        <v>MEL-ZQN</v>
      </c>
      <c r="DS108" s="252">
        <f t="shared" si="29"/>
        <v>0.13194444444444445</v>
      </c>
      <c r="DT108" s="251" t="str">
        <f t="shared" si="30"/>
        <v>MEL-ZQN</v>
      </c>
      <c r="DU108" s="252">
        <f t="shared" si="31"/>
        <v>0.13194444444444445</v>
      </c>
      <c r="DV108" s="251" t="str">
        <f t="shared" si="32"/>
        <v>MEL-ZQN</v>
      </c>
      <c r="DW108" s="252">
        <f t="shared" si="33"/>
        <v>0.13194444444444445</v>
      </c>
      <c r="DX108" s="251" t="str">
        <f t="shared" si="34"/>
        <v>MEL-ZQN</v>
      </c>
      <c r="DY108" s="252">
        <f t="shared" si="35"/>
        <v>0.13194444444444445</v>
      </c>
      <c r="DZ108" s="251" t="str">
        <f t="shared" si="36"/>
        <v>MEL-ZQN</v>
      </c>
      <c r="EA108" s="252">
        <f t="shared" si="37"/>
        <v>0.13194444444444445</v>
      </c>
      <c r="EB108" s="251" t="str">
        <f t="shared" si="38"/>
        <v>MEL-ZQN</v>
      </c>
      <c r="EC108" s="252">
        <f t="shared" si="39"/>
        <v>0.13194444444444445</v>
      </c>
    </row>
    <row r="109" spans="37:133">
      <c r="AK109" s="3">
        <v>7.2222222222222202E-2</v>
      </c>
      <c r="AL109" s="3">
        <v>0.36111111111111099</v>
      </c>
      <c r="AM109" s="224">
        <v>7.2222222222222202E-2</v>
      </c>
      <c r="AN109" s="224">
        <v>0.36111111111111099</v>
      </c>
      <c r="AO109" s="72"/>
      <c r="AQ109" s="3">
        <v>0.42361111111111099</v>
      </c>
      <c r="AR109" s="3">
        <v>0.13472222222222199</v>
      </c>
      <c r="AT109" s="3">
        <v>9.3055555555556002E-2</v>
      </c>
      <c r="AU109" s="3">
        <v>7.2222222222222202E-2</v>
      </c>
      <c r="AV109" s="72"/>
      <c r="AW109" s="72"/>
      <c r="BA109" s="2"/>
      <c r="BB109" s="15"/>
      <c r="BC109" s="71"/>
      <c r="BD109" s="71"/>
      <c r="BE109" s="15"/>
      <c r="BF109" s="15"/>
      <c r="BH109" s="2" t="s">
        <v>589</v>
      </c>
      <c r="BI109" s="250">
        <v>0.17708333333333334</v>
      </c>
      <c r="BJ109" s="2" t="s">
        <v>589</v>
      </c>
      <c r="BK109" s="250">
        <v>0.17708333333333334</v>
      </c>
      <c r="BL109" s="2" t="s">
        <v>589</v>
      </c>
      <c r="BM109" s="250">
        <v>0.17708333333333334</v>
      </c>
      <c r="BN109" s="2" t="s">
        <v>589</v>
      </c>
      <c r="BO109" s="250">
        <v>0.17708333333333334</v>
      </c>
      <c r="BP109" s="2" t="s">
        <v>589</v>
      </c>
      <c r="BQ109" s="250">
        <v>0.17708333333333334</v>
      </c>
      <c r="BR109" s="2" t="s">
        <v>589</v>
      </c>
      <c r="BS109" s="250">
        <v>0.17708333333333334</v>
      </c>
      <c r="BT109" s="2" t="s">
        <v>609</v>
      </c>
      <c r="BU109" s="250">
        <v>7.2916666666666671E-2</v>
      </c>
      <c r="BV109" s="2" t="s">
        <v>611</v>
      </c>
      <c r="BW109" s="250">
        <v>7.6388888888888895E-2</v>
      </c>
      <c r="BX109" s="2" t="s">
        <v>631</v>
      </c>
      <c r="BY109" s="250">
        <v>0.13194444444444445</v>
      </c>
      <c r="BZ109" s="267" t="s">
        <v>449</v>
      </c>
      <c r="CA109" s="238">
        <v>9.7222222222222224E-2</v>
      </c>
      <c r="CB109" s="267" t="s">
        <v>649</v>
      </c>
      <c r="CC109" s="238">
        <v>2.0833333333333332E-2</v>
      </c>
      <c r="CD109" s="267" t="s">
        <v>651</v>
      </c>
      <c r="CE109" s="238">
        <v>3.125E-2</v>
      </c>
      <c r="CF109" s="267" t="s">
        <v>616</v>
      </c>
      <c r="CG109" s="238">
        <v>6.9444444444444448E-2</v>
      </c>
      <c r="CH109" s="2" t="s">
        <v>685</v>
      </c>
      <c r="CI109" s="250">
        <v>0.27430555555555558</v>
      </c>
      <c r="CJ109" s="267" t="s">
        <v>636</v>
      </c>
      <c r="CK109" s="238">
        <v>7.9861111111111105E-2</v>
      </c>
      <c r="CL109" s="2" t="s">
        <v>649</v>
      </c>
      <c r="CM109" s="250">
        <v>2.0833333333333332E-2</v>
      </c>
      <c r="CN109" s="251" t="str">
        <f t="shared" si="24"/>
        <v>OOD-WLP</v>
      </c>
      <c r="CO109" s="252">
        <f t="shared" si="25"/>
        <v>2.0833333333333332E-2</v>
      </c>
      <c r="CP109" s="2" t="s">
        <v>612</v>
      </c>
      <c r="CQ109" s="250">
        <v>7.6388888888888895E-2</v>
      </c>
      <c r="CR109" s="267" t="s">
        <v>612</v>
      </c>
      <c r="CS109" s="238">
        <v>7.6388888888888895E-2</v>
      </c>
      <c r="CT109" s="2" t="s">
        <v>713</v>
      </c>
      <c r="CU109" s="250">
        <v>2.0833333333333332E-2</v>
      </c>
      <c r="CV109" s="2" t="s">
        <v>612</v>
      </c>
      <c r="CW109" s="250">
        <v>7.6388888888888895E-2</v>
      </c>
      <c r="CX109" s="267" t="s">
        <v>612</v>
      </c>
      <c r="CY109" s="238">
        <v>7.6388888888888895E-2</v>
      </c>
      <c r="CZ109" s="267" t="s">
        <v>636</v>
      </c>
      <c r="DA109" s="238">
        <v>7.9861111111111105E-2</v>
      </c>
      <c r="DB109" s="2" t="s">
        <v>612</v>
      </c>
      <c r="DC109" s="250">
        <v>7.6388888888888895E-2</v>
      </c>
      <c r="DD109" s="267" t="s">
        <v>649</v>
      </c>
      <c r="DE109" s="238">
        <v>2.0833333333333332E-2</v>
      </c>
      <c r="DF109" s="2" t="s">
        <v>608</v>
      </c>
      <c r="DG109" s="250">
        <v>6.25E-2</v>
      </c>
      <c r="DH109" s="2" t="s">
        <v>582</v>
      </c>
      <c r="DI109" s="250">
        <v>6.9444444444444448E-2</v>
      </c>
      <c r="DJ109" s="2" t="s">
        <v>630</v>
      </c>
      <c r="DK109" s="250">
        <v>0.24305555555555555</v>
      </c>
      <c r="DL109" s="350" t="s">
        <v>688</v>
      </c>
      <c r="DM109" s="351">
        <v>5.9027777777777776E-2</v>
      </c>
      <c r="DN109" s="348" t="s">
        <v>608</v>
      </c>
      <c r="DO109" s="349">
        <v>6.25E-2</v>
      </c>
      <c r="DP109" s="251" t="str">
        <f t="shared" si="26"/>
        <v>MKY-BNE</v>
      </c>
      <c r="DQ109" s="252">
        <f t="shared" si="27"/>
        <v>6.25E-2</v>
      </c>
      <c r="DR109" s="251" t="str">
        <f t="shared" si="28"/>
        <v>MKY-BNE</v>
      </c>
      <c r="DS109" s="252">
        <f t="shared" si="29"/>
        <v>6.25E-2</v>
      </c>
      <c r="DT109" s="251" t="str">
        <f t="shared" si="30"/>
        <v>MKY-BNE</v>
      </c>
      <c r="DU109" s="252">
        <f t="shared" si="31"/>
        <v>6.25E-2</v>
      </c>
      <c r="DV109" s="251" t="str">
        <f t="shared" si="32"/>
        <v>MKY-BNE</v>
      </c>
      <c r="DW109" s="252">
        <f t="shared" si="33"/>
        <v>6.25E-2</v>
      </c>
      <c r="DX109" s="251" t="str">
        <f t="shared" si="34"/>
        <v>MKY-BNE</v>
      </c>
      <c r="DY109" s="252">
        <f t="shared" si="35"/>
        <v>6.25E-2</v>
      </c>
      <c r="DZ109" s="251" t="str">
        <f t="shared" si="36"/>
        <v>MKY-BNE</v>
      </c>
      <c r="EA109" s="252">
        <f t="shared" si="37"/>
        <v>6.25E-2</v>
      </c>
      <c r="EB109" s="251" t="str">
        <f t="shared" si="38"/>
        <v>MKY-BNE</v>
      </c>
      <c r="EC109" s="252">
        <f t="shared" si="39"/>
        <v>6.25E-2</v>
      </c>
    </row>
    <row r="110" spans="37:133">
      <c r="AK110" s="3">
        <v>7.2916666666666699E-2</v>
      </c>
      <c r="AL110" s="3">
        <v>0.36458333333333298</v>
      </c>
      <c r="AM110" s="224">
        <v>7.2916666666666699E-2</v>
      </c>
      <c r="AN110" s="224">
        <v>0.36458333333333298</v>
      </c>
      <c r="AO110" s="72"/>
      <c r="AQ110" s="3">
        <v>0.42708333333333298</v>
      </c>
      <c r="AR110" s="3">
        <v>0.13541666666666599</v>
      </c>
      <c r="AT110" s="3">
        <v>9.3750000000000402E-2</v>
      </c>
      <c r="AU110" s="3">
        <v>7.2916666666666699E-2</v>
      </c>
      <c r="AV110" s="72"/>
      <c r="AW110" s="72"/>
      <c r="BH110" s="2" t="s">
        <v>609</v>
      </c>
      <c r="BI110" s="250">
        <v>7.2916666666666671E-2</v>
      </c>
      <c r="BJ110" s="2" t="s">
        <v>609</v>
      </c>
      <c r="BK110" s="250">
        <v>7.2916666666666671E-2</v>
      </c>
      <c r="BL110" s="2" t="s">
        <v>609</v>
      </c>
      <c r="BM110" s="250">
        <v>7.2916666666666671E-2</v>
      </c>
      <c r="BN110" s="2" t="s">
        <v>609</v>
      </c>
      <c r="BO110" s="250">
        <v>7.2916666666666671E-2</v>
      </c>
      <c r="BP110" s="2" t="s">
        <v>609</v>
      </c>
      <c r="BQ110" s="250">
        <v>7.2916666666666671E-2</v>
      </c>
      <c r="BR110" s="2" t="s">
        <v>609</v>
      </c>
      <c r="BS110" s="250">
        <v>7.2916666666666671E-2</v>
      </c>
      <c r="BT110" s="2" t="s">
        <v>628</v>
      </c>
      <c r="BU110" s="250">
        <v>8.6805555555555552E-2</v>
      </c>
      <c r="BV110" s="2" t="s">
        <v>635</v>
      </c>
      <c r="BW110" s="250">
        <v>7.9861111111111105E-2</v>
      </c>
      <c r="BX110" s="2" t="s">
        <v>621</v>
      </c>
      <c r="BY110" s="250">
        <v>8.6805555555555552E-2</v>
      </c>
      <c r="BZ110" s="267" t="s">
        <v>477</v>
      </c>
      <c r="CA110" s="238">
        <v>6.25E-2</v>
      </c>
      <c r="CB110" s="267" t="s">
        <v>471</v>
      </c>
      <c r="CC110" s="238">
        <v>0.1111111111111111</v>
      </c>
      <c r="CD110" s="267" t="s">
        <v>686</v>
      </c>
      <c r="CE110" s="238">
        <v>7.6388888888888895E-2</v>
      </c>
      <c r="CF110" s="267" t="s">
        <v>685</v>
      </c>
      <c r="CG110" s="238">
        <v>0.27430555555555558</v>
      </c>
      <c r="CH110" s="2" t="s">
        <v>449</v>
      </c>
      <c r="CI110" s="250">
        <v>0.10069444444444445</v>
      </c>
      <c r="CJ110" s="267" t="s">
        <v>471</v>
      </c>
      <c r="CK110" s="238">
        <v>0.1111111111111111</v>
      </c>
      <c r="CL110" s="2" t="s">
        <v>471</v>
      </c>
      <c r="CM110" s="250">
        <v>0.1111111111111111</v>
      </c>
      <c r="CN110" s="251" t="str">
        <f t="shared" si="24"/>
        <v>OOL-ADL</v>
      </c>
      <c r="CO110" s="252">
        <f t="shared" si="25"/>
        <v>0.1111111111111111</v>
      </c>
      <c r="CP110" s="2" t="s">
        <v>713</v>
      </c>
      <c r="CQ110" s="250">
        <v>2.0833333333333332E-2</v>
      </c>
      <c r="CR110" s="267" t="s">
        <v>713</v>
      </c>
      <c r="CS110" s="238">
        <v>2.0833333333333332E-2</v>
      </c>
      <c r="CT110" s="2" t="s">
        <v>636</v>
      </c>
      <c r="CU110" s="250">
        <v>7.9861111111111105E-2</v>
      </c>
      <c r="CV110" s="2" t="s">
        <v>713</v>
      </c>
      <c r="CW110" s="250">
        <v>2.0833333333333332E-2</v>
      </c>
      <c r="CX110" s="267" t="s">
        <v>713</v>
      </c>
      <c r="CY110" s="238">
        <v>2.0833333333333332E-2</v>
      </c>
      <c r="CZ110" s="267" t="s">
        <v>649</v>
      </c>
      <c r="DA110" s="238">
        <v>2.0833333333333332E-2</v>
      </c>
      <c r="DB110" s="2" t="s">
        <v>832</v>
      </c>
      <c r="DC110" s="250">
        <v>9.0277777777777776E-2</v>
      </c>
      <c r="DD110" s="267" t="s">
        <v>471</v>
      </c>
      <c r="DE110" s="238">
        <v>0.1111111111111111</v>
      </c>
      <c r="DF110" s="2" t="s">
        <v>603</v>
      </c>
      <c r="DG110" s="250">
        <v>0.18055555555555555</v>
      </c>
      <c r="DH110" s="2" t="s">
        <v>645</v>
      </c>
      <c r="DI110" s="250">
        <v>8.3333333333333329E-2</v>
      </c>
      <c r="DJ110" s="2" t="s">
        <v>640</v>
      </c>
      <c r="DK110" s="250">
        <v>0.21180555555555555</v>
      </c>
      <c r="DL110" s="350" t="s">
        <v>612</v>
      </c>
      <c r="DM110" s="351">
        <v>7.6388888888888895E-2</v>
      </c>
      <c r="DN110" s="348" t="s">
        <v>603</v>
      </c>
      <c r="DO110" s="349">
        <v>0.18055555555555555</v>
      </c>
      <c r="DP110" s="251" t="str">
        <f t="shared" si="26"/>
        <v>NAN-BNE</v>
      </c>
      <c r="DQ110" s="252">
        <f t="shared" si="27"/>
        <v>0.18055555555555555</v>
      </c>
      <c r="DR110" s="251" t="str">
        <f t="shared" si="28"/>
        <v>NAN-BNE</v>
      </c>
      <c r="DS110" s="252">
        <f t="shared" si="29"/>
        <v>0.18055555555555555</v>
      </c>
      <c r="DT110" s="251" t="str">
        <f t="shared" si="30"/>
        <v>NAN-BNE</v>
      </c>
      <c r="DU110" s="252">
        <f t="shared" si="31"/>
        <v>0.18055555555555555</v>
      </c>
      <c r="DV110" s="251" t="str">
        <f t="shared" si="32"/>
        <v>NAN-BNE</v>
      </c>
      <c r="DW110" s="252">
        <f t="shared" si="33"/>
        <v>0.18055555555555555</v>
      </c>
      <c r="DX110" s="251" t="str">
        <f t="shared" si="34"/>
        <v>NAN-BNE</v>
      </c>
      <c r="DY110" s="252">
        <f t="shared" si="35"/>
        <v>0.18055555555555555</v>
      </c>
      <c r="DZ110" s="251" t="str">
        <f t="shared" si="36"/>
        <v>NAN-BNE</v>
      </c>
      <c r="EA110" s="252">
        <f t="shared" si="37"/>
        <v>0.18055555555555555</v>
      </c>
      <c r="EB110" s="251" t="str">
        <f t="shared" si="38"/>
        <v>NAN-BNE</v>
      </c>
      <c r="EC110" s="252">
        <f t="shared" si="39"/>
        <v>0.18055555555555555</v>
      </c>
    </row>
    <row r="111" spans="37:133">
      <c r="AK111" s="3">
        <v>7.3611111111111099E-2</v>
      </c>
      <c r="AL111" s="3">
        <v>0.36805555555555602</v>
      </c>
      <c r="AM111" s="224">
        <v>7.3611111111111099E-2</v>
      </c>
      <c r="AN111" s="224">
        <v>0.36805555555555602</v>
      </c>
      <c r="AO111" s="72"/>
      <c r="AQ111" s="3">
        <v>0.43055555555555602</v>
      </c>
      <c r="AR111" s="3">
        <v>0.13611111111111099</v>
      </c>
      <c r="AT111" s="3">
        <v>9.44444444444449E-2</v>
      </c>
      <c r="AU111" s="3">
        <v>7.3611111111111099E-2</v>
      </c>
      <c r="AV111" s="72"/>
      <c r="AW111" s="72"/>
      <c r="BH111" s="2" t="s">
        <v>628</v>
      </c>
      <c r="BI111" s="250">
        <v>8.6805555555555552E-2</v>
      </c>
      <c r="BJ111" s="2" t="s">
        <v>628</v>
      </c>
      <c r="BK111" s="250">
        <v>8.6805555555555552E-2</v>
      </c>
      <c r="BL111" s="2" t="s">
        <v>628</v>
      </c>
      <c r="BM111" s="250">
        <v>8.6805555555555552E-2</v>
      </c>
      <c r="BN111" s="2" t="s">
        <v>628</v>
      </c>
      <c r="BO111" s="250">
        <v>8.6805555555555552E-2</v>
      </c>
      <c r="BP111" s="2" t="s">
        <v>628</v>
      </c>
      <c r="BQ111" s="250">
        <v>8.6805555555555552E-2</v>
      </c>
      <c r="BR111" s="2" t="s">
        <v>628</v>
      </c>
      <c r="BS111" s="250">
        <v>8.6805555555555552E-2</v>
      </c>
      <c r="BT111" s="2" t="s">
        <v>593</v>
      </c>
      <c r="BU111" s="250">
        <v>6.5972222222222224E-2</v>
      </c>
      <c r="BV111" s="2" t="s">
        <v>627</v>
      </c>
      <c r="BW111" s="250">
        <v>9.0277777777777776E-2</v>
      </c>
      <c r="BX111" s="2" t="s">
        <v>633</v>
      </c>
      <c r="BY111" s="250">
        <v>0.1701388888888889</v>
      </c>
      <c r="BZ111" s="267" t="s">
        <v>595</v>
      </c>
      <c r="CA111" s="238">
        <v>0.11805555555555555</v>
      </c>
      <c r="CB111" s="267" t="s">
        <v>616</v>
      </c>
      <c r="CC111" s="238">
        <v>6.9444444444444448E-2</v>
      </c>
      <c r="CD111" s="267" t="s">
        <v>617</v>
      </c>
      <c r="CE111" s="238">
        <v>0.18402777777777779</v>
      </c>
      <c r="CF111" s="267" t="s">
        <v>449</v>
      </c>
      <c r="CG111" s="238">
        <v>0.10069444444444445</v>
      </c>
      <c r="CH111" s="2" t="s">
        <v>477</v>
      </c>
      <c r="CI111" s="250">
        <v>6.25E-2</v>
      </c>
      <c r="CJ111" s="267" t="s">
        <v>616</v>
      </c>
      <c r="CK111" s="238">
        <v>6.9444444444444448E-2</v>
      </c>
      <c r="CL111" s="2" t="s">
        <v>616</v>
      </c>
      <c r="CM111" s="250">
        <v>6.9444444444444448E-2</v>
      </c>
      <c r="CN111" s="251" t="str">
        <f t="shared" si="24"/>
        <v>OOL-CBR</v>
      </c>
      <c r="CO111" s="252">
        <f t="shared" si="25"/>
        <v>6.9444444444444448E-2</v>
      </c>
      <c r="CP111" s="2" t="s">
        <v>636</v>
      </c>
      <c r="CQ111" s="250">
        <v>7.9861111111111105E-2</v>
      </c>
      <c r="CR111" s="267" t="s">
        <v>636</v>
      </c>
      <c r="CS111" s="238">
        <v>7.9861111111111105E-2</v>
      </c>
      <c r="CT111" s="2" t="s">
        <v>649</v>
      </c>
      <c r="CU111" s="250">
        <v>2.0833333333333332E-2</v>
      </c>
      <c r="CV111" s="2" t="s">
        <v>636</v>
      </c>
      <c r="CW111" s="250">
        <v>7.9861111111111105E-2</v>
      </c>
      <c r="CX111" s="267" t="s">
        <v>636</v>
      </c>
      <c r="CY111" s="238">
        <v>7.9861111111111105E-2</v>
      </c>
      <c r="CZ111" s="267" t="s">
        <v>471</v>
      </c>
      <c r="DA111" s="238">
        <v>0.1111111111111111</v>
      </c>
      <c r="DB111" s="2" t="s">
        <v>713</v>
      </c>
      <c r="DC111" s="250">
        <v>2.0833333333333332E-2</v>
      </c>
      <c r="DD111" s="267" t="s">
        <v>616</v>
      </c>
      <c r="DE111" s="238">
        <v>6.9444444444444448E-2</v>
      </c>
      <c r="DF111" s="2" t="s">
        <v>630</v>
      </c>
      <c r="DG111" s="250">
        <v>0.24305555555555555</v>
      </c>
      <c r="DH111" s="2" t="s">
        <v>688</v>
      </c>
      <c r="DI111" s="250">
        <v>5.9027777777777776E-2</v>
      </c>
      <c r="DJ111" s="2" t="s">
        <v>582</v>
      </c>
      <c r="DK111" s="250">
        <v>6.9444444444444448E-2</v>
      </c>
      <c r="DL111" s="350" t="s">
        <v>832</v>
      </c>
      <c r="DM111" s="351">
        <v>9.0277777777777776E-2</v>
      </c>
      <c r="DN111" s="348" t="s">
        <v>630</v>
      </c>
      <c r="DO111" s="349">
        <v>0.24305555555555555</v>
      </c>
      <c r="DP111" s="251" t="str">
        <f t="shared" si="26"/>
        <v>NAN-MEL</v>
      </c>
      <c r="DQ111" s="252">
        <f t="shared" si="27"/>
        <v>0.24305555555555555</v>
      </c>
      <c r="DR111" s="251" t="str">
        <f t="shared" si="28"/>
        <v>NAN-MEL</v>
      </c>
      <c r="DS111" s="252">
        <f t="shared" si="29"/>
        <v>0.24305555555555555</v>
      </c>
      <c r="DT111" s="251" t="str">
        <f t="shared" si="30"/>
        <v>NAN-MEL</v>
      </c>
      <c r="DU111" s="252">
        <f t="shared" si="31"/>
        <v>0.24305555555555555</v>
      </c>
      <c r="DV111" s="251" t="str">
        <f t="shared" si="32"/>
        <v>NAN-MEL</v>
      </c>
      <c r="DW111" s="252">
        <f t="shared" si="33"/>
        <v>0.24305555555555555</v>
      </c>
      <c r="DX111" s="251" t="str">
        <f t="shared" si="34"/>
        <v>NAN-MEL</v>
      </c>
      <c r="DY111" s="252">
        <f t="shared" si="35"/>
        <v>0.24305555555555555</v>
      </c>
      <c r="DZ111" s="251" t="str">
        <f t="shared" si="36"/>
        <v>NAN-MEL</v>
      </c>
      <c r="EA111" s="252">
        <f t="shared" si="37"/>
        <v>0.24305555555555555</v>
      </c>
      <c r="EB111" s="251" t="str">
        <f t="shared" si="38"/>
        <v>NAN-MEL</v>
      </c>
      <c r="EC111" s="252">
        <f t="shared" si="39"/>
        <v>0.24305555555555555</v>
      </c>
    </row>
    <row r="112" spans="37:133">
      <c r="AK112" s="3">
        <v>7.4305555555555597E-2</v>
      </c>
      <c r="AL112" s="3">
        <v>0.37152777777777801</v>
      </c>
      <c r="AM112" s="224">
        <v>7.4305555555555597E-2</v>
      </c>
      <c r="AN112" s="224">
        <v>0.37152777777777801</v>
      </c>
      <c r="AO112" s="72"/>
      <c r="AQ112" s="3">
        <v>0.43402777777777801</v>
      </c>
      <c r="AR112" s="3">
        <v>0.13680555555555499</v>
      </c>
      <c r="AT112" s="3">
        <v>9.51388888888893E-2</v>
      </c>
      <c r="AU112" s="3">
        <v>7.4305555555555597E-2</v>
      </c>
      <c r="AV112" s="72"/>
      <c r="AW112" s="72"/>
      <c r="BH112" s="2" t="s">
        <v>593</v>
      </c>
      <c r="BI112" s="250">
        <v>6.5972222222222224E-2</v>
      </c>
      <c r="BJ112" s="2" t="s">
        <v>593</v>
      </c>
      <c r="BK112" s="250">
        <v>6.5972222222222224E-2</v>
      </c>
      <c r="BL112" s="2" t="s">
        <v>593</v>
      </c>
      <c r="BM112" s="250">
        <v>6.5972222222222224E-2</v>
      </c>
      <c r="BN112" s="2" t="s">
        <v>593</v>
      </c>
      <c r="BO112" s="250">
        <v>6.5972222222222224E-2</v>
      </c>
      <c r="BP112" s="2" t="s">
        <v>593</v>
      </c>
      <c r="BQ112" s="250">
        <v>6.5972222222222224E-2</v>
      </c>
      <c r="BR112" s="2" t="s">
        <v>593</v>
      </c>
      <c r="BS112" s="250">
        <v>6.5972222222222224E-2</v>
      </c>
      <c r="BT112" s="2" t="s">
        <v>614</v>
      </c>
      <c r="BU112" s="250">
        <v>4.8611111111111112E-2</v>
      </c>
      <c r="BV112" s="2" t="s">
        <v>589</v>
      </c>
      <c r="BW112" s="250">
        <v>0.17708333333333334</v>
      </c>
      <c r="BX112" s="2" t="s">
        <v>517</v>
      </c>
      <c r="BY112" s="250">
        <v>0.14930555555555555</v>
      </c>
      <c r="BZ112" s="267" t="s">
        <v>625</v>
      </c>
      <c r="CA112" s="238">
        <v>0.1076388888888889</v>
      </c>
      <c r="CB112" s="267" t="s">
        <v>685</v>
      </c>
      <c r="CC112" s="238">
        <v>0.27430555555555558</v>
      </c>
      <c r="CD112" s="267" t="s">
        <v>647</v>
      </c>
      <c r="CE112" s="238">
        <v>0.14930555555555555</v>
      </c>
      <c r="CF112" s="267" t="s">
        <v>477</v>
      </c>
      <c r="CG112" s="238">
        <v>6.25E-2</v>
      </c>
      <c r="CH112" s="2" t="s">
        <v>595</v>
      </c>
      <c r="CI112" s="250">
        <v>0.11805555555555555</v>
      </c>
      <c r="CJ112" s="267" t="s">
        <v>685</v>
      </c>
      <c r="CK112" s="238">
        <v>0.27430555555555558</v>
      </c>
      <c r="CL112" s="2" t="s">
        <v>685</v>
      </c>
      <c r="CM112" s="250">
        <v>0.27430555555555558</v>
      </c>
      <c r="CN112" s="251" t="str">
        <f t="shared" si="24"/>
        <v>OOL-DPS</v>
      </c>
      <c r="CO112" s="252">
        <f t="shared" si="25"/>
        <v>0.27430555555555558</v>
      </c>
      <c r="CP112" s="2" t="s">
        <v>649</v>
      </c>
      <c r="CQ112" s="250">
        <v>2.0833333333333332E-2</v>
      </c>
      <c r="CR112" s="267" t="s">
        <v>471</v>
      </c>
      <c r="CS112" s="238">
        <v>0.1111111111111111</v>
      </c>
      <c r="CT112" s="2" t="s">
        <v>471</v>
      </c>
      <c r="CU112" s="250">
        <v>0.1111111111111111</v>
      </c>
      <c r="CV112" s="2" t="s">
        <v>649</v>
      </c>
      <c r="CW112" s="250">
        <v>2.0833333333333332E-2</v>
      </c>
      <c r="CX112" s="267" t="s">
        <v>649</v>
      </c>
      <c r="CY112" s="238">
        <v>2.0833333333333332E-2</v>
      </c>
      <c r="CZ112" s="267" t="s">
        <v>616</v>
      </c>
      <c r="DA112" s="238">
        <v>6.9444444444444448E-2</v>
      </c>
      <c r="DB112" s="2" t="s">
        <v>636</v>
      </c>
      <c r="DC112" s="250">
        <v>7.9861111111111105E-2</v>
      </c>
      <c r="DD112" s="267" t="s">
        <v>685</v>
      </c>
      <c r="DE112" s="238">
        <v>0.27430555555555558</v>
      </c>
      <c r="DF112" s="2" t="s">
        <v>640</v>
      </c>
      <c r="DG112" s="250">
        <v>0.21180555555555555</v>
      </c>
      <c r="DH112" s="2" t="s">
        <v>612</v>
      </c>
      <c r="DI112" s="250">
        <v>7.6388888888888895E-2</v>
      </c>
      <c r="DJ112" s="2" t="s">
        <v>645</v>
      </c>
      <c r="DK112" s="250">
        <v>8.3333333333333329E-2</v>
      </c>
      <c r="DL112" s="350" t="s">
        <v>713</v>
      </c>
      <c r="DM112" s="351">
        <v>2.0833333333333332E-2</v>
      </c>
      <c r="DN112" s="348" t="s">
        <v>640</v>
      </c>
      <c r="DO112" s="349">
        <v>0.21180555555555555</v>
      </c>
      <c r="DP112" s="251" t="str">
        <f t="shared" si="26"/>
        <v>NAN-SYD</v>
      </c>
      <c r="DQ112" s="252">
        <f t="shared" si="27"/>
        <v>0.21180555555555555</v>
      </c>
      <c r="DR112" s="251" t="str">
        <f t="shared" si="28"/>
        <v>NAN-SYD</v>
      </c>
      <c r="DS112" s="252">
        <f t="shared" si="29"/>
        <v>0.21180555555555555</v>
      </c>
      <c r="DT112" s="251" t="str">
        <f t="shared" si="30"/>
        <v>NAN-SYD</v>
      </c>
      <c r="DU112" s="252">
        <f t="shared" si="31"/>
        <v>0.21180555555555555</v>
      </c>
      <c r="DV112" s="251" t="str">
        <f t="shared" si="32"/>
        <v>NAN-SYD</v>
      </c>
      <c r="DW112" s="252">
        <f t="shared" si="33"/>
        <v>0.21180555555555555</v>
      </c>
      <c r="DX112" s="251" t="str">
        <f t="shared" si="34"/>
        <v>NAN-SYD</v>
      </c>
      <c r="DY112" s="252">
        <f t="shared" si="35"/>
        <v>0.21180555555555555</v>
      </c>
      <c r="DZ112" s="251" t="str">
        <f t="shared" si="36"/>
        <v>NAN-SYD</v>
      </c>
      <c r="EA112" s="252">
        <f t="shared" si="37"/>
        <v>0.21180555555555555</v>
      </c>
      <c r="EB112" s="251" t="str">
        <f t="shared" si="38"/>
        <v>NAN-SYD</v>
      </c>
      <c r="EC112" s="252">
        <f t="shared" si="39"/>
        <v>0.21180555555555555</v>
      </c>
    </row>
    <row r="113" spans="37:133">
      <c r="AK113" s="3">
        <v>7.4999999999999997E-2</v>
      </c>
      <c r="AL113" s="3">
        <v>0.375</v>
      </c>
      <c r="AM113" s="224">
        <v>7.4999999999999997E-2</v>
      </c>
      <c r="AN113" s="224">
        <v>0.375</v>
      </c>
      <c r="AO113" s="72"/>
      <c r="AQ113" s="3">
        <v>0.4375</v>
      </c>
      <c r="AR113" s="3">
        <v>0.13750000000000001</v>
      </c>
      <c r="AT113" s="3">
        <v>9.5833333333333798E-2</v>
      </c>
      <c r="AU113" s="3">
        <v>7.4999999999999997E-2</v>
      </c>
      <c r="AV113" s="72"/>
      <c r="AW113" s="72"/>
      <c r="BH113" s="2" t="s">
        <v>614</v>
      </c>
      <c r="BI113" s="250">
        <v>4.8611111111111112E-2</v>
      </c>
      <c r="BJ113" s="2" t="s">
        <v>614</v>
      </c>
      <c r="BK113" s="250">
        <v>4.8611111111111112E-2</v>
      </c>
      <c r="BL113" s="2" t="s">
        <v>614</v>
      </c>
      <c r="BM113" s="250">
        <v>4.8611111111111112E-2</v>
      </c>
      <c r="BN113" s="2" t="s">
        <v>614</v>
      </c>
      <c r="BO113" s="250">
        <v>4.8611111111111112E-2</v>
      </c>
      <c r="BP113" s="2" t="s">
        <v>614</v>
      </c>
      <c r="BQ113" s="250">
        <v>4.8611111111111112E-2</v>
      </c>
      <c r="BR113" s="2" t="s">
        <v>614</v>
      </c>
      <c r="BS113" s="250">
        <v>4.8611111111111112E-2</v>
      </c>
      <c r="BT113" s="2" t="s">
        <v>459</v>
      </c>
      <c r="BU113" s="250">
        <v>9.0277777777777776E-2</v>
      </c>
      <c r="BV113" s="2" t="s">
        <v>609</v>
      </c>
      <c r="BW113" s="250">
        <v>7.2916666666666671E-2</v>
      </c>
      <c r="BX113" s="2" t="s">
        <v>611</v>
      </c>
      <c r="BY113" s="250">
        <v>7.6388888888888895E-2</v>
      </c>
      <c r="BZ113" s="267" t="s">
        <v>604</v>
      </c>
      <c r="CA113" s="238">
        <v>0.1875</v>
      </c>
      <c r="CB113" s="267" t="s">
        <v>449</v>
      </c>
      <c r="CC113" s="238">
        <v>0.10069444444444445</v>
      </c>
      <c r="CD113" s="267" t="s">
        <v>623</v>
      </c>
      <c r="CE113" s="238">
        <v>4.5138888888888888E-2</v>
      </c>
      <c r="CF113" s="267" t="s">
        <v>595</v>
      </c>
      <c r="CG113" s="238">
        <v>0.11805555555555555</v>
      </c>
      <c r="CH113" s="2" t="s">
        <v>625</v>
      </c>
      <c r="CI113" s="250">
        <v>0.1076388888888889</v>
      </c>
      <c r="CJ113" s="267" t="s">
        <v>449</v>
      </c>
      <c r="CK113" s="238">
        <v>0.10069444444444445</v>
      </c>
      <c r="CL113" s="2" t="s">
        <v>449</v>
      </c>
      <c r="CM113" s="250">
        <v>0.10069444444444445</v>
      </c>
      <c r="CN113" s="251" t="str">
        <f t="shared" si="24"/>
        <v>OOL-MEL</v>
      </c>
      <c r="CO113" s="252">
        <f t="shared" si="25"/>
        <v>0.10069444444444445</v>
      </c>
      <c r="CP113" s="2" t="s">
        <v>471</v>
      </c>
      <c r="CQ113" s="250">
        <v>0.1111111111111111</v>
      </c>
      <c r="CR113" s="267" t="s">
        <v>616</v>
      </c>
      <c r="CS113" s="238">
        <v>6.9444444444444448E-2</v>
      </c>
      <c r="CT113" s="2" t="s">
        <v>616</v>
      </c>
      <c r="CU113" s="250">
        <v>6.9444444444444448E-2</v>
      </c>
      <c r="CV113" s="2" t="s">
        <v>471</v>
      </c>
      <c r="CW113" s="250">
        <v>0.1111111111111111</v>
      </c>
      <c r="CX113" s="267" t="s">
        <v>471</v>
      </c>
      <c r="CY113" s="238">
        <v>0.1111111111111111</v>
      </c>
      <c r="CZ113" s="267" t="s">
        <v>685</v>
      </c>
      <c r="DA113" s="238">
        <v>0.27430555555555558</v>
      </c>
      <c r="DB113" s="2" t="s">
        <v>649</v>
      </c>
      <c r="DC113" s="250">
        <v>2.0833333333333332E-2</v>
      </c>
      <c r="DD113" s="267" t="s">
        <v>449</v>
      </c>
      <c r="DE113" s="238">
        <v>0.10069444444444445</v>
      </c>
      <c r="DF113" s="2" t="s">
        <v>582</v>
      </c>
      <c r="DG113" s="250">
        <v>6.9444444444444448E-2</v>
      </c>
      <c r="DH113" s="2" t="s">
        <v>832</v>
      </c>
      <c r="DI113" s="250">
        <v>9.0277777777777776E-2</v>
      </c>
      <c r="DJ113" s="2" t="s">
        <v>688</v>
      </c>
      <c r="DK113" s="250">
        <v>5.9027777777777776E-2</v>
      </c>
      <c r="DL113" s="350" t="s">
        <v>636</v>
      </c>
      <c r="DM113" s="351">
        <v>7.9861111111111105E-2</v>
      </c>
      <c r="DN113" s="348" t="s">
        <v>582</v>
      </c>
      <c r="DO113" s="349">
        <v>6.9444444444444448E-2</v>
      </c>
      <c r="DP113" s="251" t="str">
        <f t="shared" si="26"/>
        <v>NTL-MEL</v>
      </c>
      <c r="DQ113" s="252">
        <f t="shared" si="27"/>
        <v>6.9444444444444448E-2</v>
      </c>
      <c r="DR113" s="251" t="str">
        <f t="shared" si="28"/>
        <v>NTL-MEL</v>
      </c>
      <c r="DS113" s="252">
        <f t="shared" si="29"/>
        <v>6.9444444444444448E-2</v>
      </c>
      <c r="DT113" s="251" t="str">
        <f t="shared" si="30"/>
        <v>NTL-MEL</v>
      </c>
      <c r="DU113" s="252">
        <f t="shared" si="31"/>
        <v>6.9444444444444448E-2</v>
      </c>
      <c r="DV113" s="251" t="str">
        <f t="shared" si="32"/>
        <v>NTL-MEL</v>
      </c>
      <c r="DW113" s="252">
        <f t="shared" si="33"/>
        <v>6.9444444444444448E-2</v>
      </c>
      <c r="DX113" s="251" t="str">
        <f t="shared" si="34"/>
        <v>NTL-MEL</v>
      </c>
      <c r="DY113" s="252">
        <f t="shared" si="35"/>
        <v>6.9444444444444448E-2</v>
      </c>
      <c r="DZ113" s="251" t="str">
        <f t="shared" si="36"/>
        <v>NTL-MEL</v>
      </c>
      <c r="EA113" s="252">
        <f t="shared" si="37"/>
        <v>6.9444444444444448E-2</v>
      </c>
      <c r="EB113" s="251" t="str">
        <f t="shared" si="38"/>
        <v>NTL-MEL</v>
      </c>
      <c r="EC113" s="252">
        <f t="shared" si="39"/>
        <v>6.9444444444444448E-2</v>
      </c>
    </row>
    <row r="114" spans="37:133">
      <c r="AK114" s="3">
        <v>7.5694444444444495E-2</v>
      </c>
      <c r="AL114" s="3">
        <v>0.37847222222222199</v>
      </c>
      <c r="AM114" s="224">
        <v>7.5694444444444495E-2</v>
      </c>
      <c r="AN114" s="224">
        <v>0.37847222222222199</v>
      </c>
      <c r="AO114" s="72"/>
      <c r="AQ114" s="3">
        <v>0.44097222222222199</v>
      </c>
      <c r="AR114" s="3">
        <v>0.13819444444444401</v>
      </c>
      <c r="AT114" s="3">
        <v>9.6527777777778198E-2</v>
      </c>
      <c r="AU114" s="3">
        <v>7.5694444444444495E-2</v>
      </c>
      <c r="AV114" s="72"/>
      <c r="AW114" s="72"/>
      <c r="BH114" s="2" t="s">
        <v>459</v>
      </c>
      <c r="BI114" s="250">
        <v>9.0277777777777776E-2</v>
      </c>
      <c r="BJ114" s="2" t="s">
        <v>459</v>
      </c>
      <c r="BK114" s="250">
        <v>9.0277777777777776E-2</v>
      </c>
      <c r="BL114" s="2" t="s">
        <v>459</v>
      </c>
      <c r="BM114" s="250">
        <v>9.0277777777777776E-2</v>
      </c>
      <c r="BN114" s="2" t="s">
        <v>459</v>
      </c>
      <c r="BO114" s="250">
        <v>9.0277777777777776E-2</v>
      </c>
      <c r="BP114" s="2" t="s">
        <v>459</v>
      </c>
      <c r="BQ114" s="250">
        <v>9.0277777777777776E-2</v>
      </c>
      <c r="BR114" s="2" t="s">
        <v>459</v>
      </c>
      <c r="BS114" s="250">
        <v>9.0277777777777776E-2</v>
      </c>
      <c r="BT114" s="2" t="s">
        <v>466</v>
      </c>
      <c r="BU114" s="250">
        <v>6.25E-2</v>
      </c>
      <c r="BV114" s="2" t="s">
        <v>628</v>
      </c>
      <c r="BW114" s="250">
        <v>8.6805555555555552E-2</v>
      </c>
      <c r="BX114" s="2" t="s">
        <v>635</v>
      </c>
      <c r="BY114" s="250">
        <v>7.9861111111111105E-2</v>
      </c>
      <c r="BZ114" s="267" t="s">
        <v>651</v>
      </c>
      <c r="CA114" s="238">
        <v>3.125E-2</v>
      </c>
      <c r="CB114" s="267" t="s">
        <v>477</v>
      </c>
      <c r="CC114" s="238">
        <v>6.25E-2</v>
      </c>
      <c r="CD114" s="267" t="s">
        <v>631</v>
      </c>
      <c r="CE114" s="238">
        <v>0.13194444444444445</v>
      </c>
      <c r="CF114" s="267" t="s">
        <v>625</v>
      </c>
      <c r="CG114" s="238">
        <v>0.1076388888888889</v>
      </c>
      <c r="CH114" s="2" t="s">
        <v>604</v>
      </c>
      <c r="CI114" s="250">
        <v>0.1875</v>
      </c>
      <c r="CJ114" s="267" t="s">
        <v>477</v>
      </c>
      <c r="CK114" s="238">
        <v>6.25E-2</v>
      </c>
      <c r="CL114" s="2" t="s">
        <v>477</v>
      </c>
      <c r="CM114" s="250">
        <v>6.25E-2</v>
      </c>
      <c r="CN114" s="251" t="str">
        <f t="shared" si="24"/>
        <v>OOL-SYD</v>
      </c>
      <c r="CO114" s="252">
        <f t="shared" si="25"/>
        <v>6.25E-2</v>
      </c>
      <c r="CP114" s="2" t="s">
        <v>616</v>
      </c>
      <c r="CQ114" s="250">
        <v>6.9444444444444448E-2</v>
      </c>
      <c r="CR114" s="267" t="s">
        <v>685</v>
      </c>
      <c r="CS114" s="238">
        <v>0.27430555555555558</v>
      </c>
      <c r="CT114" s="2" t="s">
        <v>685</v>
      </c>
      <c r="CU114" s="250">
        <v>0.27430555555555558</v>
      </c>
      <c r="CV114" s="2" t="s">
        <v>616</v>
      </c>
      <c r="CW114" s="250">
        <v>6.9444444444444448E-2</v>
      </c>
      <c r="CX114" s="267" t="s">
        <v>616</v>
      </c>
      <c r="CY114" s="238">
        <v>6.9444444444444448E-2</v>
      </c>
      <c r="CZ114" s="267" t="s">
        <v>449</v>
      </c>
      <c r="DA114" s="238">
        <v>9.7222222222222224E-2</v>
      </c>
      <c r="DB114" s="2" t="s">
        <v>471</v>
      </c>
      <c r="DC114" s="250">
        <v>0.1111111111111111</v>
      </c>
      <c r="DD114" s="267" t="s">
        <v>477</v>
      </c>
      <c r="DE114" s="238">
        <v>6.25E-2</v>
      </c>
      <c r="DF114" s="2" t="s">
        <v>645</v>
      </c>
      <c r="DG114" s="250">
        <v>8.3333333333333329E-2</v>
      </c>
      <c r="DH114" s="2" t="s">
        <v>713</v>
      </c>
      <c r="DI114" s="250">
        <v>2.0833333333333332E-2</v>
      </c>
      <c r="DJ114" s="2" t="s">
        <v>612</v>
      </c>
      <c r="DK114" s="250">
        <v>7.6388888888888895E-2</v>
      </c>
      <c r="DL114" s="350" t="s">
        <v>471</v>
      </c>
      <c r="DM114" s="351">
        <v>0.11458333333333333</v>
      </c>
      <c r="DN114" s="348" t="s">
        <v>645</v>
      </c>
      <c r="DO114" s="349">
        <v>8.3333333333333329E-2</v>
      </c>
      <c r="DP114" s="251" t="str">
        <f t="shared" si="26"/>
        <v>OCM-BQB</v>
      </c>
      <c r="DQ114" s="252">
        <f t="shared" si="27"/>
        <v>8.3333333333333329E-2</v>
      </c>
      <c r="DR114" s="251" t="str">
        <f t="shared" si="28"/>
        <v>OCM-BQB</v>
      </c>
      <c r="DS114" s="252">
        <f t="shared" si="29"/>
        <v>8.3333333333333329E-2</v>
      </c>
      <c r="DT114" s="251" t="str">
        <f t="shared" si="30"/>
        <v>OCM-BQB</v>
      </c>
      <c r="DU114" s="252">
        <f t="shared" si="31"/>
        <v>8.3333333333333329E-2</v>
      </c>
      <c r="DV114" s="251" t="str">
        <f t="shared" si="32"/>
        <v>OCM-BQB</v>
      </c>
      <c r="DW114" s="252">
        <f t="shared" si="33"/>
        <v>8.3333333333333329E-2</v>
      </c>
      <c r="DX114" s="251" t="str">
        <f t="shared" si="34"/>
        <v>OCM-BQB</v>
      </c>
      <c r="DY114" s="252">
        <f t="shared" si="35"/>
        <v>8.3333333333333329E-2</v>
      </c>
      <c r="DZ114" s="251" t="str">
        <f t="shared" si="36"/>
        <v>OCM-BQB</v>
      </c>
      <c r="EA114" s="252">
        <f t="shared" si="37"/>
        <v>8.3333333333333329E-2</v>
      </c>
      <c r="EB114" s="251" t="str">
        <f t="shared" si="38"/>
        <v>OCM-BQB</v>
      </c>
      <c r="EC114" s="252">
        <f t="shared" si="39"/>
        <v>8.3333333333333329E-2</v>
      </c>
    </row>
    <row r="115" spans="37:133">
      <c r="AK115" s="3">
        <v>7.6388888888888895E-2</v>
      </c>
      <c r="AL115" s="3">
        <v>0.38194444444444398</v>
      </c>
      <c r="AM115" s="224">
        <v>7.6388888888888895E-2</v>
      </c>
      <c r="AN115" s="224">
        <v>0.38194444444444398</v>
      </c>
      <c r="AO115" s="72"/>
      <c r="AQ115" s="3">
        <v>0.44444444444444497</v>
      </c>
      <c r="AR115" s="3">
        <v>0.13888888888888901</v>
      </c>
      <c r="AT115" s="3">
        <v>9.7222222222222696E-2</v>
      </c>
      <c r="AU115" s="3">
        <v>7.6388888888888895E-2</v>
      </c>
      <c r="AV115" s="72"/>
      <c r="AW115" s="72"/>
      <c r="BH115" s="2" t="s">
        <v>466</v>
      </c>
      <c r="BI115" s="250">
        <v>6.25E-2</v>
      </c>
      <c r="BJ115" s="2" t="s">
        <v>466</v>
      </c>
      <c r="BK115" s="250">
        <v>6.25E-2</v>
      </c>
      <c r="BL115" s="2" t="s">
        <v>466</v>
      </c>
      <c r="BM115" s="250">
        <v>6.25E-2</v>
      </c>
      <c r="BN115" s="2" t="s">
        <v>466</v>
      </c>
      <c r="BO115" s="250">
        <v>6.25E-2</v>
      </c>
      <c r="BP115" s="2" t="s">
        <v>466</v>
      </c>
      <c r="BQ115" s="250">
        <v>6.25E-2</v>
      </c>
      <c r="BR115" s="2" t="s">
        <v>466</v>
      </c>
      <c r="BS115" s="250">
        <v>6.25E-2</v>
      </c>
      <c r="BT115" s="2" t="s">
        <v>474</v>
      </c>
      <c r="BU115" s="250">
        <v>5.2083333333333336E-2</v>
      </c>
      <c r="BV115" s="2" t="s">
        <v>593</v>
      </c>
      <c r="BW115" s="250">
        <v>6.5972222222222224E-2</v>
      </c>
      <c r="BX115" s="2" t="s">
        <v>627</v>
      </c>
      <c r="BY115" s="250">
        <v>9.0277777777777776E-2</v>
      </c>
      <c r="BZ115" s="267" t="s">
        <v>686</v>
      </c>
      <c r="CA115" s="238">
        <v>7.6388888888888895E-2</v>
      </c>
      <c r="CB115" s="267" t="s">
        <v>595</v>
      </c>
      <c r="CC115" s="238">
        <v>0.11805555555555555</v>
      </c>
      <c r="CD115" s="267" t="s">
        <v>621</v>
      </c>
      <c r="CE115" s="238">
        <v>8.6805555555555552E-2</v>
      </c>
      <c r="CF115" s="267" t="s">
        <v>604</v>
      </c>
      <c r="CG115" s="238">
        <v>0.1875</v>
      </c>
      <c r="CH115" s="2" t="s">
        <v>651</v>
      </c>
      <c r="CI115" s="250">
        <v>3.125E-2</v>
      </c>
      <c r="CJ115" s="267" t="s">
        <v>595</v>
      </c>
      <c r="CK115" s="238">
        <v>0.11805555555555555</v>
      </c>
      <c r="CL115" s="2" t="s">
        <v>595</v>
      </c>
      <c r="CM115" s="250">
        <v>0.11805555555555555</v>
      </c>
      <c r="CN115" s="251" t="str">
        <f t="shared" si="24"/>
        <v>PER-ADL</v>
      </c>
      <c r="CO115" s="252">
        <f t="shared" si="25"/>
        <v>0.11805555555555555</v>
      </c>
      <c r="CP115" s="2" t="s">
        <v>685</v>
      </c>
      <c r="CQ115" s="250">
        <v>0.27430555555555558</v>
      </c>
      <c r="CR115" s="267" t="s">
        <v>449</v>
      </c>
      <c r="CS115" s="238">
        <v>9.7222222222222224E-2</v>
      </c>
      <c r="CT115" s="2" t="s">
        <v>449</v>
      </c>
      <c r="CU115" s="250">
        <v>9.7222222222222224E-2</v>
      </c>
      <c r="CV115" s="2" t="s">
        <v>685</v>
      </c>
      <c r="CW115" s="250">
        <v>0.27430555555555558</v>
      </c>
      <c r="CX115" s="267" t="s">
        <v>685</v>
      </c>
      <c r="CY115" s="238">
        <v>0.27430555555555558</v>
      </c>
      <c r="CZ115" s="267" t="s">
        <v>477</v>
      </c>
      <c r="DA115" s="238">
        <v>6.25E-2</v>
      </c>
      <c r="DB115" s="2" t="s">
        <v>616</v>
      </c>
      <c r="DC115" s="250">
        <v>6.9444444444444448E-2</v>
      </c>
      <c r="DD115" s="267" t="s">
        <v>595</v>
      </c>
      <c r="DE115" s="238">
        <v>0.11805555555555555</v>
      </c>
      <c r="DF115" s="2" t="s">
        <v>688</v>
      </c>
      <c r="DG115" s="250">
        <v>5.9027777777777776E-2</v>
      </c>
      <c r="DH115" s="2" t="s">
        <v>636</v>
      </c>
      <c r="DI115" s="250">
        <v>7.9861111111111105E-2</v>
      </c>
      <c r="DJ115" s="2" t="s">
        <v>832</v>
      </c>
      <c r="DK115" s="250">
        <v>9.0277777777777776E-2</v>
      </c>
      <c r="DL115" s="350" t="s">
        <v>616</v>
      </c>
      <c r="DM115" s="351">
        <v>7.2916666666666671E-2</v>
      </c>
      <c r="DN115" s="348" t="s">
        <v>688</v>
      </c>
      <c r="DO115" s="349">
        <v>5.9027777777777776E-2</v>
      </c>
      <c r="DP115" s="251" t="str">
        <f t="shared" si="26"/>
        <v>OCM-GET</v>
      </c>
      <c r="DQ115" s="252">
        <f t="shared" si="27"/>
        <v>5.9027777777777776E-2</v>
      </c>
      <c r="DR115" s="251" t="str">
        <f t="shared" si="28"/>
        <v>OCM-GET</v>
      </c>
      <c r="DS115" s="252">
        <f t="shared" si="29"/>
        <v>5.9027777777777776E-2</v>
      </c>
      <c r="DT115" s="251" t="str">
        <f t="shared" si="30"/>
        <v>OCM-GET</v>
      </c>
      <c r="DU115" s="252">
        <f t="shared" si="31"/>
        <v>5.9027777777777776E-2</v>
      </c>
      <c r="DV115" s="251" t="str">
        <f t="shared" si="32"/>
        <v>OCM-GET</v>
      </c>
      <c r="DW115" s="252">
        <f t="shared" si="33"/>
        <v>5.9027777777777776E-2</v>
      </c>
      <c r="DX115" s="251" t="str">
        <f t="shared" si="34"/>
        <v>OCM-GET</v>
      </c>
      <c r="DY115" s="252">
        <f t="shared" si="35"/>
        <v>5.9027777777777776E-2</v>
      </c>
      <c r="DZ115" s="251" t="str">
        <f t="shared" si="36"/>
        <v>OCM-GET</v>
      </c>
      <c r="EA115" s="252">
        <f t="shared" si="37"/>
        <v>5.9027777777777776E-2</v>
      </c>
      <c r="EB115" s="251" t="str">
        <f t="shared" si="38"/>
        <v>OCM-GET</v>
      </c>
      <c r="EC115" s="252">
        <f t="shared" si="39"/>
        <v>5.9027777777777776E-2</v>
      </c>
    </row>
    <row r="116" spans="37:133">
      <c r="AK116" s="3">
        <v>7.7083333333333295E-2</v>
      </c>
      <c r="AL116" s="3">
        <v>0.38541666666666702</v>
      </c>
      <c r="AM116" s="224">
        <v>7.7083333333333295E-2</v>
      </c>
      <c r="AN116" s="224">
        <v>0.38541666666666702</v>
      </c>
      <c r="AO116" s="72"/>
      <c r="AQ116" s="3">
        <v>0.44791666666666702</v>
      </c>
      <c r="AR116" s="3">
        <v>0.139583333333333</v>
      </c>
      <c r="AT116" s="3">
        <v>9.7916666666667096E-2</v>
      </c>
      <c r="AU116" s="3">
        <v>7.7083333333333295E-2</v>
      </c>
      <c r="AV116" s="72"/>
      <c r="AW116" s="72"/>
      <c r="BH116" s="2" t="s">
        <v>474</v>
      </c>
      <c r="BI116" s="250">
        <v>5.2083333333333336E-2</v>
      </c>
      <c r="BJ116" s="2" t="s">
        <v>474</v>
      </c>
      <c r="BK116" s="250">
        <v>5.2083333333333336E-2</v>
      </c>
      <c r="BL116" s="2" t="s">
        <v>474</v>
      </c>
      <c r="BM116" s="250">
        <v>5.2083333333333336E-2</v>
      </c>
      <c r="BN116" s="2" t="s">
        <v>474</v>
      </c>
      <c r="BO116" s="250">
        <v>5.2083333333333336E-2</v>
      </c>
      <c r="BP116" s="2" t="s">
        <v>474</v>
      </c>
      <c r="BQ116" s="250">
        <v>5.2083333333333336E-2</v>
      </c>
      <c r="BR116" s="2" t="s">
        <v>474</v>
      </c>
      <c r="BS116" s="250">
        <v>5.2083333333333336E-2</v>
      </c>
      <c r="BT116" s="2" t="s">
        <v>446</v>
      </c>
      <c r="BU116" s="250">
        <v>0.12847222222222221</v>
      </c>
      <c r="BV116" s="2" t="s">
        <v>614</v>
      </c>
      <c r="BW116" s="250">
        <v>4.8611111111111112E-2</v>
      </c>
      <c r="BX116" s="2" t="s">
        <v>589</v>
      </c>
      <c r="BY116" s="250">
        <v>0.17708333333333334</v>
      </c>
      <c r="BZ116" s="267" t="s">
        <v>617</v>
      </c>
      <c r="CA116" s="238">
        <v>0.18402777777777779</v>
      </c>
      <c r="CB116" s="267" t="s">
        <v>625</v>
      </c>
      <c r="CC116" s="238">
        <v>0.1076388888888889</v>
      </c>
      <c r="CD116" s="267" t="s">
        <v>633</v>
      </c>
      <c r="CE116" s="238">
        <v>0.16666666666666666</v>
      </c>
      <c r="CF116" s="267" t="s">
        <v>651</v>
      </c>
      <c r="CG116" s="238">
        <v>3.125E-2</v>
      </c>
      <c r="CH116" s="2" t="s">
        <v>686</v>
      </c>
      <c r="CI116" s="250">
        <v>7.6388888888888895E-2</v>
      </c>
      <c r="CJ116" s="267" t="s">
        <v>625</v>
      </c>
      <c r="CK116" s="238">
        <v>0.1076388888888889</v>
      </c>
      <c r="CL116" s="2" t="s">
        <v>625</v>
      </c>
      <c r="CM116" s="250">
        <v>0.1076388888888889</v>
      </c>
      <c r="CN116" s="251" t="str">
        <f t="shared" si="24"/>
        <v>PER-BME</v>
      </c>
      <c r="CO116" s="252">
        <f t="shared" si="25"/>
        <v>0.1076388888888889</v>
      </c>
      <c r="CP116" s="2" t="s">
        <v>449</v>
      </c>
      <c r="CQ116" s="250">
        <v>9.7222222222222224E-2</v>
      </c>
      <c r="CR116" s="267" t="s">
        <v>477</v>
      </c>
      <c r="CS116" s="238">
        <v>6.25E-2</v>
      </c>
      <c r="CT116" s="2" t="s">
        <v>477</v>
      </c>
      <c r="CU116" s="250">
        <v>6.25E-2</v>
      </c>
      <c r="CV116" s="2" t="s">
        <v>449</v>
      </c>
      <c r="CW116" s="250">
        <v>9.7222222222222224E-2</v>
      </c>
      <c r="CX116" s="267" t="s">
        <v>449</v>
      </c>
      <c r="CY116" s="238">
        <v>9.7222222222222224E-2</v>
      </c>
      <c r="CZ116" s="267" t="s">
        <v>595</v>
      </c>
      <c r="DA116" s="238">
        <v>0.11805555555555555</v>
      </c>
      <c r="DB116" s="2" t="s">
        <v>685</v>
      </c>
      <c r="DC116" s="250">
        <v>0.27430555555555558</v>
      </c>
      <c r="DD116" s="267" t="s">
        <v>625</v>
      </c>
      <c r="DE116" s="238">
        <v>0.1076388888888889</v>
      </c>
      <c r="DF116" s="2" t="s">
        <v>612</v>
      </c>
      <c r="DG116" s="250">
        <v>7.6388888888888895E-2</v>
      </c>
      <c r="DH116" s="2" t="s">
        <v>471</v>
      </c>
      <c r="DI116" s="250">
        <v>0.11458333333333333</v>
      </c>
      <c r="DJ116" s="2" t="s">
        <v>713</v>
      </c>
      <c r="DK116" s="250">
        <v>2.0833333333333332E-2</v>
      </c>
      <c r="DL116" s="350" t="s">
        <v>685</v>
      </c>
      <c r="DM116" s="351">
        <v>0.27430555555555558</v>
      </c>
      <c r="DN116" s="348" t="s">
        <v>612</v>
      </c>
      <c r="DO116" s="349">
        <v>7.6388888888888895E-2</v>
      </c>
      <c r="DP116" s="251" t="str">
        <f t="shared" si="26"/>
        <v>OCM-PER</v>
      </c>
      <c r="DQ116" s="252">
        <f t="shared" si="27"/>
        <v>7.6388888888888895E-2</v>
      </c>
      <c r="DR116" s="251" t="str">
        <f t="shared" si="28"/>
        <v>OCM-PER</v>
      </c>
      <c r="DS116" s="252">
        <f t="shared" si="29"/>
        <v>7.6388888888888895E-2</v>
      </c>
      <c r="DT116" s="251" t="str">
        <f t="shared" si="30"/>
        <v>OCM-PER</v>
      </c>
      <c r="DU116" s="252">
        <f t="shared" si="31"/>
        <v>7.6388888888888895E-2</v>
      </c>
      <c r="DV116" s="251" t="str">
        <f t="shared" si="32"/>
        <v>OCM-PER</v>
      </c>
      <c r="DW116" s="252">
        <f t="shared" si="33"/>
        <v>7.6388888888888895E-2</v>
      </c>
      <c r="DX116" s="251" t="str">
        <f t="shared" si="34"/>
        <v>OCM-PER</v>
      </c>
      <c r="DY116" s="252">
        <f t="shared" si="35"/>
        <v>7.6388888888888895E-2</v>
      </c>
      <c r="DZ116" s="251" t="str">
        <f t="shared" si="36"/>
        <v>OCM-PER</v>
      </c>
      <c r="EA116" s="252">
        <f t="shared" si="37"/>
        <v>7.6388888888888895E-2</v>
      </c>
      <c r="EB116" s="251" t="str">
        <f t="shared" si="38"/>
        <v>OCM-PER</v>
      </c>
      <c r="EC116" s="252">
        <f t="shared" si="39"/>
        <v>7.6388888888888895E-2</v>
      </c>
    </row>
    <row r="117" spans="37:133">
      <c r="AK117" s="3">
        <v>7.7777777777777807E-2</v>
      </c>
      <c r="AL117" s="3">
        <v>0.38888888888888901</v>
      </c>
      <c r="AM117" s="224">
        <v>7.7777777777777807E-2</v>
      </c>
      <c r="AN117" s="224">
        <v>0.38888888888888901</v>
      </c>
      <c r="AO117" s="72"/>
      <c r="AQ117" s="3">
        <v>0.45138888888888901</v>
      </c>
      <c r="AR117" s="3">
        <v>0.140277777777778</v>
      </c>
      <c r="AT117" s="3">
        <v>9.8611111111111593E-2</v>
      </c>
      <c r="AU117" s="3">
        <v>7.7777777777777807E-2</v>
      </c>
      <c r="AV117" s="72"/>
      <c r="AW117" s="72"/>
      <c r="BH117" s="2" t="s">
        <v>446</v>
      </c>
      <c r="BI117" s="250">
        <v>0.12847222222222221</v>
      </c>
      <c r="BJ117" s="2" t="s">
        <v>446</v>
      </c>
      <c r="BK117" s="250">
        <v>0.12847222222222221</v>
      </c>
      <c r="BL117" s="2" t="s">
        <v>446</v>
      </c>
      <c r="BM117" s="250">
        <v>0.12847222222222221</v>
      </c>
      <c r="BN117" s="2" t="s">
        <v>446</v>
      </c>
      <c r="BO117" s="250">
        <v>0.12847222222222221</v>
      </c>
      <c r="BP117" s="2" t="s">
        <v>446</v>
      </c>
      <c r="BQ117" s="250">
        <v>0.12847222222222221</v>
      </c>
      <c r="BR117" s="2" t="s">
        <v>446</v>
      </c>
      <c r="BS117" s="250">
        <v>0.12847222222222221</v>
      </c>
      <c r="BT117" s="2" t="s">
        <v>655</v>
      </c>
      <c r="BU117" s="250">
        <v>0.1875</v>
      </c>
      <c r="BV117" s="2" t="s">
        <v>459</v>
      </c>
      <c r="BW117" s="250">
        <v>9.0277777777777776E-2</v>
      </c>
      <c r="BX117" s="2" t="s">
        <v>609</v>
      </c>
      <c r="BY117" s="250">
        <v>7.2916666666666671E-2</v>
      </c>
      <c r="BZ117" s="267" t="s">
        <v>647</v>
      </c>
      <c r="CA117" s="238">
        <v>0.14930555555555555</v>
      </c>
      <c r="CB117" s="267" t="s">
        <v>604</v>
      </c>
      <c r="CC117" s="238">
        <v>0.1875</v>
      </c>
      <c r="CD117" s="267" t="s">
        <v>517</v>
      </c>
      <c r="CE117" s="238">
        <v>0.14930555555555555</v>
      </c>
      <c r="CF117" s="267" t="s">
        <v>686</v>
      </c>
      <c r="CG117" s="238">
        <v>7.6388888888888895E-2</v>
      </c>
      <c r="CH117" s="2" t="s">
        <v>733</v>
      </c>
      <c r="CI117" s="250">
        <v>7.6388888888888895E-2</v>
      </c>
      <c r="CJ117" s="267" t="s">
        <v>604</v>
      </c>
      <c r="CK117" s="238">
        <v>0.1875</v>
      </c>
      <c r="CL117" s="2" t="s">
        <v>604</v>
      </c>
      <c r="CM117" s="250">
        <v>0.1875</v>
      </c>
      <c r="CN117" s="251" t="str">
        <f t="shared" si="24"/>
        <v>PER-BNE</v>
      </c>
      <c r="CO117" s="252">
        <f t="shared" si="25"/>
        <v>0.1875</v>
      </c>
      <c r="CP117" s="2" t="s">
        <v>477</v>
      </c>
      <c r="CQ117" s="250">
        <v>6.25E-2</v>
      </c>
      <c r="CR117" s="267" t="s">
        <v>595</v>
      </c>
      <c r="CS117" s="238">
        <v>0.11805555555555555</v>
      </c>
      <c r="CT117" s="2" t="s">
        <v>595</v>
      </c>
      <c r="CU117" s="250">
        <v>0.11805555555555555</v>
      </c>
      <c r="CV117" s="2" t="s">
        <v>477</v>
      </c>
      <c r="CW117" s="250">
        <v>6.25E-2</v>
      </c>
      <c r="CX117" s="267" t="s">
        <v>477</v>
      </c>
      <c r="CY117" s="238">
        <v>6.25E-2</v>
      </c>
      <c r="CZ117" s="267" t="s">
        <v>625</v>
      </c>
      <c r="DA117" s="238">
        <v>0.1111111111111111</v>
      </c>
      <c r="DB117" s="2" t="s">
        <v>449</v>
      </c>
      <c r="DC117" s="250">
        <v>0.10069444444444445</v>
      </c>
      <c r="DD117" s="267" t="s">
        <v>604</v>
      </c>
      <c r="DE117" s="238">
        <v>0.1875</v>
      </c>
      <c r="DF117" s="2" t="s">
        <v>832</v>
      </c>
      <c r="DG117" s="250">
        <v>9.0277777777777776E-2</v>
      </c>
      <c r="DH117" s="2" t="s">
        <v>616</v>
      </c>
      <c r="DI117" s="250">
        <v>7.2916666666666671E-2</v>
      </c>
      <c r="DJ117" s="2" t="s">
        <v>636</v>
      </c>
      <c r="DK117" s="250">
        <v>7.9861111111111105E-2</v>
      </c>
      <c r="DL117" s="350" t="s">
        <v>449</v>
      </c>
      <c r="DM117" s="351">
        <v>0.10069444444444445</v>
      </c>
      <c r="DN117" s="348" t="s">
        <v>832</v>
      </c>
      <c r="DO117" s="349">
        <v>9.0277777777777776E-2</v>
      </c>
      <c r="DP117" s="251" t="str">
        <f t="shared" si="26"/>
        <v>OOD-BQB</v>
      </c>
      <c r="DQ117" s="252">
        <f t="shared" si="27"/>
        <v>9.0277777777777776E-2</v>
      </c>
      <c r="DR117" s="251" t="str">
        <f t="shared" si="28"/>
        <v>OOD-BQB</v>
      </c>
      <c r="DS117" s="252">
        <f t="shared" si="29"/>
        <v>9.0277777777777776E-2</v>
      </c>
      <c r="DT117" s="251" t="str">
        <f t="shared" si="30"/>
        <v>OOD-BQB</v>
      </c>
      <c r="DU117" s="252">
        <f t="shared" si="31"/>
        <v>9.0277777777777776E-2</v>
      </c>
      <c r="DV117" s="251" t="str">
        <f t="shared" si="32"/>
        <v>OOD-BQB</v>
      </c>
      <c r="DW117" s="252">
        <f t="shared" si="33"/>
        <v>9.0277777777777776E-2</v>
      </c>
      <c r="DX117" s="251" t="str">
        <f t="shared" si="34"/>
        <v>OOD-BQB</v>
      </c>
      <c r="DY117" s="252">
        <f t="shared" si="35"/>
        <v>9.0277777777777776E-2</v>
      </c>
      <c r="DZ117" s="251" t="str">
        <f t="shared" si="36"/>
        <v>OOD-BQB</v>
      </c>
      <c r="EA117" s="252">
        <f t="shared" si="37"/>
        <v>9.0277777777777776E-2</v>
      </c>
      <c r="EB117" s="251" t="str">
        <f t="shared" si="38"/>
        <v>OOD-BQB</v>
      </c>
      <c r="EC117" s="252">
        <f t="shared" si="39"/>
        <v>9.0277777777777776E-2</v>
      </c>
    </row>
    <row r="118" spans="37:133">
      <c r="AK118" s="3">
        <v>7.8472222222222193E-2</v>
      </c>
      <c r="AL118" s="3">
        <v>0.39236111111111099</v>
      </c>
      <c r="AM118" s="224">
        <v>7.8472222222222193E-2</v>
      </c>
      <c r="AN118" s="224">
        <v>0.39236111111111099</v>
      </c>
      <c r="AO118" s="72"/>
      <c r="AQ118" s="3">
        <v>0.45486111111111099</v>
      </c>
      <c r="AR118" s="3">
        <v>0.140972222222222</v>
      </c>
      <c r="AT118" s="3">
        <v>9.9305555555555994E-2</v>
      </c>
      <c r="AU118" s="3">
        <v>7.8472222222222193E-2</v>
      </c>
      <c r="AV118" s="72"/>
      <c r="AW118" s="72"/>
      <c r="BH118" s="2" t="s">
        <v>637</v>
      </c>
      <c r="BI118" s="250">
        <v>0.27083333333333331</v>
      </c>
      <c r="BJ118" s="2" t="s">
        <v>637</v>
      </c>
      <c r="BK118" s="250">
        <v>0.27083333333333331</v>
      </c>
      <c r="BL118" s="2" t="s">
        <v>637</v>
      </c>
      <c r="BM118" s="250">
        <v>0.27083333333333331</v>
      </c>
      <c r="BN118" s="2" t="s">
        <v>637</v>
      </c>
      <c r="BO118" s="250">
        <v>0.27083333333333331</v>
      </c>
      <c r="BP118" s="2" t="s">
        <v>637</v>
      </c>
      <c r="BQ118" s="250">
        <v>0.27083333333333331</v>
      </c>
      <c r="BR118" s="2" t="s">
        <v>637</v>
      </c>
      <c r="BS118" s="250">
        <v>0.27083333333333331</v>
      </c>
      <c r="BT118" s="2" t="s">
        <v>597</v>
      </c>
      <c r="BU118" s="250">
        <v>7.9861111111111105E-2</v>
      </c>
      <c r="BV118" s="2" t="s">
        <v>466</v>
      </c>
      <c r="BW118" s="250">
        <v>6.25E-2</v>
      </c>
      <c r="BX118" s="2" t="s">
        <v>628</v>
      </c>
      <c r="BY118" s="250">
        <v>8.6805555555555552E-2</v>
      </c>
      <c r="BZ118" s="267" t="s">
        <v>623</v>
      </c>
      <c r="CA118" s="238">
        <v>4.5138888888888888E-2</v>
      </c>
      <c r="CB118" s="267" t="s">
        <v>651</v>
      </c>
      <c r="CC118" s="238">
        <v>3.125E-2</v>
      </c>
      <c r="CD118" s="267" t="s">
        <v>611</v>
      </c>
      <c r="CE118" s="238">
        <v>7.6388888888888895E-2</v>
      </c>
      <c r="CF118" s="267" t="s">
        <v>617</v>
      </c>
      <c r="CG118" s="238">
        <v>0.18402777777777779</v>
      </c>
      <c r="CH118" s="2" t="s">
        <v>617</v>
      </c>
      <c r="CI118" s="250">
        <v>0.18402777777777779</v>
      </c>
      <c r="CJ118" s="267" t="s">
        <v>651</v>
      </c>
      <c r="CK118" s="238">
        <v>3.125E-2</v>
      </c>
      <c r="CL118" s="2" t="s">
        <v>651</v>
      </c>
      <c r="CM118" s="250">
        <v>2.7777777777777776E-2</v>
      </c>
      <c r="CN118" s="251" t="str">
        <f t="shared" si="24"/>
        <v>PER-BQB</v>
      </c>
      <c r="CO118" s="252">
        <f t="shared" si="25"/>
        <v>2.7777777777777776E-2</v>
      </c>
      <c r="CP118" s="2" t="s">
        <v>595</v>
      </c>
      <c r="CQ118" s="250">
        <v>0.11805555555555555</v>
      </c>
      <c r="CR118" s="267" t="s">
        <v>625</v>
      </c>
      <c r="CS118" s="238">
        <v>0.1111111111111111</v>
      </c>
      <c r="CT118" s="2" t="s">
        <v>625</v>
      </c>
      <c r="CU118" s="250">
        <v>0.1111111111111111</v>
      </c>
      <c r="CV118" s="2" t="s">
        <v>595</v>
      </c>
      <c r="CW118" s="250">
        <v>0.11805555555555555</v>
      </c>
      <c r="CX118" s="267" t="s">
        <v>595</v>
      </c>
      <c r="CY118" s="238">
        <v>0.11805555555555555</v>
      </c>
      <c r="CZ118" s="267" t="s">
        <v>604</v>
      </c>
      <c r="DA118" s="238">
        <v>0.19444444444444445</v>
      </c>
      <c r="DB118" s="2" t="s">
        <v>477</v>
      </c>
      <c r="DC118" s="250">
        <v>6.25E-2</v>
      </c>
      <c r="DD118" s="267" t="s">
        <v>651</v>
      </c>
      <c r="DE118" s="238">
        <v>2.7777777777777776E-2</v>
      </c>
      <c r="DF118" s="2" t="s">
        <v>713</v>
      </c>
      <c r="DG118" s="250">
        <v>2.0833333333333332E-2</v>
      </c>
      <c r="DH118" s="2" t="s">
        <v>685</v>
      </c>
      <c r="DI118" s="250">
        <v>0.27430555555555558</v>
      </c>
      <c r="DJ118" s="2" t="s">
        <v>471</v>
      </c>
      <c r="DK118" s="250">
        <v>0.1111111111111111</v>
      </c>
      <c r="DL118" s="350" t="s">
        <v>477</v>
      </c>
      <c r="DM118" s="351">
        <v>6.25E-2</v>
      </c>
      <c r="DN118" s="348" t="s">
        <v>713</v>
      </c>
      <c r="DO118" s="349">
        <v>2.0833333333333332E-2</v>
      </c>
      <c r="DP118" s="251" t="str">
        <f t="shared" si="26"/>
        <v>OOD-OCM</v>
      </c>
      <c r="DQ118" s="252">
        <f t="shared" si="27"/>
        <v>2.0833333333333332E-2</v>
      </c>
      <c r="DR118" s="251" t="str">
        <f t="shared" si="28"/>
        <v>OOD-OCM</v>
      </c>
      <c r="DS118" s="252">
        <f t="shared" si="29"/>
        <v>2.0833333333333332E-2</v>
      </c>
      <c r="DT118" s="251" t="str">
        <f t="shared" si="30"/>
        <v>OOD-OCM</v>
      </c>
      <c r="DU118" s="252">
        <f t="shared" si="31"/>
        <v>2.0833333333333332E-2</v>
      </c>
      <c r="DV118" s="251" t="str">
        <f t="shared" si="32"/>
        <v>OOD-OCM</v>
      </c>
      <c r="DW118" s="252">
        <f t="shared" si="33"/>
        <v>2.0833333333333332E-2</v>
      </c>
      <c r="DX118" s="251" t="str">
        <f t="shared" si="34"/>
        <v>OOD-OCM</v>
      </c>
      <c r="DY118" s="252">
        <f t="shared" si="35"/>
        <v>2.0833333333333332E-2</v>
      </c>
      <c r="DZ118" s="251" t="str">
        <f t="shared" si="36"/>
        <v>OOD-OCM</v>
      </c>
      <c r="EA118" s="252">
        <f t="shared" si="37"/>
        <v>2.0833333333333332E-2</v>
      </c>
      <c r="EB118" s="251" t="str">
        <f t="shared" si="38"/>
        <v>OOD-OCM</v>
      </c>
      <c r="EC118" s="252">
        <f t="shared" si="39"/>
        <v>2.0833333333333332E-2</v>
      </c>
    </row>
    <row r="119" spans="37:133">
      <c r="AK119" s="3">
        <v>7.9166666666666705E-2</v>
      </c>
      <c r="AL119" s="3">
        <v>0.39583333333333298</v>
      </c>
      <c r="AM119" s="224">
        <v>7.9166666666666705E-2</v>
      </c>
      <c r="AN119" s="224">
        <v>0.39583333333333298</v>
      </c>
      <c r="AO119" s="72"/>
      <c r="AQ119" s="3">
        <v>0.45833333333333298</v>
      </c>
      <c r="AR119" s="3">
        <v>0.141666666666666</v>
      </c>
      <c r="AT119" s="3">
        <v>0.100000000000001</v>
      </c>
      <c r="AU119" s="3">
        <v>7.9166666666666705E-2</v>
      </c>
      <c r="AV119" s="72"/>
      <c r="AW119" s="72"/>
      <c r="BH119" s="2" t="s">
        <v>655</v>
      </c>
      <c r="BI119" s="250">
        <v>0.1875</v>
      </c>
      <c r="BJ119" s="2" t="s">
        <v>655</v>
      </c>
      <c r="BK119" s="250">
        <v>0.1875</v>
      </c>
      <c r="BL119" s="2" t="s">
        <v>655</v>
      </c>
      <c r="BM119" s="250">
        <v>0.1875</v>
      </c>
      <c r="BN119" s="2" t="s">
        <v>655</v>
      </c>
      <c r="BO119" s="250">
        <v>0.1875</v>
      </c>
      <c r="BP119" s="2" t="s">
        <v>655</v>
      </c>
      <c r="BQ119" s="250">
        <v>0.1875</v>
      </c>
      <c r="BR119" s="2" t="s">
        <v>655</v>
      </c>
      <c r="BS119" s="250">
        <v>0.1875</v>
      </c>
      <c r="BT119" s="2" t="s">
        <v>615</v>
      </c>
      <c r="BU119" s="250">
        <v>7.2916666666666671E-2</v>
      </c>
      <c r="BV119" s="2" t="s">
        <v>474</v>
      </c>
      <c r="BW119" s="250">
        <v>5.2083333333333336E-2</v>
      </c>
      <c r="BX119" s="2" t="s">
        <v>593</v>
      </c>
      <c r="BY119" s="250">
        <v>6.5972222222222224E-2</v>
      </c>
      <c r="BZ119" s="267" t="s">
        <v>631</v>
      </c>
      <c r="CA119" s="238">
        <v>0.13194444444444445</v>
      </c>
      <c r="CB119" s="267" t="s">
        <v>686</v>
      </c>
      <c r="CC119" s="238">
        <v>7.6388888888888895E-2</v>
      </c>
      <c r="CD119" s="267" t="s">
        <v>635</v>
      </c>
      <c r="CE119" s="238">
        <v>7.9861111111111105E-2</v>
      </c>
      <c r="CF119" s="267" t="s">
        <v>647</v>
      </c>
      <c r="CG119" s="238">
        <v>0.14930555555555555</v>
      </c>
      <c r="CH119" s="2" t="s">
        <v>647</v>
      </c>
      <c r="CI119" s="250">
        <v>0.14930555555555555</v>
      </c>
      <c r="CJ119" s="267" t="s">
        <v>686</v>
      </c>
      <c r="CK119" s="238">
        <v>7.6388888888888895E-2</v>
      </c>
      <c r="CL119" s="2" t="s">
        <v>686</v>
      </c>
      <c r="CM119" s="250">
        <v>7.6388888888888895E-2</v>
      </c>
      <c r="CN119" s="251" t="str">
        <f t="shared" si="24"/>
        <v>PER-BYP</v>
      </c>
      <c r="CO119" s="252">
        <f t="shared" si="25"/>
        <v>7.6388888888888895E-2</v>
      </c>
      <c r="CP119" s="2" t="s">
        <v>625</v>
      </c>
      <c r="CQ119" s="250">
        <v>0.1111111111111111</v>
      </c>
      <c r="CR119" s="267" t="s">
        <v>604</v>
      </c>
      <c r="CS119" s="238">
        <v>0.19444444444444445</v>
      </c>
      <c r="CT119" s="2" t="s">
        <v>604</v>
      </c>
      <c r="CU119" s="250">
        <v>0.19444444444444445</v>
      </c>
      <c r="CV119" s="2" t="s">
        <v>625</v>
      </c>
      <c r="CW119" s="250">
        <v>0.1111111111111111</v>
      </c>
      <c r="CX119" s="267" t="s">
        <v>625</v>
      </c>
      <c r="CY119" s="238">
        <v>0.1111111111111111</v>
      </c>
      <c r="CZ119" s="267" t="s">
        <v>651</v>
      </c>
      <c r="DA119" s="238">
        <v>2.7777777777777776E-2</v>
      </c>
      <c r="DB119" s="2" t="s">
        <v>595</v>
      </c>
      <c r="DC119" s="250">
        <v>0.11805555555555555</v>
      </c>
      <c r="DD119" s="267" t="s">
        <v>686</v>
      </c>
      <c r="DE119" s="238">
        <v>7.6388888888888895E-2</v>
      </c>
      <c r="DF119" s="2" t="s">
        <v>636</v>
      </c>
      <c r="DG119" s="250">
        <v>7.9861111111111105E-2</v>
      </c>
      <c r="DH119" s="2" t="s">
        <v>449</v>
      </c>
      <c r="DI119" s="250">
        <v>0.10069444444444445</v>
      </c>
      <c r="DJ119" s="2" t="s">
        <v>616</v>
      </c>
      <c r="DK119" s="250">
        <v>6.9444444444444448E-2</v>
      </c>
      <c r="DL119" s="350" t="s">
        <v>595</v>
      </c>
      <c r="DM119" s="351">
        <v>0.11805555555555555</v>
      </c>
      <c r="DN119" s="348" t="s">
        <v>636</v>
      </c>
      <c r="DO119" s="349">
        <v>7.9861111111111105E-2</v>
      </c>
      <c r="DP119" s="251" t="str">
        <f t="shared" si="26"/>
        <v>OOD-PER</v>
      </c>
      <c r="DQ119" s="252">
        <f t="shared" si="27"/>
        <v>7.9861111111111105E-2</v>
      </c>
      <c r="DR119" s="251" t="str">
        <f t="shared" si="28"/>
        <v>OOD-PER</v>
      </c>
      <c r="DS119" s="252">
        <f t="shared" si="29"/>
        <v>7.9861111111111105E-2</v>
      </c>
      <c r="DT119" s="251" t="str">
        <f t="shared" si="30"/>
        <v>OOD-PER</v>
      </c>
      <c r="DU119" s="252">
        <f t="shared" si="31"/>
        <v>7.9861111111111105E-2</v>
      </c>
      <c r="DV119" s="251" t="str">
        <f t="shared" si="32"/>
        <v>OOD-PER</v>
      </c>
      <c r="DW119" s="252">
        <f t="shared" si="33"/>
        <v>7.9861111111111105E-2</v>
      </c>
      <c r="DX119" s="251" t="str">
        <f t="shared" si="34"/>
        <v>OOD-PER</v>
      </c>
      <c r="DY119" s="252">
        <f t="shared" si="35"/>
        <v>7.9861111111111105E-2</v>
      </c>
      <c r="DZ119" s="251" t="str">
        <f t="shared" si="36"/>
        <v>OOD-PER</v>
      </c>
      <c r="EA119" s="252">
        <f t="shared" si="37"/>
        <v>7.9861111111111105E-2</v>
      </c>
      <c r="EB119" s="251" t="str">
        <f t="shared" si="38"/>
        <v>OOD-PER</v>
      </c>
      <c r="EC119" s="252">
        <f t="shared" si="39"/>
        <v>7.9861111111111105E-2</v>
      </c>
    </row>
    <row r="120" spans="37:133">
      <c r="AK120" s="3">
        <v>7.9861111111111105E-2</v>
      </c>
      <c r="AL120" s="3">
        <v>0.39930555555555602</v>
      </c>
      <c r="AM120" s="224">
        <v>7.9861111111111105E-2</v>
      </c>
      <c r="AN120" s="224">
        <v>0.39930555555555602</v>
      </c>
      <c r="AO120" s="72"/>
      <c r="AQ120" s="3">
        <v>0.46180555555555602</v>
      </c>
      <c r="AR120" s="3">
        <v>0.14236111111111099</v>
      </c>
      <c r="AT120" s="3">
        <v>0.100694444444445</v>
      </c>
      <c r="AU120" s="3">
        <v>7.9861111111111105E-2</v>
      </c>
      <c r="AV120" s="72"/>
      <c r="AW120" s="72"/>
      <c r="BH120" s="2" t="s">
        <v>597</v>
      </c>
      <c r="BI120" s="250">
        <v>7.9861111111111105E-2</v>
      </c>
      <c r="BJ120" s="2" t="s">
        <v>597</v>
      </c>
      <c r="BK120" s="250">
        <v>7.9861111111111105E-2</v>
      </c>
      <c r="BL120" s="2" t="s">
        <v>597</v>
      </c>
      <c r="BM120" s="250">
        <v>7.9861111111111105E-2</v>
      </c>
      <c r="BN120" s="2" t="s">
        <v>597</v>
      </c>
      <c r="BO120" s="250">
        <v>7.9861111111111105E-2</v>
      </c>
      <c r="BP120" s="2" t="s">
        <v>597</v>
      </c>
      <c r="BQ120" s="250">
        <v>7.9861111111111105E-2</v>
      </c>
      <c r="BR120" s="2" t="s">
        <v>597</v>
      </c>
      <c r="BS120" s="250">
        <v>7.9861111111111105E-2</v>
      </c>
      <c r="BT120" s="2" t="s">
        <v>590</v>
      </c>
      <c r="BU120" s="250">
        <v>6.5972222222222224E-2</v>
      </c>
      <c r="BV120" s="2" t="s">
        <v>446</v>
      </c>
      <c r="BW120" s="250">
        <v>0.12847222222222221</v>
      </c>
      <c r="BX120" s="2" t="s">
        <v>614</v>
      </c>
      <c r="BY120" s="250">
        <v>4.8611111111111112E-2</v>
      </c>
      <c r="BZ120" s="267" t="s">
        <v>621</v>
      </c>
      <c r="CA120" s="238">
        <v>8.6805555555555552E-2</v>
      </c>
      <c r="CB120" s="267" t="s">
        <v>617</v>
      </c>
      <c r="CC120" s="238">
        <v>0.18402777777777779</v>
      </c>
      <c r="CD120" s="267" t="s">
        <v>627</v>
      </c>
      <c r="CE120" s="238">
        <v>9.0277777777777776E-2</v>
      </c>
      <c r="CF120" s="267" t="s">
        <v>623</v>
      </c>
      <c r="CG120" s="238">
        <v>4.5138888888888888E-2</v>
      </c>
      <c r="CH120" s="2" t="s">
        <v>623</v>
      </c>
      <c r="CI120" s="250">
        <v>4.5138888888888888E-2</v>
      </c>
      <c r="CJ120" s="267" t="s">
        <v>733</v>
      </c>
      <c r="CK120" s="238">
        <v>7.6388888888888895E-2</v>
      </c>
      <c r="CL120" s="2" t="s">
        <v>733</v>
      </c>
      <c r="CM120" s="250">
        <v>7.6388888888888895E-2</v>
      </c>
      <c r="CN120" s="251" t="str">
        <f t="shared" si="24"/>
        <v>PER-CJF</v>
      </c>
      <c r="CO120" s="252">
        <f t="shared" si="25"/>
        <v>7.6388888888888895E-2</v>
      </c>
      <c r="CP120" s="2" t="s">
        <v>604</v>
      </c>
      <c r="CQ120" s="250">
        <v>0.19444444444444445</v>
      </c>
      <c r="CR120" s="267" t="s">
        <v>651</v>
      </c>
      <c r="CS120" s="238">
        <v>2.7777777777777776E-2</v>
      </c>
      <c r="CT120" s="2" t="s">
        <v>651</v>
      </c>
      <c r="CU120" s="250">
        <v>2.7777777777777776E-2</v>
      </c>
      <c r="CV120" s="2" t="s">
        <v>604</v>
      </c>
      <c r="CW120" s="250">
        <v>0.19444444444444445</v>
      </c>
      <c r="CX120" s="267" t="s">
        <v>604</v>
      </c>
      <c r="CY120" s="238">
        <v>0.19444444444444445</v>
      </c>
      <c r="CZ120" s="267" t="s">
        <v>686</v>
      </c>
      <c r="DA120" s="238">
        <v>7.6388888888888895E-2</v>
      </c>
      <c r="DB120" s="2" t="s">
        <v>625</v>
      </c>
      <c r="DC120" s="250">
        <v>0.1076388888888889</v>
      </c>
      <c r="DD120" s="267" t="s">
        <v>733</v>
      </c>
      <c r="DE120" s="238">
        <v>7.6388888888888895E-2</v>
      </c>
      <c r="DF120" s="2" t="s">
        <v>471</v>
      </c>
      <c r="DG120" s="250">
        <v>0.1111111111111111</v>
      </c>
      <c r="DH120" s="2" t="s">
        <v>839</v>
      </c>
      <c r="DI120" s="250">
        <v>0.23958333333333334</v>
      </c>
      <c r="DJ120" s="2" t="s">
        <v>685</v>
      </c>
      <c r="DK120" s="250">
        <v>0.27430555555555558</v>
      </c>
      <c r="DL120" s="350" t="s">
        <v>625</v>
      </c>
      <c r="DM120" s="351">
        <v>0.1076388888888889</v>
      </c>
      <c r="DN120" s="348" t="s">
        <v>471</v>
      </c>
      <c r="DO120" s="349">
        <v>0.11458333333333333</v>
      </c>
      <c r="DP120" s="251" t="str">
        <f t="shared" si="26"/>
        <v>OOL-ADL</v>
      </c>
      <c r="DQ120" s="252">
        <f t="shared" si="27"/>
        <v>0.11458333333333333</v>
      </c>
      <c r="DR120" s="251" t="str">
        <f t="shared" si="28"/>
        <v>OOL-ADL</v>
      </c>
      <c r="DS120" s="252">
        <f t="shared" si="29"/>
        <v>0.11458333333333333</v>
      </c>
      <c r="DT120" s="251" t="str">
        <f t="shared" si="30"/>
        <v>OOL-ADL</v>
      </c>
      <c r="DU120" s="252">
        <f t="shared" si="31"/>
        <v>0.11458333333333333</v>
      </c>
      <c r="DV120" s="251" t="str">
        <f t="shared" si="32"/>
        <v>OOL-ADL</v>
      </c>
      <c r="DW120" s="252">
        <f t="shared" si="33"/>
        <v>0.11458333333333333</v>
      </c>
      <c r="DX120" s="251" t="str">
        <f t="shared" si="34"/>
        <v>OOL-ADL</v>
      </c>
      <c r="DY120" s="252">
        <f t="shared" si="35"/>
        <v>0.11458333333333333</v>
      </c>
      <c r="DZ120" s="251" t="str">
        <f t="shared" si="36"/>
        <v>OOL-ADL</v>
      </c>
      <c r="EA120" s="252">
        <f t="shared" si="37"/>
        <v>0.11458333333333333</v>
      </c>
      <c r="EB120" s="251" t="str">
        <f t="shared" si="38"/>
        <v>OOL-ADL</v>
      </c>
      <c r="EC120" s="252">
        <f t="shared" si="39"/>
        <v>0.11458333333333333</v>
      </c>
    </row>
    <row r="121" spans="37:133">
      <c r="AK121" s="3">
        <v>8.0555555555555602E-2</v>
      </c>
      <c r="AL121" s="3">
        <v>0.40277777777777801</v>
      </c>
      <c r="AM121" s="224">
        <v>8.0555555555555602E-2</v>
      </c>
      <c r="AN121" s="224">
        <v>0.40277777777777801</v>
      </c>
      <c r="AO121" s="72"/>
      <c r="AQ121" s="3">
        <v>0.46527777777777801</v>
      </c>
      <c r="AR121" s="3">
        <v>0.14305555555555499</v>
      </c>
      <c r="AT121" s="3">
        <v>0.101388888888889</v>
      </c>
      <c r="AU121" s="3">
        <v>8.0555555555555602E-2</v>
      </c>
      <c r="AV121" s="72"/>
      <c r="AW121" s="72"/>
      <c r="BH121" s="2" t="s">
        <v>586</v>
      </c>
      <c r="BI121" s="250">
        <v>0.10416666666666667</v>
      </c>
      <c r="BJ121" s="2" t="s">
        <v>586</v>
      </c>
      <c r="BK121" s="250">
        <v>0.10416666666666667</v>
      </c>
      <c r="BL121" s="2" t="s">
        <v>586</v>
      </c>
      <c r="BM121" s="250">
        <v>0.10416666666666667</v>
      </c>
      <c r="BN121" s="2" t="s">
        <v>586</v>
      </c>
      <c r="BO121" s="250">
        <v>0.10416666666666667</v>
      </c>
      <c r="BP121" s="2" t="s">
        <v>586</v>
      </c>
      <c r="BQ121" s="250">
        <v>0.10416666666666667</v>
      </c>
      <c r="BR121" s="2" t="s">
        <v>586</v>
      </c>
      <c r="BS121" s="250">
        <v>0.10416666666666667</v>
      </c>
      <c r="BT121" s="2" t="s">
        <v>450</v>
      </c>
      <c r="BU121" s="250">
        <v>6.5972222222222224E-2</v>
      </c>
      <c r="BV121" s="2" t="s">
        <v>597</v>
      </c>
      <c r="BW121" s="250">
        <v>7.9861111111111105E-2</v>
      </c>
      <c r="BX121" s="2" t="s">
        <v>459</v>
      </c>
      <c r="BY121" s="250">
        <v>9.0277777777777776E-2</v>
      </c>
      <c r="BZ121" s="267" t="s">
        <v>633</v>
      </c>
      <c r="CA121" s="238">
        <v>0.1701388888888889</v>
      </c>
      <c r="CB121" s="267" t="s">
        <v>647</v>
      </c>
      <c r="CC121" s="238">
        <v>0.14930555555555555</v>
      </c>
      <c r="CD121" s="267" t="s">
        <v>589</v>
      </c>
      <c r="CE121" s="238">
        <v>0.18055555555555555</v>
      </c>
      <c r="CF121" s="267" t="s">
        <v>631</v>
      </c>
      <c r="CG121" s="238">
        <v>0.13194444444444445</v>
      </c>
      <c r="CH121" s="2" t="s">
        <v>631</v>
      </c>
      <c r="CI121" s="250">
        <v>0.13194444444444445</v>
      </c>
      <c r="CJ121" s="267" t="s">
        <v>617</v>
      </c>
      <c r="CK121" s="238">
        <v>0.18402777777777779</v>
      </c>
      <c r="CL121" s="2" t="s">
        <v>617</v>
      </c>
      <c r="CM121" s="250">
        <v>0.18402777777777779</v>
      </c>
      <c r="CN121" s="251" t="str">
        <f t="shared" si="24"/>
        <v>PER-CNS</v>
      </c>
      <c r="CO121" s="252">
        <f t="shared" si="25"/>
        <v>0.18402777777777779</v>
      </c>
      <c r="CP121" s="2" t="s">
        <v>651</v>
      </c>
      <c r="CQ121" s="250">
        <v>2.7777777777777776E-2</v>
      </c>
      <c r="CR121" s="267" t="s">
        <v>686</v>
      </c>
      <c r="CS121" s="238">
        <v>7.6388888888888895E-2</v>
      </c>
      <c r="CT121" s="2" t="s">
        <v>686</v>
      </c>
      <c r="CU121" s="250">
        <v>7.6388888888888895E-2</v>
      </c>
      <c r="CV121" s="2" t="s">
        <v>651</v>
      </c>
      <c r="CW121" s="250">
        <v>2.7777777777777776E-2</v>
      </c>
      <c r="CX121" s="267" t="s">
        <v>651</v>
      </c>
      <c r="CY121" s="238">
        <v>2.7777777777777776E-2</v>
      </c>
      <c r="CZ121" s="267" t="s">
        <v>733</v>
      </c>
      <c r="DA121" s="238">
        <v>7.6388888888888895E-2</v>
      </c>
      <c r="DB121" s="2" t="s">
        <v>604</v>
      </c>
      <c r="DC121" s="250">
        <v>0.1875</v>
      </c>
      <c r="DD121" s="267" t="s">
        <v>617</v>
      </c>
      <c r="DE121" s="238">
        <v>0.18402777777777779</v>
      </c>
      <c r="DF121" s="2" t="s">
        <v>616</v>
      </c>
      <c r="DG121" s="250">
        <v>6.9444444444444448E-2</v>
      </c>
      <c r="DH121" s="2" t="s">
        <v>477</v>
      </c>
      <c r="DI121" s="250">
        <v>6.25E-2</v>
      </c>
      <c r="DJ121" s="2" t="s">
        <v>449</v>
      </c>
      <c r="DK121" s="250">
        <v>0.10069444444444445</v>
      </c>
      <c r="DL121" s="350" t="s">
        <v>604</v>
      </c>
      <c r="DM121" s="351">
        <v>0.1875</v>
      </c>
      <c r="DN121" s="348" t="s">
        <v>616</v>
      </c>
      <c r="DO121" s="349">
        <v>7.2916666666666671E-2</v>
      </c>
      <c r="DP121" s="251" t="str">
        <f t="shared" si="26"/>
        <v>OOL-CBR</v>
      </c>
      <c r="DQ121" s="252">
        <f t="shared" si="27"/>
        <v>7.2916666666666671E-2</v>
      </c>
      <c r="DR121" s="251" t="str">
        <f t="shared" si="28"/>
        <v>OOL-CBR</v>
      </c>
      <c r="DS121" s="252">
        <f t="shared" si="29"/>
        <v>7.2916666666666671E-2</v>
      </c>
      <c r="DT121" s="251" t="str">
        <f t="shared" si="30"/>
        <v>OOL-CBR</v>
      </c>
      <c r="DU121" s="252">
        <f t="shared" si="31"/>
        <v>7.2916666666666671E-2</v>
      </c>
      <c r="DV121" s="251" t="str">
        <f t="shared" si="32"/>
        <v>OOL-CBR</v>
      </c>
      <c r="DW121" s="252">
        <f t="shared" si="33"/>
        <v>7.2916666666666671E-2</v>
      </c>
      <c r="DX121" s="251" t="str">
        <f t="shared" si="34"/>
        <v>OOL-CBR</v>
      </c>
      <c r="DY121" s="252">
        <f t="shared" si="35"/>
        <v>7.2916666666666671E-2</v>
      </c>
      <c r="DZ121" s="251" t="str">
        <f t="shared" si="36"/>
        <v>OOL-CBR</v>
      </c>
      <c r="EA121" s="252">
        <f t="shared" si="37"/>
        <v>7.2916666666666671E-2</v>
      </c>
      <c r="EB121" s="251" t="str">
        <f t="shared" si="38"/>
        <v>OOL-CBR</v>
      </c>
      <c r="EC121" s="252">
        <f t="shared" si="39"/>
        <v>7.2916666666666671E-2</v>
      </c>
    </row>
    <row r="122" spans="37:133">
      <c r="AK122" s="3">
        <v>8.1250000000000003E-2</v>
      </c>
      <c r="AL122" s="3">
        <v>0.40625</v>
      </c>
      <c r="AM122" s="224">
        <v>8.1250000000000003E-2</v>
      </c>
      <c r="AN122" s="224">
        <v>0.40625</v>
      </c>
      <c r="AO122" s="72"/>
      <c r="AQ122" s="3">
        <v>0.46875</v>
      </c>
      <c r="AR122" s="3">
        <v>0.14374999999999999</v>
      </c>
      <c r="AT122" s="3">
        <v>0.102083333333334</v>
      </c>
      <c r="AU122" s="3">
        <v>8.1250000000000003E-2</v>
      </c>
      <c r="AV122" s="72"/>
      <c r="AW122" s="72"/>
      <c r="BH122" s="2" t="s">
        <v>615</v>
      </c>
      <c r="BI122" s="250">
        <v>7.2916666666666671E-2</v>
      </c>
      <c r="BJ122" s="2" t="s">
        <v>615</v>
      </c>
      <c r="BK122" s="250">
        <v>7.2916666666666671E-2</v>
      </c>
      <c r="BL122" s="2" t="s">
        <v>615</v>
      </c>
      <c r="BM122" s="250">
        <v>7.2916666666666671E-2</v>
      </c>
      <c r="BN122" s="2" t="s">
        <v>615</v>
      </c>
      <c r="BO122" s="250">
        <v>7.2916666666666671E-2</v>
      </c>
      <c r="BP122" s="2" t="s">
        <v>615</v>
      </c>
      <c r="BQ122" s="250">
        <v>7.2916666666666671E-2</v>
      </c>
      <c r="BR122" s="2" t="s">
        <v>615</v>
      </c>
      <c r="BS122" s="250">
        <v>7.2916666666666671E-2</v>
      </c>
      <c r="BT122" s="2" t="s">
        <v>476</v>
      </c>
      <c r="BU122" s="250">
        <v>5.5555555555555552E-2</v>
      </c>
      <c r="BV122" s="2" t="s">
        <v>586</v>
      </c>
      <c r="BW122" s="250">
        <v>0.10416666666666667</v>
      </c>
      <c r="BX122" s="2" t="s">
        <v>466</v>
      </c>
      <c r="BY122" s="250">
        <v>6.25E-2</v>
      </c>
      <c r="BZ122" s="267" t="s">
        <v>517</v>
      </c>
      <c r="CA122" s="238">
        <v>0.14930555555555555</v>
      </c>
      <c r="CB122" s="267" t="s">
        <v>623</v>
      </c>
      <c r="CC122" s="238">
        <v>4.5138888888888888E-2</v>
      </c>
      <c r="CD122" s="267" t="s">
        <v>699</v>
      </c>
      <c r="CE122" s="238">
        <v>7.6388888888888895E-2</v>
      </c>
      <c r="CF122" s="267" t="s">
        <v>621</v>
      </c>
      <c r="CG122" s="238">
        <v>8.3333333333333329E-2</v>
      </c>
      <c r="CH122" s="2" t="s">
        <v>621</v>
      </c>
      <c r="CI122" s="250">
        <v>8.3333333333333329E-2</v>
      </c>
      <c r="CJ122" s="267" t="s">
        <v>647</v>
      </c>
      <c r="CK122" s="238">
        <v>0.14930555555555555</v>
      </c>
      <c r="CL122" s="2" t="s">
        <v>647</v>
      </c>
      <c r="CM122" s="250">
        <v>0.14930555555555555</v>
      </c>
      <c r="CN122" s="251" t="str">
        <f t="shared" si="24"/>
        <v>PER-DRW</v>
      </c>
      <c r="CO122" s="252">
        <f t="shared" si="25"/>
        <v>0.14930555555555555</v>
      </c>
      <c r="CP122" s="2" t="s">
        <v>686</v>
      </c>
      <c r="CQ122" s="250">
        <v>7.6388888888888895E-2</v>
      </c>
      <c r="CR122" s="267" t="s">
        <v>733</v>
      </c>
      <c r="CS122" s="238">
        <v>7.6388888888888895E-2</v>
      </c>
      <c r="CT122" s="2" t="s">
        <v>733</v>
      </c>
      <c r="CU122" s="250">
        <v>7.6388888888888895E-2</v>
      </c>
      <c r="CV122" s="2" t="s">
        <v>686</v>
      </c>
      <c r="CW122" s="250">
        <v>7.6388888888888895E-2</v>
      </c>
      <c r="CX122" s="267" t="s">
        <v>686</v>
      </c>
      <c r="CY122" s="238">
        <v>7.6388888888888895E-2</v>
      </c>
      <c r="CZ122" s="267" t="s">
        <v>617</v>
      </c>
      <c r="DA122" s="238">
        <v>0.18402777777777779</v>
      </c>
      <c r="DB122" s="2" t="s">
        <v>651</v>
      </c>
      <c r="DC122" s="250">
        <v>2.7777777777777776E-2</v>
      </c>
      <c r="DD122" s="267" t="s">
        <v>820</v>
      </c>
      <c r="DE122" s="238">
        <v>0.13194444444444445</v>
      </c>
      <c r="DF122" s="2" t="s">
        <v>685</v>
      </c>
      <c r="DG122" s="250">
        <v>0.27430555555555558</v>
      </c>
      <c r="DH122" s="2" t="s">
        <v>595</v>
      </c>
      <c r="DI122" s="250">
        <v>0.11805555555555555</v>
      </c>
      <c r="DJ122" s="2" t="s">
        <v>477</v>
      </c>
      <c r="DK122" s="250">
        <v>6.25E-2</v>
      </c>
      <c r="DL122" s="350" t="s">
        <v>651</v>
      </c>
      <c r="DM122" s="351">
        <v>3.125E-2</v>
      </c>
      <c r="DN122" s="348" t="s">
        <v>685</v>
      </c>
      <c r="DO122" s="349">
        <v>0.27430555555555558</v>
      </c>
      <c r="DP122" s="251" t="str">
        <f t="shared" si="26"/>
        <v>OOL-DPS</v>
      </c>
      <c r="DQ122" s="252">
        <f t="shared" si="27"/>
        <v>0.27430555555555558</v>
      </c>
      <c r="DR122" s="251" t="str">
        <f t="shared" si="28"/>
        <v>OOL-DPS</v>
      </c>
      <c r="DS122" s="252">
        <f t="shared" si="29"/>
        <v>0.27430555555555558</v>
      </c>
      <c r="DT122" s="251" t="str">
        <f t="shared" si="30"/>
        <v>OOL-DPS</v>
      </c>
      <c r="DU122" s="252">
        <f t="shared" si="31"/>
        <v>0.27430555555555558</v>
      </c>
      <c r="DV122" s="251" t="str">
        <f t="shared" si="32"/>
        <v>OOL-DPS</v>
      </c>
      <c r="DW122" s="252">
        <f t="shared" si="33"/>
        <v>0.27430555555555558</v>
      </c>
      <c r="DX122" s="251" t="str">
        <f t="shared" si="34"/>
        <v>OOL-DPS</v>
      </c>
      <c r="DY122" s="252">
        <f t="shared" si="35"/>
        <v>0.27430555555555558</v>
      </c>
      <c r="DZ122" s="251" t="str">
        <f t="shared" si="36"/>
        <v>OOL-DPS</v>
      </c>
      <c r="EA122" s="252">
        <f t="shared" si="37"/>
        <v>0.27430555555555558</v>
      </c>
      <c r="EB122" s="251" t="str">
        <f t="shared" si="38"/>
        <v>OOL-DPS</v>
      </c>
      <c r="EC122" s="252">
        <f t="shared" si="39"/>
        <v>0.27430555555555558</v>
      </c>
    </row>
    <row r="123" spans="37:133">
      <c r="AK123" s="3">
        <v>8.1944444444444403E-2</v>
      </c>
      <c r="AL123" s="3">
        <v>0.40972222222222199</v>
      </c>
      <c r="AM123" s="224">
        <v>8.1944444444444403E-2</v>
      </c>
      <c r="AN123" s="224">
        <v>0.40972222222222199</v>
      </c>
      <c r="AO123" s="72"/>
      <c r="AQ123" s="3">
        <v>0.47222222222222199</v>
      </c>
      <c r="AR123" s="3">
        <v>0.14444444444444399</v>
      </c>
      <c r="AT123" s="3">
        <v>0.102777777777778</v>
      </c>
      <c r="AU123" s="3">
        <v>8.1944444444444403E-2</v>
      </c>
      <c r="AV123" s="72"/>
      <c r="AW123" s="72"/>
      <c r="BH123" s="2" t="s">
        <v>590</v>
      </c>
      <c r="BI123" s="250">
        <v>6.5972222222222224E-2</v>
      </c>
      <c r="BJ123" s="2" t="s">
        <v>590</v>
      </c>
      <c r="BK123" s="250">
        <v>6.5972222222222224E-2</v>
      </c>
      <c r="BL123" s="2" t="s">
        <v>590</v>
      </c>
      <c r="BM123" s="250">
        <v>6.5972222222222224E-2</v>
      </c>
      <c r="BN123" s="2" t="s">
        <v>590</v>
      </c>
      <c r="BO123" s="250">
        <v>6.5972222222222224E-2</v>
      </c>
      <c r="BP123" s="2" t="s">
        <v>590</v>
      </c>
      <c r="BQ123" s="250">
        <v>6.5972222222222224E-2</v>
      </c>
      <c r="BR123" s="2" t="s">
        <v>590</v>
      </c>
      <c r="BS123" s="250">
        <v>6.5972222222222224E-2</v>
      </c>
      <c r="BT123" s="2" t="s">
        <v>577</v>
      </c>
      <c r="BU123" s="250">
        <v>0.21180555555555555</v>
      </c>
      <c r="BV123" s="2" t="s">
        <v>615</v>
      </c>
      <c r="BW123" s="250">
        <v>7.2916666666666671E-2</v>
      </c>
      <c r="BX123" s="2" t="s">
        <v>474</v>
      </c>
      <c r="BY123" s="250">
        <v>5.2083333333333336E-2</v>
      </c>
      <c r="BZ123" s="267" t="s">
        <v>611</v>
      </c>
      <c r="CA123" s="238">
        <v>7.6388888888888895E-2</v>
      </c>
      <c r="CB123" s="267" t="s">
        <v>631</v>
      </c>
      <c r="CC123" s="238">
        <v>0.13194444444444445</v>
      </c>
      <c r="CD123" s="267" t="s">
        <v>609</v>
      </c>
      <c r="CE123" s="238">
        <v>7.2916666666666671E-2</v>
      </c>
      <c r="CF123" s="267" t="s">
        <v>517</v>
      </c>
      <c r="CG123" s="238">
        <v>0.14930555555555555</v>
      </c>
      <c r="CH123" s="2" t="s">
        <v>517</v>
      </c>
      <c r="CI123" s="250">
        <v>0.14930555555555555</v>
      </c>
      <c r="CJ123" s="267" t="s">
        <v>623</v>
      </c>
      <c r="CK123" s="238">
        <v>4.5138888888888888E-2</v>
      </c>
      <c r="CL123" s="2" t="s">
        <v>623</v>
      </c>
      <c r="CM123" s="250">
        <v>4.5138888888888888E-2</v>
      </c>
      <c r="CN123" s="251" t="str">
        <f t="shared" si="24"/>
        <v>PER-KGI</v>
      </c>
      <c r="CO123" s="252">
        <f t="shared" si="25"/>
        <v>4.5138888888888888E-2</v>
      </c>
      <c r="CP123" s="2" t="s">
        <v>733</v>
      </c>
      <c r="CQ123" s="250">
        <v>7.6388888888888895E-2</v>
      </c>
      <c r="CR123" s="267" t="s">
        <v>617</v>
      </c>
      <c r="CS123" s="238">
        <v>0.19097222222222221</v>
      </c>
      <c r="CT123" s="2" t="s">
        <v>617</v>
      </c>
      <c r="CU123" s="250">
        <v>0.19097222222222221</v>
      </c>
      <c r="CV123" s="2" t="s">
        <v>733</v>
      </c>
      <c r="CW123" s="250">
        <v>7.6388888888888895E-2</v>
      </c>
      <c r="CX123" s="267" t="s">
        <v>733</v>
      </c>
      <c r="CY123" s="238">
        <v>7.6388888888888895E-2</v>
      </c>
      <c r="CZ123" s="267" t="s">
        <v>647</v>
      </c>
      <c r="DA123" s="238">
        <v>0.15277777777777779</v>
      </c>
      <c r="DB123" s="2" t="s">
        <v>686</v>
      </c>
      <c r="DC123" s="250">
        <v>7.6388888888888895E-2</v>
      </c>
      <c r="DD123" s="267" t="s">
        <v>623</v>
      </c>
      <c r="DE123" s="238">
        <v>4.5138888888888888E-2</v>
      </c>
      <c r="DF123" s="2" t="s">
        <v>449</v>
      </c>
      <c r="DG123" s="250">
        <v>0.10069444444444445</v>
      </c>
      <c r="DH123" s="2" t="s">
        <v>625</v>
      </c>
      <c r="DI123" s="250">
        <v>0.1076388888888889</v>
      </c>
      <c r="DJ123" s="2" t="s">
        <v>595</v>
      </c>
      <c r="DK123" s="250">
        <v>0.11805555555555555</v>
      </c>
      <c r="DL123" s="350" t="s">
        <v>686</v>
      </c>
      <c r="DM123" s="351">
        <v>7.6388888888888895E-2</v>
      </c>
      <c r="DN123" s="348" t="s">
        <v>449</v>
      </c>
      <c r="DO123" s="349">
        <v>0.10069444444444445</v>
      </c>
      <c r="DP123" s="251" t="str">
        <f t="shared" si="26"/>
        <v>OOL-MEL</v>
      </c>
      <c r="DQ123" s="252">
        <f t="shared" si="27"/>
        <v>0.10069444444444445</v>
      </c>
      <c r="DR123" s="251" t="str">
        <f t="shared" si="28"/>
        <v>OOL-MEL</v>
      </c>
      <c r="DS123" s="252">
        <f t="shared" si="29"/>
        <v>0.10069444444444445</v>
      </c>
      <c r="DT123" s="251" t="str">
        <f t="shared" si="30"/>
        <v>OOL-MEL</v>
      </c>
      <c r="DU123" s="252">
        <f t="shared" si="31"/>
        <v>0.10069444444444445</v>
      </c>
      <c r="DV123" s="251" t="str">
        <f t="shared" si="32"/>
        <v>OOL-MEL</v>
      </c>
      <c r="DW123" s="252">
        <f t="shared" si="33"/>
        <v>0.10069444444444445</v>
      </c>
      <c r="DX123" s="251" t="str">
        <f t="shared" si="34"/>
        <v>OOL-MEL</v>
      </c>
      <c r="DY123" s="252">
        <f t="shared" si="35"/>
        <v>0.10069444444444445</v>
      </c>
      <c r="DZ123" s="251" t="str">
        <f t="shared" si="36"/>
        <v>OOL-MEL</v>
      </c>
      <c r="EA123" s="252">
        <f t="shared" si="37"/>
        <v>0.10069444444444445</v>
      </c>
      <c r="EB123" s="251" t="str">
        <f t="shared" si="38"/>
        <v>OOL-MEL</v>
      </c>
      <c r="EC123" s="252">
        <f t="shared" si="39"/>
        <v>0.10069444444444445</v>
      </c>
    </row>
    <row r="124" spans="37:133">
      <c r="AK124" s="3">
        <v>8.2638888888888901E-2</v>
      </c>
      <c r="AL124" s="3">
        <v>0.41319444444444398</v>
      </c>
      <c r="AM124" s="224">
        <v>8.2638888888888901E-2</v>
      </c>
      <c r="AN124" s="224">
        <v>0.41319444444444398</v>
      </c>
      <c r="AO124" s="72"/>
      <c r="AQ124" s="3">
        <v>0.47569444444444497</v>
      </c>
      <c r="AR124" s="3">
        <v>0.14513888888888901</v>
      </c>
      <c r="AT124" s="3">
        <v>0.10347222222222301</v>
      </c>
      <c r="AU124" s="3">
        <v>8.2638888888888901E-2</v>
      </c>
      <c r="AV124" s="72"/>
      <c r="AW124" s="72"/>
      <c r="BH124" s="2" t="s">
        <v>450</v>
      </c>
      <c r="BI124" s="250">
        <v>6.5972222222222224E-2</v>
      </c>
      <c r="BJ124" s="2" t="s">
        <v>450</v>
      </c>
      <c r="BK124" s="250">
        <v>6.5972222222222224E-2</v>
      </c>
      <c r="BL124" s="2" t="s">
        <v>450</v>
      </c>
      <c r="BM124" s="250">
        <v>6.5972222222222224E-2</v>
      </c>
      <c r="BN124" s="2" t="s">
        <v>450</v>
      </c>
      <c r="BO124" s="250">
        <v>6.5972222222222224E-2</v>
      </c>
      <c r="BP124" s="2" t="s">
        <v>450</v>
      </c>
      <c r="BQ124" s="250">
        <v>6.5972222222222224E-2</v>
      </c>
      <c r="BR124" s="2" t="s">
        <v>450</v>
      </c>
      <c r="BS124" s="250">
        <v>6.5972222222222224E-2</v>
      </c>
      <c r="BT124" s="2" t="s">
        <v>601</v>
      </c>
      <c r="BU124" s="250">
        <v>0.11458333333333333</v>
      </c>
      <c r="BV124" s="2" t="s">
        <v>590</v>
      </c>
      <c r="BW124" s="250">
        <v>6.5972222222222224E-2</v>
      </c>
      <c r="BX124" s="2" t="s">
        <v>446</v>
      </c>
      <c r="BY124" s="250">
        <v>0.12847222222222221</v>
      </c>
      <c r="BZ124" s="267" t="s">
        <v>635</v>
      </c>
      <c r="CA124" s="238">
        <v>7.9861111111111105E-2</v>
      </c>
      <c r="CB124" s="267" t="s">
        <v>621</v>
      </c>
      <c r="CC124" s="238">
        <v>8.3333333333333329E-2</v>
      </c>
      <c r="CD124" s="267" t="s">
        <v>628</v>
      </c>
      <c r="CE124" s="238">
        <v>9.0277777777777776E-2</v>
      </c>
      <c r="CF124" s="267" t="s">
        <v>611</v>
      </c>
      <c r="CG124" s="238">
        <v>7.6388888888888895E-2</v>
      </c>
      <c r="CH124" s="2" t="s">
        <v>611</v>
      </c>
      <c r="CI124" s="250">
        <v>7.6388888888888895E-2</v>
      </c>
      <c r="CJ124" s="267" t="s">
        <v>751</v>
      </c>
      <c r="CK124" s="238">
        <v>8.3333333333333329E-2</v>
      </c>
      <c r="CL124" s="2" t="s">
        <v>631</v>
      </c>
      <c r="CM124" s="250">
        <v>0.13194444444444445</v>
      </c>
      <c r="CN124" s="251" t="str">
        <f t="shared" si="24"/>
        <v>PER-KNX</v>
      </c>
      <c r="CO124" s="252">
        <f t="shared" si="25"/>
        <v>0.13194444444444445</v>
      </c>
      <c r="CP124" s="2" t="s">
        <v>617</v>
      </c>
      <c r="CQ124" s="250">
        <v>0.19097222222222221</v>
      </c>
      <c r="CR124" s="267" t="s">
        <v>647</v>
      </c>
      <c r="CS124" s="238">
        <v>0.15277777777777779</v>
      </c>
      <c r="CT124" s="2" t="s">
        <v>647</v>
      </c>
      <c r="CU124" s="250">
        <v>0.15277777777777779</v>
      </c>
      <c r="CV124" s="2" t="s">
        <v>617</v>
      </c>
      <c r="CW124" s="250">
        <v>0.19097222222222221</v>
      </c>
      <c r="CX124" s="267" t="s">
        <v>617</v>
      </c>
      <c r="CY124" s="238">
        <v>0.19097222222222221</v>
      </c>
      <c r="CZ124" s="267" t="s">
        <v>820</v>
      </c>
      <c r="DA124" s="238">
        <v>0.13194444444444445</v>
      </c>
      <c r="DB124" s="2" t="s">
        <v>733</v>
      </c>
      <c r="DC124" s="250">
        <v>7.6388888888888895E-2</v>
      </c>
      <c r="DD124" s="267" t="s">
        <v>631</v>
      </c>
      <c r="DE124" s="238">
        <v>0.13194444444444445</v>
      </c>
      <c r="DF124" s="2" t="s">
        <v>839</v>
      </c>
      <c r="DG124" s="250">
        <v>0.23958333333333334</v>
      </c>
      <c r="DH124" s="2" t="s">
        <v>604</v>
      </c>
      <c r="DI124" s="250">
        <v>0.1875</v>
      </c>
      <c r="DJ124" s="2" t="s">
        <v>625</v>
      </c>
      <c r="DK124" s="250">
        <v>0.1076388888888889</v>
      </c>
      <c r="DL124" s="350" t="s">
        <v>733</v>
      </c>
      <c r="DM124" s="351">
        <v>7.6388888888888895E-2</v>
      </c>
      <c r="DN124" s="348" t="s">
        <v>477</v>
      </c>
      <c r="DO124" s="349">
        <v>6.25E-2</v>
      </c>
      <c r="DP124" s="251" t="str">
        <f t="shared" si="26"/>
        <v>OOL-SYD</v>
      </c>
      <c r="DQ124" s="252">
        <f t="shared" si="27"/>
        <v>6.25E-2</v>
      </c>
      <c r="DR124" s="251" t="str">
        <f t="shared" si="28"/>
        <v>OOL-SYD</v>
      </c>
      <c r="DS124" s="252">
        <f t="shared" si="29"/>
        <v>6.25E-2</v>
      </c>
      <c r="DT124" s="251" t="str">
        <f t="shared" si="30"/>
        <v>OOL-SYD</v>
      </c>
      <c r="DU124" s="252">
        <f t="shared" si="31"/>
        <v>6.25E-2</v>
      </c>
      <c r="DV124" s="251" t="str">
        <f t="shared" si="32"/>
        <v>OOL-SYD</v>
      </c>
      <c r="DW124" s="252">
        <f t="shared" si="33"/>
        <v>6.25E-2</v>
      </c>
      <c r="DX124" s="251" t="str">
        <f t="shared" si="34"/>
        <v>OOL-SYD</v>
      </c>
      <c r="DY124" s="252">
        <f t="shared" si="35"/>
        <v>6.25E-2</v>
      </c>
      <c r="DZ124" s="251" t="str">
        <f t="shared" si="36"/>
        <v>OOL-SYD</v>
      </c>
      <c r="EA124" s="252">
        <f t="shared" si="37"/>
        <v>6.25E-2</v>
      </c>
      <c r="EB124" s="251" t="str">
        <f t="shared" si="38"/>
        <v>OOL-SYD</v>
      </c>
      <c r="EC124" s="252">
        <f t="shared" si="39"/>
        <v>6.25E-2</v>
      </c>
    </row>
    <row r="125" spans="37:133">
      <c r="AK125" s="3">
        <v>8.3333333333333301E-2</v>
      </c>
      <c r="AL125" s="3">
        <v>0.41666666666666702</v>
      </c>
      <c r="AM125" s="224">
        <v>8.3333333333333301E-2</v>
      </c>
      <c r="AN125" s="224">
        <v>0.41666666666666702</v>
      </c>
      <c r="AO125" s="72"/>
      <c r="AQ125" s="3">
        <v>0.47916666666666702</v>
      </c>
      <c r="AR125" s="3">
        <v>0.14583333333333301</v>
      </c>
      <c r="AT125" s="3">
        <v>0.104166666666667</v>
      </c>
      <c r="AU125" s="3">
        <v>8.3333333333333301E-2</v>
      </c>
      <c r="AV125" s="72"/>
      <c r="AW125" s="72"/>
      <c r="BH125" s="2" t="s">
        <v>639</v>
      </c>
      <c r="BI125" s="250">
        <v>0.17708333333333334</v>
      </c>
      <c r="BJ125" s="2" t="s">
        <v>639</v>
      </c>
      <c r="BK125" s="250">
        <v>0.17708333333333334</v>
      </c>
      <c r="BL125" s="2" t="s">
        <v>639</v>
      </c>
      <c r="BM125" s="250">
        <v>0.17708333333333334</v>
      </c>
      <c r="BN125" s="2" t="s">
        <v>639</v>
      </c>
      <c r="BO125" s="250">
        <v>0.17708333333333334</v>
      </c>
      <c r="BP125" s="2" t="s">
        <v>639</v>
      </c>
      <c r="BQ125" s="250">
        <v>0.17708333333333334</v>
      </c>
      <c r="BR125" s="2" t="s">
        <v>639</v>
      </c>
      <c r="BS125" s="250">
        <v>0.17708333333333334</v>
      </c>
      <c r="BT125" s="2" t="s">
        <v>584</v>
      </c>
      <c r="BU125" s="250">
        <v>7.9861111111111105E-2</v>
      </c>
      <c r="BV125" s="2" t="s">
        <v>450</v>
      </c>
      <c r="BW125" s="250">
        <v>6.5972222222222224E-2</v>
      </c>
      <c r="BX125" s="2" t="s">
        <v>637</v>
      </c>
      <c r="BY125" s="250">
        <v>0.27083333333333331</v>
      </c>
      <c r="BZ125" s="267" t="s">
        <v>627</v>
      </c>
      <c r="CA125" s="238">
        <v>8.6805555555555552E-2</v>
      </c>
      <c r="CB125" s="267" t="s">
        <v>704</v>
      </c>
      <c r="CC125" s="238">
        <v>7.2916666666666671E-2</v>
      </c>
      <c r="CD125" s="267" t="s">
        <v>593</v>
      </c>
      <c r="CE125" s="238">
        <v>6.5972222222222224E-2</v>
      </c>
      <c r="CF125" s="267" t="s">
        <v>635</v>
      </c>
      <c r="CG125" s="238">
        <v>7.9861111111111105E-2</v>
      </c>
      <c r="CH125" s="2" t="s">
        <v>635</v>
      </c>
      <c r="CI125" s="250">
        <v>7.9861111111111105E-2</v>
      </c>
      <c r="CJ125" s="267" t="s">
        <v>631</v>
      </c>
      <c r="CK125" s="238">
        <v>0.13194444444444445</v>
      </c>
      <c r="CL125" s="2" t="s">
        <v>621</v>
      </c>
      <c r="CM125" s="250">
        <v>8.3333333333333329E-2</v>
      </c>
      <c r="CN125" s="251" t="str">
        <f t="shared" si="24"/>
        <v>PER-KTA</v>
      </c>
      <c r="CO125" s="252">
        <f t="shared" si="25"/>
        <v>8.3333333333333329E-2</v>
      </c>
      <c r="CP125" s="2" t="s">
        <v>647</v>
      </c>
      <c r="CQ125" s="250">
        <v>0.15277777777777779</v>
      </c>
      <c r="CR125" s="267" t="s">
        <v>820</v>
      </c>
      <c r="CS125" s="238">
        <v>0.13194444444444445</v>
      </c>
      <c r="CT125" s="2" t="s">
        <v>820</v>
      </c>
      <c r="CU125" s="250">
        <v>0.13194444444444445</v>
      </c>
      <c r="CV125" s="2" t="s">
        <v>647</v>
      </c>
      <c r="CW125" s="250">
        <v>0.15277777777777779</v>
      </c>
      <c r="CX125" s="267" t="s">
        <v>647</v>
      </c>
      <c r="CY125" s="238">
        <v>0.15277777777777779</v>
      </c>
      <c r="CZ125" s="267" t="s">
        <v>623</v>
      </c>
      <c r="DA125" s="238">
        <v>4.5138888888888888E-2</v>
      </c>
      <c r="DB125" s="2" t="s">
        <v>617</v>
      </c>
      <c r="DC125" s="250">
        <v>0.18402777777777779</v>
      </c>
      <c r="DD125" s="267" t="s">
        <v>621</v>
      </c>
      <c r="DE125" s="238">
        <v>8.3333333333333329E-2</v>
      </c>
      <c r="DF125" s="2" t="s">
        <v>477</v>
      </c>
      <c r="DG125" s="250">
        <v>6.25E-2</v>
      </c>
      <c r="DH125" s="2" t="s">
        <v>651</v>
      </c>
      <c r="DI125" s="250">
        <v>3.125E-2</v>
      </c>
      <c r="DJ125" s="2" t="s">
        <v>604</v>
      </c>
      <c r="DK125" s="250">
        <v>0.1875</v>
      </c>
      <c r="DL125" s="350" t="s">
        <v>617</v>
      </c>
      <c r="DM125" s="351">
        <v>0.18402777777777779</v>
      </c>
      <c r="DN125" s="348" t="s">
        <v>595</v>
      </c>
      <c r="DO125" s="349">
        <v>0.11805555555555555</v>
      </c>
      <c r="DP125" s="251" t="str">
        <f t="shared" si="26"/>
        <v>PER-ADL</v>
      </c>
      <c r="DQ125" s="252">
        <f t="shared" si="27"/>
        <v>0.11805555555555555</v>
      </c>
      <c r="DR125" s="251" t="str">
        <f t="shared" si="28"/>
        <v>PER-ADL</v>
      </c>
      <c r="DS125" s="252">
        <f t="shared" si="29"/>
        <v>0.11805555555555555</v>
      </c>
      <c r="DT125" s="251" t="str">
        <f t="shared" si="30"/>
        <v>PER-ADL</v>
      </c>
      <c r="DU125" s="252">
        <f t="shared" si="31"/>
        <v>0.11805555555555555</v>
      </c>
      <c r="DV125" s="251" t="str">
        <f t="shared" si="32"/>
        <v>PER-ADL</v>
      </c>
      <c r="DW125" s="252">
        <f t="shared" si="33"/>
        <v>0.11805555555555555</v>
      </c>
      <c r="DX125" s="251" t="str">
        <f t="shared" si="34"/>
        <v>PER-ADL</v>
      </c>
      <c r="DY125" s="252">
        <f t="shared" si="35"/>
        <v>0.11805555555555555</v>
      </c>
      <c r="DZ125" s="251" t="str">
        <f t="shared" si="36"/>
        <v>PER-ADL</v>
      </c>
      <c r="EA125" s="252">
        <f t="shared" si="37"/>
        <v>0.11805555555555555</v>
      </c>
      <c r="EB125" s="251" t="str">
        <f t="shared" si="38"/>
        <v>PER-ADL</v>
      </c>
      <c r="EC125" s="252">
        <f t="shared" si="39"/>
        <v>0.11805555555555555</v>
      </c>
    </row>
    <row r="126" spans="37:133">
      <c r="AK126" s="3">
        <v>8.4027777777777798E-2</v>
      </c>
      <c r="AL126" s="3">
        <v>0.42013888888888901</v>
      </c>
      <c r="AM126" s="224">
        <v>8.4027777777777798E-2</v>
      </c>
      <c r="AN126" s="224">
        <v>0.42013888888888901</v>
      </c>
      <c r="AO126" s="72"/>
      <c r="AQ126" s="3">
        <v>0.48263888888888901</v>
      </c>
      <c r="AR126" s="3">
        <v>0.14652777777777701</v>
      </c>
      <c r="AT126" s="3">
        <v>0.104861111111112</v>
      </c>
      <c r="AU126" s="3">
        <v>8.4027777777777798E-2</v>
      </c>
      <c r="AV126" s="72"/>
      <c r="AW126" s="72"/>
      <c r="BH126" s="2" t="s">
        <v>476</v>
      </c>
      <c r="BI126" s="250">
        <v>5.5555555555555552E-2</v>
      </c>
      <c r="BJ126" s="2" t="s">
        <v>476</v>
      </c>
      <c r="BK126" s="250">
        <v>5.5555555555555552E-2</v>
      </c>
      <c r="BL126" s="2" t="s">
        <v>476</v>
      </c>
      <c r="BM126" s="250">
        <v>5.5555555555555552E-2</v>
      </c>
      <c r="BN126" s="2" t="s">
        <v>476</v>
      </c>
      <c r="BO126" s="250">
        <v>5.5555555555555552E-2</v>
      </c>
      <c r="BP126" s="2" t="s">
        <v>476</v>
      </c>
      <c r="BQ126" s="250">
        <v>5.5555555555555552E-2</v>
      </c>
      <c r="BR126" s="2" t="s">
        <v>476</v>
      </c>
      <c r="BS126" s="250">
        <v>5.5555555555555552E-2</v>
      </c>
      <c r="BT126" s="2" t="s">
        <v>576</v>
      </c>
      <c r="BU126" s="250">
        <v>0.1111111111111111</v>
      </c>
      <c r="BV126" s="2" t="s">
        <v>476</v>
      </c>
      <c r="BW126" s="250">
        <v>5.5555555555555552E-2</v>
      </c>
      <c r="BX126" s="2" t="s">
        <v>597</v>
      </c>
      <c r="BY126" s="250">
        <v>7.9861111111111105E-2</v>
      </c>
      <c r="BZ126" s="267" t="s">
        <v>589</v>
      </c>
      <c r="CA126" s="238">
        <v>0.18055555555555555</v>
      </c>
      <c r="CB126" s="267" t="s">
        <v>633</v>
      </c>
      <c r="CC126" s="238">
        <v>0.16666666666666666</v>
      </c>
      <c r="CD126" s="267" t="s">
        <v>614</v>
      </c>
      <c r="CE126" s="238">
        <v>4.8611111111111112E-2</v>
      </c>
      <c r="CF126" s="267" t="s">
        <v>627</v>
      </c>
      <c r="CG126" s="238">
        <v>8.6805555555555552E-2</v>
      </c>
      <c r="CH126" s="2" t="s">
        <v>627</v>
      </c>
      <c r="CI126" s="250">
        <v>8.6805555555555552E-2</v>
      </c>
      <c r="CJ126" s="267" t="s">
        <v>621</v>
      </c>
      <c r="CK126" s="238">
        <v>8.3333333333333329E-2</v>
      </c>
      <c r="CL126" s="2" t="s">
        <v>791</v>
      </c>
      <c r="CM126" s="250">
        <v>5.5555555555555552E-2</v>
      </c>
      <c r="CN126" s="251" t="str">
        <f t="shared" si="24"/>
        <v>PER-LNO</v>
      </c>
      <c r="CO126" s="252">
        <f t="shared" si="25"/>
        <v>5.5555555555555552E-2</v>
      </c>
      <c r="CP126" s="2" t="s">
        <v>820</v>
      </c>
      <c r="CQ126" s="250">
        <v>0.13194444444444445</v>
      </c>
      <c r="CR126" s="267" t="s">
        <v>623</v>
      </c>
      <c r="CS126" s="238">
        <v>4.5138888888888888E-2</v>
      </c>
      <c r="CT126" s="2" t="s">
        <v>623</v>
      </c>
      <c r="CU126" s="250">
        <v>4.5138888888888888E-2</v>
      </c>
      <c r="CV126" s="2" t="s">
        <v>820</v>
      </c>
      <c r="CW126" s="250">
        <v>0.13194444444444445</v>
      </c>
      <c r="CX126" s="267" t="s">
        <v>820</v>
      </c>
      <c r="CY126" s="238">
        <v>0.13194444444444445</v>
      </c>
      <c r="CZ126" s="267" t="s">
        <v>631</v>
      </c>
      <c r="DA126" s="238">
        <v>0.13194444444444445</v>
      </c>
      <c r="DB126" s="2" t="s">
        <v>647</v>
      </c>
      <c r="DC126" s="250">
        <v>0.14930555555555555</v>
      </c>
      <c r="DD126" s="267" t="s">
        <v>791</v>
      </c>
      <c r="DE126" s="238">
        <v>5.5555555555555552E-2</v>
      </c>
      <c r="DF126" s="2" t="s">
        <v>595</v>
      </c>
      <c r="DG126" s="250">
        <v>0.11805555555555555</v>
      </c>
      <c r="DH126" s="2" t="s">
        <v>686</v>
      </c>
      <c r="DI126" s="250">
        <v>7.6388888888888895E-2</v>
      </c>
      <c r="DJ126" s="2" t="s">
        <v>651</v>
      </c>
      <c r="DK126" s="250">
        <v>3.125E-2</v>
      </c>
      <c r="DL126" s="350" t="s">
        <v>647</v>
      </c>
      <c r="DM126" s="351">
        <v>0.14930555555555555</v>
      </c>
      <c r="DN126" s="348" t="s">
        <v>625</v>
      </c>
      <c r="DO126" s="349">
        <v>0.1076388888888889</v>
      </c>
      <c r="DP126" s="251" t="str">
        <f t="shared" si="26"/>
        <v>PER-BME</v>
      </c>
      <c r="DQ126" s="252">
        <f t="shared" si="27"/>
        <v>0.1076388888888889</v>
      </c>
      <c r="DR126" s="251" t="str">
        <f t="shared" si="28"/>
        <v>PER-BME</v>
      </c>
      <c r="DS126" s="252">
        <f t="shared" si="29"/>
        <v>0.1076388888888889</v>
      </c>
      <c r="DT126" s="251" t="str">
        <f t="shared" si="30"/>
        <v>PER-BME</v>
      </c>
      <c r="DU126" s="252">
        <f t="shared" si="31"/>
        <v>0.1076388888888889</v>
      </c>
      <c r="DV126" s="251" t="str">
        <f t="shared" si="32"/>
        <v>PER-BME</v>
      </c>
      <c r="DW126" s="252">
        <f t="shared" si="33"/>
        <v>0.1076388888888889</v>
      </c>
      <c r="DX126" s="251" t="str">
        <f t="shared" si="34"/>
        <v>PER-BME</v>
      </c>
      <c r="DY126" s="252">
        <f t="shared" si="35"/>
        <v>0.1076388888888889</v>
      </c>
      <c r="DZ126" s="251" t="str">
        <f t="shared" si="36"/>
        <v>PER-BME</v>
      </c>
      <c r="EA126" s="252">
        <f t="shared" si="37"/>
        <v>0.1076388888888889</v>
      </c>
      <c r="EB126" s="251" t="str">
        <f t="shared" si="38"/>
        <v>PER-BME</v>
      </c>
      <c r="EC126" s="252">
        <f t="shared" si="39"/>
        <v>0.1076388888888889</v>
      </c>
    </row>
    <row r="127" spans="37:133">
      <c r="AK127" s="3">
        <v>8.4722222222222199E-2</v>
      </c>
      <c r="AL127" s="3">
        <v>0.42361111111111099</v>
      </c>
      <c r="AM127" s="224">
        <v>8.4722222222222199E-2</v>
      </c>
      <c r="AN127" s="224">
        <v>0.42361111111111099</v>
      </c>
      <c r="AO127" s="72"/>
      <c r="AQ127" s="3">
        <v>0.48611111111111099</v>
      </c>
      <c r="AR127" s="3">
        <v>0.147222222222222</v>
      </c>
      <c r="AT127" s="3">
        <v>0.105555555555556</v>
      </c>
      <c r="AU127" s="3">
        <v>8.4722222222222199E-2</v>
      </c>
      <c r="AV127" s="72"/>
      <c r="AW127" s="72"/>
      <c r="BH127" s="2" t="s">
        <v>577</v>
      </c>
      <c r="BI127" s="250">
        <v>0.21180555555555555</v>
      </c>
      <c r="BJ127" s="2" t="s">
        <v>577</v>
      </c>
      <c r="BK127" s="250">
        <v>0.21180555555555555</v>
      </c>
      <c r="BL127" s="2" t="s">
        <v>577</v>
      </c>
      <c r="BM127" s="250">
        <v>0.21180555555555555</v>
      </c>
      <c r="BN127" s="2" t="s">
        <v>577</v>
      </c>
      <c r="BO127" s="250">
        <v>0.21180555555555555</v>
      </c>
      <c r="BP127" s="2" t="s">
        <v>577</v>
      </c>
      <c r="BQ127" s="250">
        <v>0.21180555555555555</v>
      </c>
      <c r="BR127" s="2" t="s">
        <v>577</v>
      </c>
      <c r="BS127" s="250">
        <v>0.21180555555555555</v>
      </c>
      <c r="BT127" s="2" t="s">
        <v>610</v>
      </c>
      <c r="BU127" s="250">
        <v>7.2916666666666671E-2</v>
      </c>
      <c r="BV127" s="2" t="s">
        <v>577</v>
      </c>
      <c r="BW127" s="250">
        <v>0.21180555555555555</v>
      </c>
      <c r="BX127" s="2" t="s">
        <v>586</v>
      </c>
      <c r="BY127" s="250">
        <v>0.10416666666666667</v>
      </c>
      <c r="BZ127" s="267" t="s">
        <v>609</v>
      </c>
      <c r="CA127" s="238">
        <v>7.2916666666666671E-2</v>
      </c>
      <c r="CB127" s="267" t="s">
        <v>517</v>
      </c>
      <c r="CC127" s="238">
        <v>0.14930555555555555</v>
      </c>
      <c r="CD127" s="267" t="s">
        <v>459</v>
      </c>
      <c r="CE127" s="238">
        <v>9.0277777777777776E-2</v>
      </c>
      <c r="CF127" s="267" t="s">
        <v>589</v>
      </c>
      <c r="CG127" s="238">
        <v>0.18055555555555555</v>
      </c>
      <c r="CH127" s="2" t="s">
        <v>589</v>
      </c>
      <c r="CI127" s="250">
        <v>0.18055555555555555</v>
      </c>
      <c r="CJ127" s="267" t="s">
        <v>517</v>
      </c>
      <c r="CK127" s="238">
        <v>0.14930555555555555</v>
      </c>
      <c r="CL127" s="2" t="s">
        <v>517</v>
      </c>
      <c r="CM127" s="250">
        <v>0.14930555555555555</v>
      </c>
      <c r="CN127" s="251" t="str">
        <f t="shared" si="24"/>
        <v>PER-MEL</v>
      </c>
      <c r="CO127" s="252">
        <f t="shared" si="25"/>
        <v>0.14930555555555555</v>
      </c>
      <c r="CP127" s="2" t="s">
        <v>623</v>
      </c>
      <c r="CQ127" s="250">
        <v>4.5138888888888888E-2</v>
      </c>
      <c r="CR127" s="267" t="s">
        <v>631</v>
      </c>
      <c r="CS127" s="238">
        <v>0.13194444444444445</v>
      </c>
      <c r="CT127" s="2" t="s">
        <v>631</v>
      </c>
      <c r="CU127" s="250">
        <v>0.13194444444444445</v>
      </c>
      <c r="CV127" s="2" t="s">
        <v>623</v>
      </c>
      <c r="CW127" s="250">
        <v>4.5138888888888888E-2</v>
      </c>
      <c r="CX127" s="267" t="s">
        <v>623</v>
      </c>
      <c r="CY127" s="238">
        <v>4.5138888888888888E-2</v>
      </c>
      <c r="CZ127" s="267" t="s">
        <v>621</v>
      </c>
      <c r="DA127" s="238">
        <v>8.3333333333333329E-2</v>
      </c>
      <c r="DB127" s="2" t="s">
        <v>820</v>
      </c>
      <c r="DC127" s="250">
        <v>0.13194444444444445</v>
      </c>
      <c r="DD127" s="267" t="s">
        <v>517</v>
      </c>
      <c r="DE127" s="238">
        <v>0.14930555555555555</v>
      </c>
      <c r="DF127" s="2" t="s">
        <v>625</v>
      </c>
      <c r="DG127" s="250">
        <v>0.1076388888888889</v>
      </c>
      <c r="DH127" s="2" t="s">
        <v>733</v>
      </c>
      <c r="DI127" s="250">
        <v>7.6388888888888895E-2</v>
      </c>
      <c r="DJ127" s="2" t="s">
        <v>686</v>
      </c>
      <c r="DK127" s="250">
        <v>7.6388888888888895E-2</v>
      </c>
      <c r="DL127" s="350" t="s">
        <v>820</v>
      </c>
      <c r="DM127" s="351">
        <v>0.13194444444444445</v>
      </c>
      <c r="DN127" s="348" t="s">
        <v>604</v>
      </c>
      <c r="DO127" s="349">
        <v>0.1875</v>
      </c>
      <c r="DP127" s="251" t="str">
        <f t="shared" si="26"/>
        <v>PER-BNE</v>
      </c>
      <c r="DQ127" s="252">
        <f t="shared" si="27"/>
        <v>0.1875</v>
      </c>
      <c r="DR127" s="251" t="str">
        <f t="shared" si="28"/>
        <v>PER-BNE</v>
      </c>
      <c r="DS127" s="252">
        <f t="shared" si="29"/>
        <v>0.1875</v>
      </c>
      <c r="DT127" s="251" t="str">
        <f t="shared" si="30"/>
        <v>PER-BNE</v>
      </c>
      <c r="DU127" s="252">
        <f t="shared" si="31"/>
        <v>0.1875</v>
      </c>
      <c r="DV127" s="251" t="str">
        <f t="shared" si="32"/>
        <v>PER-BNE</v>
      </c>
      <c r="DW127" s="252">
        <f t="shared" si="33"/>
        <v>0.1875</v>
      </c>
      <c r="DX127" s="251" t="str">
        <f t="shared" si="34"/>
        <v>PER-BNE</v>
      </c>
      <c r="DY127" s="252">
        <f t="shared" si="35"/>
        <v>0.1875</v>
      </c>
      <c r="DZ127" s="251" t="str">
        <f t="shared" si="36"/>
        <v>PER-BNE</v>
      </c>
      <c r="EA127" s="252">
        <f t="shared" si="37"/>
        <v>0.1875</v>
      </c>
      <c r="EB127" s="251" t="str">
        <f t="shared" si="38"/>
        <v>PER-BNE</v>
      </c>
      <c r="EC127" s="252">
        <f t="shared" si="39"/>
        <v>0.1875</v>
      </c>
    </row>
    <row r="128" spans="37:133">
      <c r="AK128" s="3">
        <v>8.5416666666666696E-2</v>
      </c>
      <c r="AL128" s="3">
        <v>0.42708333333333298</v>
      </c>
      <c r="AM128" s="224">
        <v>8.5416666666666696E-2</v>
      </c>
      <c r="AN128" s="224">
        <v>0.42708333333333298</v>
      </c>
      <c r="AO128" s="72"/>
      <c r="AQ128" s="3">
        <v>0.48958333333333398</v>
      </c>
      <c r="AR128" s="3">
        <v>0.147916666666666</v>
      </c>
      <c r="AT128" s="3">
        <v>0.106250000000001</v>
      </c>
      <c r="AU128" s="3">
        <v>8.5416666666666696E-2</v>
      </c>
      <c r="AV128" s="72"/>
      <c r="AW128" s="72"/>
      <c r="BH128" s="2" t="s">
        <v>601</v>
      </c>
      <c r="BI128" s="250">
        <v>0.11458333333333333</v>
      </c>
      <c r="BJ128" s="2" t="s">
        <v>601</v>
      </c>
      <c r="BK128" s="250">
        <v>0.11458333333333333</v>
      </c>
      <c r="BL128" s="2" t="s">
        <v>601</v>
      </c>
      <c r="BM128" s="250">
        <v>0.11458333333333333</v>
      </c>
      <c r="BN128" s="2" t="s">
        <v>601</v>
      </c>
      <c r="BO128" s="250">
        <v>0.11458333333333333</v>
      </c>
      <c r="BP128" s="2" t="s">
        <v>601</v>
      </c>
      <c r="BQ128" s="250">
        <v>0.11458333333333333</v>
      </c>
      <c r="BR128" s="2" t="s">
        <v>601</v>
      </c>
      <c r="BS128" s="250">
        <v>0.11458333333333333</v>
      </c>
      <c r="BT128" s="2" t="s">
        <v>606</v>
      </c>
      <c r="BU128" s="250">
        <v>0.15625</v>
      </c>
      <c r="BV128" s="2" t="s">
        <v>601</v>
      </c>
      <c r="BW128" s="250">
        <v>0.11458333333333333</v>
      </c>
      <c r="BX128" s="2" t="s">
        <v>615</v>
      </c>
      <c r="BY128" s="250">
        <v>7.2916666666666671E-2</v>
      </c>
      <c r="BZ128" s="267" t="s">
        <v>628</v>
      </c>
      <c r="CA128" s="238">
        <v>9.0277777777777776E-2</v>
      </c>
      <c r="CB128" s="267" t="s">
        <v>611</v>
      </c>
      <c r="CC128" s="238">
        <v>7.6388888888888895E-2</v>
      </c>
      <c r="CD128" s="267" t="s">
        <v>683</v>
      </c>
      <c r="CE128" s="238">
        <v>0.21875</v>
      </c>
      <c r="CF128" s="267" t="s">
        <v>699</v>
      </c>
      <c r="CG128" s="238">
        <v>7.6388888888888895E-2</v>
      </c>
      <c r="CH128" s="2" t="s">
        <v>699</v>
      </c>
      <c r="CI128" s="250">
        <v>7.6388888888888895E-2</v>
      </c>
      <c r="CJ128" s="267" t="s">
        <v>611</v>
      </c>
      <c r="CK128" s="238">
        <v>7.6388888888888895E-2</v>
      </c>
      <c r="CL128" s="2" t="s">
        <v>611</v>
      </c>
      <c r="CM128" s="250">
        <v>7.6388888888888895E-2</v>
      </c>
      <c r="CN128" s="251" t="str">
        <f t="shared" si="24"/>
        <v>PER-OCM</v>
      </c>
      <c r="CO128" s="252">
        <f t="shared" si="25"/>
        <v>7.6388888888888895E-2</v>
      </c>
      <c r="CP128" s="2" t="s">
        <v>631</v>
      </c>
      <c r="CQ128" s="250">
        <v>0.13194444444444445</v>
      </c>
      <c r="CR128" s="267" t="s">
        <v>621</v>
      </c>
      <c r="CS128" s="238">
        <v>8.6805555555555552E-2</v>
      </c>
      <c r="CT128" s="2" t="s">
        <v>621</v>
      </c>
      <c r="CU128" s="250">
        <v>8.6805555555555552E-2</v>
      </c>
      <c r="CV128" s="2" t="s">
        <v>631</v>
      </c>
      <c r="CW128" s="250">
        <v>0.13194444444444445</v>
      </c>
      <c r="CX128" s="267" t="s">
        <v>631</v>
      </c>
      <c r="CY128" s="238">
        <v>0.13194444444444445</v>
      </c>
      <c r="CZ128" s="267" t="s">
        <v>791</v>
      </c>
      <c r="DA128" s="238">
        <v>5.5555555555555552E-2</v>
      </c>
      <c r="DB128" s="2" t="s">
        <v>623</v>
      </c>
      <c r="DC128" s="250">
        <v>4.5138888888888888E-2</v>
      </c>
      <c r="DD128" s="267" t="s">
        <v>611</v>
      </c>
      <c r="DE128" s="238">
        <v>7.6388888888888895E-2</v>
      </c>
      <c r="DF128" s="2" t="s">
        <v>604</v>
      </c>
      <c r="DG128" s="250">
        <v>0.1875</v>
      </c>
      <c r="DH128" s="2" t="s">
        <v>617</v>
      </c>
      <c r="DI128" s="250">
        <v>0.18402777777777779</v>
      </c>
      <c r="DJ128" s="2" t="s">
        <v>733</v>
      </c>
      <c r="DK128" s="250">
        <v>7.6388888888888895E-2</v>
      </c>
      <c r="DL128" s="350" t="s">
        <v>623</v>
      </c>
      <c r="DM128" s="351">
        <v>4.5138888888888888E-2</v>
      </c>
      <c r="DN128" s="348" t="s">
        <v>651</v>
      </c>
      <c r="DO128" s="349">
        <v>3.125E-2</v>
      </c>
      <c r="DP128" s="251" t="str">
        <f t="shared" si="26"/>
        <v>PER-BQB</v>
      </c>
      <c r="DQ128" s="252">
        <f t="shared" si="27"/>
        <v>3.125E-2</v>
      </c>
      <c r="DR128" s="251" t="str">
        <f t="shared" si="28"/>
        <v>PER-BQB</v>
      </c>
      <c r="DS128" s="252">
        <f t="shared" si="29"/>
        <v>3.125E-2</v>
      </c>
      <c r="DT128" s="251" t="str">
        <f t="shared" si="30"/>
        <v>PER-BQB</v>
      </c>
      <c r="DU128" s="252">
        <f t="shared" si="31"/>
        <v>3.125E-2</v>
      </c>
      <c r="DV128" s="251" t="str">
        <f t="shared" si="32"/>
        <v>PER-BQB</v>
      </c>
      <c r="DW128" s="252">
        <f t="shared" si="33"/>
        <v>3.125E-2</v>
      </c>
      <c r="DX128" s="251" t="str">
        <f t="shared" si="34"/>
        <v>PER-BQB</v>
      </c>
      <c r="DY128" s="252">
        <f t="shared" si="35"/>
        <v>3.125E-2</v>
      </c>
      <c r="DZ128" s="251" t="str">
        <f t="shared" si="36"/>
        <v>PER-BQB</v>
      </c>
      <c r="EA128" s="252">
        <f t="shared" si="37"/>
        <v>3.125E-2</v>
      </c>
      <c r="EB128" s="251" t="str">
        <f t="shared" si="38"/>
        <v>PER-BQB</v>
      </c>
      <c r="EC128" s="252">
        <f t="shared" si="39"/>
        <v>3.125E-2</v>
      </c>
    </row>
    <row r="129" spans="37:133">
      <c r="AK129" s="3">
        <v>8.6111111111111097E-2</v>
      </c>
      <c r="AL129" s="3">
        <v>0.43055555555555602</v>
      </c>
      <c r="AM129" s="224">
        <v>8.6111111111111097E-2</v>
      </c>
      <c r="AN129" s="224">
        <v>0.43055555555555602</v>
      </c>
      <c r="AO129" s="72"/>
      <c r="AQ129" s="3">
        <v>0.49305555555555602</v>
      </c>
      <c r="AR129" s="3">
        <v>0.148611111111111</v>
      </c>
      <c r="AT129" s="3">
        <v>0.10694444444444499</v>
      </c>
      <c r="AU129" s="3">
        <v>8.6111111111111097E-2</v>
      </c>
      <c r="AV129" s="72"/>
      <c r="AW129" s="72"/>
      <c r="BH129" s="2" t="s">
        <v>641</v>
      </c>
      <c r="BI129" s="250">
        <v>0.125</v>
      </c>
      <c r="BJ129" s="2" t="s">
        <v>641</v>
      </c>
      <c r="BK129" s="250">
        <v>0.125</v>
      </c>
      <c r="BL129" s="2" t="s">
        <v>641</v>
      </c>
      <c r="BM129" s="250">
        <v>0.125</v>
      </c>
      <c r="BN129" s="2" t="s">
        <v>641</v>
      </c>
      <c r="BO129" s="250">
        <v>0.125</v>
      </c>
      <c r="BP129" s="2" t="s">
        <v>641</v>
      </c>
      <c r="BQ129" s="250">
        <v>0.125</v>
      </c>
      <c r="BR129" s="2" t="s">
        <v>641</v>
      </c>
      <c r="BS129" s="250">
        <v>0.125</v>
      </c>
      <c r="BT129" s="2" t="s">
        <v>620</v>
      </c>
      <c r="BU129" s="250">
        <v>0.14930555555555555</v>
      </c>
      <c r="BV129" s="2" t="s">
        <v>584</v>
      </c>
      <c r="BW129" s="250">
        <v>7.9861111111111105E-2</v>
      </c>
      <c r="BX129" s="2" t="s">
        <v>590</v>
      </c>
      <c r="BY129" s="250">
        <v>6.5972222222222224E-2</v>
      </c>
      <c r="BZ129" s="267" t="s">
        <v>593</v>
      </c>
      <c r="CA129" s="238">
        <v>6.5972222222222224E-2</v>
      </c>
      <c r="CB129" s="267" t="s">
        <v>635</v>
      </c>
      <c r="CC129" s="238">
        <v>7.9861111111111105E-2</v>
      </c>
      <c r="CD129" s="267" t="s">
        <v>466</v>
      </c>
      <c r="CE129" s="238">
        <v>6.25E-2</v>
      </c>
      <c r="CF129" s="267" t="s">
        <v>609</v>
      </c>
      <c r="CG129" s="238">
        <v>7.2916666666666671E-2</v>
      </c>
      <c r="CH129" s="2" t="s">
        <v>609</v>
      </c>
      <c r="CI129" s="250">
        <v>7.2916666666666671E-2</v>
      </c>
      <c r="CJ129" s="267" t="s">
        <v>635</v>
      </c>
      <c r="CK129" s="238">
        <v>7.9861111111111105E-2</v>
      </c>
      <c r="CL129" s="2" t="s">
        <v>635</v>
      </c>
      <c r="CM129" s="250">
        <v>7.9861111111111105E-2</v>
      </c>
      <c r="CN129" s="251" t="str">
        <f t="shared" si="24"/>
        <v>PER-OOD</v>
      </c>
      <c r="CO129" s="252">
        <f t="shared" si="25"/>
        <v>7.9861111111111105E-2</v>
      </c>
      <c r="CP129" s="2" t="s">
        <v>621</v>
      </c>
      <c r="CQ129" s="250">
        <v>8.6805555555555552E-2</v>
      </c>
      <c r="CR129" s="267" t="s">
        <v>791</v>
      </c>
      <c r="CS129" s="238">
        <v>5.5555555555555552E-2</v>
      </c>
      <c r="CT129" s="2" t="s">
        <v>791</v>
      </c>
      <c r="CU129" s="250">
        <v>5.5555555555555552E-2</v>
      </c>
      <c r="CV129" s="2" t="s">
        <v>621</v>
      </c>
      <c r="CW129" s="250">
        <v>8.6805555555555552E-2</v>
      </c>
      <c r="CX129" s="267" t="s">
        <v>621</v>
      </c>
      <c r="CY129" s="238">
        <v>8.6805555555555552E-2</v>
      </c>
      <c r="CZ129" s="267" t="s">
        <v>633</v>
      </c>
      <c r="DA129" s="238">
        <v>0.1701388888888889</v>
      </c>
      <c r="DB129" s="2" t="s">
        <v>631</v>
      </c>
      <c r="DC129" s="250">
        <v>0.13194444444444445</v>
      </c>
      <c r="DD129" s="267" t="s">
        <v>635</v>
      </c>
      <c r="DE129" s="238">
        <v>7.9861111111111105E-2</v>
      </c>
      <c r="DF129" s="2" t="s">
        <v>651</v>
      </c>
      <c r="DG129" s="250">
        <v>3.125E-2</v>
      </c>
      <c r="DH129" s="2" t="s">
        <v>647</v>
      </c>
      <c r="DI129" s="250">
        <v>0.14930555555555555</v>
      </c>
      <c r="DJ129" s="2" t="s">
        <v>617</v>
      </c>
      <c r="DK129" s="250">
        <v>0.18402777777777779</v>
      </c>
      <c r="DL129" s="350" t="s">
        <v>631</v>
      </c>
      <c r="DM129" s="351">
        <v>0.13194444444444445</v>
      </c>
      <c r="DN129" s="348" t="s">
        <v>686</v>
      </c>
      <c r="DO129" s="349">
        <v>7.6388888888888895E-2</v>
      </c>
      <c r="DP129" s="251" t="str">
        <f t="shared" si="26"/>
        <v>PER-BYP</v>
      </c>
      <c r="DQ129" s="252">
        <f t="shared" si="27"/>
        <v>7.6388888888888895E-2</v>
      </c>
      <c r="DR129" s="251" t="str">
        <f t="shared" si="28"/>
        <v>PER-BYP</v>
      </c>
      <c r="DS129" s="252">
        <f t="shared" si="29"/>
        <v>7.6388888888888895E-2</v>
      </c>
      <c r="DT129" s="251" t="str">
        <f t="shared" si="30"/>
        <v>PER-BYP</v>
      </c>
      <c r="DU129" s="252">
        <f t="shared" si="31"/>
        <v>7.6388888888888895E-2</v>
      </c>
      <c r="DV129" s="251" t="str">
        <f t="shared" si="32"/>
        <v>PER-BYP</v>
      </c>
      <c r="DW129" s="252">
        <f t="shared" si="33"/>
        <v>7.6388888888888895E-2</v>
      </c>
      <c r="DX129" s="251" t="str">
        <f t="shared" si="34"/>
        <v>PER-BYP</v>
      </c>
      <c r="DY129" s="252">
        <f t="shared" si="35"/>
        <v>7.6388888888888895E-2</v>
      </c>
      <c r="DZ129" s="251" t="str">
        <f t="shared" si="36"/>
        <v>PER-BYP</v>
      </c>
      <c r="EA129" s="252">
        <f t="shared" si="37"/>
        <v>7.6388888888888895E-2</v>
      </c>
      <c r="EB129" s="251" t="str">
        <f t="shared" si="38"/>
        <v>PER-BYP</v>
      </c>
      <c r="EC129" s="252">
        <f t="shared" si="39"/>
        <v>7.6388888888888895E-2</v>
      </c>
    </row>
    <row r="130" spans="37:133">
      <c r="AK130" s="3">
        <v>8.6805555555555594E-2</v>
      </c>
      <c r="AL130" s="3">
        <v>0.43402777777777801</v>
      </c>
      <c r="AM130" s="224">
        <v>8.6805555555555594E-2</v>
      </c>
      <c r="AN130" s="224">
        <v>0.43402777777777801</v>
      </c>
      <c r="AO130" s="72"/>
      <c r="AQ130" s="3">
        <v>0.49652777777777801</v>
      </c>
      <c r="AR130" s="3">
        <v>0.149305555555555</v>
      </c>
      <c r="AT130" s="3">
        <v>0.10763888888888901</v>
      </c>
      <c r="AU130" s="3">
        <v>8.6805555555555594E-2</v>
      </c>
      <c r="AV130" s="72"/>
      <c r="AW130" s="72"/>
      <c r="BH130" s="2" t="s">
        <v>584</v>
      </c>
      <c r="BI130" s="250">
        <v>7.9861111111111105E-2</v>
      </c>
      <c r="BJ130" s="2" t="s">
        <v>584</v>
      </c>
      <c r="BK130" s="250">
        <v>7.9861111111111105E-2</v>
      </c>
      <c r="BL130" s="2" t="s">
        <v>584</v>
      </c>
      <c r="BM130" s="250">
        <v>7.9861111111111105E-2</v>
      </c>
      <c r="BN130" s="2" t="s">
        <v>584</v>
      </c>
      <c r="BO130" s="250">
        <v>7.9861111111111105E-2</v>
      </c>
      <c r="BP130" s="2" t="s">
        <v>584</v>
      </c>
      <c r="BQ130" s="250">
        <v>7.9861111111111105E-2</v>
      </c>
      <c r="BR130" s="2" t="s">
        <v>584</v>
      </c>
      <c r="BS130" s="250">
        <v>7.9861111111111105E-2</v>
      </c>
      <c r="BT130" s="2"/>
      <c r="BU130" s="250"/>
      <c r="BV130" s="2" t="s">
        <v>576</v>
      </c>
      <c r="BW130" s="250">
        <v>0.1111111111111111</v>
      </c>
      <c r="BX130" s="2" t="s">
        <v>450</v>
      </c>
      <c r="BY130" s="250">
        <v>6.5972222222222224E-2</v>
      </c>
      <c r="BZ130" s="267" t="s">
        <v>614</v>
      </c>
      <c r="CA130" s="238">
        <v>4.8611111111111112E-2</v>
      </c>
      <c r="CB130" s="267" t="s">
        <v>627</v>
      </c>
      <c r="CC130" s="238">
        <v>8.6805555555555552E-2</v>
      </c>
      <c r="CD130" s="267" t="s">
        <v>474</v>
      </c>
      <c r="CE130" s="238">
        <v>5.2083333333333336E-2</v>
      </c>
      <c r="CF130" s="267" t="s">
        <v>628</v>
      </c>
      <c r="CG130" s="238">
        <v>9.0277777777777776E-2</v>
      </c>
      <c r="CH130" s="2" t="s">
        <v>628</v>
      </c>
      <c r="CI130" s="250">
        <v>9.0277777777777776E-2</v>
      </c>
      <c r="CJ130" s="267" t="s">
        <v>627</v>
      </c>
      <c r="CK130" s="238">
        <v>8.6805555555555552E-2</v>
      </c>
      <c r="CL130" s="2" t="s">
        <v>627</v>
      </c>
      <c r="CM130" s="250">
        <v>8.6805555555555552E-2</v>
      </c>
      <c r="CN130" s="251" t="str">
        <f t="shared" si="24"/>
        <v>PER-PHE</v>
      </c>
      <c r="CO130" s="252">
        <f t="shared" si="25"/>
        <v>8.6805555555555552E-2</v>
      </c>
      <c r="CP130" s="2" t="s">
        <v>791</v>
      </c>
      <c r="CQ130" s="250">
        <v>5.5555555555555552E-2</v>
      </c>
      <c r="CR130" s="267" t="s">
        <v>633</v>
      </c>
      <c r="CS130" s="238">
        <v>0.1701388888888889</v>
      </c>
      <c r="CT130" s="2" t="s">
        <v>633</v>
      </c>
      <c r="CU130" s="250">
        <v>0.1701388888888889</v>
      </c>
      <c r="CV130" s="2" t="s">
        <v>791</v>
      </c>
      <c r="CW130" s="250">
        <v>5.5555555555555552E-2</v>
      </c>
      <c r="CX130" s="267" t="s">
        <v>791</v>
      </c>
      <c r="CY130" s="238">
        <v>5.5555555555555552E-2</v>
      </c>
      <c r="CZ130" s="267" t="s">
        <v>517</v>
      </c>
      <c r="DA130" s="238">
        <v>0.14930555555555555</v>
      </c>
      <c r="DB130" s="2" t="s">
        <v>621</v>
      </c>
      <c r="DC130" s="250">
        <v>8.3333333333333329E-2</v>
      </c>
      <c r="DD130" s="267" t="s">
        <v>627</v>
      </c>
      <c r="DE130" s="238">
        <v>8.6805555555555552E-2</v>
      </c>
      <c r="DF130" s="2" t="s">
        <v>686</v>
      </c>
      <c r="DG130" s="250">
        <v>7.6388888888888895E-2</v>
      </c>
      <c r="DH130" s="2" t="s">
        <v>820</v>
      </c>
      <c r="DI130" s="250">
        <v>0.13194444444444445</v>
      </c>
      <c r="DJ130" s="2" t="s">
        <v>647</v>
      </c>
      <c r="DK130" s="250">
        <v>0.14930555555555555</v>
      </c>
      <c r="DL130" s="350" t="s">
        <v>621</v>
      </c>
      <c r="DM130" s="351">
        <v>8.3333333333333329E-2</v>
      </c>
      <c r="DN130" s="348" t="s">
        <v>733</v>
      </c>
      <c r="DO130" s="349">
        <v>7.6388888888888895E-2</v>
      </c>
      <c r="DP130" s="251" t="str">
        <f t="shared" si="26"/>
        <v>PER-CJF</v>
      </c>
      <c r="DQ130" s="252">
        <f t="shared" si="27"/>
        <v>7.6388888888888895E-2</v>
      </c>
      <c r="DR130" s="251" t="str">
        <f t="shared" si="28"/>
        <v>PER-CJF</v>
      </c>
      <c r="DS130" s="252">
        <f t="shared" si="29"/>
        <v>7.6388888888888895E-2</v>
      </c>
      <c r="DT130" s="251" t="str">
        <f t="shared" si="30"/>
        <v>PER-CJF</v>
      </c>
      <c r="DU130" s="252">
        <f t="shared" si="31"/>
        <v>7.6388888888888895E-2</v>
      </c>
      <c r="DV130" s="251" t="str">
        <f t="shared" si="32"/>
        <v>PER-CJF</v>
      </c>
      <c r="DW130" s="252">
        <f t="shared" si="33"/>
        <v>7.6388888888888895E-2</v>
      </c>
      <c r="DX130" s="251" t="str">
        <f t="shared" si="34"/>
        <v>PER-CJF</v>
      </c>
      <c r="DY130" s="252">
        <f t="shared" si="35"/>
        <v>7.6388888888888895E-2</v>
      </c>
      <c r="DZ130" s="251" t="str">
        <f t="shared" si="36"/>
        <v>PER-CJF</v>
      </c>
      <c r="EA130" s="252">
        <f t="shared" si="37"/>
        <v>7.6388888888888895E-2</v>
      </c>
      <c r="EB130" s="251" t="str">
        <f t="shared" si="38"/>
        <v>PER-CJF</v>
      </c>
      <c r="EC130" s="252">
        <f t="shared" si="39"/>
        <v>7.6388888888888895E-2</v>
      </c>
    </row>
    <row r="131" spans="37:133">
      <c r="AK131" s="3">
        <v>8.7499999999999994E-2</v>
      </c>
      <c r="AL131" s="3">
        <v>0.4375</v>
      </c>
      <c r="AM131" s="224">
        <v>8.7499999999999994E-2</v>
      </c>
      <c r="AN131" s="224">
        <v>0.4375</v>
      </c>
      <c r="AO131" s="72"/>
      <c r="AQ131" s="3">
        <v>0.5</v>
      </c>
      <c r="AR131" s="3">
        <v>0.15</v>
      </c>
      <c r="AT131" s="3">
        <v>0.108333333333334</v>
      </c>
      <c r="AU131" s="3">
        <v>8.7499999999999994E-2</v>
      </c>
      <c r="AV131" s="72"/>
      <c r="AW131" s="72"/>
      <c r="BH131" s="2" t="s">
        <v>658</v>
      </c>
      <c r="BI131" s="250">
        <v>0.12847222222222221</v>
      </c>
      <c r="BJ131" s="2" t="s">
        <v>658</v>
      </c>
      <c r="BK131" s="250">
        <v>0.12847222222222221</v>
      </c>
      <c r="BL131" s="2" t="s">
        <v>658</v>
      </c>
      <c r="BM131" s="250">
        <v>0.12847222222222221</v>
      </c>
      <c r="BN131" s="2" t="s">
        <v>658</v>
      </c>
      <c r="BO131" s="250">
        <v>0.12847222222222221</v>
      </c>
      <c r="BP131" s="2" t="s">
        <v>658</v>
      </c>
      <c r="BQ131" s="250">
        <v>0.12847222222222221</v>
      </c>
      <c r="BR131" s="2" t="s">
        <v>658</v>
      </c>
      <c r="BS131" s="250">
        <v>0.12847222222222221</v>
      </c>
      <c r="BT131" s="2"/>
      <c r="BU131" s="250"/>
      <c r="BV131" s="2" t="s">
        <v>650</v>
      </c>
      <c r="BW131" s="250">
        <v>8.3333333333333329E-2</v>
      </c>
      <c r="BX131" s="2" t="s">
        <v>639</v>
      </c>
      <c r="BY131" s="250">
        <v>0.17708333333333334</v>
      </c>
      <c r="BZ131" s="267" t="s">
        <v>459</v>
      </c>
      <c r="CA131" s="238">
        <v>9.0277777777777776E-2</v>
      </c>
      <c r="CB131" s="267" t="s">
        <v>589</v>
      </c>
      <c r="CC131" s="238">
        <v>0.18055555555555555</v>
      </c>
      <c r="CD131" s="267" t="s">
        <v>446</v>
      </c>
      <c r="CE131" s="238">
        <v>0.13541666666666666</v>
      </c>
      <c r="CF131" s="267" t="s">
        <v>593</v>
      </c>
      <c r="CG131" s="238">
        <v>6.5972222222222224E-2</v>
      </c>
      <c r="CH131" s="2" t="s">
        <v>593</v>
      </c>
      <c r="CI131" s="250">
        <v>6.5972222222222224E-2</v>
      </c>
      <c r="CJ131" s="267" t="s">
        <v>589</v>
      </c>
      <c r="CK131" s="238">
        <v>0.18055555555555555</v>
      </c>
      <c r="CL131" s="2" t="s">
        <v>589</v>
      </c>
      <c r="CM131" s="250">
        <v>0.18055555555555555</v>
      </c>
      <c r="CN131" s="251" t="str">
        <f t="shared" si="24"/>
        <v>PER-SYD</v>
      </c>
      <c r="CO131" s="252">
        <f t="shared" si="25"/>
        <v>0.18055555555555555</v>
      </c>
      <c r="CP131" s="2" t="s">
        <v>633</v>
      </c>
      <c r="CQ131" s="250">
        <v>0.1701388888888889</v>
      </c>
      <c r="CR131" s="267" t="s">
        <v>517</v>
      </c>
      <c r="CS131" s="238">
        <v>0.14930555555555555</v>
      </c>
      <c r="CT131" s="2" t="s">
        <v>517</v>
      </c>
      <c r="CU131" s="250">
        <v>0.14930555555555555</v>
      </c>
      <c r="CV131" s="2" t="s">
        <v>633</v>
      </c>
      <c r="CW131" s="250">
        <v>0.1701388888888889</v>
      </c>
      <c r="CX131" s="267" t="s">
        <v>633</v>
      </c>
      <c r="CY131" s="238">
        <v>0.1701388888888889</v>
      </c>
      <c r="CZ131" s="267" t="s">
        <v>611</v>
      </c>
      <c r="DA131" s="238">
        <v>7.6388888888888895E-2</v>
      </c>
      <c r="DB131" s="2" t="s">
        <v>791</v>
      </c>
      <c r="DC131" s="250">
        <v>5.5555555555555552E-2</v>
      </c>
      <c r="DD131" s="267" t="s">
        <v>589</v>
      </c>
      <c r="DE131" s="238">
        <v>0.18055555555555555</v>
      </c>
      <c r="DF131" s="2" t="s">
        <v>733</v>
      </c>
      <c r="DG131" s="250">
        <v>7.6388888888888895E-2</v>
      </c>
      <c r="DH131" s="2" t="s">
        <v>623</v>
      </c>
      <c r="DI131" s="250">
        <v>4.5138888888888888E-2</v>
      </c>
      <c r="DJ131" s="2" t="s">
        <v>820</v>
      </c>
      <c r="DK131" s="250">
        <v>0.13194444444444445</v>
      </c>
      <c r="DL131" s="350" t="s">
        <v>791</v>
      </c>
      <c r="DM131" s="351">
        <v>5.5555555555555552E-2</v>
      </c>
      <c r="DN131" s="348" t="s">
        <v>617</v>
      </c>
      <c r="DO131" s="349">
        <v>0.18402777777777779</v>
      </c>
      <c r="DP131" s="251" t="str">
        <f t="shared" si="26"/>
        <v>PER-CNS</v>
      </c>
      <c r="DQ131" s="252">
        <f t="shared" si="27"/>
        <v>0.18402777777777779</v>
      </c>
      <c r="DR131" s="251" t="str">
        <f t="shared" si="28"/>
        <v>PER-CNS</v>
      </c>
      <c r="DS131" s="252">
        <f t="shared" si="29"/>
        <v>0.18402777777777779</v>
      </c>
      <c r="DT131" s="251" t="str">
        <f t="shared" si="30"/>
        <v>PER-CNS</v>
      </c>
      <c r="DU131" s="252">
        <f t="shared" si="31"/>
        <v>0.18402777777777779</v>
      </c>
      <c r="DV131" s="251" t="str">
        <f t="shared" si="32"/>
        <v>PER-CNS</v>
      </c>
      <c r="DW131" s="252">
        <f t="shared" si="33"/>
        <v>0.18402777777777779</v>
      </c>
      <c r="DX131" s="251" t="str">
        <f t="shared" si="34"/>
        <v>PER-CNS</v>
      </c>
      <c r="DY131" s="252">
        <f t="shared" si="35"/>
        <v>0.18402777777777779</v>
      </c>
      <c r="DZ131" s="251" t="str">
        <f t="shared" si="36"/>
        <v>PER-CNS</v>
      </c>
      <c r="EA131" s="252">
        <f t="shared" si="37"/>
        <v>0.18402777777777779</v>
      </c>
      <c r="EB131" s="251" t="str">
        <f t="shared" si="38"/>
        <v>PER-CNS</v>
      </c>
      <c r="EC131" s="252">
        <f t="shared" si="39"/>
        <v>0.18402777777777779</v>
      </c>
    </row>
    <row r="132" spans="37:133">
      <c r="AK132" s="3">
        <v>8.8194444444444506E-2</v>
      </c>
      <c r="AL132" s="3">
        <v>0.44097222222222199</v>
      </c>
      <c r="AM132" s="224">
        <v>8.8194444444444506E-2</v>
      </c>
      <c r="AN132" s="224">
        <v>0.44097222222222199</v>
      </c>
      <c r="AO132" s="72"/>
      <c r="AQ132" s="3">
        <v>0.50347222222222199</v>
      </c>
      <c r="AR132" s="3">
        <v>0.15069444444444399</v>
      </c>
      <c r="AT132" s="3">
        <v>0.109027777777778</v>
      </c>
      <c r="AU132" s="3">
        <v>8.8194444444444506E-2</v>
      </c>
      <c r="AV132" s="72"/>
      <c r="AW132" s="72"/>
      <c r="BH132" s="2" t="s">
        <v>576</v>
      </c>
      <c r="BI132" s="250">
        <v>0.1111111111111111</v>
      </c>
      <c r="BJ132" s="2" t="s">
        <v>576</v>
      </c>
      <c r="BK132" s="250">
        <v>0.1111111111111111</v>
      </c>
      <c r="BL132" s="2" t="s">
        <v>576</v>
      </c>
      <c r="BM132" s="250">
        <v>0.1111111111111111</v>
      </c>
      <c r="BN132" s="2" t="s">
        <v>576</v>
      </c>
      <c r="BO132" s="250">
        <v>0.1111111111111111</v>
      </c>
      <c r="BP132" s="2" t="s">
        <v>576</v>
      </c>
      <c r="BQ132" s="250">
        <v>0.1111111111111111</v>
      </c>
      <c r="BR132" s="2" t="s">
        <v>576</v>
      </c>
      <c r="BS132" s="250">
        <v>0.1111111111111111</v>
      </c>
      <c r="BT132" s="2"/>
      <c r="BU132" s="250"/>
      <c r="BV132" s="2" t="s">
        <v>610</v>
      </c>
      <c r="BW132" s="250">
        <v>7.2916666666666671E-2</v>
      </c>
      <c r="BX132" s="2" t="s">
        <v>476</v>
      </c>
      <c r="BY132" s="250">
        <v>5.5555555555555552E-2</v>
      </c>
      <c r="BZ132" s="267" t="s">
        <v>683</v>
      </c>
      <c r="CA132" s="238">
        <v>0.22916666666666666</v>
      </c>
      <c r="CB132" s="267" t="s">
        <v>699</v>
      </c>
      <c r="CC132" s="238">
        <v>7.6388888888888895E-2</v>
      </c>
      <c r="CD132" s="267" t="s">
        <v>637</v>
      </c>
      <c r="CE132" s="238">
        <v>0.28125</v>
      </c>
      <c r="CF132" s="267" t="s">
        <v>614</v>
      </c>
      <c r="CG132" s="238">
        <v>4.8611111111111112E-2</v>
      </c>
      <c r="CH132" s="2" t="s">
        <v>614</v>
      </c>
      <c r="CI132" s="250">
        <v>4.8611111111111112E-2</v>
      </c>
      <c r="CJ132" s="267" t="s">
        <v>699</v>
      </c>
      <c r="CK132" s="238">
        <v>7.6388888888888895E-2</v>
      </c>
      <c r="CL132" s="2" t="s">
        <v>699</v>
      </c>
      <c r="CM132" s="250">
        <v>7.6388888888888895E-2</v>
      </c>
      <c r="CN132" s="251" t="str">
        <f t="shared" si="24"/>
        <v>PER-WLP</v>
      </c>
      <c r="CO132" s="252">
        <f t="shared" si="25"/>
        <v>7.6388888888888895E-2</v>
      </c>
      <c r="CP132" s="2" t="s">
        <v>517</v>
      </c>
      <c r="CQ132" s="250">
        <v>0.14930555555555555</v>
      </c>
      <c r="CR132" s="267" t="s">
        <v>611</v>
      </c>
      <c r="CS132" s="238">
        <v>7.6388888888888895E-2</v>
      </c>
      <c r="CT132" s="2" t="s">
        <v>611</v>
      </c>
      <c r="CU132" s="250">
        <v>7.6388888888888895E-2</v>
      </c>
      <c r="CV132" s="2" t="s">
        <v>517</v>
      </c>
      <c r="CW132" s="250">
        <v>0.14930555555555555</v>
      </c>
      <c r="CX132" s="267" t="s">
        <v>517</v>
      </c>
      <c r="CY132" s="238">
        <v>0.14930555555555555</v>
      </c>
      <c r="CZ132" s="267" t="s">
        <v>635</v>
      </c>
      <c r="DA132" s="238">
        <v>7.9861111111111105E-2</v>
      </c>
      <c r="DB132" s="2" t="s">
        <v>517</v>
      </c>
      <c r="DC132" s="250">
        <v>0.14930555555555555</v>
      </c>
      <c r="DD132" s="267" t="s">
        <v>699</v>
      </c>
      <c r="DE132" s="238">
        <v>7.6388888888888895E-2</v>
      </c>
      <c r="DF132" s="2" t="s">
        <v>617</v>
      </c>
      <c r="DG132" s="250">
        <v>0.18402777777777779</v>
      </c>
      <c r="DH132" s="2" t="s">
        <v>631</v>
      </c>
      <c r="DI132" s="250">
        <v>0.13194444444444445</v>
      </c>
      <c r="DJ132" s="2" t="s">
        <v>623</v>
      </c>
      <c r="DK132" s="250">
        <v>4.5138888888888888E-2</v>
      </c>
      <c r="DL132" s="350" t="s">
        <v>517</v>
      </c>
      <c r="DM132" s="351">
        <v>0.14930555555555555</v>
      </c>
      <c r="DN132" s="348" t="s">
        <v>647</v>
      </c>
      <c r="DO132" s="349">
        <v>0.14930555555555555</v>
      </c>
      <c r="DP132" s="251" t="str">
        <f t="shared" si="26"/>
        <v>PER-DRW</v>
      </c>
      <c r="DQ132" s="252">
        <f t="shared" si="27"/>
        <v>0.14930555555555555</v>
      </c>
      <c r="DR132" s="251" t="str">
        <f t="shared" si="28"/>
        <v>PER-DRW</v>
      </c>
      <c r="DS132" s="252">
        <f t="shared" si="29"/>
        <v>0.14930555555555555</v>
      </c>
      <c r="DT132" s="251" t="str">
        <f t="shared" si="30"/>
        <v>PER-DRW</v>
      </c>
      <c r="DU132" s="252">
        <f t="shared" si="31"/>
        <v>0.14930555555555555</v>
      </c>
      <c r="DV132" s="251" t="str">
        <f t="shared" si="32"/>
        <v>PER-DRW</v>
      </c>
      <c r="DW132" s="252">
        <f t="shared" si="33"/>
        <v>0.14930555555555555</v>
      </c>
      <c r="DX132" s="251" t="str">
        <f t="shared" si="34"/>
        <v>PER-DRW</v>
      </c>
      <c r="DY132" s="252">
        <f t="shared" si="35"/>
        <v>0.14930555555555555</v>
      </c>
      <c r="DZ132" s="251" t="str">
        <f t="shared" si="36"/>
        <v>PER-DRW</v>
      </c>
      <c r="EA132" s="252">
        <f t="shared" si="37"/>
        <v>0.14930555555555555</v>
      </c>
      <c r="EB132" s="251" t="str">
        <f t="shared" si="38"/>
        <v>PER-DRW</v>
      </c>
      <c r="EC132" s="252">
        <f t="shared" si="39"/>
        <v>0.14930555555555555</v>
      </c>
    </row>
    <row r="133" spans="37:133">
      <c r="AK133" s="3">
        <v>8.8888888888888906E-2</v>
      </c>
      <c r="AL133" s="3">
        <v>0.44444444444444398</v>
      </c>
      <c r="AM133" s="224">
        <v>8.8888888888888906E-2</v>
      </c>
      <c r="AN133" s="224">
        <v>0.44444444444444398</v>
      </c>
      <c r="AO133" s="72"/>
      <c r="AQ133" s="3">
        <v>0.50694444444444497</v>
      </c>
      <c r="AR133" s="3">
        <v>0.15138888888888899</v>
      </c>
      <c r="AT133" s="3">
        <v>0.109722222222223</v>
      </c>
      <c r="AU133" s="3">
        <v>8.8888888888888906E-2</v>
      </c>
      <c r="AV133" s="72"/>
      <c r="AW133" s="72"/>
      <c r="BH133" s="2" t="s">
        <v>610</v>
      </c>
      <c r="BI133" s="250">
        <v>7.2916666666666671E-2</v>
      </c>
      <c r="BJ133" s="2" t="s">
        <v>610</v>
      </c>
      <c r="BK133" s="250">
        <v>7.2916666666666671E-2</v>
      </c>
      <c r="BL133" s="2" t="s">
        <v>610</v>
      </c>
      <c r="BM133" s="250">
        <v>7.2916666666666671E-2</v>
      </c>
      <c r="BN133" s="2" t="s">
        <v>610</v>
      </c>
      <c r="BO133" s="250">
        <v>7.2916666666666671E-2</v>
      </c>
      <c r="BP133" s="2" t="s">
        <v>610</v>
      </c>
      <c r="BQ133" s="250">
        <v>7.2916666666666671E-2</v>
      </c>
      <c r="BR133" s="2" t="s">
        <v>610</v>
      </c>
      <c r="BS133" s="250">
        <v>7.2916666666666671E-2</v>
      </c>
      <c r="BT133" s="2"/>
      <c r="BU133" s="250"/>
      <c r="BV133" s="2" t="s">
        <v>606</v>
      </c>
      <c r="BW133" s="250">
        <v>0.15625</v>
      </c>
      <c r="BX133" s="2" t="s">
        <v>577</v>
      </c>
      <c r="BY133" s="250">
        <v>0.21180555555555555</v>
      </c>
      <c r="BZ133" s="267" t="s">
        <v>466</v>
      </c>
      <c r="CA133" s="238">
        <v>6.25E-2</v>
      </c>
      <c r="CB133" s="267" t="s">
        <v>609</v>
      </c>
      <c r="CC133" s="238">
        <v>7.2916666666666671E-2</v>
      </c>
      <c r="CD133" s="267" t="s">
        <v>597</v>
      </c>
      <c r="CE133" s="238">
        <v>7.9861111111111105E-2</v>
      </c>
      <c r="CF133" s="267" t="s">
        <v>459</v>
      </c>
      <c r="CG133" s="238">
        <v>9.0277777777777776E-2</v>
      </c>
      <c r="CH133" s="2" t="s">
        <v>459</v>
      </c>
      <c r="CI133" s="250">
        <v>9.0277777777777776E-2</v>
      </c>
      <c r="CJ133" s="267" t="s">
        <v>609</v>
      </c>
      <c r="CK133" s="238">
        <v>7.2916666666666671E-2</v>
      </c>
      <c r="CL133" s="2" t="s">
        <v>609</v>
      </c>
      <c r="CM133" s="250">
        <v>7.2916666666666671E-2</v>
      </c>
      <c r="CN133" s="251" t="str">
        <f t="shared" si="24"/>
        <v>PER-ZNE</v>
      </c>
      <c r="CO133" s="252">
        <f t="shared" si="25"/>
        <v>7.2916666666666671E-2</v>
      </c>
      <c r="CP133" s="2" t="s">
        <v>611</v>
      </c>
      <c r="CQ133" s="250">
        <v>7.6388888888888895E-2</v>
      </c>
      <c r="CR133" s="267" t="s">
        <v>635</v>
      </c>
      <c r="CS133" s="238">
        <v>7.9861111111111105E-2</v>
      </c>
      <c r="CT133" s="2" t="s">
        <v>635</v>
      </c>
      <c r="CU133" s="250">
        <v>7.9861111111111105E-2</v>
      </c>
      <c r="CV133" s="2" t="s">
        <v>611</v>
      </c>
      <c r="CW133" s="250">
        <v>7.6388888888888895E-2</v>
      </c>
      <c r="CX133" s="267" t="s">
        <v>611</v>
      </c>
      <c r="CY133" s="238">
        <v>7.6388888888888895E-2</v>
      </c>
      <c r="CZ133" s="267" t="s">
        <v>627</v>
      </c>
      <c r="DA133" s="238">
        <v>9.0277777777777776E-2</v>
      </c>
      <c r="DB133" s="2" t="s">
        <v>611</v>
      </c>
      <c r="DC133" s="250">
        <v>7.6388888888888895E-2</v>
      </c>
      <c r="DD133" s="267" t="s">
        <v>609</v>
      </c>
      <c r="DE133" s="238">
        <v>7.2916666666666671E-2</v>
      </c>
      <c r="DF133" s="2" t="s">
        <v>820</v>
      </c>
      <c r="DG133" s="250">
        <v>0.13194444444444445</v>
      </c>
      <c r="DH133" s="2" t="s">
        <v>621</v>
      </c>
      <c r="DI133" s="250">
        <v>8.3333333333333329E-2</v>
      </c>
      <c r="DJ133" s="2" t="s">
        <v>631</v>
      </c>
      <c r="DK133" s="250">
        <v>0.13194444444444445</v>
      </c>
      <c r="DL133" s="350" t="s">
        <v>611</v>
      </c>
      <c r="DM133" s="351">
        <v>7.6388888888888895E-2</v>
      </c>
      <c r="DN133" s="348" t="s">
        <v>820</v>
      </c>
      <c r="DO133" s="349">
        <v>0.13194444444444445</v>
      </c>
      <c r="DP133" s="251" t="str">
        <f t="shared" si="26"/>
        <v>PER-GYL</v>
      </c>
      <c r="DQ133" s="252">
        <f t="shared" si="27"/>
        <v>0.13194444444444445</v>
      </c>
      <c r="DR133" s="251" t="str">
        <f t="shared" si="28"/>
        <v>PER-GYL</v>
      </c>
      <c r="DS133" s="252">
        <f t="shared" si="29"/>
        <v>0.13194444444444445</v>
      </c>
      <c r="DT133" s="251" t="str">
        <f t="shared" si="30"/>
        <v>PER-GYL</v>
      </c>
      <c r="DU133" s="252">
        <f t="shared" si="31"/>
        <v>0.13194444444444445</v>
      </c>
      <c r="DV133" s="251" t="str">
        <f t="shared" si="32"/>
        <v>PER-GYL</v>
      </c>
      <c r="DW133" s="252">
        <f t="shared" si="33"/>
        <v>0.13194444444444445</v>
      </c>
      <c r="DX133" s="251" t="str">
        <f t="shared" si="34"/>
        <v>PER-GYL</v>
      </c>
      <c r="DY133" s="252">
        <f t="shared" si="35"/>
        <v>0.13194444444444445</v>
      </c>
      <c r="DZ133" s="251" t="str">
        <f t="shared" si="36"/>
        <v>PER-GYL</v>
      </c>
      <c r="EA133" s="252">
        <f t="shared" si="37"/>
        <v>0.13194444444444445</v>
      </c>
      <c r="EB133" s="251" t="str">
        <f t="shared" si="38"/>
        <v>PER-GYL</v>
      </c>
      <c r="EC133" s="252">
        <f t="shared" si="39"/>
        <v>0.13194444444444445</v>
      </c>
    </row>
    <row r="134" spans="37:133">
      <c r="AK134" s="3">
        <v>8.9583333333333307E-2</v>
      </c>
      <c r="AL134" s="3">
        <v>0.44791666666666702</v>
      </c>
      <c r="AM134" s="224">
        <v>8.9583333333333307E-2</v>
      </c>
      <c r="AN134" s="224">
        <v>0.44791666666666702</v>
      </c>
      <c r="AO134" s="72"/>
      <c r="AQ134" s="3">
        <v>0.51041666666666696</v>
      </c>
      <c r="AR134" s="3">
        <v>0.15208333333333299</v>
      </c>
      <c r="AT134" s="3">
        <v>0.110416666666667</v>
      </c>
      <c r="AU134" s="3">
        <v>8.9583333333333307E-2</v>
      </c>
      <c r="AV134" s="72"/>
      <c r="AW134" s="72"/>
      <c r="BH134" s="2" t="s">
        <v>606</v>
      </c>
      <c r="BI134" s="250">
        <v>0.15625</v>
      </c>
      <c r="BJ134" s="2" t="s">
        <v>606</v>
      </c>
      <c r="BK134" s="250">
        <v>0.15625</v>
      </c>
      <c r="BL134" s="2" t="s">
        <v>606</v>
      </c>
      <c r="BM134" s="250">
        <v>0.15625</v>
      </c>
      <c r="BN134" s="2" t="s">
        <v>606</v>
      </c>
      <c r="BO134" s="250">
        <v>0.15625</v>
      </c>
      <c r="BP134" s="2" t="s">
        <v>606</v>
      </c>
      <c r="BQ134" s="250">
        <v>0.15625</v>
      </c>
      <c r="BR134" s="2" t="s">
        <v>606</v>
      </c>
      <c r="BS134" s="250">
        <v>0.15625</v>
      </c>
      <c r="BT134" s="2"/>
      <c r="BU134" s="250"/>
      <c r="BV134" s="2" t="s">
        <v>620</v>
      </c>
      <c r="BW134" s="250">
        <v>0.14930555555555555</v>
      </c>
      <c r="BX134" s="2" t="s">
        <v>601</v>
      </c>
      <c r="BY134" s="250">
        <v>0.11458333333333333</v>
      </c>
      <c r="BZ134" s="267" t="s">
        <v>474</v>
      </c>
      <c r="CA134" s="238">
        <v>5.2083333333333336E-2</v>
      </c>
      <c r="CB134" s="267" t="s">
        <v>628</v>
      </c>
      <c r="CC134" s="238">
        <v>9.0277777777777776E-2</v>
      </c>
      <c r="CD134" s="267" t="s">
        <v>586</v>
      </c>
      <c r="CE134" s="238">
        <v>0.1076388888888889</v>
      </c>
      <c r="CF134" s="267" t="s">
        <v>683</v>
      </c>
      <c r="CG134" s="238">
        <v>0.21875</v>
      </c>
      <c r="CH134" s="2" t="s">
        <v>683</v>
      </c>
      <c r="CI134" s="250">
        <v>0.21875</v>
      </c>
      <c r="CJ134" s="267" t="s">
        <v>628</v>
      </c>
      <c r="CK134" s="238">
        <v>9.0277777777777776E-2</v>
      </c>
      <c r="CL134" s="2" t="s">
        <v>628</v>
      </c>
      <c r="CM134" s="250">
        <v>9.0277777777777776E-2</v>
      </c>
      <c r="CN134" s="251" t="str">
        <f t="shared" ref="CN134:CN197" si="40">IF(ISBLANK(CL134),"",CL134)</f>
        <v>PHE-PER</v>
      </c>
      <c r="CO134" s="252">
        <f t="shared" ref="CO134:CO197" si="41">IF(ISBLANK(CM134),"",CM134)</f>
        <v>9.0277777777777776E-2</v>
      </c>
      <c r="CP134" s="2" t="s">
        <v>635</v>
      </c>
      <c r="CQ134" s="250">
        <v>7.9861111111111105E-2</v>
      </c>
      <c r="CR134" s="267" t="s">
        <v>627</v>
      </c>
      <c r="CS134" s="238">
        <v>9.0277777777777776E-2</v>
      </c>
      <c r="CT134" s="2" t="s">
        <v>627</v>
      </c>
      <c r="CU134" s="250">
        <v>9.0277777777777776E-2</v>
      </c>
      <c r="CV134" s="2" t="s">
        <v>635</v>
      </c>
      <c r="CW134" s="250">
        <v>7.9861111111111105E-2</v>
      </c>
      <c r="CX134" s="267" t="s">
        <v>635</v>
      </c>
      <c r="CY134" s="238">
        <v>7.9861111111111105E-2</v>
      </c>
      <c r="CZ134" s="267" t="s">
        <v>589</v>
      </c>
      <c r="DA134" s="238">
        <v>0.17708333333333334</v>
      </c>
      <c r="DB134" s="2" t="s">
        <v>635</v>
      </c>
      <c r="DC134" s="250">
        <v>7.9861111111111105E-2</v>
      </c>
      <c r="DD134" s="267" t="s">
        <v>628</v>
      </c>
      <c r="DE134" s="238">
        <v>9.0277777777777776E-2</v>
      </c>
      <c r="DF134" s="2" t="s">
        <v>623</v>
      </c>
      <c r="DG134" s="250">
        <v>4.5138888888888888E-2</v>
      </c>
      <c r="DH134" s="2" t="s">
        <v>791</v>
      </c>
      <c r="DI134" s="250">
        <v>5.5555555555555552E-2</v>
      </c>
      <c r="DJ134" s="2" t="s">
        <v>621</v>
      </c>
      <c r="DK134" s="250">
        <v>8.3333333333333329E-2</v>
      </c>
      <c r="DL134" s="350" t="s">
        <v>635</v>
      </c>
      <c r="DM134" s="351">
        <v>7.9861111111111105E-2</v>
      </c>
      <c r="DN134" s="348" t="s">
        <v>623</v>
      </c>
      <c r="DO134" s="349">
        <v>4.5138888888888888E-2</v>
      </c>
      <c r="DP134" s="251" t="str">
        <f t="shared" ref="DP134:DP197" si="42">IF(ISBLANK(DN134),"",DN134)</f>
        <v>PER-KGI</v>
      </c>
      <c r="DQ134" s="252">
        <f t="shared" ref="DQ134:DQ197" si="43">IF(ISBLANK(DO134),"",DO134)</f>
        <v>4.5138888888888888E-2</v>
      </c>
      <c r="DR134" s="251" t="str">
        <f t="shared" ref="DR134:DR197" si="44">IF(ISBLANK(DP134),"",DP134)</f>
        <v>PER-KGI</v>
      </c>
      <c r="DS134" s="252">
        <f t="shared" ref="DS134:DS197" si="45">IF(ISBLANK(DQ134),"",DQ134)</f>
        <v>4.5138888888888888E-2</v>
      </c>
      <c r="DT134" s="251" t="str">
        <f t="shared" ref="DT134:DT197" si="46">IF(ISBLANK(DR134),"",DR134)</f>
        <v>PER-KGI</v>
      </c>
      <c r="DU134" s="252">
        <f t="shared" ref="DU134:DU197" si="47">IF(ISBLANK(DS134),"",DS134)</f>
        <v>4.5138888888888888E-2</v>
      </c>
      <c r="DV134" s="251" t="str">
        <f t="shared" ref="DV134:DV197" si="48">IF(ISBLANK(DT134),"",DT134)</f>
        <v>PER-KGI</v>
      </c>
      <c r="DW134" s="252">
        <f t="shared" ref="DW134:DW197" si="49">IF(ISBLANK(DU134),"",DU134)</f>
        <v>4.5138888888888888E-2</v>
      </c>
      <c r="DX134" s="251" t="str">
        <f t="shared" ref="DX134:DX197" si="50">IF(ISBLANK(DV134),"",DV134)</f>
        <v>PER-KGI</v>
      </c>
      <c r="DY134" s="252">
        <f t="shared" ref="DY134:DY197" si="51">IF(ISBLANK(DW134),"",DW134)</f>
        <v>4.5138888888888888E-2</v>
      </c>
      <c r="DZ134" s="251" t="str">
        <f t="shared" ref="DZ134:DZ197" si="52">IF(ISBLANK(DX134),"",DX134)</f>
        <v>PER-KGI</v>
      </c>
      <c r="EA134" s="252">
        <f t="shared" ref="EA134:EA197" si="53">IF(ISBLANK(DY134),"",DY134)</f>
        <v>4.5138888888888888E-2</v>
      </c>
      <c r="EB134" s="251" t="str">
        <f t="shared" ref="EB134:EB197" si="54">IF(ISBLANK(DZ134),"",DZ134)</f>
        <v>PER-KGI</v>
      </c>
      <c r="EC134" s="252">
        <f t="shared" ref="EC134:EC197" si="55">IF(ISBLANK(EA134),"",EA134)</f>
        <v>4.5138888888888888E-2</v>
      </c>
    </row>
    <row r="135" spans="37:133">
      <c r="AK135" s="3">
        <v>9.0277777777777804E-2</v>
      </c>
      <c r="AL135" s="3">
        <v>0.45138888888888901</v>
      </c>
      <c r="AM135" s="224">
        <v>9.0277777777777804E-2</v>
      </c>
      <c r="AN135" s="224">
        <v>0.45138888888888901</v>
      </c>
      <c r="AO135" s="72"/>
      <c r="AQ135" s="3">
        <v>0.51388888888888895</v>
      </c>
      <c r="AR135" s="3">
        <v>0.15277777777777801</v>
      </c>
      <c r="AT135" s="3">
        <v>0.11111111111111199</v>
      </c>
      <c r="AU135" s="3">
        <v>9.0277777777777804E-2</v>
      </c>
      <c r="AV135" s="72"/>
      <c r="AW135" s="72"/>
      <c r="BH135" s="2" t="s">
        <v>620</v>
      </c>
      <c r="BI135" s="250">
        <v>0.14930555555555555</v>
      </c>
      <c r="BJ135" s="2" t="s">
        <v>620</v>
      </c>
      <c r="BK135" s="250">
        <v>0.14930555555555555</v>
      </c>
      <c r="BL135" s="2" t="s">
        <v>620</v>
      </c>
      <c r="BM135" s="250">
        <v>0.14930555555555555</v>
      </c>
      <c r="BN135" s="2" t="s">
        <v>620</v>
      </c>
      <c r="BO135" s="250">
        <v>0.14930555555555555</v>
      </c>
      <c r="BP135" s="2" t="s">
        <v>620</v>
      </c>
      <c r="BQ135" s="250">
        <v>0.14930555555555555</v>
      </c>
      <c r="BR135" s="2" t="s">
        <v>620</v>
      </c>
      <c r="BS135" s="250">
        <v>0.14930555555555555</v>
      </c>
      <c r="BT135" s="2"/>
      <c r="BU135" s="250"/>
      <c r="BV135" s="2"/>
      <c r="BW135" s="250"/>
      <c r="BX135" s="2" t="s">
        <v>641</v>
      </c>
      <c r="BY135" s="250">
        <v>0.125</v>
      </c>
      <c r="BZ135" s="267" t="s">
        <v>446</v>
      </c>
      <c r="CA135" s="238">
        <v>0.13541666666666666</v>
      </c>
      <c r="CB135" s="267" t="s">
        <v>593</v>
      </c>
      <c r="CC135" s="238">
        <v>6.5972222222222224E-2</v>
      </c>
      <c r="CD135" s="267" t="s">
        <v>615</v>
      </c>
      <c r="CE135" s="238">
        <v>7.6388888888888895E-2</v>
      </c>
      <c r="CF135" s="267" t="s">
        <v>466</v>
      </c>
      <c r="CG135" s="238">
        <v>6.25E-2</v>
      </c>
      <c r="CH135" s="2" t="s">
        <v>466</v>
      </c>
      <c r="CI135" s="250">
        <v>6.25E-2</v>
      </c>
      <c r="CJ135" s="267" t="s">
        <v>593</v>
      </c>
      <c r="CK135" s="238">
        <v>6.5972222222222224E-2</v>
      </c>
      <c r="CL135" s="2" t="s">
        <v>593</v>
      </c>
      <c r="CM135" s="250">
        <v>6.5972222222222224E-2</v>
      </c>
      <c r="CN135" s="251" t="str">
        <f t="shared" si="40"/>
        <v>PPP-BNE</v>
      </c>
      <c r="CO135" s="252">
        <f t="shared" si="41"/>
        <v>6.5972222222222224E-2</v>
      </c>
      <c r="CP135" s="2" t="s">
        <v>627</v>
      </c>
      <c r="CQ135" s="250">
        <v>9.0277777777777776E-2</v>
      </c>
      <c r="CR135" s="267" t="s">
        <v>589</v>
      </c>
      <c r="CS135" s="238">
        <v>0.17708333333333334</v>
      </c>
      <c r="CT135" s="2" t="s">
        <v>589</v>
      </c>
      <c r="CU135" s="250">
        <v>0.17708333333333334</v>
      </c>
      <c r="CV135" s="2" t="s">
        <v>627</v>
      </c>
      <c r="CW135" s="250">
        <v>9.0277777777777776E-2</v>
      </c>
      <c r="CX135" s="267" t="s">
        <v>627</v>
      </c>
      <c r="CY135" s="238">
        <v>9.0277777777777776E-2</v>
      </c>
      <c r="CZ135" s="267" t="s">
        <v>699</v>
      </c>
      <c r="DA135" s="238">
        <v>7.6388888888888895E-2</v>
      </c>
      <c r="DB135" s="2" t="s">
        <v>627</v>
      </c>
      <c r="DC135" s="250">
        <v>8.6805555555555552E-2</v>
      </c>
      <c r="DD135" s="267" t="s">
        <v>593</v>
      </c>
      <c r="DE135" s="238">
        <v>6.5972222222222224E-2</v>
      </c>
      <c r="DF135" s="2" t="s">
        <v>631</v>
      </c>
      <c r="DG135" s="250">
        <v>0.13194444444444445</v>
      </c>
      <c r="DH135" s="2" t="s">
        <v>517</v>
      </c>
      <c r="DI135" s="250">
        <v>0.14930555555555555</v>
      </c>
      <c r="DJ135" s="2" t="s">
        <v>791</v>
      </c>
      <c r="DK135" s="250">
        <v>5.5555555555555552E-2</v>
      </c>
      <c r="DL135" s="350" t="s">
        <v>627</v>
      </c>
      <c r="DM135" s="351">
        <v>8.6805555555555552E-2</v>
      </c>
      <c r="DN135" s="348" t="s">
        <v>631</v>
      </c>
      <c r="DO135" s="349">
        <v>0.13194444444444445</v>
      </c>
      <c r="DP135" s="251" t="str">
        <f t="shared" si="42"/>
        <v>PER-KNX</v>
      </c>
      <c r="DQ135" s="252">
        <f t="shared" si="43"/>
        <v>0.13194444444444445</v>
      </c>
      <c r="DR135" s="251" t="str">
        <f t="shared" si="44"/>
        <v>PER-KNX</v>
      </c>
      <c r="DS135" s="252">
        <f t="shared" si="45"/>
        <v>0.13194444444444445</v>
      </c>
      <c r="DT135" s="251" t="str">
        <f t="shared" si="46"/>
        <v>PER-KNX</v>
      </c>
      <c r="DU135" s="252">
        <f t="shared" si="47"/>
        <v>0.13194444444444445</v>
      </c>
      <c r="DV135" s="251" t="str">
        <f t="shared" si="48"/>
        <v>PER-KNX</v>
      </c>
      <c r="DW135" s="252">
        <f t="shared" si="49"/>
        <v>0.13194444444444445</v>
      </c>
      <c r="DX135" s="251" t="str">
        <f t="shared" si="50"/>
        <v>PER-KNX</v>
      </c>
      <c r="DY135" s="252">
        <f t="shared" si="51"/>
        <v>0.13194444444444445</v>
      </c>
      <c r="DZ135" s="251" t="str">
        <f t="shared" si="52"/>
        <v>PER-KNX</v>
      </c>
      <c r="EA135" s="252">
        <f t="shared" si="53"/>
        <v>0.13194444444444445</v>
      </c>
      <c r="EB135" s="251" t="str">
        <f t="shared" si="54"/>
        <v>PER-KNX</v>
      </c>
      <c r="EC135" s="252">
        <f t="shared" si="55"/>
        <v>0.13194444444444445</v>
      </c>
    </row>
    <row r="136" spans="37:133">
      <c r="AK136" s="3">
        <v>9.0972222222222204E-2</v>
      </c>
      <c r="AL136" s="3">
        <v>0.45486111111111099</v>
      </c>
      <c r="AM136" s="224">
        <v>9.0972222222222204E-2</v>
      </c>
      <c r="AN136" s="224">
        <v>0.45486111111111099</v>
      </c>
      <c r="AO136" s="72"/>
      <c r="AQ136" s="3">
        <v>0.51736111111111105</v>
      </c>
      <c r="AR136" s="3">
        <v>0.15347222222222201</v>
      </c>
      <c r="AT136" s="3">
        <v>0.111805555555556</v>
      </c>
      <c r="AU136" s="3">
        <v>9.0972222222222204E-2</v>
      </c>
      <c r="AV136" s="72"/>
      <c r="AW136" s="72"/>
      <c r="BH136" s="2" t="s">
        <v>642</v>
      </c>
      <c r="BI136" s="250">
        <v>0.1388888888888889</v>
      </c>
      <c r="BJ136" s="2" t="s">
        <v>642</v>
      </c>
      <c r="BK136" s="250">
        <v>0.1388888888888889</v>
      </c>
      <c r="BL136" s="2" t="s">
        <v>642</v>
      </c>
      <c r="BM136" s="250">
        <v>0.1388888888888889</v>
      </c>
      <c r="BN136" s="2" t="s">
        <v>642</v>
      </c>
      <c r="BO136" s="250">
        <v>0.1388888888888889</v>
      </c>
      <c r="BP136" s="2" t="s">
        <v>642</v>
      </c>
      <c r="BQ136" s="250">
        <v>0.1388888888888889</v>
      </c>
      <c r="BR136" s="2" t="s">
        <v>642</v>
      </c>
      <c r="BS136" s="250">
        <v>0.1388888888888889</v>
      </c>
      <c r="BT136" s="2"/>
      <c r="BU136" s="250"/>
      <c r="BV136" s="2"/>
      <c r="BW136" s="250"/>
      <c r="BX136" s="2" t="s">
        <v>584</v>
      </c>
      <c r="BY136" s="250">
        <v>7.9861111111111105E-2</v>
      </c>
      <c r="BZ136" s="267" t="s">
        <v>637</v>
      </c>
      <c r="CA136" s="238">
        <v>0.27083333333333331</v>
      </c>
      <c r="CB136" s="267" t="s">
        <v>614</v>
      </c>
      <c r="CC136" s="238">
        <v>4.8611111111111112E-2</v>
      </c>
      <c r="CD136" s="267" t="s">
        <v>590</v>
      </c>
      <c r="CE136" s="238">
        <v>6.5972222222222224E-2</v>
      </c>
      <c r="CF136" s="267" t="s">
        <v>474</v>
      </c>
      <c r="CG136" s="238">
        <v>5.2083333333333336E-2</v>
      </c>
      <c r="CH136" s="2" t="s">
        <v>474</v>
      </c>
      <c r="CI136" s="250">
        <v>5.2083333333333336E-2</v>
      </c>
      <c r="CJ136" s="267" t="s">
        <v>614</v>
      </c>
      <c r="CK136" s="238">
        <v>4.8611111111111112E-2</v>
      </c>
      <c r="CL136" s="2" t="s">
        <v>614</v>
      </c>
      <c r="CM136" s="250">
        <v>4.8611111111111112E-2</v>
      </c>
      <c r="CN136" s="251" t="str">
        <f t="shared" si="40"/>
        <v>ROK-BNE</v>
      </c>
      <c r="CO136" s="252">
        <f t="shared" si="41"/>
        <v>4.8611111111111112E-2</v>
      </c>
      <c r="CP136" s="2" t="s">
        <v>589</v>
      </c>
      <c r="CQ136" s="250">
        <v>0.17708333333333334</v>
      </c>
      <c r="CR136" s="267" t="s">
        <v>699</v>
      </c>
      <c r="CS136" s="238">
        <v>7.6388888888888895E-2</v>
      </c>
      <c r="CT136" s="2" t="s">
        <v>699</v>
      </c>
      <c r="CU136" s="250">
        <v>7.6388888888888895E-2</v>
      </c>
      <c r="CV136" s="2" t="s">
        <v>589</v>
      </c>
      <c r="CW136" s="250">
        <v>0.17708333333333334</v>
      </c>
      <c r="CX136" s="267" t="s">
        <v>589</v>
      </c>
      <c r="CY136" s="238">
        <v>0.17708333333333334</v>
      </c>
      <c r="CZ136" s="267" t="s">
        <v>609</v>
      </c>
      <c r="DA136" s="238">
        <v>7.2916666666666671E-2</v>
      </c>
      <c r="DB136" s="2" t="s">
        <v>589</v>
      </c>
      <c r="DC136" s="250">
        <v>0.18055555555555555</v>
      </c>
      <c r="DD136" s="267" t="s">
        <v>614</v>
      </c>
      <c r="DE136" s="238">
        <v>4.8611111111111112E-2</v>
      </c>
      <c r="DF136" s="2" t="s">
        <v>621</v>
      </c>
      <c r="DG136" s="250">
        <v>8.3333333333333329E-2</v>
      </c>
      <c r="DH136" s="2" t="s">
        <v>611</v>
      </c>
      <c r="DI136" s="250">
        <v>7.6388888888888895E-2</v>
      </c>
      <c r="DJ136" s="2" t="s">
        <v>517</v>
      </c>
      <c r="DK136" s="250">
        <v>0.14930555555555555</v>
      </c>
      <c r="DL136" s="350" t="s">
        <v>589</v>
      </c>
      <c r="DM136" s="351">
        <v>0.18055555555555555</v>
      </c>
      <c r="DN136" s="348" t="s">
        <v>621</v>
      </c>
      <c r="DO136" s="349">
        <v>8.3333333333333329E-2</v>
      </c>
      <c r="DP136" s="251" t="str">
        <f t="shared" si="42"/>
        <v>PER-KTA</v>
      </c>
      <c r="DQ136" s="252">
        <f t="shared" si="43"/>
        <v>8.3333333333333329E-2</v>
      </c>
      <c r="DR136" s="251" t="str">
        <f t="shared" si="44"/>
        <v>PER-KTA</v>
      </c>
      <c r="DS136" s="252">
        <f t="shared" si="45"/>
        <v>8.3333333333333329E-2</v>
      </c>
      <c r="DT136" s="251" t="str">
        <f t="shared" si="46"/>
        <v>PER-KTA</v>
      </c>
      <c r="DU136" s="252">
        <f t="shared" si="47"/>
        <v>8.3333333333333329E-2</v>
      </c>
      <c r="DV136" s="251" t="str">
        <f t="shared" si="48"/>
        <v>PER-KTA</v>
      </c>
      <c r="DW136" s="252">
        <f t="shared" si="49"/>
        <v>8.3333333333333329E-2</v>
      </c>
      <c r="DX136" s="251" t="str">
        <f t="shared" si="50"/>
        <v>PER-KTA</v>
      </c>
      <c r="DY136" s="252">
        <f t="shared" si="51"/>
        <v>8.3333333333333329E-2</v>
      </c>
      <c r="DZ136" s="251" t="str">
        <f t="shared" si="52"/>
        <v>PER-KTA</v>
      </c>
      <c r="EA136" s="252">
        <f t="shared" si="53"/>
        <v>8.3333333333333329E-2</v>
      </c>
      <c r="EB136" s="251" t="str">
        <f t="shared" si="54"/>
        <v>PER-KTA</v>
      </c>
      <c r="EC136" s="252">
        <f t="shared" si="55"/>
        <v>8.3333333333333329E-2</v>
      </c>
    </row>
    <row r="137" spans="37:133">
      <c r="AK137" s="3">
        <v>9.1666666666666702E-2</v>
      </c>
      <c r="AL137" s="3">
        <v>0.45833333333333298</v>
      </c>
      <c r="AM137" s="224">
        <v>9.1666666666666702E-2</v>
      </c>
      <c r="AN137" s="224">
        <v>0.45833333333333298</v>
      </c>
      <c r="AO137" s="72"/>
      <c r="AQ137" s="3">
        <v>0.52083333333333404</v>
      </c>
      <c r="AR137" s="3">
        <v>0.15416666666666601</v>
      </c>
      <c r="AT137" s="3">
        <v>0.112500000000001</v>
      </c>
      <c r="AU137" s="3">
        <v>9.1666666666666702E-2</v>
      </c>
      <c r="AV137" s="72"/>
      <c r="AW137" s="72"/>
      <c r="BH137" s="2"/>
      <c r="BI137" s="250"/>
      <c r="BJ137" s="2"/>
      <c r="BK137" s="250"/>
      <c r="BL137" s="2"/>
      <c r="BM137" s="250"/>
      <c r="BN137" s="2"/>
      <c r="BO137" s="250"/>
      <c r="BP137" s="2"/>
      <c r="BQ137" s="250"/>
      <c r="BR137" s="2"/>
      <c r="BS137" s="250"/>
      <c r="BT137" s="2"/>
      <c r="BU137" s="250"/>
      <c r="BV137" s="2"/>
      <c r="BW137" s="250"/>
      <c r="BX137" s="2" t="s">
        <v>576</v>
      </c>
      <c r="BY137" s="250">
        <v>0.1111111111111111</v>
      </c>
      <c r="BZ137" s="267" t="s">
        <v>597</v>
      </c>
      <c r="CA137" s="238">
        <v>7.9861111111111105E-2</v>
      </c>
      <c r="CB137" s="267" t="s">
        <v>459</v>
      </c>
      <c r="CC137" s="238">
        <v>9.0277777777777776E-2</v>
      </c>
      <c r="CD137" s="267" t="s">
        <v>450</v>
      </c>
      <c r="CE137" s="238">
        <v>6.5972222222222224E-2</v>
      </c>
      <c r="CF137" s="267" t="s">
        <v>446</v>
      </c>
      <c r="CG137" s="238">
        <v>0.13541666666666666</v>
      </c>
      <c r="CH137" s="2" t="s">
        <v>446</v>
      </c>
      <c r="CI137" s="250">
        <v>0.13541666666666666</v>
      </c>
      <c r="CJ137" s="267" t="s">
        <v>459</v>
      </c>
      <c r="CK137" s="238">
        <v>9.0277777777777776E-2</v>
      </c>
      <c r="CL137" s="2" t="s">
        <v>459</v>
      </c>
      <c r="CM137" s="250">
        <v>9.0277777777777776E-2</v>
      </c>
      <c r="CN137" s="251" t="str">
        <f t="shared" si="40"/>
        <v>SYD-ADL</v>
      </c>
      <c r="CO137" s="252">
        <f t="shared" si="41"/>
        <v>9.0277777777777776E-2</v>
      </c>
      <c r="CP137" s="2" t="s">
        <v>699</v>
      </c>
      <c r="CQ137" s="250">
        <v>7.6388888888888895E-2</v>
      </c>
      <c r="CR137" s="267" t="s">
        <v>609</v>
      </c>
      <c r="CS137" s="238">
        <v>7.2916666666666671E-2</v>
      </c>
      <c r="CT137" s="2" t="s">
        <v>609</v>
      </c>
      <c r="CU137" s="250">
        <v>7.2916666666666671E-2</v>
      </c>
      <c r="CV137" s="2" t="s">
        <v>699</v>
      </c>
      <c r="CW137" s="250">
        <v>7.6388888888888895E-2</v>
      </c>
      <c r="CX137" s="267" t="s">
        <v>699</v>
      </c>
      <c r="CY137" s="238">
        <v>7.6388888888888895E-2</v>
      </c>
      <c r="CZ137" s="267" t="s">
        <v>628</v>
      </c>
      <c r="DA137" s="238">
        <v>8.6805555555555552E-2</v>
      </c>
      <c r="DB137" s="2" t="s">
        <v>699</v>
      </c>
      <c r="DC137" s="250">
        <v>7.6388888888888895E-2</v>
      </c>
      <c r="DD137" s="267" t="s">
        <v>459</v>
      </c>
      <c r="DE137" s="238">
        <v>9.0277777777777776E-2</v>
      </c>
      <c r="DF137" s="2" t="s">
        <v>791</v>
      </c>
      <c r="DG137" s="250">
        <v>5.5555555555555552E-2</v>
      </c>
      <c r="DH137" s="2" t="s">
        <v>635</v>
      </c>
      <c r="DI137" s="250">
        <v>7.9861111111111105E-2</v>
      </c>
      <c r="DJ137" s="2" t="s">
        <v>611</v>
      </c>
      <c r="DK137" s="250">
        <v>7.6388888888888895E-2</v>
      </c>
      <c r="DL137" s="350" t="s">
        <v>699</v>
      </c>
      <c r="DM137" s="351">
        <v>7.6388888888888895E-2</v>
      </c>
      <c r="DN137" s="348" t="s">
        <v>791</v>
      </c>
      <c r="DO137" s="349">
        <v>5.5555555555555552E-2</v>
      </c>
      <c r="DP137" s="251" t="str">
        <f t="shared" si="42"/>
        <v>PER-LNO</v>
      </c>
      <c r="DQ137" s="252">
        <f t="shared" si="43"/>
        <v>5.5555555555555552E-2</v>
      </c>
      <c r="DR137" s="251" t="str">
        <f t="shared" si="44"/>
        <v>PER-LNO</v>
      </c>
      <c r="DS137" s="252">
        <f t="shared" si="45"/>
        <v>5.5555555555555552E-2</v>
      </c>
      <c r="DT137" s="251" t="str">
        <f t="shared" si="46"/>
        <v>PER-LNO</v>
      </c>
      <c r="DU137" s="252">
        <f t="shared" si="47"/>
        <v>5.5555555555555552E-2</v>
      </c>
      <c r="DV137" s="251" t="str">
        <f t="shared" si="48"/>
        <v>PER-LNO</v>
      </c>
      <c r="DW137" s="252">
        <f t="shared" si="49"/>
        <v>5.5555555555555552E-2</v>
      </c>
      <c r="DX137" s="251" t="str">
        <f t="shared" si="50"/>
        <v>PER-LNO</v>
      </c>
      <c r="DY137" s="252">
        <f t="shared" si="51"/>
        <v>5.5555555555555552E-2</v>
      </c>
      <c r="DZ137" s="251" t="str">
        <f t="shared" si="52"/>
        <v>PER-LNO</v>
      </c>
      <c r="EA137" s="252">
        <f t="shared" si="53"/>
        <v>5.5555555555555552E-2</v>
      </c>
      <c r="EB137" s="251" t="str">
        <f t="shared" si="54"/>
        <v>PER-LNO</v>
      </c>
      <c r="EC137" s="252">
        <f t="shared" si="55"/>
        <v>5.5555555555555552E-2</v>
      </c>
    </row>
    <row r="138" spans="37:133">
      <c r="AK138" s="3">
        <v>9.2361111111111102E-2</v>
      </c>
      <c r="AL138" s="3">
        <v>0.46180555555555602</v>
      </c>
      <c r="AM138" s="224">
        <v>9.2361111111111102E-2</v>
      </c>
      <c r="AN138" s="224">
        <v>0.46180555555555602</v>
      </c>
      <c r="AO138" s="72"/>
      <c r="AQ138" s="3">
        <v>0.52430555555555602</v>
      </c>
      <c r="AR138" s="3">
        <v>0.15486111111111101</v>
      </c>
      <c r="AT138" s="3">
        <v>0.113194444444445</v>
      </c>
      <c r="AU138" s="3">
        <v>9.2361111111111102E-2</v>
      </c>
      <c r="AV138" s="72"/>
      <c r="AW138" s="72"/>
      <c r="BH138" s="2"/>
      <c r="BI138" s="250"/>
      <c r="BJ138" s="2"/>
      <c r="BK138" s="250"/>
      <c r="BL138" s="2"/>
      <c r="BM138" s="250"/>
      <c r="BN138" s="2"/>
      <c r="BO138" s="250"/>
      <c r="BP138" s="2"/>
      <c r="BQ138" s="250"/>
      <c r="BR138" s="2"/>
      <c r="BS138" s="250"/>
      <c r="BT138" s="2"/>
      <c r="BU138" s="250"/>
      <c r="BV138" s="2"/>
      <c r="BW138" s="250"/>
      <c r="BX138" s="2" t="s">
        <v>667</v>
      </c>
      <c r="BY138" s="250">
        <v>0.12152777777777778</v>
      </c>
      <c r="BZ138" s="267" t="s">
        <v>586</v>
      </c>
      <c r="CA138" s="238">
        <v>0.10416666666666667</v>
      </c>
      <c r="CB138" s="267" t="s">
        <v>683</v>
      </c>
      <c r="CC138" s="238">
        <v>0.21875</v>
      </c>
      <c r="CD138" s="267" t="s">
        <v>639</v>
      </c>
      <c r="CE138" s="238">
        <v>0.1701388888888889</v>
      </c>
      <c r="CF138" s="267" t="s">
        <v>637</v>
      </c>
      <c r="CG138" s="238">
        <v>0.28125</v>
      </c>
      <c r="CH138" s="2" t="s">
        <v>637</v>
      </c>
      <c r="CI138" s="250">
        <v>0.28125</v>
      </c>
      <c r="CJ138" s="267" t="s">
        <v>683</v>
      </c>
      <c r="CK138" s="238">
        <v>0.21875</v>
      </c>
      <c r="CL138" s="2" t="s">
        <v>683</v>
      </c>
      <c r="CM138" s="250">
        <v>0.21875</v>
      </c>
      <c r="CN138" s="251" t="str">
        <f t="shared" si="40"/>
        <v>SYD-APW</v>
      </c>
      <c r="CO138" s="252">
        <f t="shared" si="41"/>
        <v>0.21875</v>
      </c>
      <c r="CP138" s="2" t="s">
        <v>609</v>
      </c>
      <c r="CQ138" s="250">
        <v>7.2916666666666671E-2</v>
      </c>
      <c r="CR138" s="267" t="s">
        <v>628</v>
      </c>
      <c r="CS138" s="238">
        <v>8.6805555555555552E-2</v>
      </c>
      <c r="CT138" s="2" t="s">
        <v>628</v>
      </c>
      <c r="CU138" s="250">
        <v>8.6805555555555552E-2</v>
      </c>
      <c r="CV138" s="2" t="s">
        <v>609</v>
      </c>
      <c r="CW138" s="250">
        <v>7.2916666666666671E-2</v>
      </c>
      <c r="CX138" s="267" t="s">
        <v>609</v>
      </c>
      <c r="CY138" s="238">
        <v>7.2916666666666671E-2</v>
      </c>
      <c r="CZ138" s="267" t="s">
        <v>593</v>
      </c>
      <c r="DA138" s="238">
        <v>6.5972222222222224E-2</v>
      </c>
      <c r="DB138" s="2" t="s">
        <v>609</v>
      </c>
      <c r="DC138" s="250">
        <v>7.2916666666666671E-2</v>
      </c>
      <c r="DD138" s="267" t="s">
        <v>466</v>
      </c>
      <c r="DE138" s="238">
        <v>6.25E-2</v>
      </c>
      <c r="DF138" s="2" t="s">
        <v>517</v>
      </c>
      <c r="DG138" s="250">
        <v>0.14930555555555555</v>
      </c>
      <c r="DH138" s="2" t="s">
        <v>840</v>
      </c>
      <c r="DI138" s="250">
        <v>0.19791666666666666</v>
      </c>
      <c r="DJ138" s="2" t="s">
        <v>635</v>
      </c>
      <c r="DK138" s="250">
        <v>7.9861111111111105E-2</v>
      </c>
      <c r="DL138" s="350" t="s">
        <v>609</v>
      </c>
      <c r="DM138" s="351">
        <v>7.2916666666666671E-2</v>
      </c>
      <c r="DN138" s="348" t="s">
        <v>633</v>
      </c>
      <c r="DO138" s="349">
        <v>0.15972222222222221</v>
      </c>
      <c r="DP138" s="251" t="str">
        <f t="shared" si="42"/>
        <v>PER-LST</v>
      </c>
      <c r="DQ138" s="252">
        <f t="shared" si="43"/>
        <v>0.15972222222222221</v>
      </c>
      <c r="DR138" s="251" t="str">
        <f t="shared" si="44"/>
        <v>PER-LST</v>
      </c>
      <c r="DS138" s="252">
        <f t="shared" si="45"/>
        <v>0.15972222222222221</v>
      </c>
      <c r="DT138" s="251" t="str">
        <f t="shared" si="46"/>
        <v>PER-LST</v>
      </c>
      <c r="DU138" s="252">
        <f t="shared" si="47"/>
        <v>0.15972222222222221</v>
      </c>
      <c r="DV138" s="251" t="str">
        <f t="shared" si="48"/>
        <v>PER-LST</v>
      </c>
      <c r="DW138" s="252">
        <f t="shared" si="49"/>
        <v>0.15972222222222221</v>
      </c>
      <c r="DX138" s="251" t="str">
        <f t="shared" si="50"/>
        <v>PER-LST</v>
      </c>
      <c r="DY138" s="252">
        <f t="shared" si="51"/>
        <v>0.15972222222222221</v>
      </c>
      <c r="DZ138" s="251" t="str">
        <f t="shared" si="52"/>
        <v>PER-LST</v>
      </c>
      <c r="EA138" s="252">
        <f t="shared" si="53"/>
        <v>0.15972222222222221</v>
      </c>
      <c r="EB138" s="251" t="str">
        <f t="shared" si="54"/>
        <v>PER-LST</v>
      </c>
      <c r="EC138" s="252">
        <f t="shared" si="55"/>
        <v>0.15972222222222221</v>
      </c>
    </row>
    <row r="139" spans="37:133">
      <c r="AK139" s="3">
        <v>9.30555555555556E-2</v>
      </c>
      <c r="AL139" s="3">
        <v>0.46527777777777801</v>
      </c>
      <c r="AM139" s="224">
        <v>9.30555555555556E-2</v>
      </c>
      <c r="AN139" s="224">
        <v>0.46527777777777801</v>
      </c>
      <c r="AO139" s="72"/>
      <c r="AQ139" s="3">
        <v>0.52777777777777801</v>
      </c>
      <c r="AR139" s="3">
        <v>0.155555555555555</v>
      </c>
      <c r="AT139" s="3">
        <v>0.11388888888889</v>
      </c>
      <c r="AU139" s="3">
        <v>9.30555555555556E-2</v>
      </c>
      <c r="AV139" s="72"/>
      <c r="AW139" s="72"/>
      <c r="BH139" s="2"/>
      <c r="BI139" s="250"/>
      <c r="BJ139" s="2"/>
      <c r="BK139" s="250"/>
      <c r="BL139" s="2"/>
      <c r="BM139" s="250"/>
      <c r="BN139" s="2"/>
      <c r="BO139" s="250"/>
      <c r="BP139" s="2"/>
      <c r="BQ139" s="250"/>
      <c r="BR139" s="2"/>
      <c r="BS139" s="250"/>
      <c r="BT139" s="2"/>
      <c r="BU139" s="250"/>
      <c r="BV139" s="2"/>
      <c r="BW139" s="250"/>
      <c r="BX139" s="2" t="s">
        <v>650</v>
      </c>
      <c r="BY139" s="250">
        <v>8.3333333333333329E-2</v>
      </c>
      <c r="BZ139" s="267" t="s">
        <v>615</v>
      </c>
      <c r="CA139" s="238">
        <v>7.2916666666666671E-2</v>
      </c>
      <c r="CB139" s="267" t="s">
        <v>466</v>
      </c>
      <c r="CC139" s="238">
        <v>6.25E-2</v>
      </c>
      <c r="CD139" s="267" t="s">
        <v>476</v>
      </c>
      <c r="CE139" s="238">
        <v>5.5555555555555552E-2</v>
      </c>
      <c r="CF139" s="267" t="s">
        <v>597</v>
      </c>
      <c r="CG139" s="238">
        <v>7.9861111111111105E-2</v>
      </c>
      <c r="CH139" s="2" t="s">
        <v>597</v>
      </c>
      <c r="CI139" s="250">
        <v>7.9861111111111105E-2</v>
      </c>
      <c r="CJ139" s="267" t="s">
        <v>466</v>
      </c>
      <c r="CK139" s="238">
        <v>6.25E-2</v>
      </c>
      <c r="CL139" s="2" t="s">
        <v>466</v>
      </c>
      <c r="CM139" s="250">
        <v>6.25E-2</v>
      </c>
      <c r="CN139" s="251" t="str">
        <f t="shared" si="40"/>
        <v>SYD-BNE</v>
      </c>
      <c r="CO139" s="252">
        <f t="shared" si="41"/>
        <v>6.25E-2</v>
      </c>
      <c r="CP139" s="2" t="s">
        <v>628</v>
      </c>
      <c r="CQ139" s="250">
        <v>8.6805555555555552E-2</v>
      </c>
      <c r="CR139" s="267" t="s">
        <v>593</v>
      </c>
      <c r="CS139" s="238">
        <v>6.5972222222222224E-2</v>
      </c>
      <c r="CT139" s="2" t="s">
        <v>593</v>
      </c>
      <c r="CU139" s="250">
        <v>6.5972222222222224E-2</v>
      </c>
      <c r="CV139" s="2" t="s">
        <v>628</v>
      </c>
      <c r="CW139" s="250">
        <v>8.6805555555555552E-2</v>
      </c>
      <c r="CX139" s="267" t="s">
        <v>628</v>
      </c>
      <c r="CY139" s="238">
        <v>8.6805555555555552E-2</v>
      </c>
      <c r="CZ139" s="267" t="s">
        <v>614</v>
      </c>
      <c r="DA139" s="238">
        <v>4.8611111111111112E-2</v>
      </c>
      <c r="DB139" s="2" t="s">
        <v>628</v>
      </c>
      <c r="DC139" s="250">
        <v>9.0277777777777776E-2</v>
      </c>
      <c r="DD139" s="267" t="s">
        <v>474</v>
      </c>
      <c r="DE139" s="238">
        <v>5.2083333333333336E-2</v>
      </c>
      <c r="DF139" s="2" t="s">
        <v>611</v>
      </c>
      <c r="DG139" s="250">
        <v>7.6388888888888895E-2</v>
      </c>
      <c r="DH139" s="2" t="s">
        <v>627</v>
      </c>
      <c r="DI139" s="250">
        <v>8.6805555555555552E-2</v>
      </c>
      <c r="DJ139" s="2" t="s">
        <v>627</v>
      </c>
      <c r="DK139" s="250">
        <v>8.6805555555555552E-2</v>
      </c>
      <c r="DL139" s="350" t="s">
        <v>628</v>
      </c>
      <c r="DM139" s="351">
        <v>9.0277777777777776E-2</v>
      </c>
      <c r="DN139" s="348" t="s">
        <v>517</v>
      </c>
      <c r="DO139" s="349">
        <v>0.14930555555555555</v>
      </c>
      <c r="DP139" s="251" t="str">
        <f t="shared" si="42"/>
        <v>PER-MEL</v>
      </c>
      <c r="DQ139" s="252">
        <f t="shared" si="43"/>
        <v>0.14930555555555555</v>
      </c>
      <c r="DR139" s="251" t="str">
        <f t="shared" si="44"/>
        <v>PER-MEL</v>
      </c>
      <c r="DS139" s="252">
        <f t="shared" si="45"/>
        <v>0.14930555555555555</v>
      </c>
      <c r="DT139" s="251" t="str">
        <f t="shared" si="46"/>
        <v>PER-MEL</v>
      </c>
      <c r="DU139" s="252">
        <f t="shared" si="47"/>
        <v>0.14930555555555555</v>
      </c>
      <c r="DV139" s="251" t="str">
        <f t="shared" si="48"/>
        <v>PER-MEL</v>
      </c>
      <c r="DW139" s="252">
        <f t="shared" si="49"/>
        <v>0.14930555555555555</v>
      </c>
      <c r="DX139" s="251" t="str">
        <f t="shared" si="50"/>
        <v>PER-MEL</v>
      </c>
      <c r="DY139" s="252">
        <f t="shared" si="51"/>
        <v>0.14930555555555555</v>
      </c>
      <c r="DZ139" s="251" t="str">
        <f t="shared" si="52"/>
        <v>PER-MEL</v>
      </c>
      <c r="EA139" s="252">
        <f t="shared" si="53"/>
        <v>0.14930555555555555</v>
      </c>
      <c r="EB139" s="251" t="str">
        <f t="shared" si="54"/>
        <v>PER-MEL</v>
      </c>
      <c r="EC139" s="252">
        <f t="shared" si="55"/>
        <v>0.14930555555555555</v>
      </c>
    </row>
    <row r="140" spans="37:133">
      <c r="AK140" s="3">
        <v>9.375E-2</v>
      </c>
      <c r="AL140" s="3">
        <v>0.46875</v>
      </c>
      <c r="AM140" s="224">
        <v>9.375E-2</v>
      </c>
      <c r="AN140" s="224">
        <v>0.46875</v>
      </c>
      <c r="AO140" s="72"/>
      <c r="AQ140" s="3">
        <v>0.53125</v>
      </c>
      <c r="AR140" s="3">
        <v>0.15625</v>
      </c>
      <c r="AT140" s="3">
        <v>0.11458333333333399</v>
      </c>
      <c r="AU140" s="3">
        <v>9.375E-2</v>
      </c>
      <c r="AV140" s="72"/>
      <c r="AW140" s="72"/>
      <c r="BH140" s="2"/>
      <c r="BI140" s="250"/>
      <c r="BJ140" s="2"/>
      <c r="BK140" s="250"/>
      <c r="BL140" s="2"/>
      <c r="BM140" s="250"/>
      <c r="BN140" s="2"/>
      <c r="BO140" s="250"/>
      <c r="BP140" s="2"/>
      <c r="BQ140" s="250"/>
      <c r="BR140" s="2"/>
      <c r="BS140" s="250"/>
      <c r="BT140" s="2"/>
      <c r="BU140" s="250"/>
      <c r="BV140" s="2"/>
      <c r="BW140" s="250"/>
      <c r="BX140" s="2" t="s">
        <v>610</v>
      </c>
      <c r="BY140" s="250">
        <v>7.2916666666666671E-2</v>
      </c>
      <c r="BZ140" s="267" t="s">
        <v>590</v>
      </c>
      <c r="CA140" s="238">
        <v>6.5972222222222224E-2</v>
      </c>
      <c r="CB140" s="267" t="s">
        <v>474</v>
      </c>
      <c r="CC140" s="238">
        <v>5.2083333333333336E-2</v>
      </c>
      <c r="CD140" s="267" t="s">
        <v>577</v>
      </c>
      <c r="CE140" s="238">
        <v>0.21875</v>
      </c>
      <c r="CF140" s="267" t="s">
        <v>586</v>
      </c>
      <c r="CG140" s="238">
        <v>0.1076388888888889</v>
      </c>
      <c r="CH140" s="2" t="s">
        <v>586</v>
      </c>
      <c r="CI140" s="250">
        <v>0.1076388888888889</v>
      </c>
      <c r="CJ140" s="267" t="s">
        <v>474</v>
      </c>
      <c r="CK140" s="238">
        <v>5.2083333333333336E-2</v>
      </c>
      <c r="CL140" s="2" t="s">
        <v>474</v>
      </c>
      <c r="CM140" s="250">
        <v>5.2083333333333336E-2</v>
      </c>
      <c r="CN140" s="251" t="str">
        <f t="shared" si="40"/>
        <v>SYD-BNK</v>
      </c>
      <c r="CO140" s="252">
        <f t="shared" si="41"/>
        <v>5.2083333333333336E-2</v>
      </c>
      <c r="CP140" s="2" t="s">
        <v>593</v>
      </c>
      <c r="CQ140" s="250">
        <v>6.5972222222222224E-2</v>
      </c>
      <c r="CR140" s="267" t="s">
        <v>614</v>
      </c>
      <c r="CS140" s="238">
        <v>4.8611111111111112E-2</v>
      </c>
      <c r="CT140" s="2" t="s">
        <v>614</v>
      </c>
      <c r="CU140" s="250">
        <v>4.8611111111111112E-2</v>
      </c>
      <c r="CV140" s="2" t="s">
        <v>593</v>
      </c>
      <c r="CW140" s="250">
        <v>6.5972222222222224E-2</v>
      </c>
      <c r="CX140" s="267" t="s">
        <v>593</v>
      </c>
      <c r="CY140" s="238">
        <v>6.5972222222222224E-2</v>
      </c>
      <c r="CZ140" s="267" t="s">
        <v>459</v>
      </c>
      <c r="DA140" s="238">
        <v>9.0277777777777776E-2</v>
      </c>
      <c r="DB140" s="2" t="s">
        <v>593</v>
      </c>
      <c r="DC140" s="250">
        <v>6.5972222222222224E-2</v>
      </c>
      <c r="DD140" s="267" t="s">
        <v>446</v>
      </c>
      <c r="DE140" s="238">
        <v>0.13541666666666666</v>
      </c>
      <c r="DF140" s="2" t="s">
        <v>635</v>
      </c>
      <c r="DG140" s="250">
        <v>7.9861111111111105E-2</v>
      </c>
      <c r="DH140" s="2" t="s">
        <v>589</v>
      </c>
      <c r="DI140" s="250">
        <v>0.18055555555555555</v>
      </c>
      <c r="DJ140" s="2" t="s">
        <v>589</v>
      </c>
      <c r="DK140" s="250">
        <v>0.18055555555555555</v>
      </c>
      <c r="DL140" s="350" t="s">
        <v>593</v>
      </c>
      <c r="DM140" s="351">
        <v>6.5972222222222224E-2</v>
      </c>
      <c r="DN140" s="348" t="s">
        <v>611</v>
      </c>
      <c r="DO140" s="349">
        <v>7.6388888888888895E-2</v>
      </c>
      <c r="DP140" s="251" t="str">
        <f t="shared" si="42"/>
        <v>PER-OCM</v>
      </c>
      <c r="DQ140" s="252">
        <f t="shared" si="43"/>
        <v>7.6388888888888895E-2</v>
      </c>
      <c r="DR140" s="251" t="str">
        <f t="shared" si="44"/>
        <v>PER-OCM</v>
      </c>
      <c r="DS140" s="252">
        <f t="shared" si="45"/>
        <v>7.6388888888888895E-2</v>
      </c>
      <c r="DT140" s="251" t="str">
        <f t="shared" si="46"/>
        <v>PER-OCM</v>
      </c>
      <c r="DU140" s="252">
        <f t="shared" si="47"/>
        <v>7.6388888888888895E-2</v>
      </c>
      <c r="DV140" s="251" t="str">
        <f t="shared" si="48"/>
        <v>PER-OCM</v>
      </c>
      <c r="DW140" s="252">
        <f t="shared" si="49"/>
        <v>7.6388888888888895E-2</v>
      </c>
      <c r="DX140" s="251" t="str">
        <f t="shared" si="50"/>
        <v>PER-OCM</v>
      </c>
      <c r="DY140" s="252">
        <f t="shared" si="51"/>
        <v>7.6388888888888895E-2</v>
      </c>
      <c r="DZ140" s="251" t="str">
        <f t="shared" si="52"/>
        <v>PER-OCM</v>
      </c>
      <c r="EA140" s="252">
        <f t="shared" si="53"/>
        <v>7.6388888888888895E-2</v>
      </c>
      <c r="EB140" s="251" t="str">
        <f t="shared" si="54"/>
        <v>PER-OCM</v>
      </c>
      <c r="EC140" s="252">
        <f t="shared" si="55"/>
        <v>7.6388888888888895E-2</v>
      </c>
    </row>
    <row r="141" spans="37:133">
      <c r="AK141" s="3">
        <v>9.44444444444444E-2</v>
      </c>
      <c r="AL141" s="3">
        <v>0.47222222222222199</v>
      </c>
      <c r="AM141" s="224">
        <v>9.44444444444444E-2</v>
      </c>
      <c r="AN141" s="224">
        <v>0.47222222222222199</v>
      </c>
      <c r="AO141" s="72"/>
      <c r="AQ141" s="3">
        <v>0.53472222222222199</v>
      </c>
      <c r="AR141" s="3">
        <v>0.156944444444444</v>
      </c>
      <c r="AT141" s="3">
        <v>0.11527777777777801</v>
      </c>
      <c r="AU141" s="3">
        <v>9.44444444444444E-2</v>
      </c>
      <c r="AV141" s="72"/>
      <c r="AW141" s="72"/>
      <c r="BH141" s="2"/>
      <c r="BI141" s="250"/>
      <c r="BJ141" s="2"/>
      <c r="BK141" s="250"/>
      <c r="BL141" s="2"/>
      <c r="BM141" s="250"/>
      <c r="BN141" s="2"/>
      <c r="BO141" s="250"/>
      <c r="BP141" s="2"/>
      <c r="BQ141" s="250"/>
      <c r="BR141" s="2"/>
      <c r="BS141" s="250"/>
      <c r="BT141" s="2"/>
      <c r="BU141" s="250"/>
      <c r="BV141" s="2"/>
      <c r="BW141" s="250"/>
      <c r="BX141" s="2" t="s">
        <v>606</v>
      </c>
      <c r="BY141" s="250">
        <v>0.15625</v>
      </c>
      <c r="BZ141" s="267" t="s">
        <v>450</v>
      </c>
      <c r="CA141" s="238">
        <v>6.5972222222222224E-2</v>
      </c>
      <c r="CB141" s="267" t="s">
        <v>446</v>
      </c>
      <c r="CC141" s="238">
        <v>0.13541666666666666</v>
      </c>
      <c r="CD141" s="267" t="s">
        <v>601</v>
      </c>
      <c r="CE141" s="238">
        <v>0.11805555555555555</v>
      </c>
      <c r="CF141" s="267" t="s">
        <v>615</v>
      </c>
      <c r="CG141" s="238">
        <v>7.6388888888888895E-2</v>
      </c>
      <c r="CH141" s="2" t="s">
        <v>615</v>
      </c>
      <c r="CI141" s="250">
        <v>7.6388888888888895E-2</v>
      </c>
      <c r="CJ141" s="267" t="s">
        <v>446</v>
      </c>
      <c r="CK141" s="238">
        <v>0.13541666666666666</v>
      </c>
      <c r="CL141" s="2" t="s">
        <v>446</v>
      </c>
      <c r="CM141" s="250">
        <v>0.13541666666666666</v>
      </c>
      <c r="CN141" s="251" t="str">
        <f t="shared" si="40"/>
        <v>SYD-CNS</v>
      </c>
      <c r="CO141" s="252">
        <f t="shared" si="41"/>
        <v>0.13541666666666666</v>
      </c>
      <c r="CP141" s="2" t="s">
        <v>614</v>
      </c>
      <c r="CQ141" s="250">
        <v>4.8611111111111112E-2</v>
      </c>
      <c r="CR141" s="267" t="s">
        <v>459</v>
      </c>
      <c r="CS141" s="238">
        <v>9.0277777777777776E-2</v>
      </c>
      <c r="CT141" s="2" t="s">
        <v>459</v>
      </c>
      <c r="CU141" s="250">
        <v>9.0277777777777776E-2</v>
      </c>
      <c r="CV141" s="2" t="s">
        <v>614</v>
      </c>
      <c r="CW141" s="250">
        <v>4.8611111111111112E-2</v>
      </c>
      <c r="CX141" s="267" t="s">
        <v>614</v>
      </c>
      <c r="CY141" s="238">
        <v>4.8611111111111112E-2</v>
      </c>
      <c r="CZ141" s="267" t="s">
        <v>466</v>
      </c>
      <c r="DA141" s="238">
        <v>6.25E-2</v>
      </c>
      <c r="DB141" s="2" t="s">
        <v>614</v>
      </c>
      <c r="DC141" s="250">
        <v>4.8611111111111112E-2</v>
      </c>
      <c r="DD141" s="267" t="s">
        <v>637</v>
      </c>
      <c r="DE141" s="238">
        <v>0.28125</v>
      </c>
      <c r="DF141" s="2" t="s">
        <v>627</v>
      </c>
      <c r="DG141" s="250">
        <v>8.6805555555555552E-2</v>
      </c>
      <c r="DH141" s="2" t="s">
        <v>699</v>
      </c>
      <c r="DI141" s="250">
        <v>7.6388888888888895E-2</v>
      </c>
      <c r="DJ141" s="2" t="s">
        <v>699</v>
      </c>
      <c r="DK141" s="250">
        <v>7.6388888888888895E-2</v>
      </c>
      <c r="DL141" s="350" t="s">
        <v>614</v>
      </c>
      <c r="DM141" s="351">
        <v>4.8611111111111112E-2</v>
      </c>
      <c r="DN141" s="348" t="s">
        <v>635</v>
      </c>
      <c r="DO141" s="349">
        <v>7.9861111111111105E-2</v>
      </c>
      <c r="DP141" s="251" t="str">
        <f t="shared" si="42"/>
        <v>PER-OOD</v>
      </c>
      <c r="DQ141" s="252">
        <f t="shared" si="43"/>
        <v>7.9861111111111105E-2</v>
      </c>
      <c r="DR141" s="251" t="str">
        <f t="shared" si="44"/>
        <v>PER-OOD</v>
      </c>
      <c r="DS141" s="252">
        <f t="shared" si="45"/>
        <v>7.9861111111111105E-2</v>
      </c>
      <c r="DT141" s="251" t="str">
        <f t="shared" si="46"/>
        <v>PER-OOD</v>
      </c>
      <c r="DU141" s="252">
        <f t="shared" si="47"/>
        <v>7.9861111111111105E-2</v>
      </c>
      <c r="DV141" s="251" t="str">
        <f t="shared" si="48"/>
        <v>PER-OOD</v>
      </c>
      <c r="DW141" s="252">
        <f t="shared" si="49"/>
        <v>7.9861111111111105E-2</v>
      </c>
      <c r="DX141" s="251" t="str">
        <f t="shared" si="50"/>
        <v>PER-OOD</v>
      </c>
      <c r="DY141" s="252">
        <f t="shared" si="51"/>
        <v>7.9861111111111105E-2</v>
      </c>
      <c r="DZ141" s="251" t="str">
        <f t="shared" si="52"/>
        <v>PER-OOD</v>
      </c>
      <c r="EA141" s="252">
        <f t="shared" si="53"/>
        <v>7.9861111111111105E-2</v>
      </c>
      <c r="EB141" s="251" t="str">
        <f t="shared" si="54"/>
        <v>PER-OOD</v>
      </c>
      <c r="EC141" s="252">
        <f t="shared" si="55"/>
        <v>7.9861111111111105E-2</v>
      </c>
    </row>
    <row r="142" spans="37:133">
      <c r="AK142" s="3">
        <v>9.5138888888888898E-2</v>
      </c>
      <c r="AL142" s="3">
        <v>0.47569444444444398</v>
      </c>
      <c r="AM142" s="224">
        <v>9.5138888888888898E-2</v>
      </c>
      <c r="AN142" s="224">
        <v>0.47569444444444398</v>
      </c>
      <c r="AO142" s="72"/>
      <c r="AQ142" s="3">
        <v>0.53819444444444497</v>
      </c>
      <c r="AR142" s="3">
        <v>0.15763888888888899</v>
      </c>
      <c r="AT142" s="3">
        <v>0.115972222222223</v>
      </c>
      <c r="AU142" s="3">
        <v>9.5138888888888898E-2</v>
      </c>
      <c r="AV142" s="72"/>
      <c r="AW142" s="72"/>
      <c r="BH142" s="2"/>
      <c r="BI142" s="250"/>
      <c r="BJ142" s="2"/>
      <c r="BK142" s="250"/>
      <c r="BL142" s="2"/>
      <c r="BM142" s="250"/>
      <c r="BN142" s="2"/>
      <c r="BO142" s="250"/>
      <c r="BP142" s="2"/>
      <c r="BQ142" s="250"/>
      <c r="BR142" s="2"/>
      <c r="BS142" s="250"/>
      <c r="BT142" s="2"/>
      <c r="BU142" s="250"/>
      <c r="BV142" s="2"/>
      <c r="BW142" s="250"/>
      <c r="BX142" s="2" t="s">
        <v>620</v>
      </c>
      <c r="BY142" s="250">
        <v>0.14930555555555555</v>
      </c>
      <c r="BZ142" s="267" t="s">
        <v>639</v>
      </c>
      <c r="CA142" s="238">
        <v>0.1701388888888889</v>
      </c>
      <c r="CB142" s="267" t="s">
        <v>637</v>
      </c>
      <c r="CC142" s="238">
        <v>0.28125</v>
      </c>
      <c r="CD142" s="267" t="s">
        <v>584</v>
      </c>
      <c r="CE142" s="238">
        <v>7.9861111111111105E-2</v>
      </c>
      <c r="CF142" s="267" t="s">
        <v>590</v>
      </c>
      <c r="CG142" s="238">
        <v>6.5972222222222224E-2</v>
      </c>
      <c r="CH142" s="2" t="s">
        <v>590</v>
      </c>
      <c r="CI142" s="250">
        <v>6.5972222222222224E-2</v>
      </c>
      <c r="CJ142" s="267" t="s">
        <v>637</v>
      </c>
      <c r="CK142" s="238">
        <v>0.28125</v>
      </c>
      <c r="CL142" s="2" t="s">
        <v>637</v>
      </c>
      <c r="CM142" s="250">
        <v>0.28125</v>
      </c>
      <c r="CN142" s="251" t="str">
        <f t="shared" si="40"/>
        <v>SYD-DPS</v>
      </c>
      <c r="CO142" s="252">
        <f t="shared" si="41"/>
        <v>0.28125</v>
      </c>
      <c r="CP142" s="2" t="s">
        <v>459</v>
      </c>
      <c r="CQ142" s="250">
        <v>9.0277777777777776E-2</v>
      </c>
      <c r="CR142" s="267" t="s">
        <v>466</v>
      </c>
      <c r="CS142" s="238">
        <v>6.25E-2</v>
      </c>
      <c r="CT142" s="2" t="s">
        <v>466</v>
      </c>
      <c r="CU142" s="250">
        <v>6.25E-2</v>
      </c>
      <c r="CV142" s="2" t="s">
        <v>459</v>
      </c>
      <c r="CW142" s="250">
        <v>9.0277777777777776E-2</v>
      </c>
      <c r="CX142" s="267" t="s">
        <v>459</v>
      </c>
      <c r="CY142" s="238">
        <v>9.0277777777777776E-2</v>
      </c>
      <c r="CZ142" s="267" t="s">
        <v>474</v>
      </c>
      <c r="DA142" s="238">
        <v>5.2083333333333336E-2</v>
      </c>
      <c r="DB142" s="2" t="s">
        <v>459</v>
      </c>
      <c r="DC142" s="250">
        <v>9.0277777777777776E-2</v>
      </c>
      <c r="DD142" s="267" t="s">
        <v>597</v>
      </c>
      <c r="DE142" s="238">
        <v>7.9861111111111105E-2</v>
      </c>
      <c r="DF142" s="2" t="s">
        <v>589</v>
      </c>
      <c r="DG142" s="250">
        <v>0.18055555555555555</v>
      </c>
      <c r="DH142" s="2" t="s">
        <v>609</v>
      </c>
      <c r="DI142" s="250">
        <v>7.2916666666666671E-2</v>
      </c>
      <c r="DJ142" s="2" t="s">
        <v>609</v>
      </c>
      <c r="DK142" s="250">
        <v>7.2916666666666671E-2</v>
      </c>
      <c r="DL142" s="350" t="s">
        <v>459</v>
      </c>
      <c r="DM142" s="351">
        <v>9.0277777777777776E-2</v>
      </c>
      <c r="DN142" s="348" t="s">
        <v>627</v>
      </c>
      <c r="DO142" s="349">
        <v>8.6805555555555552E-2</v>
      </c>
      <c r="DP142" s="251" t="str">
        <f t="shared" si="42"/>
        <v>PER-PHE</v>
      </c>
      <c r="DQ142" s="252">
        <f t="shared" si="43"/>
        <v>8.6805555555555552E-2</v>
      </c>
      <c r="DR142" s="251" t="str">
        <f t="shared" si="44"/>
        <v>PER-PHE</v>
      </c>
      <c r="DS142" s="252">
        <f t="shared" si="45"/>
        <v>8.6805555555555552E-2</v>
      </c>
      <c r="DT142" s="251" t="str">
        <f t="shared" si="46"/>
        <v>PER-PHE</v>
      </c>
      <c r="DU142" s="252">
        <f t="shared" si="47"/>
        <v>8.6805555555555552E-2</v>
      </c>
      <c r="DV142" s="251" t="str">
        <f t="shared" si="48"/>
        <v>PER-PHE</v>
      </c>
      <c r="DW142" s="252">
        <f t="shared" si="49"/>
        <v>8.6805555555555552E-2</v>
      </c>
      <c r="DX142" s="251" t="str">
        <f t="shared" si="50"/>
        <v>PER-PHE</v>
      </c>
      <c r="DY142" s="252">
        <f t="shared" si="51"/>
        <v>8.6805555555555552E-2</v>
      </c>
      <c r="DZ142" s="251" t="str">
        <f t="shared" si="52"/>
        <v>PER-PHE</v>
      </c>
      <c r="EA142" s="252">
        <f t="shared" si="53"/>
        <v>8.6805555555555552E-2</v>
      </c>
      <c r="EB142" s="251" t="str">
        <f t="shared" si="54"/>
        <v>PER-PHE</v>
      </c>
      <c r="EC142" s="252">
        <f t="shared" si="55"/>
        <v>8.6805555555555552E-2</v>
      </c>
    </row>
    <row r="143" spans="37:133">
      <c r="AK143" s="3">
        <v>9.5833333333333298E-2</v>
      </c>
      <c r="AL143" s="3">
        <v>0.47916666666666702</v>
      </c>
      <c r="AM143" s="224">
        <v>9.5833333333333298E-2</v>
      </c>
      <c r="AN143" s="224">
        <v>0.47916666666666702</v>
      </c>
      <c r="AO143" s="72"/>
      <c r="AQ143" s="3">
        <v>0.54166666666666696</v>
      </c>
      <c r="AR143" s="3">
        <v>0.15833333333333299</v>
      </c>
      <c r="AT143" s="3">
        <v>0.116666666666667</v>
      </c>
      <c r="AU143" s="3">
        <v>9.5833333333333298E-2</v>
      </c>
      <c r="AV143" s="72"/>
      <c r="AW143" s="72"/>
      <c r="BH143" s="2"/>
      <c r="BI143" s="250"/>
      <c r="BJ143" s="2"/>
      <c r="BK143" s="250"/>
      <c r="BL143" s="2"/>
      <c r="BM143" s="250"/>
      <c r="BN143" s="2"/>
      <c r="BO143" s="250"/>
      <c r="BP143" s="2"/>
      <c r="BQ143" s="250"/>
      <c r="BR143" s="2"/>
      <c r="BS143" s="250"/>
      <c r="BT143" s="2"/>
      <c r="BU143" s="250"/>
      <c r="BV143" s="2"/>
      <c r="BW143" s="250"/>
      <c r="BX143" s="2" t="s">
        <v>642</v>
      </c>
      <c r="BY143" s="250">
        <v>0.1388888888888889</v>
      </c>
      <c r="BZ143" s="267" t="s">
        <v>476</v>
      </c>
      <c r="CA143" s="238">
        <v>5.5555555555555552E-2</v>
      </c>
      <c r="CB143" s="267" t="s">
        <v>597</v>
      </c>
      <c r="CC143" s="238">
        <v>7.9861111111111105E-2</v>
      </c>
      <c r="CD143" s="267" t="s">
        <v>576</v>
      </c>
      <c r="CE143" s="238">
        <v>0.10416666666666667</v>
      </c>
      <c r="CF143" s="267" t="s">
        <v>450</v>
      </c>
      <c r="CG143" s="238">
        <v>6.5972222222222224E-2</v>
      </c>
      <c r="CH143" s="2" t="s">
        <v>450</v>
      </c>
      <c r="CI143" s="250">
        <v>6.5972222222222224E-2</v>
      </c>
      <c r="CJ143" s="267" t="s">
        <v>597</v>
      </c>
      <c r="CK143" s="238">
        <v>7.6388888888888895E-2</v>
      </c>
      <c r="CL143" s="2" t="s">
        <v>597</v>
      </c>
      <c r="CM143" s="250">
        <v>7.9861111111111105E-2</v>
      </c>
      <c r="CN143" s="251" t="str">
        <f t="shared" si="40"/>
        <v>SYD-HBA</v>
      </c>
      <c r="CO143" s="252">
        <f t="shared" si="41"/>
        <v>7.9861111111111105E-2</v>
      </c>
      <c r="CP143" s="2" t="s">
        <v>466</v>
      </c>
      <c r="CQ143" s="250">
        <v>6.25E-2</v>
      </c>
      <c r="CR143" s="267" t="s">
        <v>474</v>
      </c>
      <c r="CS143" s="238">
        <v>5.2083333333333336E-2</v>
      </c>
      <c r="CT143" s="2" t="s">
        <v>474</v>
      </c>
      <c r="CU143" s="250">
        <v>5.2083333333333336E-2</v>
      </c>
      <c r="CV143" s="2" t="s">
        <v>466</v>
      </c>
      <c r="CW143" s="250">
        <v>6.25E-2</v>
      </c>
      <c r="CX143" s="267" t="s">
        <v>466</v>
      </c>
      <c r="CY143" s="238">
        <v>6.25E-2</v>
      </c>
      <c r="CZ143" s="267" t="s">
        <v>446</v>
      </c>
      <c r="DA143" s="238">
        <v>0.12847222222222221</v>
      </c>
      <c r="DB143" s="2" t="s">
        <v>466</v>
      </c>
      <c r="DC143" s="250">
        <v>6.25E-2</v>
      </c>
      <c r="DD143" s="267" t="s">
        <v>586</v>
      </c>
      <c r="DE143" s="238">
        <v>0.1076388888888889</v>
      </c>
      <c r="DF143" s="2" t="s">
        <v>699</v>
      </c>
      <c r="DG143" s="250">
        <v>7.6388888888888895E-2</v>
      </c>
      <c r="DH143" s="2" t="s">
        <v>628</v>
      </c>
      <c r="DI143" s="250">
        <v>9.0277777777777776E-2</v>
      </c>
      <c r="DJ143" s="2" t="s">
        <v>628</v>
      </c>
      <c r="DK143" s="250">
        <v>9.0277777777777776E-2</v>
      </c>
      <c r="DL143" s="350" t="s">
        <v>466</v>
      </c>
      <c r="DM143" s="351">
        <v>6.25E-2</v>
      </c>
      <c r="DN143" s="348" t="s">
        <v>589</v>
      </c>
      <c r="DO143" s="349">
        <v>0.18055555555555555</v>
      </c>
      <c r="DP143" s="251" t="str">
        <f t="shared" si="42"/>
        <v>PER-SYD</v>
      </c>
      <c r="DQ143" s="252">
        <f t="shared" si="43"/>
        <v>0.18055555555555555</v>
      </c>
      <c r="DR143" s="251" t="str">
        <f t="shared" si="44"/>
        <v>PER-SYD</v>
      </c>
      <c r="DS143" s="252">
        <f t="shared" si="45"/>
        <v>0.18055555555555555</v>
      </c>
      <c r="DT143" s="251" t="str">
        <f t="shared" si="46"/>
        <v>PER-SYD</v>
      </c>
      <c r="DU143" s="252">
        <f t="shared" si="47"/>
        <v>0.18055555555555555</v>
      </c>
      <c r="DV143" s="251" t="str">
        <f t="shared" si="48"/>
        <v>PER-SYD</v>
      </c>
      <c r="DW143" s="252">
        <f t="shared" si="49"/>
        <v>0.18055555555555555</v>
      </c>
      <c r="DX143" s="251" t="str">
        <f t="shared" si="50"/>
        <v>PER-SYD</v>
      </c>
      <c r="DY143" s="252">
        <f t="shared" si="51"/>
        <v>0.18055555555555555</v>
      </c>
      <c r="DZ143" s="251" t="str">
        <f t="shared" si="52"/>
        <v>PER-SYD</v>
      </c>
      <c r="EA143" s="252">
        <f t="shared" si="53"/>
        <v>0.18055555555555555</v>
      </c>
      <c r="EB143" s="251" t="str">
        <f t="shared" si="54"/>
        <v>PER-SYD</v>
      </c>
      <c r="EC143" s="252">
        <f t="shared" si="55"/>
        <v>0.18055555555555555</v>
      </c>
    </row>
    <row r="144" spans="37:133">
      <c r="AK144" s="3">
        <v>9.6527777777777796E-2</v>
      </c>
      <c r="AL144" s="3">
        <v>0.48263888888888901</v>
      </c>
      <c r="AM144" s="224">
        <v>9.6527777777777796E-2</v>
      </c>
      <c r="AN144" s="224">
        <v>0.48263888888888901</v>
      </c>
      <c r="AO144" s="72"/>
      <c r="AQ144" s="3">
        <v>0.54513888888888895</v>
      </c>
      <c r="AR144" s="3">
        <v>0.15902777777777699</v>
      </c>
      <c r="AT144" s="3">
        <v>0.117361111111112</v>
      </c>
      <c r="AU144" s="3">
        <v>9.6527777777777796E-2</v>
      </c>
      <c r="AV144" s="72"/>
      <c r="AW144" s="72"/>
      <c r="BH144" s="2"/>
      <c r="BI144" s="250"/>
      <c r="BJ144" s="2"/>
      <c r="BK144" s="250"/>
      <c r="BL144" s="2"/>
      <c r="BM144" s="250"/>
      <c r="BN144" s="2"/>
      <c r="BO144" s="250"/>
      <c r="BP144" s="2"/>
      <c r="BQ144" s="250"/>
      <c r="BR144" s="2"/>
      <c r="BS144" s="250"/>
      <c r="BT144" s="2"/>
      <c r="BU144" s="250"/>
      <c r="BV144" s="2"/>
      <c r="BW144" s="250"/>
      <c r="BX144" s="2"/>
      <c r="BY144" s="250"/>
      <c r="BZ144" s="267" t="s">
        <v>577</v>
      </c>
      <c r="CA144" s="238">
        <v>0.21180555555555555</v>
      </c>
      <c r="CB144" s="267" t="s">
        <v>586</v>
      </c>
      <c r="CC144" s="238">
        <v>0.1076388888888889</v>
      </c>
      <c r="CD144" s="267" t="s">
        <v>667</v>
      </c>
      <c r="CE144" s="238">
        <v>0.13194444444444445</v>
      </c>
      <c r="CF144" s="267" t="s">
        <v>639</v>
      </c>
      <c r="CG144" s="238">
        <v>0.1701388888888889</v>
      </c>
      <c r="CH144" s="2" t="s">
        <v>639</v>
      </c>
      <c r="CI144" s="250">
        <v>0.1701388888888889</v>
      </c>
      <c r="CJ144" s="267" t="s">
        <v>586</v>
      </c>
      <c r="CK144" s="238">
        <v>0.1076388888888889</v>
      </c>
      <c r="CL144" s="2" t="s">
        <v>586</v>
      </c>
      <c r="CM144" s="250">
        <v>0.1076388888888889</v>
      </c>
      <c r="CN144" s="251" t="str">
        <f t="shared" si="40"/>
        <v>SYD-HTI</v>
      </c>
      <c r="CO144" s="252">
        <f t="shared" si="41"/>
        <v>0.1076388888888889</v>
      </c>
      <c r="CP144" s="2" t="s">
        <v>474</v>
      </c>
      <c r="CQ144" s="250">
        <v>5.2083333333333336E-2</v>
      </c>
      <c r="CR144" s="267" t="s">
        <v>446</v>
      </c>
      <c r="CS144" s="238">
        <v>0.12847222222222221</v>
      </c>
      <c r="CT144" s="2" t="s">
        <v>446</v>
      </c>
      <c r="CU144" s="250">
        <v>0.12847222222222221</v>
      </c>
      <c r="CV144" s="2" t="s">
        <v>474</v>
      </c>
      <c r="CW144" s="250">
        <v>5.2083333333333336E-2</v>
      </c>
      <c r="CX144" s="267" t="s">
        <v>474</v>
      </c>
      <c r="CY144" s="238">
        <v>5.2083333333333336E-2</v>
      </c>
      <c r="CZ144" s="267" t="s">
        <v>637</v>
      </c>
      <c r="DA144" s="238">
        <v>0.27083333333333331</v>
      </c>
      <c r="DB144" s="2" t="s">
        <v>474</v>
      </c>
      <c r="DC144" s="250">
        <v>5.2083333333333336E-2</v>
      </c>
      <c r="DD144" s="267" t="s">
        <v>615</v>
      </c>
      <c r="DE144" s="238">
        <v>7.6388888888888895E-2</v>
      </c>
      <c r="DF144" s="2" t="s">
        <v>609</v>
      </c>
      <c r="DG144" s="250">
        <v>7.2916666666666671E-2</v>
      </c>
      <c r="DH144" s="2" t="s">
        <v>593</v>
      </c>
      <c r="DI144" s="250">
        <v>6.5972222222222224E-2</v>
      </c>
      <c r="DJ144" s="2" t="s">
        <v>593</v>
      </c>
      <c r="DK144" s="250">
        <v>6.5972222222222224E-2</v>
      </c>
      <c r="DL144" s="350" t="s">
        <v>474</v>
      </c>
      <c r="DM144" s="351">
        <v>5.2083333333333336E-2</v>
      </c>
      <c r="DN144" s="348" t="s">
        <v>699</v>
      </c>
      <c r="DO144" s="349">
        <v>7.6388888888888895E-2</v>
      </c>
      <c r="DP144" s="251" t="str">
        <f t="shared" si="42"/>
        <v>PER-WLP</v>
      </c>
      <c r="DQ144" s="252">
        <f t="shared" si="43"/>
        <v>7.6388888888888895E-2</v>
      </c>
      <c r="DR144" s="251" t="str">
        <f t="shared" si="44"/>
        <v>PER-WLP</v>
      </c>
      <c r="DS144" s="252">
        <f t="shared" si="45"/>
        <v>7.6388888888888895E-2</v>
      </c>
      <c r="DT144" s="251" t="str">
        <f t="shared" si="46"/>
        <v>PER-WLP</v>
      </c>
      <c r="DU144" s="252">
        <f t="shared" si="47"/>
        <v>7.6388888888888895E-2</v>
      </c>
      <c r="DV144" s="251" t="str">
        <f t="shared" si="48"/>
        <v>PER-WLP</v>
      </c>
      <c r="DW144" s="252">
        <f t="shared" si="49"/>
        <v>7.6388888888888895E-2</v>
      </c>
      <c r="DX144" s="251" t="str">
        <f t="shared" si="50"/>
        <v>PER-WLP</v>
      </c>
      <c r="DY144" s="252">
        <f t="shared" si="51"/>
        <v>7.6388888888888895E-2</v>
      </c>
      <c r="DZ144" s="251" t="str">
        <f t="shared" si="52"/>
        <v>PER-WLP</v>
      </c>
      <c r="EA144" s="252">
        <f t="shared" si="53"/>
        <v>7.6388888888888895E-2</v>
      </c>
      <c r="EB144" s="251" t="str">
        <f t="shared" si="54"/>
        <v>PER-WLP</v>
      </c>
      <c r="EC144" s="252">
        <f t="shared" si="55"/>
        <v>7.6388888888888895E-2</v>
      </c>
    </row>
    <row r="145" spans="37:133">
      <c r="AK145" s="3">
        <v>9.7222222222222196E-2</v>
      </c>
      <c r="AL145" s="3">
        <v>0.48611111111111099</v>
      </c>
      <c r="AM145" s="224">
        <v>9.7222222222222196E-2</v>
      </c>
      <c r="AN145" s="224">
        <v>0.48611111111111099</v>
      </c>
      <c r="AO145" s="72"/>
      <c r="AQ145" s="3">
        <v>0.54861111111111105</v>
      </c>
      <c r="AR145" s="3">
        <v>0.15972222222222199</v>
      </c>
      <c r="AT145" s="3">
        <v>0.118055555555556</v>
      </c>
      <c r="AU145" s="3">
        <v>9.7222222222222196E-2</v>
      </c>
      <c r="AV145" s="72"/>
      <c r="AW145" s="72"/>
      <c r="BH145" s="2"/>
      <c r="BI145" s="250"/>
      <c r="BJ145" s="2"/>
      <c r="BK145" s="250"/>
      <c r="BL145" s="2"/>
      <c r="BM145" s="250"/>
      <c r="BN145" s="2"/>
      <c r="BO145" s="250"/>
      <c r="BP145" s="2"/>
      <c r="BQ145" s="250"/>
      <c r="BR145" s="2"/>
      <c r="BS145" s="250"/>
      <c r="BT145" s="2"/>
      <c r="BU145" s="250"/>
      <c r="BV145" s="2"/>
      <c r="BW145" s="250"/>
      <c r="BX145" s="2"/>
      <c r="BY145" s="250"/>
      <c r="BZ145" s="267" t="s">
        <v>601</v>
      </c>
      <c r="CA145" s="238">
        <v>0.11805555555555555</v>
      </c>
      <c r="CB145" s="267" t="s">
        <v>615</v>
      </c>
      <c r="CC145" s="238">
        <v>7.6388888888888895E-2</v>
      </c>
      <c r="CD145" s="267" t="s">
        <v>700</v>
      </c>
      <c r="CE145" s="238">
        <v>5.2083333333333336E-2</v>
      </c>
      <c r="CF145" s="267" t="s">
        <v>476</v>
      </c>
      <c r="CG145" s="238">
        <v>5.5555555555555552E-2</v>
      </c>
      <c r="CH145" s="2" t="s">
        <v>476</v>
      </c>
      <c r="CI145" s="250">
        <v>5.5555555555555552E-2</v>
      </c>
      <c r="CJ145" s="267" t="s">
        <v>615</v>
      </c>
      <c r="CK145" s="238">
        <v>7.6388888888888895E-2</v>
      </c>
      <c r="CL145" s="2" t="s">
        <v>615</v>
      </c>
      <c r="CM145" s="250">
        <v>7.6388888888888895E-2</v>
      </c>
      <c r="CN145" s="251" t="str">
        <f t="shared" si="40"/>
        <v>SYD-LST</v>
      </c>
      <c r="CO145" s="252">
        <f t="shared" si="41"/>
        <v>7.6388888888888895E-2</v>
      </c>
      <c r="CP145" s="2" t="s">
        <v>446</v>
      </c>
      <c r="CQ145" s="250">
        <v>0.12847222222222221</v>
      </c>
      <c r="CR145" s="267" t="s">
        <v>637</v>
      </c>
      <c r="CS145" s="238">
        <v>0.27083333333333331</v>
      </c>
      <c r="CT145" s="2" t="s">
        <v>637</v>
      </c>
      <c r="CU145" s="250">
        <v>0.27083333333333331</v>
      </c>
      <c r="CV145" s="2" t="s">
        <v>446</v>
      </c>
      <c r="CW145" s="250">
        <v>0.12847222222222221</v>
      </c>
      <c r="CX145" s="267" t="s">
        <v>446</v>
      </c>
      <c r="CY145" s="238">
        <v>0.12847222222222221</v>
      </c>
      <c r="CZ145" s="267" t="s">
        <v>597</v>
      </c>
      <c r="DA145" s="238">
        <v>7.9861111111111105E-2</v>
      </c>
      <c r="DB145" s="2" t="s">
        <v>446</v>
      </c>
      <c r="DC145" s="250">
        <v>0.13541666666666666</v>
      </c>
      <c r="DD145" s="267" t="s">
        <v>590</v>
      </c>
      <c r="DE145" s="238">
        <v>6.5972222222222224E-2</v>
      </c>
      <c r="DF145" s="2" t="s">
        <v>628</v>
      </c>
      <c r="DG145" s="250">
        <v>9.0277777777777776E-2</v>
      </c>
      <c r="DH145" s="2" t="s">
        <v>614</v>
      </c>
      <c r="DI145" s="250">
        <v>4.8611111111111112E-2</v>
      </c>
      <c r="DJ145" s="2" t="s">
        <v>614</v>
      </c>
      <c r="DK145" s="250">
        <v>4.8611111111111112E-2</v>
      </c>
      <c r="DL145" s="350" t="s">
        <v>446</v>
      </c>
      <c r="DM145" s="351">
        <v>0.13541666666666666</v>
      </c>
      <c r="DN145" s="348" t="s">
        <v>609</v>
      </c>
      <c r="DO145" s="349">
        <v>7.2916666666666671E-2</v>
      </c>
      <c r="DP145" s="251" t="str">
        <f t="shared" si="42"/>
        <v>PER-ZNE</v>
      </c>
      <c r="DQ145" s="252">
        <f t="shared" si="43"/>
        <v>7.2916666666666671E-2</v>
      </c>
      <c r="DR145" s="251" t="str">
        <f t="shared" si="44"/>
        <v>PER-ZNE</v>
      </c>
      <c r="DS145" s="252">
        <f t="shared" si="45"/>
        <v>7.2916666666666671E-2</v>
      </c>
      <c r="DT145" s="251" t="str">
        <f t="shared" si="46"/>
        <v>PER-ZNE</v>
      </c>
      <c r="DU145" s="252">
        <f t="shared" si="47"/>
        <v>7.2916666666666671E-2</v>
      </c>
      <c r="DV145" s="251" t="str">
        <f t="shared" si="48"/>
        <v>PER-ZNE</v>
      </c>
      <c r="DW145" s="252">
        <f t="shared" si="49"/>
        <v>7.2916666666666671E-2</v>
      </c>
      <c r="DX145" s="251" t="str">
        <f t="shared" si="50"/>
        <v>PER-ZNE</v>
      </c>
      <c r="DY145" s="252">
        <f t="shared" si="51"/>
        <v>7.2916666666666671E-2</v>
      </c>
      <c r="DZ145" s="251" t="str">
        <f t="shared" si="52"/>
        <v>PER-ZNE</v>
      </c>
      <c r="EA145" s="252">
        <f t="shared" si="53"/>
        <v>7.2916666666666671E-2</v>
      </c>
      <c r="EB145" s="251" t="str">
        <f t="shared" si="54"/>
        <v>PER-ZNE</v>
      </c>
      <c r="EC145" s="252">
        <f t="shared" si="55"/>
        <v>7.2916666666666671E-2</v>
      </c>
    </row>
    <row r="146" spans="37:133">
      <c r="AK146" s="3">
        <v>9.7916666666666693E-2</v>
      </c>
      <c r="AL146" s="3">
        <v>0.48958333333333298</v>
      </c>
      <c r="AM146" s="224">
        <v>9.7916666666666693E-2</v>
      </c>
      <c r="AN146" s="224">
        <v>0.48958333333333298</v>
      </c>
      <c r="AO146" s="72"/>
      <c r="AQ146" s="3">
        <v>0.55208333333333404</v>
      </c>
      <c r="AR146" s="3">
        <v>0.16041666666666601</v>
      </c>
      <c r="AT146" s="3">
        <v>0.11875000000000099</v>
      </c>
      <c r="AU146" s="3">
        <v>9.7916666666666693E-2</v>
      </c>
      <c r="AV146" s="72"/>
      <c r="AW146" s="72"/>
      <c r="BH146" s="2"/>
      <c r="BI146" s="250"/>
      <c r="BJ146" s="2"/>
      <c r="BK146" s="250"/>
      <c r="BL146" s="2"/>
      <c r="BM146" s="250"/>
      <c r="BN146" s="2"/>
      <c r="BO146" s="250"/>
      <c r="BP146" s="2"/>
      <c r="BQ146" s="250"/>
      <c r="BR146" s="2"/>
      <c r="BS146" s="250"/>
      <c r="BT146" s="2"/>
      <c r="BU146" s="250"/>
      <c r="BV146" s="2"/>
      <c r="BW146" s="250"/>
      <c r="BX146" s="2"/>
      <c r="BY146" s="250"/>
      <c r="BZ146" s="267" t="s">
        <v>641</v>
      </c>
      <c r="CA146" s="238">
        <v>0.125</v>
      </c>
      <c r="CB146" s="267" t="s">
        <v>590</v>
      </c>
      <c r="CC146" s="238">
        <v>6.5972222222222224E-2</v>
      </c>
      <c r="CD146" s="267" t="s">
        <v>650</v>
      </c>
      <c r="CE146" s="238">
        <v>8.3333333333333329E-2</v>
      </c>
      <c r="CF146" s="267" t="s">
        <v>577</v>
      </c>
      <c r="CG146" s="238">
        <v>0.21875</v>
      </c>
      <c r="CH146" s="2" t="s">
        <v>577</v>
      </c>
      <c r="CI146" s="250">
        <v>0.21875</v>
      </c>
      <c r="CJ146" s="267" t="s">
        <v>590</v>
      </c>
      <c r="CK146" s="238">
        <v>6.5972222222222224E-2</v>
      </c>
      <c r="CL146" s="2" t="s">
        <v>590</v>
      </c>
      <c r="CM146" s="250">
        <v>6.5972222222222224E-2</v>
      </c>
      <c r="CN146" s="251" t="str">
        <f t="shared" si="40"/>
        <v>SYD-MCY</v>
      </c>
      <c r="CO146" s="252">
        <f t="shared" si="41"/>
        <v>6.5972222222222224E-2</v>
      </c>
      <c r="CP146" s="2" t="s">
        <v>637</v>
      </c>
      <c r="CQ146" s="250">
        <v>0.27083333333333331</v>
      </c>
      <c r="CR146" s="267" t="s">
        <v>597</v>
      </c>
      <c r="CS146" s="238">
        <v>7.9861111111111105E-2</v>
      </c>
      <c r="CT146" s="2" t="s">
        <v>597</v>
      </c>
      <c r="CU146" s="250">
        <v>7.9861111111111105E-2</v>
      </c>
      <c r="CV146" s="2" t="s">
        <v>637</v>
      </c>
      <c r="CW146" s="250">
        <v>0.27083333333333331</v>
      </c>
      <c r="CX146" s="267" t="s">
        <v>637</v>
      </c>
      <c r="CY146" s="238">
        <v>0.27083333333333331</v>
      </c>
      <c r="CZ146" s="267" t="s">
        <v>586</v>
      </c>
      <c r="DA146" s="238">
        <v>0.10416666666666667</v>
      </c>
      <c r="DB146" s="2" t="s">
        <v>637</v>
      </c>
      <c r="DC146" s="250">
        <v>0.28125</v>
      </c>
      <c r="DD146" s="267" t="s">
        <v>450</v>
      </c>
      <c r="DE146" s="238">
        <v>6.5972222222222224E-2</v>
      </c>
      <c r="DF146" s="2" t="s">
        <v>593</v>
      </c>
      <c r="DG146" s="250">
        <v>6.5972222222222224E-2</v>
      </c>
      <c r="DH146" s="2" t="s">
        <v>459</v>
      </c>
      <c r="DI146" s="250">
        <v>9.0277777777777776E-2</v>
      </c>
      <c r="DJ146" s="2" t="s">
        <v>459</v>
      </c>
      <c r="DK146" s="250">
        <v>9.0277777777777776E-2</v>
      </c>
      <c r="DL146" s="350" t="s">
        <v>637</v>
      </c>
      <c r="DM146" s="351">
        <v>0.28125</v>
      </c>
      <c r="DN146" s="348" t="s">
        <v>628</v>
      </c>
      <c r="DO146" s="349">
        <v>9.0277777777777776E-2</v>
      </c>
      <c r="DP146" s="251" t="str">
        <f t="shared" si="42"/>
        <v>PHE-PER</v>
      </c>
      <c r="DQ146" s="252">
        <f t="shared" si="43"/>
        <v>9.0277777777777776E-2</v>
      </c>
      <c r="DR146" s="251" t="str">
        <f t="shared" si="44"/>
        <v>PHE-PER</v>
      </c>
      <c r="DS146" s="252">
        <f t="shared" si="45"/>
        <v>9.0277777777777776E-2</v>
      </c>
      <c r="DT146" s="251" t="str">
        <f t="shared" si="46"/>
        <v>PHE-PER</v>
      </c>
      <c r="DU146" s="252">
        <f t="shared" si="47"/>
        <v>9.0277777777777776E-2</v>
      </c>
      <c r="DV146" s="251" t="str">
        <f t="shared" si="48"/>
        <v>PHE-PER</v>
      </c>
      <c r="DW146" s="252">
        <f t="shared" si="49"/>
        <v>9.0277777777777776E-2</v>
      </c>
      <c r="DX146" s="251" t="str">
        <f t="shared" si="50"/>
        <v>PHE-PER</v>
      </c>
      <c r="DY146" s="252">
        <f t="shared" si="51"/>
        <v>9.0277777777777776E-2</v>
      </c>
      <c r="DZ146" s="251" t="str">
        <f t="shared" si="52"/>
        <v>PHE-PER</v>
      </c>
      <c r="EA146" s="252">
        <f t="shared" si="53"/>
        <v>9.0277777777777776E-2</v>
      </c>
      <c r="EB146" s="251" t="str">
        <f t="shared" si="54"/>
        <v>PHE-PER</v>
      </c>
      <c r="EC146" s="252">
        <f t="shared" si="55"/>
        <v>9.0277777777777776E-2</v>
      </c>
    </row>
    <row r="147" spans="37:133">
      <c r="AK147" s="3">
        <v>9.8611111111111094E-2</v>
      </c>
      <c r="AL147" s="3">
        <v>0.49305555555555602</v>
      </c>
      <c r="AM147" s="224">
        <v>9.8611111111111094E-2</v>
      </c>
      <c r="AN147" s="224">
        <v>0.49305555555555602</v>
      </c>
      <c r="AO147" s="72"/>
      <c r="AQ147" s="3">
        <v>0.55555555555555602</v>
      </c>
      <c r="AR147" s="3">
        <v>0.16111111111111101</v>
      </c>
      <c r="AT147" s="3">
        <v>0.11944444444444501</v>
      </c>
      <c r="AU147" s="3">
        <v>9.8611111111111094E-2</v>
      </c>
      <c r="AV147" s="72"/>
      <c r="AW147" s="72"/>
      <c r="BH147" s="2"/>
      <c r="BI147" s="250"/>
      <c r="BJ147" s="2"/>
      <c r="BK147" s="250"/>
      <c r="BL147" s="2"/>
      <c r="BM147" s="250"/>
      <c r="BN147" s="2"/>
      <c r="BO147" s="250"/>
      <c r="BP147" s="2"/>
      <c r="BQ147" s="250"/>
      <c r="BR147" s="2"/>
      <c r="BS147" s="250"/>
      <c r="BT147" s="2"/>
      <c r="BU147" s="250"/>
      <c r="BV147" s="2"/>
      <c r="BW147" s="250"/>
      <c r="BX147" s="2"/>
      <c r="BY147" s="250"/>
      <c r="BZ147" s="267" t="s">
        <v>584</v>
      </c>
      <c r="CA147" s="238">
        <v>7.9861111111111105E-2</v>
      </c>
      <c r="CB147" s="267" t="s">
        <v>450</v>
      </c>
      <c r="CC147" s="238">
        <v>6.5972222222222224E-2</v>
      </c>
      <c r="CD147" s="267" t="s">
        <v>712</v>
      </c>
      <c r="CE147" s="238">
        <v>2.0833333333333332E-2</v>
      </c>
      <c r="CF147" s="267" t="s">
        <v>601</v>
      </c>
      <c r="CG147" s="238">
        <v>0.11805555555555555</v>
      </c>
      <c r="CH147" s="2" t="s">
        <v>601</v>
      </c>
      <c r="CI147" s="250">
        <v>0.11805555555555555</v>
      </c>
      <c r="CJ147" s="267" t="s">
        <v>450</v>
      </c>
      <c r="CK147" s="238">
        <v>6.5972222222222224E-2</v>
      </c>
      <c r="CL147" s="2" t="s">
        <v>450</v>
      </c>
      <c r="CM147" s="250">
        <v>6.5972222222222224E-2</v>
      </c>
      <c r="CN147" s="251" t="str">
        <f t="shared" si="40"/>
        <v>SYD-MEL</v>
      </c>
      <c r="CO147" s="252">
        <f t="shared" si="41"/>
        <v>6.5972222222222224E-2</v>
      </c>
      <c r="CP147" s="2" t="s">
        <v>597</v>
      </c>
      <c r="CQ147" s="250">
        <v>7.9861111111111105E-2</v>
      </c>
      <c r="CR147" s="267" t="s">
        <v>586</v>
      </c>
      <c r="CS147" s="238">
        <v>0.10416666666666667</v>
      </c>
      <c r="CT147" s="2" t="s">
        <v>586</v>
      </c>
      <c r="CU147" s="250">
        <v>0.10416666666666667</v>
      </c>
      <c r="CV147" s="2" t="s">
        <v>597</v>
      </c>
      <c r="CW147" s="250">
        <v>7.9861111111111105E-2</v>
      </c>
      <c r="CX147" s="267" t="s">
        <v>597</v>
      </c>
      <c r="CY147" s="238">
        <v>7.9861111111111105E-2</v>
      </c>
      <c r="CZ147" s="267" t="s">
        <v>615</v>
      </c>
      <c r="DA147" s="238">
        <v>7.2916666666666671E-2</v>
      </c>
      <c r="DB147" s="2" t="s">
        <v>597</v>
      </c>
      <c r="DC147" s="250">
        <v>7.9861111111111105E-2</v>
      </c>
      <c r="DD147" s="267" t="s">
        <v>639</v>
      </c>
      <c r="DE147" s="238">
        <v>0.1701388888888889</v>
      </c>
      <c r="DF147" s="2" t="s">
        <v>614</v>
      </c>
      <c r="DG147" s="250">
        <v>4.8611111111111112E-2</v>
      </c>
      <c r="DH147" s="2" t="s">
        <v>466</v>
      </c>
      <c r="DI147" s="250">
        <v>6.25E-2</v>
      </c>
      <c r="DJ147" s="2" t="s">
        <v>466</v>
      </c>
      <c r="DK147" s="250">
        <v>6.25E-2</v>
      </c>
      <c r="DL147" s="350" t="s">
        <v>597</v>
      </c>
      <c r="DM147" s="351">
        <v>7.9861111111111105E-2</v>
      </c>
      <c r="DN147" s="348" t="s">
        <v>593</v>
      </c>
      <c r="DO147" s="349">
        <v>6.5972222222222224E-2</v>
      </c>
      <c r="DP147" s="251" t="str">
        <f t="shared" si="42"/>
        <v>PPP-BNE</v>
      </c>
      <c r="DQ147" s="252">
        <f t="shared" si="43"/>
        <v>6.5972222222222224E-2</v>
      </c>
      <c r="DR147" s="251" t="str">
        <f t="shared" si="44"/>
        <v>PPP-BNE</v>
      </c>
      <c r="DS147" s="252">
        <f t="shared" si="45"/>
        <v>6.5972222222222224E-2</v>
      </c>
      <c r="DT147" s="251" t="str">
        <f t="shared" si="46"/>
        <v>PPP-BNE</v>
      </c>
      <c r="DU147" s="252">
        <f t="shared" si="47"/>
        <v>6.5972222222222224E-2</v>
      </c>
      <c r="DV147" s="251" t="str">
        <f t="shared" si="48"/>
        <v>PPP-BNE</v>
      </c>
      <c r="DW147" s="252">
        <f t="shared" si="49"/>
        <v>6.5972222222222224E-2</v>
      </c>
      <c r="DX147" s="251" t="str">
        <f t="shared" si="50"/>
        <v>PPP-BNE</v>
      </c>
      <c r="DY147" s="252">
        <f t="shared" si="51"/>
        <v>6.5972222222222224E-2</v>
      </c>
      <c r="DZ147" s="251" t="str">
        <f t="shared" si="52"/>
        <v>PPP-BNE</v>
      </c>
      <c r="EA147" s="252">
        <f t="shared" si="53"/>
        <v>6.5972222222222224E-2</v>
      </c>
      <c r="EB147" s="251" t="str">
        <f t="shared" si="54"/>
        <v>PPP-BNE</v>
      </c>
      <c r="EC147" s="252">
        <f t="shared" si="55"/>
        <v>6.5972222222222224E-2</v>
      </c>
    </row>
    <row r="148" spans="37:133">
      <c r="AK148" s="3">
        <v>9.9305555555555605E-2</v>
      </c>
      <c r="AL148" s="3">
        <v>0.49652777777777801</v>
      </c>
      <c r="AM148" s="224">
        <v>9.9305555555555605E-2</v>
      </c>
      <c r="AN148" s="224">
        <v>0.49652777777777801</v>
      </c>
      <c r="AO148" s="72"/>
      <c r="AQ148" s="3">
        <v>0.55902777777777801</v>
      </c>
      <c r="AR148" s="3">
        <v>0.16180555555555501</v>
      </c>
      <c r="AT148" s="3">
        <v>0.12013888888889</v>
      </c>
      <c r="AU148" s="3">
        <v>9.9305555555555605E-2</v>
      </c>
      <c r="AV148" s="72"/>
      <c r="AW148" s="72"/>
      <c r="BH148" s="2"/>
      <c r="BI148" s="250"/>
      <c r="BJ148" s="2"/>
      <c r="BK148" s="250"/>
      <c r="BL148" s="2"/>
      <c r="BM148" s="250"/>
      <c r="BN148" s="2"/>
      <c r="BO148" s="250"/>
      <c r="BP148" s="2"/>
      <c r="BQ148" s="250"/>
      <c r="BR148" s="2"/>
      <c r="BS148" s="250"/>
      <c r="BT148" s="2"/>
      <c r="BU148" s="250"/>
      <c r="BV148" s="2"/>
      <c r="BW148" s="250"/>
      <c r="BX148" s="2"/>
      <c r="BY148" s="250"/>
      <c r="BZ148" s="267" t="s">
        <v>576</v>
      </c>
      <c r="CA148" s="238">
        <v>0.10416666666666667</v>
      </c>
      <c r="CB148" s="267" t="s">
        <v>639</v>
      </c>
      <c r="CC148" s="238">
        <v>0.1701388888888889</v>
      </c>
      <c r="CD148" s="267" t="s">
        <v>702</v>
      </c>
      <c r="CE148" s="238">
        <v>7.6388888888888895E-2</v>
      </c>
      <c r="CF148" s="267" t="s">
        <v>641</v>
      </c>
      <c r="CG148" s="238">
        <v>0.125</v>
      </c>
      <c r="CH148" s="2" t="s">
        <v>641</v>
      </c>
      <c r="CI148" s="250">
        <v>0.125</v>
      </c>
      <c r="CJ148" s="267" t="s">
        <v>639</v>
      </c>
      <c r="CK148" s="238">
        <v>0.1701388888888889</v>
      </c>
      <c r="CL148" s="2" t="s">
        <v>639</v>
      </c>
      <c r="CM148" s="250">
        <v>0.1701388888888889</v>
      </c>
      <c r="CN148" s="251" t="str">
        <f t="shared" si="40"/>
        <v>SYD-NAN</v>
      </c>
      <c r="CO148" s="252">
        <f t="shared" si="41"/>
        <v>0.1701388888888889</v>
      </c>
      <c r="CP148" s="2" t="s">
        <v>586</v>
      </c>
      <c r="CQ148" s="250">
        <v>0.10416666666666667</v>
      </c>
      <c r="CR148" s="267" t="s">
        <v>615</v>
      </c>
      <c r="CS148" s="238">
        <v>7.2916666666666671E-2</v>
      </c>
      <c r="CT148" s="2" t="s">
        <v>615</v>
      </c>
      <c r="CU148" s="250">
        <v>7.2916666666666671E-2</v>
      </c>
      <c r="CV148" s="2" t="s">
        <v>586</v>
      </c>
      <c r="CW148" s="250">
        <v>0.10416666666666667</v>
      </c>
      <c r="CX148" s="267" t="s">
        <v>586</v>
      </c>
      <c r="CY148" s="238">
        <v>0.10416666666666667</v>
      </c>
      <c r="CZ148" s="267" t="s">
        <v>590</v>
      </c>
      <c r="DA148" s="238">
        <v>6.5972222222222224E-2</v>
      </c>
      <c r="DB148" s="2" t="s">
        <v>586</v>
      </c>
      <c r="DC148" s="250">
        <v>0.1076388888888889</v>
      </c>
      <c r="DD148" s="267" t="s">
        <v>476</v>
      </c>
      <c r="DE148" s="238">
        <v>5.5555555555555552E-2</v>
      </c>
      <c r="DF148" s="2" t="s">
        <v>459</v>
      </c>
      <c r="DG148" s="250">
        <v>9.0277777777777776E-2</v>
      </c>
      <c r="DH148" s="2" t="s">
        <v>474</v>
      </c>
      <c r="DI148" s="250">
        <v>5.2083333333333336E-2</v>
      </c>
      <c r="DJ148" s="2" t="s">
        <v>474</v>
      </c>
      <c r="DK148" s="250">
        <v>5.2083333333333336E-2</v>
      </c>
      <c r="DL148" s="350" t="s">
        <v>586</v>
      </c>
      <c r="DM148" s="351">
        <v>0.1076388888888889</v>
      </c>
      <c r="DN148" s="348" t="s">
        <v>614</v>
      </c>
      <c r="DO148" s="349">
        <v>4.8611111111111112E-2</v>
      </c>
      <c r="DP148" s="251" t="str">
        <f t="shared" si="42"/>
        <v>ROK-BNE</v>
      </c>
      <c r="DQ148" s="252">
        <f t="shared" si="43"/>
        <v>4.8611111111111112E-2</v>
      </c>
      <c r="DR148" s="251" t="str">
        <f t="shared" si="44"/>
        <v>ROK-BNE</v>
      </c>
      <c r="DS148" s="252">
        <f t="shared" si="45"/>
        <v>4.8611111111111112E-2</v>
      </c>
      <c r="DT148" s="251" t="str">
        <f t="shared" si="46"/>
        <v>ROK-BNE</v>
      </c>
      <c r="DU148" s="252">
        <f t="shared" si="47"/>
        <v>4.8611111111111112E-2</v>
      </c>
      <c r="DV148" s="251" t="str">
        <f t="shared" si="48"/>
        <v>ROK-BNE</v>
      </c>
      <c r="DW148" s="252">
        <f t="shared" si="49"/>
        <v>4.8611111111111112E-2</v>
      </c>
      <c r="DX148" s="251" t="str">
        <f t="shared" si="50"/>
        <v>ROK-BNE</v>
      </c>
      <c r="DY148" s="252">
        <f t="shared" si="51"/>
        <v>4.8611111111111112E-2</v>
      </c>
      <c r="DZ148" s="251" t="str">
        <f t="shared" si="52"/>
        <v>ROK-BNE</v>
      </c>
      <c r="EA148" s="252">
        <f t="shared" si="53"/>
        <v>4.8611111111111112E-2</v>
      </c>
      <c r="EB148" s="251" t="str">
        <f t="shared" si="54"/>
        <v>ROK-BNE</v>
      </c>
      <c r="EC148" s="252">
        <f t="shared" si="55"/>
        <v>4.8611111111111112E-2</v>
      </c>
    </row>
    <row r="149" spans="37:133">
      <c r="AK149" s="3">
        <v>0.1</v>
      </c>
      <c r="AL149" s="3">
        <v>0.5</v>
      </c>
      <c r="AM149" s="224">
        <v>0.1</v>
      </c>
      <c r="AN149" s="224">
        <v>0.5</v>
      </c>
      <c r="AO149" s="72"/>
      <c r="AQ149" s="3">
        <v>0.5625</v>
      </c>
      <c r="AR149" s="3">
        <v>0.16250000000000001</v>
      </c>
      <c r="AT149" s="3">
        <v>0.120833333333334</v>
      </c>
      <c r="AU149" s="3">
        <v>0.1</v>
      </c>
      <c r="AV149" s="72"/>
      <c r="AW149" s="72"/>
      <c r="BH149" s="2"/>
      <c r="BI149" s="250"/>
      <c r="BJ149" s="2"/>
      <c r="BK149" s="250"/>
      <c r="BL149" s="2"/>
      <c r="BM149" s="250"/>
      <c r="BN149" s="2"/>
      <c r="BO149" s="250"/>
      <c r="BP149" s="2"/>
      <c r="BQ149" s="250"/>
      <c r="BR149" s="2"/>
      <c r="BS149" s="250"/>
      <c r="BT149" s="2"/>
      <c r="BU149" s="250"/>
      <c r="BV149" s="2"/>
      <c r="BW149" s="250"/>
      <c r="BX149" s="2"/>
      <c r="BY149" s="250"/>
      <c r="BZ149" s="267" t="s">
        <v>667</v>
      </c>
      <c r="CA149" s="238">
        <v>0.12152777777777778</v>
      </c>
      <c r="CB149" s="267" t="s">
        <v>476</v>
      </c>
      <c r="CC149" s="238">
        <v>5.5555555555555552E-2</v>
      </c>
      <c r="CD149" s="267" t="s">
        <v>610</v>
      </c>
      <c r="CE149" s="238">
        <v>7.6388888888888895E-2</v>
      </c>
      <c r="CF149" s="267" t="s">
        <v>584</v>
      </c>
      <c r="CG149" s="238">
        <v>7.9861111111111105E-2</v>
      </c>
      <c r="CH149" s="2" t="s">
        <v>584</v>
      </c>
      <c r="CI149" s="250">
        <v>7.9861111111111105E-2</v>
      </c>
      <c r="CJ149" s="267" t="s">
        <v>476</v>
      </c>
      <c r="CK149" s="238">
        <v>5.5555555555555552E-2</v>
      </c>
      <c r="CL149" s="2" t="s">
        <v>476</v>
      </c>
      <c r="CM149" s="250">
        <v>5.5555555555555552E-2</v>
      </c>
      <c r="CN149" s="251" t="str">
        <f t="shared" si="40"/>
        <v>SYD-OOL</v>
      </c>
      <c r="CO149" s="252">
        <f t="shared" si="41"/>
        <v>5.5555555555555552E-2</v>
      </c>
      <c r="CP149" s="2" t="s">
        <v>615</v>
      </c>
      <c r="CQ149" s="250">
        <v>7.2916666666666671E-2</v>
      </c>
      <c r="CR149" s="267" t="s">
        <v>590</v>
      </c>
      <c r="CS149" s="238">
        <v>6.5972222222222224E-2</v>
      </c>
      <c r="CT149" s="2" t="s">
        <v>590</v>
      </c>
      <c r="CU149" s="250">
        <v>6.5972222222222224E-2</v>
      </c>
      <c r="CV149" s="2" t="s">
        <v>615</v>
      </c>
      <c r="CW149" s="250">
        <v>7.2916666666666671E-2</v>
      </c>
      <c r="CX149" s="267" t="s">
        <v>615</v>
      </c>
      <c r="CY149" s="238">
        <v>7.2916666666666671E-2</v>
      </c>
      <c r="CZ149" s="267" t="s">
        <v>450</v>
      </c>
      <c r="DA149" s="238">
        <v>6.5972222222222224E-2</v>
      </c>
      <c r="DB149" s="2" t="s">
        <v>615</v>
      </c>
      <c r="DC149" s="250">
        <v>7.6388888888888895E-2</v>
      </c>
      <c r="DD149" s="267" t="s">
        <v>577</v>
      </c>
      <c r="DE149" s="238">
        <v>0.21875</v>
      </c>
      <c r="DF149" s="2" t="s">
        <v>466</v>
      </c>
      <c r="DG149" s="250">
        <v>6.25E-2</v>
      </c>
      <c r="DH149" s="2" t="s">
        <v>446</v>
      </c>
      <c r="DI149" s="250">
        <v>0.13541666666666666</v>
      </c>
      <c r="DJ149" s="2" t="s">
        <v>446</v>
      </c>
      <c r="DK149" s="250">
        <v>0.13541666666666666</v>
      </c>
      <c r="DL149" s="350" t="s">
        <v>615</v>
      </c>
      <c r="DM149" s="351">
        <v>7.6388888888888895E-2</v>
      </c>
      <c r="DN149" s="348" t="s">
        <v>459</v>
      </c>
      <c r="DO149" s="349">
        <v>9.0277777777777776E-2</v>
      </c>
      <c r="DP149" s="251" t="str">
        <f t="shared" si="42"/>
        <v>SYD-ADL</v>
      </c>
      <c r="DQ149" s="252">
        <f t="shared" si="43"/>
        <v>9.0277777777777776E-2</v>
      </c>
      <c r="DR149" s="251" t="str">
        <f t="shared" si="44"/>
        <v>SYD-ADL</v>
      </c>
      <c r="DS149" s="252">
        <f t="shared" si="45"/>
        <v>9.0277777777777776E-2</v>
      </c>
      <c r="DT149" s="251" t="str">
        <f t="shared" si="46"/>
        <v>SYD-ADL</v>
      </c>
      <c r="DU149" s="252">
        <f t="shared" si="47"/>
        <v>9.0277777777777776E-2</v>
      </c>
      <c r="DV149" s="251" t="str">
        <f t="shared" si="48"/>
        <v>SYD-ADL</v>
      </c>
      <c r="DW149" s="252">
        <f t="shared" si="49"/>
        <v>9.0277777777777776E-2</v>
      </c>
      <c r="DX149" s="251" t="str">
        <f t="shared" si="50"/>
        <v>SYD-ADL</v>
      </c>
      <c r="DY149" s="252">
        <f t="shared" si="51"/>
        <v>9.0277777777777776E-2</v>
      </c>
      <c r="DZ149" s="251" t="str">
        <f t="shared" si="52"/>
        <v>SYD-ADL</v>
      </c>
      <c r="EA149" s="252">
        <f t="shared" si="53"/>
        <v>9.0277777777777776E-2</v>
      </c>
      <c r="EB149" s="251" t="str">
        <f t="shared" si="54"/>
        <v>SYD-ADL</v>
      </c>
      <c r="EC149" s="252">
        <f t="shared" si="55"/>
        <v>9.0277777777777776E-2</v>
      </c>
    </row>
    <row r="150" spans="37:133">
      <c r="AK150" s="3">
        <v>0.100694444444444</v>
      </c>
      <c r="AL150" s="3">
        <v>0.50347222222222199</v>
      </c>
      <c r="AM150" s="224">
        <v>0.100694444444444</v>
      </c>
      <c r="AN150" s="224">
        <v>0.50347222222222199</v>
      </c>
      <c r="AO150" s="72"/>
      <c r="AQ150" s="3">
        <v>0.56597222222222199</v>
      </c>
      <c r="AR150" s="3">
        <v>0.163194444444444</v>
      </c>
      <c r="AT150" s="3">
        <v>0.121527777777778</v>
      </c>
      <c r="AU150" s="3">
        <v>0.100694444444444</v>
      </c>
      <c r="AV150" s="72"/>
      <c r="AW150" s="72"/>
      <c r="BH150" s="2"/>
      <c r="BI150" s="250"/>
      <c r="BJ150" s="2"/>
      <c r="BK150" s="250"/>
      <c r="BL150" s="2"/>
      <c r="BM150" s="250"/>
      <c r="BN150" s="2"/>
      <c r="BO150" s="250"/>
      <c r="BP150" s="2"/>
      <c r="BQ150" s="250"/>
      <c r="BR150" s="2"/>
      <c r="BS150" s="250"/>
      <c r="BT150" s="2"/>
      <c r="BU150" s="250"/>
      <c r="BV150" s="2"/>
      <c r="BW150" s="250"/>
      <c r="BX150" s="2"/>
      <c r="BY150" s="250"/>
      <c r="BZ150" s="267" t="s">
        <v>650</v>
      </c>
      <c r="CA150" s="238">
        <v>8.3333333333333329E-2</v>
      </c>
      <c r="CB150" s="267" t="s">
        <v>577</v>
      </c>
      <c r="CC150" s="238">
        <v>0.21875</v>
      </c>
      <c r="CD150" s="267" t="s">
        <v>606</v>
      </c>
      <c r="CE150" s="238">
        <v>0.16319444444444445</v>
      </c>
      <c r="CF150" s="267" t="s">
        <v>658</v>
      </c>
      <c r="CG150" s="238">
        <v>0.12847222222222221</v>
      </c>
      <c r="CH150" s="2" t="s">
        <v>576</v>
      </c>
      <c r="CI150" s="250">
        <v>0.10416666666666667</v>
      </c>
      <c r="CJ150" s="267" t="s">
        <v>577</v>
      </c>
      <c r="CK150" s="238">
        <v>0.21875</v>
      </c>
      <c r="CL150" s="2" t="s">
        <v>577</v>
      </c>
      <c r="CM150" s="250">
        <v>0.21527777777777779</v>
      </c>
      <c r="CN150" s="251" t="str">
        <f t="shared" si="40"/>
        <v>SYD-PER</v>
      </c>
      <c r="CO150" s="252">
        <f t="shared" si="41"/>
        <v>0.21527777777777779</v>
      </c>
      <c r="CP150" s="2" t="s">
        <v>590</v>
      </c>
      <c r="CQ150" s="250">
        <v>6.5972222222222224E-2</v>
      </c>
      <c r="CR150" s="267" t="s">
        <v>450</v>
      </c>
      <c r="CS150" s="238">
        <v>6.5972222222222224E-2</v>
      </c>
      <c r="CT150" s="2" t="s">
        <v>450</v>
      </c>
      <c r="CU150" s="250">
        <v>6.5972222222222224E-2</v>
      </c>
      <c r="CV150" s="2" t="s">
        <v>590</v>
      </c>
      <c r="CW150" s="250">
        <v>6.5972222222222224E-2</v>
      </c>
      <c r="CX150" s="267" t="s">
        <v>590</v>
      </c>
      <c r="CY150" s="238">
        <v>6.5972222222222224E-2</v>
      </c>
      <c r="CZ150" s="267" t="s">
        <v>639</v>
      </c>
      <c r="DA150" s="238">
        <v>0.1701388888888889</v>
      </c>
      <c r="DB150" s="2" t="s">
        <v>590</v>
      </c>
      <c r="DC150" s="250">
        <v>6.5972222222222224E-2</v>
      </c>
      <c r="DD150" s="267" t="s">
        <v>641</v>
      </c>
      <c r="DE150" s="238">
        <v>0.125</v>
      </c>
      <c r="DF150" s="2" t="s">
        <v>474</v>
      </c>
      <c r="DG150" s="250">
        <v>5.2083333333333336E-2</v>
      </c>
      <c r="DH150" s="2" t="s">
        <v>637</v>
      </c>
      <c r="DI150" s="250">
        <v>0.28125</v>
      </c>
      <c r="DJ150" s="2" t="s">
        <v>637</v>
      </c>
      <c r="DK150" s="250">
        <v>0.28125</v>
      </c>
      <c r="DL150" s="350" t="s">
        <v>590</v>
      </c>
      <c r="DM150" s="351">
        <v>6.5972222222222224E-2</v>
      </c>
      <c r="DN150" s="348" t="s">
        <v>466</v>
      </c>
      <c r="DO150" s="349">
        <v>6.25E-2</v>
      </c>
      <c r="DP150" s="251" t="str">
        <f t="shared" si="42"/>
        <v>SYD-BNE</v>
      </c>
      <c r="DQ150" s="252">
        <f t="shared" si="43"/>
        <v>6.25E-2</v>
      </c>
      <c r="DR150" s="251" t="str">
        <f t="shared" si="44"/>
        <v>SYD-BNE</v>
      </c>
      <c r="DS150" s="252">
        <f t="shared" si="45"/>
        <v>6.25E-2</v>
      </c>
      <c r="DT150" s="251" t="str">
        <f t="shared" si="46"/>
        <v>SYD-BNE</v>
      </c>
      <c r="DU150" s="252">
        <f t="shared" si="47"/>
        <v>6.25E-2</v>
      </c>
      <c r="DV150" s="251" t="str">
        <f t="shared" si="48"/>
        <v>SYD-BNE</v>
      </c>
      <c r="DW150" s="252">
        <f t="shared" si="49"/>
        <v>6.25E-2</v>
      </c>
      <c r="DX150" s="251" t="str">
        <f t="shared" si="50"/>
        <v>SYD-BNE</v>
      </c>
      <c r="DY150" s="252">
        <f t="shared" si="51"/>
        <v>6.25E-2</v>
      </c>
      <c r="DZ150" s="251" t="str">
        <f t="shared" si="52"/>
        <v>SYD-BNE</v>
      </c>
      <c r="EA150" s="252">
        <f t="shared" si="53"/>
        <v>6.25E-2</v>
      </c>
      <c r="EB150" s="251" t="str">
        <f t="shared" si="54"/>
        <v>SYD-BNE</v>
      </c>
      <c r="EC150" s="252">
        <f t="shared" si="55"/>
        <v>6.25E-2</v>
      </c>
    </row>
    <row r="151" spans="37:133">
      <c r="AK151" s="3">
        <v>0.101388888888889</v>
      </c>
      <c r="AL151" s="3">
        <v>0.50694444444444398</v>
      </c>
      <c r="AM151" s="224">
        <v>0.101388888888889</v>
      </c>
      <c r="AN151" s="224">
        <v>0.50694444444444398</v>
      </c>
      <c r="AO151" s="72"/>
      <c r="AQ151" s="3">
        <v>0.56944444444444497</v>
      </c>
      <c r="AR151" s="3">
        <v>0.163888888888889</v>
      </c>
      <c r="AT151" s="3">
        <v>0.122222222222223</v>
      </c>
      <c r="AU151" s="3">
        <v>0.101388888888889</v>
      </c>
      <c r="AV151" s="72"/>
      <c r="AW151" s="72"/>
      <c r="BH151" s="2"/>
      <c r="BI151" s="250"/>
      <c r="BJ151" s="2"/>
      <c r="BK151" s="250"/>
      <c r="BL151" s="2"/>
      <c r="BM151" s="250"/>
      <c r="BN151" s="2"/>
      <c r="BO151" s="250"/>
      <c r="BP151" s="2"/>
      <c r="BQ151" s="250"/>
      <c r="BR151" s="2"/>
      <c r="BS151" s="250"/>
      <c r="BT151" s="2"/>
      <c r="BU151" s="250"/>
      <c r="BV151" s="2"/>
      <c r="BW151" s="250"/>
      <c r="BX151" s="2"/>
      <c r="BY151" s="250"/>
      <c r="BZ151" s="267" t="s">
        <v>610</v>
      </c>
      <c r="CA151" s="238">
        <v>7.2916666666666671E-2</v>
      </c>
      <c r="CB151" s="267" t="s">
        <v>601</v>
      </c>
      <c r="CC151" s="238">
        <v>0.11805555555555555</v>
      </c>
      <c r="CD151" s="267"/>
      <c r="CE151" s="238"/>
      <c r="CF151" s="267" t="s">
        <v>576</v>
      </c>
      <c r="CG151" s="238">
        <v>0.10416666666666667</v>
      </c>
      <c r="CH151" s="2" t="s">
        <v>667</v>
      </c>
      <c r="CI151" s="250">
        <v>0.13194444444444445</v>
      </c>
      <c r="CJ151" s="267" t="s">
        <v>641</v>
      </c>
      <c r="CK151" s="238">
        <v>0.125</v>
      </c>
      <c r="CL151" s="2" t="s">
        <v>641</v>
      </c>
      <c r="CM151" s="250">
        <v>0.125</v>
      </c>
      <c r="CN151" s="251" t="str">
        <f t="shared" si="40"/>
        <v>SYD-ZQN</v>
      </c>
      <c r="CO151" s="252">
        <f t="shared" si="41"/>
        <v>0.125</v>
      </c>
      <c r="CP151" s="2" t="s">
        <v>450</v>
      </c>
      <c r="CQ151" s="250">
        <v>6.5972222222222224E-2</v>
      </c>
      <c r="CR151" s="267" t="s">
        <v>639</v>
      </c>
      <c r="CS151" s="238">
        <v>0.17708333333333334</v>
      </c>
      <c r="CT151" s="2" t="s">
        <v>639</v>
      </c>
      <c r="CU151" s="250">
        <v>0.17708333333333334</v>
      </c>
      <c r="CV151" s="2" t="s">
        <v>450</v>
      </c>
      <c r="CW151" s="250">
        <v>6.5972222222222224E-2</v>
      </c>
      <c r="CX151" s="267" t="s">
        <v>450</v>
      </c>
      <c r="CY151" s="238">
        <v>6.5972222222222224E-2</v>
      </c>
      <c r="CZ151" s="267" t="s">
        <v>476</v>
      </c>
      <c r="DA151" s="238">
        <v>5.5555555555555552E-2</v>
      </c>
      <c r="DB151" s="2" t="s">
        <v>450</v>
      </c>
      <c r="DC151" s="250">
        <v>6.5972222222222224E-2</v>
      </c>
      <c r="DD151" s="267" t="s">
        <v>584</v>
      </c>
      <c r="DE151" s="238">
        <v>7.9861111111111105E-2</v>
      </c>
      <c r="DF151" s="2" t="s">
        <v>446</v>
      </c>
      <c r="DG151" s="250">
        <v>0.13541666666666666</v>
      </c>
      <c r="DH151" s="2" t="s">
        <v>597</v>
      </c>
      <c r="DI151" s="250">
        <v>7.9861111111111105E-2</v>
      </c>
      <c r="DJ151" s="2" t="s">
        <v>597</v>
      </c>
      <c r="DK151" s="250">
        <v>7.9861111111111105E-2</v>
      </c>
      <c r="DL151" s="350" t="s">
        <v>450</v>
      </c>
      <c r="DM151" s="351">
        <v>6.5972222222222224E-2</v>
      </c>
      <c r="DN151" s="348" t="s">
        <v>474</v>
      </c>
      <c r="DO151" s="349">
        <v>5.2083333333333336E-2</v>
      </c>
      <c r="DP151" s="251" t="str">
        <f t="shared" si="42"/>
        <v>SYD-BNK</v>
      </c>
      <c r="DQ151" s="252">
        <f t="shared" si="43"/>
        <v>5.2083333333333336E-2</v>
      </c>
      <c r="DR151" s="251" t="str">
        <f t="shared" si="44"/>
        <v>SYD-BNK</v>
      </c>
      <c r="DS151" s="252">
        <f t="shared" si="45"/>
        <v>5.2083333333333336E-2</v>
      </c>
      <c r="DT151" s="251" t="str">
        <f t="shared" si="46"/>
        <v>SYD-BNK</v>
      </c>
      <c r="DU151" s="252">
        <f t="shared" si="47"/>
        <v>5.2083333333333336E-2</v>
      </c>
      <c r="DV151" s="251" t="str">
        <f t="shared" si="48"/>
        <v>SYD-BNK</v>
      </c>
      <c r="DW151" s="252">
        <f t="shared" si="49"/>
        <v>5.2083333333333336E-2</v>
      </c>
      <c r="DX151" s="251" t="str">
        <f t="shared" si="50"/>
        <v>SYD-BNK</v>
      </c>
      <c r="DY151" s="252">
        <f t="shared" si="51"/>
        <v>5.2083333333333336E-2</v>
      </c>
      <c r="DZ151" s="251" t="str">
        <f t="shared" si="52"/>
        <v>SYD-BNK</v>
      </c>
      <c r="EA151" s="252">
        <f t="shared" si="53"/>
        <v>5.2083333333333336E-2</v>
      </c>
      <c r="EB151" s="251" t="str">
        <f t="shared" si="54"/>
        <v>SYD-BNK</v>
      </c>
      <c r="EC151" s="252">
        <f t="shared" si="55"/>
        <v>5.2083333333333336E-2</v>
      </c>
    </row>
    <row r="152" spans="37:133">
      <c r="AK152" s="3">
        <v>0.102083333333333</v>
      </c>
      <c r="AL152" s="3">
        <v>0.51041666666666696</v>
      </c>
      <c r="AM152" s="224">
        <v>0.102083333333333</v>
      </c>
      <c r="AN152" s="224">
        <v>0.51041666666666696</v>
      </c>
      <c r="AO152" s="72"/>
      <c r="AQ152" s="3">
        <v>0.57291666666666696</v>
      </c>
      <c r="AR152" s="3">
        <v>0.164583333333333</v>
      </c>
      <c r="AT152" s="3">
        <v>0.12291666666666699</v>
      </c>
      <c r="AU152" s="3">
        <v>0.102083333333333</v>
      </c>
      <c r="AV152" s="72"/>
      <c r="AW152" s="72"/>
      <c r="BH152" s="2"/>
      <c r="BI152" s="250"/>
      <c r="BJ152" s="2"/>
      <c r="BK152" s="250"/>
      <c r="BL152" s="2"/>
      <c r="BM152" s="250"/>
      <c r="BN152" s="2"/>
      <c r="BO152" s="250"/>
      <c r="BP152" s="2"/>
      <c r="BQ152" s="250"/>
      <c r="BR152" s="2"/>
      <c r="BS152" s="250"/>
      <c r="BT152" s="2"/>
      <c r="BU152" s="250"/>
      <c r="BV152" s="2"/>
      <c r="BW152" s="250"/>
      <c r="BX152" s="2"/>
      <c r="BY152" s="250"/>
      <c r="BZ152" s="267" t="s">
        <v>606</v>
      </c>
      <c r="CA152" s="238">
        <v>0.15625</v>
      </c>
      <c r="CB152" s="267" t="s">
        <v>641</v>
      </c>
      <c r="CC152" s="238">
        <v>0.125</v>
      </c>
      <c r="CD152" s="267"/>
      <c r="CE152" s="238"/>
      <c r="CF152" s="267" t="s">
        <v>667</v>
      </c>
      <c r="CG152" s="238">
        <v>0.13194444444444445</v>
      </c>
      <c r="CH152" s="2" t="s">
        <v>700</v>
      </c>
      <c r="CI152" s="250">
        <v>5.2083333333333336E-2</v>
      </c>
      <c r="CJ152" s="267" t="s">
        <v>584</v>
      </c>
      <c r="CK152" s="238">
        <v>7.9861111111111105E-2</v>
      </c>
      <c r="CL152" s="2" t="s">
        <v>584</v>
      </c>
      <c r="CM152" s="250">
        <v>7.9861111111111105E-2</v>
      </c>
      <c r="CN152" s="251" t="str">
        <f t="shared" si="40"/>
        <v>TSV-BNE</v>
      </c>
      <c r="CO152" s="252">
        <f t="shared" si="41"/>
        <v>7.9861111111111105E-2</v>
      </c>
      <c r="CP152" s="2" t="s">
        <v>639</v>
      </c>
      <c r="CQ152" s="250">
        <v>0.17708333333333334</v>
      </c>
      <c r="CR152" s="267" t="s">
        <v>476</v>
      </c>
      <c r="CS152" s="238">
        <v>5.5555555555555552E-2</v>
      </c>
      <c r="CT152" s="2" t="s">
        <v>476</v>
      </c>
      <c r="CU152" s="250">
        <v>5.5555555555555552E-2</v>
      </c>
      <c r="CV152" s="2" t="s">
        <v>639</v>
      </c>
      <c r="CW152" s="250">
        <v>0.17708333333333334</v>
      </c>
      <c r="CX152" s="267" t="s">
        <v>639</v>
      </c>
      <c r="CY152" s="238">
        <v>0.17708333333333334</v>
      </c>
      <c r="CZ152" s="267" t="s">
        <v>577</v>
      </c>
      <c r="DA152" s="238">
        <v>0.21180555555555555</v>
      </c>
      <c r="DB152" s="2" t="s">
        <v>639</v>
      </c>
      <c r="DC152" s="250">
        <v>0.1701388888888889</v>
      </c>
      <c r="DD152" s="267" t="s">
        <v>667</v>
      </c>
      <c r="DE152" s="238">
        <v>0.13194444444444445</v>
      </c>
      <c r="DF152" s="2" t="s">
        <v>637</v>
      </c>
      <c r="DG152" s="250">
        <v>0.28125</v>
      </c>
      <c r="DH152" s="2" t="s">
        <v>586</v>
      </c>
      <c r="DI152" s="250">
        <v>0.1076388888888889</v>
      </c>
      <c r="DJ152" s="2" t="s">
        <v>586</v>
      </c>
      <c r="DK152" s="250">
        <v>0.1076388888888889</v>
      </c>
      <c r="DL152" s="350" t="s">
        <v>639</v>
      </c>
      <c r="DM152" s="351">
        <v>0.1701388888888889</v>
      </c>
      <c r="DN152" s="348" t="s">
        <v>446</v>
      </c>
      <c r="DO152" s="349">
        <v>0.13541666666666666</v>
      </c>
      <c r="DP152" s="251" t="str">
        <f t="shared" si="42"/>
        <v>SYD-CNS</v>
      </c>
      <c r="DQ152" s="252">
        <f t="shared" si="43"/>
        <v>0.13541666666666666</v>
      </c>
      <c r="DR152" s="251" t="str">
        <f t="shared" si="44"/>
        <v>SYD-CNS</v>
      </c>
      <c r="DS152" s="252">
        <f t="shared" si="45"/>
        <v>0.13541666666666666</v>
      </c>
      <c r="DT152" s="251" t="str">
        <f t="shared" si="46"/>
        <v>SYD-CNS</v>
      </c>
      <c r="DU152" s="252">
        <f t="shared" si="47"/>
        <v>0.13541666666666666</v>
      </c>
      <c r="DV152" s="251" t="str">
        <f t="shared" si="48"/>
        <v>SYD-CNS</v>
      </c>
      <c r="DW152" s="252">
        <f t="shared" si="49"/>
        <v>0.13541666666666666</v>
      </c>
      <c r="DX152" s="251" t="str">
        <f t="shared" si="50"/>
        <v>SYD-CNS</v>
      </c>
      <c r="DY152" s="252">
        <f t="shared" si="51"/>
        <v>0.13541666666666666</v>
      </c>
      <c r="DZ152" s="251" t="str">
        <f t="shared" si="52"/>
        <v>SYD-CNS</v>
      </c>
      <c r="EA152" s="252">
        <f t="shared" si="53"/>
        <v>0.13541666666666666</v>
      </c>
      <c r="EB152" s="251" t="str">
        <f t="shared" si="54"/>
        <v>SYD-CNS</v>
      </c>
      <c r="EC152" s="252">
        <f t="shared" si="55"/>
        <v>0.13541666666666666</v>
      </c>
    </row>
    <row r="153" spans="37:133">
      <c r="AK153" s="3">
        <v>0.102777777777778</v>
      </c>
      <c r="AL153" s="3">
        <v>0.51388888888888895</v>
      </c>
      <c r="AM153" s="224">
        <v>0.102777777777778</v>
      </c>
      <c r="AN153" s="224">
        <v>0.51388888888888895</v>
      </c>
      <c r="AO153" s="72"/>
      <c r="AQ153" s="3">
        <v>0.57638888888888895</v>
      </c>
      <c r="AR153" s="3">
        <v>0.165277777777777</v>
      </c>
      <c r="AT153" s="3">
        <v>0.12361111111111101</v>
      </c>
      <c r="AU153" s="3">
        <v>0.102777777777778</v>
      </c>
      <c r="AV153" s="72"/>
      <c r="AW153" s="72"/>
      <c r="BH153" s="2"/>
      <c r="BI153" s="250"/>
      <c r="BJ153" s="2"/>
      <c r="BK153" s="250"/>
      <c r="BL153" s="2"/>
      <c r="BM153" s="250"/>
      <c r="BN153" s="2"/>
      <c r="BO153" s="250"/>
      <c r="BP153" s="2"/>
      <c r="BQ153" s="250"/>
      <c r="BR153" s="2"/>
      <c r="BS153" s="250"/>
      <c r="BT153" s="2"/>
      <c r="BU153" s="250"/>
      <c r="BV153" s="2"/>
      <c r="BW153" s="250"/>
      <c r="BX153" s="2"/>
      <c r="BY153" s="250"/>
      <c r="BZ153" s="267" t="s">
        <v>620</v>
      </c>
      <c r="CA153" s="238">
        <v>0.14930555555555555</v>
      </c>
      <c r="CB153" s="267" t="s">
        <v>584</v>
      </c>
      <c r="CC153" s="238">
        <v>7.9861111111111105E-2</v>
      </c>
      <c r="CD153" s="267"/>
      <c r="CE153" s="238"/>
      <c r="CF153" s="267" t="s">
        <v>700</v>
      </c>
      <c r="CG153" s="238">
        <v>5.2083333333333336E-2</v>
      </c>
      <c r="CH153" s="2" t="s">
        <v>712</v>
      </c>
      <c r="CI153" s="250">
        <v>2.0833333333333332E-2</v>
      </c>
      <c r="CJ153" s="267" t="s">
        <v>667</v>
      </c>
      <c r="CK153" s="238">
        <v>0.13194444444444445</v>
      </c>
      <c r="CL153" s="2" t="s">
        <v>667</v>
      </c>
      <c r="CM153" s="250">
        <v>0.13194444444444445</v>
      </c>
      <c r="CN153" s="251" t="str">
        <f t="shared" si="40"/>
        <v>VLI-BNE</v>
      </c>
      <c r="CO153" s="252">
        <f t="shared" si="41"/>
        <v>0.13194444444444445</v>
      </c>
      <c r="CP153" s="2" t="s">
        <v>476</v>
      </c>
      <c r="CQ153" s="250">
        <v>5.5555555555555552E-2</v>
      </c>
      <c r="CR153" s="267" t="s">
        <v>577</v>
      </c>
      <c r="CS153" s="238">
        <v>0.21180555555555555</v>
      </c>
      <c r="CT153" s="2" t="s">
        <v>577</v>
      </c>
      <c r="CU153" s="250">
        <v>0.21180555555555555</v>
      </c>
      <c r="CV153" s="2" t="s">
        <v>826</v>
      </c>
      <c r="CW153" s="250">
        <v>3.125E-2</v>
      </c>
      <c r="CX153" s="267" t="s">
        <v>826</v>
      </c>
      <c r="CY153" s="238">
        <v>3.125E-2</v>
      </c>
      <c r="CZ153" s="267" t="s">
        <v>584</v>
      </c>
      <c r="DA153" s="238">
        <v>7.9861111111111105E-2</v>
      </c>
      <c r="DB153" s="2" t="s">
        <v>476</v>
      </c>
      <c r="DC153" s="250">
        <v>5.5555555555555552E-2</v>
      </c>
      <c r="DD153" s="267" t="s">
        <v>650</v>
      </c>
      <c r="DE153" s="238">
        <v>8.3333333333333329E-2</v>
      </c>
      <c r="DF153" s="2" t="s">
        <v>597</v>
      </c>
      <c r="DG153" s="250">
        <v>7.9861111111111105E-2</v>
      </c>
      <c r="DH153" s="2" t="s">
        <v>615</v>
      </c>
      <c r="DI153" s="250">
        <v>7.6388888888888895E-2</v>
      </c>
      <c r="DJ153" s="2" t="s">
        <v>615</v>
      </c>
      <c r="DK153" s="250">
        <v>7.6388888888888895E-2</v>
      </c>
      <c r="DL153" s="350" t="s">
        <v>476</v>
      </c>
      <c r="DM153" s="351">
        <v>5.5555555555555552E-2</v>
      </c>
      <c r="DN153" s="348" t="s">
        <v>637</v>
      </c>
      <c r="DO153" s="349">
        <v>0.28125</v>
      </c>
      <c r="DP153" s="251" t="str">
        <f t="shared" si="42"/>
        <v>SYD-DPS</v>
      </c>
      <c r="DQ153" s="252">
        <f t="shared" si="43"/>
        <v>0.28125</v>
      </c>
      <c r="DR153" s="251" t="str">
        <f t="shared" si="44"/>
        <v>SYD-DPS</v>
      </c>
      <c r="DS153" s="252">
        <f t="shared" si="45"/>
        <v>0.28125</v>
      </c>
      <c r="DT153" s="251" t="str">
        <f t="shared" si="46"/>
        <v>SYD-DPS</v>
      </c>
      <c r="DU153" s="252">
        <f t="shared" si="47"/>
        <v>0.28125</v>
      </c>
      <c r="DV153" s="251" t="str">
        <f t="shared" si="48"/>
        <v>SYD-DPS</v>
      </c>
      <c r="DW153" s="252">
        <f t="shared" si="49"/>
        <v>0.28125</v>
      </c>
      <c r="DX153" s="251" t="str">
        <f t="shared" si="50"/>
        <v>SYD-DPS</v>
      </c>
      <c r="DY153" s="252">
        <f t="shared" si="51"/>
        <v>0.28125</v>
      </c>
      <c r="DZ153" s="251" t="str">
        <f t="shared" si="52"/>
        <v>SYD-DPS</v>
      </c>
      <c r="EA153" s="252">
        <f t="shared" si="53"/>
        <v>0.28125</v>
      </c>
      <c r="EB153" s="251" t="str">
        <f t="shared" si="54"/>
        <v>SYD-DPS</v>
      </c>
      <c r="EC153" s="252">
        <f t="shared" si="55"/>
        <v>0.28125</v>
      </c>
    </row>
    <row r="154" spans="37:133">
      <c r="AK154" s="3">
        <v>0.10347222222222199</v>
      </c>
      <c r="AL154" s="3">
        <v>0.51736111111111105</v>
      </c>
      <c r="AM154" s="224">
        <v>0.10347222222222199</v>
      </c>
      <c r="AN154" s="224">
        <v>0.51736111111111105</v>
      </c>
      <c r="AO154" s="72"/>
      <c r="AQ154" s="3">
        <v>0.57986111111111105</v>
      </c>
      <c r="AR154" s="3">
        <v>0.16597222222222199</v>
      </c>
      <c r="AT154" s="3">
        <v>0.124305555555556</v>
      </c>
      <c r="AU154" s="3">
        <v>0.10347222222222199</v>
      </c>
      <c r="AV154" s="72"/>
      <c r="AW154" s="72"/>
      <c r="BH154" s="2"/>
      <c r="BI154" s="250"/>
      <c r="BJ154" s="2"/>
      <c r="BK154" s="250"/>
      <c r="BL154" s="2"/>
      <c r="BM154" s="250"/>
      <c r="BN154" s="2"/>
      <c r="BO154" s="250"/>
      <c r="BP154" s="2"/>
      <c r="BQ154" s="250"/>
      <c r="BR154" s="2"/>
      <c r="BS154" s="250"/>
      <c r="BT154" s="2"/>
      <c r="BU154" s="250"/>
      <c r="BV154" s="2"/>
      <c r="BW154" s="250"/>
      <c r="BX154" s="2"/>
      <c r="BY154" s="250"/>
      <c r="BZ154" s="267" t="s">
        <v>642</v>
      </c>
      <c r="CA154" s="238">
        <v>0.1388888888888889</v>
      </c>
      <c r="CB154" s="267" t="s">
        <v>576</v>
      </c>
      <c r="CC154" s="238">
        <v>0.10416666666666667</v>
      </c>
      <c r="CD154" s="267"/>
      <c r="CE154" s="238"/>
      <c r="CF154" s="267" t="s">
        <v>650</v>
      </c>
      <c r="CG154" s="238">
        <v>8.3333333333333329E-2</v>
      </c>
      <c r="CH154" s="2" t="s">
        <v>702</v>
      </c>
      <c r="CI154" s="250">
        <v>7.6388888888888895E-2</v>
      </c>
      <c r="CJ154" s="267" t="s">
        <v>700</v>
      </c>
      <c r="CK154" s="238">
        <v>5.2083333333333336E-2</v>
      </c>
      <c r="CL154" s="2" t="s">
        <v>700</v>
      </c>
      <c r="CM154" s="250">
        <v>5.2083333333333336E-2</v>
      </c>
      <c r="CN154" s="251" t="str">
        <f t="shared" si="40"/>
        <v>WLP-BME</v>
      </c>
      <c r="CO154" s="252">
        <f t="shared" si="41"/>
        <v>5.2083333333333336E-2</v>
      </c>
      <c r="CP154" s="2" t="s">
        <v>577</v>
      </c>
      <c r="CQ154" s="250">
        <v>0.21180555555555555</v>
      </c>
      <c r="CR154" s="267" t="s">
        <v>641</v>
      </c>
      <c r="CS154" s="238">
        <v>0.125</v>
      </c>
      <c r="CT154" s="2" t="s">
        <v>641</v>
      </c>
      <c r="CU154" s="250">
        <v>0.125</v>
      </c>
      <c r="CV154" s="2" t="s">
        <v>476</v>
      </c>
      <c r="CW154" s="250">
        <v>5.5555555555555552E-2</v>
      </c>
      <c r="CX154" s="267" t="s">
        <v>476</v>
      </c>
      <c r="CY154" s="238">
        <v>5.5555555555555552E-2</v>
      </c>
      <c r="CZ154" s="267" t="s">
        <v>667</v>
      </c>
      <c r="DA154" s="238">
        <v>0.12152777777777778</v>
      </c>
      <c r="DB154" s="2" t="s">
        <v>577</v>
      </c>
      <c r="DC154" s="250">
        <v>0.21875</v>
      </c>
      <c r="DD154" s="267" t="s">
        <v>712</v>
      </c>
      <c r="DE154" s="238">
        <v>2.0833333333333332E-2</v>
      </c>
      <c r="DF154" s="2" t="s">
        <v>586</v>
      </c>
      <c r="DG154" s="250">
        <v>0.1076388888888889</v>
      </c>
      <c r="DH154" s="2" t="s">
        <v>590</v>
      </c>
      <c r="DI154" s="250">
        <v>6.5972222222222224E-2</v>
      </c>
      <c r="DJ154" s="2" t="s">
        <v>590</v>
      </c>
      <c r="DK154" s="250">
        <v>6.5972222222222224E-2</v>
      </c>
      <c r="DL154" s="350" t="s">
        <v>577</v>
      </c>
      <c r="DM154" s="351">
        <v>0.21875</v>
      </c>
      <c r="DN154" s="348" t="s">
        <v>597</v>
      </c>
      <c r="DO154" s="349">
        <v>7.9861111111111105E-2</v>
      </c>
      <c r="DP154" s="251" t="str">
        <f t="shared" si="42"/>
        <v>SYD-HBA</v>
      </c>
      <c r="DQ154" s="252">
        <f t="shared" si="43"/>
        <v>7.9861111111111105E-2</v>
      </c>
      <c r="DR154" s="251" t="str">
        <f t="shared" si="44"/>
        <v>SYD-HBA</v>
      </c>
      <c r="DS154" s="252">
        <f t="shared" si="45"/>
        <v>7.9861111111111105E-2</v>
      </c>
      <c r="DT154" s="251" t="str">
        <f t="shared" si="46"/>
        <v>SYD-HBA</v>
      </c>
      <c r="DU154" s="252">
        <f t="shared" si="47"/>
        <v>7.9861111111111105E-2</v>
      </c>
      <c r="DV154" s="251" t="str">
        <f t="shared" si="48"/>
        <v>SYD-HBA</v>
      </c>
      <c r="DW154" s="252">
        <f t="shared" si="49"/>
        <v>7.9861111111111105E-2</v>
      </c>
      <c r="DX154" s="251" t="str">
        <f t="shared" si="50"/>
        <v>SYD-HBA</v>
      </c>
      <c r="DY154" s="252">
        <f t="shared" si="51"/>
        <v>7.9861111111111105E-2</v>
      </c>
      <c r="DZ154" s="251" t="str">
        <f t="shared" si="52"/>
        <v>SYD-HBA</v>
      </c>
      <c r="EA154" s="252">
        <f t="shared" si="53"/>
        <v>7.9861111111111105E-2</v>
      </c>
      <c r="EB154" s="251" t="str">
        <f t="shared" si="54"/>
        <v>SYD-HBA</v>
      </c>
      <c r="EC154" s="252">
        <f t="shared" si="55"/>
        <v>7.9861111111111105E-2</v>
      </c>
    </row>
    <row r="155" spans="37:133">
      <c r="AK155" s="3">
        <v>0.104166666666667</v>
      </c>
      <c r="AL155" s="3">
        <v>0.52083333333333304</v>
      </c>
      <c r="AM155" s="224">
        <v>0.104166666666667</v>
      </c>
      <c r="AN155" s="224">
        <v>0.52083333333333304</v>
      </c>
      <c r="AO155" s="72"/>
      <c r="AQ155" s="3">
        <v>0.58333333333333404</v>
      </c>
      <c r="AR155" s="3">
        <v>0.16666666666666599</v>
      </c>
      <c r="AT155" s="3">
        <v>0.125</v>
      </c>
      <c r="AU155" s="3">
        <v>0.104166666666667</v>
      </c>
      <c r="AV155" s="72"/>
      <c r="AW155" s="72"/>
      <c r="BH155" s="2"/>
      <c r="BI155" s="250"/>
      <c r="BJ155" s="2"/>
      <c r="BK155" s="250"/>
      <c r="BL155" s="2"/>
      <c r="BM155" s="250"/>
      <c r="BN155" s="2"/>
      <c r="BO155" s="250"/>
      <c r="BP155" s="2"/>
      <c r="BQ155" s="250"/>
      <c r="BR155" s="2"/>
      <c r="BS155" s="250"/>
      <c r="BT155" s="2"/>
      <c r="BU155" s="250"/>
      <c r="BV155" s="2"/>
      <c r="BW155" s="250"/>
      <c r="BX155" s="2"/>
      <c r="BY155" s="250"/>
      <c r="BZ155" s="267"/>
      <c r="CA155" s="238"/>
      <c r="CB155" s="267" t="s">
        <v>667</v>
      </c>
      <c r="CC155" s="238">
        <v>0.13194444444444445</v>
      </c>
      <c r="CD155" s="267"/>
      <c r="CE155" s="238"/>
      <c r="CF155" s="267" t="s">
        <v>712</v>
      </c>
      <c r="CG155" s="238">
        <v>2.0833333333333332E-2</v>
      </c>
      <c r="CH155" s="2" t="s">
        <v>610</v>
      </c>
      <c r="CI155" s="250">
        <v>7.6388888888888895E-2</v>
      </c>
      <c r="CJ155" s="267" t="s">
        <v>712</v>
      </c>
      <c r="CK155" s="238">
        <v>2.0833333333333332E-2</v>
      </c>
      <c r="CL155" s="2" t="s">
        <v>650</v>
      </c>
      <c r="CM155" s="250">
        <v>8.3333333333333329E-2</v>
      </c>
      <c r="CN155" s="251" t="str">
        <f t="shared" si="40"/>
        <v>WLP-BQB</v>
      </c>
      <c r="CO155" s="252">
        <f t="shared" si="41"/>
        <v>8.3333333333333329E-2</v>
      </c>
      <c r="CP155" s="2" t="s">
        <v>641</v>
      </c>
      <c r="CQ155" s="250">
        <v>0.125</v>
      </c>
      <c r="CR155" s="267" t="s">
        <v>584</v>
      </c>
      <c r="CS155" s="238">
        <v>7.9861111111111105E-2</v>
      </c>
      <c r="CT155" s="2" t="s">
        <v>584</v>
      </c>
      <c r="CU155" s="250">
        <v>8.3333333333333329E-2</v>
      </c>
      <c r="CV155" s="2" t="s">
        <v>577</v>
      </c>
      <c r="CW155" s="250">
        <v>0.21180555555555555</v>
      </c>
      <c r="CX155" s="267" t="s">
        <v>577</v>
      </c>
      <c r="CY155" s="238">
        <v>0.21180555555555555</v>
      </c>
      <c r="CZ155" s="267" t="s">
        <v>650</v>
      </c>
      <c r="DA155" s="238">
        <v>8.3333333333333329E-2</v>
      </c>
      <c r="DB155" s="2" t="s">
        <v>641</v>
      </c>
      <c r="DC155" s="250">
        <v>0.125</v>
      </c>
      <c r="DD155" s="267" t="s">
        <v>702</v>
      </c>
      <c r="DE155" s="238">
        <v>7.6388888888888895E-2</v>
      </c>
      <c r="DF155" s="2" t="s">
        <v>615</v>
      </c>
      <c r="DG155" s="250">
        <v>7.6388888888888895E-2</v>
      </c>
      <c r="DH155" s="2" t="s">
        <v>450</v>
      </c>
      <c r="DI155" s="250">
        <v>6.5972222222222224E-2</v>
      </c>
      <c r="DJ155" s="2" t="s">
        <v>450</v>
      </c>
      <c r="DK155" s="250">
        <v>6.5972222222222224E-2</v>
      </c>
      <c r="DL155" s="350" t="s">
        <v>641</v>
      </c>
      <c r="DM155" s="351">
        <v>0.125</v>
      </c>
      <c r="DN155" s="348" t="s">
        <v>586</v>
      </c>
      <c r="DO155" s="349">
        <v>0.1076388888888889</v>
      </c>
      <c r="DP155" s="251" t="str">
        <f t="shared" si="42"/>
        <v>SYD-HTI</v>
      </c>
      <c r="DQ155" s="252">
        <f t="shared" si="43"/>
        <v>0.1076388888888889</v>
      </c>
      <c r="DR155" s="251" t="str">
        <f t="shared" si="44"/>
        <v>SYD-HTI</v>
      </c>
      <c r="DS155" s="252">
        <f t="shared" si="45"/>
        <v>0.1076388888888889</v>
      </c>
      <c r="DT155" s="251" t="str">
        <f t="shared" si="46"/>
        <v>SYD-HTI</v>
      </c>
      <c r="DU155" s="252">
        <f t="shared" si="47"/>
        <v>0.1076388888888889</v>
      </c>
      <c r="DV155" s="251" t="str">
        <f t="shared" si="48"/>
        <v>SYD-HTI</v>
      </c>
      <c r="DW155" s="252">
        <f t="shared" si="49"/>
        <v>0.1076388888888889</v>
      </c>
      <c r="DX155" s="251" t="str">
        <f t="shared" si="50"/>
        <v>SYD-HTI</v>
      </c>
      <c r="DY155" s="252">
        <f t="shared" si="51"/>
        <v>0.1076388888888889</v>
      </c>
      <c r="DZ155" s="251" t="str">
        <f t="shared" si="52"/>
        <v>SYD-HTI</v>
      </c>
      <c r="EA155" s="252">
        <f t="shared" si="53"/>
        <v>0.1076388888888889</v>
      </c>
      <c r="EB155" s="251" t="str">
        <f t="shared" si="54"/>
        <v>SYD-HTI</v>
      </c>
      <c r="EC155" s="252">
        <f t="shared" si="55"/>
        <v>0.1076388888888889</v>
      </c>
    </row>
    <row r="156" spans="37:133">
      <c r="AK156" s="3">
        <v>0.104861111111111</v>
      </c>
      <c r="AL156" s="3">
        <v>0.52430555555555602</v>
      </c>
      <c r="AM156" s="224">
        <v>0.104861111111111</v>
      </c>
      <c r="AN156" s="224">
        <v>0.52430555555555602</v>
      </c>
      <c r="AO156" s="72"/>
      <c r="AQ156" s="3">
        <v>0.58680555555555602</v>
      </c>
      <c r="AR156" s="3">
        <v>0.16736111111111099</v>
      </c>
      <c r="AT156" s="3">
        <v>0.125694444444445</v>
      </c>
      <c r="AU156" s="3">
        <v>0.104861111111111</v>
      </c>
      <c r="AV156" s="72"/>
      <c r="AW156" s="72"/>
      <c r="BH156" s="2"/>
      <c r="BI156" s="250"/>
      <c r="BJ156" s="2"/>
      <c r="BK156" s="250"/>
      <c r="BL156" s="2"/>
      <c r="BM156" s="250"/>
      <c r="BN156" s="2"/>
      <c r="BO156" s="250"/>
      <c r="BP156" s="2"/>
      <c r="BQ156" s="250"/>
      <c r="BR156" s="2"/>
      <c r="BS156" s="250"/>
      <c r="BT156" s="2"/>
      <c r="BU156" s="250"/>
      <c r="BV156" s="2"/>
      <c r="BW156" s="250"/>
      <c r="BX156" s="2"/>
      <c r="BY156" s="250"/>
      <c r="BZ156" s="267"/>
      <c r="CA156" s="238"/>
      <c r="CB156" s="267" t="s">
        <v>700</v>
      </c>
      <c r="CC156" s="238">
        <v>5.2083333333333336E-2</v>
      </c>
      <c r="CD156" s="267"/>
      <c r="CE156" s="238"/>
      <c r="CF156" s="267" t="s">
        <v>702</v>
      </c>
      <c r="CG156" s="238">
        <v>7.6388888888888895E-2</v>
      </c>
      <c r="CH156" s="2" t="s">
        <v>606</v>
      </c>
      <c r="CI156" s="250">
        <v>0.16319444444444445</v>
      </c>
      <c r="CJ156" s="267" t="s">
        <v>702</v>
      </c>
      <c r="CK156" s="238">
        <v>7.6388888888888895E-2</v>
      </c>
      <c r="CL156" s="2" t="s">
        <v>712</v>
      </c>
      <c r="CM156" s="250">
        <v>2.0833333333333332E-2</v>
      </c>
      <c r="CN156" s="251" t="str">
        <f t="shared" si="40"/>
        <v>WLP-OOD</v>
      </c>
      <c r="CO156" s="252">
        <f t="shared" si="41"/>
        <v>2.0833333333333332E-2</v>
      </c>
      <c r="CP156" s="2" t="s">
        <v>584</v>
      </c>
      <c r="CQ156" s="250">
        <v>7.9861111111111105E-2</v>
      </c>
      <c r="CR156" s="267" t="s">
        <v>667</v>
      </c>
      <c r="CS156" s="238">
        <v>0.12152777777777778</v>
      </c>
      <c r="CT156" s="2" t="s">
        <v>667</v>
      </c>
      <c r="CU156" s="250">
        <v>0.12152777777777778</v>
      </c>
      <c r="CV156" s="2" t="s">
        <v>641</v>
      </c>
      <c r="CW156" s="250">
        <v>0.125</v>
      </c>
      <c r="CX156" s="267" t="s">
        <v>641</v>
      </c>
      <c r="CY156" s="238">
        <v>0.125</v>
      </c>
      <c r="CZ156" s="267" t="s">
        <v>712</v>
      </c>
      <c r="DA156" s="238">
        <v>2.0833333333333332E-2</v>
      </c>
      <c r="DB156" s="2" t="s">
        <v>584</v>
      </c>
      <c r="DC156" s="250">
        <v>7.9861111111111105E-2</v>
      </c>
      <c r="DD156" s="267" t="s">
        <v>610</v>
      </c>
      <c r="DE156" s="238">
        <v>7.6388888888888895E-2</v>
      </c>
      <c r="DF156" s="2" t="s">
        <v>590</v>
      </c>
      <c r="DG156" s="250">
        <v>6.5972222222222224E-2</v>
      </c>
      <c r="DH156" s="2" t="s">
        <v>639</v>
      </c>
      <c r="DI156" s="250">
        <v>0.1701388888888889</v>
      </c>
      <c r="DJ156" s="2" t="s">
        <v>639</v>
      </c>
      <c r="DK156" s="250">
        <v>0.1701388888888889</v>
      </c>
      <c r="DL156" s="350" t="s">
        <v>584</v>
      </c>
      <c r="DM156" s="351">
        <v>7.9861111111111105E-2</v>
      </c>
      <c r="DN156" s="348" t="s">
        <v>615</v>
      </c>
      <c r="DO156" s="349">
        <v>7.6388888888888895E-2</v>
      </c>
      <c r="DP156" s="251" t="str">
        <f t="shared" si="42"/>
        <v>SYD-LST</v>
      </c>
      <c r="DQ156" s="252">
        <f t="shared" si="43"/>
        <v>7.6388888888888895E-2</v>
      </c>
      <c r="DR156" s="251" t="str">
        <f t="shared" si="44"/>
        <v>SYD-LST</v>
      </c>
      <c r="DS156" s="252">
        <f t="shared" si="45"/>
        <v>7.6388888888888895E-2</v>
      </c>
      <c r="DT156" s="251" t="str">
        <f t="shared" si="46"/>
        <v>SYD-LST</v>
      </c>
      <c r="DU156" s="252">
        <f t="shared" si="47"/>
        <v>7.6388888888888895E-2</v>
      </c>
      <c r="DV156" s="251" t="str">
        <f t="shared" si="48"/>
        <v>SYD-LST</v>
      </c>
      <c r="DW156" s="252">
        <f t="shared" si="49"/>
        <v>7.6388888888888895E-2</v>
      </c>
      <c r="DX156" s="251" t="str">
        <f t="shared" si="50"/>
        <v>SYD-LST</v>
      </c>
      <c r="DY156" s="252">
        <f t="shared" si="51"/>
        <v>7.6388888888888895E-2</v>
      </c>
      <c r="DZ156" s="251" t="str">
        <f t="shared" si="52"/>
        <v>SYD-LST</v>
      </c>
      <c r="EA156" s="252">
        <f t="shared" si="53"/>
        <v>7.6388888888888895E-2</v>
      </c>
      <c r="EB156" s="251" t="str">
        <f t="shared" si="54"/>
        <v>SYD-LST</v>
      </c>
      <c r="EC156" s="252">
        <f t="shared" si="55"/>
        <v>7.6388888888888895E-2</v>
      </c>
    </row>
    <row r="157" spans="37:133">
      <c r="AK157" s="3">
        <v>0.105555555555556</v>
      </c>
      <c r="AL157" s="3">
        <v>0.52777777777777801</v>
      </c>
      <c r="AM157" s="224">
        <v>0.105555555555556</v>
      </c>
      <c r="AN157" s="224">
        <v>0.52777777777777801</v>
      </c>
      <c r="AO157" s="72"/>
      <c r="AQ157" s="3">
        <v>0.59027777777777801</v>
      </c>
      <c r="AR157" s="3">
        <v>0.16805555555555499</v>
      </c>
      <c r="AT157" s="3">
        <v>0.12638888888888899</v>
      </c>
      <c r="AU157" s="3">
        <v>0.105555555555556</v>
      </c>
      <c r="AV157" s="72"/>
      <c r="AW157" s="72"/>
      <c r="BH157" s="2"/>
      <c r="BI157" s="250"/>
      <c r="BJ157" s="2"/>
      <c r="BK157" s="250"/>
      <c r="BL157" s="2"/>
      <c r="BM157" s="250"/>
      <c r="BN157" s="2"/>
      <c r="BO157" s="250"/>
      <c r="BP157" s="2"/>
      <c r="BQ157" s="250"/>
      <c r="BR157" s="2"/>
      <c r="BS157" s="250"/>
      <c r="BT157" s="2"/>
      <c r="BU157" s="250"/>
      <c r="BV157" s="2"/>
      <c r="BW157" s="250"/>
      <c r="BX157" s="2"/>
      <c r="BY157" s="250"/>
      <c r="BZ157" s="267"/>
      <c r="CA157" s="238"/>
      <c r="CB157" s="267" t="s">
        <v>650</v>
      </c>
      <c r="CC157" s="238">
        <v>8.3333333333333329E-2</v>
      </c>
      <c r="CD157" s="267"/>
      <c r="CE157" s="238"/>
      <c r="CF157" s="267" t="s">
        <v>610</v>
      </c>
      <c r="CG157" s="238">
        <v>7.6388888888888895E-2</v>
      </c>
      <c r="CH157" s="2" t="s">
        <v>620</v>
      </c>
      <c r="CI157" s="250">
        <v>0.14930555555555555</v>
      </c>
      <c r="CJ157" s="267" t="s">
        <v>610</v>
      </c>
      <c r="CK157" s="238">
        <v>7.6388888888888895E-2</v>
      </c>
      <c r="CL157" s="2" t="s">
        <v>702</v>
      </c>
      <c r="CM157" s="250">
        <v>7.6388888888888895E-2</v>
      </c>
      <c r="CN157" s="251" t="str">
        <f t="shared" si="40"/>
        <v>WLP-PER</v>
      </c>
      <c r="CO157" s="252">
        <f t="shared" si="41"/>
        <v>7.6388888888888895E-2</v>
      </c>
      <c r="CP157" s="2" t="s">
        <v>667</v>
      </c>
      <c r="CQ157" s="250">
        <v>0.12152777777777778</v>
      </c>
      <c r="CR157" s="267" t="s">
        <v>650</v>
      </c>
      <c r="CS157" s="238">
        <v>8.3333333333333329E-2</v>
      </c>
      <c r="CT157" s="2" t="s">
        <v>650</v>
      </c>
      <c r="CU157" s="250">
        <v>8.3333333333333329E-2</v>
      </c>
      <c r="CV157" s="2" t="s">
        <v>584</v>
      </c>
      <c r="CW157" s="250">
        <v>7.9861111111111105E-2</v>
      </c>
      <c r="CX157" s="267" t="s">
        <v>584</v>
      </c>
      <c r="CY157" s="238">
        <v>7.9861111111111105E-2</v>
      </c>
      <c r="CZ157" s="267" t="s">
        <v>702</v>
      </c>
      <c r="DA157" s="238">
        <v>7.6388888888888895E-2</v>
      </c>
      <c r="DB157" s="2" t="s">
        <v>667</v>
      </c>
      <c r="DC157" s="250">
        <v>0.13194444444444445</v>
      </c>
      <c r="DD157" s="267" t="s">
        <v>606</v>
      </c>
      <c r="DE157" s="238">
        <v>0.16319444444444445</v>
      </c>
      <c r="DF157" s="2" t="s">
        <v>450</v>
      </c>
      <c r="DG157" s="250">
        <v>6.5972222222222224E-2</v>
      </c>
      <c r="DH157" s="2" t="s">
        <v>476</v>
      </c>
      <c r="DI157" s="250">
        <v>5.5555555555555552E-2</v>
      </c>
      <c r="DJ157" s="2" t="s">
        <v>476</v>
      </c>
      <c r="DK157" s="250">
        <v>5.5555555555555552E-2</v>
      </c>
      <c r="DL157" s="350" t="s">
        <v>667</v>
      </c>
      <c r="DM157" s="351">
        <v>0.13194444444444445</v>
      </c>
      <c r="DN157" s="348" t="s">
        <v>590</v>
      </c>
      <c r="DO157" s="349">
        <v>6.5972222222222224E-2</v>
      </c>
      <c r="DP157" s="251" t="str">
        <f t="shared" si="42"/>
        <v>SYD-MCY</v>
      </c>
      <c r="DQ157" s="252">
        <f t="shared" si="43"/>
        <v>6.5972222222222224E-2</v>
      </c>
      <c r="DR157" s="251" t="str">
        <f t="shared" si="44"/>
        <v>SYD-MCY</v>
      </c>
      <c r="DS157" s="252">
        <f t="shared" si="45"/>
        <v>6.5972222222222224E-2</v>
      </c>
      <c r="DT157" s="251" t="str">
        <f t="shared" si="46"/>
        <v>SYD-MCY</v>
      </c>
      <c r="DU157" s="252">
        <f t="shared" si="47"/>
        <v>6.5972222222222224E-2</v>
      </c>
      <c r="DV157" s="251" t="str">
        <f t="shared" si="48"/>
        <v>SYD-MCY</v>
      </c>
      <c r="DW157" s="252">
        <f t="shared" si="49"/>
        <v>6.5972222222222224E-2</v>
      </c>
      <c r="DX157" s="251" t="str">
        <f t="shared" si="50"/>
        <v>SYD-MCY</v>
      </c>
      <c r="DY157" s="252">
        <f t="shared" si="51"/>
        <v>6.5972222222222224E-2</v>
      </c>
      <c r="DZ157" s="251" t="str">
        <f t="shared" si="52"/>
        <v>SYD-MCY</v>
      </c>
      <c r="EA157" s="252">
        <f t="shared" si="53"/>
        <v>6.5972222222222224E-2</v>
      </c>
      <c r="EB157" s="251" t="str">
        <f t="shared" si="54"/>
        <v>SYD-MCY</v>
      </c>
      <c r="EC157" s="252">
        <f t="shared" si="55"/>
        <v>6.5972222222222224E-2</v>
      </c>
    </row>
    <row r="158" spans="37:133">
      <c r="AK158" s="3">
        <v>0.10625</v>
      </c>
      <c r="AL158" s="3">
        <v>0.53125</v>
      </c>
      <c r="AM158" s="224">
        <v>0.10625</v>
      </c>
      <c r="AN158" s="224">
        <v>0.53125</v>
      </c>
      <c r="AO158" s="72"/>
      <c r="AQ158" s="3">
        <v>0.59375</v>
      </c>
      <c r="AR158" s="3">
        <v>0.16875000000000001</v>
      </c>
      <c r="AT158" s="3">
        <v>0.12708333333333399</v>
      </c>
      <c r="AU158" s="3">
        <v>0.10625</v>
      </c>
      <c r="AV158" s="72"/>
      <c r="AW158" s="72"/>
      <c r="BH158" s="2"/>
      <c r="BI158" s="250"/>
      <c r="BJ158" s="2"/>
      <c r="BK158" s="250"/>
      <c r="BL158" s="2"/>
      <c r="BM158" s="250"/>
      <c r="BN158" s="2"/>
      <c r="BO158" s="250"/>
      <c r="BP158" s="2"/>
      <c r="BQ158" s="250"/>
      <c r="BR158" s="2"/>
      <c r="BS158" s="250"/>
      <c r="BT158" s="2"/>
      <c r="BU158" s="250"/>
      <c r="BV158" s="2"/>
      <c r="BW158" s="250"/>
      <c r="BX158" s="2"/>
      <c r="BY158" s="250"/>
      <c r="BZ158" s="267"/>
      <c r="CA158" s="238"/>
      <c r="CB158" s="267" t="s">
        <v>702</v>
      </c>
      <c r="CC158" s="238">
        <v>7.6388888888888895E-2</v>
      </c>
      <c r="CD158" s="267"/>
      <c r="CE158" s="238"/>
      <c r="CF158" s="267" t="s">
        <v>606</v>
      </c>
      <c r="CG158" s="238">
        <v>0.16319444444444445</v>
      </c>
      <c r="CH158" s="2" t="s">
        <v>642</v>
      </c>
      <c r="CI158" s="250">
        <v>0.1388888888888889</v>
      </c>
      <c r="CJ158" s="267" t="s">
        <v>606</v>
      </c>
      <c r="CK158" s="238">
        <v>0.16319444444444445</v>
      </c>
      <c r="CL158" s="2" t="s">
        <v>610</v>
      </c>
      <c r="CM158" s="250">
        <v>7.6388888888888895E-2</v>
      </c>
      <c r="CN158" s="251" t="str">
        <f t="shared" si="40"/>
        <v>ZNE-PER</v>
      </c>
      <c r="CO158" s="252">
        <f t="shared" si="41"/>
        <v>7.6388888888888895E-2</v>
      </c>
      <c r="CP158" s="2" t="s">
        <v>700</v>
      </c>
      <c r="CQ158" s="250">
        <v>5.2083333333333336E-2</v>
      </c>
      <c r="CR158" s="267" t="s">
        <v>712</v>
      </c>
      <c r="CS158" s="238">
        <v>2.0833333333333332E-2</v>
      </c>
      <c r="CT158" s="2" t="s">
        <v>712</v>
      </c>
      <c r="CU158" s="250">
        <v>2.0833333333333332E-2</v>
      </c>
      <c r="CV158" s="2" t="s">
        <v>667</v>
      </c>
      <c r="CW158" s="250">
        <v>0.12152777777777778</v>
      </c>
      <c r="CX158" s="267" t="s">
        <v>667</v>
      </c>
      <c r="CY158" s="238">
        <v>0.12152777777777778</v>
      </c>
      <c r="CZ158" s="267" t="s">
        <v>610</v>
      </c>
      <c r="DA158" s="238">
        <v>7.2916666666666671E-2</v>
      </c>
      <c r="DB158" s="2" t="s">
        <v>650</v>
      </c>
      <c r="DC158" s="250">
        <v>8.3333333333333329E-2</v>
      </c>
      <c r="DD158" s="267" t="s">
        <v>642</v>
      </c>
      <c r="DE158" s="238">
        <v>0.1388888888888889</v>
      </c>
      <c r="DF158" s="2" t="s">
        <v>639</v>
      </c>
      <c r="DG158" s="250">
        <v>0.1701388888888889</v>
      </c>
      <c r="DH158" s="2" t="s">
        <v>577</v>
      </c>
      <c r="DI158" s="250">
        <v>0.21875</v>
      </c>
      <c r="DJ158" s="2" t="s">
        <v>577</v>
      </c>
      <c r="DK158" s="250">
        <v>0.21875</v>
      </c>
      <c r="DL158" s="350" t="s">
        <v>650</v>
      </c>
      <c r="DM158" s="351">
        <v>8.3333333333333329E-2</v>
      </c>
      <c r="DN158" s="348" t="s">
        <v>450</v>
      </c>
      <c r="DO158" s="349">
        <v>6.5972222222222224E-2</v>
      </c>
      <c r="DP158" s="251" t="str">
        <f t="shared" si="42"/>
        <v>SYD-MEL</v>
      </c>
      <c r="DQ158" s="252">
        <f t="shared" si="43"/>
        <v>6.5972222222222224E-2</v>
      </c>
      <c r="DR158" s="251" t="str">
        <f t="shared" si="44"/>
        <v>SYD-MEL</v>
      </c>
      <c r="DS158" s="252">
        <f t="shared" si="45"/>
        <v>6.5972222222222224E-2</v>
      </c>
      <c r="DT158" s="251" t="str">
        <f t="shared" si="46"/>
        <v>SYD-MEL</v>
      </c>
      <c r="DU158" s="252">
        <f t="shared" si="47"/>
        <v>6.5972222222222224E-2</v>
      </c>
      <c r="DV158" s="251" t="str">
        <f t="shared" si="48"/>
        <v>SYD-MEL</v>
      </c>
      <c r="DW158" s="252">
        <f t="shared" si="49"/>
        <v>6.5972222222222224E-2</v>
      </c>
      <c r="DX158" s="251" t="str">
        <f t="shared" si="50"/>
        <v>SYD-MEL</v>
      </c>
      <c r="DY158" s="252">
        <f t="shared" si="51"/>
        <v>6.5972222222222224E-2</v>
      </c>
      <c r="DZ158" s="251" t="str">
        <f t="shared" si="52"/>
        <v>SYD-MEL</v>
      </c>
      <c r="EA158" s="252">
        <f t="shared" si="53"/>
        <v>6.5972222222222224E-2</v>
      </c>
      <c r="EB158" s="251" t="str">
        <f t="shared" si="54"/>
        <v>SYD-MEL</v>
      </c>
      <c r="EC158" s="252">
        <f t="shared" si="55"/>
        <v>6.5972222222222224E-2</v>
      </c>
    </row>
    <row r="159" spans="37:133">
      <c r="AK159" s="3">
        <v>0.106944444444444</v>
      </c>
      <c r="AL159" s="3">
        <v>0.53472222222222199</v>
      </c>
      <c r="AM159" s="224">
        <v>0.106944444444444</v>
      </c>
      <c r="AN159" s="224">
        <v>0.53472222222222199</v>
      </c>
      <c r="AO159" s="72"/>
      <c r="AQ159" s="3">
        <v>0.59722222222222199</v>
      </c>
      <c r="AR159" s="3">
        <v>0.16944444444444401</v>
      </c>
      <c r="AT159" s="3">
        <v>0.12777777777777799</v>
      </c>
      <c r="AU159" s="3">
        <v>0.106944444444444</v>
      </c>
      <c r="AV159" s="72"/>
      <c r="AW159" s="72"/>
      <c r="BH159" s="2"/>
      <c r="BI159" s="250"/>
      <c r="BJ159" s="2"/>
      <c r="BK159" s="250"/>
      <c r="BL159" s="2"/>
      <c r="BM159" s="250"/>
      <c r="BN159" s="2"/>
      <c r="BO159" s="250"/>
      <c r="BP159" s="2"/>
      <c r="BQ159" s="250"/>
      <c r="BR159" s="2"/>
      <c r="BS159" s="250"/>
      <c r="BT159" s="2"/>
      <c r="BU159" s="250"/>
      <c r="BV159" s="2"/>
      <c r="BW159" s="250"/>
      <c r="BX159" s="2"/>
      <c r="BY159" s="250"/>
      <c r="BZ159" s="267"/>
      <c r="CA159" s="238"/>
      <c r="CB159" s="267" t="s">
        <v>610</v>
      </c>
      <c r="CC159" s="238">
        <v>7.6388888888888895E-2</v>
      </c>
      <c r="CD159" s="267"/>
      <c r="CE159" s="238"/>
      <c r="CF159" s="267" t="s">
        <v>620</v>
      </c>
      <c r="CG159" s="238">
        <v>0.14930555555555555</v>
      </c>
      <c r="CH159" s="2"/>
      <c r="CI159" s="250"/>
      <c r="CJ159" s="267" t="s">
        <v>620</v>
      </c>
      <c r="CK159" s="238">
        <v>0.14930555555555555</v>
      </c>
      <c r="CL159" s="2" t="s">
        <v>606</v>
      </c>
      <c r="CM159" s="250">
        <v>0.16319444444444445</v>
      </c>
      <c r="CN159" s="251" t="str">
        <f t="shared" si="40"/>
        <v>ZQN-BNE</v>
      </c>
      <c r="CO159" s="252">
        <f t="shared" si="41"/>
        <v>0.16319444444444445</v>
      </c>
      <c r="CP159" s="2" t="s">
        <v>650</v>
      </c>
      <c r="CQ159" s="250">
        <v>8.3333333333333329E-2</v>
      </c>
      <c r="CR159" s="267" t="s">
        <v>702</v>
      </c>
      <c r="CS159" s="238">
        <v>7.6388888888888895E-2</v>
      </c>
      <c r="CT159" s="2" t="s">
        <v>702</v>
      </c>
      <c r="CU159" s="250">
        <v>7.6388888888888895E-2</v>
      </c>
      <c r="CV159" s="2" t="s">
        <v>650</v>
      </c>
      <c r="CW159" s="250">
        <v>8.3333333333333329E-2</v>
      </c>
      <c r="CX159" s="267" t="s">
        <v>650</v>
      </c>
      <c r="CY159" s="238">
        <v>8.3333333333333329E-2</v>
      </c>
      <c r="CZ159" s="267" t="s">
        <v>606</v>
      </c>
      <c r="DA159" s="238">
        <v>0.15625</v>
      </c>
      <c r="DB159" s="2" t="s">
        <v>712</v>
      </c>
      <c r="DC159" s="250">
        <v>2.0833333333333332E-2</v>
      </c>
      <c r="DD159" s="267"/>
      <c r="DE159" s="238"/>
      <c r="DF159" s="2" t="s">
        <v>476</v>
      </c>
      <c r="DG159" s="250">
        <v>5.5555555555555552E-2</v>
      </c>
      <c r="DH159" s="2" t="s">
        <v>641</v>
      </c>
      <c r="DI159" s="250">
        <v>0.125</v>
      </c>
      <c r="DJ159" s="2" t="s">
        <v>641</v>
      </c>
      <c r="DK159" s="250">
        <v>0.125</v>
      </c>
      <c r="DL159" s="350" t="s">
        <v>712</v>
      </c>
      <c r="DM159" s="351">
        <v>2.0833333333333332E-2</v>
      </c>
      <c r="DN159" s="348" t="s">
        <v>639</v>
      </c>
      <c r="DO159" s="349">
        <v>0.1701388888888889</v>
      </c>
      <c r="DP159" s="251" t="str">
        <f t="shared" si="42"/>
        <v>SYD-NAN</v>
      </c>
      <c r="DQ159" s="252">
        <f t="shared" si="43"/>
        <v>0.1701388888888889</v>
      </c>
      <c r="DR159" s="251" t="str">
        <f t="shared" si="44"/>
        <v>SYD-NAN</v>
      </c>
      <c r="DS159" s="252">
        <f t="shared" si="45"/>
        <v>0.1701388888888889</v>
      </c>
      <c r="DT159" s="251" t="str">
        <f t="shared" si="46"/>
        <v>SYD-NAN</v>
      </c>
      <c r="DU159" s="252">
        <f t="shared" si="47"/>
        <v>0.1701388888888889</v>
      </c>
      <c r="DV159" s="251" t="str">
        <f t="shared" si="48"/>
        <v>SYD-NAN</v>
      </c>
      <c r="DW159" s="252">
        <f t="shared" si="49"/>
        <v>0.1701388888888889</v>
      </c>
      <c r="DX159" s="251" t="str">
        <f t="shared" si="50"/>
        <v>SYD-NAN</v>
      </c>
      <c r="DY159" s="252">
        <f t="shared" si="51"/>
        <v>0.1701388888888889</v>
      </c>
      <c r="DZ159" s="251" t="str">
        <f t="shared" si="52"/>
        <v>SYD-NAN</v>
      </c>
      <c r="EA159" s="252">
        <f t="shared" si="53"/>
        <v>0.1701388888888889</v>
      </c>
      <c r="EB159" s="251" t="str">
        <f t="shared" si="54"/>
        <v>SYD-NAN</v>
      </c>
      <c r="EC159" s="252">
        <f t="shared" si="55"/>
        <v>0.1701388888888889</v>
      </c>
    </row>
    <row r="160" spans="37:133">
      <c r="AK160" s="3">
        <v>0.10763888888888901</v>
      </c>
      <c r="AL160" s="3">
        <v>0.53819444444444398</v>
      </c>
      <c r="AM160" s="224">
        <v>0.10763888888888901</v>
      </c>
      <c r="AN160" s="224">
        <v>0.53819444444444398</v>
      </c>
      <c r="AO160" s="72"/>
      <c r="AQ160" s="3">
        <v>0.60069444444444497</v>
      </c>
      <c r="AR160" s="3">
        <v>0.17013888888888901</v>
      </c>
      <c r="AT160" s="3">
        <v>0.12847222222222299</v>
      </c>
      <c r="AU160" s="3">
        <v>0.10763888888888901</v>
      </c>
      <c r="AV160" s="72"/>
      <c r="AW160" s="72"/>
      <c r="BH160" s="2"/>
      <c r="BI160" s="250"/>
      <c r="BJ160" s="2"/>
      <c r="BK160" s="250"/>
      <c r="BL160" s="2"/>
      <c r="BM160" s="250"/>
      <c r="BN160" s="2"/>
      <c r="BO160" s="250"/>
      <c r="BP160" s="2"/>
      <c r="BQ160" s="250"/>
      <c r="BR160" s="2"/>
      <c r="BS160" s="250"/>
      <c r="BT160" s="2"/>
      <c r="BU160" s="250"/>
      <c r="BV160" s="2"/>
      <c r="BW160" s="250"/>
      <c r="BX160" s="2"/>
      <c r="BY160" s="250"/>
      <c r="BZ160" s="267"/>
      <c r="CA160" s="238"/>
      <c r="CB160" s="267" t="s">
        <v>606</v>
      </c>
      <c r="CC160" s="238">
        <v>0.16319444444444445</v>
      </c>
      <c r="CD160" s="267"/>
      <c r="CE160" s="238"/>
      <c r="CF160" s="267" t="s">
        <v>642</v>
      </c>
      <c r="CG160" s="238">
        <v>0.1388888888888889</v>
      </c>
      <c r="CH160" s="2"/>
      <c r="CI160" s="250"/>
      <c r="CJ160" s="267" t="s">
        <v>642</v>
      </c>
      <c r="CK160" s="238">
        <v>0.1388888888888889</v>
      </c>
      <c r="CL160" s="2" t="s">
        <v>620</v>
      </c>
      <c r="CM160" s="250">
        <v>0.14930555555555555</v>
      </c>
      <c r="CN160" s="251" t="str">
        <f t="shared" si="40"/>
        <v>ZQN-MEL</v>
      </c>
      <c r="CO160" s="252">
        <f t="shared" si="41"/>
        <v>0.14930555555555555</v>
      </c>
      <c r="CP160" s="2" t="s">
        <v>712</v>
      </c>
      <c r="CQ160" s="250">
        <v>2.0833333333333332E-2</v>
      </c>
      <c r="CR160" s="267" t="s">
        <v>610</v>
      </c>
      <c r="CS160" s="238">
        <v>7.2916666666666671E-2</v>
      </c>
      <c r="CT160" s="2" t="s">
        <v>610</v>
      </c>
      <c r="CU160" s="250">
        <v>7.2916666666666671E-2</v>
      </c>
      <c r="CV160" s="2" t="s">
        <v>712</v>
      </c>
      <c r="CW160" s="250">
        <v>2.0833333333333332E-2</v>
      </c>
      <c r="CX160" s="267" t="s">
        <v>712</v>
      </c>
      <c r="CY160" s="238">
        <v>2.0833333333333332E-2</v>
      </c>
      <c r="CZ160" s="267" t="s">
        <v>620</v>
      </c>
      <c r="DA160" s="238">
        <v>0.14930555555555555</v>
      </c>
      <c r="DB160" s="2" t="s">
        <v>702</v>
      </c>
      <c r="DC160" s="250">
        <v>7.6388888888888895E-2</v>
      </c>
      <c r="DD160" s="267"/>
      <c r="DE160" s="238"/>
      <c r="DF160" s="2" t="s">
        <v>577</v>
      </c>
      <c r="DG160" s="250">
        <v>0.21875</v>
      </c>
      <c r="DH160" s="2" t="s">
        <v>584</v>
      </c>
      <c r="DI160" s="250">
        <v>7.9861111111111105E-2</v>
      </c>
      <c r="DJ160" s="2" t="s">
        <v>584</v>
      </c>
      <c r="DK160" s="250">
        <v>7.9861111111111105E-2</v>
      </c>
      <c r="DL160" s="350" t="s">
        <v>702</v>
      </c>
      <c r="DM160" s="351">
        <v>7.6388888888888895E-2</v>
      </c>
      <c r="DN160" s="348" t="s">
        <v>476</v>
      </c>
      <c r="DO160" s="349">
        <v>5.5555555555555552E-2</v>
      </c>
      <c r="DP160" s="251" t="str">
        <f t="shared" si="42"/>
        <v>SYD-OOL</v>
      </c>
      <c r="DQ160" s="252">
        <f t="shared" si="43"/>
        <v>5.5555555555555552E-2</v>
      </c>
      <c r="DR160" s="251" t="str">
        <f t="shared" si="44"/>
        <v>SYD-OOL</v>
      </c>
      <c r="DS160" s="252">
        <f t="shared" si="45"/>
        <v>5.5555555555555552E-2</v>
      </c>
      <c r="DT160" s="251" t="str">
        <f t="shared" si="46"/>
        <v>SYD-OOL</v>
      </c>
      <c r="DU160" s="252">
        <f t="shared" si="47"/>
        <v>5.5555555555555552E-2</v>
      </c>
      <c r="DV160" s="251" t="str">
        <f t="shared" si="48"/>
        <v>SYD-OOL</v>
      </c>
      <c r="DW160" s="252">
        <f t="shared" si="49"/>
        <v>5.5555555555555552E-2</v>
      </c>
      <c r="DX160" s="251" t="str">
        <f t="shared" si="50"/>
        <v>SYD-OOL</v>
      </c>
      <c r="DY160" s="252">
        <f t="shared" si="51"/>
        <v>5.5555555555555552E-2</v>
      </c>
      <c r="DZ160" s="251" t="str">
        <f t="shared" si="52"/>
        <v>SYD-OOL</v>
      </c>
      <c r="EA160" s="252">
        <f t="shared" si="53"/>
        <v>5.5555555555555552E-2</v>
      </c>
      <c r="EB160" s="251" t="str">
        <f t="shared" si="54"/>
        <v>SYD-OOL</v>
      </c>
      <c r="EC160" s="252">
        <f t="shared" si="55"/>
        <v>5.5555555555555552E-2</v>
      </c>
    </row>
    <row r="161" spans="37:133">
      <c r="AK161" s="3">
        <v>0.108333333333333</v>
      </c>
      <c r="AL161" s="3">
        <v>0.54166666666666696</v>
      </c>
      <c r="AM161" s="224">
        <v>0.108333333333333</v>
      </c>
      <c r="AN161" s="224">
        <v>0.54166666666666696</v>
      </c>
      <c r="AO161" s="72"/>
      <c r="AQ161" s="3">
        <v>0.60416666666666696</v>
      </c>
      <c r="AR161" s="3">
        <v>0.170833333333333</v>
      </c>
      <c r="AT161" s="3">
        <v>0.12916666666666701</v>
      </c>
      <c r="AU161" s="3">
        <v>0.108333333333333</v>
      </c>
      <c r="AV161" s="72"/>
      <c r="AW161" s="72"/>
      <c r="BH161" s="2"/>
      <c r="BI161" s="250"/>
      <c r="BJ161" s="2"/>
      <c r="BK161" s="250"/>
      <c r="BL161" s="2"/>
      <c r="BM161" s="250"/>
      <c r="BN161" s="2"/>
      <c r="BO161" s="250"/>
      <c r="BP161" s="2"/>
      <c r="BQ161" s="250"/>
      <c r="BR161" s="2"/>
      <c r="BS161" s="250"/>
      <c r="BT161" s="2"/>
      <c r="BU161" s="250"/>
      <c r="BV161" s="2"/>
      <c r="BW161" s="250"/>
      <c r="BX161" s="2"/>
      <c r="BY161" s="250"/>
      <c r="BZ161" s="267"/>
      <c r="CA161" s="238"/>
      <c r="CB161" s="267" t="s">
        <v>620</v>
      </c>
      <c r="CC161" s="238">
        <v>0.14930555555555555</v>
      </c>
      <c r="CD161" s="267"/>
      <c r="CE161" s="238"/>
      <c r="CF161" s="267"/>
      <c r="CG161" s="238"/>
      <c r="CH161" s="2"/>
      <c r="CI161" s="250"/>
      <c r="CJ161" s="267" t="str">
        <f t="shared" ref="CJ161" si="56">IF(ISBLANK(CH161),"",CH161)</f>
        <v/>
      </c>
      <c r="CK161" s="238" t="str">
        <f t="shared" ref="CK161" si="57">IF(ISBLANK(CI161),"",CI161)</f>
        <v/>
      </c>
      <c r="CL161" s="2" t="s">
        <v>642</v>
      </c>
      <c r="CM161" s="250">
        <v>0.1388888888888889</v>
      </c>
      <c r="CN161" s="251" t="str">
        <f t="shared" si="40"/>
        <v>ZQN-SYD</v>
      </c>
      <c r="CO161" s="252">
        <f t="shared" si="41"/>
        <v>0.1388888888888889</v>
      </c>
      <c r="CP161" s="2" t="s">
        <v>702</v>
      </c>
      <c r="CQ161" s="250">
        <v>7.6388888888888895E-2</v>
      </c>
      <c r="CR161" s="267" t="s">
        <v>606</v>
      </c>
      <c r="CS161" s="238">
        <v>0.15625</v>
      </c>
      <c r="CT161" s="2" t="s">
        <v>606</v>
      </c>
      <c r="CU161" s="250">
        <v>0.15625</v>
      </c>
      <c r="CV161" s="2" t="s">
        <v>702</v>
      </c>
      <c r="CW161" s="250">
        <v>7.6388888888888895E-2</v>
      </c>
      <c r="CX161" s="267" t="s">
        <v>702</v>
      </c>
      <c r="CY161" s="238">
        <v>7.6388888888888895E-2</v>
      </c>
      <c r="CZ161" s="267"/>
      <c r="DA161" s="238"/>
      <c r="DB161" s="2" t="s">
        <v>610</v>
      </c>
      <c r="DC161" s="250">
        <v>7.6388888888888895E-2</v>
      </c>
      <c r="DD161" s="267"/>
      <c r="DE161" s="238"/>
      <c r="DF161" s="2" t="s">
        <v>641</v>
      </c>
      <c r="DG161" s="250">
        <v>0.125</v>
      </c>
      <c r="DH161" s="2" t="s">
        <v>667</v>
      </c>
      <c r="DI161" s="250">
        <v>0.13194444444444445</v>
      </c>
      <c r="DJ161" s="2" t="s">
        <v>667</v>
      </c>
      <c r="DK161" s="250">
        <v>0.13194444444444445</v>
      </c>
      <c r="DL161" s="350" t="s">
        <v>610</v>
      </c>
      <c r="DM161" s="351">
        <v>7.6388888888888895E-2</v>
      </c>
      <c r="DN161" s="348" t="s">
        <v>577</v>
      </c>
      <c r="DO161" s="349">
        <v>0.21875</v>
      </c>
      <c r="DP161" s="251" t="str">
        <f t="shared" si="42"/>
        <v>SYD-PER</v>
      </c>
      <c r="DQ161" s="252">
        <f t="shared" si="43"/>
        <v>0.21875</v>
      </c>
      <c r="DR161" s="251" t="str">
        <f t="shared" si="44"/>
        <v>SYD-PER</v>
      </c>
      <c r="DS161" s="252">
        <f t="shared" si="45"/>
        <v>0.21875</v>
      </c>
      <c r="DT161" s="251" t="str">
        <f t="shared" si="46"/>
        <v>SYD-PER</v>
      </c>
      <c r="DU161" s="252">
        <f t="shared" si="47"/>
        <v>0.21875</v>
      </c>
      <c r="DV161" s="251" t="str">
        <f t="shared" si="48"/>
        <v>SYD-PER</v>
      </c>
      <c r="DW161" s="252">
        <f t="shared" si="49"/>
        <v>0.21875</v>
      </c>
      <c r="DX161" s="251" t="str">
        <f t="shared" si="50"/>
        <v>SYD-PER</v>
      </c>
      <c r="DY161" s="252">
        <f t="shared" si="51"/>
        <v>0.21875</v>
      </c>
      <c r="DZ161" s="251" t="str">
        <f t="shared" si="52"/>
        <v>SYD-PER</v>
      </c>
      <c r="EA161" s="252">
        <f t="shared" si="53"/>
        <v>0.21875</v>
      </c>
      <c r="EB161" s="251" t="str">
        <f t="shared" si="54"/>
        <v>SYD-PER</v>
      </c>
      <c r="EC161" s="252">
        <f t="shared" si="55"/>
        <v>0.21875</v>
      </c>
    </row>
    <row r="162" spans="37:133">
      <c r="AK162" s="3">
        <v>0.109027777777778</v>
      </c>
      <c r="AL162" s="3">
        <v>0.54513888888888895</v>
      </c>
      <c r="AM162" s="224">
        <v>0.109027777777778</v>
      </c>
      <c r="AN162" s="224">
        <v>0.54513888888888895</v>
      </c>
      <c r="AO162" s="72"/>
      <c r="AQ162" s="3">
        <v>0.60763888888888895</v>
      </c>
      <c r="AR162" s="3">
        <v>0.171527777777777</v>
      </c>
      <c r="AT162" s="3">
        <v>0.12986111111111101</v>
      </c>
      <c r="AU162" s="3">
        <v>0.109027777777778</v>
      </c>
      <c r="AV162" s="72"/>
      <c r="AW162" s="72"/>
      <c r="BH162" s="2"/>
      <c r="BI162" s="250"/>
      <c r="BJ162" s="2"/>
      <c r="BK162" s="250"/>
      <c r="BL162" s="2"/>
      <c r="BM162" s="250"/>
      <c r="BN162" s="2"/>
      <c r="BO162" s="250"/>
      <c r="BP162" s="2"/>
      <c r="BQ162" s="250"/>
      <c r="BR162" s="2"/>
      <c r="BS162" s="250"/>
      <c r="BT162" s="2"/>
      <c r="BU162" s="250"/>
      <c r="BV162" s="2"/>
      <c r="BW162" s="250"/>
      <c r="BX162" s="2"/>
      <c r="BY162" s="250"/>
      <c r="BZ162" s="267"/>
      <c r="CA162" s="238"/>
      <c r="CB162" s="267" t="s">
        <v>642</v>
      </c>
      <c r="CC162" s="238">
        <v>0.1388888888888889</v>
      </c>
      <c r="CD162" s="267"/>
      <c r="CE162" s="238"/>
      <c r="CF162" s="267"/>
      <c r="CG162" s="238"/>
      <c r="CH162" s="2"/>
      <c r="CI162" s="250"/>
      <c r="CJ162" s="267"/>
      <c r="CK162" s="238"/>
      <c r="CL162" s="2"/>
      <c r="CM162" s="250"/>
      <c r="CN162" s="251" t="str">
        <f t="shared" si="40"/>
        <v/>
      </c>
      <c r="CO162" s="252" t="str">
        <f t="shared" si="41"/>
        <v/>
      </c>
      <c r="CP162" s="2" t="s">
        <v>610</v>
      </c>
      <c r="CQ162" s="250">
        <v>7.2916666666666671E-2</v>
      </c>
      <c r="CR162" s="267" t="s">
        <v>620</v>
      </c>
      <c r="CS162" s="238">
        <v>0.14930555555555555</v>
      </c>
      <c r="CT162" s="2" t="s">
        <v>620</v>
      </c>
      <c r="CU162" s="250">
        <v>0.14930555555555555</v>
      </c>
      <c r="CV162" s="2" t="s">
        <v>610</v>
      </c>
      <c r="CW162" s="250">
        <v>7.2916666666666671E-2</v>
      </c>
      <c r="CX162" s="267" t="s">
        <v>610</v>
      </c>
      <c r="CY162" s="238">
        <v>7.2916666666666671E-2</v>
      </c>
      <c r="CZ162" s="267"/>
      <c r="DA162" s="238"/>
      <c r="DB162" s="2" t="s">
        <v>606</v>
      </c>
      <c r="DC162" s="250">
        <v>0.16319444444444445</v>
      </c>
      <c r="DD162" s="267"/>
      <c r="DE162" s="238"/>
      <c r="DF162" s="2" t="s">
        <v>584</v>
      </c>
      <c r="DG162" s="250">
        <v>7.9861111111111105E-2</v>
      </c>
      <c r="DH162" s="2" t="s">
        <v>650</v>
      </c>
      <c r="DI162" s="250">
        <v>8.3333333333333329E-2</v>
      </c>
      <c r="DJ162" s="2" t="s">
        <v>650</v>
      </c>
      <c r="DK162" s="250">
        <v>8.3333333333333329E-2</v>
      </c>
      <c r="DL162" s="350" t="s">
        <v>606</v>
      </c>
      <c r="DM162" s="351">
        <v>0.16319444444444445</v>
      </c>
      <c r="DN162" s="348" t="s">
        <v>641</v>
      </c>
      <c r="DO162" s="349">
        <v>0.125</v>
      </c>
      <c r="DP162" s="251" t="str">
        <f t="shared" si="42"/>
        <v>SYD-ZQN</v>
      </c>
      <c r="DQ162" s="252">
        <f t="shared" si="43"/>
        <v>0.125</v>
      </c>
      <c r="DR162" s="251" t="str">
        <f t="shared" si="44"/>
        <v>SYD-ZQN</v>
      </c>
      <c r="DS162" s="252">
        <f t="shared" si="45"/>
        <v>0.125</v>
      </c>
      <c r="DT162" s="251" t="str">
        <f t="shared" si="46"/>
        <v>SYD-ZQN</v>
      </c>
      <c r="DU162" s="252">
        <f t="shared" si="47"/>
        <v>0.125</v>
      </c>
      <c r="DV162" s="251" t="str">
        <f t="shared" si="48"/>
        <v>SYD-ZQN</v>
      </c>
      <c r="DW162" s="252">
        <f t="shared" si="49"/>
        <v>0.125</v>
      </c>
      <c r="DX162" s="251" t="str">
        <f t="shared" si="50"/>
        <v>SYD-ZQN</v>
      </c>
      <c r="DY162" s="252">
        <f t="shared" si="51"/>
        <v>0.125</v>
      </c>
      <c r="DZ162" s="251" t="str">
        <f t="shared" si="52"/>
        <v>SYD-ZQN</v>
      </c>
      <c r="EA162" s="252">
        <f t="shared" si="53"/>
        <v>0.125</v>
      </c>
      <c r="EB162" s="251" t="str">
        <f t="shared" si="54"/>
        <v>SYD-ZQN</v>
      </c>
      <c r="EC162" s="252">
        <f t="shared" si="55"/>
        <v>0.125</v>
      </c>
    </row>
    <row r="163" spans="37:133">
      <c r="AK163" s="3">
        <v>0.109722222222222</v>
      </c>
      <c r="AL163" s="3">
        <v>0.54861111111111105</v>
      </c>
      <c r="AM163" s="224">
        <v>0.109722222222222</v>
      </c>
      <c r="AN163" s="224">
        <v>0.54861111111111105</v>
      </c>
      <c r="AO163" s="72"/>
      <c r="AQ163" s="3">
        <v>0.61111111111111105</v>
      </c>
      <c r="AR163" s="3">
        <v>0.172222222222222</v>
      </c>
      <c r="AT163" s="3">
        <v>0.13055555555555601</v>
      </c>
      <c r="AU163" s="3">
        <v>0.109722222222222</v>
      </c>
      <c r="AV163" s="72"/>
      <c r="AW163" s="72"/>
      <c r="BH163" s="2"/>
      <c r="BI163" s="250"/>
      <c r="BJ163" s="2"/>
      <c r="BK163" s="250"/>
      <c r="BL163" s="2"/>
      <c r="BM163" s="250"/>
      <c r="BN163" s="2"/>
      <c r="BO163" s="250"/>
      <c r="BP163" s="2"/>
      <c r="BQ163" s="250"/>
      <c r="BR163" s="2"/>
      <c r="BS163" s="250"/>
      <c r="BT163" s="2"/>
      <c r="BU163" s="250"/>
      <c r="BV163" s="2"/>
      <c r="BW163" s="250"/>
      <c r="BX163" s="2"/>
      <c r="BY163" s="250"/>
      <c r="BZ163" s="267"/>
      <c r="CA163" s="238"/>
      <c r="CB163" s="267" t="str">
        <f t="shared" ref="CB163:CB197" si="58">IF(ISBLANK(BZ163),"",BZ163)</f>
        <v/>
      </c>
      <c r="CC163" s="238" t="str">
        <f t="shared" ref="CC163:CC197" si="59">IF(ISBLANK(CA163),"",CA163)</f>
        <v/>
      </c>
      <c r="CD163" s="267"/>
      <c r="CE163" s="238"/>
      <c r="CF163" s="267"/>
      <c r="CG163" s="238"/>
      <c r="CH163" s="2"/>
      <c r="CI163" s="250"/>
      <c r="CJ163" s="267"/>
      <c r="CK163" s="238"/>
      <c r="CL163" s="2"/>
      <c r="CM163" s="250"/>
      <c r="CN163" s="251" t="str">
        <f t="shared" si="40"/>
        <v/>
      </c>
      <c r="CO163" s="252" t="str">
        <f t="shared" si="41"/>
        <v/>
      </c>
      <c r="CP163" s="2" t="s">
        <v>606</v>
      </c>
      <c r="CQ163" s="250">
        <v>0.15625</v>
      </c>
      <c r="CR163" s="267" t="s">
        <v>642</v>
      </c>
      <c r="CS163" s="238">
        <v>0.1388888888888889</v>
      </c>
      <c r="CT163" s="2" t="s">
        <v>642</v>
      </c>
      <c r="CU163" s="250">
        <v>0.1388888888888889</v>
      </c>
      <c r="CV163" s="2" t="s">
        <v>606</v>
      </c>
      <c r="CW163" s="250">
        <v>0.15625</v>
      </c>
      <c r="CX163" s="267" t="s">
        <v>606</v>
      </c>
      <c r="CY163" s="238">
        <v>0.15625</v>
      </c>
      <c r="CZ163" s="267"/>
      <c r="DA163" s="238"/>
      <c r="DB163" s="2" t="s">
        <v>620</v>
      </c>
      <c r="DC163" s="250">
        <v>0.14930555555555555</v>
      </c>
      <c r="DD163" s="267"/>
      <c r="DE163" s="238"/>
      <c r="DF163" s="2" t="s">
        <v>658</v>
      </c>
      <c r="DG163" s="250">
        <v>0.12847222222222221</v>
      </c>
      <c r="DH163" s="2" t="s">
        <v>712</v>
      </c>
      <c r="DI163" s="250">
        <v>2.0833333333333332E-2</v>
      </c>
      <c r="DJ163" s="2" t="s">
        <v>712</v>
      </c>
      <c r="DK163" s="250">
        <v>2.0833333333333332E-2</v>
      </c>
      <c r="DL163" s="350" t="s">
        <v>620</v>
      </c>
      <c r="DM163" s="351">
        <v>0.14930555555555555</v>
      </c>
      <c r="DN163" s="348" t="s">
        <v>584</v>
      </c>
      <c r="DO163" s="349">
        <v>7.9861111111111105E-2</v>
      </c>
      <c r="DP163" s="251" t="str">
        <f t="shared" si="42"/>
        <v>TSV-BNE</v>
      </c>
      <c r="DQ163" s="252">
        <f t="shared" si="43"/>
        <v>7.9861111111111105E-2</v>
      </c>
      <c r="DR163" s="251" t="str">
        <f t="shared" si="44"/>
        <v>TSV-BNE</v>
      </c>
      <c r="DS163" s="252">
        <f t="shared" si="45"/>
        <v>7.9861111111111105E-2</v>
      </c>
      <c r="DT163" s="251" t="str">
        <f t="shared" si="46"/>
        <v>TSV-BNE</v>
      </c>
      <c r="DU163" s="252">
        <f t="shared" si="47"/>
        <v>7.9861111111111105E-2</v>
      </c>
      <c r="DV163" s="251" t="str">
        <f t="shared" si="48"/>
        <v>TSV-BNE</v>
      </c>
      <c r="DW163" s="252">
        <f t="shared" si="49"/>
        <v>7.9861111111111105E-2</v>
      </c>
      <c r="DX163" s="251" t="str">
        <f t="shared" si="50"/>
        <v>TSV-BNE</v>
      </c>
      <c r="DY163" s="252">
        <f t="shared" si="51"/>
        <v>7.9861111111111105E-2</v>
      </c>
      <c r="DZ163" s="251" t="str">
        <f t="shared" si="52"/>
        <v>TSV-BNE</v>
      </c>
      <c r="EA163" s="252">
        <f t="shared" si="53"/>
        <v>7.9861111111111105E-2</v>
      </c>
      <c r="EB163" s="251" t="str">
        <f t="shared" si="54"/>
        <v>TSV-BNE</v>
      </c>
      <c r="EC163" s="252">
        <f t="shared" si="55"/>
        <v>7.9861111111111105E-2</v>
      </c>
    </row>
    <row r="164" spans="37:133">
      <c r="AK164" s="3">
        <v>0.110416666666667</v>
      </c>
      <c r="AL164" s="3">
        <v>0.55208333333333304</v>
      </c>
      <c r="AM164" s="224">
        <v>0.110416666666667</v>
      </c>
      <c r="AN164" s="224">
        <v>0.55208333333333304</v>
      </c>
      <c r="AO164" s="72"/>
      <c r="AQ164" s="3">
        <v>0.61458333333333404</v>
      </c>
      <c r="AR164" s="3">
        <v>0.172916666666666</v>
      </c>
      <c r="AT164" s="3">
        <v>0.13125000000000001</v>
      </c>
      <c r="AU164" s="3">
        <v>0.110416666666667</v>
      </c>
      <c r="AV164" s="72"/>
      <c r="AW164" s="72"/>
      <c r="BH164" s="2"/>
      <c r="BI164" s="250"/>
      <c r="BJ164" s="2"/>
      <c r="BK164" s="250"/>
      <c r="BL164" s="2"/>
      <c r="BM164" s="250"/>
      <c r="BN164" s="2"/>
      <c r="BO164" s="250"/>
      <c r="BP164" s="2"/>
      <c r="BQ164" s="250"/>
      <c r="BR164" s="2"/>
      <c r="BS164" s="250"/>
      <c r="BT164" s="2"/>
      <c r="BU164" s="250"/>
      <c r="BV164" s="2"/>
      <c r="BW164" s="250"/>
      <c r="BX164" s="2"/>
      <c r="BY164" s="250"/>
      <c r="BZ164" s="267"/>
      <c r="CA164" s="238"/>
      <c r="CB164" s="267" t="str">
        <f t="shared" si="58"/>
        <v/>
      </c>
      <c r="CC164" s="238" t="str">
        <f t="shared" si="59"/>
        <v/>
      </c>
      <c r="CD164" s="267"/>
      <c r="CE164" s="238"/>
      <c r="CF164" s="267"/>
      <c r="CG164" s="238"/>
      <c r="CH164" s="2"/>
      <c r="CI164" s="250"/>
      <c r="CJ164" s="267"/>
      <c r="CK164" s="238"/>
      <c r="CL164" s="2"/>
      <c r="CM164" s="250"/>
      <c r="CN164" s="251" t="str">
        <f t="shared" si="40"/>
        <v/>
      </c>
      <c r="CO164" s="252" t="str">
        <f t="shared" si="41"/>
        <v/>
      </c>
      <c r="CP164" s="2" t="s">
        <v>620</v>
      </c>
      <c r="CQ164" s="250">
        <v>0.14930555555555555</v>
      </c>
      <c r="CR164" s="267"/>
      <c r="CS164" s="238"/>
      <c r="CT164" s="2"/>
      <c r="CU164" s="250"/>
      <c r="CV164" s="2" t="s">
        <v>620</v>
      </c>
      <c r="CW164" s="250">
        <v>0.14930555555555555</v>
      </c>
      <c r="CX164" s="267" t="s">
        <v>620</v>
      </c>
      <c r="CY164" s="238">
        <v>0.14930555555555555</v>
      </c>
      <c r="CZ164" s="267"/>
      <c r="DA164" s="238"/>
      <c r="DB164" s="2" t="s">
        <v>642</v>
      </c>
      <c r="DC164" s="250">
        <v>0.1388888888888889</v>
      </c>
      <c r="DD164" s="267"/>
      <c r="DE164" s="238"/>
      <c r="DF164" s="2" t="s">
        <v>667</v>
      </c>
      <c r="DG164" s="250">
        <v>0.13194444444444445</v>
      </c>
      <c r="DH164" s="2" t="s">
        <v>702</v>
      </c>
      <c r="DI164" s="250">
        <v>7.6388888888888895E-2</v>
      </c>
      <c r="DJ164" s="2" t="s">
        <v>702</v>
      </c>
      <c r="DK164" s="250">
        <v>7.6388888888888895E-2</v>
      </c>
      <c r="DL164" s="350" t="s">
        <v>642</v>
      </c>
      <c r="DM164" s="351">
        <v>0.13541666666666666</v>
      </c>
      <c r="DN164" s="348" t="s">
        <v>667</v>
      </c>
      <c r="DO164" s="349">
        <v>0.13194444444444445</v>
      </c>
      <c r="DP164" s="251" t="str">
        <f t="shared" si="42"/>
        <v>VLI-BNE</v>
      </c>
      <c r="DQ164" s="252">
        <f t="shared" si="43"/>
        <v>0.13194444444444445</v>
      </c>
      <c r="DR164" s="251" t="str">
        <f t="shared" si="44"/>
        <v>VLI-BNE</v>
      </c>
      <c r="DS164" s="252">
        <f t="shared" si="45"/>
        <v>0.13194444444444445</v>
      </c>
      <c r="DT164" s="251" t="str">
        <f t="shared" si="46"/>
        <v>VLI-BNE</v>
      </c>
      <c r="DU164" s="252">
        <f t="shared" si="47"/>
        <v>0.13194444444444445</v>
      </c>
      <c r="DV164" s="251" t="str">
        <f t="shared" si="48"/>
        <v>VLI-BNE</v>
      </c>
      <c r="DW164" s="252">
        <f t="shared" si="49"/>
        <v>0.13194444444444445</v>
      </c>
      <c r="DX164" s="251" t="str">
        <f t="shared" si="50"/>
        <v>VLI-BNE</v>
      </c>
      <c r="DY164" s="252">
        <f t="shared" si="51"/>
        <v>0.13194444444444445</v>
      </c>
      <c r="DZ164" s="251" t="str">
        <f t="shared" si="52"/>
        <v>VLI-BNE</v>
      </c>
      <c r="EA164" s="252">
        <f t="shared" si="53"/>
        <v>0.13194444444444445</v>
      </c>
      <c r="EB164" s="251" t="str">
        <f t="shared" si="54"/>
        <v>VLI-BNE</v>
      </c>
      <c r="EC164" s="252">
        <f t="shared" si="55"/>
        <v>0.13194444444444445</v>
      </c>
    </row>
    <row r="165" spans="37:133">
      <c r="AK165" s="3">
        <v>0.11111111111111099</v>
      </c>
      <c r="AL165" s="3">
        <v>0.55555555555555602</v>
      </c>
      <c r="AM165" s="224">
        <v>0.11111111111111099</v>
      </c>
      <c r="AN165" s="224">
        <v>0.55555555555555602</v>
      </c>
      <c r="AO165" s="72"/>
      <c r="AQ165" s="3">
        <v>0.61805555555555602</v>
      </c>
      <c r="AR165" s="3">
        <v>0.17361111111111099</v>
      </c>
      <c r="AT165" s="3">
        <v>0.131944444444445</v>
      </c>
      <c r="AU165" s="3">
        <v>0.11111111111111099</v>
      </c>
      <c r="AV165" s="72"/>
      <c r="AW165" s="72"/>
      <c r="BH165" s="2"/>
      <c r="BI165" s="250"/>
      <c r="BJ165" s="2"/>
      <c r="BK165" s="250"/>
      <c r="BL165" s="2"/>
      <c r="BM165" s="250"/>
      <c r="BN165" s="2"/>
      <c r="BO165" s="250"/>
      <c r="BP165" s="2"/>
      <c r="BQ165" s="250"/>
      <c r="BR165" s="2"/>
      <c r="BS165" s="250"/>
      <c r="BT165" s="2"/>
      <c r="BU165" s="250"/>
      <c r="BV165" s="2"/>
      <c r="BW165" s="250"/>
      <c r="BX165" s="2"/>
      <c r="BY165" s="250"/>
      <c r="BZ165" s="267"/>
      <c r="CA165" s="238"/>
      <c r="CB165" s="267" t="str">
        <f t="shared" si="58"/>
        <v/>
      </c>
      <c r="CC165" s="238" t="str">
        <f t="shared" si="59"/>
        <v/>
      </c>
      <c r="CD165" s="267"/>
      <c r="CE165" s="238"/>
      <c r="CF165" s="267"/>
      <c r="CG165" s="238"/>
      <c r="CH165" s="2"/>
      <c r="CI165" s="250"/>
      <c r="CJ165" s="267"/>
      <c r="CK165" s="238"/>
      <c r="CL165" s="2"/>
      <c r="CM165" s="250"/>
      <c r="CN165" s="251" t="str">
        <f t="shared" si="40"/>
        <v/>
      </c>
      <c r="CO165" s="252" t="str">
        <f t="shared" si="41"/>
        <v/>
      </c>
      <c r="CP165" s="2" t="s">
        <v>642</v>
      </c>
      <c r="CQ165" s="250">
        <v>0.1388888888888889</v>
      </c>
      <c r="CR165" s="267"/>
      <c r="CS165" s="238"/>
      <c r="CT165" s="2"/>
      <c r="CU165" s="250"/>
      <c r="CV165" s="2" t="s">
        <v>642</v>
      </c>
      <c r="CW165" s="250">
        <v>0.1388888888888889</v>
      </c>
      <c r="CX165" s="267" t="s">
        <v>642</v>
      </c>
      <c r="CY165" s="238">
        <v>0.1388888888888889</v>
      </c>
      <c r="CZ165" s="267"/>
      <c r="DA165" s="238"/>
      <c r="DB165" s="2" t="str">
        <f t="shared" ref="DB165" si="60">IF(ISBLANK(CZ165),"",CZ165)</f>
        <v/>
      </c>
      <c r="DC165" s="250" t="str">
        <f t="shared" ref="DC165" si="61">IF(ISBLANK(DA165),"",DA165)</f>
        <v/>
      </c>
      <c r="DD165" s="267"/>
      <c r="DE165" s="238"/>
      <c r="DF165" s="2" t="s">
        <v>650</v>
      </c>
      <c r="DG165" s="250">
        <v>8.3333333333333329E-2</v>
      </c>
      <c r="DH165" s="2" t="s">
        <v>610</v>
      </c>
      <c r="DI165" s="250">
        <v>7.6388888888888895E-2</v>
      </c>
      <c r="DJ165" s="2" t="s">
        <v>610</v>
      </c>
      <c r="DK165" s="250">
        <v>7.6388888888888895E-2</v>
      </c>
      <c r="DL165" s="350"/>
      <c r="DM165" s="351"/>
      <c r="DN165" s="348" t="s">
        <v>650</v>
      </c>
      <c r="DO165" s="349">
        <v>8.3333333333333329E-2</v>
      </c>
      <c r="DP165" s="251" t="str">
        <f t="shared" si="42"/>
        <v>WLP-BQB</v>
      </c>
      <c r="DQ165" s="252">
        <f t="shared" si="43"/>
        <v>8.3333333333333329E-2</v>
      </c>
      <c r="DR165" s="251" t="str">
        <f t="shared" si="44"/>
        <v>WLP-BQB</v>
      </c>
      <c r="DS165" s="252">
        <f t="shared" si="45"/>
        <v>8.3333333333333329E-2</v>
      </c>
      <c r="DT165" s="251" t="str">
        <f t="shared" si="46"/>
        <v>WLP-BQB</v>
      </c>
      <c r="DU165" s="252">
        <f t="shared" si="47"/>
        <v>8.3333333333333329E-2</v>
      </c>
      <c r="DV165" s="251" t="str">
        <f t="shared" si="48"/>
        <v>WLP-BQB</v>
      </c>
      <c r="DW165" s="252">
        <f t="shared" si="49"/>
        <v>8.3333333333333329E-2</v>
      </c>
      <c r="DX165" s="251" t="str">
        <f t="shared" si="50"/>
        <v>WLP-BQB</v>
      </c>
      <c r="DY165" s="252">
        <f t="shared" si="51"/>
        <v>8.3333333333333329E-2</v>
      </c>
      <c r="DZ165" s="251" t="str">
        <f t="shared" si="52"/>
        <v>WLP-BQB</v>
      </c>
      <c r="EA165" s="252">
        <f t="shared" si="53"/>
        <v>8.3333333333333329E-2</v>
      </c>
      <c r="EB165" s="251" t="str">
        <f t="shared" si="54"/>
        <v>WLP-BQB</v>
      </c>
      <c r="EC165" s="252">
        <f t="shared" si="55"/>
        <v>8.3333333333333329E-2</v>
      </c>
    </row>
    <row r="166" spans="37:133">
      <c r="AK166" s="3">
        <v>0.111805555555556</v>
      </c>
      <c r="AL166" s="3">
        <v>0.55902777777777801</v>
      </c>
      <c r="AM166" s="224">
        <v>0.111805555555556</v>
      </c>
      <c r="AN166" s="224">
        <v>0.55902777777777801</v>
      </c>
      <c r="AO166" s="72"/>
      <c r="AQ166" s="3">
        <v>0.62152777777777801</v>
      </c>
      <c r="AR166" s="3">
        <v>0.17430555555555499</v>
      </c>
      <c r="AT166" s="3">
        <v>0.132638888888889</v>
      </c>
      <c r="AU166" s="3">
        <v>0.111805555555556</v>
      </c>
      <c r="AV166" s="72"/>
      <c r="AW166" s="72"/>
      <c r="BH166" s="2"/>
      <c r="BI166" s="250"/>
      <c r="BJ166" s="2"/>
      <c r="BK166" s="250"/>
      <c r="BL166" s="2"/>
      <c r="BM166" s="250"/>
      <c r="BN166" s="2"/>
      <c r="BO166" s="250"/>
      <c r="BP166" s="2"/>
      <c r="BQ166" s="250"/>
      <c r="BR166" s="2"/>
      <c r="BS166" s="250"/>
      <c r="BT166" s="2"/>
      <c r="BU166" s="250"/>
      <c r="BV166" s="2"/>
      <c r="BW166" s="250"/>
      <c r="BX166" s="2"/>
      <c r="BY166" s="250"/>
      <c r="BZ166" s="267"/>
      <c r="CA166" s="238"/>
      <c r="CB166" s="267" t="str">
        <f t="shared" si="58"/>
        <v/>
      </c>
      <c r="CC166" s="238" t="str">
        <f t="shared" si="59"/>
        <v/>
      </c>
      <c r="CD166" s="267"/>
      <c r="CE166" s="238"/>
      <c r="CF166" s="267"/>
      <c r="CG166" s="238"/>
      <c r="CH166" s="2"/>
      <c r="CI166" s="250"/>
      <c r="CJ166" s="267"/>
      <c r="CK166" s="238"/>
      <c r="CL166" s="2"/>
      <c r="CM166" s="250"/>
      <c r="CN166" s="251" t="str">
        <f t="shared" si="40"/>
        <v/>
      </c>
      <c r="CO166" s="252" t="str">
        <f t="shared" si="41"/>
        <v/>
      </c>
      <c r="CP166" s="2"/>
      <c r="CQ166" s="250"/>
      <c r="CR166" s="267"/>
      <c r="CS166" s="238"/>
      <c r="CT166" s="2"/>
      <c r="CU166" s="250"/>
      <c r="CV166" s="2"/>
      <c r="CW166" s="250"/>
      <c r="CX166" s="267"/>
      <c r="CY166" s="238"/>
      <c r="CZ166" s="267"/>
      <c r="DA166" s="238"/>
      <c r="DB166" s="2" t="str">
        <f t="shared" ref="DB166:DB229" si="62">IF(ISBLANK(CZ166),"",CZ166)</f>
        <v/>
      </c>
      <c r="DC166" s="250" t="str">
        <f t="shared" ref="DC166:DC229" si="63">IF(ISBLANK(DA166),"",DA166)</f>
        <v/>
      </c>
      <c r="DD166" s="267"/>
      <c r="DE166" s="238"/>
      <c r="DF166" s="2" t="s">
        <v>712</v>
      </c>
      <c r="DG166" s="250">
        <v>2.0833333333333332E-2</v>
      </c>
      <c r="DH166" s="2" t="s">
        <v>606</v>
      </c>
      <c r="DI166" s="250">
        <v>0.16319444444444445</v>
      </c>
      <c r="DJ166" s="2" t="s">
        <v>606</v>
      </c>
      <c r="DK166" s="250">
        <v>0.16319444444444445</v>
      </c>
      <c r="DL166" s="350"/>
      <c r="DM166" s="351"/>
      <c r="DN166" s="348" t="s">
        <v>712</v>
      </c>
      <c r="DO166" s="349">
        <v>2.0833333333333332E-2</v>
      </c>
      <c r="DP166" s="251" t="str">
        <f t="shared" si="42"/>
        <v>WLP-OOD</v>
      </c>
      <c r="DQ166" s="252">
        <f t="shared" si="43"/>
        <v>2.0833333333333332E-2</v>
      </c>
      <c r="DR166" s="251" t="str">
        <f t="shared" si="44"/>
        <v>WLP-OOD</v>
      </c>
      <c r="DS166" s="252">
        <f t="shared" si="45"/>
        <v>2.0833333333333332E-2</v>
      </c>
      <c r="DT166" s="251" t="str">
        <f t="shared" si="46"/>
        <v>WLP-OOD</v>
      </c>
      <c r="DU166" s="252">
        <f t="shared" si="47"/>
        <v>2.0833333333333332E-2</v>
      </c>
      <c r="DV166" s="251" t="str">
        <f t="shared" si="48"/>
        <v>WLP-OOD</v>
      </c>
      <c r="DW166" s="252">
        <f t="shared" si="49"/>
        <v>2.0833333333333332E-2</v>
      </c>
      <c r="DX166" s="251" t="str">
        <f t="shared" si="50"/>
        <v>WLP-OOD</v>
      </c>
      <c r="DY166" s="252">
        <f t="shared" si="51"/>
        <v>2.0833333333333332E-2</v>
      </c>
      <c r="DZ166" s="251" t="str">
        <f t="shared" si="52"/>
        <v>WLP-OOD</v>
      </c>
      <c r="EA166" s="252">
        <f t="shared" si="53"/>
        <v>2.0833333333333332E-2</v>
      </c>
      <c r="EB166" s="251" t="str">
        <f t="shared" si="54"/>
        <v>WLP-OOD</v>
      </c>
      <c r="EC166" s="252">
        <f t="shared" si="55"/>
        <v>2.0833333333333332E-2</v>
      </c>
    </row>
    <row r="167" spans="37:133">
      <c r="AK167" s="3">
        <v>0.1125</v>
      </c>
      <c r="AL167" s="3">
        <v>0.5625</v>
      </c>
      <c r="AM167" s="224">
        <v>0.1125</v>
      </c>
      <c r="AN167" s="224">
        <v>0.5625</v>
      </c>
      <c r="AO167" s="72"/>
      <c r="AQ167" s="3">
        <v>0.625</v>
      </c>
      <c r="AR167" s="3">
        <v>0.17499999999999999</v>
      </c>
      <c r="AT167" s="3">
        <v>0.133333333333334</v>
      </c>
      <c r="AU167" s="3">
        <v>0.1125</v>
      </c>
      <c r="AV167" s="72"/>
      <c r="AW167" s="72"/>
      <c r="BH167" s="2"/>
      <c r="BI167" s="250"/>
      <c r="BJ167" s="2"/>
      <c r="BK167" s="250"/>
      <c r="BL167" s="2"/>
      <c r="BM167" s="250"/>
      <c r="BN167" s="2"/>
      <c r="BO167" s="250"/>
      <c r="BP167" s="2"/>
      <c r="BQ167" s="250"/>
      <c r="BR167" s="2"/>
      <c r="BS167" s="250"/>
      <c r="BT167" s="2"/>
      <c r="BU167" s="250"/>
      <c r="BV167" s="2"/>
      <c r="BW167" s="250"/>
      <c r="BX167" s="2"/>
      <c r="BY167" s="250"/>
      <c r="BZ167" s="267"/>
      <c r="CA167" s="238"/>
      <c r="CB167" s="267" t="str">
        <f t="shared" si="58"/>
        <v/>
      </c>
      <c r="CC167" s="238" t="str">
        <f t="shared" si="59"/>
        <v/>
      </c>
      <c r="CD167" s="267"/>
      <c r="CE167" s="238"/>
      <c r="CF167" s="267"/>
      <c r="CG167" s="238"/>
      <c r="CH167" s="2"/>
      <c r="CI167" s="250"/>
      <c r="CJ167" s="267"/>
      <c r="CK167" s="238"/>
      <c r="CL167" s="2"/>
      <c r="CM167" s="250"/>
      <c r="CN167" s="251" t="str">
        <f t="shared" si="40"/>
        <v/>
      </c>
      <c r="CO167" s="252" t="str">
        <f t="shared" si="41"/>
        <v/>
      </c>
      <c r="CP167" s="2"/>
      <c r="CQ167" s="250"/>
      <c r="CR167" s="267"/>
      <c r="CS167" s="238"/>
      <c r="CT167" s="2"/>
      <c r="CU167" s="250"/>
      <c r="CV167" s="2"/>
      <c r="CW167" s="250"/>
      <c r="CX167" s="267"/>
      <c r="CY167" s="238"/>
      <c r="CZ167" s="267"/>
      <c r="DA167" s="238"/>
      <c r="DB167" s="2" t="str">
        <f t="shared" si="62"/>
        <v/>
      </c>
      <c r="DC167" s="250" t="str">
        <f t="shared" si="63"/>
        <v/>
      </c>
      <c r="DD167" s="267"/>
      <c r="DE167" s="238"/>
      <c r="DF167" s="2" t="s">
        <v>702</v>
      </c>
      <c r="DG167" s="250">
        <v>7.6388888888888895E-2</v>
      </c>
      <c r="DH167" s="2" t="s">
        <v>620</v>
      </c>
      <c r="DI167" s="250">
        <v>0.14930555555555555</v>
      </c>
      <c r="DJ167" s="2" t="s">
        <v>620</v>
      </c>
      <c r="DK167" s="250">
        <v>0.14930555555555555</v>
      </c>
      <c r="DL167" s="350"/>
      <c r="DM167" s="351"/>
      <c r="DN167" s="348" t="s">
        <v>702</v>
      </c>
      <c r="DO167" s="349">
        <v>7.6388888888888895E-2</v>
      </c>
      <c r="DP167" s="251" t="str">
        <f t="shared" si="42"/>
        <v>WLP-PER</v>
      </c>
      <c r="DQ167" s="252">
        <f t="shared" si="43"/>
        <v>7.6388888888888895E-2</v>
      </c>
      <c r="DR167" s="251" t="str">
        <f t="shared" si="44"/>
        <v>WLP-PER</v>
      </c>
      <c r="DS167" s="252">
        <f t="shared" si="45"/>
        <v>7.6388888888888895E-2</v>
      </c>
      <c r="DT167" s="251" t="str">
        <f t="shared" si="46"/>
        <v>WLP-PER</v>
      </c>
      <c r="DU167" s="252">
        <f t="shared" si="47"/>
        <v>7.6388888888888895E-2</v>
      </c>
      <c r="DV167" s="251" t="str">
        <f t="shared" si="48"/>
        <v>WLP-PER</v>
      </c>
      <c r="DW167" s="252">
        <f t="shared" si="49"/>
        <v>7.6388888888888895E-2</v>
      </c>
      <c r="DX167" s="251" t="str">
        <f t="shared" si="50"/>
        <v>WLP-PER</v>
      </c>
      <c r="DY167" s="252">
        <f t="shared" si="51"/>
        <v>7.6388888888888895E-2</v>
      </c>
      <c r="DZ167" s="251" t="str">
        <f t="shared" si="52"/>
        <v>WLP-PER</v>
      </c>
      <c r="EA167" s="252">
        <f t="shared" si="53"/>
        <v>7.6388888888888895E-2</v>
      </c>
      <c r="EB167" s="251" t="str">
        <f t="shared" si="54"/>
        <v>WLP-PER</v>
      </c>
      <c r="EC167" s="252">
        <f t="shared" si="55"/>
        <v>7.6388888888888895E-2</v>
      </c>
    </row>
    <row r="168" spans="37:133">
      <c r="AK168" s="3">
        <v>0.113194444444444</v>
      </c>
      <c r="AL168" s="3">
        <v>0.56597222222222199</v>
      </c>
      <c r="AM168" s="224">
        <v>0.113194444444444</v>
      </c>
      <c r="AN168" s="224">
        <v>0.56597222222222199</v>
      </c>
      <c r="AO168" s="72"/>
      <c r="AR168" s="3">
        <v>0.17569444444444399</v>
      </c>
      <c r="AT168" s="3">
        <v>0.134027777777778</v>
      </c>
      <c r="AU168" s="3">
        <v>0.113194444444444</v>
      </c>
      <c r="AV168" s="72"/>
      <c r="AW168" s="72"/>
      <c r="BH168" s="2"/>
      <c r="BI168" s="250"/>
      <c r="BJ168" s="2"/>
      <c r="BK168" s="250"/>
      <c r="BL168" s="2"/>
      <c r="BM168" s="250"/>
      <c r="BN168" s="2"/>
      <c r="BO168" s="250"/>
      <c r="BP168" s="2"/>
      <c r="BQ168" s="250"/>
      <c r="BR168" s="2"/>
      <c r="BS168" s="250"/>
      <c r="BT168" s="2"/>
      <c r="BU168" s="250"/>
      <c r="BV168" s="2"/>
      <c r="BW168" s="250"/>
      <c r="BX168" s="2"/>
      <c r="BY168" s="250"/>
      <c r="BZ168" s="267"/>
      <c r="CA168" s="238"/>
      <c r="CB168" s="267" t="str">
        <f t="shared" si="58"/>
        <v/>
      </c>
      <c r="CC168" s="238" t="str">
        <f t="shared" si="59"/>
        <v/>
      </c>
      <c r="CD168" s="267"/>
      <c r="CE168" s="238"/>
      <c r="CF168" s="267"/>
      <c r="CG168" s="238"/>
      <c r="CH168" s="2"/>
      <c r="CI168" s="250"/>
      <c r="CJ168" s="267"/>
      <c r="CK168" s="238"/>
      <c r="CL168" s="2"/>
      <c r="CM168" s="250"/>
      <c r="CN168" s="251" t="str">
        <f t="shared" si="40"/>
        <v/>
      </c>
      <c r="CO168" s="252" t="str">
        <f t="shared" si="41"/>
        <v/>
      </c>
      <c r="CP168" s="2"/>
      <c r="CQ168" s="250"/>
      <c r="CR168" s="267"/>
      <c r="CS168" s="238"/>
      <c r="CT168" s="2"/>
      <c r="CU168" s="250"/>
      <c r="CV168" s="2"/>
      <c r="CW168" s="250"/>
      <c r="CX168" s="267"/>
      <c r="CY168" s="238"/>
      <c r="CZ168" s="267"/>
      <c r="DA168" s="238"/>
      <c r="DB168" s="2" t="str">
        <f t="shared" si="62"/>
        <v/>
      </c>
      <c r="DC168" s="250" t="str">
        <f t="shared" si="63"/>
        <v/>
      </c>
      <c r="DD168" s="267"/>
      <c r="DE168" s="238"/>
      <c r="DF168" s="2" t="s">
        <v>610</v>
      </c>
      <c r="DG168" s="250">
        <v>7.6388888888888895E-2</v>
      </c>
      <c r="DH168" s="2" t="s">
        <v>642</v>
      </c>
      <c r="DI168" s="250">
        <v>0.1388888888888889</v>
      </c>
      <c r="DJ168" s="2" t="s">
        <v>642</v>
      </c>
      <c r="DK168" s="250">
        <v>0.1388888888888889</v>
      </c>
      <c r="DL168" s="350"/>
      <c r="DM168" s="351"/>
      <c r="DN168" s="348" t="s">
        <v>610</v>
      </c>
      <c r="DO168" s="349">
        <v>7.6388888888888895E-2</v>
      </c>
      <c r="DP168" s="251" t="str">
        <f t="shared" si="42"/>
        <v>ZNE-PER</v>
      </c>
      <c r="DQ168" s="252">
        <f t="shared" si="43"/>
        <v>7.6388888888888895E-2</v>
      </c>
      <c r="DR168" s="251" t="str">
        <f t="shared" si="44"/>
        <v>ZNE-PER</v>
      </c>
      <c r="DS168" s="252">
        <f t="shared" si="45"/>
        <v>7.6388888888888895E-2</v>
      </c>
      <c r="DT168" s="251" t="str">
        <f t="shared" si="46"/>
        <v>ZNE-PER</v>
      </c>
      <c r="DU168" s="252">
        <f t="shared" si="47"/>
        <v>7.6388888888888895E-2</v>
      </c>
      <c r="DV168" s="251" t="str">
        <f t="shared" si="48"/>
        <v>ZNE-PER</v>
      </c>
      <c r="DW168" s="252">
        <f t="shared" si="49"/>
        <v>7.6388888888888895E-2</v>
      </c>
      <c r="DX168" s="251" t="str">
        <f t="shared" si="50"/>
        <v>ZNE-PER</v>
      </c>
      <c r="DY168" s="252">
        <f t="shared" si="51"/>
        <v>7.6388888888888895E-2</v>
      </c>
      <c r="DZ168" s="251" t="str">
        <f t="shared" si="52"/>
        <v>ZNE-PER</v>
      </c>
      <c r="EA168" s="252">
        <f t="shared" si="53"/>
        <v>7.6388888888888895E-2</v>
      </c>
      <c r="EB168" s="251" t="str">
        <f t="shared" si="54"/>
        <v>ZNE-PER</v>
      </c>
      <c r="EC168" s="252">
        <f t="shared" si="55"/>
        <v>7.6388888888888895E-2</v>
      </c>
    </row>
    <row r="169" spans="37:133">
      <c r="AK169" s="3">
        <v>0.113888888888889</v>
      </c>
      <c r="AL169" s="3">
        <v>0.56944444444444398</v>
      </c>
      <c r="AM169" s="224">
        <v>0.113888888888889</v>
      </c>
      <c r="AN169" s="224">
        <v>0.56944444444444398</v>
      </c>
      <c r="AO169" s="72"/>
      <c r="AR169" s="3">
        <v>0.17638888888888801</v>
      </c>
      <c r="AT169" s="3">
        <v>0.13472222222222299</v>
      </c>
      <c r="AU169" s="3">
        <v>0.113888888888889</v>
      </c>
      <c r="AV169" s="72"/>
      <c r="AW169" s="72"/>
      <c r="BH169" s="2"/>
      <c r="BI169" s="250"/>
      <c r="BJ169" s="2"/>
      <c r="BK169" s="250"/>
      <c r="BL169" s="2"/>
      <c r="BM169" s="250"/>
      <c r="BN169" s="2"/>
      <c r="BO169" s="250"/>
      <c r="BP169" s="2"/>
      <c r="BQ169" s="250"/>
      <c r="BR169" s="2"/>
      <c r="BS169" s="250"/>
      <c r="BT169" s="2"/>
      <c r="BU169" s="250"/>
      <c r="BV169" s="2"/>
      <c r="BW169" s="250"/>
      <c r="BX169" s="2"/>
      <c r="BY169" s="250"/>
      <c r="BZ169" s="267"/>
      <c r="CA169" s="238"/>
      <c r="CB169" s="267" t="str">
        <f t="shared" si="58"/>
        <v/>
      </c>
      <c r="CC169" s="238" t="str">
        <f t="shared" si="59"/>
        <v/>
      </c>
      <c r="CD169" s="267"/>
      <c r="CE169" s="238"/>
      <c r="CF169" s="267"/>
      <c r="CG169" s="238"/>
      <c r="CH169" s="2"/>
      <c r="CI169" s="250"/>
      <c r="CJ169" s="267"/>
      <c r="CK169" s="238"/>
      <c r="CL169" s="2"/>
      <c r="CM169" s="250"/>
      <c r="CN169" s="251" t="str">
        <f t="shared" si="40"/>
        <v/>
      </c>
      <c r="CO169" s="252" t="str">
        <f t="shared" si="41"/>
        <v/>
      </c>
      <c r="CP169" s="2"/>
      <c r="CQ169" s="250"/>
      <c r="CR169" s="267"/>
      <c r="CS169" s="238"/>
      <c r="CT169" s="2"/>
      <c r="CU169" s="250"/>
      <c r="CV169" s="2"/>
      <c r="CW169" s="250"/>
      <c r="CX169" s="267"/>
      <c r="CY169" s="238"/>
      <c r="CZ169" s="267"/>
      <c r="DA169" s="238"/>
      <c r="DB169" s="2" t="str">
        <f t="shared" si="62"/>
        <v/>
      </c>
      <c r="DC169" s="250" t="str">
        <f t="shared" si="63"/>
        <v/>
      </c>
      <c r="DD169" s="267"/>
      <c r="DE169" s="238"/>
      <c r="DF169" s="2" t="s">
        <v>606</v>
      </c>
      <c r="DG169" s="250">
        <v>0.16319444444444445</v>
      </c>
      <c r="DH169" s="2"/>
      <c r="DI169" s="250"/>
      <c r="DJ169" s="348"/>
      <c r="DK169" s="349"/>
      <c r="DL169" s="350"/>
      <c r="DM169" s="351"/>
      <c r="DN169" s="348" t="s">
        <v>606</v>
      </c>
      <c r="DO169" s="349">
        <v>0.16319444444444445</v>
      </c>
      <c r="DP169" s="251" t="str">
        <f t="shared" si="42"/>
        <v>ZQN-BNE</v>
      </c>
      <c r="DQ169" s="252">
        <f t="shared" si="43"/>
        <v>0.16319444444444445</v>
      </c>
      <c r="DR169" s="251" t="str">
        <f t="shared" si="44"/>
        <v>ZQN-BNE</v>
      </c>
      <c r="DS169" s="252">
        <f t="shared" si="45"/>
        <v>0.16319444444444445</v>
      </c>
      <c r="DT169" s="251" t="str">
        <f t="shared" si="46"/>
        <v>ZQN-BNE</v>
      </c>
      <c r="DU169" s="252">
        <f t="shared" si="47"/>
        <v>0.16319444444444445</v>
      </c>
      <c r="DV169" s="251" t="str">
        <f t="shared" si="48"/>
        <v>ZQN-BNE</v>
      </c>
      <c r="DW169" s="252">
        <f t="shared" si="49"/>
        <v>0.16319444444444445</v>
      </c>
      <c r="DX169" s="251" t="str">
        <f t="shared" si="50"/>
        <v>ZQN-BNE</v>
      </c>
      <c r="DY169" s="252">
        <f t="shared" si="51"/>
        <v>0.16319444444444445</v>
      </c>
      <c r="DZ169" s="251" t="str">
        <f t="shared" si="52"/>
        <v>ZQN-BNE</v>
      </c>
      <c r="EA169" s="252">
        <f t="shared" si="53"/>
        <v>0.16319444444444445</v>
      </c>
      <c r="EB169" s="251" t="str">
        <f t="shared" si="54"/>
        <v>ZQN-BNE</v>
      </c>
      <c r="EC169" s="252">
        <f t="shared" si="55"/>
        <v>0.16319444444444445</v>
      </c>
    </row>
    <row r="170" spans="37:133">
      <c r="AK170" s="3">
        <v>0.114583333333333</v>
      </c>
      <c r="AL170" s="3">
        <v>0.57291666666666696</v>
      </c>
      <c r="AM170" s="224">
        <v>0.114583333333333</v>
      </c>
      <c r="AN170" s="224">
        <v>0.57291666666666696</v>
      </c>
      <c r="AO170" s="72"/>
      <c r="AR170" s="3">
        <v>0.17708333333333301</v>
      </c>
      <c r="AT170" s="3">
        <v>0.13541666666666699</v>
      </c>
      <c r="AU170" s="3">
        <v>0.114583333333333</v>
      </c>
      <c r="AV170" s="72"/>
      <c r="AW170" s="72"/>
      <c r="BH170" s="2"/>
      <c r="BI170" s="250"/>
      <c r="BJ170" s="2"/>
      <c r="BK170" s="250"/>
      <c r="BL170" s="2"/>
      <c r="BM170" s="250"/>
      <c r="BN170" s="2"/>
      <c r="BO170" s="250"/>
      <c r="BP170" s="2"/>
      <c r="BQ170" s="250"/>
      <c r="BR170" s="2"/>
      <c r="BS170" s="250"/>
      <c r="BT170" s="2"/>
      <c r="BU170" s="250"/>
      <c r="BV170" s="2"/>
      <c r="BW170" s="250"/>
      <c r="BX170" s="2"/>
      <c r="BY170" s="250"/>
      <c r="BZ170" s="267"/>
      <c r="CA170" s="238"/>
      <c r="CB170" s="267" t="str">
        <f t="shared" si="58"/>
        <v/>
      </c>
      <c r="CC170" s="238" t="str">
        <f t="shared" si="59"/>
        <v/>
      </c>
      <c r="CD170" s="267"/>
      <c r="CE170" s="238"/>
      <c r="CF170" s="267"/>
      <c r="CG170" s="238"/>
      <c r="CH170" s="2"/>
      <c r="CI170" s="250"/>
      <c r="CJ170" s="267"/>
      <c r="CK170" s="238"/>
      <c r="CL170" s="2"/>
      <c r="CM170" s="250"/>
      <c r="CN170" s="251" t="str">
        <f t="shared" si="40"/>
        <v/>
      </c>
      <c r="CO170" s="252" t="str">
        <f t="shared" si="41"/>
        <v/>
      </c>
      <c r="CP170" s="2"/>
      <c r="CQ170" s="250"/>
      <c r="CR170" s="267"/>
      <c r="CS170" s="238"/>
      <c r="CT170" s="2"/>
      <c r="CU170" s="250"/>
      <c r="CV170" s="2"/>
      <c r="CW170" s="250"/>
      <c r="CX170" s="267"/>
      <c r="CY170" s="238"/>
      <c r="CZ170" s="267"/>
      <c r="DA170" s="238"/>
      <c r="DB170" s="2" t="str">
        <f t="shared" si="62"/>
        <v/>
      </c>
      <c r="DC170" s="250" t="str">
        <f t="shared" si="63"/>
        <v/>
      </c>
      <c r="DD170" s="267"/>
      <c r="DE170" s="238"/>
      <c r="DF170" s="2" t="s">
        <v>620</v>
      </c>
      <c r="DG170" s="250">
        <v>0.14930555555555555</v>
      </c>
      <c r="DH170" s="2"/>
      <c r="DI170" s="250"/>
      <c r="DJ170" s="348"/>
      <c r="DK170" s="349"/>
      <c r="DL170" s="350"/>
      <c r="DM170" s="351"/>
      <c r="DN170" s="348" t="s">
        <v>620</v>
      </c>
      <c r="DO170" s="349">
        <v>0.14930555555555555</v>
      </c>
      <c r="DP170" s="251" t="str">
        <f t="shared" si="42"/>
        <v>ZQN-MEL</v>
      </c>
      <c r="DQ170" s="252">
        <f t="shared" si="43"/>
        <v>0.14930555555555555</v>
      </c>
      <c r="DR170" s="251" t="str">
        <f t="shared" si="44"/>
        <v>ZQN-MEL</v>
      </c>
      <c r="DS170" s="252">
        <f t="shared" si="45"/>
        <v>0.14930555555555555</v>
      </c>
      <c r="DT170" s="251" t="str">
        <f t="shared" si="46"/>
        <v>ZQN-MEL</v>
      </c>
      <c r="DU170" s="252">
        <f t="shared" si="47"/>
        <v>0.14930555555555555</v>
      </c>
      <c r="DV170" s="251" t="str">
        <f t="shared" si="48"/>
        <v>ZQN-MEL</v>
      </c>
      <c r="DW170" s="252">
        <f t="shared" si="49"/>
        <v>0.14930555555555555</v>
      </c>
      <c r="DX170" s="251" t="str">
        <f t="shared" si="50"/>
        <v>ZQN-MEL</v>
      </c>
      <c r="DY170" s="252">
        <f t="shared" si="51"/>
        <v>0.14930555555555555</v>
      </c>
      <c r="DZ170" s="251" t="str">
        <f t="shared" si="52"/>
        <v>ZQN-MEL</v>
      </c>
      <c r="EA170" s="252">
        <f t="shared" si="53"/>
        <v>0.14930555555555555</v>
      </c>
      <c r="EB170" s="251" t="str">
        <f t="shared" si="54"/>
        <v>ZQN-MEL</v>
      </c>
      <c r="EC170" s="252">
        <f t="shared" si="55"/>
        <v>0.14930555555555555</v>
      </c>
    </row>
    <row r="171" spans="37:133">
      <c r="AK171" s="3">
        <v>0.11527777777777801</v>
      </c>
      <c r="AL171" s="3">
        <v>0.57638888888888895</v>
      </c>
      <c r="AM171" s="224">
        <v>0.11527777777777801</v>
      </c>
      <c r="AN171" s="224">
        <v>0.57638888888888895</v>
      </c>
      <c r="AO171" s="72"/>
      <c r="AR171" s="3">
        <v>0.17777777777777701</v>
      </c>
      <c r="AT171" s="3">
        <v>0.13611111111111199</v>
      </c>
      <c r="AU171" s="3">
        <v>0.11527777777777801</v>
      </c>
      <c r="AV171" s="72"/>
      <c r="AW171" s="72"/>
      <c r="BH171" s="2"/>
      <c r="BI171" s="250"/>
      <c r="BJ171" s="2"/>
      <c r="BK171" s="250"/>
      <c r="BL171" s="2"/>
      <c r="BM171" s="250"/>
      <c r="BN171" s="2"/>
      <c r="BO171" s="250"/>
      <c r="BP171" s="2"/>
      <c r="BQ171" s="250"/>
      <c r="BR171" s="2"/>
      <c r="BS171" s="250"/>
      <c r="BT171" s="2"/>
      <c r="BU171" s="250"/>
      <c r="BV171" s="2"/>
      <c r="BW171" s="250"/>
      <c r="BX171" s="2"/>
      <c r="BY171" s="250"/>
      <c r="BZ171" s="267"/>
      <c r="CA171" s="238"/>
      <c r="CB171" s="267" t="str">
        <f t="shared" si="58"/>
        <v/>
      </c>
      <c r="CC171" s="238" t="str">
        <f t="shared" si="59"/>
        <v/>
      </c>
      <c r="CD171" s="267"/>
      <c r="CE171" s="238"/>
      <c r="CF171" s="267"/>
      <c r="CG171" s="238"/>
      <c r="CH171" s="2"/>
      <c r="CI171" s="250"/>
      <c r="CJ171" s="267"/>
      <c r="CK171" s="238"/>
      <c r="CL171" s="2"/>
      <c r="CM171" s="250"/>
      <c r="CN171" s="251" t="str">
        <f t="shared" si="40"/>
        <v/>
      </c>
      <c r="CO171" s="252" t="str">
        <f t="shared" si="41"/>
        <v/>
      </c>
      <c r="CP171" s="2"/>
      <c r="CQ171" s="250"/>
      <c r="CR171" s="267"/>
      <c r="CS171" s="238"/>
      <c r="CT171" s="2"/>
      <c r="CU171" s="250"/>
      <c r="CV171" s="2"/>
      <c r="CW171" s="250"/>
      <c r="CX171" s="267"/>
      <c r="CY171" s="238"/>
      <c r="CZ171" s="267"/>
      <c r="DA171" s="238"/>
      <c r="DB171" s="2" t="str">
        <f t="shared" si="62"/>
        <v/>
      </c>
      <c r="DC171" s="250" t="str">
        <f t="shared" si="63"/>
        <v/>
      </c>
      <c r="DD171" s="267"/>
      <c r="DE171" s="238"/>
      <c r="DF171" s="2" t="s">
        <v>642</v>
      </c>
      <c r="DG171" s="250">
        <v>0.1388888888888889</v>
      </c>
      <c r="DH171" s="2"/>
      <c r="DI171" s="250"/>
      <c r="DJ171" s="348"/>
      <c r="DK171" s="349"/>
      <c r="DL171" s="350"/>
      <c r="DM171" s="351"/>
      <c r="DN171" s="348" t="s">
        <v>642</v>
      </c>
      <c r="DO171" s="349">
        <v>0.1388888888888889</v>
      </c>
      <c r="DP171" s="251" t="str">
        <f t="shared" si="42"/>
        <v>ZQN-SYD</v>
      </c>
      <c r="DQ171" s="252">
        <f t="shared" si="43"/>
        <v>0.1388888888888889</v>
      </c>
      <c r="DR171" s="251" t="str">
        <f t="shared" si="44"/>
        <v>ZQN-SYD</v>
      </c>
      <c r="DS171" s="252">
        <f t="shared" si="45"/>
        <v>0.1388888888888889</v>
      </c>
      <c r="DT171" s="251" t="str">
        <f t="shared" si="46"/>
        <v>ZQN-SYD</v>
      </c>
      <c r="DU171" s="252">
        <f t="shared" si="47"/>
        <v>0.1388888888888889</v>
      </c>
      <c r="DV171" s="251" t="str">
        <f t="shared" si="48"/>
        <v>ZQN-SYD</v>
      </c>
      <c r="DW171" s="252">
        <f t="shared" si="49"/>
        <v>0.1388888888888889</v>
      </c>
      <c r="DX171" s="251" t="str">
        <f t="shared" si="50"/>
        <v>ZQN-SYD</v>
      </c>
      <c r="DY171" s="252">
        <f t="shared" si="51"/>
        <v>0.1388888888888889</v>
      </c>
      <c r="DZ171" s="251" t="str">
        <f t="shared" si="52"/>
        <v>ZQN-SYD</v>
      </c>
      <c r="EA171" s="252">
        <f t="shared" si="53"/>
        <v>0.1388888888888889</v>
      </c>
      <c r="EB171" s="251" t="str">
        <f t="shared" si="54"/>
        <v>ZQN-SYD</v>
      </c>
      <c r="EC171" s="252">
        <f t="shared" si="55"/>
        <v>0.1388888888888889</v>
      </c>
    </row>
    <row r="172" spans="37:133">
      <c r="AK172" s="3">
        <v>0.115972222222222</v>
      </c>
      <c r="AL172" s="3">
        <v>0.57986111111111105</v>
      </c>
      <c r="AM172" s="224">
        <v>0.115972222222222</v>
      </c>
      <c r="AN172" s="224">
        <v>0.57986111111111105</v>
      </c>
      <c r="AO172" s="72"/>
      <c r="AR172" s="3">
        <v>0.178472222222222</v>
      </c>
      <c r="AT172" s="3">
        <v>0.13680555555555601</v>
      </c>
      <c r="AU172" s="3">
        <v>0.115972222222222</v>
      </c>
      <c r="AV172" s="72"/>
      <c r="AW172" s="72"/>
      <c r="BH172" s="2"/>
      <c r="BI172" s="250"/>
      <c r="BJ172" s="2"/>
      <c r="BK172" s="250"/>
      <c r="BL172" s="2"/>
      <c r="BM172" s="250"/>
      <c r="BN172" s="2"/>
      <c r="BO172" s="250"/>
      <c r="BP172" s="2"/>
      <c r="BQ172" s="250"/>
      <c r="BR172" s="2"/>
      <c r="BS172" s="250"/>
      <c r="BT172" s="2"/>
      <c r="BU172" s="250"/>
      <c r="BV172" s="2"/>
      <c r="BW172" s="250"/>
      <c r="BX172" s="2"/>
      <c r="BY172" s="250"/>
      <c r="BZ172" s="267"/>
      <c r="CA172" s="238"/>
      <c r="CB172" s="267" t="str">
        <f t="shared" si="58"/>
        <v/>
      </c>
      <c r="CC172" s="238" t="str">
        <f t="shared" si="59"/>
        <v/>
      </c>
      <c r="CD172" s="267"/>
      <c r="CE172" s="238"/>
      <c r="CF172" s="267"/>
      <c r="CG172" s="238"/>
      <c r="CH172" s="2"/>
      <c r="CI172" s="250"/>
      <c r="CJ172" s="267"/>
      <c r="CK172" s="238"/>
      <c r="CL172" s="2"/>
      <c r="CM172" s="250"/>
      <c r="CN172" s="251" t="str">
        <f t="shared" si="40"/>
        <v/>
      </c>
      <c r="CO172" s="252" t="str">
        <f t="shared" si="41"/>
        <v/>
      </c>
      <c r="CP172" s="2"/>
      <c r="CQ172" s="250"/>
      <c r="CR172" s="267"/>
      <c r="CS172" s="238"/>
      <c r="CT172" s="2"/>
      <c r="CU172" s="250"/>
      <c r="CV172" s="2"/>
      <c r="CW172" s="250"/>
      <c r="CX172" s="267"/>
      <c r="CY172" s="238"/>
      <c r="CZ172" s="267"/>
      <c r="DA172" s="238"/>
      <c r="DB172" s="2" t="str">
        <f t="shared" si="62"/>
        <v/>
      </c>
      <c r="DC172" s="250" t="str">
        <f t="shared" si="63"/>
        <v/>
      </c>
      <c r="DD172" s="267"/>
      <c r="DE172" s="238"/>
      <c r="DF172" s="2"/>
      <c r="DG172" s="250"/>
      <c r="DH172" s="2"/>
      <c r="DI172" s="250"/>
      <c r="DJ172" s="348"/>
      <c r="DK172" s="349"/>
      <c r="DL172" s="350"/>
      <c r="DM172" s="351"/>
      <c r="DN172" s="348"/>
      <c r="DO172" s="349"/>
      <c r="DP172" s="251" t="str">
        <f t="shared" si="42"/>
        <v/>
      </c>
      <c r="DQ172" s="252" t="str">
        <f t="shared" si="43"/>
        <v/>
      </c>
      <c r="DR172" s="251" t="str">
        <f t="shared" si="44"/>
        <v/>
      </c>
      <c r="DS172" s="252" t="str">
        <f t="shared" si="45"/>
        <v/>
      </c>
      <c r="DT172" s="251" t="str">
        <f t="shared" si="46"/>
        <v/>
      </c>
      <c r="DU172" s="252" t="str">
        <f t="shared" si="47"/>
        <v/>
      </c>
      <c r="DV172" s="251" t="str">
        <f t="shared" si="48"/>
        <v/>
      </c>
      <c r="DW172" s="252" t="str">
        <f t="shared" si="49"/>
        <v/>
      </c>
      <c r="DX172" s="251" t="str">
        <f t="shared" si="50"/>
        <v/>
      </c>
      <c r="DY172" s="252" t="str">
        <f t="shared" si="51"/>
        <v/>
      </c>
      <c r="DZ172" s="251" t="str">
        <f t="shared" si="52"/>
        <v/>
      </c>
      <c r="EA172" s="252" t="str">
        <f t="shared" si="53"/>
        <v/>
      </c>
      <c r="EB172" s="251" t="str">
        <f t="shared" si="54"/>
        <v/>
      </c>
      <c r="EC172" s="252" t="str">
        <f t="shared" si="55"/>
        <v/>
      </c>
    </row>
    <row r="173" spans="37:133">
      <c r="AK173" s="3">
        <v>0.116666666666667</v>
      </c>
      <c r="AL173" s="3">
        <v>0.58333333333333304</v>
      </c>
      <c r="AM173" s="224">
        <v>0.116666666666667</v>
      </c>
      <c r="AN173" s="224">
        <v>0.58333333333333304</v>
      </c>
      <c r="AO173" s="72"/>
      <c r="AR173" s="3">
        <v>0.179166666666666</v>
      </c>
      <c r="AT173" s="3">
        <v>0.13750000000000001</v>
      </c>
      <c r="AU173" s="3">
        <v>0.116666666666667</v>
      </c>
      <c r="AV173" s="72"/>
      <c r="AW173" s="72"/>
      <c r="BH173" s="2"/>
      <c r="BI173" s="250"/>
      <c r="BJ173" s="2"/>
      <c r="BK173" s="250"/>
      <c r="BL173" s="2"/>
      <c r="BM173" s="250"/>
      <c r="BN173" s="2"/>
      <c r="BO173" s="250"/>
      <c r="BP173" s="2"/>
      <c r="BQ173" s="250"/>
      <c r="BR173" s="2"/>
      <c r="BS173" s="250"/>
      <c r="BT173" s="2"/>
      <c r="BU173" s="250"/>
      <c r="BV173" s="2"/>
      <c r="BW173" s="250"/>
      <c r="BX173" s="2"/>
      <c r="BY173" s="250"/>
      <c r="BZ173" s="267"/>
      <c r="CA173" s="238"/>
      <c r="CB173" s="267" t="str">
        <f t="shared" si="58"/>
        <v/>
      </c>
      <c r="CC173" s="238" t="str">
        <f t="shared" si="59"/>
        <v/>
      </c>
      <c r="CD173" s="267"/>
      <c r="CE173" s="238"/>
      <c r="CF173" s="267"/>
      <c r="CG173" s="238"/>
      <c r="CH173" s="2"/>
      <c r="CI173" s="250"/>
      <c r="CJ173" s="267"/>
      <c r="CK173" s="238"/>
      <c r="CL173" s="2"/>
      <c r="CM173" s="250"/>
      <c r="CN173" s="251" t="str">
        <f t="shared" si="40"/>
        <v/>
      </c>
      <c r="CO173" s="252" t="str">
        <f t="shared" si="41"/>
        <v/>
      </c>
      <c r="CP173" s="2"/>
      <c r="CQ173" s="250"/>
      <c r="CR173" s="267"/>
      <c r="CS173" s="238"/>
      <c r="CT173" s="2"/>
      <c r="CU173" s="250"/>
      <c r="CV173" s="2"/>
      <c r="CW173" s="250"/>
      <c r="CX173" s="267"/>
      <c r="CY173" s="238"/>
      <c r="CZ173" s="267"/>
      <c r="DA173" s="238"/>
      <c r="DB173" s="2" t="str">
        <f t="shared" si="62"/>
        <v/>
      </c>
      <c r="DC173" s="250" t="str">
        <f t="shared" si="63"/>
        <v/>
      </c>
      <c r="DD173" s="267"/>
      <c r="DE173" s="238"/>
      <c r="DF173" s="2"/>
      <c r="DG173" s="250"/>
      <c r="DH173" s="2"/>
      <c r="DI173" s="250"/>
      <c r="DJ173" s="348"/>
      <c r="DK173" s="349"/>
      <c r="DL173" s="350"/>
      <c r="DM173" s="351"/>
      <c r="DN173" s="348"/>
      <c r="DO173" s="349"/>
      <c r="DP173" s="251" t="str">
        <f t="shared" si="42"/>
        <v/>
      </c>
      <c r="DQ173" s="252" t="str">
        <f t="shared" si="43"/>
        <v/>
      </c>
      <c r="DR173" s="251" t="str">
        <f t="shared" si="44"/>
        <v/>
      </c>
      <c r="DS173" s="252" t="str">
        <f t="shared" si="45"/>
        <v/>
      </c>
      <c r="DT173" s="251" t="str">
        <f t="shared" si="46"/>
        <v/>
      </c>
      <c r="DU173" s="252" t="str">
        <f t="shared" si="47"/>
        <v/>
      </c>
      <c r="DV173" s="251" t="str">
        <f t="shared" si="48"/>
        <v/>
      </c>
      <c r="DW173" s="252" t="str">
        <f t="shared" si="49"/>
        <v/>
      </c>
      <c r="DX173" s="251" t="str">
        <f t="shared" si="50"/>
        <v/>
      </c>
      <c r="DY173" s="252" t="str">
        <f t="shared" si="51"/>
        <v/>
      </c>
      <c r="DZ173" s="251" t="str">
        <f t="shared" si="52"/>
        <v/>
      </c>
      <c r="EA173" s="252" t="str">
        <f t="shared" si="53"/>
        <v/>
      </c>
      <c r="EB173" s="251" t="str">
        <f t="shared" si="54"/>
        <v/>
      </c>
      <c r="EC173" s="252" t="str">
        <f t="shared" si="55"/>
        <v/>
      </c>
    </row>
    <row r="174" spans="37:133">
      <c r="AK174" s="3">
        <v>0.117361111111111</v>
      </c>
      <c r="AL174" s="3">
        <v>0.58680555555555503</v>
      </c>
      <c r="AM174" s="224">
        <v>0.117361111111111</v>
      </c>
      <c r="AN174" s="224">
        <v>0.58680555555555503</v>
      </c>
      <c r="AO174" s="72"/>
      <c r="AR174" s="3">
        <v>0.179861111111111</v>
      </c>
      <c r="AT174" s="3">
        <v>0.13819444444444501</v>
      </c>
      <c r="AU174" s="3">
        <v>0.117361111111111</v>
      </c>
      <c r="AV174" s="72"/>
      <c r="AW174" s="72"/>
      <c r="BH174" s="2"/>
      <c r="BI174" s="250"/>
      <c r="BJ174" s="2"/>
      <c r="BK174" s="250"/>
      <c r="BL174" s="2"/>
      <c r="BM174" s="250"/>
      <c r="BN174" s="2"/>
      <c r="BO174" s="250"/>
      <c r="BP174" s="2"/>
      <c r="BQ174" s="250"/>
      <c r="BR174" s="2"/>
      <c r="BS174" s="250"/>
      <c r="BT174" s="2"/>
      <c r="BU174" s="250"/>
      <c r="BV174" s="2"/>
      <c r="BW174" s="250"/>
      <c r="BX174" s="2"/>
      <c r="BY174" s="250"/>
      <c r="BZ174" s="267"/>
      <c r="CA174" s="238"/>
      <c r="CB174" s="267" t="str">
        <f t="shared" si="58"/>
        <v/>
      </c>
      <c r="CC174" s="238" t="str">
        <f t="shared" si="59"/>
        <v/>
      </c>
      <c r="CD174" s="267"/>
      <c r="CE174" s="238"/>
      <c r="CF174" s="267"/>
      <c r="CG174" s="238"/>
      <c r="CH174" s="2"/>
      <c r="CI174" s="250"/>
      <c r="CJ174" s="267"/>
      <c r="CK174" s="238"/>
      <c r="CL174" s="2"/>
      <c r="CM174" s="250"/>
      <c r="CN174" s="251" t="str">
        <f t="shared" si="40"/>
        <v/>
      </c>
      <c r="CO174" s="252" t="str">
        <f t="shared" si="41"/>
        <v/>
      </c>
      <c r="CP174" s="2"/>
      <c r="CQ174" s="250"/>
      <c r="CR174" s="267"/>
      <c r="CS174" s="238"/>
      <c r="CT174" s="2"/>
      <c r="CU174" s="250"/>
      <c r="CV174" s="2"/>
      <c r="CW174" s="250"/>
      <c r="CX174" s="267"/>
      <c r="CY174" s="238"/>
      <c r="CZ174" s="267"/>
      <c r="DA174" s="238"/>
      <c r="DB174" s="2" t="str">
        <f t="shared" si="62"/>
        <v/>
      </c>
      <c r="DC174" s="250" t="str">
        <f t="shared" si="63"/>
        <v/>
      </c>
      <c r="DD174" s="267"/>
      <c r="DE174" s="238"/>
      <c r="DF174" s="2"/>
      <c r="DG174" s="250"/>
      <c r="DH174" s="2"/>
      <c r="DI174" s="250"/>
      <c r="DJ174" s="348"/>
      <c r="DK174" s="349"/>
      <c r="DL174" s="350"/>
      <c r="DM174" s="351"/>
      <c r="DN174" s="348"/>
      <c r="DO174" s="349"/>
      <c r="DP174" s="251" t="str">
        <f t="shared" si="42"/>
        <v/>
      </c>
      <c r="DQ174" s="252" t="str">
        <f t="shared" si="43"/>
        <v/>
      </c>
      <c r="DR174" s="251" t="str">
        <f t="shared" si="44"/>
        <v/>
      </c>
      <c r="DS174" s="252" t="str">
        <f t="shared" si="45"/>
        <v/>
      </c>
      <c r="DT174" s="251" t="str">
        <f t="shared" si="46"/>
        <v/>
      </c>
      <c r="DU174" s="252" t="str">
        <f t="shared" si="47"/>
        <v/>
      </c>
      <c r="DV174" s="251" t="str">
        <f t="shared" si="48"/>
        <v/>
      </c>
      <c r="DW174" s="252" t="str">
        <f t="shared" si="49"/>
        <v/>
      </c>
      <c r="DX174" s="251" t="str">
        <f t="shared" si="50"/>
        <v/>
      </c>
      <c r="DY174" s="252" t="str">
        <f t="shared" si="51"/>
        <v/>
      </c>
      <c r="DZ174" s="251" t="str">
        <f t="shared" si="52"/>
        <v/>
      </c>
      <c r="EA174" s="252" t="str">
        <f t="shared" si="53"/>
        <v/>
      </c>
      <c r="EB174" s="251" t="str">
        <f t="shared" si="54"/>
        <v/>
      </c>
      <c r="EC174" s="252" t="str">
        <f t="shared" si="55"/>
        <v/>
      </c>
    </row>
    <row r="175" spans="37:133">
      <c r="AK175" s="3">
        <v>0.118055555555556</v>
      </c>
      <c r="AL175" s="3">
        <v>0.59027777777777801</v>
      </c>
      <c r="AM175" s="224">
        <v>0.118055555555556</v>
      </c>
      <c r="AN175" s="224">
        <v>0.59027777777777801</v>
      </c>
      <c r="AO175" s="72"/>
      <c r="AR175" s="3">
        <v>0.180555555555555</v>
      </c>
      <c r="AT175" s="3">
        <v>0.13888888888888901</v>
      </c>
      <c r="AU175" s="3">
        <v>0.118055555555556</v>
      </c>
      <c r="AV175" s="72"/>
      <c r="AW175" s="72"/>
      <c r="BH175" s="2"/>
      <c r="BI175" s="250"/>
      <c r="BJ175" s="2"/>
      <c r="BK175" s="250"/>
      <c r="BL175" s="2"/>
      <c r="BM175" s="250"/>
      <c r="BN175" s="2"/>
      <c r="BO175" s="250"/>
      <c r="BP175" s="2"/>
      <c r="BQ175" s="250"/>
      <c r="BR175" s="2"/>
      <c r="BS175" s="250"/>
      <c r="BT175" s="2"/>
      <c r="BU175" s="250"/>
      <c r="BV175" s="2"/>
      <c r="BW175" s="250"/>
      <c r="BX175" s="2"/>
      <c r="BY175" s="250"/>
      <c r="BZ175" s="267"/>
      <c r="CA175" s="238"/>
      <c r="CB175" s="267" t="str">
        <f t="shared" si="58"/>
        <v/>
      </c>
      <c r="CC175" s="238" t="str">
        <f t="shared" si="59"/>
        <v/>
      </c>
      <c r="CD175" s="267"/>
      <c r="CE175" s="238"/>
      <c r="CF175" s="267"/>
      <c r="CG175" s="238"/>
      <c r="CH175" s="2"/>
      <c r="CI175" s="250"/>
      <c r="CJ175" s="267"/>
      <c r="CK175" s="238"/>
      <c r="CL175" s="2"/>
      <c r="CM175" s="250"/>
      <c r="CN175" s="251" t="str">
        <f t="shared" si="40"/>
        <v/>
      </c>
      <c r="CO175" s="252" t="str">
        <f t="shared" si="41"/>
        <v/>
      </c>
      <c r="CP175" s="2"/>
      <c r="CQ175" s="250"/>
      <c r="CR175" s="267"/>
      <c r="CS175" s="238"/>
      <c r="CT175" s="2"/>
      <c r="CU175" s="250"/>
      <c r="CV175" s="2"/>
      <c r="CW175" s="250"/>
      <c r="CX175" s="267"/>
      <c r="CY175" s="238"/>
      <c r="CZ175" s="267"/>
      <c r="DA175" s="238"/>
      <c r="DB175" s="2" t="str">
        <f t="shared" si="62"/>
        <v/>
      </c>
      <c r="DC175" s="250" t="str">
        <f t="shared" si="63"/>
        <v/>
      </c>
      <c r="DD175" s="267"/>
      <c r="DE175" s="238"/>
      <c r="DF175" s="2"/>
      <c r="DG175" s="250"/>
      <c r="DH175" s="2"/>
      <c r="DI175" s="250"/>
      <c r="DJ175" s="348"/>
      <c r="DK175" s="349"/>
      <c r="DL175" s="350"/>
      <c r="DM175" s="351"/>
      <c r="DN175" s="348"/>
      <c r="DO175" s="349"/>
      <c r="DP175" s="251" t="str">
        <f t="shared" si="42"/>
        <v/>
      </c>
      <c r="DQ175" s="252" t="str">
        <f t="shared" si="43"/>
        <v/>
      </c>
      <c r="DR175" s="251" t="str">
        <f t="shared" si="44"/>
        <v/>
      </c>
      <c r="DS175" s="252" t="str">
        <f t="shared" si="45"/>
        <v/>
      </c>
      <c r="DT175" s="251" t="str">
        <f t="shared" si="46"/>
        <v/>
      </c>
      <c r="DU175" s="252" t="str">
        <f t="shared" si="47"/>
        <v/>
      </c>
      <c r="DV175" s="251" t="str">
        <f t="shared" si="48"/>
        <v/>
      </c>
      <c r="DW175" s="252" t="str">
        <f t="shared" si="49"/>
        <v/>
      </c>
      <c r="DX175" s="251" t="str">
        <f t="shared" si="50"/>
        <v/>
      </c>
      <c r="DY175" s="252" t="str">
        <f t="shared" si="51"/>
        <v/>
      </c>
      <c r="DZ175" s="251" t="str">
        <f t="shared" si="52"/>
        <v/>
      </c>
      <c r="EA175" s="252" t="str">
        <f t="shared" si="53"/>
        <v/>
      </c>
      <c r="EB175" s="251" t="str">
        <f t="shared" si="54"/>
        <v/>
      </c>
      <c r="EC175" s="252" t="str">
        <f t="shared" si="55"/>
        <v/>
      </c>
    </row>
    <row r="176" spans="37:133">
      <c r="AK176" s="3">
        <v>0.11874999999999999</v>
      </c>
      <c r="AL176" s="3">
        <v>0.59375</v>
      </c>
      <c r="AM176" s="224">
        <v>0.11874999999999999</v>
      </c>
      <c r="AN176" s="224">
        <v>0.59375</v>
      </c>
      <c r="AO176" s="72"/>
      <c r="AR176" s="3">
        <v>0.18124999999999999</v>
      </c>
      <c r="AT176" s="3">
        <v>0.139583333333334</v>
      </c>
      <c r="AU176" s="3">
        <v>0.11874999999999999</v>
      </c>
      <c r="AV176" s="72"/>
      <c r="AW176" s="72"/>
      <c r="BH176" s="2"/>
      <c r="BI176" s="250"/>
      <c r="BJ176" s="2"/>
      <c r="BK176" s="250"/>
      <c r="BL176" s="2"/>
      <c r="BM176" s="250"/>
      <c r="BN176" s="2"/>
      <c r="BO176" s="250"/>
      <c r="BP176" s="2"/>
      <c r="BQ176" s="250"/>
      <c r="BR176" s="2"/>
      <c r="BS176" s="250"/>
      <c r="BT176" s="2"/>
      <c r="BU176" s="250"/>
      <c r="BV176" s="2"/>
      <c r="BW176" s="250"/>
      <c r="BX176" s="2"/>
      <c r="BY176" s="250"/>
      <c r="BZ176" s="267"/>
      <c r="CA176" s="238"/>
      <c r="CB176" s="267" t="str">
        <f t="shared" si="58"/>
        <v/>
      </c>
      <c r="CC176" s="238" t="str">
        <f t="shared" si="59"/>
        <v/>
      </c>
      <c r="CD176" s="267"/>
      <c r="CE176" s="238"/>
      <c r="CF176" s="267"/>
      <c r="CG176" s="238"/>
      <c r="CH176" s="2"/>
      <c r="CI176" s="250"/>
      <c r="CJ176" s="267"/>
      <c r="CK176" s="238"/>
      <c r="CL176" s="2"/>
      <c r="CM176" s="250"/>
      <c r="CN176" s="251" t="str">
        <f t="shared" si="40"/>
        <v/>
      </c>
      <c r="CO176" s="252" t="str">
        <f t="shared" si="41"/>
        <v/>
      </c>
      <c r="CP176" s="2"/>
      <c r="CQ176" s="250"/>
      <c r="CR176" s="267"/>
      <c r="CS176" s="238"/>
      <c r="CT176" s="2"/>
      <c r="CU176" s="250"/>
      <c r="CV176" s="2"/>
      <c r="CW176" s="250"/>
      <c r="CX176" s="267"/>
      <c r="CY176" s="238"/>
      <c r="CZ176" s="267"/>
      <c r="DA176" s="238"/>
      <c r="DB176" s="2" t="str">
        <f t="shared" si="62"/>
        <v/>
      </c>
      <c r="DC176" s="250" t="str">
        <f t="shared" si="63"/>
        <v/>
      </c>
      <c r="DD176" s="267"/>
      <c r="DE176" s="238"/>
      <c r="DF176" s="2"/>
      <c r="DG176" s="250"/>
      <c r="DH176" s="2"/>
      <c r="DI176" s="250"/>
      <c r="DJ176" s="348"/>
      <c r="DK176" s="349"/>
      <c r="DL176" s="350"/>
      <c r="DM176" s="351"/>
      <c r="DN176" s="348"/>
      <c r="DO176" s="349"/>
      <c r="DP176" s="251" t="str">
        <f t="shared" si="42"/>
        <v/>
      </c>
      <c r="DQ176" s="252" t="str">
        <f t="shared" si="43"/>
        <v/>
      </c>
      <c r="DR176" s="251" t="str">
        <f t="shared" si="44"/>
        <v/>
      </c>
      <c r="DS176" s="252" t="str">
        <f t="shared" si="45"/>
        <v/>
      </c>
      <c r="DT176" s="251" t="str">
        <f t="shared" si="46"/>
        <v/>
      </c>
      <c r="DU176" s="252" t="str">
        <f t="shared" si="47"/>
        <v/>
      </c>
      <c r="DV176" s="251" t="str">
        <f t="shared" si="48"/>
        <v/>
      </c>
      <c r="DW176" s="252" t="str">
        <f t="shared" si="49"/>
        <v/>
      </c>
      <c r="DX176" s="251" t="str">
        <f t="shared" si="50"/>
        <v/>
      </c>
      <c r="DY176" s="252" t="str">
        <f t="shared" si="51"/>
        <v/>
      </c>
      <c r="DZ176" s="251" t="str">
        <f t="shared" si="52"/>
        <v/>
      </c>
      <c r="EA176" s="252" t="str">
        <f t="shared" si="53"/>
        <v/>
      </c>
      <c r="EB176" s="251" t="str">
        <f t="shared" si="54"/>
        <v/>
      </c>
      <c r="EC176" s="252" t="str">
        <f t="shared" si="55"/>
        <v/>
      </c>
    </row>
    <row r="177" spans="37:133">
      <c r="AK177" s="3">
        <v>0.11944444444444401</v>
      </c>
      <c r="AL177" s="3">
        <v>0.59722222222222199</v>
      </c>
      <c r="AM177" s="224">
        <v>0.11944444444444401</v>
      </c>
      <c r="AN177" s="224">
        <v>0.59722222222222199</v>
      </c>
      <c r="AO177" s="72"/>
      <c r="AR177" s="3">
        <v>0.18194444444444399</v>
      </c>
      <c r="AT177" s="3">
        <v>0.140277777777778</v>
      </c>
      <c r="AU177" s="3">
        <v>0.11944444444444401</v>
      </c>
      <c r="AV177" s="72"/>
      <c r="AW177" s="72"/>
      <c r="BH177" s="2"/>
      <c r="BI177" s="250"/>
      <c r="BJ177" s="2"/>
      <c r="BK177" s="250"/>
      <c r="BL177" s="2"/>
      <c r="BM177" s="250"/>
      <c r="BN177" s="2"/>
      <c r="BO177" s="250"/>
      <c r="BP177" s="2"/>
      <c r="BQ177" s="250"/>
      <c r="BR177" s="2"/>
      <c r="BS177" s="250"/>
      <c r="BT177" s="2"/>
      <c r="BU177" s="250"/>
      <c r="BV177" s="2"/>
      <c r="BW177" s="250"/>
      <c r="BX177" s="2"/>
      <c r="BY177" s="250"/>
      <c r="BZ177" s="267"/>
      <c r="CA177" s="238"/>
      <c r="CB177" s="267" t="str">
        <f t="shared" si="58"/>
        <v/>
      </c>
      <c r="CC177" s="238" t="str">
        <f t="shared" si="59"/>
        <v/>
      </c>
      <c r="CD177" s="267"/>
      <c r="CE177" s="238"/>
      <c r="CF177" s="267"/>
      <c r="CG177" s="238"/>
      <c r="CH177" s="2"/>
      <c r="CI177" s="250"/>
      <c r="CJ177" s="267"/>
      <c r="CK177" s="238"/>
      <c r="CL177" s="2"/>
      <c r="CM177" s="250"/>
      <c r="CN177" s="251" t="str">
        <f t="shared" si="40"/>
        <v/>
      </c>
      <c r="CO177" s="252" t="str">
        <f t="shared" si="41"/>
        <v/>
      </c>
      <c r="CP177" s="2"/>
      <c r="CQ177" s="250"/>
      <c r="CR177" s="267"/>
      <c r="CS177" s="238"/>
      <c r="CT177" s="2"/>
      <c r="CU177" s="250"/>
      <c r="CV177" s="2"/>
      <c r="CW177" s="250"/>
      <c r="CX177" s="267"/>
      <c r="CY177" s="238"/>
      <c r="CZ177" s="267"/>
      <c r="DA177" s="238"/>
      <c r="DB177" s="2" t="str">
        <f t="shared" si="62"/>
        <v/>
      </c>
      <c r="DC177" s="250" t="str">
        <f t="shared" si="63"/>
        <v/>
      </c>
      <c r="DD177" s="267"/>
      <c r="DE177" s="238"/>
      <c r="DF177" s="2"/>
      <c r="DG177" s="250"/>
      <c r="DH177" s="2"/>
      <c r="DI177" s="250"/>
      <c r="DJ177" s="348"/>
      <c r="DK177" s="349"/>
      <c r="DL177" s="350"/>
      <c r="DM177" s="351"/>
      <c r="DN177" s="348"/>
      <c r="DO177" s="349"/>
      <c r="DP177" s="251" t="str">
        <f t="shared" si="42"/>
        <v/>
      </c>
      <c r="DQ177" s="252" t="str">
        <f t="shared" si="43"/>
        <v/>
      </c>
      <c r="DR177" s="251" t="str">
        <f t="shared" si="44"/>
        <v/>
      </c>
      <c r="DS177" s="252" t="str">
        <f t="shared" si="45"/>
        <v/>
      </c>
      <c r="DT177" s="251" t="str">
        <f t="shared" si="46"/>
        <v/>
      </c>
      <c r="DU177" s="252" t="str">
        <f t="shared" si="47"/>
        <v/>
      </c>
      <c r="DV177" s="251" t="str">
        <f t="shared" si="48"/>
        <v/>
      </c>
      <c r="DW177" s="252" t="str">
        <f t="shared" si="49"/>
        <v/>
      </c>
      <c r="DX177" s="251" t="str">
        <f t="shared" si="50"/>
        <v/>
      </c>
      <c r="DY177" s="252" t="str">
        <f t="shared" si="51"/>
        <v/>
      </c>
      <c r="DZ177" s="251" t="str">
        <f t="shared" si="52"/>
        <v/>
      </c>
      <c r="EA177" s="252" t="str">
        <f t="shared" si="53"/>
        <v/>
      </c>
      <c r="EB177" s="251" t="str">
        <f t="shared" si="54"/>
        <v/>
      </c>
      <c r="EC177" s="252" t="str">
        <f t="shared" si="55"/>
        <v/>
      </c>
    </row>
    <row r="178" spans="37:133">
      <c r="AK178" s="3">
        <v>0.120138888888889</v>
      </c>
      <c r="AL178" s="3">
        <v>0.60069444444444398</v>
      </c>
      <c r="AM178" s="224">
        <v>0.120138888888889</v>
      </c>
      <c r="AN178" s="224">
        <v>0.60069444444444398</v>
      </c>
      <c r="AO178" s="72"/>
      <c r="AR178" s="3">
        <v>0.18263888888888799</v>
      </c>
      <c r="AT178" s="3">
        <v>0.140972222222223</v>
      </c>
      <c r="AU178" s="3">
        <v>0.120138888888889</v>
      </c>
      <c r="AV178" s="72"/>
      <c r="AW178" s="72"/>
      <c r="BH178" s="2"/>
      <c r="BI178" s="250"/>
      <c r="BJ178" s="2"/>
      <c r="BK178" s="250"/>
      <c r="BL178" s="2"/>
      <c r="BM178" s="250"/>
      <c r="BN178" s="2"/>
      <c r="BO178" s="250"/>
      <c r="BP178" s="2"/>
      <c r="BQ178" s="250"/>
      <c r="BR178" s="2"/>
      <c r="BS178" s="250"/>
      <c r="BT178" s="2"/>
      <c r="BU178" s="250"/>
      <c r="BV178" s="2"/>
      <c r="BW178" s="250"/>
      <c r="BX178" s="2"/>
      <c r="BY178" s="250"/>
      <c r="BZ178" s="267"/>
      <c r="CA178" s="238"/>
      <c r="CB178" s="267" t="str">
        <f t="shared" si="58"/>
        <v/>
      </c>
      <c r="CC178" s="238" t="str">
        <f t="shared" si="59"/>
        <v/>
      </c>
      <c r="CD178" s="267"/>
      <c r="CE178" s="238"/>
      <c r="CF178" s="267"/>
      <c r="CG178" s="238"/>
      <c r="CH178" s="2"/>
      <c r="CI178" s="250"/>
      <c r="CJ178" s="267"/>
      <c r="CK178" s="238"/>
      <c r="CL178" s="2"/>
      <c r="CM178" s="250"/>
      <c r="CN178" s="251" t="str">
        <f t="shared" si="40"/>
        <v/>
      </c>
      <c r="CO178" s="252" t="str">
        <f t="shared" si="41"/>
        <v/>
      </c>
      <c r="CP178" s="2"/>
      <c r="CQ178" s="250"/>
      <c r="CR178" s="267"/>
      <c r="CS178" s="238"/>
      <c r="CT178" s="2"/>
      <c r="CU178" s="250"/>
      <c r="CV178" s="2"/>
      <c r="CW178" s="250"/>
      <c r="CX178" s="267"/>
      <c r="CY178" s="238"/>
      <c r="CZ178" s="267"/>
      <c r="DA178" s="238"/>
      <c r="DB178" s="2" t="str">
        <f t="shared" si="62"/>
        <v/>
      </c>
      <c r="DC178" s="250" t="str">
        <f t="shared" si="63"/>
        <v/>
      </c>
      <c r="DD178" s="267"/>
      <c r="DE178" s="238"/>
      <c r="DF178" s="2"/>
      <c r="DG178" s="250"/>
      <c r="DH178" s="2"/>
      <c r="DI178" s="250"/>
      <c r="DJ178" s="348"/>
      <c r="DK178" s="349"/>
      <c r="DL178" s="350"/>
      <c r="DM178" s="351"/>
      <c r="DN178" s="348"/>
      <c r="DO178" s="349"/>
      <c r="DP178" s="251" t="str">
        <f t="shared" si="42"/>
        <v/>
      </c>
      <c r="DQ178" s="252" t="str">
        <f t="shared" si="43"/>
        <v/>
      </c>
      <c r="DR178" s="251" t="str">
        <f t="shared" si="44"/>
        <v/>
      </c>
      <c r="DS178" s="252" t="str">
        <f t="shared" si="45"/>
        <v/>
      </c>
      <c r="DT178" s="251" t="str">
        <f t="shared" si="46"/>
        <v/>
      </c>
      <c r="DU178" s="252" t="str">
        <f t="shared" si="47"/>
        <v/>
      </c>
      <c r="DV178" s="251" t="str">
        <f t="shared" si="48"/>
        <v/>
      </c>
      <c r="DW178" s="252" t="str">
        <f t="shared" si="49"/>
        <v/>
      </c>
      <c r="DX178" s="251" t="str">
        <f t="shared" si="50"/>
        <v/>
      </c>
      <c r="DY178" s="252" t="str">
        <f t="shared" si="51"/>
        <v/>
      </c>
      <c r="DZ178" s="251" t="str">
        <f t="shared" si="52"/>
        <v/>
      </c>
      <c r="EA178" s="252" t="str">
        <f t="shared" si="53"/>
        <v/>
      </c>
      <c r="EB178" s="251" t="str">
        <f t="shared" si="54"/>
        <v/>
      </c>
      <c r="EC178" s="252" t="str">
        <f t="shared" si="55"/>
        <v/>
      </c>
    </row>
    <row r="179" spans="37:133">
      <c r="AK179" s="3">
        <v>0.120833333333333</v>
      </c>
      <c r="AL179" s="3">
        <v>0.60416666666666696</v>
      </c>
      <c r="AM179" s="224">
        <v>0.120833333333333</v>
      </c>
      <c r="AN179" s="224">
        <v>0.60416666666666696</v>
      </c>
      <c r="AO179" s="72"/>
      <c r="AR179" s="3">
        <v>0.18333333333333299</v>
      </c>
      <c r="AT179" s="3">
        <v>0.141666666666667</v>
      </c>
      <c r="AU179" s="3">
        <v>0.120833333333333</v>
      </c>
      <c r="AV179" s="72"/>
      <c r="AW179" s="72"/>
      <c r="BH179" s="2"/>
      <c r="BI179" s="250"/>
      <c r="BJ179" s="2"/>
      <c r="BK179" s="250"/>
      <c r="BL179" s="2"/>
      <c r="BM179" s="250"/>
      <c r="BN179" s="2"/>
      <c r="BO179" s="250"/>
      <c r="BP179" s="2"/>
      <c r="BQ179" s="250"/>
      <c r="BR179" s="2"/>
      <c r="BS179" s="250"/>
      <c r="BT179" s="2"/>
      <c r="BU179" s="250"/>
      <c r="BV179" s="2"/>
      <c r="BW179" s="250"/>
      <c r="BX179" s="2"/>
      <c r="BY179" s="250"/>
      <c r="BZ179" s="267"/>
      <c r="CA179" s="238"/>
      <c r="CB179" s="267" t="str">
        <f t="shared" si="58"/>
        <v/>
      </c>
      <c r="CC179" s="238" t="str">
        <f t="shared" si="59"/>
        <v/>
      </c>
      <c r="CD179" s="267"/>
      <c r="CE179" s="238"/>
      <c r="CF179" s="267"/>
      <c r="CG179" s="238"/>
      <c r="CH179" s="2"/>
      <c r="CI179" s="250"/>
      <c r="CJ179" s="267"/>
      <c r="CK179" s="238"/>
      <c r="CL179" s="2"/>
      <c r="CM179" s="250"/>
      <c r="CN179" s="251" t="str">
        <f t="shared" si="40"/>
        <v/>
      </c>
      <c r="CO179" s="252" t="str">
        <f t="shared" si="41"/>
        <v/>
      </c>
      <c r="CP179" s="2"/>
      <c r="CQ179" s="250"/>
      <c r="CR179" s="267"/>
      <c r="CS179" s="238"/>
      <c r="CT179" s="2"/>
      <c r="CU179" s="250"/>
      <c r="CV179" s="2"/>
      <c r="CW179" s="250"/>
      <c r="CX179" s="267"/>
      <c r="CY179" s="238"/>
      <c r="CZ179" s="267"/>
      <c r="DA179" s="238"/>
      <c r="DB179" s="2" t="str">
        <f t="shared" si="62"/>
        <v/>
      </c>
      <c r="DC179" s="250" t="str">
        <f t="shared" si="63"/>
        <v/>
      </c>
      <c r="DD179" s="267"/>
      <c r="DE179" s="238"/>
      <c r="DF179" s="2"/>
      <c r="DG179" s="250"/>
      <c r="DH179" s="2"/>
      <c r="DI179" s="250"/>
      <c r="DJ179" s="348"/>
      <c r="DK179" s="349"/>
      <c r="DL179" s="350"/>
      <c r="DM179" s="351"/>
      <c r="DN179" s="348"/>
      <c r="DO179" s="349"/>
      <c r="DP179" s="251" t="str">
        <f t="shared" si="42"/>
        <v/>
      </c>
      <c r="DQ179" s="252" t="str">
        <f t="shared" si="43"/>
        <v/>
      </c>
      <c r="DR179" s="251" t="str">
        <f t="shared" si="44"/>
        <v/>
      </c>
      <c r="DS179" s="252" t="str">
        <f t="shared" si="45"/>
        <v/>
      </c>
      <c r="DT179" s="251" t="str">
        <f t="shared" si="46"/>
        <v/>
      </c>
      <c r="DU179" s="252" t="str">
        <f t="shared" si="47"/>
        <v/>
      </c>
      <c r="DV179" s="251" t="str">
        <f t="shared" si="48"/>
        <v/>
      </c>
      <c r="DW179" s="252" t="str">
        <f t="shared" si="49"/>
        <v/>
      </c>
      <c r="DX179" s="251" t="str">
        <f t="shared" si="50"/>
        <v/>
      </c>
      <c r="DY179" s="252" t="str">
        <f t="shared" si="51"/>
        <v/>
      </c>
      <c r="DZ179" s="251" t="str">
        <f t="shared" si="52"/>
        <v/>
      </c>
      <c r="EA179" s="252" t="str">
        <f t="shared" si="53"/>
        <v/>
      </c>
      <c r="EB179" s="251" t="str">
        <f t="shared" si="54"/>
        <v/>
      </c>
      <c r="EC179" s="252" t="str">
        <f t="shared" si="55"/>
        <v/>
      </c>
    </row>
    <row r="180" spans="37:133">
      <c r="AK180" s="3">
        <v>0.121527777777778</v>
      </c>
      <c r="AL180" s="3">
        <v>0.60763888888888895</v>
      </c>
      <c r="AM180" s="224">
        <v>0.121527777777778</v>
      </c>
      <c r="AN180" s="224">
        <v>0.60763888888888895</v>
      </c>
      <c r="AO180" s="72"/>
      <c r="AR180" s="3">
        <v>0.18402777777777701</v>
      </c>
      <c r="AT180" s="3">
        <v>0.14236111111111199</v>
      </c>
      <c r="AU180" s="3">
        <v>0.121527777777778</v>
      </c>
      <c r="AV180" s="72"/>
      <c r="AW180" s="72"/>
      <c r="BH180" s="2"/>
      <c r="BI180" s="250"/>
      <c r="BJ180" s="2"/>
      <c r="BK180" s="250"/>
      <c r="BL180" s="2"/>
      <c r="BM180" s="250"/>
      <c r="BN180" s="2"/>
      <c r="BO180" s="250"/>
      <c r="BP180" s="2"/>
      <c r="BQ180" s="250"/>
      <c r="BR180" s="2"/>
      <c r="BS180" s="250"/>
      <c r="BT180" s="2"/>
      <c r="BU180" s="250"/>
      <c r="BV180" s="2"/>
      <c r="BW180" s="250"/>
      <c r="BX180" s="2"/>
      <c r="BY180" s="250"/>
      <c r="BZ180" s="267"/>
      <c r="CA180" s="238"/>
      <c r="CB180" s="267" t="str">
        <f t="shared" si="58"/>
        <v/>
      </c>
      <c r="CC180" s="238" t="str">
        <f t="shared" si="59"/>
        <v/>
      </c>
      <c r="CD180" s="267"/>
      <c r="CE180" s="238"/>
      <c r="CF180" s="267"/>
      <c r="CG180" s="238"/>
      <c r="CH180" s="2"/>
      <c r="CI180" s="250"/>
      <c r="CJ180" s="267"/>
      <c r="CK180" s="238"/>
      <c r="CL180" s="2"/>
      <c r="CM180" s="250"/>
      <c r="CN180" s="251" t="str">
        <f t="shared" si="40"/>
        <v/>
      </c>
      <c r="CO180" s="252" t="str">
        <f t="shared" si="41"/>
        <v/>
      </c>
      <c r="CP180" s="2"/>
      <c r="CQ180" s="250"/>
      <c r="CR180" s="267"/>
      <c r="CS180" s="238"/>
      <c r="CT180" s="2"/>
      <c r="CU180" s="250"/>
      <c r="CV180" s="2"/>
      <c r="CW180" s="250"/>
      <c r="CX180" s="267"/>
      <c r="CY180" s="238"/>
      <c r="CZ180" s="267"/>
      <c r="DA180" s="238"/>
      <c r="DB180" s="2" t="str">
        <f t="shared" si="62"/>
        <v/>
      </c>
      <c r="DC180" s="250" t="str">
        <f t="shared" si="63"/>
        <v/>
      </c>
      <c r="DD180" s="267"/>
      <c r="DE180" s="238"/>
      <c r="DF180" s="2"/>
      <c r="DG180" s="250"/>
      <c r="DH180" s="2"/>
      <c r="DI180" s="250"/>
      <c r="DJ180" s="348"/>
      <c r="DK180" s="349"/>
      <c r="DL180" s="350"/>
      <c r="DM180" s="351"/>
      <c r="DN180" s="348"/>
      <c r="DO180" s="349"/>
      <c r="DP180" s="251" t="str">
        <f t="shared" si="42"/>
        <v/>
      </c>
      <c r="DQ180" s="252" t="str">
        <f t="shared" si="43"/>
        <v/>
      </c>
      <c r="DR180" s="251" t="str">
        <f t="shared" si="44"/>
        <v/>
      </c>
      <c r="DS180" s="252" t="str">
        <f t="shared" si="45"/>
        <v/>
      </c>
      <c r="DT180" s="251" t="str">
        <f t="shared" si="46"/>
        <v/>
      </c>
      <c r="DU180" s="252" t="str">
        <f t="shared" si="47"/>
        <v/>
      </c>
      <c r="DV180" s="251" t="str">
        <f t="shared" si="48"/>
        <v/>
      </c>
      <c r="DW180" s="252" t="str">
        <f t="shared" si="49"/>
        <v/>
      </c>
      <c r="DX180" s="251" t="str">
        <f t="shared" si="50"/>
        <v/>
      </c>
      <c r="DY180" s="252" t="str">
        <f t="shared" si="51"/>
        <v/>
      </c>
      <c r="DZ180" s="251" t="str">
        <f t="shared" si="52"/>
        <v/>
      </c>
      <c r="EA180" s="252" t="str">
        <f t="shared" si="53"/>
        <v/>
      </c>
      <c r="EB180" s="251" t="str">
        <f t="shared" si="54"/>
        <v/>
      </c>
      <c r="EC180" s="252" t="str">
        <f t="shared" si="55"/>
        <v/>
      </c>
    </row>
    <row r="181" spans="37:133">
      <c r="AK181" s="3">
        <v>0.122222222222222</v>
      </c>
      <c r="AL181" s="3">
        <v>0.61111111111111105</v>
      </c>
      <c r="AM181" s="224">
        <v>0.122222222222222</v>
      </c>
      <c r="AN181" s="224">
        <v>0.61111111111111105</v>
      </c>
      <c r="AO181" s="72"/>
      <c r="AR181" s="3">
        <v>0.18472222222222201</v>
      </c>
      <c r="AT181" s="3">
        <v>0.14305555555555599</v>
      </c>
      <c r="AU181" s="3">
        <v>0.122222222222222</v>
      </c>
      <c r="AV181" s="72"/>
      <c r="AW181" s="72"/>
      <c r="BH181" s="2"/>
      <c r="BI181" s="250"/>
      <c r="BJ181" s="2"/>
      <c r="BK181" s="250"/>
      <c r="BL181" s="2"/>
      <c r="BM181" s="250"/>
      <c r="BN181" s="2"/>
      <c r="BO181" s="250"/>
      <c r="BP181" s="2"/>
      <c r="BQ181" s="250"/>
      <c r="BR181" s="2"/>
      <c r="BS181" s="250"/>
      <c r="BT181" s="2"/>
      <c r="BU181" s="250"/>
      <c r="BV181" s="2"/>
      <c r="BW181" s="250"/>
      <c r="BX181" s="2"/>
      <c r="BY181" s="250"/>
      <c r="BZ181" s="267"/>
      <c r="CA181" s="238"/>
      <c r="CB181" s="267" t="str">
        <f t="shared" si="58"/>
        <v/>
      </c>
      <c r="CC181" s="238" t="str">
        <f t="shared" si="59"/>
        <v/>
      </c>
      <c r="CD181" s="267"/>
      <c r="CE181" s="238"/>
      <c r="CF181" s="267"/>
      <c r="CG181" s="238"/>
      <c r="CH181" s="2"/>
      <c r="CI181" s="250"/>
      <c r="CJ181" s="267"/>
      <c r="CK181" s="238"/>
      <c r="CL181" s="2"/>
      <c r="CM181" s="250"/>
      <c r="CN181" s="251" t="str">
        <f t="shared" si="40"/>
        <v/>
      </c>
      <c r="CO181" s="252" t="str">
        <f t="shared" si="41"/>
        <v/>
      </c>
      <c r="CP181" s="2"/>
      <c r="CQ181" s="250"/>
      <c r="CR181" s="267"/>
      <c r="CS181" s="238"/>
      <c r="CT181" s="2"/>
      <c r="CU181" s="250"/>
      <c r="CV181" s="2"/>
      <c r="CW181" s="250"/>
      <c r="CX181" s="267"/>
      <c r="CY181" s="238"/>
      <c r="CZ181" s="267"/>
      <c r="DA181" s="238"/>
      <c r="DB181" s="2" t="str">
        <f t="shared" si="62"/>
        <v/>
      </c>
      <c r="DC181" s="250" t="str">
        <f t="shared" si="63"/>
        <v/>
      </c>
      <c r="DD181" s="267"/>
      <c r="DE181" s="238"/>
      <c r="DF181" s="2"/>
      <c r="DG181" s="250"/>
      <c r="DH181" s="2"/>
      <c r="DI181" s="250"/>
      <c r="DJ181" s="348"/>
      <c r="DK181" s="349"/>
      <c r="DL181" s="350"/>
      <c r="DM181" s="351"/>
      <c r="DN181" s="348"/>
      <c r="DO181" s="349"/>
      <c r="DP181" s="251" t="str">
        <f t="shared" si="42"/>
        <v/>
      </c>
      <c r="DQ181" s="252" t="str">
        <f t="shared" si="43"/>
        <v/>
      </c>
      <c r="DR181" s="251" t="str">
        <f t="shared" si="44"/>
        <v/>
      </c>
      <c r="DS181" s="252" t="str">
        <f t="shared" si="45"/>
        <v/>
      </c>
      <c r="DT181" s="251" t="str">
        <f t="shared" si="46"/>
        <v/>
      </c>
      <c r="DU181" s="252" t="str">
        <f t="shared" si="47"/>
        <v/>
      </c>
      <c r="DV181" s="251" t="str">
        <f t="shared" si="48"/>
        <v/>
      </c>
      <c r="DW181" s="252" t="str">
        <f t="shared" si="49"/>
        <v/>
      </c>
      <c r="DX181" s="251" t="str">
        <f t="shared" si="50"/>
        <v/>
      </c>
      <c r="DY181" s="252" t="str">
        <f t="shared" si="51"/>
        <v/>
      </c>
      <c r="DZ181" s="251" t="str">
        <f t="shared" si="52"/>
        <v/>
      </c>
      <c r="EA181" s="252" t="str">
        <f t="shared" si="53"/>
        <v/>
      </c>
      <c r="EB181" s="251" t="str">
        <f t="shared" si="54"/>
        <v/>
      </c>
      <c r="EC181" s="252" t="str">
        <f t="shared" si="55"/>
        <v/>
      </c>
    </row>
    <row r="182" spans="37:133">
      <c r="AK182" s="3">
        <v>0.12291666666666699</v>
      </c>
      <c r="AL182" s="3">
        <v>0.61458333333333304</v>
      </c>
      <c r="AM182" s="224">
        <v>0.12291666666666699</v>
      </c>
      <c r="AN182" s="224">
        <v>0.61458333333333304</v>
      </c>
      <c r="AO182" s="72"/>
      <c r="AR182" s="3">
        <v>0.18541666666666601</v>
      </c>
      <c r="AT182" s="3">
        <v>0.14374999999999999</v>
      </c>
      <c r="AU182" s="3">
        <v>0.12291666666666699</v>
      </c>
      <c r="AV182" s="72"/>
      <c r="AW182" s="72"/>
      <c r="BH182" s="2"/>
      <c r="BI182" s="250"/>
      <c r="BJ182" s="2"/>
      <c r="BK182" s="250"/>
      <c r="BL182" s="2"/>
      <c r="BM182" s="250"/>
      <c r="BN182" s="2"/>
      <c r="BO182" s="250"/>
      <c r="BP182" s="2"/>
      <c r="BQ182" s="250"/>
      <c r="BR182" s="2"/>
      <c r="BS182" s="250"/>
      <c r="BT182" s="2"/>
      <c r="BU182" s="250"/>
      <c r="BV182" s="2"/>
      <c r="BW182" s="250"/>
      <c r="BX182" s="2"/>
      <c r="BY182" s="250"/>
      <c r="BZ182" s="267"/>
      <c r="CA182" s="238"/>
      <c r="CB182" s="267" t="str">
        <f t="shared" si="58"/>
        <v/>
      </c>
      <c r="CC182" s="238" t="str">
        <f t="shared" si="59"/>
        <v/>
      </c>
      <c r="CD182" s="267"/>
      <c r="CE182" s="238"/>
      <c r="CF182" s="267"/>
      <c r="CG182" s="238"/>
      <c r="CH182" s="2"/>
      <c r="CI182" s="250"/>
      <c r="CJ182" s="267"/>
      <c r="CK182" s="238"/>
      <c r="CL182" s="2"/>
      <c r="CM182" s="250"/>
      <c r="CN182" s="251" t="str">
        <f t="shared" si="40"/>
        <v/>
      </c>
      <c r="CO182" s="252" t="str">
        <f t="shared" si="41"/>
        <v/>
      </c>
      <c r="CP182" s="2"/>
      <c r="CQ182" s="250"/>
      <c r="CR182" s="267"/>
      <c r="CS182" s="238"/>
      <c r="CT182" s="2"/>
      <c r="CU182" s="250"/>
      <c r="CV182" s="2"/>
      <c r="CW182" s="250"/>
      <c r="CX182" s="267"/>
      <c r="CY182" s="238"/>
      <c r="CZ182" s="267"/>
      <c r="DA182" s="238"/>
      <c r="DB182" s="2" t="str">
        <f t="shared" si="62"/>
        <v/>
      </c>
      <c r="DC182" s="250" t="str">
        <f t="shared" si="63"/>
        <v/>
      </c>
      <c r="DD182" s="267"/>
      <c r="DE182" s="238"/>
      <c r="DF182" s="2"/>
      <c r="DG182" s="250"/>
      <c r="DH182" s="2"/>
      <c r="DI182" s="250"/>
      <c r="DJ182" s="348"/>
      <c r="DK182" s="349"/>
      <c r="DL182" s="350"/>
      <c r="DM182" s="351"/>
      <c r="DN182" s="348"/>
      <c r="DO182" s="349"/>
      <c r="DP182" s="251" t="str">
        <f t="shared" si="42"/>
        <v/>
      </c>
      <c r="DQ182" s="252" t="str">
        <f t="shared" si="43"/>
        <v/>
      </c>
      <c r="DR182" s="251" t="str">
        <f t="shared" si="44"/>
        <v/>
      </c>
      <c r="DS182" s="252" t="str">
        <f t="shared" si="45"/>
        <v/>
      </c>
      <c r="DT182" s="251" t="str">
        <f t="shared" si="46"/>
        <v/>
      </c>
      <c r="DU182" s="252" t="str">
        <f t="shared" si="47"/>
        <v/>
      </c>
      <c r="DV182" s="251" t="str">
        <f t="shared" si="48"/>
        <v/>
      </c>
      <c r="DW182" s="252" t="str">
        <f t="shared" si="49"/>
        <v/>
      </c>
      <c r="DX182" s="251" t="str">
        <f t="shared" si="50"/>
        <v/>
      </c>
      <c r="DY182" s="252" t="str">
        <f t="shared" si="51"/>
        <v/>
      </c>
      <c r="DZ182" s="251" t="str">
        <f t="shared" si="52"/>
        <v/>
      </c>
      <c r="EA182" s="252" t="str">
        <f t="shared" si="53"/>
        <v/>
      </c>
      <c r="EB182" s="251" t="str">
        <f t="shared" si="54"/>
        <v/>
      </c>
      <c r="EC182" s="252" t="str">
        <f t="shared" si="55"/>
        <v/>
      </c>
    </row>
    <row r="183" spans="37:133">
      <c r="AK183" s="3">
        <v>0.12361111111111101</v>
      </c>
      <c r="AL183" s="3">
        <v>0.61805555555555503</v>
      </c>
      <c r="AM183" s="224">
        <v>0.12361111111111101</v>
      </c>
      <c r="AN183" s="224">
        <v>0.61805555555555503</v>
      </c>
      <c r="AO183" s="72"/>
      <c r="AR183" s="3">
        <v>0.18611111111111101</v>
      </c>
      <c r="AT183" s="3">
        <v>0.14444444444444501</v>
      </c>
      <c r="AU183" s="3">
        <v>0.12361111111111101</v>
      </c>
      <c r="AV183" s="72"/>
      <c r="AW183" s="72"/>
      <c r="BH183" s="2"/>
      <c r="BI183" s="250"/>
      <c r="BJ183" s="2"/>
      <c r="BK183" s="250"/>
      <c r="BL183" s="2"/>
      <c r="BM183" s="250"/>
      <c r="BN183" s="2"/>
      <c r="BO183" s="250"/>
      <c r="BP183" s="2"/>
      <c r="BQ183" s="250"/>
      <c r="BR183" s="2"/>
      <c r="BS183" s="250"/>
      <c r="BT183" s="2"/>
      <c r="BU183" s="250"/>
      <c r="BV183" s="2"/>
      <c r="BW183" s="250"/>
      <c r="BX183" s="2"/>
      <c r="BY183" s="250"/>
      <c r="BZ183" s="267"/>
      <c r="CA183" s="238"/>
      <c r="CB183" s="267" t="str">
        <f t="shared" si="58"/>
        <v/>
      </c>
      <c r="CC183" s="238" t="str">
        <f t="shared" si="59"/>
        <v/>
      </c>
      <c r="CD183" s="267"/>
      <c r="CE183" s="238"/>
      <c r="CF183" s="267"/>
      <c r="CG183" s="238"/>
      <c r="CH183" s="2"/>
      <c r="CI183" s="250"/>
      <c r="CJ183" s="267"/>
      <c r="CK183" s="238"/>
      <c r="CL183" s="2"/>
      <c r="CM183" s="250"/>
      <c r="CN183" s="251" t="str">
        <f t="shared" si="40"/>
        <v/>
      </c>
      <c r="CO183" s="252" t="str">
        <f t="shared" si="41"/>
        <v/>
      </c>
      <c r="CP183" s="2"/>
      <c r="CQ183" s="250"/>
      <c r="CR183" s="267"/>
      <c r="CS183" s="238"/>
      <c r="CT183" s="2"/>
      <c r="CU183" s="250"/>
      <c r="CV183" s="2"/>
      <c r="CW183" s="250"/>
      <c r="CX183" s="267"/>
      <c r="CY183" s="238"/>
      <c r="CZ183" s="267"/>
      <c r="DA183" s="238"/>
      <c r="DB183" s="2" t="str">
        <f t="shared" si="62"/>
        <v/>
      </c>
      <c r="DC183" s="250" t="str">
        <f t="shared" si="63"/>
        <v/>
      </c>
      <c r="DD183" s="267"/>
      <c r="DE183" s="238"/>
      <c r="DF183" s="2"/>
      <c r="DG183" s="250"/>
      <c r="DH183" s="2"/>
      <c r="DI183" s="250"/>
      <c r="DJ183" s="348"/>
      <c r="DK183" s="349"/>
      <c r="DL183" s="350"/>
      <c r="DM183" s="351"/>
      <c r="DN183" s="348"/>
      <c r="DO183" s="349"/>
      <c r="DP183" s="251" t="str">
        <f t="shared" si="42"/>
        <v/>
      </c>
      <c r="DQ183" s="252" t="str">
        <f t="shared" si="43"/>
        <v/>
      </c>
      <c r="DR183" s="251" t="str">
        <f t="shared" si="44"/>
        <v/>
      </c>
      <c r="DS183" s="252" t="str">
        <f t="shared" si="45"/>
        <v/>
      </c>
      <c r="DT183" s="251" t="str">
        <f t="shared" si="46"/>
        <v/>
      </c>
      <c r="DU183" s="252" t="str">
        <f t="shared" si="47"/>
        <v/>
      </c>
      <c r="DV183" s="251" t="str">
        <f t="shared" si="48"/>
        <v/>
      </c>
      <c r="DW183" s="252" t="str">
        <f t="shared" si="49"/>
        <v/>
      </c>
      <c r="DX183" s="251" t="str">
        <f t="shared" si="50"/>
        <v/>
      </c>
      <c r="DY183" s="252" t="str">
        <f t="shared" si="51"/>
        <v/>
      </c>
      <c r="DZ183" s="251" t="str">
        <f t="shared" si="52"/>
        <v/>
      </c>
      <c r="EA183" s="252" t="str">
        <f t="shared" si="53"/>
        <v/>
      </c>
      <c r="EB183" s="251" t="str">
        <f t="shared" si="54"/>
        <v/>
      </c>
      <c r="EC183" s="252" t="str">
        <f t="shared" si="55"/>
        <v/>
      </c>
    </row>
    <row r="184" spans="37:133">
      <c r="AK184" s="3">
        <v>0.124305555555556</v>
      </c>
      <c r="AL184" s="3">
        <v>0.62152777777777801</v>
      </c>
      <c r="AM184" s="224">
        <v>0.124305555555556</v>
      </c>
      <c r="AN184" s="224">
        <v>0.62152777777777801</v>
      </c>
      <c r="AO184" s="72"/>
      <c r="AR184" s="3">
        <v>0.186805555555555</v>
      </c>
      <c r="AT184" s="3">
        <v>0.14513888888888901</v>
      </c>
      <c r="AU184" s="3">
        <v>0.124305555555556</v>
      </c>
      <c r="AV184" s="72"/>
      <c r="AW184" s="72"/>
      <c r="BH184" s="2"/>
      <c r="BI184" s="250"/>
      <c r="BJ184" s="2"/>
      <c r="BK184" s="250"/>
      <c r="BL184" s="2"/>
      <c r="BM184" s="250"/>
      <c r="BN184" s="2"/>
      <c r="BO184" s="250"/>
      <c r="BP184" s="2"/>
      <c r="BQ184" s="250"/>
      <c r="BR184" s="2"/>
      <c r="BS184" s="250"/>
      <c r="BT184" s="2"/>
      <c r="BU184" s="250"/>
      <c r="BV184" s="2"/>
      <c r="BW184" s="250"/>
      <c r="BX184" s="2"/>
      <c r="BY184" s="250"/>
      <c r="BZ184" s="267"/>
      <c r="CA184" s="238"/>
      <c r="CB184" s="267" t="str">
        <f t="shared" si="58"/>
        <v/>
      </c>
      <c r="CC184" s="238" t="str">
        <f t="shared" si="59"/>
        <v/>
      </c>
      <c r="CD184" s="267"/>
      <c r="CE184" s="238"/>
      <c r="CF184" s="267"/>
      <c r="CG184" s="238"/>
      <c r="CH184" s="2"/>
      <c r="CI184" s="250"/>
      <c r="CJ184" s="267"/>
      <c r="CK184" s="238"/>
      <c r="CL184" s="2"/>
      <c r="CM184" s="250"/>
      <c r="CN184" s="251" t="str">
        <f t="shared" si="40"/>
        <v/>
      </c>
      <c r="CO184" s="252" t="str">
        <f t="shared" si="41"/>
        <v/>
      </c>
      <c r="CP184" s="2"/>
      <c r="CQ184" s="250"/>
      <c r="CR184" s="267"/>
      <c r="CS184" s="238"/>
      <c r="CT184" s="2"/>
      <c r="CU184" s="250"/>
      <c r="CV184" s="2"/>
      <c r="CW184" s="250"/>
      <c r="CX184" s="267"/>
      <c r="CY184" s="238"/>
      <c r="CZ184" s="267"/>
      <c r="DA184" s="238"/>
      <c r="DB184" s="2" t="str">
        <f t="shared" si="62"/>
        <v/>
      </c>
      <c r="DC184" s="250" t="str">
        <f t="shared" si="63"/>
        <v/>
      </c>
      <c r="DD184" s="267"/>
      <c r="DE184" s="238"/>
      <c r="DF184" s="2"/>
      <c r="DG184" s="250"/>
      <c r="DH184" s="2"/>
      <c r="DI184" s="250"/>
      <c r="DJ184" s="348"/>
      <c r="DK184" s="349"/>
      <c r="DL184" s="350"/>
      <c r="DM184" s="351"/>
      <c r="DN184" s="348"/>
      <c r="DO184" s="349"/>
      <c r="DP184" s="251" t="str">
        <f t="shared" si="42"/>
        <v/>
      </c>
      <c r="DQ184" s="252" t="str">
        <f t="shared" si="43"/>
        <v/>
      </c>
      <c r="DR184" s="251" t="str">
        <f t="shared" si="44"/>
        <v/>
      </c>
      <c r="DS184" s="252" t="str">
        <f t="shared" si="45"/>
        <v/>
      </c>
      <c r="DT184" s="251" t="str">
        <f t="shared" si="46"/>
        <v/>
      </c>
      <c r="DU184" s="252" t="str">
        <f t="shared" si="47"/>
        <v/>
      </c>
      <c r="DV184" s="251" t="str">
        <f t="shared" si="48"/>
        <v/>
      </c>
      <c r="DW184" s="252" t="str">
        <f t="shared" si="49"/>
        <v/>
      </c>
      <c r="DX184" s="251" t="str">
        <f t="shared" si="50"/>
        <v/>
      </c>
      <c r="DY184" s="252" t="str">
        <f t="shared" si="51"/>
        <v/>
      </c>
      <c r="DZ184" s="251" t="str">
        <f t="shared" si="52"/>
        <v/>
      </c>
      <c r="EA184" s="252" t="str">
        <f t="shared" si="53"/>
        <v/>
      </c>
      <c r="EB184" s="251" t="str">
        <f t="shared" si="54"/>
        <v/>
      </c>
      <c r="EC184" s="252" t="str">
        <f t="shared" si="55"/>
        <v/>
      </c>
    </row>
    <row r="185" spans="37:133">
      <c r="AK185" s="3">
        <v>0.125</v>
      </c>
      <c r="AL185" s="3">
        <v>0.625</v>
      </c>
      <c r="AM185" s="224">
        <v>0.125</v>
      </c>
      <c r="AN185" s="224">
        <v>0.625</v>
      </c>
      <c r="AO185" s="72"/>
      <c r="AR185" s="3">
        <v>0.1875</v>
      </c>
      <c r="AT185" s="3">
        <v>0.14583333333333401</v>
      </c>
      <c r="AU185" s="3">
        <v>0.125</v>
      </c>
      <c r="AV185" s="72"/>
      <c r="AW185" s="72"/>
      <c r="BH185" s="2"/>
      <c r="BI185" s="250"/>
      <c r="BJ185" s="2"/>
      <c r="BK185" s="250"/>
      <c r="BL185" s="2"/>
      <c r="BM185" s="250"/>
      <c r="BN185" s="2"/>
      <c r="BO185" s="250"/>
      <c r="BP185" s="2"/>
      <c r="BQ185" s="250"/>
      <c r="BR185" s="2"/>
      <c r="BS185" s="250"/>
      <c r="BT185" s="2"/>
      <c r="BU185" s="250"/>
      <c r="BV185" s="2"/>
      <c r="BW185" s="250"/>
      <c r="BX185" s="2"/>
      <c r="BY185" s="250"/>
      <c r="BZ185" s="267"/>
      <c r="CA185" s="238"/>
      <c r="CB185" s="267" t="str">
        <f t="shared" si="58"/>
        <v/>
      </c>
      <c r="CC185" s="238" t="str">
        <f t="shared" si="59"/>
        <v/>
      </c>
      <c r="CD185" s="267"/>
      <c r="CE185" s="238"/>
      <c r="CF185" s="267"/>
      <c r="CG185" s="238"/>
      <c r="CH185" s="2"/>
      <c r="CI185" s="250"/>
      <c r="CJ185" s="267"/>
      <c r="CK185" s="238"/>
      <c r="CL185" s="2"/>
      <c r="CM185" s="250"/>
      <c r="CN185" s="251" t="str">
        <f t="shared" si="40"/>
        <v/>
      </c>
      <c r="CO185" s="252" t="str">
        <f t="shared" si="41"/>
        <v/>
      </c>
      <c r="CP185" s="2"/>
      <c r="CQ185" s="250"/>
      <c r="CR185" s="267"/>
      <c r="CS185" s="238"/>
      <c r="CT185" s="2"/>
      <c r="CU185" s="250"/>
      <c r="CV185" s="2"/>
      <c r="CW185" s="250"/>
      <c r="CX185" s="267"/>
      <c r="CY185" s="238"/>
      <c r="CZ185" s="267"/>
      <c r="DA185" s="238"/>
      <c r="DB185" s="2" t="str">
        <f t="shared" si="62"/>
        <v/>
      </c>
      <c r="DC185" s="250" t="str">
        <f t="shared" si="63"/>
        <v/>
      </c>
      <c r="DD185" s="267"/>
      <c r="DE185" s="238"/>
      <c r="DF185" s="2"/>
      <c r="DG185" s="250"/>
      <c r="DH185" s="2"/>
      <c r="DI185" s="250"/>
      <c r="DJ185" s="348"/>
      <c r="DK185" s="349"/>
      <c r="DL185" s="350"/>
      <c r="DM185" s="351"/>
      <c r="DN185" s="348"/>
      <c r="DO185" s="349"/>
      <c r="DP185" s="251" t="str">
        <f t="shared" si="42"/>
        <v/>
      </c>
      <c r="DQ185" s="252" t="str">
        <f t="shared" si="43"/>
        <v/>
      </c>
      <c r="DR185" s="251" t="str">
        <f t="shared" si="44"/>
        <v/>
      </c>
      <c r="DS185" s="252" t="str">
        <f t="shared" si="45"/>
        <v/>
      </c>
      <c r="DT185" s="251" t="str">
        <f t="shared" si="46"/>
        <v/>
      </c>
      <c r="DU185" s="252" t="str">
        <f t="shared" si="47"/>
        <v/>
      </c>
      <c r="DV185" s="251" t="str">
        <f t="shared" si="48"/>
        <v/>
      </c>
      <c r="DW185" s="252" t="str">
        <f t="shared" si="49"/>
        <v/>
      </c>
      <c r="DX185" s="251" t="str">
        <f t="shared" si="50"/>
        <v/>
      </c>
      <c r="DY185" s="252" t="str">
        <f t="shared" si="51"/>
        <v/>
      </c>
      <c r="DZ185" s="251" t="str">
        <f t="shared" si="52"/>
        <v/>
      </c>
      <c r="EA185" s="252" t="str">
        <f t="shared" si="53"/>
        <v/>
      </c>
      <c r="EB185" s="251" t="str">
        <f t="shared" si="54"/>
        <v/>
      </c>
      <c r="EC185" s="252" t="str">
        <f t="shared" si="55"/>
        <v/>
      </c>
    </row>
    <row r="186" spans="37:133">
      <c r="AK186" s="3">
        <v>0.125694444444444</v>
      </c>
      <c r="AL186" s="3">
        <v>0.62847222222222199</v>
      </c>
      <c r="AM186" s="224">
        <v>0.125694444444444</v>
      </c>
      <c r="AN186" s="224">
        <v>0.62847222222222199</v>
      </c>
      <c r="AO186" s="72"/>
      <c r="AR186" s="3">
        <v>0.188194444444444</v>
      </c>
      <c r="AT186" s="3">
        <v>0.14652777777777801</v>
      </c>
      <c r="AU186" s="3">
        <v>0.125694444444444</v>
      </c>
      <c r="AV186" s="72"/>
      <c r="AW186" s="72"/>
      <c r="BH186" s="2"/>
      <c r="BI186" s="250"/>
      <c r="BJ186" s="2"/>
      <c r="BK186" s="250"/>
      <c r="BL186" s="2"/>
      <c r="BM186" s="250"/>
      <c r="BN186" s="2"/>
      <c r="BO186" s="250"/>
      <c r="BP186" s="2"/>
      <c r="BQ186" s="250"/>
      <c r="BR186" s="2"/>
      <c r="BS186" s="250"/>
      <c r="BT186" s="2"/>
      <c r="BU186" s="250"/>
      <c r="BV186" s="2"/>
      <c r="BW186" s="250"/>
      <c r="BX186" s="2"/>
      <c r="BY186" s="250"/>
      <c r="BZ186" s="267"/>
      <c r="CA186" s="238"/>
      <c r="CB186" s="267" t="str">
        <f t="shared" si="58"/>
        <v/>
      </c>
      <c r="CC186" s="238" t="str">
        <f t="shared" si="59"/>
        <v/>
      </c>
      <c r="CD186" s="267"/>
      <c r="CE186" s="238"/>
      <c r="CF186" s="267"/>
      <c r="CG186" s="238"/>
      <c r="CH186" s="2"/>
      <c r="CI186" s="250"/>
      <c r="CJ186" s="267"/>
      <c r="CK186" s="238"/>
      <c r="CL186" s="2"/>
      <c r="CM186" s="250"/>
      <c r="CN186" s="251" t="str">
        <f t="shared" si="40"/>
        <v/>
      </c>
      <c r="CO186" s="252" t="str">
        <f t="shared" si="41"/>
        <v/>
      </c>
      <c r="CP186" s="2"/>
      <c r="CQ186" s="250"/>
      <c r="CR186" s="267"/>
      <c r="CS186" s="238"/>
      <c r="CT186" s="2"/>
      <c r="CU186" s="250"/>
      <c r="CV186" s="2"/>
      <c r="CW186" s="250"/>
      <c r="CX186" s="267"/>
      <c r="CY186" s="238"/>
      <c r="CZ186" s="267"/>
      <c r="DA186" s="238"/>
      <c r="DB186" s="2" t="str">
        <f t="shared" si="62"/>
        <v/>
      </c>
      <c r="DC186" s="250" t="str">
        <f t="shared" si="63"/>
        <v/>
      </c>
      <c r="DD186" s="267"/>
      <c r="DE186" s="238"/>
      <c r="DF186" s="2"/>
      <c r="DG186" s="250"/>
      <c r="DH186" s="2"/>
      <c r="DI186" s="250"/>
      <c r="DJ186" s="348"/>
      <c r="DK186" s="349"/>
      <c r="DL186" s="350"/>
      <c r="DM186" s="351"/>
      <c r="DN186" s="348"/>
      <c r="DO186" s="349"/>
      <c r="DP186" s="251" t="str">
        <f t="shared" si="42"/>
        <v/>
      </c>
      <c r="DQ186" s="252" t="str">
        <f t="shared" si="43"/>
        <v/>
      </c>
      <c r="DR186" s="251" t="str">
        <f t="shared" si="44"/>
        <v/>
      </c>
      <c r="DS186" s="252" t="str">
        <f t="shared" si="45"/>
        <v/>
      </c>
      <c r="DT186" s="251" t="str">
        <f t="shared" si="46"/>
        <v/>
      </c>
      <c r="DU186" s="252" t="str">
        <f t="shared" si="47"/>
        <v/>
      </c>
      <c r="DV186" s="251" t="str">
        <f t="shared" si="48"/>
        <v/>
      </c>
      <c r="DW186" s="252" t="str">
        <f t="shared" si="49"/>
        <v/>
      </c>
      <c r="DX186" s="251" t="str">
        <f t="shared" si="50"/>
        <v/>
      </c>
      <c r="DY186" s="252" t="str">
        <f t="shared" si="51"/>
        <v/>
      </c>
      <c r="DZ186" s="251" t="str">
        <f t="shared" si="52"/>
        <v/>
      </c>
      <c r="EA186" s="252" t="str">
        <f t="shared" si="53"/>
        <v/>
      </c>
      <c r="EB186" s="251" t="str">
        <f t="shared" si="54"/>
        <v/>
      </c>
      <c r="EC186" s="252" t="str">
        <f t="shared" si="55"/>
        <v/>
      </c>
    </row>
    <row r="187" spans="37:133">
      <c r="AK187" s="3">
        <v>0.12638888888888899</v>
      </c>
      <c r="AL187" s="3">
        <v>0.63194444444444398</v>
      </c>
      <c r="AM187" s="224">
        <v>0.12638888888888899</v>
      </c>
      <c r="AN187" s="224">
        <v>0.63194444444444398</v>
      </c>
      <c r="AO187" s="72"/>
      <c r="AR187" s="3">
        <v>0.188888888888888</v>
      </c>
      <c r="AT187" s="3">
        <v>0.147222222222223</v>
      </c>
      <c r="AU187" s="3">
        <v>0.12638888888888899</v>
      </c>
      <c r="AV187" s="72"/>
      <c r="AW187" s="72"/>
      <c r="BH187" s="2"/>
      <c r="BI187" s="250"/>
      <c r="BJ187" s="2"/>
      <c r="BK187" s="250"/>
      <c r="BL187" s="2"/>
      <c r="BM187" s="250"/>
      <c r="BN187" s="2"/>
      <c r="BO187" s="250"/>
      <c r="BP187" s="2"/>
      <c r="BQ187" s="250"/>
      <c r="BR187" s="2"/>
      <c r="BS187" s="250"/>
      <c r="BT187" s="2"/>
      <c r="BU187" s="250"/>
      <c r="BV187" s="2"/>
      <c r="BW187" s="250"/>
      <c r="BX187" s="2"/>
      <c r="BY187" s="250"/>
      <c r="BZ187" s="267"/>
      <c r="CA187" s="238"/>
      <c r="CB187" s="267" t="str">
        <f t="shared" si="58"/>
        <v/>
      </c>
      <c r="CC187" s="238" t="str">
        <f t="shared" si="59"/>
        <v/>
      </c>
      <c r="CD187" s="267"/>
      <c r="CE187" s="238"/>
      <c r="CF187" s="267"/>
      <c r="CG187" s="238"/>
      <c r="CH187" s="2"/>
      <c r="CI187" s="250"/>
      <c r="CJ187" s="267"/>
      <c r="CK187" s="238"/>
      <c r="CL187" s="2"/>
      <c r="CM187" s="250"/>
      <c r="CN187" s="251" t="str">
        <f t="shared" si="40"/>
        <v/>
      </c>
      <c r="CO187" s="252" t="str">
        <f t="shared" si="41"/>
        <v/>
      </c>
      <c r="CP187" s="2"/>
      <c r="CQ187" s="250"/>
      <c r="CR187" s="267"/>
      <c r="CS187" s="238"/>
      <c r="CT187" s="2"/>
      <c r="CU187" s="250"/>
      <c r="CV187" s="2"/>
      <c r="CW187" s="250"/>
      <c r="CX187" s="267"/>
      <c r="CY187" s="238"/>
      <c r="CZ187" s="267"/>
      <c r="DA187" s="238"/>
      <c r="DB187" s="2" t="str">
        <f t="shared" si="62"/>
        <v/>
      </c>
      <c r="DC187" s="250" t="str">
        <f t="shared" si="63"/>
        <v/>
      </c>
      <c r="DD187" s="267"/>
      <c r="DE187" s="238"/>
      <c r="DF187" s="2"/>
      <c r="DG187" s="250"/>
      <c r="DH187" s="2"/>
      <c r="DI187" s="250"/>
      <c r="DJ187" s="348"/>
      <c r="DK187" s="349"/>
      <c r="DL187" s="350"/>
      <c r="DM187" s="351"/>
      <c r="DN187" s="348"/>
      <c r="DO187" s="349"/>
      <c r="DP187" s="251" t="str">
        <f t="shared" si="42"/>
        <v/>
      </c>
      <c r="DQ187" s="252" t="str">
        <f t="shared" si="43"/>
        <v/>
      </c>
      <c r="DR187" s="251" t="str">
        <f t="shared" si="44"/>
        <v/>
      </c>
      <c r="DS187" s="252" t="str">
        <f t="shared" si="45"/>
        <v/>
      </c>
      <c r="DT187" s="251" t="str">
        <f t="shared" si="46"/>
        <v/>
      </c>
      <c r="DU187" s="252" t="str">
        <f t="shared" si="47"/>
        <v/>
      </c>
      <c r="DV187" s="251" t="str">
        <f t="shared" si="48"/>
        <v/>
      </c>
      <c r="DW187" s="252" t="str">
        <f t="shared" si="49"/>
        <v/>
      </c>
      <c r="DX187" s="251" t="str">
        <f t="shared" si="50"/>
        <v/>
      </c>
      <c r="DY187" s="252" t="str">
        <f t="shared" si="51"/>
        <v/>
      </c>
      <c r="DZ187" s="251" t="str">
        <f t="shared" si="52"/>
        <v/>
      </c>
      <c r="EA187" s="252" t="str">
        <f t="shared" si="53"/>
        <v/>
      </c>
      <c r="EB187" s="251" t="str">
        <f t="shared" si="54"/>
        <v/>
      </c>
      <c r="EC187" s="252" t="str">
        <f t="shared" si="55"/>
        <v/>
      </c>
    </row>
    <row r="188" spans="37:133">
      <c r="AK188" s="3">
        <v>0.12708333333333299</v>
      </c>
      <c r="AL188" s="3">
        <v>0.63541666666666696</v>
      </c>
      <c r="AM188" s="224">
        <v>0.12708333333333299</v>
      </c>
      <c r="AN188" s="224">
        <v>0.63541666666666696</v>
      </c>
      <c r="AO188" s="72"/>
      <c r="AR188" s="3">
        <v>0.18958333333333299</v>
      </c>
      <c r="AT188" s="3">
        <v>0.147916666666667</v>
      </c>
      <c r="AU188" s="3">
        <v>0.12708333333333299</v>
      </c>
      <c r="AV188" s="72"/>
      <c r="AW188" s="72"/>
      <c r="BH188" s="2"/>
      <c r="BI188" s="250"/>
      <c r="BJ188" s="2"/>
      <c r="BK188" s="250"/>
      <c r="BL188" s="2"/>
      <c r="BM188" s="250"/>
      <c r="BN188" s="2"/>
      <c r="BO188" s="250"/>
      <c r="BP188" s="2"/>
      <c r="BQ188" s="250"/>
      <c r="BR188" s="2"/>
      <c r="BS188" s="250"/>
      <c r="BT188" s="2"/>
      <c r="BU188" s="250"/>
      <c r="BV188" s="2"/>
      <c r="BW188" s="250"/>
      <c r="BX188" s="2"/>
      <c r="BY188" s="250"/>
      <c r="BZ188" s="267"/>
      <c r="CA188" s="238"/>
      <c r="CB188" s="267" t="str">
        <f t="shared" si="58"/>
        <v/>
      </c>
      <c r="CC188" s="238" t="str">
        <f t="shared" si="59"/>
        <v/>
      </c>
      <c r="CD188" s="267"/>
      <c r="CE188" s="238"/>
      <c r="CF188" s="267"/>
      <c r="CG188" s="238"/>
      <c r="CH188" s="2"/>
      <c r="CI188" s="250"/>
      <c r="CJ188" s="267"/>
      <c r="CK188" s="238"/>
      <c r="CL188" s="2"/>
      <c r="CM188" s="250"/>
      <c r="CN188" s="251" t="str">
        <f t="shared" si="40"/>
        <v/>
      </c>
      <c r="CO188" s="252" t="str">
        <f t="shared" si="41"/>
        <v/>
      </c>
      <c r="CP188" s="2"/>
      <c r="CQ188" s="250"/>
      <c r="CR188" s="267"/>
      <c r="CS188" s="238"/>
      <c r="CT188" s="2"/>
      <c r="CU188" s="250"/>
      <c r="CV188" s="2"/>
      <c r="CW188" s="250"/>
      <c r="CX188" s="267"/>
      <c r="CY188" s="238"/>
      <c r="CZ188" s="267"/>
      <c r="DA188" s="238"/>
      <c r="DB188" s="2" t="str">
        <f t="shared" si="62"/>
        <v/>
      </c>
      <c r="DC188" s="250" t="str">
        <f t="shared" si="63"/>
        <v/>
      </c>
      <c r="DD188" s="267"/>
      <c r="DE188" s="238"/>
      <c r="DF188" s="2"/>
      <c r="DG188" s="250"/>
      <c r="DH188" s="2"/>
      <c r="DI188" s="250"/>
      <c r="DJ188" s="348"/>
      <c r="DK188" s="349"/>
      <c r="DL188" s="350"/>
      <c r="DM188" s="351"/>
      <c r="DN188" s="348"/>
      <c r="DO188" s="349"/>
      <c r="DP188" s="251" t="str">
        <f t="shared" si="42"/>
        <v/>
      </c>
      <c r="DQ188" s="252" t="str">
        <f t="shared" si="43"/>
        <v/>
      </c>
      <c r="DR188" s="251" t="str">
        <f t="shared" si="44"/>
        <v/>
      </c>
      <c r="DS188" s="252" t="str">
        <f t="shared" si="45"/>
        <v/>
      </c>
      <c r="DT188" s="251" t="str">
        <f t="shared" si="46"/>
        <v/>
      </c>
      <c r="DU188" s="252" t="str">
        <f t="shared" si="47"/>
        <v/>
      </c>
      <c r="DV188" s="251" t="str">
        <f t="shared" si="48"/>
        <v/>
      </c>
      <c r="DW188" s="252" t="str">
        <f t="shared" si="49"/>
        <v/>
      </c>
      <c r="DX188" s="251" t="str">
        <f t="shared" si="50"/>
        <v/>
      </c>
      <c r="DY188" s="252" t="str">
        <f t="shared" si="51"/>
        <v/>
      </c>
      <c r="DZ188" s="251" t="str">
        <f t="shared" si="52"/>
        <v/>
      </c>
      <c r="EA188" s="252" t="str">
        <f t="shared" si="53"/>
        <v/>
      </c>
      <c r="EB188" s="251" t="str">
        <f t="shared" si="54"/>
        <v/>
      </c>
      <c r="EC188" s="252" t="str">
        <f t="shared" si="55"/>
        <v/>
      </c>
    </row>
    <row r="189" spans="37:133">
      <c r="AK189" s="3">
        <v>0.12777777777777799</v>
      </c>
      <c r="AL189" s="3">
        <v>0.63888888888888895</v>
      </c>
      <c r="AM189" s="224">
        <v>0.12777777777777799</v>
      </c>
      <c r="AN189" s="224">
        <v>0.63888888888888895</v>
      </c>
      <c r="AO189" s="72"/>
      <c r="AR189" s="3">
        <v>0.19027777777777699</v>
      </c>
      <c r="AT189" s="3">
        <v>0.148611111111112</v>
      </c>
      <c r="AU189" s="3">
        <v>0.12777777777777799</v>
      </c>
      <c r="AV189" s="72"/>
      <c r="AW189" s="72"/>
      <c r="BH189" s="2"/>
      <c r="BI189" s="250"/>
      <c r="BJ189" s="2"/>
      <c r="BK189" s="250"/>
      <c r="BL189" s="2"/>
      <c r="BM189" s="250"/>
      <c r="BN189" s="2"/>
      <c r="BO189" s="250"/>
      <c r="BP189" s="2"/>
      <c r="BQ189" s="250"/>
      <c r="BR189" s="2"/>
      <c r="BS189" s="250"/>
      <c r="BT189" s="2"/>
      <c r="BU189" s="250"/>
      <c r="BV189" s="2"/>
      <c r="BW189" s="250"/>
      <c r="BX189" s="2"/>
      <c r="BY189" s="250"/>
      <c r="BZ189" s="267"/>
      <c r="CA189" s="238"/>
      <c r="CB189" s="267" t="str">
        <f t="shared" si="58"/>
        <v/>
      </c>
      <c r="CC189" s="238" t="str">
        <f t="shared" si="59"/>
        <v/>
      </c>
      <c r="CD189" s="267"/>
      <c r="CE189" s="238"/>
      <c r="CF189" s="267"/>
      <c r="CG189" s="238"/>
      <c r="CH189" s="2"/>
      <c r="CI189" s="250"/>
      <c r="CJ189" s="267"/>
      <c r="CK189" s="238"/>
      <c r="CL189" s="2"/>
      <c r="CM189" s="250"/>
      <c r="CN189" s="251" t="str">
        <f t="shared" si="40"/>
        <v/>
      </c>
      <c r="CO189" s="252" t="str">
        <f t="shared" si="41"/>
        <v/>
      </c>
      <c r="CP189" s="2"/>
      <c r="CQ189" s="250"/>
      <c r="CR189" s="267"/>
      <c r="CS189" s="238"/>
      <c r="CT189" s="2"/>
      <c r="CU189" s="250"/>
      <c r="CV189" s="2"/>
      <c r="CW189" s="250"/>
      <c r="CX189" s="267"/>
      <c r="CY189" s="238"/>
      <c r="CZ189" s="267"/>
      <c r="DA189" s="238"/>
      <c r="DB189" s="2" t="str">
        <f t="shared" si="62"/>
        <v/>
      </c>
      <c r="DC189" s="250" t="str">
        <f t="shared" si="63"/>
        <v/>
      </c>
      <c r="DD189" s="267"/>
      <c r="DE189" s="238"/>
      <c r="DF189" s="2"/>
      <c r="DG189" s="250"/>
      <c r="DH189" s="2"/>
      <c r="DI189" s="250"/>
      <c r="DJ189" s="348"/>
      <c r="DK189" s="349"/>
      <c r="DL189" s="350"/>
      <c r="DM189" s="351"/>
      <c r="DN189" s="348"/>
      <c r="DO189" s="349"/>
      <c r="DP189" s="251" t="str">
        <f t="shared" si="42"/>
        <v/>
      </c>
      <c r="DQ189" s="252" t="str">
        <f t="shared" si="43"/>
        <v/>
      </c>
      <c r="DR189" s="251" t="str">
        <f t="shared" si="44"/>
        <v/>
      </c>
      <c r="DS189" s="252" t="str">
        <f t="shared" si="45"/>
        <v/>
      </c>
      <c r="DT189" s="251" t="str">
        <f t="shared" si="46"/>
        <v/>
      </c>
      <c r="DU189" s="252" t="str">
        <f t="shared" si="47"/>
        <v/>
      </c>
      <c r="DV189" s="251" t="str">
        <f t="shared" si="48"/>
        <v/>
      </c>
      <c r="DW189" s="252" t="str">
        <f t="shared" si="49"/>
        <v/>
      </c>
      <c r="DX189" s="251" t="str">
        <f t="shared" si="50"/>
        <v/>
      </c>
      <c r="DY189" s="252" t="str">
        <f t="shared" si="51"/>
        <v/>
      </c>
      <c r="DZ189" s="251" t="str">
        <f t="shared" si="52"/>
        <v/>
      </c>
      <c r="EA189" s="252" t="str">
        <f t="shared" si="53"/>
        <v/>
      </c>
      <c r="EB189" s="251" t="str">
        <f t="shared" si="54"/>
        <v/>
      </c>
      <c r="EC189" s="252" t="str">
        <f t="shared" si="55"/>
        <v/>
      </c>
    </row>
    <row r="190" spans="37:133">
      <c r="AK190" s="3">
        <v>0.12847222222222199</v>
      </c>
      <c r="AL190" s="3">
        <v>0.64236111111111105</v>
      </c>
      <c r="AM190" s="224">
        <v>0.12847222222222199</v>
      </c>
      <c r="AN190" s="224">
        <v>0.64236111111111105</v>
      </c>
      <c r="AO190" s="72"/>
      <c r="AR190" s="3">
        <v>0.19097222222222199</v>
      </c>
      <c r="AT190" s="3">
        <v>0.149305555555556</v>
      </c>
      <c r="AU190" s="3">
        <v>0.12847222222222199</v>
      </c>
      <c r="AV190" s="72"/>
      <c r="AW190" s="72"/>
      <c r="BH190" s="2"/>
      <c r="BI190" s="250"/>
      <c r="BJ190" s="2"/>
      <c r="BK190" s="250"/>
      <c r="BL190" s="2"/>
      <c r="BM190" s="250"/>
      <c r="BN190" s="2"/>
      <c r="BO190" s="250"/>
      <c r="BP190" s="2"/>
      <c r="BQ190" s="250"/>
      <c r="BR190" s="2"/>
      <c r="BS190" s="250"/>
      <c r="BT190" s="2"/>
      <c r="BU190" s="250"/>
      <c r="BV190" s="2"/>
      <c r="BW190" s="250"/>
      <c r="BX190" s="2"/>
      <c r="BY190" s="250"/>
      <c r="BZ190" s="267"/>
      <c r="CA190" s="238"/>
      <c r="CB190" s="267" t="str">
        <f t="shared" si="58"/>
        <v/>
      </c>
      <c r="CC190" s="238" t="str">
        <f t="shared" si="59"/>
        <v/>
      </c>
      <c r="CD190" s="267"/>
      <c r="CE190" s="238"/>
      <c r="CF190" s="267"/>
      <c r="CG190" s="238"/>
      <c r="CH190" s="2"/>
      <c r="CI190" s="250"/>
      <c r="CJ190" s="267"/>
      <c r="CK190" s="238"/>
      <c r="CL190" s="2"/>
      <c r="CM190" s="250"/>
      <c r="CN190" s="251" t="str">
        <f t="shared" si="40"/>
        <v/>
      </c>
      <c r="CO190" s="252" t="str">
        <f t="shared" si="41"/>
        <v/>
      </c>
      <c r="CP190" s="2"/>
      <c r="CQ190" s="250"/>
      <c r="CR190" s="267"/>
      <c r="CS190" s="238"/>
      <c r="CT190" s="2"/>
      <c r="CU190" s="250"/>
      <c r="CV190" s="2"/>
      <c r="CW190" s="250"/>
      <c r="CX190" s="267"/>
      <c r="CY190" s="238"/>
      <c r="CZ190" s="267"/>
      <c r="DA190" s="238"/>
      <c r="DB190" s="2" t="str">
        <f t="shared" si="62"/>
        <v/>
      </c>
      <c r="DC190" s="250" t="str">
        <f t="shared" si="63"/>
        <v/>
      </c>
      <c r="DD190" s="267"/>
      <c r="DE190" s="238"/>
      <c r="DF190" s="2"/>
      <c r="DG190" s="250"/>
      <c r="DH190" s="2"/>
      <c r="DI190" s="250"/>
      <c r="DJ190" s="348"/>
      <c r="DK190" s="349"/>
      <c r="DL190" s="350"/>
      <c r="DM190" s="351"/>
      <c r="DN190" s="348"/>
      <c r="DO190" s="349"/>
      <c r="DP190" s="251" t="str">
        <f t="shared" si="42"/>
        <v/>
      </c>
      <c r="DQ190" s="252" t="str">
        <f t="shared" si="43"/>
        <v/>
      </c>
      <c r="DR190" s="251" t="str">
        <f t="shared" si="44"/>
        <v/>
      </c>
      <c r="DS190" s="252" t="str">
        <f t="shared" si="45"/>
        <v/>
      </c>
      <c r="DT190" s="251" t="str">
        <f t="shared" si="46"/>
        <v/>
      </c>
      <c r="DU190" s="252" t="str">
        <f t="shared" si="47"/>
        <v/>
      </c>
      <c r="DV190" s="251" t="str">
        <f t="shared" si="48"/>
        <v/>
      </c>
      <c r="DW190" s="252" t="str">
        <f t="shared" si="49"/>
        <v/>
      </c>
      <c r="DX190" s="251" t="str">
        <f t="shared" si="50"/>
        <v/>
      </c>
      <c r="DY190" s="252" t="str">
        <f t="shared" si="51"/>
        <v/>
      </c>
      <c r="DZ190" s="251" t="str">
        <f t="shared" si="52"/>
        <v/>
      </c>
      <c r="EA190" s="252" t="str">
        <f t="shared" si="53"/>
        <v/>
      </c>
      <c r="EB190" s="251" t="str">
        <f t="shared" si="54"/>
        <v/>
      </c>
      <c r="EC190" s="252" t="str">
        <f t="shared" si="55"/>
        <v/>
      </c>
    </row>
    <row r="191" spans="37:133">
      <c r="AK191" s="3">
        <v>0.12916666666666701</v>
      </c>
      <c r="AL191" s="3">
        <v>0.64583333333333304</v>
      </c>
      <c r="AM191" s="224">
        <v>0.12916666666666701</v>
      </c>
      <c r="AN191" s="224">
        <v>0.64583333333333304</v>
      </c>
      <c r="AO191" s="72"/>
      <c r="AR191" s="3">
        <v>0.19166666666666601</v>
      </c>
      <c r="AT191" s="3">
        <v>0.15</v>
      </c>
      <c r="AU191" s="3">
        <v>0.12916666666666701</v>
      </c>
      <c r="AV191" s="72"/>
      <c r="AW191" s="72"/>
      <c r="BH191" s="2"/>
      <c r="BI191" s="250"/>
      <c r="BJ191" s="2"/>
      <c r="BK191" s="250"/>
      <c r="BL191" s="2"/>
      <c r="BM191" s="250"/>
      <c r="BN191" s="2"/>
      <c r="BO191" s="250"/>
      <c r="BP191" s="2"/>
      <c r="BQ191" s="250"/>
      <c r="BR191" s="2"/>
      <c r="BS191" s="250"/>
      <c r="BT191" s="2"/>
      <c r="BU191" s="250"/>
      <c r="BV191" s="2"/>
      <c r="BW191" s="250"/>
      <c r="BX191" s="2"/>
      <c r="BY191" s="250"/>
      <c r="BZ191" s="267"/>
      <c r="CA191" s="238"/>
      <c r="CB191" s="267" t="str">
        <f t="shared" si="58"/>
        <v/>
      </c>
      <c r="CC191" s="238" t="str">
        <f t="shared" si="59"/>
        <v/>
      </c>
      <c r="CD191" s="267"/>
      <c r="CE191" s="238"/>
      <c r="CF191" s="267"/>
      <c r="CG191" s="238"/>
      <c r="CH191" s="2"/>
      <c r="CI191" s="250"/>
      <c r="CJ191" s="267"/>
      <c r="CK191" s="238"/>
      <c r="CL191" s="2"/>
      <c r="CM191" s="250"/>
      <c r="CN191" s="251" t="str">
        <f t="shared" si="40"/>
        <v/>
      </c>
      <c r="CO191" s="252" t="str">
        <f t="shared" si="41"/>
        <v/>
      </c>
      <c r="CP191" s="2"/>
      <c r="CQ191" s="250"/>
      <c r="CR191" s="267"/>
      <c r="CS191" s="238"/>
      <c r="CT191" s="2"/>
      <c r="CU191" s="250"/>
      <c r="CV191" s="2"/>
      <c r="CW191" s="250"/>
      <c r="CX191" s="267"/>
      <c r="CY191" s="238"/>
      <c r="CZ191" s="267"/>
      <c r="DA191" s="238"/>
      <c r="DB191" s="2" t="str">
        <f t="shared" si="62"/>
        <v/>
      </c>
      <c r="DC191" s="250" t="str">
        <f t="shared" si="63"/>
        <v/>
      </c>
      <c r="DD191" s="267"/>
      <c r="DE191" s="238"/>
      <c r="DF191" s="2"/>
      <c r="DG191" s="250"/>
      <c r="DH191" s="2"/>
      <c r="DI191" s="250"/>
      <c r="DJ191" s="348"/>
      <c r="DK191" s="349"/>
      <c r="DL191" s="350"/>
      <c r="DM191" s="351"/>
      <c r="DN191" s="348"/>
      <c r="DO191" s="349"/>
      <c r="DP191" s="251" t="str">
        <f t="shared" si="42"/>
        <v/>
      </c>
      <c r="DQ191" s="252" t="str">
        <f t="shared" si="43"/>
        <v/>
      </c>
      <c r="DR191" s="251" t="str">
        <f t="shared" si="44"/>
        <v/>
      </c>
      <c r="DS191" s="252" t="str">
        <f t="shared" si="45"/>
        <v/>
      </c>
      <c r="DT191" s="251" t="str">
        <f t="shared" si="46"/>
        <v/>
      </c>
      <c r="DU191" s="252" t="str">
        <f t="shared" si="47"/>
        <v/>
      </c>
      <c r="DV191" s="251" t="str">
        <f t="shared" si="48"/>
        <v/>
      </c>
      <c r="DW191" s="252" t="str">
        <f t="shared" si="49"/>
        <v/>
      </c>
      <c r="DX191" s="251" t="str">
        <f t="shared" si="50"/>
        <v/>
      </c>
      <c r="DY191" s="252" t="str">
        <f t="shared" si="51"/>
        <v/>
      </c>
      <c r="DZ191" s="251" t="str">
        <f t="shared" si="52"/>
        <v/>
      </c>
      <c r="EA191" s="252" t="str">
        <f t="shared" si="53"/>
        <v/>
      </c>
      <c r="EB191" s="251" t="str">
        <f t="shared" si="54"/>
        <v/>
      </c>
      <c r="EC191" s="252" t="str">
        <f t="shared" si="55"/>
        <v/>
      </c>
    </row>
    <row r="192" spans="37:133">
      <c r="AK192" s="3">
        <v>0.12986111111111101</v>
      </c>
      <c r="AL192" s="3">
        <v>0.64930555555555503</v>
      </c>
      <c r="AM192" s="224">
        <v>0.12986111111111101</v>
      </c>
      <c r="AN192" s="224">
        <v>0.64930555555555503</v>
      </c>
      <c r="AO192" s="72"/>
      <c r="AR192" s="3">
        <v>0.19236111111111101</v>
      </c>
      <c r="AT192" s="3">
        <v>0.15069444444444499</v>
      </c>
      <c r="AU192" s="3">
        <v>0.12986111111111101</v>
      </c>
      <c r="AV192" s="72"/>
      <c r="AW192" s="72"/>
      <c r="BH192" s="2"/>
      <c r="BI192" s="250"/>
      <c r="BJ192" s="2"/>
      <c r="BK192" s="250"/>
      <c r="BL192" s="2"/>
      <c r="BM192" s="250"/>
      <c r="BN192" s="2"/>
      <c r="BO192" s="250"/>
      <c r="BP192" s="2"/>
      <c r="BQ192" s="250"/>
      <c r="BR192" s="2"/>
      <c r="BS192" s="250"/>
      <c r="BT192" s="2"/>
      <c r="BU192" s="250"/>
      <c r="BV192" s="2"/>
      <c r="BW192" s="250"/>
      <c r="BX192" s="2"/>
      <c r="BY192" s="250"/>
      <c r="BZ192" s="267"/>
      <c r="CA192" s="238"/>
      <c r="CB192" s="267" t="str">
        <f t="shared" si="58"/>
        <v/>
      </c>
      <c r="CC192" s="238" t="str">
        <f t="shared" si="59"/>
        <v/>
      </c>
      <c r="CD192" s="267"/>
      <c r="CE192" s="238"/>
      <c r="CF192" s="267"/>
      <c r="CG192" s="238"/>
      <c r="CH192" s="2"/>
      <c r="CI192" s="250"/>
      <c r="CJ192" s="267"/>
      <c r="CK192" s="238"/>
      <c r="CL192" s="2"/>
      <c r="CM192" s="250"/>
      <c r="CN192" s="251" t="str">
        <f t="shared" si="40"/>
        <v/>
      </c>
      <c r="CO192" s="252" t="str">
        <f t="shared" si="41"/>
        <v/>
      </c>
      <c r="CP192" s="2"/>
      <c r="CQ192" s="250"/>
      <c r="CR192" s="267"/>
      <c r="CS192" s="238"/>
      <c r="CT192" s="2"/>
      <c r="CU192" s="250"/>
      <c r="CV192" s="2"/>
      <c r="CW192" s="250"/>
      <c r="CX192" s="267"/>
      <c r="CY192" s="238"/>
      <c r="CZ192" s="267"/>
      <c r="DA192" s="238"/>
      <c r="DB192" s="2" t="str">
        <f t="shared" si="62"/>
        <v/>
      </c>
      <c r="DC192" s="250" t="str">
        <f t="shared" si="63"/>
        <v/>
      </c>
      <c r="DD192" s="267"/>
      <c r="DE192" s="238"/>
      <c r="DF192" s="2"/>
      <c r="DG192" s="250"/>
      <c r="DH192" s="2"/>
      <c r="DI192" s="250"/>
      <c r="DJ192" s="348"/>
      <c r="DK192" s="349"/>
      <c r="DL192" s="350"/>
      <c r="DM192" s="351"/>
      <c r="DN192" s="348"/>
      <c r="DO192" s="349"/>
      <c r="DP192" s="251" t="str">
        <f t="shared" si="42"/>
        <v/>
      </c>
      <c r="DQ192" s="252" t="str">
        <f t="shared" si="43"/>
        <v/>
      </c>
      <c r="DR192" s="251" t="str">
        <f t="shared" si="44"/>
        <v/>
      </c>
      <c r="DS192" s="252" t="str">
        <f t="shared" si="45"/>
        <v/>
      </c>
      <c r="DT192" s="251" t="str">
        <f t="shared" si="46"/>
        <v/>
      </c>
      <c r="DU192" s="252" t="str">
        <f t="shared" si="47"/>
        <v/>
      </c>
      <c r="DV192" s="251" t="str">
        <f t="shared" si="48"/>
        <v/>
      </c>
      <c r="DW192" s="252" t="str">
        <f t="shared" si="49"/>
        <v/>
      </c>
      <c r="DX192" s="251" t="str">
        <f t="shared" si="50"/>
        <v/>
      </c>
      <c r="DY192" s="252" t="str">
        <f t="shared" si="51"/>
        <v/>
      </c>
      <c r="DZ192" s="251" t="str">
        <f t="shared" si="52"/>
        <v/>
      </c>
      <c r="EA192" s="252" t="str">
        <f t="shared" si="53"/>
        <v/>
      </c>
      <c r="EB192" s="251" t="str">
        <f t="shared" si="54"/>
        <v/>
      </c>
      <c r="EC192" s="252" t="str">
        <f t="shared" si="55"/>
        <v/>
      </c>
    </row>
    <row r="193" spans="37:133">
      <c r="AK193" s="3">
        <v>0.13055555555555601</v>
      </c>
      <c r="AL193" s="3">
        <v>0.65277777777777801</v>
      </c>
      <c r="AM193" s="224">
        <v>0.13055555555555601</v>
      </c>
      <c r="AN193" s="224">
        <v>0.65277777777777801</v>
      </c>
      <c r="AO193" s="72"/>
      <c r="AR193" s="3">
        <v>0.19305555555555501</v>
      </c>
      <c r="AT193" s="3">
        <v>0.15138888888888899</v>
      </c>
      <c r="AU193" s="3">
        <v>0.13055555555555601</v>
      </c>
      <c r="AV193" s="72"/>
      <c r="AW193" s="72"/>
      <c r="BH193" s="2"/>
      <c r="BI193" s="250"/>
      <c r="BJ193" s="2"/>
      <c r="BK193" s="250"/>
      <c r="BL193" s="2"/>
      <c r="BM193" s="250"/>
      <c r="BN193" s="2"/>
      <c r="BO193" s="250"/>
      <c r="BP193" s="2"/>
      <c r="BQ193" s="250"/>
      <c r="BR193" s="2"/>
      <c r="BS193" s="250"/>
      <c r="BT193" s="2"/>
      <c r="BU193" s="250"/>
      <c r="BV193" s="2"/>
      <c r="BW193" s="250"/>
      <c r="BX193" s="2"/>
      <c r="BY193" s="250"/>
      <c r="BZ193" s="267"/>
      <c r="CA193" s="238"/>
      <c r="CB193" s="267" t="str">
        <f t="shared" si="58"/>
        <v/>
      </c>
      <c r="CC193" s="238" t="str">
        <f t="shared" si="59"/>
        <v/>
      </c>
      <c r="CD193" s="267"/>
      <c r="CE193" s="238"/>
      <c r="CF193" s="267"/>
      <c r="CG193" s="238"/>
      <c r="CH193" s="2"/>
      <c r="CI193" s="250"/>
      <c r="CJ193" s="267"/>
      <c r="CK193" s="238"/>
      <c r="CL193" s="2"/>
      <c r="CM193" s="250"/>
      <c r="CN193" s="251" t="str">
        <f t="shared" si="40"/>
        <v/>
      </c>
      <c r="CO193" s="252" t="str">
        <f t="shared" si="41"/>
        <v/>
      </c>
      <c r="CP193" s="2"/>
      <c r="CQ193" s="250"/>
      <c r="CR193" s="267"/>
      <c r="CS193" s="238"/>
      <c r="CT193" s="2"/>
      <c r="CU193" s="250"/>
      <c r="CV193" s="2"/>
      <c r="CW193" s="250"/>
      <c r="CX193" s="267"/>
      <c r="CY193" s="238"/>
      <c r="CZ193" s="267"/>
      <c r="DA193" s="238"/>
      <c r="DB193" s="2" t="str">
        <f t="shared" si="62"/>
        <v/>
      </c>
      <c r="DC193" s="250" t="str">
        <f t="shared" si="63"/>
        <v/>
      </c>
      <c r="DD193" s="267"/>
      <c r="DE193" s="238"/>
      <c r="DF193" s="2"/>
      <c r="DG193" s="250"/>
      <c r="DH193" s="2"/>
      <c r="DI193" s="250"/>
      <c r="DJ193" s="348"/>
      <c r="DK193" s="349"/>
      <c r="DL193" s="350"/>
      <c r="DM193" s="351"/>
      <c r="DN193" s="348"/>
      <c r="DO193" s="349"/>
      <c r="DP193" s="251" t="str">
        <f t="shared" si="42"/>
        <v/>
      </c>
      <c r="DQ193" s="252" t="str">
        <f t="shared" si="43"/>
        <v/>
      </c>
      <c r="DR193" s="251" t="str">
        <f t="shared" si="44"/>
        <v/>
      </c>
      <c r="DS193" s="252" t="str">
        <f t="shared" si="45"/>
        <v/>
      </c>
      <c r="DT193" s="251" t="str">
        <f t="shared" si="46"/>
        <v/>
      </c>
      <c r="DU193" s="252" t="str">
        <f t="shared" si="47"/>
        <v/>
      </c>
      <c r="DV193" s="251" t="str">
        <f t="shared" si="48"/>
        <v/>
      </c>
      <c r="DW193" s="252" t="str">
        <f t="shared" si="49"/>
        <v/>
      </c>
      <c r="DX193" s="251" t="str">
        <f t="shared" si="50"/>
        <v/>
      </c>
      <c r="DY193" s="252" t="str">
        <f t="shared" si="51"/>
        <v/>
      </c>
      <c r="DZ193" s="251" t="str">
        <f t="shared" si="52"/>
        <v/>
      </c>
      <c r="EA193" s="252" t="str">
        <f t="shared" si="53"/>
        <v/>
      </c>
      <c r="EB193" s="251" t="str">
        <f t="shared" si="54"/>
        <v/>
      </c>
      <c r="EC193" s="252" t="str">
        <f t="shared" si="55"/>
        <v/>
      </c>
    </row>
    <row r="194" spans="37:133">
      <c r="AK194" s="3">
        <v>0.13125000000000001</v>
      </c>
      <c r="AL194" s="3">
        <v>0.65625</v>
      </c>
      <c r="AM194" s="224">
        <v>0.13125000000000001</v>
      </c>
      <c r="AN194" s="224">
        <v>0.65625</v>
      </c>
      <c r="AO194" s="72"/>
      <c r="AR194" s="3">
        <v>0.19375000000000001</v>
      </c>
      <c r="AT194" s="3">
        <v>0.15208333333333399</v>
      </c>
      <c r="AU194" s="3">
        <v>0.13125000000000001</v>
      </c>
      <c r="AV194" s="72"/>
      <c r="AW194" s="72"/>
      <c r="BH194" s="2"/>
      <c r="BI194" s="250"/>
      <c r="BJ194" s="2"/>
      <c r="BK194" s="250"/>
      <c r="BL194" s="2"/>
      <c r="BM194" s="250"/>
      <c r="BN194" s="2"/>
      <c r="BO194" s="250"/>
      <c r="BP194" s="2"/>
      <c r="BQ194" s="250"/>
      <c r="BR194" s="2"/>
      <c r="BS194" s="250"/>
      <c r="BT194" s="2"/>
      <c r="BU194" s="250"/>
      <c r="BV194" s="2"/>
      <c r="BW194" s="250"/>
      <c r="BX194" s="2"/>
      <c r="BY194" s="250"/>
      <c r="BZ194" s="267"/>
      <c r="CA194" s="238"/>
      <c r="CB194" s="267" t="str">
        <f t="shared" si="58"/>
        <v/>
      </c>
      <c r="CC194" s="238" t="str">
        <f t="shared" si="59"/>
        <v/>
      </c>
      <c r="CD194" s="267"/>
      <c r="CE194" s="238"/>
      <c r="CF194" s="267"/>
      <c r="CG194" s="238"/>
      <c r="CH194" s="2"/>
      <c r="CI194" s="250"/>
      <c r="CJ194" s="267"/>
      <c r="CK194" s="238"/>
      <c r="CL194" s="2"/>
      <c r="CM194" s="250"/>
      <c r="CN194" s="251" t="str">
        <f t="shared" si="40"/>
        <v/>
      </c>
      <c r="CO194" s="252" t="str">
        <f t="shared" si="41"/>
        <v/>
      </c>
      <c r="CP194" s="2"/>
      <c r="CQ194" s="250"/>
      <c r="CR194" s="267"/>
      <c r="CS194" s="238"/>
      <c r="CT194" s="2"/>
      <c r="CU194" s="250"/>
      <c r="CV194" s="2"/>
      <c r="CW194" s="250"/>
      <c r="CX194" s="267"/>
      <c r="CY194" s="238"/>
      <c r="CZ194" s="267"/>
      <c r="DA194" s="238"/>
      <c r="DB194" s="2" t="str">
        <f t="shared" si="62"/>
        <v/>
      </c>
      <c r="DC194" s="250" t="str">
        <f t="shared" si="63"/>
        <v/>
      </c>
      <c r="DD194" s="267"/>
      <c r="DE194" s="238"/>
      <c r="DF194" s="2"/>
      <c r="DG194" s="250"/>
      <c r="DH194" s="2"/>
      <c r="DI194" s="250"/>
      <c r="DJ194" s="348"/>
      <c r="DK194" s="349"/>
      <c r="DL194" s="350"/>
      <c r="DM194" s="351"/>
      <c r="DN194" s="348"/>
      <c r="DO194" s="349"/>
      <c r="DP194" s="251" t="str">
        <f t="shared" si="42"/>
        <v/>
      </c>
      <c r="DQ194" s="252" t="str">
        <f t="shared" si="43"/>
        <v/>
      </c>
      <c r="DR194" s="251" t="str">
        <f t="shared" si="44"/>
        <v/>
      </c>
      <c r="DS194" s="252" t="str">
        <f t="shared" si="45"/>
        <v/>
      </c>
      <c r="DT194" s="251" t="str">
        <f t="shared" si="46"/>
        <v/>
      </c>
      <c r="DU194" s="252" t="str">
        <f t="shared" si="47"/>
        <v/>
      </c>
      <c r="DV194" s="251" t="str">
        <f t="shared" si="48"/>
        <v/>
      </c>
      <c r="DW194" s="252" t="str">
        <f t="shared" si="49"/>
        <v/>
      </c>
      <c r="DX194" s="251" t="str">
        <f t="shared" si="50"/>
        <v/>
      </c>
      <c r="DY194" s="252" t="str">
        <f t="shared" si="51"/>
        <v/>
      </c>
      <c r="DZ194" s="251" t="str">
        <f t="shared" si="52"/>
        <v/>
      </c>
      <c r="EA194" s="252" t="str">
        <f t="shared" si="53"/>
        <v/>
      </c>
      <c r="EB194" s="251" t="str">
        <f t="shared" si="54"/>
        <v/>
      </c>
      <c r="EC194" s="252" t="str">
        <f t="shared" si="55"/>
        <v/>
      </c>
    </row>
    <row r="195" spans="37:133">
      <c r="AK195" s="3">
        <v>0.131944444444444</v>
      </c>
      <c r="AL195" s="3">
        <v>0.65972222222222199</v>
      </c>
      <c r="AM195" s="224">
        <v>0.131944444444444</v>
      </c>
      <c r="AN195" s="224">
        <v>0.65972222222222199</v>
      </c>
      <c r="AO195" s="72"/>
      <c r="AR195" s="3">
        <v>0.194444444444444</v>
      </c>
      <c r="AT195" s="3">
        <v>0.15277777777777801</v>
      </c>
      <c r="AU195" s="3">
        <v>0.131944444444444</v>
      </c>
      <c r="AV195" s="72"/>
      <c r="AW195" s="72"/>
      <c r="BH195" s="2"/>
      <c r="BI195" s="250"/>
      <c r="BJ195" s="2"/>
      <c r="BK195" s="250"/>
      <c r="BL195" s="2"/>
      <c r="BM195" s="250"/>
      <c r="BN195" s="2"/>
      <c r="BO195" s="250"/>
      <c r="BP195" s="2"/>
      <c r="BQ195" s="250"/>
      <c r="BR195" s="2"/>
      <c r="BS195" s="250"/>
      <c r="BT195" s="2"/>
      <c r="BU195" s="250"/>
      <c r="BV195" s="2"/>
      <c r="BW195" s="250"/>
      <c r="BX195" s="2"/>
      <c r="BY195" s="250"/>
      <c r="BZ195" s="267"/>
      <c r="CA195" s="238"/>
      <c r="CB195" s="267" t="str">
        <f t="shared" si="58"/>
        <v/>
      </c>
      <c r="CC195" s="238" t="str">
        <f t="shared" si="59"/>
        <v/>
      </c>
      <c r="CD195" s="267"/>
      <c r="CE195" s="238"/>
      <c r="CF195" s="267"/>
      <c r="CG195" s="238"/>
      <c r="CH195" s="2"/>
      <c r="CI195" s="250"/>
      <c r="CJ195" s="267"/>
      <c r="CK195" s="238"/>
      <c r="CL195" s="2"/>
      <c r="CM195" s="250"/>
      <c r="CN195" s="251" t="str">
        <f t="shared" si="40"/>
        <v/>
      </c>
      <c r="CO195" s="252" t="str">
        <f t="shared" si="41"/>
        <v/>
      </c>
      <c r="CP195" s="2"/>
      <c r="CQ195" s="250"/>
      <c r="CR195" s="267"/>
      <c r="CS195" s="238"/>
      <c r="CT195" s="2"/>
      <c r="CU195" s="250"/>
      <c r="CV195" s="2"/>
      <c r="CW195" s="250"/>
      <c r="CX195" s="267"/>
      <c r="CY195" s="238"/>
      <c r="CZ195" s="267"/>
      <c r="DA195" s="238"/>
      <c r="DB195" s="2" t="str">
        <f t="shared" si="62"/>
        <v/>
      </c>
      <c r="DC195" s="250" t="str">
        <f t="shared" si="63"/>
        <v/>
      </c>
      <c r="DD195" s="267"/>
      <c r="DE195" s="238"/>
      <c r="DF195" s="2"/>
      <c r="DG195" s="250"/>
      <c r="DH195" s="2"/>
      <c r="DI195" s="250"/>
      <c r="DJ195" s="348"/>
      <c r="DK195" s="349"/>
      <c r="DL195" s="350"/>
      <c r="DM195" s="351"/>
      <c r="DN195" s="348"/>
      <c r="DO195" s="349"/>
      <c r="DP195" s="251" t="str">
        <f t="shared" si="42"/>
        <v/>
      </c>
      <c r="DQ195" s="252" t="str">
        <f t="shared" si="43"/>
        <v/>
      </c>
      <c r="DR195" s="251" t="str">
        <f t="shared" si="44"/>
        <v/>
      </c>
      <c r="DS195" s="252" t="str">
        <f t="shared" si="45"/>
        <v/>
      </c>
      <c r="DT195" s="251" t="str">
        <f t="shared" si="46"/>
        <v/>
      </c>
      <c r="DU195" s="252" t="str">
        <f t="shared" si="47"/>
        <v/>
      </c>
      <c r="DV195" s="251" t="str">
        <f t="shared" si="48"/>
        <v/>
      </c>
      <c r="DW195" s="252" t="str">
        <f t="shared" si="49"/>
        <v/>
      </c>
      <c r="DX195" s="251" t="str">
        <f t="shared" si="50"/>
        <v/>
      </c>
      <c r="DY195" s="252" t="str">
        <f t="shared" si="51"/>
        <v/>
      </c>
      <c r="DZ195" s="251" t="str">
        <f t="shared" si="52"/>
        <v/>
      </c>
      <c r="EA195" s="252" t="str">
        <f t="shared" si="53"/>
        <v/>
      </c>
      <c r="EB195" s="251" t="str">
        <f t="shared" si="54"/>
        <v/>
      </c>
      <c r="EC195" s="252" t="str">
        <f t="shared" si="55"/>
        <v/>
      </c>
    </row>
    <row r="196" spans="37:133">
      <c r="AK196" s="3">
        <v>0.132638888888889</v>
      </c>
      <c r="AL196" s="3">
        <v>0.66319444444444398</v>
      </c>
      <c r="AM196" s="224">
        <v>0.132638888888889</v>
      </c>
      <c r="AN196" s="224">
        <v>0.66319444444444398</v>
      </c>
      <c r="AO196" s="72"/>
      <c r="AR196" s="3">
        <v>0.195138888888888</v>
      </c>
      <c r="AT196" s="3">
        <v>0.15347222222222301</v>
      </c>
      <c r="AU196" s="3">
        <v>0.132638888888889</v>
      </c>
      <c r="AV196" s="72"/>
      <c r="AW196" s="72"/>
      <c r="BH196" s="2"/>
      <c r="BI196" s="250"/>
      <c r="BJ196" s="2"/>
      <c r="BK196" s="250"/>
      <c r="BL196" s="2"/>
      <c r="BM196" s="250"/>
      <c r="BN196" s="2"/>
      <c r="BO196" s="250"/>
      <c r="BP196" s="2"/>
      <c r="BQ196" s="250"/>
      <c r="BR196" s="2"/>
      <c r="BS196" s="250"/>
      <c r="BT196" s="2"/>
      <c r="BU196" s="250"/>
      <c r="BV196" s="2"/>
      <c r="BW196" s="250"/>
      <c r="BX196" s="2"/>
      <c r="BY196" s="250"/>
      <c r="BZ196" s="267"/>
      <c r="CA196" s="238"/>
      <c r="CB196" s="267" t="str">
        <f t="shared" si="58"/>
        <v/>
      </c>
      <c r="CC196" s="238" t="str">
        <f t="shared" si="59"/>
        <v/>
      </c>
      <c r="CD196" s="267"/>
      <c r="CE196" s="238"/>
      <c r="CF196" s="267"/>
      <c r="CG196" s="238"/>
      <c r="CH196" s="2"/>
      <c r="CI196" s="250"/>
      <c r="CJ196" s="267"/>
      <c r="CK196" s="238"/>
      <c r="CL196" s="2"/>
      <c r="CM196" s="250"/>
      <c r="CN196" s="251" t="str">
        <f t="shared" si="40"/>
        <v/>
      </c>
      <c r="CO196" s="252" t="str">
        <f t="shared" si="41"/>
        <v/>
      </c>
      <c r="CP196" s="2"/>
      <c r="CQ196" s="250"/>
      <c r="CR196" s="267"/>
      <c r="CS196" s="238"/>
      <c r="CT196" s="2"/>
      <c r="CU196" s="250"/>
      <c r="CV196" s="2"/>
      <c r="CW196" s="250"/>
      <c r="CX196" s="267"/>
      <c r="CY196" s="238"/>
      <c r="CZ196" s="267"/>
      <c r="DA196" s="238"/>
      <c r="DB196" s="2" t="str">
        <f t="shared" si="62"/>
        <v/>
      </c>
      <c r="DC196" s="250" t="str">
        <f t="shared" si="63"/>
        <v/>
      </c>
      <c r="DD196" s="267"/>
      <c r="DE196" s="238"/>
      <c r="DF196" s="2"/>
      <c r="DG196" s="250"/>
      <c r="DH196" s="2"/>
      <c r="DI196" s="250"/>
      <c r="DJ196" s="348"/>
      <c r="DK196" s="349"/>
      <c r="DL196" s="350"/>
      <c r="DM196" s="351"/>
      <c r="DN196" s="348"/>
      <c r="DO196" s="349"/>
      <c r="DP196" s="251" t="str">
        <f t="shared" si="42"/>
        <v/>
      </c>
      <c r="DQ196" s="252" t="str">
        <f t="shared" si="43"/>
        <v/>
      </c>
      <c r="DR196" s="251" t="str">
        <f t="shared" si="44"/>
        <v/>
      </c>
      <c r="DS196" s="252" t="str">
        <f t="shared" si="45"/>
        <v/>
      </c>
      <c r="DT196" s="251" t="str">
        <f t="shared" si="46"/>
        <v/>
      </c>
      <c r="DU196" s="252" t="str">
        <f t="shared" si="47"/>
        <v/>
      </c>
      <c r="DV196" s="251" t="str">
        <f t="shared" si="48"/>
        <v/>
      </c>
      <c r="DW196" s="252" t="str">
        <f t="shared" si="49"/>
        <v/>
      </c>
      <c r="DX196" s="251" t="str">
        <f t="shared" si="50"/>
        <v/>
      </c>
      <c r="DY196" s="252" t="str">
        <f t="shared" si="51"/>
        <v/>
      </c>
      <c r="DZ196" s="251" t="str">
        <f t="shared" si="52"/>
        <v/>
      </c>
      <c r="EA196" s="252" t="str">
        <f t="shared" si="53"/>
        <v/>
      </c>
      <c r="EB196" s="251" t="str">
        <f t="shared" si="54"/>
        <v/>
      </c>
      <c r="EC196" s="252" t="str">
        <f t="shared" si="55"/>
        <v/>
      </c>
    </row>
    <row r="197" spans="37:133">
      <c r="AK197" s="3">
        <v>0.133333333333333</v>
      </c>
      <c r="AL197" s="3">
        <v>0.66666666666666696</v>
      </c>
      <c r="AM197" s="224">
        <v>0.133333333333333</v>
      </c>
      <c r="AN197" s="224">
        <v>0.66666666666666696</v>
      </c>
      <c r="AO197" s="72"/>
      <c r="AR197" s="3">
        <v>0.195833333333333</v>
      </c>
      <c r="AT197" s="3">
        <v>0.15416666666666701</v>
      </c>
      <c r="AU197" s="3">
        <v>0.133333333333333</v>
      </c>
      <c r="AV197" s="72"/>
      <c r="AW197" s="72"/>
      <c r="BH197" s="2"/>
      <c r="BI197" s="250"/>
      <c r="BJ197" s="2"/>
      <c r="BK197" s="250"/>
      <c r="BL197" s="2"/>
      <c r="BM197" s="250"/>
      <c r="BN197" s="2"/>
      <c r="BO197" s="250"/>
      <c r="BP197" s="2"/>
      <c r="BQ197" s="250"/>
      <c r="BR197" s="2"/>
      <c r="BS197" s="250"/>
      <c r="BT197" s="2"/>
      <c r="BU197" s="250"/>
      <c r="BV197" s="2"/>
      <c r="BW197" s="250"/>
      <c r="BX197" s="2"/>
      <c r="BY197" s="250"/>
      <c r="BZ197" s="267"/>
      <c r="CA197" s="238"/>
      <c r="CB197" s="267" t="str">
        <f t="shared" si="58"/>
        <v/>
      </c>
      <c r="CC197" s="238" t="str">
        <f t="shared" si="59"/>
        <v/>
      </c>
      <c r="CD197" s="267"/>
      <c r="CE197" s="238"/>
      <c r="CF197" s="267"/>
      <c r="CG197" s="238"/>
      <c r="CH197" s="2"/>
      <c r="CI197" s="250"/>
      <c r="CJ197" s="267"/>
      <c r="CK197" s="238"/>
      <c r="CL197" s="2"/>
      <c r="CM197" s="250"/>
      <c r="CN197" s="251" t="str">
        <f t="shared" si="40"/>
        <v/>
      </c>
      <c r="CO197" s="252" t="str">
        <f t="shared" si="41"/>
        <v/>
      </c>
      <c r="CP197" s="2"/>
      <c r="CQ197" s="250"/>
      <c r="CR197" s="267"/>
      <c r="CS197" s="238"/>
      <c r="CT197" s="2"/>
      <c r="CU197" s="250"/>
      <c r="CV197" s="2"/>
      <c r="CW197" s="250"/>
      <c r="CX197" s="267"/>
      <c r="CY197" s="238"/>
      <c r="CZ197" s="267"/>
      <c r="DA197" s="238"/>
      <c r="DB197" s="2" t="str">
        <f t="shared" si="62"/>
        <v/>
      </c>
      <c r="DC197" s="250" t="str">
        <f t="shared" si="63"/>
        <v/>
      </c>
      <c r="DD197" s="267"/>
      <c r="DE197" s="238"/>
      <c r="DF197" s="2"/>
      <c r="DG197" s="250"/>
      <c r="DH197" s="2"/>
      <c r="DI197" s="250"/>
      <c r="DJ197" s="348"/>
      <c r="DK197" s="349"/>
      <c r="DL197" s="350"/>
      <c r="DM197" s="351"/>
      <c r="DN197" s="348"/>
      <c r="DO197" s="349"/>
      <c r="DP197" s="251" t="str">
        <f t="shared" si="42"/>
        <v/>
      </c>
      <c r="DQ197" s="252" t="str">
        <f t="shared" si="43"/>
        <v/>
      </c>
      <c r="DR197" s="251" t="str">
        <f t="shared" si="44"/>
        <v/>
      </c>
      <c r="DS197" s="252" t="str">
        <f t="shared" si="45"/>
        <v/>
      </c>
      <c r="DT197" s="251" t="str">
        <f t="shared" si="46"/>
        <v/>
      </c>
      <c r="DU197" s="252" t="str">
        <f t="shared" si="47"/>
        <v/>
      </c>
      <c r="DV197" s="251" t="str">
        <f t="shared" si="48"/>
        <v/>
      </c>
      <c r="DW197" s="252" t="str">
        <f t="shared" si="49"/>
        <v/>
      </c>
      <c r="DX197" s="251" t="str">
        <f t="shared" si="50"/>
        <v/>
      </c>
      <c r="DY197" s="252" t="str">
        <f t="shared" si="51"/>
        <v/>
      </c>
      <c r="DZ197" s="251" t="str">
        <f t="shared" si="52"/>
        <v/>
      </c>
      <c r="EA197" s="252" t="str">
        <f t="shared" si="53"/>
        <v/>
      </c>
      <c r="EB197" s="251" t="str">
        <f t="shared" si="54"/>
        <v/>
      </c>
      <c r="EC197" s="252" t="str">
        <f t="shared" si="55"/>
        <v/>
      </c>
    </row>
    <row r="198" spans="37:133">
      <c r="AK198" s="3">
        <v>0.134027777777778</v>
      </c>
      <c r="AL198" s="3">
        <v>0.67013888888888895</v>
      </c>
      <c r="AM198" s="224">
        <v>0.134027777777778</v>
      </c>
      <c r="AN198" s="224">
        <v>0.67013888888888895</v>
      </c>
      <c r="AO198" s="72"/>
      <c r="AR198" s="3">
        <v>0.196527777777777</v>
      </c>
      <c r="AT198" s="3">
        <v>0.154861111111112</v>
      </c>
      <c r="AU198" s="3">
        <v>0.134027777777778</v>
      </c>
      <c r="AV198" s="72"/>
      <c r="AW198" s="72"/>
      <c r="BH198" s="2"/>
      <c r="BI198" s="250"/>
      <c r="BJ198" s="2"/>
      <c r="BK198" s="250"/>
      <c r="BL198" s="2"/>
      <c r="BM198" s="250"/>
      <c r="BN198" s="2"/>
      <c r="BO198" s="250"/>
      <c r="BP198" s="2"/>
      <c r="BQ198" s="250"/>
      <c r="BR198" s="2"/>
      <c r="BS198" s="250"/>
      <c r="BT198" s="2"/>
      <c r="BU198" s="250"/>
      <c r="BV198" s="2"/>
      <c r="BW198" s="250"/>
      <c r="BX198" s="2"/>
      <c r="BY198" s="250"/>
      <c r="BZ198" s="267"/>
      <c r="CA198" s="238"/>
      <c r="CB198" s="267" t="str">
        <f t="shared" ref="CB198:CB261" si="64">IF(ISBLANK(BZ198),"",BZ198)</f>
        <v/>
      </c>
      <c r="CC198" s="238" t="str">
        <f t="shared" ref="CC198:CC261" si="65">IF(ISBLANK(CA198),"",CA198)</f>
        <v/>
      </c>
      <c r="CD198" s="267"/>
      <c r="CE198" s="238"/>
      <c r="CF198" s="267"/>
      <c r="CG198" s="238"/>
      <c r="CH198" s="2"/>
      <c r="CI198" s="250"/>
      <c r="CJ198" s="267"/>
      <c r="CK198" s="238"/>
      <c r="CL198" s="2"/>
      <c r="CM198" s="250"/>
      <c r="CN198" s="251" t="str">
        <f t="shared" ref="CN198:CN261" si="66">IF(ISBLANK(CL198),"",CL198)</f>
        <v/>
      </c>
      <c r="CO198" s="252" t="str">
        <f t="shared" ref="CO198:CO261" si="67">IF(ISBLANK(CM198),"",CM198)</f>
        <v/>
      </c>
      <c r="CP198" s="2"/>
      <c r="CQ198" s="250"/>
      <c r="CR198" s="267"/>
      <c r="CS198" s="238"/>
      <c r="CT198" s="2"/>
      <c r="CU198" s="250"/>
      <c r="CV198" s="2"/>
      <c r="CW198" s="250"/>
      <c r="CX198" s="267"/>
      <c r="CY198" s="238"/>
      <c r="CZ198" s="267"/>
      <c r="DA198" s="238"/>
      <c r="DB198" s="2" t="str">
        <f t="shared" si="62"/>
        <v/>
      </c>
      <c r="DC198" s="250" t="str">
        <f t="shared" si="63"/>
        <v/>
      </c>
      <c r="DD198" s="267"/>
      <c r="DE198" s="238"/>
      <c r="DF198" s="2"/>
      <c r="DG198" s="250"/>
      <c r="DH198" s="2"/>
      <c r="DI198" s="250"/>
      <c r="DJ198" s="348"/>
      <c r="DK198" s="349"/>
      <c r="DL198" s="350"/>
      <c r="DM198" s="351"/>
      <c r="DN198" s="348"/>
      <c r="DO198" s="349"/>
      <c r="DP198" s="251" t="str">
        <f t="shared" ref="DP198:DP261" si="68">IF(ISBLANK(DN198),"",DN198)</f>
        <v/>
      </c>
      <c r="DQ198" s="252" t="str">
        <f t="shared" ref="DQ198:DQ261" si="69">IF(ISBLANK(DO198),"",DO198)</f>
        <v/>
      </c>
      <c r="DR198" s="251" t="str">
        <f t="shared" ref="DR198:DR261" si="70">IF(ISBLANK(DP198),"",DP198)</f>
        <v/>
      </c>
      <c r="DS198" s="252" t="str">
        <f t="shared" ref="DS198:DS261" si="71">IF(ISBLANK(DQ198),"",DQ198)</f>
        <v/>
      </c>
      <c r="DT198" s="251" t="str">
        <f t="shared" ref="DT198:DT261" si="72">IF(ISBLANK(DR198),"",DR198)</f>
        <v/>
      </c>
      <c r="DU198" s="252" t="str">
        <f t="shared" ref="DU198:DU261" si="73">IF(ISBLANK(DS198),"",DS198)</f>
        <v/>
      </c>
      <c r="DV198" s="251" t="str">
        <f t="shared" ref="DV198:DV261" si="74">IF(ISBLANK(DT198),"",DT198)</f>
        <v/>
      </c>
      <c r="DW198" s="252" t="str">
        <f t="shared" ref="DW198:DW261" si="75">IF(ISBLANK(DU198),"",DU198)</f>
        <v/>
      </c>
      <c r="DX198" s="251" t="str">
        <f t="shared" ref="DX198:DX261" si="76">IF(ISBLANK(DV198),"",DV198)</f>
        <v/>
      </c>
      <c r="DY198" s="252" t="str">
        <f t="shared" ref="DY198:DY261" si="77">IF(ISBLANK(DW198),"",DW198)</f>
        <v/>
      </c>
      <c r="DZ198" s="251" t="str">
        <f t="shared" ref="DZ198:DZ261" si="78">IF(ISBLANK(DX198),"",DX198)</f>
        <v/>
      </c>
      <c r="EA198" s="252" t="str">
        <f t="shared" ref="EA198:EA261" si="79">IF(ISBLANK(DY198),"",DY198)</f>
        <v/>
      </c>
      <c r="EB198" s="251" t="str">
        <f t="shared" ref="EB198:EB261" si="80">IF(ISBLANK(DZ198),"",DZ198)</f>
        <v/>
      </c>
      <c r="EC198" s="252" t="str">
        <f t="shared" ref="EC198:EC261" si="81">IF(ISBLANK(EA198),"",EA198)</f>
        <v/>
      </c>
    </row>
    <row r="199" spans="37:133">
      <c r="AK199" s="3">
        <v>0.13472222222222199</v>
      </c>
      <c r="AL199" s="3">
        <v>0.67361111111111105</v>
      </c>
      <c r="AM199" s="224">
        <v>0.13472222222222199</v>
      </c>
      <c r="AN199" s="224">
        <v>0.67361111111111105</v>
      </c>
      <c r="AO199" s="72"/>
      <c r="AR199" s="3">
        <v>0.19722222222222199</v>
      </c>
      <c r="AT199" s="3">
        <v>0.155555555555556</v>
      </c>
      <c r="AU199" s="3">
        <v>0.13472222222222199</v>
      </c>
      <c r="AV199" s="72"/>
      <c r="AW199" s="72"/>
      <c r="BH199" s="2"/>
      <c r="BI199" s="250"/>
      <c r="BJ199" s="2"/>
      <c r="BK199" s="250"/>
      <c r="BL199" s="2"/>
      <c r="BM199" s="250"/>
      <c r="BN199" s="2"/>
      <c r="BO199" s="250"/>
      <c r="BP199" s="2"/>
      <c r="BQ199" s="250"/>
      <c r="BR199" s="2"/>
      <c r="BS199" s="250"/>
      <c r="BT199" s="2"/>
      <c r="BU199" s="250"/>
      <c r="BV199" s="2"/>
      <c r="BW199" s="250"/>
      <c r="BX199" s="2"/>
      <c r="BY199" s="250"/>
      <c r="BZ199" s="267"/>
      <c r="CA199" s="238"/>
      <c r="CB199" s="267" t="str">
        <f t="shared" si="64"/>
        <v/>
      </c>
      <c r="CC199" s="238" t="str">
        <f t="shared" si="65"/>
        <v/>
      </c>
      <c r="CD199" s="267"/>
      <c r="CE199" s="238"/>
      <c r="CF199" s="267"/>
      <c r="CG199" s="238"/>
      <c r="CH199" s="2"/>
      <c r="CI199" s="250"/>
      <c r="CJ199" s="267"/>
      <c r="CK199" s="238"/>
      <c r="CL199" s="2"/>
      <c r="CM199" s="250"/>
      <c r="CN199" s="251" t="str">
        <f t="shared" si="66"/>
        <v/>
      </c>
      <c r="CO199" s="252" t="str">
        <f t="shared" si="67"/>
        <v/>
      </c>
      <c r="CP199" s="2"/>
      <c r="CQ199" s="250"/>
      <c r="CR199" s="267"/>
      <c r="CS199" s="238"/>
      <c r="CT199" s="2"/>
      <c r="CU199" s="250"/>
      <c r="CV199" s="2"/>
      <c r="CW199" s="250"/>
      <c r="CX199" s="267"/>
      <c r="CY199" s="238"/>
      <c r="CZ199" s="267"/>
      <c r="DA199" s="238"/>
      <c r="DB199" s="2" t="str">
        <f t="shared" si="62"/>
        <v/>
      </c>
      <c r="DC199" s="250" t="str">
        <f t="shared" si="63"/>
        <v/>
      </c>
      <c r="DD199" s="267"/>
      <c r="DE199" s="238"/>
      <c r="DF199" s="2"/>
      <c r="DG199" s="250"/>
      <c r="DH199" s="2"/>
      <c r="DI199" s="250"/>
      <c r="DJ199" s="348"/>
      <c r="DK199" s="349"/>
      <c r="DL199" s="350"/>
      <c r="DM199" s="351"/>
      <c r="DN199" s="348"/>
      <c r="DO199" s="349"/>
      <c r="DP199" s="251" t="str">
        <f t="shared" si="68"/>
        <v/>
      </c>
      <c r="DQ199" s="252" t="str">
        <f t="shared" si="69"/>
        <v/>
      </c>
      <c r="DR199" s="251" t="str">
        <f t="shared" si="70"/>
        <v/>
      </c>
      <c r="DS199" s="252" t="str">
        <f t="shared" si="71"/>
        <v/>
      </c>
      <c r="DT199" s="251" t="str">
        <f t="shared" si="72"/>
        <v/>
      </c>
      <c r="DU199" s="252" t="str">
        <f t="shared" si="73"/>
        <v/>
      </c>
      <c r="DV199" s="251" t="str">
        <f t="shared" si="74"/>
        <v/>
      </c>
      <c r="DW199" s="252" t="str">
        <f t="shared" si="75"/>
        <v/>
      </c>
      <c r="DX199" s="251" t="str">
        <f t="shared" si="76"/>
        <v/>
      </c>
      <c r="DY199" s="252" t="str">
        <f t="shared" si="77"/>
        <v/>
      </c>
      <c r="DZ199" s="251" t="str">
        <f t="shared" si="78"/>
        <v/>
      </c>
      <c r="EA199" s="252" t="str">
        <f t="shared" si="79"/>
        <v/>
      </c>
      <c r="EB199" s="251" t="str">
        <f t="shared" si="80"/>
        <v/>
      </c>
      <c r="EC199" s="252" t="str">
        <f t="shared" si="81"/>
        <v/>
      </c>
    </row>
    <row r="200" spans="37:133">
      <c r="AK200" s="3">
        <v>0.13541666666666699</v>
      </c>
      <c r="AL200" s="3">
        <v>0.67708333333333304</v>
      </c>
      <c r="AM200" s="224">
        <v>0.13541666666666699</v>
      </c>
      <c r="AN200" s="224">
        <v>0.67708333333333304</v>
      </c>
      <c r="AO200" s="72"/>
      <c r="AR200" s="3">
        <v>0.19791666666666599</v>
      </c>
      <c r="AT200" s="3">
        <v>0.156250000000001</v>
      </c>
      <c r="AU200" s="3">
        <v>0.13541666666666699</v>
      </c>
      <c r="AV200" s="72"/>
      <c r="AW200" s="72"/>
      <c r="BH200" s="2"/>
      <c r="BI200" s="250"/>
      <c r="BJ200" s="2"/>
      <c r="BK200" s="250"/>
      <c r="BL200" s="2"/>
      <c r="BM200" s="250"/>
      <c r="BN200" s="2"/>
      <c r="BO200" s="250"/>
      <c r="BP200" s="2"/>
      <c r="BQ200" s="250"/>
      <c r="BR200" s="2"/>
      <c r="BS200" s="250"/>
      <c r="BT200" s="2"/>
      <c r="BU200" s="250"/>
      <c r="BV200" s="2"/>
      <c r="BW200" s="250"/>
      <c r="BX200" s="2"/>
      <c r="BY200" s="250"/>
      <c r="BZ200" s="267"/>
      <c r="CA200" s="238"/>
      <c r="CB200" s="267" t="str">
        <f t="shared" si="64"/>
        <v/>
      </c>
      <c r="CC200" s="238" t="str">
        <f t="shared" si="65"/>
        <v/>
      </c>
      <c r="CD200" s="267"/>
      <c r="CE200" s="238"/>
      <c r="CF200" s="267"/>
      <c r="CG200" s="238"/>
      <c r="CH200" s="2"/>
      <c r="CI200" s="250"/>
      <c r="CJ200" s="267"/>
      <c r="CK200" s="238"/>
      <c r="CL200" s="2"/>
      <c r="CM200" s="250"/>
      <c r="CN200" s="251" t="str">
        <f t="shared" si="66"/>
        <v/>
      </c>
      <c r="CO200" s="252" t="str">
        <f t="shared" si="67"/>
        <v/>
      </c>
      <c r="CP200" s="2"/>
      <c r="CQ200" s="250"/>
      <c r="CR200" s="267"/>
      <c r="CS200" s="238"/>
      <c r="CT200" s="2"/>
      <c r="CU200" s="250"/>
      <c r="CV200" s="2"/>
      <c r="CW200" s="250"/>
      <c r="CX200" s="267"/>
      <c r="CY200" s="238"/>
      <c r="CZ200" s="267"/>
      <c r="DA200" s="238"/>
      <c r="DB200" s="2" t="str">
        <f t="shared" si="62"/>
        <v/>
      </c>
      <c r="DC200" s="250" t="str">
        <f t="shared" si="63"/>
        <v/>
      </c>
      <c r="DD200" s="267"/>
      <c r="DE200" s="238"/>
      <c r="DF200" s="2"/>
      <c r="DG200" s="250"/>
      <c r="DH200" s="2"/>
      <c r="DI200" s="250"/>
      <c r="DJ200" s="348"/>
      <c r="DK200" s="349"/>
      <c r="DL200" s="350"/>
      <c r="DM200" s="351"/>
      <c r="DN200" s="348"/>
      <c r="DO200" s="349"/>
      <c r="DP200" s="251" t="str">
        <f t="shared" si="68"/>
        <v/>
      </c>
      <c r="DQ200" s="252" t="str">
        <f t="shared" si="69"/>
        <v/>
      </c>
      <c r="DR200" s="251" t="str">
        <f t="shared" si="70"/>
        <v/>
      </c>
      <c r="DS200" s="252" t="str">
        <f t="shared" si="71"/>
        <v/>
      </c>
      <c r="DT200" s="251" t="str">
        <f t="shared" si="72"/>
        <v/>
      </c>
      <c r="DU200" s="252" t="str">
        <f t="shared" si="73"/>
        <v/>
      </c>
      <c r="DV200" s="251" t="str">
        <f t="shared" si="74"/>
        <v/>
      </c>
      <c r="DW200" s="252" t="str">
        <f t="shared" si="75"/>
        <v/>
      </c>
      <c r="DX200" s="251" t="str">
        <f t="shared" si="76"/>
        <v/>
      </c>
      <c r="DY200" s="252" t="str">
        <f t="shared" si="77"/>
        <v/>
      </c>
      <c r="DZ200" s="251" t="str">
        <f t="shared" si="78"/>
        <v/>
      </c>
      <c r="EA200" s="252" t="str">
        <f t="shared" si="79"/>
        <v/>
      </c>
      <c r="EB200" s="251" t="str">
        <f t="shared" si="80"/>
        <v/>
      </c>
      <c r="EC200" s="252" t="str">
        <f t="shared" si="81"/>
        <v/>
      </c>
    </row>
    <row r="201" spans="37:133">
      <c r="AK201" s="3">
        <v>0.13611111111111099</v>
      </c>
      <c r="AL201" s="3">
        <v>0.68055555555555503</v>
      </c>
      <c r="AM201" s="224">
        <v>0.13611111111111099</v>
      </c>
      <c r="AN201" s="224">
        <v>0.68055555555555503</v>
      </c>
      <c r="AO201" s="72"/>
      <c r="AR201" s="3">
        <v>0.19861111111111099</v>
      </c>
      <c r="AT201" s="3">
        <v>0.156944444444445</v>
      </c>
      <c r="AU201" s="3">
        <v>0.13611111111111099</v>
      </c>
      <c r="AV201" s="72"/>
      <c r="AW201" s="72"/>
      <c r="BH201" s="2"/>
      <c r="BI201" s="250"/>
      <c r="BJ201" s="2"/>
      <c r="BK201" s="250"/>
      <c r="BL201" s="2"/>
      <c r="BM201" s="250"/>
      <c r="BN201" s="2"/>
      <c r="BO201" s="250"/>
      <c r="BP201" s="2"/>
      <c r="BQ201" s="250"/>
      <c r="BR201" s="2"/>
      <c r="BS201" s="250"/>
      <c r="BT201" s="2"/>
      <c r="BU201" s="250"/>
      <c r="BV201" s="2"/>
      <c r="BW201" s="250"/>
      <c r="BX201" s="2"/>
      <c r="BY201" s="250"/>
      <c r="BZ201" s="267"/>
      <c r="CA201" s="238"/>
      <c r="CB201" s="267" t="str">
        <f t="shared" si="64"/>
        <v/>
      </c>
      <c r="CC201" s="238" t="str">
        <f t="shared" si="65"/>
        <v/>
      </c>
      <c r="CD201" s="267"/>
      <c r="CE201" s="238"/>
      <c r="CF201" s="267"/>
      <c r="CG201" s="238"/>
      <c r="CH201" s="2"/>
      <c r="CI201" s="250"/>
      <c r="CJ201" s="267"/>
      <c r="CK201" s="238"/>
      <c r="CL201" s="2"/>
      <c r="CM201" s="250"/>
      <c r="CN201" s="251" t="str">
        <f t="shared" si="66"/>
        <v/>
      </c>
      <c r="CO201" s="252" t="str">
        <f t="shared" si="67"/>
        <v/>
      </c>
      <c r="CP201" s="2"/>
      <c r="CQ201" s="250"/>
      <c r="CR201" s="267"/>
      <c r="CS201" s="238"/>
      <c r="CT201" s="2"/>
      <c r="CU201" s="250"/>
      <c r="CV201" s="2"/>
      <c r="CW201" s="250"/>
      <c r="CX201" s="267"/>
      <c r="CY201" s="238"/>
      <c r="CZ201" s="267"/>
      <c r="DA201" s="238"/>
      <c r="DB201" s="2" t="str">
        <f t="shared" si="62"/>
        <v/>
      </c>
      <c r="DC201" s="250" t="str">
        <f t="shared" si="63"/>
        <v/>
      </c>
      <c r="DD201" s="267"/>
      <c r="DE201" s="238"/>
      <c r="DF201" s="2"/>
      <c r="DG201" s="250"/>
      <c r="DH201" s="2"/>
      <c r="DI201" s="250"/>
      <c r="DJ201" s="348"/>
      <c r="DK201" s="349"/>
      <c r="DL201" s="350"/>
      <c r="DM201" s="351"/>
      <c r="DN201" s="348"/>
      <c r="DO201" s="349"/>
      <c r="DP201" s="251" t="str">
        <f t="shared" si="68"/>
        <v/>
      </c>
      <c r="DQ201" s="252" t="str">
        <f t="shared" si="69"/>
        <v/>
      </c>
      <c r="DR201" s="251" t="str">
        <f t="shared" si="70"/>
        <v/>
      </c>
      <c r="DS201" s="252" t="str">
        <f t="shared" si="71"/>
        <v/>
      </c>
      <c r="DT201" s="251" t="str">
        <f t="shared" si="72"/>
        <v/>
      </c>
      <c r="DU201" s="252" t="str">
        <f t="shared" si="73"/>
        <v/>
      </c>
      <c r="DV201" s="251" t="str">
        <f t="shared" si="74"/>
        <v/>
      </c>
      <c r="DW201" s="252" t="str">
        <f t="shared" si="75"/>
        <v/>
      </c>
      <c r="DX201" s="251" t="str">
        <f t="shared" si="76"/>
        <v/>
      </c>
      <c r="DY201" s="252" t="str">
        <f t="shared" si="77"/>
        <v/>
      </c>
      <c r="DZ201" s="251" t="str">
        <f t="shared" si="78"/>
        <v/>
      </c>
      <c r="EA201" s="252" t="str">
        <f t="shared" si="79"/>
        <v/>
      </c>
      <c r="EB201" s="251" t="str">
        <f t="shared" si="80"/>
        <v/>
      </c>
      <c r="EC201" s="252" t="str">
        <f t="shared" si="81"/>
        <v/>
      </c>
    </row>
    <row r="202" spans="37:133">
      <c r="AK202" s="3">
        <v>0.13680555555555601</v>
      </c>
      <c r="AL202" s="3">
        <v>0.68402777777777801</v>
      </c>
      <c r="AM202" s="224">
        <v>0.13680555555555601</v>
      </c>
      <c r="AN202" s="224">
        <v>0.68402777777777801</v>
      </c>
      <c r="AO202" s="72"/>
      <c r="AR202" s="3">
        <v>0.19930555555555499</v>
      </c>
      <c r="AT202" s="3">
        <v>0.15763888888888899</v>
      </c>
      <c r="AU202" s="3">
        <v>0.13680555555555601</v>
      </c>
      <c r="AV202" s="72"/>
      <c r="AW202" s="72"/>
      <c r="BH202" s="2"/>
      <c r="BI202" s="250"/>
      <c r="BJ202" s="2"/>
      <c r="BK202" s="250"/>
      <c r="BL202" s="2"/>
      <c r="BM202" s="250"/>
      <c r="BN202" s="2"/>
      <c r="BO202" s="250"/>
      <c r="BP202" s="2"/>
      <c r="BQ202" s="250"/>
      <c r="BR202" s="2"/>
      <c r="BS202" s="250"/>
      <c r="BT202" s="2"/>
      <c r="BU202" s="250"/>
      <c r="BV202" s="2"/>
      <c r="BW202" s="250"/>
      <c r="BX202" s="2"/>
      <c r="BY202" s="250"/>
      <c r="BZ202" s="267"/>
      <c r="CA202" s="238"/>
      <c r="CB202" s="267" t="str">
        <f t="shared" si="64"/>
        <v/>
      </c>
      <c r="CC202" s="238" t="str">
        <f t="shared" si="65"/>
        <v/>
      </c>
      <c r="CD202" s="267"/>
      <c r="CE202" s="238"/>
      <c r="CF202" s="267"/>
      <c r="CG202" s="238"/>
      <c r="CH202" s="2"/>
      <c r="CI202" s="250"/>
      <c r="CJ202" s="267"/>
      <c r="CK202" s="238"/>
      <c r="CL202" s="2"/>
      <c r="CM202" s="250"/>
      <c r="CN202" s="251" t="str">
        <f t="shared" si="66"/>
        <v/>
      </c>
      <c r="CO202" s="252" t="str">
        <f t="shared" si="67"/>
        <v/>
      </c>
      <c r="CP202" s="2"/>
      <c r="CQ202" s="250"/>
      <c r="CR202" s="267"/>
      <c r="CS202" s="238"/>
      <c r="CT202" s="2"/>
      <c r="CU202" s="250"/>
      <c r="CV202" s="2"/>
      <c r="CW202" s="250"/>
      <c r="CX202" s="267"/>
      <c r="CY202" s="238"/>
      <c r="CZ202" s="267"/>
      <c r="DA202" s="238"/>
      <c r="DB202" s="2" t="str">
        <f t="shared" si="62"/>
        <v/>
      </c>
      <c r="DC202" s="250" t="str">
        <f t="shared" si="63"/>
        <v/>
      </c>
      <c r="DD202" s="267"/>
      <c r="DE202" s="238"/>
      <c r="DF202" s="2"/>
      <c r="DG202" s="250"/>
      <c r="DH202" s="2"/>
      <c r="DI202" s="250"/>
      <c r="DJ202" s="348"/>
      <c r="DK202" s="349"/>
      <c r="DL202" s="350"/>
      <c r="DM202" s="351"/>
      <c r="DN202" s="348"/>
      <c r="DO202" s="349"/>
      <c r="DP202" s="251" t="str">
        <f t="shared" si="68"/>
        <v/>
      </c>
      <c r="DQ202" s="252" t="str">
        <f t="shared" si="69"/>
        <v/>
      </c>
      <c r="DR202" s="251" t="str">
        <f t="shared" si="70"/>
        <v/>
      </c>
      <c r="DS202" s="252" t="str">
        <f t="shared" si="71"/>
        <v/>
      </c>
      <c r="DT202" s="251" t="str">
        <f t="shared" si="72"/>
        <v/>
      </c>
      <c r="DU202" s="252" t="str">
        <f t="shared" si="73"/>
        <v/>
      </c>
      <c r="DV202" s="251" t="str">
        <f t="shared" si="74"/>
        <v/>
      </c>
      <c r="DW202" s="252" t="str">
        <f t="shared" si="75"/>
        <v/>
      </c>
      <c r="DX202" s="251" t="str">
        <f t="shared" si="76"/>
        <v/>
      </c>
      <c r="DY202" s="252" t="str">
        <f t="shared" si="77"/>
        <v/>
      </c>
      <c r="DZ202" s="251" t="str">
        <f t="shared" si="78"/>
        <v/>
      </c>
      <c r="EA202" s="252" t="str">
        <f t="shared" si="79"/>
        <v/>
      </c>
      <c r="EB202" s="251" t="str">
        <f t="shared" si="80"/>
        <v/>
      </c>
      <c r="EC202" s="252" t="str">
        <f t="shared" si="81"/>
        <v/>
      </c>
    </row>
    <row r="203" spans="37:133">
      <c r="AK203" s="3">
        <v>0.13750000000000001</v>
      </c>
      <c r="AL203" s="3">
        <v>0.6875</v>
      </c>
      <c r="AM203" s="224">
        <v>0.13750000000000001</v>
      </c>
      <c r="AN203" s="224">
        <v>0.6875</v>
      </c>
      <c r="AO203" s="72"/>
      <c r="AR203" s="3">
        <v>0.2</v>
      </c>
      <c r="AT203" s="3">
        <v>0.15833333333333399</v>
      </c>
      <c r="AU203" s="3">
        <v>0.13750000000000001</v>
      </c>
      <c r="AV203" s="72"/>
      <c r="AW203" s="72"/>
      <c r="BH203" s="2"/>
      <c r="BI203" s="250"/>
      <c r="BJ203" s="2"/>
      <c r="BK203" s="250"/>
      <c r="BL203" s="2"/>
      <c r="BM203" s="250"/>
      <c r="BN203" s="2"/>
      <c r="BO203" s="250"/>
      <c r="BP203" s="2"/>
      <c r="BQ203" s="250"/>
      <c r="BR203" s="2"/>
      <c r="BS203" s="250"/>
      <c r="BT203" s="2"/>
      <c r="BU203" s="250"/>
      <c r="BV203" s="2"/>
      <c r="BW203" s="250"/>
      <c r="BX203" s="2"/>
      <c r="BY203" s="250"/>
      <c r="BZ203" s="267"/>
      <c r="CA203" s="238"/>
      <c r="CB203" s="267" t="str">
        <f t="shared" si="64"/>
        <v/>
      </c>
      <c r="CC203" s="238" t="str">
        <f t="shared" si="65"/>
        <v/>
      </c>
      <c r="CD203" s="267"/>
      <c r="CE203" s="238"/>
      <c r="CF203" s="267"/>
      <c r="CG203" s="238"/>
      <c r="CH203" s="2"/>
      <c r="CI203" s="250"/>
      <c r="CJ203" s="267"/>
      <c r="CK203" s="238"/>
      <c r="CL203" s="2"/>
      <c r="CM203" s="250"/>
      <c r="CN203" s="251" t="str">
        <f t="shared" si="66"/>
        <v/>
      </c>
      <c r="CO203" s="252" t="str">
        <f t="shared" si="67"/>
        <v/>
      </c>
      <c r="CP203" s="2"/>
      <c r="CQ203" s="250"/>
      <c r="CR203" s="267"/>
      <c r="CS203" s="238"/>
      <c r="CT203" s="2"/>
      <c r="CU203" s="250"/>
      <c r="CV203" s="2"/>
      <c r="CW203" s="250"/>
      <c r="CX203" s="267"/>
      <c r="CY203" s="238"/>
      <c r="CZ203" s="267"/>
      <c r="DA203" s="238"/>
      <c r="DB203" s="2" t="str">
        <f t="shared" si="62"/>
        <v/>
      </c>
      <c r="DC203" s="250" t="str">
        <f t="shared" si="63"/>
        <v/>
      </c>
      <c r="DD203" s="267"/>
      <c r="DE203" s="238"/>
      <c r="DF203" s="2"/>
      <c r="DG203" s="250"/>
      <c r="DH203" s="2"/>
      <c r="DI203" s="250"/>
      <c r="DJ203" s="348"/>
      <c r="DK203" s="349"/>
      <c r="DL203" s="350"/>
      <c r="DM203" s="351"/>
      <c r="DN203" s="348"/>
      <c r="DO203" s="349"/>
      <c r="DP203" s="251" t="str">
        <f t="shared" si="68"/>
        <v/>
      </c>
      <c r="DQ203" s="252" t="str">
        <f t="shared" si="69"/>
        <v/>
      </c>
      <c r="DR203" s="251" t="str">
        <f t="shared" si="70"/>
        <v/>
      </c>
      <c r="DS203" s="252" t="str">
        <f t="shared" si="71"/>
        <v/>
      </c>
      <c r="DT203" s="251" t="str">
        <f t="shared" si="72"/>
        <v/>
      </c>
      <c r="DU203" s="252" t="str">
        <f t="shared" si="73"/>
        <v/>
      </c>
      <c r="DV203" s="251" t="str">
        <f t="shared" si="74"/>
        <v/>
      </c>
      <c r="DW203" s="252" t="str">
        <f t="shared" si="75"/>
        <v/>
      </c>
      <c r="DX203" s="251" t="str">
        <f t="shared" si="76"/>
        <v/>
      </c>
      <c r="DY203" s="252" t="str">
        <f t="shared" si="77"/>
        <v/>
      </c>
      <c r="DZ203" s="251" t="str">
        <f t="shared" si="78"/>
        <v/>
      </c>
      <c r="EA203" s="252" t="str">
        <f t="shared" si="79"/>
        <v/>
      </c>
      <c r="EB203" s="251" t="str">
        <f t="shared" si="80"/>
        <v/>
      </c>
      <c r="EC203" s="252" t="str">
        <f t="shared" si="81"/>
        <v/>
      </c>
    </row>
    <row r="204" spans="37:133">
      <c r="AK204" s="3">
        <v>0.13819444444444401</v>
      </c>
      <c r="AL204" s="3">
        <v>0.69097222222222199</v>
      </c>
      <c r="AM204" s="224">
        <v>0.13819444444444401</v>
      </c>
      <c r="AN204" s="224">
        <v>0.69097222222222199</v>
      </c>
      <c r="AO204" s="72"/>
      <c r="AR204" s="3">
        <v>0.20069444444444401</v>
      </c>
      <c r="AT204" s="3">
        <v>0.15902777777777799</v>
      </c>
      <c r="AU204" s="3">
        <v>0.13819444444444401</v>
      </c>
      <c r="AV204" s="72"/>
      <c r="AW204" s="72"/>
      <c r="BH204" s="2"/>
      <c r="BI204" s="250"/>
      <c r="BJ204" s="2"/>
      <c r="BK204" s="250"/>
      <c r="BL204" s="2"/>
      <c r="BM204" s="250"/>
      <c r="BN204" s="2"/>
      <c r="BO204" s="250"/>
      <c r="BP204" s="2"/>
      <c r="BQ204" s="250"/>
      <c r="BR204" s="2"/>
      <c r="BS204" s="250"/>
      <c r="BT204" s="2"/>
      <c r="BU204" s="250"/>
      <c r="BV204" s="2"/>
      <c r="BW204" s="250"/>
      <c r="BX204" s="2"/>
      <c r="BY204" s="250"/>
      <c r="BZ204" s="267"/>
      <c r="CA204" s="238"/>
      <c r="CB204" s="267" t="str">
        <f t="shared" si="64"/>
        <v/>
      </c>
      <c r="CC204" s="238" t="str">
        <f t="shared" si="65"/>
        <v/>
      </c>
      <c r="CD204" s="267"/>
      <c r="CE204" s="238"/>
      <c r="CF204" s="267"/>
      <c r="CG204" s="238"/>
      <c r="CH204" s="2"/>
      <c r="CI204" s="250"/>
      <c r="CJ204" s="267"/>
      <c r="CK204" s="238"/>
      <c r="CL204" s="2"/>
      <c r="CM204" s="250"/>
      <c r="CN204" s="251" t="str">
        <f t="shared" si="66"/>
        <v/>
      </c>
      <c r="CO204" s="252" t="str">
        <f t="shared" si="67"/>
        <v/>
      </c>
      <c r="CP204" s="2"/>
      <c r="CQ204" s="250"/>
      <c r="CR204" s="267"/>
      <c r="CS204" s="238"/>
      <c r="CT204" s="2"/>
      <c r="CU204" s="250"/>
      <c r="CV204" s="2"/>
      <c r="CW204" s="250"/>
      <c r="CX204" s="267"/>
      <c r="CY204" s="238"/>
      <c r="CZ204" s="267"/>
      <c r="DA204" s="238"/>
      <c r="DB204" s="2" t="str">
        <f t="shared" si="62"/>
        <v/>
      </c>
      <c r="DC204" s="250" t="str">
        <f t="shared" si="63"/>
        <v/>
      </c>
      <c r="DD204" s="267"/>
      <c r="DE204" s="238"/>
      <c r="DF204" s="2"/>
      <c r="DG204" s="250"/>
      <c r="DH204" s="2"/>
      <c r="DI204" s="250"/>
      <c r="DJ204" s="348"/>
      <c r="DK204" s="349"/>
      <c r="DL204" s="350"/>
      <c r="DM204" s="351"/>
      <c r="DN204" s="348"/>
      <c r="DO204" s="349"/>
      <c r="DP204" s="251" t="str">
        <f t="shared" si="68"/>
        <v/>
      </c>
      <c r="DQ204" s="252" t="str">
        <f t="shared" si="69"/>
        <v/>
      </c>
      <c r="DR204" s="251" t="str">
        <f t="shared" si="70"/>
        <v/>
      </c>
      <c r="DS204" s="252" t="str">
        <f t="shared" si="71"/>
        <v/>
      </c>
      <c r="DT204" s="251" t="str">
        <f t="shared" si="72"/>
        <v/>
      </c>
      <c r="DU204" s="252" t="str">
        <f t="shared" si="73"/>
        <v/>
      </c>
      <c r="DV204" s="251" t="str">
        <f t="shared" si="74"/>
        <v/>
      </c>
      <c r="DW204" s="252" t="str">
        <f t="shared" si="75"/>
        <v/>
      </c>
      <c r="DX204" s="251" t="str">
        <f t="shared" si="76"/>
        <v/>
      </c>
      <c r="DY204" s="252" t="str">
        <f t="shared" si="77"/>
        <v/>
      </c>
      <c r="DZ204" s="251" t="str">
        <f t="shared" si="78"/>
        <v/>
      </c>
      <c r="EA204" s="252" t="str">
        <f t="shared" si="79"/>
        <v/>
      </c>
      <c r="EB204" s="251" t="str">
        <f t="shared" si="80"/>
        <v/>
      </c>
      <c r="EC204" s="252" t="str">
        <f t="shared" si="81"/>
        <v/>
      </c>
    </row>
    <row r="205" spans="37:133">
      <c r="AK205" s="3">
        <v>0.13888888888888901</v>
      </c>
      <c r="AL205" s="3">
        <v>0.69444444444444398</v>
      </c>
      <c r="AM205" s="224">
        <v>0.13888888888888901</v>
      </c>
      <c r="AN205" s="224">
        <v>0.69444444444444398</v>
      </c>
      <c r="AO205" s="72"/>
      <c r="AR205" s="3">
        <v>0.20138888888888801</v>
      </c>
      <c r="AT205" s="3">
        <v>0.15972222222222299</v>
      </c>
      <c r="AU205" s="3">
        <v>0.13888888888888901</v>
      </c>
      <c r="AV205" s="72"/>
      <c r="AW205" s="72"/>
      <c r="BH205" s="2"/>
      <c r="BI205" s="250"/>
      <c r="BJ205" s="2"/>
      <c r="BK205" s="250"/>
      <c r="BL205" s="2"/>
      <c r="BM205" s="250"/>
      <c r="BN205" s="2"/>
      <c r="BO205" s="250"/>
      <c r="BP205" s="2"/>
      <c r="BQ205" s="250"/>
      <c r="BR205" s="2"/>
      <c r="BS205" s="250"/>
      <c r="BT205" s="2"/>
      <c r="BU205" s="250"/>
      <c r="BV205" s="2"/>
      <c r="BW205" s="250"/>
      <c r="BX205" s="2"/>
      <c r="BY205" s="250"/>
      <c r="BZ205" s="267"/>
      <c r="CA205" s="238"/>
      <c r="CB205" s="267" t="str">
        <f t="shared" si="64"/>
        <v/>
      </c>
      <c r="CC205" s="238" t="str">
        <f t="shared" si="65"/>
        <v/>
      </c>
      <c r="CD205" s="267"/>
      <c r="CE205" s="238"/>
      <c r="CF205" s="267"/>
      <c r="CG205" s="238"/>
      <c r="CH205" s="2"/>
      <c r="CI205" s="250"/>
      <c r="CJ205" s="267"/>
      <c r="CK205" s="238"/>
      <c r="CL205" s="2"/>
      <c r="CM205" s="250"/>
      <c r="CN205" s="251" t="str">
        <f t="shared" si="66"/>
        <v/>
      </c>
      <c r="CO205" s="252" t="str">
        <f t="shared" si="67"/>
        <v/>
      </c>
      <c r="CP205" s="2"/>
      <c r="CQ205" s="250"/>
      <c r="CR205" s="267"/>
      <c r="CS205" s="238"/>
      <c r="CT205" s="2"/>
      <c r="CU205" s="250"/>
      <c r="CV205" s="2"/>
      <c r="CW205" s="250"/>
      <c r="CX205" s="267"/>
      <c r="CY205" s="238"/>
      <c r="CZ205" s="267"/>
      <c r="DA205" s="238"/>
      <c r="DB205" s="2" t="str">
        <f t="shared" si="62"/>
        <v/>
      </c>
      <c r="DC205" s="250" t="str">
        <f t="shared" si="63"/>
        <v/>
      </c>
      <c r="DD205" s="267"/>
      <c r="DE205" s="238"/>
      <c r="DF205" s="2"/>
      <c r="DG205" s="250"/>
      <c r="DH205" s="2"/>
      <c r="DI205" s="250"/>
      <c r="DJ205" s="348"/>
      <c r="DK205" s="349"/>
      <c r="DL205" s="350"/>
      <c r="DM205" s="351"/>
      <c r="DN205" s="348"/>
      <c r="DO205" s="349"/>
      <c r="DP205" s="251" t="str">
        <f t="shared" si="68"/>
        <v/>
      </c>
      <c r="DQ205" s="252" t="str">
        <f t="shared" si="69"/>
        <v/>
      </c>
      <c r="DR205" s="251" t="str">
        <f t="shared" si="70"/>
        <v/>
      </c>
      <c r="DS205" s="252" t="str">
        <f t="shared" si="71"/>
        <v/>
      </c>
      <c r="DT205" s="251" t="str">
        <f t="shared" si="72"/>
        <v/>
      </c>
      <c r="DU205" s="252" t="str">
        <f t="shared" si="73"/>
        <v/>
      </c>
      <c r="DV205" s="251" t="str">
        <f t="shared" si="74"/>
        <v/>
      </c>
      <c r="DW205" s="252" t="str">
        <f t="shared" si="75"/>
        <v/>
      </c>
      <c r="DX205" s="251" t="str">
        <f t="shared" si="76"/>
        <v/>
      </c>
      <c r="DY205" s="252" t="str">
        <f t="shared" si="77"/>
        <v/>
      </c>
      <c r="DZ205" s="251" t="str">
        <f t="shared" si="78"/>
        <v/>
      </c>
      <c r="EA205" s="252" t="str">
        <f t="shared" si="79"/>
        <v/>
      </c>
      <c r="EB205" s="251" t="str">
        <f t="shared" si="80"/>
        <v/>
      </c>
      <c r="EC205" s="252" t="str">
        <f t="shared" si="81"/>
        <v/>
      </c>
    </row>
    <row r="206" spans="37:133">
      <c r="AK206" s="3">
        <v>0.139583333333333</v>
      </c>
      <c r="AL206" s="3">
        <v>0.69791666666666696</v>
      </c>
      <c r="AM206" s="224">
        <v>0.139583333333333</v>
      </c>
      <c r="AN206" s="224">
        <v>0.69791666666666696</v>
      </c>
      <c r="AO206" s="72"/>
      <c r="AR206" s="3">
        <v>0.202083333333333</v>
      </c>
      <c r="AT206" s="3">
        <v>0.16041666666666701</v>
      </c>
      <c r="AU206" s="3">
        <v>0.139583333333333</v>
      </c>
      <c r="AV206" s="72"/>
      <c r="AW206" s="72"/>
      <c r="BH206" s="2"/>
      <c r="BI206" s="250"/>
      <c r="BJ206" s="2"/>
      <c r="BK206" s="250"/>
      <c r="BL206" s="2"/>
      <c r="BM206" s="250"/>
      <c r="BN206" s="2"/>
      <c r="BO206" s="250"/>
      <c r="BP206" s="2"/>
      <c r="BQ206" s="250"/>
      <c r="BR206" s="2"/>
      <c r="BS206" s="250"/>
      <c r="BT206" s="2"/>
      <c r="BU206" s="250"/>
      <c r="BV206" s="2"/>
      <c r="BW206" s="250"/>
      <c r="BX206" s="2"/>
      <c r="BY206" s="250"/>
      <c r="BZ206" s="267"/>
      <c r="CA206" s="238"/>
      <c r="CB206" s="267" t="str">
        <f t="shared" si="64"/>
        <v/>
      </c>
      <c r="CC206" s="238" t="str">
        <f t="shared" si="65"/>
        <v/>
      </c>
      <c r="CD206" s="267"/>
      <c r="CE206" s="238"/>
      <c r="CF206" s="267"/>
      <c r="CG206" s="238"/>
      <c r="CH206" s="2"/>
      <c r="CI206" s="250"/>
      <c r="CJ206" s="267"/>
      <c r="CK206" s="238"/>
      <c r="CL206" s="2"/>
      <c r="CM206" s="250"/>
      <c r="CN206" s="251" t="str">
        <f t="shared" si="66"/>
        <v/>
      </c>
      <c r="CO206" s="252" t="str">
        <f t="shared" si="67"/>
        <v/>
      </c>
      <c r="CP206" s="2"/>
      <c r="CQ206" s="250"/>
      <c r="CR206" s="267"/>
      <c r="CS206" s="238"/>
      <c r="CT206" s="2"/>
      <c r="CU206" s="250"/>
      <c r="CV206" s="2"/>
      <c r="CW206" s="250"/>
      <c r="CX206" s="267"/>
      <c r="CY206" s="238"/>
      <c r="CZ206" s="267"/>
      <c r="DA206" s="238"/>
      <c r="DB206" s="2" t="str">
        <f t="shared" si="62"/>
        <v/>
      </c>
      <c r="DC206" s="250" t="str">
        <f t="shared" si="63"/>
        <v/>
      </c>
      <c r="DD206" s="267"/>
      <c r="DE206" s="238"/>
      <c r="DF206" s="2"/>
      <c r="DG206" s="250"/>
      <c r="DH206" s="2"/>
      <c r="DI206" s="250"/>
      <c r="DJ206" s="348"/>
      <c r="DK206" s="349"/>
      <c r="DL206" s="350"/>
      <c r="DM206" s="351"/>
      <c r="DN206" s="348"/>
      <c r="DO206" s="349"/>
      <c r="DP206" s="251" t="str">
        <f t="shared" si="68"/>
        <v/>
      </c>
      <c r="DQ206" s="252" t="str">
        <f t="shared" si="69"/>
        <v/>
      </c>
      <c r="DR206" s="251" t="str">
        <f t="shared" si="70"/>
        <v/>
      </c>
      <c r="DS206" s="252" t="str">
        <f t="shared" si="71"/>
        <v/>
      </c>
      <c r="DT206" s="251" t="str">
        <f t="shared" si="72"/>
        <v/>
      </c>
      <c r="DU206" s="252" t="str">
        <f t="shared" si="73"/>
        <v/>
      </c>
      <c r="DV206" s="251" t="str">
        <f t="shared" si="74"/>
        <v/>
      </c>
      <c r="DW206" s="252" t="str">
        <f t="shared" si="75"/>
        <v/>
      </c>
      <c r="DX206" s="251" t="str">
        <f t="shared" si="76"/>
        <v/>
      </c>
      <c r="DY206" s="252" t="str">
        <f t="shared" si="77"/>
        <v/>
      </c>
      <c r="DZ206" s="251" t="str">
        <f t="shared" si="78"/>
        <v/>
      </c>
      <c r="EA206" s="252" t="str">
        <f t="shared" si="79"/>
        <v/>
      </c>
      <c r="EB206" s="251" t="str">
        <f t="shared" si="80"/>
        <v/>
      </c>
      <c r="EC206" s="252" t="str">
        <f t="shared" si="81"/>
        <v/>
      </c>
    </row>
    <row r="207" spans="37:133">
      <c r="AK207" s="3">
        <v>0.140277777777778</v>
      </c>
      <c r="AL207" s="3">
        <v>0.70138888888888895</v>
      </c>
      <c r="AM207" s="224">
        <v>0.140277777777778</v>
      </c>
      <c r="AN207" s="224">
        <v>0.70138888888888895</v>
      </c>
      <c r="AO207" s="72"/>
      <c r="AR207" s="3">
        <v>0.202777777777777</v>
      </c>
      <c r="AT207" s="3">
        <v>0.16111111111111201</v>
      </c>
      <c r="AU207" s="3">
        <v>0.140277777777778</v>
      </c>
      <c r="AV207" s="72"/>
      <c r="AW207" s="72"/>
      <c r="BH207" s="2"/>
      <c r="BI207" s="250"/>
      <c r="BJ207" s="2"/>
      <c r="BK207" s="250"/>
      <c r="BL207" s="2"/>
      <c r="BM207" s="250"/>
      <c r="BN207" s="2"/>
      <c r="BO207" s="250"/>
      <c r="BP207" s="2"/>
      <c r="BQ207" s="250"/>
      <c r="BR207" s="2"/>
      <c r="BS207" s="250"/>
      <c r="BT207" s="2"/>
      <c r="BU207" s="250"/>
      <c r="BV207" s="2"/>
      <c r="BW207" s="250"/>
      <c r="BX207" s="2"/>
      <c r="BY207" s="250"/>
      <c r="BZ207" s="267"/>
      <c r="CA207" s="238"/>
      <c r="CB207" s="267" t="str">
        <f t="shared" si="64"/>
        <v/>
      </c>
      <c r="CC207" s="238" t="str">
        <f t="shared" si="65"/>
        <v/>
      </c>
      <c r="CD207" s="267"/>
      <c r="CE207" s="238"/>
      <c r="CF207" s="267"/>
      <c r="CG207" s="238"/>
      <c r="CH207" s="2"/>
      <c r="CI207" s="250"/>
      <c r="CJ207" s="267"/>
      <c r="CK207" s="238"/>
      <c r="CL207" s="2"/>
      <c r="CM207" s="250"/>
      <c r="CN207" s="251" t="str">
        <f t="shared" si="66"/>
        <v/>
      </c>
      <c r="CO207" s="252" t="str">
        <f t="shared" si="67"/>
        <v/>
      </c>
      <c r="CP207" s="2"/>
      <c r="CQ207" s="250"/>
      <c r="CR207" s="267"/>
      <c r="CS207" s="238"/>
      <c r="CT207" s="2"/>
      <c r="CU207" s="250"/>
      <c r="CV207" s="2"/>
      <c r="CW207" s="250"/>
      <c r="CX207" s="267"/>
      <c r="CY207" s="238"/>
      <c r="CZ207" s="267"/>
      <c r="DA207" s="238"/>
      <c r="DB207" s="2" t="str">
        <f t="shared" si="62"/>
        <v/>
      </c>
      <c r="DC207" s="250" t="str">
        <f t="shared" si="63"/>
        <v/>
      </c>
      <c r="DD207" s="267"/>
      <c r="DE207" s="238"/>
      <c r="DF207" s="2"/>
      <c r="DG207" s="250"/>
      <c r="DH207" s="2"/>
      <c r="DI207" s="250"/>
      <c r="DJ207" s="348"/>
      <c r="DK207" s="349"/>
      <c r="DL207" s="350"/>
      <c r="DM207" s="351"/>
      <c r="DN207" s="348"/>
      <c r="DO207" s="349"/>
      <c r="DP207" s="251" t="str">
        <f t="shared" si="68"/>
        <v/>
      </c>
      <c r="DQ207" s="252" t="str">
        <f t="shared" si="69"/>
        <v/>
      </c>
      <c r="DR207" s="251" t="str">
        <f t="shared" si="70"/>
        <v/>
      </c>
      <c r="DS207" s="252" t="str">
        <f t="shared" si="71"/>
        <v/>
      </c>
      <c r="DT207" s="251" t="str">
        <f t="shared" si="72"/>
        <v/>
      </c>
      <c r="DU207" s="252" t="str">
        <f t="shared" si="73"/>
        <v/>
      </c>
      <c r="DV207" s="251" t="str">
        <f t="shared" si="74"/>
        <v/>
      </c>
      <c r="DW207" s="252" t="str">
        <f t="shared" si="75"/>
        <v/>
      </c>
      <c r="DX207" s="251" t="str">
        <f t="shared" si="76"/>
        <v/>
      </c>
      <c r="DY207" s="252" t="str">
        <f t="shared" si="77"/>
        <v/>
      </c>
      <c r="DZ207" s="251" t="str">
        <f t="shared" si="78"/>
        <v/>
      </c>
      <c r="EA207" s="252" t="str">
        <f t="shared" si="79"/>
        <v/>
      </c>
      <c r="EB207" s="251" t="str">
        <f t="shared" si="80"/>
        <v/>
      </c>
      <c r="EC207" s="252" t="str">
        <f t="shared" si="81"/>
        <v/>
      </c>
    </row>
    <row r="208" spans="37:133">
      <c r="AK208" s="3">
        <v>0.140972222222222</v>
      </c>
      <c r="AL208" s="3">
        <v>0.70486111111111105</v>
      </c>
      <c r="AM208" s="224">
        <v>0.140972222222222</v>
      </c>
      <c r="AN208" s="224">
        <v>0.70486111111111105</v>
      </c>
      <c r="AO208" s="72"/>
      <c r="AR208" s="3">
        <v>0.203472222222222</v>
      </c>
      <c r="AT208" s="3">
        <v>0.16180555555555601</v>
      </c>
      <c r="AU208" s="3">
        <v>0.140972222222222</v>
      </c>
      <c r="AV208" s="72"/>
      <c r="AW208" s="72"/>
      <c r="BH208" s="2"/>
      <c r="BI208" s="250"/>
      <c r="BJ208" s="2"/>
      <c r="BK208" s="250"/>
      <c r="BL208" s="2"/>
      <c r="BM208" s="250"/>
      <c r="BN208" s="2"/>
      <c r="BO208" s="250"/>
      <c r="BP208" s="2"/>
      <c r="BQ208" s="250"/>
      <c r="BR208" s="2"/>
      <c r="BS208" s="250"/>
      <c r="BT208" s="2"/>
      <c r="BU208" s="250"/>
      <c r="BV208" s="2"/>
      <c r="BW208" s="250"/>
      <c r="BX208" s="2"/>
      <c r="BY208" s="250"/>
      <c r="BZ208" s="267"/>
      <c r="CA208" s="238"/>
      <c r="CB208" s="267" t="str">
        <f t="shared" si="64"/>
        <v/>
      </c>
      <c r="CC208" s="238" t="str">
        <f t="shared" si="65"/>
        <v/>
      </c>
      <c r="CD208" s="267"/>
      <c r="CE208" s="238"/>
      <c r="CF208" s="267"/>
      <c r="CG208" s="238"/>
      <c r="CH208" s="2"/>
      <c r="CI208" s="250"/>
      <c r="CJ208" s="267"/>
      <c r="CK208" s="238"/>
      <c r="CL208" s="2"/>
      <c r="CM208" s="250"/>
      <c r="CN208" s="251" t="str">
        <f t="shared" si="66"/>
        <v/>
      </c>
      <c r="CO208" s="252" t="str">
        <f t="shared" si="67"/>
        <v/>
      </c>
      <c r="CP208" s="2"/>
      <c r="CQ208" s="250"/>
      <c r="CR208" s="267"/>
      <c r="CS208" s="238"/>
      <c r="CT208" s="2"/>
      <c r="CU208" s="250"/>
      <c r="CV208" s="2"/>
      <c r="CW208" s="250"/>
      <c r="CX208" s="267"/>
      <c r="CY208" s="238"/>
      <c r="CZ208" s="267"/>
      <c r="DA208" s="238"/>
      <c r="DB208" s="2" t="str">
        <f t="shared" si="62"/>
        <v/>
      </c>
      <c r="DC208" s="250" t="str">
        <f t="shared" si="63"/>
        <v/>
      </c>
      <c r="DD208" s="267"/>
      <c r="DE208" s="238"/>
      <c r="DF208" s="2"/>
      <c r="DG208" s="250"/>
      <c r="DH208" s="2"/>
      <c r="DI208" s="250"/>
      <c r="DJ208" s="348"/>
      <c r="DK208" s="349"/>
      <c r="DL208" s="350"/>
      <c r="DM208" s="351"/>
      <c r="DN208" s="348"/>
      <c r="DO208" s="349"/>
      <c r="DP208" s="251" t="str">
        <f t="shared" si="68"/>
        <v/>
      </c>
      <c r="DQ208" s="252" t="str">
        <f t="shared" si="69"/>
        <v/>
      </c>
      <c r="DR208" s="251" t="str">
        <f t="shared" si="70"/>
        <v/>
      </c>
      <c r="DS208" s="252" t="str">
        <f t="shared" si="71"/>
        <v/>
      </c>
      <c r="DT208" s="251" t="str">
        <f t="shared" si="72"/>
        <v/>
      </c>
      <c r="DU208" s="252" t="str">
        <f t="shared" si="73"/>
        <v/>
      </c>
      <c r="DV208" s="251" t="str">
        <f t="shared" si="74"/>
        <v/>
      </c>
      <c r="DW208" s="252" t="str">
        <f t="shared" si="75"/>
        <v/>
      </c>
      <c r="DX208" s="251" t="str">
        <f t="shared" si="76"/>
        <v/>
      </c>
      <c r="DY208" s="252" t="str">
        <f t="shared" si="77"/>
        <v/>
      </c>
      <c r="DZ208" s="251" t="str">
        <f t="shared" si="78"/>
        <v/>
      </c>
      <c r="EA208" s="252" t="str">
        <f t="shared" si="79"/>
        <v/>
      </c>
      <c r="EB208" s="251" t="str">
        <f t="shared" si="80"/>
        <v/>
      </c>
      <c r="EC208" s="252" t="str">
        <f t="shared" si="81"/>
        <v/>
      </c>
    </row>
    <row r="209" spans="37:133">
      <c r="AK209" s="3">
        <v>0.141666666666667</v>
      </c>
      <c r="AL209" s="3">
        <v>0.70833333333333304</v>
      </c>
      <c r="AM209" s="224">
        <v>0.141666666666667</v>
      </c>
      <c r="AN209" s="224">
        <v>0.70833333333333304</v>
      </c>
      <c r="AO209" s="72"/>
      <c r="AR209" s="3">
        <v>0.204166666666666</v>
      </c>
      <c r="AT209" s="3">
        <v>0.162500000000001</v>
      </c>
      <c r="AU209" s="3">
        <v>0.141666666666667</v>
      </c>
      <c r="AV209" s="72"/>
      <c r="AW209" s="72"/>
      <c r="BH209" s="2"/>
      <c r="BI209" s="250"/>
      <c r="BJ209" s="2"/>
      <c r="BK209" s="250"/>
      <c r="BL209" s="2"/>
      <c r="BM209" s="250"/>
      <c r="BN209" s="2"/>
      <c r="BO209" s="250"/>
      <c r="BP209" s="2"/>
      <c r="BQ209" s="250"/>
      <c r="BR209" s="2"/>
      <c r="BS209" s="250"/>
      <c r="BT209" s="2"/>
      <c r="BU209" s="250"/>
      <c r="BV209" s="2"/>
      <c r="BW209" s="250"/>
      <c r="BX209" s="2"/>
      <c r="BY209" s="250"/>
      <c r="BZ209" s="267"/>
      <c r="CA209" s="238"/>
      <c r="CB209" s="267" t="str">
        <f t="shared" si="64"/>
        <v/>
      </c>
      <c r="CC209" s="238" t="str">
        <f t="shared" si="65"/>
        <v/>
      </c>
      <c r="CD209" s="267"/>
      <c r="CE209" s="238"/>
      <c r="CF209" s="267"/>
      <c r="CG209" s="238"/>
      <c r="CH209" s="2"/>
      <c r="CI209" s="250"/>
      <c r="CJ209" s="267"/>
      <c r="CK209" s="238"/>
      <c r="CL209" s="2"/>
      <c r="CM209" s="250"/>
      <c r="CN209" s="251" t="str">
        <f t="shared" si="66"/>
        <v/>
      </c>
      <c r="CO209" s="252" t="str">
        <f t="shared" si="67"/>
        <v/>
      </c>
      <c r="CP209" s="2"/>
      <c r="CQ209" s="250"/>
      <c r="CR209" s="267"/>
      <c r="CS209" s="238"/>
      <c r="CT209" s="2"/>
      <c r="CU209" s="250"/>
      <c r="CV209" s="2"/>
      <c r="CW209" s="250"/>
      <c r="CX209" s="267"/>
      <c r="CY209" s="238"/>
      <c r="CZ209" s="267"/>
      <c r="DA209" s="238"/>
      <c r="DB209" s="2" t="str">
        <f t="shared" si="62"/>
        <v/>
      </c>
      <c r="DC209" s="250" t="str">
        <f t="shared" si="63"/>
        <v/>
      </c>
      <c r="DD209" s="267"/>
      <c r="DE209" s="238"/>
      <c r="DF209" s="2"/>
      <c r="DG209" s="250"/>
      <c r="DH209" s="2"/>
      <c r="DI209" s="250"/>
      <c r="DJ209" s="348"/>
      <c r="DK209" s="349"/>
      <c r="DL209" s="350"/>
      <c r="DM209" s="351"/>
      <c r="DN209" s="348"/>
      <c r="DO209" s="349"/>
      <c r="DP209" s="251" t="str">
        <f t="shared" si="68"/>
        <v/>
      </c>
      <c r="DQ209" s="252" t="str">
        <f t="shared" si="69"/>
        <v/>
      </c>
      <c r="DR209" s="251" t="str">
        <f t="shared" si="70"/>
        <v/>
      </c>
      <c r="DS209" s="252" t="str">
        <f t="shared" si="71"/>
        <v/>
      </c>
      <c r="DT209" s="251" t="str">
        <f t="shared" si="72"/>
        <v/>
      </c>
      <c r="DU209" s="252" t="str">
        <f t="shared" si="73"/>
        <v/>
      </c>
      <c r="DV209" s="251" t="str">
        <f t="shared" si="74"/>
        <v/>
      </c>
      <c r="DW209" s="252" t="str">
        <f t="shared" si="75"/>
        <v/>
      </c>
      <c r="DX209" s="251" t="str">
        <f t="shared" si="76"/>
        <v/>
      </c>
      <c r="DY209" s="252" t="str">
        <f t="shared" si="77"/>
        <v/>
      </c>
      <c r="DZ209" s="251" t="str">
        <f t="shared" si="78"/>
        <v/>
      </c>
      <c r="EA209" s="252" t="str">
        <f t="shared" si="79"/>
        <v/>
      </c>
      <c r="EB209" s="251" t="str">
        <f t="shared" si="80"/>
        <v/>
      </c>
      <c r="EC209" s="252" t="str">
        <f t="shared" si="81"/>
        <v/>
      </c>
    </row>
    <row r="210" spans="37:133">
      <c r="AK210" s="3">
        <v>0.14236111111111099</v>
      </c>
      <c r="AL210" s="3">
        <v>0.71180555555555503</v>
      </c>
      <c r="AM210" s="224">
        <v>0.14236111111111099</v>
      </c>
      <c r="AN210" s="224">
        <v>0.71180555555555503</v>
      </c>
      <c r="AO210" s="72"/>
      <c r="AR210" s="3">
        <v>0.20486111111111099</v>
      </c>
      <c r="AT210" s="3">
        <v>0.163194444444445</v>
      </c>
      <c r="AU210" s="3">
        <v>0.14236111111111099</v>
      </c>
      <c r="AV210" s="72"/>
      <c r="AW210" s="72"/>
      <c r="BH210" s="2"/>
      <c r="BI210" s="250"/>
      <c r="BJ210" s="2"/>
      <c r="BK210" s="250"/>
      <c r="BL210" s="2"/>
      <c r="BM210" s="250"/>
      <c r="BN210" s="2"/>
      <c r="BO210" s="250"/>
      <c r="BP210" s="2"/>
      <c r="BQ210" s="250"/>
      <c r="BR210" s="2"/>
      <c r="BS210" s="250"/>
      <c r="BT210" s="2"/>
      <c r="BU210" s="250"/>
      <c r="BV210" s="2"/>
      <c r="BW210" s="250"/>
      <c r="BX210" s="2"/>
      <c r="BY210" s="250"/>
      <c r="BZ210" s="267"/>
      <c r="CA210" s="238"/>
      <c r="CB210" s="267" t="str">
        <f t="shared" si="64"/>
        <v/>
      </c>
      <c r="CC210" s="238" t="str">
        <f t="shared" si="65"/>
        <v/>
      </c>
      <c r="CD210" s="267"/>
      <c r="CE210" s="238"/>
      <c r="CF210" s="267"/>
      <c r="CG210" s="238"/>
      <c r="CH210" s="2"/>
      <c r="CI210" s="250"/>
      <c r="CJ210" s="267"/>
      <c r="CK210" s="238"/>
      <c r="CL210" s="2"/>
      <c r="CM210" s="250"/>
      <c r="CN210" s="251" t="str">
        <f t="shared" si="66"/>
        <v/>
      </c>
      <c r="CO210" s="252" t="str">
        <f t="shared" si="67"/>
        <v/>
      </c>
      <c r="CP210" s="2"/>
      <c r="CQ210" s="250"/>
      <c r="CR210" s="267"/>
      <c r="CS210" s="238"/>
      <c r="CT210" s="2"/>
      <c r="CU210" s="250"/>
      <c r="CV210" s="2"/>
      <c r="CW210" s="250"/>
      <c r="CX210" s="267"/>
      <c r="CY210" s="238"/>
      <c r="CZ210" s="267"/>
      <c r="DA210" s="238"/>
      <c r="DB210" s="2" t="str">
        <f t="shared" si="62"/>
        <v/>
      </c>
      <c r="DC210" s="250" t="str">
        <f t="shared" si="63"/>
        <v/>
      </c>
      <c r="DD210" s="267"/>
      <c r="DE210" s="238"/>
      <c r="DF210" s="2"/>
      <c r="DG210" s="250"/>
      <c r="DH210" s="2"/>
      <c r="DI210" s="250"/>
      <c r="DJ210" s="348"/>
      <c r="DK210" s="349"/>
      <c r="DL210" s="350"/>
      <c r="DM210" s="351"/>
      <c r="DN210" s="348"/>
      <c r="DO210" s="349"/>
      <c r="DP210" s="251" t="str">
        <f t="shared" si="68"/>
        <v/>
      </c>
      <c r="DQ210" s="252" t="str">
        <f t="shared" si="69"/>
        <v/>
      </c>
      <c r="DR210" s="251" t="str">
        <f t="shared" si="70"/>
        <v/>
      </c>
      <c r="DS210" s="252" t="str">
        <f t="shared" si="71"/>
        <v/>
      </c>
      <c r="DT210" s="251" t="str">
        <f t="shared" si="72"/>
        <v/>
      </c>
      <c r="DU210" s="252" t="str">
        <f t="shared" si="73"/>
        <v/>
      </c>
      <c r="DV210" s="251" t="str">
        <f t="shared" si="74"/>
        <v/>
      </c>
      <c r="DW210" s="252" t="str">
        <f t="shared" si="75"/>
        <v/>
      </c>
      <c r="DX210" s="251" t="str">
        <f t="shared" si="76"/>
        <v/>
      </c>
      <c r="DY210" s="252" t="str">
        <f t="shared" si="77"/>
        <v/>
      </c>
      <c r="DZ210" s="251" t="str">
        <f t="shared" si="78"/>
        <v/>
      </c>
      <c r="EA210" s="252" t="str">
        <f t="shared" si="79"/>
        <v/>
      </c>
      <c r="EB210" s="251" t="str">
        <f t="shared" si="80"/>
        <v/>
      </c>
      <c r="EC210" s="252" t="str">
        <f t="shared" si="81"/>
        <v/>
      </c>
    </row>
    <row r="211" spans="37:133">
      <c r="AK211" s="3">
        <v>0.14305555555555599</v>
      </c>
      <c r="AL211" s="3">
        <v>0.71527777777777801</v>
      </c>
      <c r="AM211" s="224">
        <v>0.14305555555555599</v>
      </c>
      <c r="AN211" s="224">
        <v>0.71527777777777801</v>
      </c>
      <c r="AO211" s="72"/>
      <c r="AR211" s="3">
        <v>0.20555555555555499</v>
      </c>
      <c r="AT211" s="3">
        <v>0.163888888888889</v>
      </c>
      <c r="AU211" s="3">
        <v>0.14305555555555599</v>
      </c>
      <c r="AV211" s="72"/>
      <c r="AW211" s="72"/>
      <c r="BH211" s="2"/>
      <c r="BI211" s="250"/>
      <c r="BJ211" s="2"/>
      <c r="BK211" s="250"/>
      <c r="BL211" s="2"/>
      <c r="BM211" s="250"/>
      <c r="BN211" s="2"/>
      <c r="BO211" s="250"/>
      <c r="BP211" s="2"/>
      <c r="BQ211" s="250"/>
      <c r="BR211" s="2"/>
      <c r="BS211" s="250"/>
      <c r="BT211" s="2"/>
      <c r="BU211" s="250"/>
      <c r="BV211" s="2"/>
      <c r="BW211" s="250"/>
      <c r="BX211" s="2"/>
      <c r="BY211" s="250"/>
      <c r="BZ211" s="267"/>
      <c r="CA211" s="238"/>
      <c r="CB211" s="267" t="str">
        <f t="shared" si="64"/>
        <v/>
      </c>
      <c r="CC211" s="238" t="str">
        <f t="shared" si="65"/>
        <v/>
      </c>
      <c r="CD211" s="267"/>
      <c r="CE211" s="238"/>
      <c r="CF211" s="267"/>
      <c r="CG211" s="238"/>
      <c r="CH211" s="2"/>
      <c r="CI211" s="250"/>
      <c r="CJ211" s="267"/>
      <c r="CK211" s="238"/>
      <c r="CL211" s="2"/>
      <c r="CM211" s="250"/>
      <c r="CN211" s="251" t="str">
        <f t="shared" si="66"/>
        <v/>
      </c>
      <c r="CO211" s="252" t="str">
        <f t="shared" si="67"/>
        <v/>
      </c>
      <c r="CP211" s="2"/>
      <c r="CQ211" s="250"/>
      <c r="CR211" s="267"/>
      <c r="CS211" s="238"/>
      <c r="CT211" s="2"/>
      <c r="CU211" s="250"/>
      <c r="CV211" s="2"/>
      <c r="CW211" s="250"/>
      <c r="CX211" s="267"/>
      <c r="CY211" s="238"/>
      <c r="CZ211" s="267"/>
      <c r="DA211" s="238"/>
      <c r="DB211" s="2" t="str">
        <f t="shared" si="62"/>
        <v/>
      </c>
      <c r="DC211" s="250" t="str">
        <f t="shared" si="63"/>
        <v/>
      </c>
      <c r="DD211" s="267"/>
      <c r="DE211" s="238"/>
      <c r="DF211" s="2"/>
      <c r="DG211" s="250"/>
      <c r="DH211" s="2"/>
      <c r="DI211" s="250"/>
      <c r="DJ211" s="348"/>
      <c r="DK211" s="349"/>
      <c r="DL211" s="350"/>
      <c r="DM211" s="351"/>
      <c r="DN211" s="348"/>
      <c r="DO211" s="349"/>
      <c r="DP211" s="251" t="str">
        <f t="shared" si="68"/>
        <v/>
      </c>
      <c r="DQ211" s="252" t="str">
        <f t="shared" si="69"/>
        <v/>
      </c>
      <c r="DR211" s="251" t="str">
        <f t="shared" si="70"/>
        <v/>
      </c>
      <c r="DS211" s="252" t="str">
        <f t="shared" si="71"/>
        <v/>
      </c>
      <c r="DT211" s="251" t="str">
        <f t="shared" si="72"/>
        <v/>
      </c>
      <c r="DU211" s="252" t="str">
        <f t="shared" si="73"/>
        <v/>
      </c>
      <c r="DV211" s="251" t="str">
        <f t="shared" si="74"/>
        <v/>
      </c>
      <c r="DW211" s="252" t="str">
        <f t="shared" si="75"/>
        <v/>
      </c>
      <c r="DX211" s="251" t="str">
        <f t="shared" si="76"/>
        <v/>
      </c>
      <c r="DY211" s="252" t="str">
        <f t="shared" si="77"/>
        <v/>
      </c>
      <c r="DZ211" s="251" t="str">
        <f t="shared" si="78"/>
        <v/>
      </c>
      <c r="EA211" s="252" t="str">
        <f t="shared" si="79"/>
        <v/>
      </c>
      <c r="EB211" s="251" t="str">
        <f t="shared" si="80"/>
        <v/>
      </c>
      <c r="EC211" s="252" t="str">
        <f t="shared" si="81"/>
        <v/>
      </c>
    </row>
    <row r="212" spans="37:133">
      <c r="AK212" s="3">
        <v>0.14374999999999999</v>
      </c>
      <c r="AL212" s="3">
        <v>0.71875</v>
      </c>
      <c r="AM212" s="224">
        <v>0.14374999999999999</v>
      </c>
      <c r="AN212" s="224">
        <v>0.71875</v>
      </c>
      <c r="AO212" s="72"/>
      <c r="AR212" s="3">
        <v>0.20624999999999899</v>
      </c>
      <c r="AT212" s="3">
        <v>0.164583333333334</v>
      </c>
      <c r="AU212" s="3">
        <v>0.14374999999999999</v>
      </c>
      <c r="AV212" s="72"/>
      <c r="AW212" s="72"/>
      <c r="BH212" s="2"/>
      <c r="BI212" s="250"/>
      <c r="BJ212" s="2"/>
      <c r="BK212" s="250"/>
      <c r="BL212" s="2"/>
      <c r="BM212" s="250"/>
      <c r="BN212" s="2"/>
      <c r="BO212" s="250"/>
      <c r="BP212" s="2"/>
      <c r="BQ212" s="250"/>
      <c r="BR212" s="2"/>
      <c r="BS212" s="250"/>
      <c r="BT212" s="2"/>
      <c r="BU212" s="250"/>
      <c r="BV212" s="2"/>
      <c r="BW212" s="250"/>
      <c r="BX212" s="2"/>
      <c r="BY212" s="250"/>
      <c r="BZ212" s="267"/>
      <c r="CA212" s="238"/>
      <c r="CB212" s="267" t="str">
        <f t="shared" si="64"/>
        <v/>
      </c>
      <c r="CC212" s="238" t="str">
        <f t="shared" si="65"/>
        <v/>
      </c>
      <c r="CD212" s="267"/>
      <c r="CE212" s="238"/>
      <c r="CF212" s="267"/>
      <c r="CG212" s="238"/>
      <c r="CH212" s="2"/>
      <c r="CI212" s="250"/>
      <c r="CJ212" s="267"/>
      <c r="CK212" s="238"/>
      <c r="CL212" s="2"/>
      <c r="CM212" s="250"/>
      <c r="CN212" s="251" t="str">
        <f t="shared" si="66"/>
        <v/>
      </c>
      <c r="CO212" s="252" t="str">
        <f t="shared" si="67"/>
        <v/>
      </c>
      <c r="CP212" s="2"/>
      <c r="CQ212" s="250"/>
      <c r="CR212" s="267"/>
      <c r="CS212" s="238"/>
      <c r="CT212" s="2"/>
      <c r="CU212" s="250"/>
      <c r="CV212" s="2"/>
      <c r="CW212" s="250"/>
      <c r="CX212" s="267"/>
      <c r="CY212" s="238"/>
      <c r="CZ212" s="267"/>
      <c r="DA212" s="238"/>
      <c r="DB212" s="2" t="str">
        <f t="shared" si="62"/>
        <v/>
      </c>
      <c r="DC212" s="250" t="str">
        <f t="shared" si="63"/>
        <v/>
      </c>
      <c r="DD212" s="267"/>
      <c r="DE212" s="238"/>
      <c r="DF212" s="2"/>
      <c r="DG212" s="250"/>
      <c r="DH212" s="2"/>
      <c r="DI212" s="250"/>
      <c r="DJ212" s="348"/>
      <c r="DK212" s="349"/>
      <c r="DL212" s="350"/>
      <c r="DM212" s="351"/>
      <c r="DN212" s="348"/>
      <c r="DO212" s="349"/>
      <c r="DP212" s="251" t="str">
        <f t="shared" si="68"/>
        <v/>
      </c>
      <c r="DQ212" s="252" t="str">
        <f t="shared" si="69"/>
        <v/>
      </c>
      <c r="DR212" s="251" t="str">
        <f t="shared" si="70"/>
        <v/>
      </c>
      <c r="DS212" s="252" t="str">
        <f t="shared" si="71"/>
        <v/>
      </c>
      <c r="DT212" s="251" t="str">
        <f t="shared" si="72"/>
        <v/>
      </c>
      <c r="DU212" s="252" t="str">
        <f t="shared" si="73"/>
        <v/>
      </c>
      <c r="DV212" s="251" t="str">
        <f t="shared" si="74"/>
        <v/>
      </c>
      <c r="DW212" s="252" t="str">
        <f t="shared" si="75"/>
        <v/>
      </c>
      <c r="DX212" s="251" t="str">
        <f t="shared" si="76"/>
        <v/>
      </c>
      <c r="DY212" s="252" t="str">
        <f t="shared" si="77"/>
        <v/>
      </c>
      <c r="DZ212" s="251" t="str">
        <f t="shared" si="78"/>
        <v/>
      </c>
      <c r="EA212" s="252" t="str">
        <f t="shared" si="79"/>
        <v/>
      </c>
      <c r="EB212" s="251" t="str">
        <f t="shared" si="80"/>
        <v/>
      </c>
      <c r="EC212" s="252" t="str">
        <f t="shared" si="81"/>
        <v/>
      </c>
    </row>
    <row r="213" spans="37:133">
      <c r="AK213" s="3">
        <v>0.14444444444444399</v>
      </c>
      <c r="AL213" s="3">
        <v>0.72222222222222199</v>
      </c>
      <c r="AM213" s="224">
        <v>0.14444444444444399</v>
      </c>
      <c r="AN213" s="224">
        <v>0.72222222222222199</v>
      </c>
      <c r="AO213" s="72"/>
      <c r="AR213" s="3">
        <v>0.20694444444444399</v>
      </c>
      <c r="AT213" s="3">
        <v>0.165277777777778</v>
      </c>
      <c r="AU213" s="3">
        <v>0.14444444444444399</v>
      </c>
      <c r="AV213" s="72"/>
      <c r="AW213" s="72"/>
      <c r="BH213" s="2"/>
      <c r="BI213" s="250"/>
      <c r="BJ213" s="2"/>
      <c r="BK213" s="250"/>
      <c r="BL213" s="2"/>
      <c r="BM213" s="250"/>
      <c r="BN213" s="2"/>
      <c r="BO213" s="250"/>
      <c r="BP213" s="2"/>
      <c r="BQ213" s="250"/>
      <c r="BR213" s="2"/>
      <c r="BS213" s="250"/>
      <c r="BT213" s="2"/>
      <c r="BU213" s="250"/>
      <c r="BV213" s="2"/>
      <c r="BW213" s="250"/>
      <c r="BX213" s="2"/>
      <c r="BY213" s="250"/>
      <c r="BZ213" s="267"/>
      <c r="CA213" s="238"/>
      <c r="CB213" s="267" t="str">
        <f t="shared" si="64"/>
        <v/>
      </c>
      <c r="CC213" s="238" t="str">
        <f t="shared" si="65"/>
        <v/>
      </c>
      <c r="CD213" s="267"/>
      <c r="CE213" s="238"/>
      <c r="CF213" s="267"/>
      <c r="CG213" s="238"/>
      <c r="CH213" s="2"/>
      <c r="CI213" s="250"/>
      <c r="CJ213" s="267"/>
      <c r="CK213" s="238"/>
      <c r="CL213" s="2"/>
      <c r="CM213" s="250"/>
      <c r="CN213" s="251" t="str">
        <f t="shared" si="66"/>
        <v/>
      </c>
      <c r="CO213" s="252" t="str">
        <f t="shared" si="67"/>
        <v/>
      </c>
      <c r="CP213" s="2"/>
      <c r="CQ213" s="250"/>
      <c r="CR213" s="267"/>
      <c r="CS213" s="238"/>
      <c r="CT213" s="2"/>
      <c r="CU213" s="250"/>
      <c r="CV213" s="2"/>
      <c r="CW213" s="250"/>
      <c r="CX213" s="267"/>
      <c r="CY213" s="238"/>
      <c r="CZ213" s="267"/>
      <c r="DA213" s="238"/>
      <c r="DB213" s="2" t="str">
        <f t="shared" si="62"/>
        <v/>
      </c>
      <c r="DC213" s="250" t="str">
        <f t="shared" si="63"/>
        <v/>
      </c>
      <c r="DD213" s="267"/>
      <c r="DE213" s="238"/>
      <c r="DF213" s="2"/>
      <c r="DG213" s="250"/>
      <c r="DH213" s="2"/>
      <c r="DI213" s="250"/>
      <c r="DJ213" s="348"/>
      <c r="DK213" s="349"/>
      <c r="DL213" s="350"/>
      <c r="DM213" s="351"/>
      <c r="DN213" s="348"/>
      <c r="DO213" s="349"/>
      <c r="DP213" s="251" t="str">
        <f t="shared" si="68"/>
        <v/>
      </c>
      <c r="DQ213" s="252" t="str">
        <f t="shared" si="69"/>
        <v/>
      </c>
      <c r="DR213" s="251" t="str">
        <f t="shared" si="70"/>
        <v/>
      </c>
      <c r="DS213" s="252" t="str">
        <f t="shared" si="71"/>
        <v/>
      </c>
      <c r="DT213" s="251" t="str">
        <f t="shared" si="72"/>
        <v/>
      </c>
      <c r="DU213" s="252" t="str">
        <f t="shared" si="73"/>
        <v/>
      </c>
      <c r="DV213" s="251" t="str">
        <f t="shared" si="74"/>
        <v/>
      </c>
      <c r="DW213" s="252" t="str">
        <f t="shared" si="75"/>
        <v/>
      </c>
      <c r="DX213" s="251" t="str">
        <f t="shared" si="76"/>
        <v/>
      </c>
      <c r="DY213" s="252" t="str">
        <f t="shared" si="77"/>
        <v/>
      </c>
      <c r="DZ213" s="251" t="str">
        <f t="shared" si="78"/>
        <v/>
      </c>
      <c r="EA213" s="252" t="str">
        <f t="shared" si="79"/>
        <v/>
      </c>
      <c r="EB213" s="251" t="str">
        <f t="shared" si="80"/>
        <v/>
      </c>
      <c r="EC213" s="252" t="str">
        <f t="shared" si="81"/>
        <v/>
      </c>
    </row>
    <row r="214" spans="37:133">
      <c r="AK214" s="3">
        <v>0.14513888888888901</v>
      </c>
      <c r="AL214" s="3">
        <v>0.72569444444444398</v>
      </c>
      <c r="AM214" s="224">
        <v>0.14513888888888901</v>
      </c>
      <c r="AN214" s="224">
        <v>0.72569444444444398</v>
      </c>
      <c r="AO214" s="72"/>
      <c r="AR214" s="3">
        <v>0.20763888888888801</v>
      </c>
      <c r="AT214" s="3">
        <v>0.16597222222222299</v>
      </c>
      <c r="AU214" s="3">
        <v>0.14513888888888901</v>
      </c>
      <c r="AV214" s="72"/>
      <c r="AW214" s="72"/>
      <c r="BH214" s="2"/>
      <c r="BI214" s="250"/>
      <c r="BJ214" s="2"/>
      <c r="BK214" s="250"/>
      <c r="BL214" s="2"/>
      <c r="BM214" s="250"/>
      <c r="BN214" s="2"/>
      <c r="BO214" s="250"/>
      <c r="BP214" s="2"/>
      <c r="BQ214" s="250"/>
      <c r="BR214" s="2"/>
      <c r="BS214" s="250"/>
      <c r="BT214" s="2"/>
      <c r="BU214" s="250"/>
      <c r="BV214" s="2"/>
      <c r="BW214" s="250"/>
      <c r="BX214" s="2"/>
      <c r="BY214" s="250"/>
      <c r="BZ214" s="267"/>
      <c r="CA214" s="238"/>
      <c r="CB214" s="267" t="str">
        <f t="shared" si="64"/>
        <v/>
      </c>
      <c r="CC214" s="238" t="str">
        <f t="shared" si="65"/>
        <v/>
      </c>
      <c r="CD214" s="267"/>
      <c r="CE214" s="238"/>
      <c r="CF214" s="267"/>
      <c r="CG214" s="238"/>
      <c r="CH214" s="2"/>
      <c r="CI214" s="250"/>
      <c r="CJ214" s="267"/>
      <c r="CK214" s="238"/>
      <c r="CL214" s="2"/>
      <c r="CM214" s="250"/>
      <c r="CN214" s="251" t="str">
        <f t="shared" si="66"/>
        <v/>
      </c>
      <c r="CO214" s="252" t="str">
        <f t="shared" si="67"/>
        <v/>
      </c>
      <c r="CP214" s="2"/>
      <c r="CQ214" s="250"/>
      <c r="CR214" s="267"/>
      <c r="CS214" s="238"/>
      <c r="CT214" s="2"/>
      <c r="CU214" s="250"/>
      <c r="CV214" s="2"/>
      <c r="CW214" s="250"/>
      <c r="CX214" s="267"/>
      <c r="CY214" s="238"/>
      <c r="CZ214" s="267"/>
      <c r="DA214" s="238"/>
      <c r="DB214" s="2" t="str">
        <f t="shared" si="62"/>
        <v/>
      </c>
      <c r="DC214" s="250" t="str">
        <f t="shared" si="63"/>
        <v/>
      </c>
      <c r="DD214" s="267"/>
      <c r="DE214" s="238"/>
      <c r="DF214" s="2"/>
      <c r="DG214" s="250"/>
      <c r="DH214" s="2"/>
      <c r="DI214" s="250"/>
      <c r="DJ214" s="348"/>
      <c r="DK214" s="349"/>
      <c r="DL214" s="350"/>
      <c r="DM214" s="351"/>
      <c r="DN214" s="348"/>
      <c r="DO214" s="349"/>
      <c r="DP214" s="251" t="str">
        <f t="shared" si="68"/>
        <v/>
      </c>
      <c r="DQ214" s="252" t="str">
        <f t="shared" si="69"/>
        <v/>
      </c>
      <c r="DR214" s="251" t="str">
        <f t="shared" si="70"/>
        <v/>
      </c>
      <c r="DS214" s="252" t="str">
        <f t="shared" si="71"/>
        <v/>
      </c>
      <c r="DT214" s="251" t="str">
        <f t="shared" si="72"/>
        <v/>
      </c>
      <c r="DU214" s="252" t="str">
        <f t="shared" si="73"/>
        <v/>
      </c>
      <c r="DV214" s="251" t="str">
        <f t="shared" si="74"/>
        <v/>
      </c>
      <c r="DW214" s="252" t="str">
        <f t="shared" si="75"/>
        <v/>
      </c>
      <c r="DX214" s="251" t="str">
        <f t="shared" si="76"/>
        <v/>
      </c>
      <c r="DY214" s="252" t="str">
        <f t="shared" si="77"/>
        <v/>
      </c>
      <c r="DZ214" s="251" t="str">
        <f t="shared" si="78"/>
        <v/>
      </c>
      <c r="EA214" s="252" t="str">
        <f t="shared" si="79"/>
        <v/>
      </c>
      <c r="EB214" s="251" t="str">
        <f t="shared" si="80"/>
        <v/>
      </c>
      <c r="EC214" s="252" t="str">
        <f t="shared" si="81"/>
        <v/>
      </c>
    </row>
    <row r="215" spans="37:133">
      <c r="AK215" s="3">
        <v>0.14583333333333301</v>
      </c>
      <c r="AL215" s="3">
        <v>0.72916666666666696</v>
      </c>
      <c r="AM215" s="224">
        <v>0.14583333333333301</v>
      </c>
      <c r="AN215" s="224">
        <v>0.72916666666666696</v>
      </c>
      <c r="AO215" s="72"/>
      <c r="AR215" s="3">
        <v>0.20833333333333301</v>
      </c>
      <c r="AT215" s="3">
        <v>0.16666666666666699</v>
      </c>
      <c r="AU215" s="3">
        <v>0.14583333333333301</v>
      </c>
      <c r="AV215" s="72"/>
      <c r="AW215" s="72"/>
      <c r="BH215" s="2"/>
      <c r="BI215" s="250"/>
      <c r="BJ215" s="2"/>
      <c r="BK215" s="250"/>
      <c r="BL215" s="2"/>
      <c r="BM215" s="250"/>
      <c r="BN215" s="2"/>
      <c r="BO215" s="250"/>
      <c r="BP215" s="2"/>
      <c r="BQ215" s="250"/>
      <c r="BR215" s="2"/>
      <c r="BS215" s="250"/>
      <c r="BT215" s="2"/>
      <c r="BU215" s="250"/>
      <c r="BV215" s="2"/>
      <c r="BW215" s="250"/>
      <c r="BX215" s="2"/>
      <c r="BY215" s="250"/>
      <c r="BZ215" s="267"/>
      <c r="CA215" s="238"/>
      <c r="CB215" s="267" t="str">
        <f t="shared" si="64"/>
        <v/>
      </c>
      <c r="CC215" s="238" t="str">
        <f t="shared" si="65"/>
        <v/>
      </c>
      <c r="CD215" s="267"/>
      <c r="CE215" s="238"/>
      <c r="CF215" s="267"/>
      <c r="CG215" s="238"/>
      <c r="CH215" s="2"/>
      <c r="CI215" s="250"/>
      <c r="CJ215" s="267"/>
      <c r="CK215" s="238"/>
      <c r="CL215" s="2"/>
      <c r="CM215" s="250"/>
      <c r="CN215" s="251" t="str">
        <f t="shared" si="66"/>
        <v/>
      </c>
      <c r="CO215" s="252" t="str">
        <f t="shared" si="67"/>
        <v/>
      </c>
      <c r="CP215" s="2"/>
      <c r="CQ215" s="250"/>
      <c r="CR215" s="267"/>
      <c r="CS215" s="238"/>
      <c r="CT215" s="2"/>
      <c r="CU215" s="250"/>
      <c r="CV215" s="2"/>
      <c r="CW215" s="250"/>
      <c r="CX215" s="267"/>
      <c r="CY215" s="238"/>
      <c r="CZ215" s="267"/>
      <c r="DA215" s="238"/>
      <c r="DB215" s="2" t="str">
        <f t="shared" si="62"/>
        <v/>
      </c>
      <c r="DC215" s="250" t="str">
        <f t="shared" si="63"/>
        <v/>
      </c>
      <c r="DD215" s="267"/>
      <c r="DE215" s="238"/>
      <c r="DF215" s="2"/>
      <c r="DG215" s="250"/>
      <c r="DH215" s="2"/>
      <c r="DI215" s="250"/>
      <c r="DJ215" s="348"/>
      <c r="DK215" s="349"/>
      <c r="DL215" s="350"/>
      <c r="DM215" s="351"/>
      <c r="DN215" s="348"/>
      <c r="DO215" s="349"/>
      <c r="DP215" s="251" t="str">
        <f t="shared" si="68"/>
        <v/>
      </c>
      <c r="DQ215" s="252" t="str">
        <f t="shared" si="69"/>
        <v/>
      </c>
      <c r="DR215" s="251" t="str">
        <f t="shared" si="70"/>
        <v/>
      </c>
      <c r="DS215" s="252" t="str">
        <f t="shared" si="71"/>
        <v/>
      </c>
      <c r="DT215" s="251" t="str">
        <f t="shared" si="72"/>
        <v/>
      </c>
      <c r="DU215" s="252" t="str">
        <f t="shared" si="73"/>
        <v/>
      </c>
      <c r="DV215" s="251" t="str">
        <f t="shared" si="74"/>
        <v/>
      </c>
      <c r="DW215" s="252" t="str">
        <f t="shared" si="75"/>
        <v/>
      </c>
      <c r="DX215" s="251" t="str">
        <f t="shared" si="76"/>
        <v/>
      </c>
      <c r="DY215" s="252" t="str">
        <f t="shared" si="77"/>
        <v/>
      </c>
      <c r="DZ215" s="251" t="str">
        <f t="shared" si="78"/>
        <v/>
      </c>
      <c r="EA215" s="252" t="str">
        <f t="shared" si="79"/>
        <v/>
      </c>
      <c r="EB215" s="251" t="str">
        <f t="shared" si="80"/>
        <v/>
      </c>
      <c r="EC215" s="252" t="str">
        <f t="shared" si="81"/>
        <v/>
      </c>
    </row>
    <row r="216" spans="37:133">
      <c r="AK216" s="3">
        <v>0.14652777777777801</v>
      </c>
      <c r="AL216" s="3">
        <v>0.73263888888888895</v>
      </c>
      <c r="AM216" s="224">
        <v>0.14652777777777801</v>
      </c>
      <c r="AN216" s="224">
        <v>0.73263888888888895</v>
      </c>
      <c r="AO216" s="72"/>
      <c r="AR216" s="3">
        <v>0.20902777777777701</v>
      </c>
      <c r="AT216" s="3">
        <v>0.16736111111111199</v>
      </c>
      <c r="AU216" s="3">
        <v>0.14652777777777801</v>
      </c>
      <c r="AV216" s="72"/>
      <c r="AW216" s="72"/>
      <c r="BH216" s="2"/>
      <c r="BI216" s="250"/>
      <c r="BJ216" s="2"/>
      <c r="BK216" s="250"/>
      <c r="BL216" s="2"/>
      <c r="BM216" s="250"/>
      <c r="BN216" s="2"/>
      <c r="BO216" s="250"/>
      <c r="BP216" s="2"/>
      <c r="BQ216" s="250"/>
      <c r="BR216" s="2"/>
      <c r="BS216" s="250"/>
      <c r="BT216" s="2"/>
      <c r="BU216" s="250"/>
      <c r="BV216" s="2"/>
      <c r="BW216" s="250"/>
      <c r="BX216" s="2"/>
      <c r="BY216" s="250"/>
      <c r="BZ216" s="267"/>
      <c r="CA216" s="238"/>
      <c r="CB216" s="267" t="str">
        <f t="shared" si="64"/>
        <v/>
      </c>
      <c r="CC216" s="238" t="str">
        <f t="shared" si="65"/>
        <v/>
      </c>
      <c r="CD216" s="267"/>
      <c r="CE216" s="238"/>
      <c r="CF216" s="267"/>
      <c r="CG216" s="238"/>
      <c r="CH216" s="2"/>
      <c r="CI216" s="250"/>
      <c r="CJ216" s="267"/>
      <c r="CK216" s="238"/>
      <c r="CL216" s="2"/>
      <c r="CM216" s="250"/>
      <c r="CN216" s="251" t="str">
        <f t="shared" si="66"/>
        <v/>
      </c>
      <c r="CO216" s="252" t="str">
        <f t="shared" si="67"/>
        <v/>
      </c>
      <c r="CP216" s="2"/>
      <c r="CQ216" s="250"/>
      <c r="CR216" s="267"/>
      <c r="CS216" s="238"/>
      <c r="CT216" s="2"/>
      <c r="CU216" s="250"/>
      <c r="CV216" s="2"/>
      <c r="CW216" s="250"/>
      <c r="CX216" s="267"/>
      <c r="CY216" s="238"/>
      <c r="CZ216" s="267"/>
      <c r="DA216" s="238"/>
      <c r="DB216" s="2" t="str">
        <f t="shared" si="62"/>
        <v/>
      </c>
      <c r="DC216" s="250" t="str">
        <f t="shared" si="63"/>
        <v/>
      </c>
      <c r="DD216" s="267"/>
      <c r="DE216" s="238"/>
      <c r="DF216" s="2"/>
      <c r="DG216" s="250"/>
      <c r="DH216" s="2"/>
      <c r="DI216" s="250"/>
      <c r="DJ216" s="348"/>
      <c r="DK216" s="349"/>
      <c r="DL216" s="350"/>
      <c r="DM216" s="351"/>
      <c r="DN216" s="348"/>
      <c r="DO216" s="349"/>
      <c r="DP216" s="251" t="str">
        <f t="shared" si="68"/>
        <v/>
      </c>
      <c r="DQ216" s="252" t="str">
        <f t="shared" si="69"/>
        <v/>
      </c>
      <c r="DR216" s="251" t="str">
        <f t="shared" si="70"/>
        <v/>
      </c>
      <c r="DS216" s="252" t="str">
        <f t="shared" si="71"/>
        <v/>
      </c>
      <c r="DT216" s="251" t="str">
        <f t="shared" si="72"/>
        <v/>
      </c>
      <c r="DU216" s="252" t="str">
        <f t="shared" si="73"/>
        <v/>
      </c>
      <c r="DV216" s="251" t="str">
        <f t="shared" si="74"/>
        <v/>
      </c>
      <c r="DW216" s="252" t="str">
        <f t="shared" si="75"/>
        <v/>
      </c>
      <c r="DX216" s="251" t="str">
        <f t="shared" si="76"/>
        <v/>
      </c>
      <c r="DY216" s="252" t="str">
        <f t="shared" si="77"/>
        <v/>
      </c>
      <c r="DZ216" s="251" t="str">
        <f t="shared" si="78"/>
        <v/>
      </c>
      <c r="EA216" s="252" t="str">
        <f t="shared" si="79"/>
        <v/>
      </c>
      <c r="EB216" s="251" t="str">
        <f t="shared" si="80"/>
        <v/>
      </c>
      <c r="EC216" s="252" t="str">
        <f t="shared" si="81"/>
        <v/>
      </c>
    </row>
    <row r="217" spans="37:133">
      <c r="AK217" s="3">
        <v>0.147222222222222</v>
      </c>
      <c r="AL217" s="3">
        <v>0.73611111111111105</v>
      </c>
      <c r="AM217" s="224">
        <v>0.147222222222222</v>
      </c>
      <c r="AN217" s="224">
        <v>0.73611111111111105</v>
      </c>
      <c r="AO217" s="72"/>
      <c r="AR217" s="3">
        <v>0.209722222222222</v>
      </c>
      <c r="AT217" s="3">
        <v>0.16805555555555601</v>
      </c>
      <c r="AU217" s="3">
        <v>0.147222222222222</v>
      </c>
      <c r="AV217" s="72"/>
      <c r="AW217" s="72"/>
      <c r="BH217" s="2"/>
      <c r="BI217" s="250"/>
      <c r="BJ217" s="2"/>
      <c r="BK217" s="250"/>
      <c r="BL217" s="2"/>
      <c r="BM217" s="250"/>
      <c r="BN217" s="2"/>
      <c r="BO217" s="250"/>
      <c r="BP217" s="2"/>
      <c r="BQ217" s="250"/>
      <c r="BR217" s="2"/>
      <c r="BS217" s="250"/>
      <c r="BT217" s="2"/>
      <c r="BU217" s="250"/>
      <c r="BV217" s="2"/>
      <c r="BW217" s="250"/>
      <c r="BX217" s="2"/>
      <c r="BY217" s="250"/>
      <c r="BZ217" s="267"/>
      <c r="CA217" s="238"/>
      <c r="CB217" s="267" t="str">
        <f t="shared" si="64"/>
        <v/>
      </c>
      <c r="CC217" s="238" t="str">
        <f t="shared" si="65"/>
        <v/>
      </c>
      <c r="CD217" s="267"/>
      <c r="CE217" s="238"/>
      <c r="CF217" s="267"/>
      <c r="CG217" s="238"/>
      <c r="CH217" s="2"/>
      <c r="CI217" s="250"/>
      <c r="CJ217" s="267"/>
      <c r="CK217" s="238"/>
      <c r="CL217" s="2"/>
      <c r="CM217" s="250"/>
      <c r="CN217" s="251" t="str">
        <f t="shared" si="66"/>
        <v/>
      </c>
      <c r="CO217" s="252" t="str">
        <f t="shared" si="67"/>
        <v/>
      </c>
      <c r="CP217" s="2"/>
      <c r="CQ217" s="250"/>
      <c r="CR217" s="267"/>
      <c r="CS217" s="238"/>
      <c r="CT217" s="2"/>
      <c r="CU217" s="250"/>
      <c r="CV217" s="2"/>
      <c r="CW217" s="250"/>
      <c r="CX217" s="267"/>
      <c r="CY217" s="238"/>
      <c r="CZ217" s="267"/>
      <c r="DA217" s="238"/>
      <c r="DB217" s="2" t="str">
        <f t="shared" si="62"/>
        <v/>
      </c>
      <c r="DC217" s="250" t="str">
        <f t="shared" si="63"/>
        <v/>
      </c>
      <c r="DD217" s="267"/>
      <c r="DE217" s="238"/>
      <c r="DF217" s="2"/>
      <c r="DG217" s="250"/>
      <c r="DH217" s="2"/>
      <c r="DI217" s="250"/>
      <c r="DJ217" s="348"/>
      <c r="DK217" s="349"/>
      <c r="DL217" s="350"/>
      <c r="DM217" s="351"/>
      <c r="DN217" s="348"/>
      <c r="DO217" s="349"/>
      <c r="DP217" s="251" t="str">
        <f t="shared" si="68"/>
        <v/>
      </c>
      <c r="DQ217" s="252" t="str">
        <f t="shared" si="69"/>
        <v/>
      </c>
      <c r="DR217" s="251" t="str">
        <f t="shared" si="70"/>
        <v/>
      </c>
      <c r="DS217" s="252" t="str">
        <f t="shared" si="71"/>
        <v/>
      </c>
      <c r="DT217" s="251" t="str">
        <f t="shared" si="72"/>
        <v/>
      </c>
      <c r="DU217" s="252" t="str">
        <f t="shared" si="73"/>
        <v/>
      </c>
      <c r="DV217" s="251" t="str">
        <f t="shared" si="74"/>
        <v/>
      </c>
      <c r="DW217" s="252" t="str">
        <f t="shared" si="75"/>
        <v/>
      </c>
      <c r="DX217" s="251" t="str">
        <f t="shared" si="76"/>
        <v/>
      </c>
      <c r="DY217" s="252" t="str">
        <f t="shared" si="77"/>
        <v/>
      </c>
      <c r="DZ217" s="251" t="str">
        <f t="shared" si="78"/>
        <v/>
      </c>
      <c r="EA217" s="252" t="str">
        <f t="shared" si="79"/>
        <v/>
      </c>
      <c r="EB217" s="251" t="str">
        <f t="shared" si="80"/>
        <v/>
      </c>
      <c r="EC217" s="252" t="str">
        <f t="shared" si="81"/>
        <v/>
      </c>
    </row>
    <row r="218" spans="37:133">
      <c r="AK218" s="3">
        <v>0.147916666666667</v>
      </c>
      <c r="AL218" s="3">
        <v>0.73958333333333304</v>
      </c>
      <c r="AM218" s="224">
        <v>0.147916666666667</v>
      </c>
      <c r="AN218" s="224">
        <v>0.73958333333333304</v>
      </c>
      <c r="AO218" s="72"/>
      <c r="AR218" s="3">
        <v>0.210416666666666</v>
      </c>
      <c r="AT218" s="3">
        <v>0.16875000000000101</v>
      </c>
      <c r="AU218" s="3">
        <v>0.147916666666667</v>
      </c>
      <c r="AV218" s="72"/>
      <c r="AW218" s="72"/>
      <c r="BH218" s="2"/>
      <c r="BI218" s="250"/>
      <c r="BJ218" s="2"/>
      <c r="BK218" s="250"/>
      <c r="BL218" s="2"/>
      <c r="BM218" s="250"/>
      <c r="BN218" s="2"/>
      <c r="BO218" s="250"/>
      <c r="BP218" s="2"/>
      <c r="BQ218" s="250"/>
      <c r="BR218" s="2"/>
      <c r="BS218" s="250"/>
      <c r="BT218" s="2"/>
      <c r="BU218" s="250"/>
      <c r="BV218" s="2"/>
      <c r="BW218" s="250"/>
      <c r="BX218" s="2"/>
      <c r="BY218" s="250"/>
      <c r="BZ218" s="267"/>
      <c r="CA218" s="238"/>
      <c r="CB218" s="267" t="str">
        <f t="shared" si="64"/>
        <v/>
      </c>
      <c r="CC218" s="238" t="str">
        <f t="shared" si="65"/>
        <v/>
      </c>
      <c r="CD218" s="267"/>
      <c r="CE218" s="238"/>
      <c r="CF218" s="267"/>
      <c r="CG218" s="238"/>
      <c r="CH218" s="2"/>
      <c r="CI218" s="250"/>
      <c r="CJ218" s="267"/>
      <c r="CK218" s="238"/>
      <c r="CL218" s="2"/>
      <c r="CM218" s="250"/>
      <c r="CN218" s="251" t="str">
        <f t="shared" si="66"/>
        <v/>
      </c>
      <c r="CO218" s="252" t="str">
        <f t="shared" si="67"/>
        <v/>
      </c>
      <c r="CP218" s="2"/>
      <c r="CQ218" s="250"/>
      <c r="CR218" s="267"/>
      <c r="CS218" s="238"/>
      <c r="CT218" s="2"/>
      <c r="CU218" s="250"/>
      <c r="CV218" s="2"/>
      <c r="CW218" s="250"/>
      <c r="CX218" s="267"/>
      <c r="CY218" s="238"/>
      <c r="CZ218" s="267"/>
      <c r="DA218" s="238"/>
      <c r="DB218" s="2" t="str">
        <f t="shared" si="62"/>
        <v/>
      </c>
      <c r="DC218" s="250" t="str">
        <f t="shared" si="63"/>
        <v/>
      </c>
      <c r="DD218" s="267"/>
      <c r="DE218" s="238"/>
      <c r="DF218" s="2"/>
      <c r="DG218" s="250"/>
      <c r="DH218" s="2"/>
      <c r="DI218" s="250"/>
      <c r="DJ218" s="348"/>
      <c r="DK218" s="349"/>
      <c r="DL218" s="350"/>
      <c r="DM218" s="351"/>
      <c r="DN218" s="348"/>
      <c r="DO218" s="349"/>
      <c r="DP218" s="251" t="str">
        <f t="shared" si="68"/>
        <v/>
      </c>
      <c r="DQ218" s="252" t="str">
        <f t="shared" si="69"/>
        <v/>
      </c>
      <c r="DR218" s="251" t="str">
        <f t="shared" si="70"/>
        <v/>
      </c>
      <c r="DS218" s="252" t="str">
        <f t="shared" si="71"/>
        <v/>
      </c>
      <c r="DT218" s="251" t="str">
        <f t="shared" si="72"/>
        <v/>
      </c>
      <c r="DU218" s="252" t="str">
        <f t="shared" si="73"/>
        <v/>
      </c>
      <c r="DV218" s="251" t="str">
        <f t="shared" si="74"/>
        <v/>
      </c>
      <c r="DW218" s="252" t="str">
        <f t="shared" si="75"/>
        <v/>
      </c>
      <c r="DX218" s="251" t="str">
        <f t="shared" si="76"/>
        <v/>
      </c>
      <c r="DY218" s="252" t="str">
        <f t="shared" si="77"/>
        <v/>
      </c>
      <c r="DZ218" s="251" t="str">
        <f t="shared" si="78"/>
        <v/>
      </c>
      <c r="EA218" s="252" t="str">
        <f t="shared" si="79"/>
        <v/>
      </c>
      <c r="EB218" s="251" t="str">
        <f t="shared" si="80"/>
        <v/>
      </c>
      <c r="EC218" s="252" t="str">
        <f t="shared" si="81"/>
        <v/>
      </c>
    </row>
    <row r="219" spans="37:133">
      <c r="AK219" s="3">
        <v>0.148611111111111</v>
      </c>
      <c r="AL219" s="3">
        <v>0.74305555555555503</v>
      </c>
      <c r="AM219" s="224">
        <v>0.148611111111111</v>
      </c>
      <c r="AN219" s="224">
        <v>0.74305555555555503</v>
      </c>
      <c r="AO219" s="72"/>
      <c r="AR219" s="3">
        <v>0.211111111111111</v>
      </c>
      <c r="AT219" s="3">
        <v>0.16944444444444501</v>
      </c>
      <c r="AU219" s="3">
        <v>0.148611111111111</v>
      </c>
      <c r="AV219" s="72"/>
      <c r="AW219" s="72"/>
      <c r="BH219" s="2"/>
      <c r="BI219" s="250"/>
      <c r="BJ219" s="2"/>
      <c r="BK219" s="250"/>
      <c r="BL219" s="2"/>
      <c r="BM219" s="250"/>
      <c r="BN219" s="2"/>
      <c r="BO219" s="250"/>
      <c r="BP219" s="2"/>
      <c r="BQ219" s="250"/>
      <c r="BR219" s="2"/>
      <c r="BS219" s="250"/>
      <c r="BT219" s="2"/>
      <c r="BU219" s="250"/>
      <c r="BV219" s="2"/>
      <c r="BW219" s="250"/>
      <c r="BX219" s="2"/>
      <c r="BY219" s="250"/>
      <c r="BZ219" s="267"/>
      <c r="CA219" s="238"/>
      <c r="CB219" s="267" t="str">
        <f t="shared" si="64"/>
        <v/>
      </c>
      <c r="CC219" s="238" t="str">
        <f t="shared" si="65"/>
        <v/>
      </c>
      <c r="CD219" s="267"/>
      <c r="CE219" s="238"/>
      <c r="CF219" s="267"/>
      <c r="CG219" s="238"/>
      <c r="CH219" s="2"/>
      <c r="CI219" s="250"/>
      <c r="CJ219" s="267"/>
      <c r="CK219" s="238"/>
      <c r="CL219" s="2"/>
      <c r="CM219" s="250"/>
      <c r="CN219" s="251" t="str">
        <f t="shared" si="66"/>
        <v/>
      </c>
      <c r="CO219" s="252" t="str">
        <f t="shared" si="67"/>
        <v/>
      </c>
      <c r="CP219" s="2"/>
      <c r="CQ219" s="250"/>
      <c r="CR219" s="267"/>
      <c r="CS219" s="238"/>
      <c r="CT219" s="2"/>
      <c r="CU219" s="250"/>
      <c r="CV219" s="2"/>
      <c r="CW219" s="250"/>
      <c r="CX219" s="267"/>
      <c r="CY219" s="238"/>
      <c r="CZ219" s="267"/>
      <c r="DA219" s="238"/>
      <c r="DB219" s="2" t="str">
        <f t="shared" si="62"/>
        <v/>
      </c>
      <c r="DC219" s="250" t="str">
        <f t="shared" si="63"/>
        <v/>
      </c>
      <c r="DD219" s="267"/>
      <c r="DE219" s="238"/>
      <c r="DF219" s="2"/>
      <c r="DG219" s="250"/>
      <c r="DH219" s="2"/>
      <c r="DI219" s="250"/>
      <c r="DJ219" s="348"/>
      <c r="DK219" s="349"/>
      <c r="DL219" s="350"/>
      <c r="DM219" s="351"/>
      <c r="DN219" s="348"/>
      <c r="DO219" s="349"/>
      <c r="DP219" s="251" t="str">
        <f t="shared" si="68"/>
        <v/>
      </c>
      <c r="DQ219" s="252" t="str">
        <f t="shared" si="69"/>
        <v/>
      </c>
      <c r="DR219" s="251" t="str">
        <f t="shared" si="70"/>
        <v/>
      </c>
      <c r="DS219" s="252" t="str">
        <f t="shared" si="71"/>
        <v/>
      </c>
      <c r="DT219" s="251" t="str">
        <f t="shared" si="72"/>
        <v/>
      </c>
      <c r="DU219" s="252" t="str">
        <f t="shared" si="73"/>
        <v/>
      </c>
      <c r="DV219" s="251" t="str">
        <f t="shared" si="74"/>
        <v/>
      </c>
      <c r="DW219" s="252" t="str">
        <f t="shared" si="75"/>
        <v/>
      </c>
      <c r="DX219" s="251" t="str">
        <f t="shared" si="76"/>
        <v/>
      </c>
      <c r="DY219" s="252" t="str">
        <f t="shared" si="77"/>
        <v/>
      </c>
      <c r="DZ219" s="251" t="str">
        <f t="shared" si="78"/>
        <v/>
      </c>
      <c r="EA219" s="252" t="str">
        <f t="shared" si="79"/>
        <v/>
      </c>
      <c r="EB219" s="251" t="str">
        <f t="shared" si="80"/>
        <v/>
      </c>
      <c r="EC219" s="252" t="str">
        <f t="shared" si="81"/>
        <v/>
      </c>
    </row>
    <row r="220" spans="37:133">
      <c r="AK220" s="3">
        <v>0.149305555555556</v>
      </c>
      <c r="AL220" s="3">
        <v>0.74652777777777801</v>
      </c>
      <c r="AM220" s="224">
        <v>0.149305555555556</v>
      </c>
      <c r="AN220" s="224">
        <v>0.74652777777777801</v>
      </c>
      <c r="AO220" s="72"/>
      <c r="AR220" s="3">
        <v>0.211805555555555</v>
      </c>
      <c r="AT220" s="3">
        <v>0.17013888888889001</v>
      </c>
      <c r="AU220" s="3">
        <v>0.149305555555556</v>
      </c>
      <c r="AV220" s="72"/>
      <c r="AW220" s="72"/>
      <c r="BH220" s="2"/>
      <c r="BI220" s="250"/>
      <c r="BJ220" s="2"/>
      <c r="BK220" s="250"/>
      <c r="BL220" s="2"/>
      <c r="BM220" s="250"/>
      <c r="BN220" s="2"/>
      <c r="BO220" s="250"/>
      <c r="BP220" s="2"/>
      <c r="BQ220" s="250"/>
      <c r="BR220" s="2"/>
      <c r="BS220" s="250"/>
      <c r="BT220" s="2"/>
      <c r="BU220" s="250"/>
      <c r="BV220" s="2"/>
      <c r="BW220" s="250"/>
      <c r="BX220" s="2"/>
      <c r="BY220" s="250"/>
      <c r="BZ220" s="267"/>
      <c r="CA220" s="238"/>
      <c r="CB220" s="267" t="str">
        <f t="shared" si="64"/>
        <v/>
      </c>
      <c r="CC220" s="238" t="str">
        <f t="shared" si="65"/>
        <v/>
      </c>
      <c r="CD220" s="267"/>
      <c r="CE220" s="238"/>
      <c r="CF220" s="267"/>
      <c r="CG220" s="238"/>
      <c r="CH220" s="2"/>
      <c r="CI220" s="250"/>
      <c r="CJ220" s="267"/>
      <c r="CK220" s="238"/>
      <c r="CL220" s="2"/>
      <c r="CM220" s="250"/>
      <c r="CN220" s="251" t="str">
        <f t="shared" si="66"/>
        <v/>
      </c>
      <c r="CO220" s="252" t="str">
        <f t="shared" si="67"/>
        <v/>
      </c>
      <c r="CP220" s="2"/>
      <c r="CQ220" s="250"/>
      <c r="CR220" s="267"/>
      <c r="CS220" s="238"/>
      <c r="CT220" s="2"/>
      <c r="CU220" s="250"/>
      <c r="CV220" s="2"/>
      <c r="CW220" s="250"/>
      <c r="CX220" s="267"/>
      <c r="CY220" s="238"/>
      <c r="CZ220" s="267"/>
      <c r="DA220" s="238"/>
      <c r="DB220" s="2" t="str">
        <f t="shared" si="62"/>
        <v/>
      </c>
      <c r="DC220" s="250" t="str">
        <f t="shared" si="63"/>
        <v/>
      </c>
      <c r="DD220" s="267"/>
      <c r="DE220" s="238"/>
      <c r="DF220" s="2"/>
      <c r="DG220" s="250"/>
      <c r="DH220" s="2"/>
      <c r="DI220" s="250"/>
      <c r="DJ220" s="348"/>
      <c r="DK220" s="349"/>
      <c r="DL220" s="350"/>
      <c r="DM220" s="351"/>
      <c r="DN220" s="348"/>
      <c r="DO220" s="349"/>
      <c r="DP220" s="251" t="str">
        <f t="shared" si="68"/>
        <v/>
      </c>
      <c r="DQ220" s="252" t="str">
        <f t="shared" si="69"/>
        <v/>
      </c>
      <c r="DR220" s="251" t="str">
        <f t="shared" si="70"/>
        <v/>
      </c>
      <c r="DS220" s="252" t="str">
        <f t="shared" si="71"/>
        <v/>
      </c>
      <c r="DT220" s="251" t="str">
        <f t="shared" si="72"/>
        <v/>
      </c>
      <c r="DU220" s="252" t="str">
        <f t="shared" si="73"/>
        <v/>
      </c>
      <c r="DV220" s="251" t="str">
        <f t="shared" si="74"/>
        <v/>
      </c>
      <c r="DW220" s="252" t="str">
        <f t="shared" si="75"/>
        <v/>
      </c>
      <c r="DX220" s="251" t="str">
        <f t="shared" si="76"/>
        <v/>
      </c>
      <c r="DY220" s="252" t="str">
        <f t="shared" si="77"/>
        <v/>
      </c>
      <c r="DZ220" s="251" t="str">
        <f t="shared" si="78"/>
        <v/>
      </c>
      <c r="EA220" s="252" t="str">
        <f t="shared" si="79"/>
        <v/>
      </c>
      <c r="EB220" s="251" t="str">
        <f t="shared" si="80"/>
        <v/>
      </c>
      <c r="EC220" s="252" t="str">
        <f t="shared" si="81"/>
        <v/>
      </c>
    </row>
    <row r="221" spans="37:133">
      <c r="AK221" s="3">
        <v>0.15</v>
      </c>
      <c r="AL221" s="3">
        <v>0.75</v>
      </c>
      <c r="AM221" s="224">
        <v>0.15</v>
      </c>
      <c r="AN221" s="224">
        <v>0.75</v>
      </c>
      <c r="AO221" s="72"/>
      <c r="AR221" s="3">
        <v>0.212499999999999</v>
      </c>
      <c r="AT221" s="3">
        <v>0.170833333333334</v>
      </c>
      <c r="AU221" s="3">
        <v>0.15</v>
      </c>
      <c r="AV221" s="72"/>
      <c r="AW221" s="72"/>
      <c r="BH221" s="2"/>
      <c r="BI221" s="250"/>
      <c r="BJ221" s="2"/>
      <c r="BK221" s="250"/>
      <c r="BL221" s="2"/>
      <c r="BM221" s="250"/>
      <c r="BN221" s="2"/>
      <c r="BO221" s="250"/>
      <c r="BP221" s="2"/>
      <c r="BQ221" s="250"/>
      <c r="BR221" s="2"/>
      <c r="BS221" s="250"/>
      <c r="BT221" s="2"/>
      <c r="BU221" s="250"/>
      <c r="BV221" s="2"/>
      <c r="BW221" s="250"/>
      <c r="BX221" s="2"/>
      <c r="BY221" s="250"/>
      <c r="BZ221" s="267"/>
      <c r="CA221" s="238"/>
      <c r="CB221" s="267" t="str">
        <f t="shared" si="64"/>
        <v/>
      </c>
      <c r="CC221" s="238" t="str">
        <f t="shared" si="65"/>
        <v/>
      </c>
      <c r="CD221" s="267"/>
      <c r="CE221" s="238"/>
      <c r="CF221" s="267"/>
      <c r="CG221" s="238"/>
      <c r="CH221" s="2"/>
      <c r="CI221" s="250"/>
      <c r="CJ221" s="267"/>
      <c r="CK221" s="238"/>
      <c r="CL221" s="2"/>
      <c r="CM221" s="250"/>
      <c r="CN221" s="251" t="str">
        <f t="shared" si="66"/>
        <v/>
      </c>
      <c r="CO221" s="252" t="str">
        <f t="shared" si="67"/>
        <v/>
      </c>
      <c r="CP221" s="2"/>
      <c r="CQ221" s="250"/>
      <c r="CR221" s="267"/>
      <c r="CS221" s="238"/>
      <c r="CT221" s="2"/>
      <c r="CU221" s="250"/>
      <c r="CV221" s="2"/>
      <c r="CW221" s="250"/>
      <c r="CX221" s="267"/>
      <c r="CY221" s="238"/>
      <c r="CZ221" s="267"/>
      <c r="DA221" s="238"/>
      <c r="DB221" s="2" t="str">
        <f t="shared" si="62"/>
        <v/>
      </c>
      <c r="DC221" s="250" t="str">
        <f t="shared" si="63"/>
        <v/>
      </c>
      <c r="DD221" s="267"/>
      <c r="DE221" s="238"/>
      <c r="DF221" s="2"/>
      <c r="DG221" s="250"/>
      <c r="DH221" s="2"/>
      <c r="DI221" s="250"/>
      <c r="DJ221" s="348"/>
      <c r="DK221" s="349"/>
      <c r="DL221" s="350"/>
      <c r="DM221" s="351"/>
      <c r="DN221" s="348"/>
      <c r="DO221" s="349"/>
      <c r="DP221" s="251" t="str">
        <f t="shared" si="68"/>
        <v/>
      </c>
      <c r="DQ221" s="252" t="str">
        <f t="shared" si="69"/>
        <v/>
      </c>
      <c r="DR221" s="251" t="str">
        <f t="shared" si="70"/>
        <v/>
      </c>
      <c r="DS221" s="252" t="str">
        <f t="shared" si="71"/>
        <v/>
      </c>
      <c r="DT221" s="251" t="str">
        <f t="shared" si="72"/>
        <v/>
      </c>
      <c r="DU221" s="252" t="str">
        <f t="shared" si="73"/>
        <v/>
      </c>
      <c r="DV221" s="251" t="str">
        <f t="shared" si="74"/>
        <v/>
      </c>
      <c r="DW221" s="252" t="str">
        <f t="shared" si="75"/>
        <v/>
      </c>
      <c r="DX221" s="251" t="str">
        <f t="shared" si="76"/>
        <v/>
      </c>
      <c r="DY221" s="252" t="str">
        <f t="shared" si="77"/>
        <v/>
      </c>
      <c r="DZ221" s="251" t="str">
        <f t="shared" si="78"/>
        <v/>
      </c>
      <c r="EA221" s="252" t="str">
        <f t="shared" si="79"/>
        <v/>
      </c>
      <c r="EB221" s="251" t="str">
        <f t="shared" si="80"/>
        <v/>
      </c>
      <c r="EC221" s="252" t="str">
        <f t="shared" si="81"/>
        <v/>
      </c>
    </row>
    <row r="222" spans="37:133">
      <c r="AK222" s="3">
        <v>0.15069444444444399</v>
      </c>
      <c r="AL222" s="3">
        <v>0.75347222222222199</v>
      </c>
      <c r="AM222" s="224">
        <v>0.15069444444444399</v>
      </c>
      <c r="AN222" s="224">
        <v>0.75347222222222199</v>
      </c>
      <c r="AO222" s="72"/>
      <c r="AR222" s="3">
        <v>0.21319444444444399</v>
      </c>
      <c r="AT222" s="3">
        <v>0.171527777777778</v>
      </c>
      <c r="AU222" s="3">
        <v>0.15069444444444399</v>
      </c>
      <c r="AV222" s="72"/>
      <c r="AW222" s="72"/>
      <c r="BH222" s="2"/>
      <c r="BI222" s="250"/>
      <c r="BJ222" s="2"/>
      <c r="BK222" s="250"/>
      <c r="BL222" s="2"/>
      <c r="BM222" s="250"/>
      <c r="BN222" s="2"/>
      <c r="BO222" s="250"/>
      <c r="BP222" s="2"/>
      <c r="BQ222" s="250"/>
      <c r="BR222" s="2"/>
      <c r="BS222" s="250"/>
      <c r="BT222" s="2"/>
      <c r="BU222" s="250"/>
      <c r="BV222" s="2"/>
      <c r="BW222" s="250"/>
      <c r="BX222" s="2"/>
      <c r="BY222" s="250"/>
      <c r="BZ222" s="267"/>
      <c r="CA222" s="238"/>
      <c r="CB222" s="267" t="str">
        <f t="shared" si="64"/>
        <v/>
      </c>
      <c r="CC222" s="238" t="str">
        <f t="shared" si="65"/>
        <v/>
      </c>
      <c r="CD222" s="267"/>
      <c r="CE222" s="238"/>
      <c r="CF222" s="267"/>
      <c r="CG222" s="238"/>
      <c r="CH222" s="2"/>
      <c r="CI222" s="250"/>
      <c r="CJ222" s="267"/>
      <c r="CK222" s="238"/>
      <c r="CL222" s="2"/>
      <c r="CM222" s="250"/>
      <c r="CN222" s="251" t="str">
        <f t="shared" si="66"/>
        <v/>
      </c>
      <c r="CO222" s="252" t="str">
        <f t="shared" si="67"/>
        <v/>
      </c>
      <c r="CP222" s="2"/>
      <c r="CQ222" s="250"/>
      <c r="CR222" s="267"/>
      <c r="CS222" s="238"/>
      <c r="CT222" s="2"/>
      <c r="CU222" s="250"/>
      <c r="CV222" s="2"/>
      <c r="CW222" s="250"/>
      <c r="CX222" s="267"/>
      <c r="CY222" s="238"/>
      <c r="CZ222" s="267"/>
      <c r="DA222" s="238"/>
      <c r="DB222" s="2" t="str">
        <f t="shared" si="62"/>
        <v/>
      </c>
      <c r="DC222" s="250" t="str">
        <f t="shared" si="63"/>
        <v/>
      </c>
      <c r="DD222" s="267"/>
      <c r="DE222" s="238"/>
      <c r="DF222" s="2"/>
      <c r="DG222" s="250"/>
      <c r="DH222" s="2"/>
      <c r="DI222" s="250"/>
      <c r="DJ222" s="348"/>
      <c r="DK222" s="349"/>
      <c r="DL222" s="350"/>
      <c r="DM222" s="351"/>
      <c r="DN222" s="348"/>
      <c r="DO222" s="349"/>
      <c r="DP222" s="251" t="str">
        <f t="shared" si="68"/>
        <v/>
      </c>
      <c r="DQ222" s="252" t="str">
        <f t="shared" si="69"/>
        <v/>
      </c>
      <c r="DR222" s="251" t="str">
        <f t="shared" si="70"/>
        <v/>
      </c>
      <c r="DS222" s="252" t="str">
        <f t="shared" si="71"/>
        <v/>
      </c>
      <c r="DT222" s="251" t="str">
        <f t="shared" si="72"/>
        <v/>
      </c>
      <c r="DU222" s="252" t="str">
        <f t="shared" si="73"/>
        <v/>
      </c>
      <c r="DV222" s="251" t="str">
        <f t="shared" si="74"/>
        <v/>
      </c>
      <c r="DW222" s="252" t="str">
        <f t="shared" si="75"/>
        <v/>
      </c>
      <c r="DX222" s="251" t="str">
        <f t="shared" si="76"/>
        <v/>
      </c>
      <c r="DY222" s="252" t="str">
        <f t="shared" si="77"/>
        <v/>
      </c>
      <c r="DZ222" s="251" t="str">
        <f t="shared" si="78"/>
        <v/>
      </c>
      <c r="EA222" s="252" t="str">
        <f t="shared" si="79"/>
        <v/>
      </c>
      <c r="EB222" s="251" t="str">
        <f t="shared" si="80"/>
        <v/>
      </c>
      <c r="EC222" s="252" t="str">
        <f t="shared" si="81"/>
        <v/>
      </c>
    </row>
    <row r="223" spans="37:133">
      <c r="AK223" s="3">
        <v>0.15138888888888899</v>
      </c>
      <c r="AL223" s="3">
        <v>0.75694444444444398</v>
      </c>
      <c r="AM223" s="224">
        <v>0.15138888888888899</v>
      </c>
      <c r="AN223" s="224">
        <v>0.75694444444444398</v>
      </c>
      <c r="AO223" s="72"/>
      <c r="AR223" s="3">
        <v>0.21388888888888799</v>
      </c>
      <c r="AT223" s="3">
        <v>0.172222222222223</v>
      </c>
      <c r="AU223" s="3">
        <v>0.15138888888888899</v>
      </c>
      <c r="AV223" s="72"/>
      <c r="AW223" s="72"/>
      <c r="BH223" s="2"/>
      <c r="BI223" s="250"/>
      <c r="BJ223" s="2"/>
      <c r="BK223" s="250"/>
      <c r="BL223" s="2"/>
      <c r="BM223" s="250"/>
      <c r="BN223" s="2"/>
      <c r="BO223" s="250"/>
      <c r="BP223" s="2"/>
      <c r="BQ223" s="250"/>
      <c r="BR223" s="2"/>
      <c r="BS223" s="250"/>
      <c r="BT223" s="2"/>
      <c r="BU223" s="250"/>
      <c r="BV223" s="2"/>
      <c r="BW223" s="250"/>
      <c r="BX223" s="2"/>
      <c r="BY223" s="250"/>
      <c r="BZ223" s="267"/>
      <c r="CA223" s="238"/>
      <c r="CB223" s="267" t="str">
        <f t="shared" si="64"/>
        <v/>
      </c>
      <c r="CC223" s="238" t="str">
        <f t="shared" si="65"/>
        <v/>
      </c>
      <c r="CD223" s="267"/>
      <c r="CE223" s="238"/>
      <c r="CF223" s="267"/>
      <c r="CG223" s="238"/>
      <c r="CH223" s="2"/>
      <c r="CI223" s="250"/>
      <c r="CJ223" s="267"/>
      <c r="CK223" s="238"/>
      <c r="CL223" s="2"/>
      <c r="CM223" s="250"/>
      <c r="CN223" s="251" t="str">
        <f t="shared" si="66"/>
        <v/>
      </c>
      <c r="CO223" s="252" t="str">
        <f t="shared" si="67"/>
        <v/>
      </c>
      <c r="CP223" s="2"/>
      <c r="CQ223" s="250"/>
      <c r="CR223" s="267"/>
      <c r="CS223" s="238"/>
      <c r="CT223" s="2"/>
      <c r="CU223" s="250"/>
      <c r="CV223" s="2"/>
      <c r="CW223" s="250"/>
      <c r="CX223" s="267"/>
      <c r="CY223" s="238"/>
      <c r="CZ223" s="267"/>
      <c r="DA223" s="238"/>
      <c r="DB223" s="2" t="str">
        <f t="shared" si="62"/>
        <v/>
      </c>
      <c r="DC223" s="250" t="str">
        <f t="shared" si="63"/>
        <v/>
      </c>
      <c r="DD223" s="267"/>
      <c r="DE223" s="238"/>
      <c r="DF223" s="2"/>
      <c r="DG223" s="250"/>
      <c r="DH223" s="2"/>
      <c r="DI223" s="250"/>
      <c r="DJ223" s="348"/>
      <c r="DK223" s="349"/>
      <c r="DL223" s="350"/>
      <c r="DM223" s="351"/>
      <c r="DN223" s="348"/>
      <c r="DO223" s="349"/>
      <c r="DP223" s="251" t="str">
        <f t="shared" si="68"/>
        <v/>
      </c>
      <c r="DQ223" s="252" t="str">
        <f t="shared" si="69"/>
        <v/>
      </c>
      <c r="DR223" s="251" t="str">
        <f t="shared" si="70"/>
        <v/>
      </c>
      <c r="DS223" s="252" t="str">
        <f t="shared" si="71"/>
        <v/>
      </c>
      <c r="DT223" s="251" t="str">
        <f t="shared" si="72"/>
        <v/>
      </c>
      <c r="DU223" s="252" t="str">
        <f t="shared" si="73"/>
        <v/>
      </c>
      <c r="DV223" s="251" t="str">
        <f t="shared" si="74"/>
        <v/>
      </c>
      <c r="DW223" s="252" t="str">
        <f t="shared" si="75"/>
        <v/>
      </c>
      <c r="DX223" s="251" t="str">
        <f t="shared" si="76"/>
        <v/>
      </c>
      <c r="DY223" s="252" t="str">
        <f t="shared" si="77"/>
        <v/>
      </c>
      <c r="DZ223" s="251" t="str">
        <f t="shared" si="78"/>
        <v/>
      </c>
      <c r="EA223" s="252" t="str">
        <f t="shared" si="79"/>
        <v/>
      </c>
      <c r="EB223" s="251" t="str">
        <f t="shared" si="80"/>
        <v/>
      </c>
      <c r="EC223" s="252" t="str">
        <f t="shared" si="81"/>
        <v/>
      </c>
    </row>
    <row r="224" spans="37:133">
      <c r="AK224" s="3">
        <v>0.15208333333333299</v>
      </c>
      <c r="AL224" s="3">
        <v>0.76041666666666696</v>
      </c>
      <c r="AM224" s="224">
        <v>0.15208333333333299</v>
      </c>
      <c r="AN224" s="224">
        <v>0.76041666666666696</v>
      </c>
      <c r="AO224" s="72"/>
      <c r="AR224" s="3">
        <v>0.21458333333333299</v>
      </c>
      <c r="AT224" s="3">
        <v>0.172916666666667</v>
      </c>
      <c r="AU224" s="3">
        <v>0.15208333333333299</v>
      </c>
      <c r="AV224" s="72"/>
      <c r="AW224" s="72"/>
      <c r="BH224" s="2"/>
      <c r="BI224" s="250"/>
      <c r="BJ224" s="2"/>
      <c r="BK224" s="250"/>
      <c r="BL224" s="2"/>
      <c r="BM224" s="250"/>
      <c r="BN224" s="2"/>
      <c r="BO224" s="250"/>
      <c r="BP224" s="2"/>
      <c r="BQ224" s="250"/>
      <c r="BR224" s="2"/>
      <c r="BS224" s="250"/>
      <c r="BT224" s="2"/>
      <c r="BU224" s="250"/>
      <c r="BV224" s="2"/>
      <c r="BW224" s="250"/>
      <c r="BX224" s="2"/>
      <c r="BY224" s="250"/>
      <c r="BZ224" s="267"/>
      <c r="CA224" s="238"/>
      <c r="CB224" s="267" t="str">
        <f t="shared" si="64"/>
        <v/>
      </c>
      <c r="CC224" s="238" t="str">
        <f t="shared" si="65"/>
        <v/>
      </c>
      <c r="CD224" s="267"/>
      <c r="CE224" s="238"/>
      <c r="CF224" s="267"/>
      <c r="CG224" s="238"/>
      <c r="CH224" s="2"/>
      <c r="CI224" s="250"/>
      <c r="CJ224" s="267"/>
      <c r="CK224" s="238"/>
      <c r="CL224" s="2"/>
      <c r="CM224" s="250"/>
      <c r="CN224" s="251" t="str">
        <f t="shared" si="66"/>
        <v/>
      </c>
      <c r="CO224" s="252" t="str">
        <f t="shared" si="67"/>
        <v/>
      </c>
      <c r="CP224" s="2"/>
      <c r="CQ224" s="250"/>
      <c r="CR224" s="267"/>
      <c r="CS224" s="238"/>
      <c r="CT224" s="2"/>
      <c r="CU224" s="250"/>
      <c r="CV224" s="2"/>
      <c r="CW224" s="250"/>
      <c r="CX224" s="267"/>
      <c r="CY224" s="238"/>
      <c r="CZ224" s="267"/>
      <c r="DA224" s="238"/>
      <c r="DB224" s="2" t="str">
        <f t="shared" si="62"/>
        <v/>
      </c>
      <c r="DC224" s="250" t="str">
        <f t="shared" si="63"/>
        <v/>
      </c>
      <c r="DD224" s="267"/>
      <c r="DE224" s="238"/>
      <c r="DF224" s="2"/>
      <c r="DG224" s="250"/>
      <c r="DH224" s="2"/>
      <c r="DI224" s="250"/>
      <c r="DJ224" s="348"/>
      <c r="DK224" s="349"/>
      <c r="DL224" s="350"/>
      <c r="DM224" s="351"/>
      <c r="DN224" s="348"/>
      <c r="DO224" s="349"/>
      <c r="DP224" s="251" t="str">
        <f t="shared" si="68"/>
        <v/>
      </c>
      <c r="DQ224" s="252" t="str">
        <f t="shared" si="69"/>
        <v/>
      </c>
      <c r="DR224" s="251" t="str">
        <f t="shared" si="70"/>
        <v/>
      </c>
      <c r="DS224" s="252" t="str">
        <f t="shared" si="71"/>
        <v/>
      </c>
      <c r="DT224" s="251" t="str">
        <f t="shared" si="72"/>
        <v/>
      </c>
      <c r="DU224" s="252" t="str">
        <f t="shared" si="73"/>
        <v/>
      </c>
      <c r="DV224" s="251" t="str">
        <f t="shared" si="74"/>
        <v/>
      </c>
      <c r="DW224" s="252" t="str">
        <f t="shared" si="75"/>
        <v/>
      </c>
      <c r="DX224" s="251" t="str">
        <f t="shared" si="76"/>
        <v/>
      </c>
      <c r="DY224" s="252" t="str">
        <f t="shared" si="77"/>
        <v/>
      </c>
      <c r="DZ224" s="251" t="str">
        <f t="shared" si="78"/>
        <v/>
      </c>
      <c r="EA224" s="252" t="str">
        <f t="shared" si="79"/>
        <v/>
      </c>
      <c r="EB224" s="251" t="str">
        <f t="shared" si="80"/>
        <v/>
      </c>
      <c r="EC224" s="252" t="str">
        <f t="shared" si="81"/>
        <v/>
      </c>
    </row>
    <row r="225" spans="37:133">
      <c r="AK225" s="3">
        <v>0.15277777777777801</v>
      </c>
      <c r="AL225" s="3">
        <v>0.76388888888888895</v>
      </c>
      <c r="AM225" s="224">
        <v>0.15277777777777801</v>
      </c>
      <c r="AN225" s="224">
        <v>0.76388888888888895</v>
      </c>
      <c r="AO225" s="72"/>
      <c r="AR225" s="3">
        <v>0.21527777777777701</v>
      </c>
      <c r="AT225" s="3">
        <v>0.17361111111111199</v>
      </c>
      <c r="AU225" s="3">
        <v>0.15277777777777801</v>
      </c>
      <c r="AV225" s="72"/>
      <c r="AW225" s="72"/>
      <c r="BH225" s="2"/>
      <c r="BI225" s="250"/>
      <c r="BJ225" s="2"/>
      <c r="BK225" s="250"/>
      <c r="BL225" s="2"/>
      <c r="BM225" s="250"/>
      <c r="BN225" s="2"/>
      <c r="BO225" s="250"/>
      <c r="BP225" s="2"/>
      <c r="BQ225" s="250"/>
      <c r="BR225" s="2"/>
      <c r="BS225" s="250"/>
      <c r="BT225" s="2"/>
      <c r="BU225" s="250"/>
      <c r="BV225" s="2"/>
      <c r="BW225" s="250"/>
      <c r="BX225" s="2"/>
      <c r="BY225" s="250"/>
      <c r="BZ225" s="267"/>
      <c r="CA225" s="238"/>
      <c r="CB225" s="267" t="str">
        <f t="shared" si="64"/>
        <v/>
      </c>
      <c r="CC225" s="238" t="str">
        <f t="shared" si="65"/>
        <v/>
      </c>
      <c r="CD225" s="267"/>
      <c r="CE225" s="238"/>
      <c r="CF225" s="267"/>
      <c r="CG225" s="238"/>
      <c r="CH225" s="2"/>
      <c r="CI225" s="250"/>
      <c r="CJ225" s="267"/>
      <c r="CK225" s="238"/>
      <c r="CL225" s="2"/>
      <c r="CM225" s="250"/>
      <c r="CN225" s="251" t="str">
        <f t="shared" si="66"/>
        <v/>
      </c>
      <c r="CO225" s="252" t="str">
        <f t="shared" si="67"/>
        <v/>
      </c>
      <c r="CP225" s="2"/>
      <c r="CQ225" s="250"/>
      <c r="CR225" s="267"/>
      <c r="CS225" s="238"/>
      <c r="CT225" s="2"/>
      <c r="CU225" s="250"/>
      <c r="CV225" s="2"/>
      <c r="CW225" s="250"/>
      <c r="CX225" s="267"/>
      <c r="CY225" s="238"/>
      <c r="CZ225" s="267"/>
      <c r="DA225" s="238"/>
      <c r="DB225" s="2" t="str">
        <f t="shared" si="62"/>
        <v/>
      </c>
      <c r="DC225" s="250" t="str">
        <f t="shared" si="63"/>
        <v/>
      </c>
      <c r="DD225" s="267"/>
      <c r="DE225" s="238"/>
      <c r="DF225" s="2"/>
      <c r="DG225" s="250"/>
      <c r="DH225" s="2"/>
      <c r="DI225" s="250"/>
      <c r="DJ225" s="348"/>
      <c r="DK225" s="349"/>
      <c r="DL225" s="350"/>
      <c r="DM225" s="351"/>
      <c r="DN225" s="348"/>
      <c r="DO225" s="349"/>
      <c r="DP225" s="251" t="str">
        <f t="shared" si="68"/>
        <v/>
      </c>
      <c r="DQ225" s="252" t="str">
        <f t="shared" si="69"/>
        <v/>
      </c>
      <c r="DR225" s="251" t="str">
        <f t="shared" si="70"/>
        <v/>
      </c>
      <c r="DS225" s="252" t="str">
        <f t="shared" si="71"/>
        <v/>
      </c>
      <c r="DT225" s="251" t="str">
        <f t="shared" si="72"/>
        <v/>
      </c>
      <c r="DU225" s="252" t="str">
        <f t="shared" si="73"/>
        <v/>
      </c>
      <c r="DV225" s="251" t="str">
        <f t="shared" si="74"/>
        <v/>
      </c>
      <c r="DW225" s="252" t="str">
        <f t="shared" si="75"/>
        <v/>
      </c>
      <c r="DX225" s="251" t="str">
        <f t="shared" si="76"/>
        <v/>
      </c>
      <c r="DY225" s="252" t="str">
        <f t="shared" si="77"/>
        <v/>
      </c>
      <c r="DZ225" s="251" t="str">
        <f t="shared" si="78"/>
        <v/>
      </c>
      <c r="EA225" s="252" t="str">
        <f t="shared" si="79"/>
        <v/>
      </c>
      <c r="EB225" s="251" t="str">
        <f t="shared" si="80"/>
        <v/>
      </c>
      <c r="EC225" s="252" t="str">
        <f t="shared" si="81"/>
        <v/>
      </c>
    </row>
    <row r="226" spans="37:133">
      <c r="AK226" s="3">
        <v>0.15347222222222201</v>
      </c>
      <c r="AL226" s="3">
        <v>0.76736111111111105</v>
      </c>
      <c r="AM226" s="224">
        <v>0.15347222222222201</v>
      </c>
      <c r="AN226" s="224">
        <v>0.76736111111111105</v>
      </c>
      <c r="AO226" s="72"/>
      <c r="AR226" s="3">
        <v>0.21597222222222201</v>
      </c>
      <c r="AT226" s="3">
        <v>0.17430555555555599</v>
      </c>
      <c r="AU226" s="3">
        <v>0.15347222222222201</v>
      </c>
      <c r="AV226" s="72"/>
      <c r="AW226" s="72"/>
      <c r="BH226" s="2"/>
      <c r="BI226" s="250"/>
      <c r="BJ226" s="2"/>
      <c r="BK226" s="250"/>
      <c r="BL226" s="2"/>
      <c r="BM226" s="250"/>
      <c r="BN226" s="2"/>
      <c r="BO226" s="250"/>
      <c r="BP226" s="2"/>
      <c r="BQ226" s="250"/>
      <c r="BR226" s="2"/>
      <c r="BS226" s="250"/>
      <c r="BT226" s="2"/>
      <c r="BU226" s="250"/>
      <c r="BV226" s="2"/>
      <c r="BW226" s="250"/>
      <c r="BX226" s="2"/>
      <c r="BY226" s="250"/>
      <c r="BZ226" s="267"/>
      <c r="CA226" s="238"/>
      <c r="CB226" s="267" t="str">
        <f t="shared" si="64"/>
        <v/>
      </c>
      <c r="CC226" s="238" t="str">
        <f t="shared" si="65"/>
        <v/>
      </c>
      <c r="CD226" s="267"/>
      <c r="CE226" s="238"/>
      <c r="CF226" s="267"/>
      <c r="CG226" s="238"/>
      <c r="CH226" s="2"/>
      <c r="CI226" s="250"/>
      <c r="CJ226" s="267"/>
      <c r="CK226" s="238"/>
      <c r="CL226" s="2"/>
      <c r="CM226" s="250"/>
      <c r="CN226" s="251" t="str">
        <f t="shared" si="66"/>
        <v/>
      </c>
      <c r="CO226" s="252" t="str">
        <f t="shared" si="67"/>
        <v/>
      </c>
      <c r="CP226" s="2"/>
      <c r="CQ226" s="250"/>
      <c r="CR226" s="267"/>
      <c r="CS226" s="238"/>
      <c r="CT226" s="2"/>
      <c r="CU226" s="250"/>
      <c r="CV226" s="2"/>
      <c r="CW226" s="250"/>
      <c r="CX226" s="267"/>
      <c r="CY226" s="238"/>
      <c r="CZ226" s="267"/>
      <c r="DA226" s="238"/>
      <c r="DB226" s="2" t="str">
        <f t="shared" si="62"/>
        <v/>
      </c>
      <c r="DC226" s="250" t="str">
        <f t="shared" si="63"/>
        <v/>
      </c>
      <c r="DD226" s="267"/>
      <c r="DE226" s="238"/>
      <c r="DF226" s="2"/>
      <c r="DG226" s="250"/>
      <c r="DH226" s="2"/>
      <c r="DI226" s="250"/>
      <c r="DJ226" s="348"/>
      <c r="DK226" s="349"/>
      <c r="DL226" s="350"/>
      <c r="DM226" s="351"/>
      <c r="DN226" s="348"/>
      <c r="DO226" s="349"/>
      <c r="DP226" s="251" t="str">
        <f t="shared" si="68"/>
        <v/>
      </c>
      <c r="DQ226" s="252" t="str">
        <f t="shared" si="69"/>
        <v/>
      </c>
      <c r="DR226" s="251" t="str">
        <f t="shared" si="70"/>
        <v/>
      </c>
      <c r="DS226" s="252" t="str">
        <f t="shared" si="71"/>
        <v/>
      </c>
      <c r="DT226" s="251" t="str">
        <f t="shared" si="72"/>
        <v/>
      </c>
      <c r="DU226" s="252" t="str">
        <f t="shared" si="73"/>
        <v/>
      </c>
      <c r="DV226" s="251" t="str">
        <f t="shared" si="74"/>
        <v/>
      </c>
      <c r="DW226" s="252" t="str">
        <f t="shared" si="75"/>
        <v/>
      </c>
      <c r="DX226" s="251" t="str">
        <f t="shared" si="76"/>
        <v/>
      </c>
      <c r="DY226" s="252" t="str">
        <f t="shared" si="77"/>
        <v/>
      </c>
      <c r="DZ226" s="251" t="str">
        <f t="shared" si="78"/>
        <v/>
      </c>
      <c r="EA226" s="252" t="str">
        <f t="shared" si="79"/>
        <v/>
      </c>
      <c r="EB226" s="251" t="str">
        <f t="shared" si="80"/>
        <v/>
      </c>
      <c r="EC226" s="252" t="str">
        <f t="shared" si="81"/>
        <v/>
      </c>
    </row>
    <row r="227" spans="37:133">
      <c r="AK227" s="3">
        <v>0.15416666666666701</v>
      </c>
      <c r="AL227" s="3">
        <v>0.77083333333333304</v>
      </c>
      <c r="AM227" s="224">
        <v>0.15416666666666701</v>
      </c>
      <c r="AN227" s="224">
        <v>0.77083333333333304</v>
      </c>
      <c r="AO227" s="72"/>
      <c r="AR227" s="3">
        <v>0.21666666666666601</v>
      </c>
      <c r="AT227" s="3">
        <v>0.17500000000000099</v>
      </c>
      <c r="AU227" s="3">
        <v>0.15416666666666701</v>
      </c>
      <c r="AV227" s="72"/>
      <c r="AW227" s="72"/>
      <c r="BH227" s="2"/>
      <c r="BI227" s="250"/>
      <c r="BJ227" s="2"/>
      <c r="BK227" s="250"/>
      <c r="BL227" s="2"/>
      <c r="BM227" s="250"/>
      <c r="BN227" s="2"/>
      <c r="BO227" s="250"/>
      <c r="BP227" s="2"/>
      <c r="BQ227" s="250"/>
      <c r="BR227" s="2"/>
      <c r="BS227" s="250"/>
      <c r="BT227" s="2"/>
      <c r="BU227" s="250"/>
      <c r="BV227" s="2"/>
      <c r="BW227" s="250"/>
      <c r="BX227" s="2"/>
      <c r="BY227" s="250"/>
      <c r="BZ227" s="267"/>
      <c r="CA227" s="238"/>
      <c r="CB227" s="267" t="str">
        <f t="shared" si="64"/>
        <v/>
      </c>
      <c r="CC227" s="238" t="str">
        <f t="shared" si="65"/>
        <v/>
      </c>
      <c r="CD227" s="267"/>
      <c r="CE227" s="238"/>
      <c r="CF227" s="267"/>
      <c r="CG227" s="238"/>
      <c r="CH227" s="2"/>
      <c r="CI227" s="250"/>
      <c r="CJ227" s="267"/>
      <c r="CK227" s="238"/>
      <c r="CL227" s="2"/>
      <c r="CM227" s="250"/>
      <c r="CN227" s="251" t="str">
        <f t="shared" si="66"/>
        <v/>
      </c>
      <c r="CO227" s="252" t="str">
        <f t="shared" si="67"/>
        <v/>
      </c>
      <c r="CP227" s="2"/>
      <c r="CQ227" s="250"/>
      <c r="CR227" s="267"/>
      <c r="CS227" s="238"/>
      <c r="CT227" s="2"/>
      <c r="CU227" s="250"/>
      <c r="CV227" s="2"/>
      <c r="CW227" s="250"/>
      <c r="CX227" s="267"/>
      <c r="CY227" s="238"/>
      <c r="CZ227" s="267"/>
      <c r="DA227" s="238"/>
      <c r="DB227" s="2" t="str">
        <f t="shared" si="62"/>
        <v/>
      </c>
      <c r="DC227" s="250" t="str">
        <f t="shared" si="63"/>
        <v/>
      </c>
      <c r="DD227" s="267"/>
      <c r="DE227" s="238"/>
      <c r="DF227" s="2"/>
      <c r="DG227" s="250"/>
      <c r="DH227" s="2"/>
      <c r="DI227" s="250"/>
      <c r="DJ227" s="348"/>
      <c r="DK227" s="349"/>
      <c r="DL227" s="350"/>
      <c r="DM227" s="351"/>
      <c r="DN227" s="348"/>
      <c r="DO227" s="349"/>
      <c r="DP227" s="251" t="str">
        <f t="shared" si="68"/>
        <v/>
      </c>
      <c r="DQ227" s="252" t="str">
        <f t="shared" si="69"/>
        <v/>
      </c>
      <c r="DR227" s="251" t="str">
        <f t="shared" si="70"/>
        <v/>
      </c>
      <c r="DS227" s="252" t="str">
        <f t="shared" si="71"/>
        <v/>
      </c>
      <c r="DT227" s="251" t="str">
        <f t="shared" si="72"/>
        <v/>
      </c>
      <c r="DU227" s="252" t="str">
        <f t="shared" si="73"/>
        <v/>
      </c>
      <c r="DV227" s="251" t="str">
        <f t="shared" si="74"/>
        <v/>
      </c>
      <c r="DW227" s="252" t="str">
        <f t="shared" si="75"/>
        <v/>
      </c>
      <c r="DX227" s="251" t="str">
        <f t="shared" si="76"/>
        <v/>
      </c>
      <c r="DY227" s="252" t="str">
        <f t="shared" si="77"/>
        <v/>
      </c>
      <c r="DZ227" s="251" t="str">
        <f t="shared" si="78"/>
        <v/>
      </c>
      <c r="EA227" s="252" t="str">
        <f t="shared" si="79"/>
        <v/>
      </c>
      <c r="EB227" s="251" t="str">
        <f t="shared" si="80"/>
        <v/>
      </c>
      <c r="EC227" s="252" t="str">
        <f t="shared" si="81"/>
        <v/>
      </c>
    </row>
    <row r="228" spans="37:133">
      <c r="AK228" s="3">
        <v>0.15486111111111101</v>
      </c>
      <c r="AL228" s="3">
        <v>0.77430555555555503</v>
      </c>
      <c r="AM228" s="224">
        <v>0.15486111111111101</v>
      </c>
      <c r="AN228" s="224">
        <v>0.77430555555555503</v>
      </c>
      <c r="AO228" s="72"/>
      <c r="AR228" s="3">
        <v>0.21736111111111101</v>
      </c>
      <c r="AT228" s="3">
        <v>0.17569444444444501</v>
      </c>
      <c r="AU228" s="3">
        <v>0.15486111111111101</v>
      </c>
      <c r="AV228" s="72"/>
      <c r="AW228" s="72"/>
      <c r="BH228" s="2"/>
      <c r="BI228" s="250"/>
      <c r="BJ228" s="2"/>
      <c r="BK228" s="250"/>
      <c r="BL228" s="2"/>
      <c r="BM228" s="250"/>
      <c r="BN228" s="2"/>
      <c r="BO228" s="250"/>
      <c r="BP228" s="2"/>
      <c r="BQ228" s="250"/>
      <c r="BR228" s="2"/>
      <c r="BS228" s="250"/>
      <c r="BT228" s="2"/>
      <c r="BU228" s="250"/>
      <c r="BV228" s="2"/>
      <c r="BW228" s="250"/>
      <c r="BX228" s="2"/>
      <c r="BY228" s="250"/>
      <c r="BZ228" s="267"/>
      <c r="CA228" s="238"/>
      <c r="CB228" s="267" t="str">
        <f t="shared" si="64"/>
        <v/>
      </c>
      <c r="CC228" s="238" t="str">
        <f t="shared" si="65"/>
        <v/>
      </c>
      <c r="CD228" s="267"/>
      <c r="CE228" s="238"/>
      <c r="CF228" s="267"/>
      <c r="CG228" s="238"/>
      <c r="CH228" s="2"/>
      <c r="CI228" s="250"/>
      <c r="CJ228" s="267"/>
      <c r="CK228" s="238"/>
      <c r="CL228" s="2"/>
      <c r="CM228" s="250"/>
      <c r="CN228" s="251" t="str">
        <f t="shared" si="66"/>
        <v/>
      </c>
      <c r="CO228" s="252" t="str">
        <f t="shared" si="67"/>
        <v/>
      </c>
      <c r="CP228" s="2"/>
      <c r="CQ228" s="250"/>
      <c r="CR228" s="267"/>
      <c r="CS228" s="238"/>
      <c r="CT228" s="2"/>
      <c r="CU228" s="250"/>
      <c r="CV228" s="2"/>
      <c r="CW228" s="250"/>
      <c r="CX228" s="267"/>
      <c r="CY228" s="238"/>
      <c r="CZ228" s="267"/>
      <c r="DA228" s="238"/>
      <c r="DB228" s="2" t="str">
        <f t="shared" si="62"/>
        <v/>
      </c>
      <c r="DC228" s="250" t="str">
        <f t="shared" si="63"/>
        <v/>
      </c>
      <c r="DD228" s="267"/>
      <c r="DE228" s="238"/>
      <c r="DF228" s="2"/>
      <c r="DG228" s="250"/>
      <c r="DH228" s="2"/>
      <c r="DI228" s="250"/>
      <c r="DJ228" s="348"/>
      <c r="DK228" s="349"/>
      <c r="DL228" s="350"/>
      <c r="DM228" s="351"/>
      <c r="DN228" s="348"/>
      <c r="DO228" s="349"/>
      <c r="DP228" s="251" t="str">
        <f t="shared" si="68"/>
        <v/>
      </c>
      <c r="DQ228" s="252" t="str">
        <f t="shared" si="69"/>
        <v/>
      </c>
      <c r="DR228" s="251" t="str">
        <f t="shared" si="70"/>
        <v/>
      </c>
      <c r="DS228" s="252" t="str">
        <f t="shared" si="71"/>
        <v/>
      </c>
      <c r="DT228" s="251" t="str">
        <f t="shared" si="72"/>
        <v/>
      </c>
      <c r="DU228" s="252" t="str">
        <f t="shared" si="73"/>
        <v/>
      </c>
      <c r="DV228" s="251" t="str">
        <f t="shared" si="74"/>
        <v/>
      </c>
      <c r="DW228" s="252" t="str">
        <f t="shared" si="75"/>
        <v/>
      </c>
      <c r="DX228" s="251" t="str">
        <f t="shared" si="76"/>
        <v/>
      </c>
      <c r="DY228" s="252" t="str">
        <f t="shared" si="77"/>
        <v/>
      </c>
      <c r="DZ228" s="251" t="str">
        <f t="shared" si="78"/>
        <v/>
      </c>
      <c r="EA228" s="252" t="str">
        <f t="shared" si="79"/>
        <v/>
      </c>
      <c r="EB228" s="251" t="str">
        <f t="shared" si="80"/>
        <v/>
      </c>
      <c r="EC228" s="252" t="str">
        <f t="shared" si="81"/>
        <v/>
      </c>
    </row>
    <row r="229" spans="37:133">
      <c r="AK229" s="3">
        <v>0.155555555555556</v>
      </c>
      <c r="AL229" s="3">
        <v>0.77777777777777801</v>
      </c>
      <c r="AM229" s="224">
        <v>0.155555555555556</v>
      </c>
      <c r="AN229" s="224">
        <v>0.77777777777777801</v>
      </c>
      <c r="AO229" s="72"/>
      <c r="AR229" s="3">
        <v>0.218055555555555</v>
      </c>
      <c r="AT229" s="3">
        <v>0.17638888888889001</v>
      </c>
      <c r="AU229" s="3">
        <v>0.155555555555556</v>
      </c>
      <c r="AV229" s="72"/>
      <c r="AW229" s="72"/>
      <c r="BH229" s="2"/>
      <c r="BI229" s="250"/>
      <c r="BJ229" s="2"/>
      <c r="BK229" s="250"/>
      <c r="BL229" s="2"/>
      <c r="BM229" s="250"/>
      <c r="BN229" s="2"/>
      <c r="BO229" s="250"/>
      <c r="BP229" s="2"/>
      <c r="BQ229" s="250"/>
      <c r="BR229" s="2"/>
      <c r="BS229" s="250"/>
      <c r="BT229" s="2"/>
      <c r="BU229" s="250"/>
      <c r="BV229" s="2"/>
      <c r="BW229" s="250"/>
      <c r="BX229" s="2"/>
      <c r="BY229" s="250"/>
      <c r="BZ229" s="267"/>
      <c r="CA229" s="238"/>
      <c r="CB229" s="267" t="str">
        <f t="shared" si="64"/>
        <v/>
      </c>
      <c r="CC229" s="238" t="str">
        <f t="shared" si="65"/>
        <v/>
      </c>
      <c r="CD229" s="267"/>
      <c r="CE229" s="238"/>
      <c r="CF229" s="267"/>
      <c r="CG229" s="238"/>
      <c r="CH229" s="2"/>
      <c r="CI229" s="250"/>
      <c r="CJ229" s="267"/>
      <c r="CK229" s="238"/>
      <c r="CL229" s="2"/>
      <c r="CM229" s="250"/>
      <c r="CN229" s="251" t="str">
        <f t="shared" si="66"/>
        <v/>
      </c>
      <c r="CO229" s="252" t="str">
        <f t="shared" si="67"/>
        <v/>
      </c>
      <c r="CP229" s="2"/>
      <c r="CQ229" s="250"/>
      <c r="CR229" s="267"/>
      <c r="CS229" s="238"/>
      <c r="CT229" s="2"/>
      <c r="CU229" s="250"/>
      <c r="CV229" s="2"/>
      <c r="CW229" s="250"/>
      <c r="CX229" s="267"/>
      <c r="CY229" s="238"/>
      <c r="CZ229" s="267"/>
      <c r="DA229" s="238"/>
      <c r="DB229" s="2" t="str">
        <f t="shared" si="62"/>
        <v/>
      </c>
      <c r="DC229" s="250" t="str">
        <f t="shared" si="63"/>
        <v/>
      </c>
      <c r="DD229" s="267"/>
      <c r="DE229" s="238"/>
      <c r="DF229" s="2"/>
      <c r="DG229" s="250"/>
      <c r="DH229" s="2"/>
      <c r="DI229" s="250"/>
      <c r="DJ229" s="348"/>
      <c r="DK229" s="349"/>
      <c r="DL229" s="350"/>
      <c r="DM229" s="351"/>
      <c r="DN229" s="348"/>
      <c r="DO229" s="349"/>
      <c r="DP229" s="251" t="str">
        <f t="shared" si="68"/>
        <v/>
      </c>
      <c r="DQ229" s="252" t="str">
        <f t="shared" si="69"/>
        <v/>
      </c>
      <c r="DR229" s="251" t="str">
        <f t="shared" si="70"/>
        <v/>
      </c>
      <c r="DS229" s="252" t="str">
        <f t="shared" si="71"/>
        <v/>
      </c>
      <c r="DT229" s="251" t="str">
        <f t="shared" si="72"/>
        <v/>
      </c>
      <c r="DU229" s="252" t="str">
        <f t="shared" si="73"/>
        <v/>
      </c>
      <c r="DV229" s="251" t="str">
        <f t="shared" si="74"/>
        <v/>
      </c>
      <c r="DW229" s="252" t="str">
        <f t="shared" si="75"/>
        <v/>
      </c>
      <c r="DX229" s="251" t="str">
        <f t="shared" si="76"/>
        <v/>
      </c>
      <c r="DY229" s="252" t="str">
        <f t="shared" si="77"/>
        <v/>
      </c>
      <c r="DZ229" s="251" t="str">
        <f t="shared" si="78"/>
        <v/>
      </c>
      <c r="EA229" s="252" t="str">
        <f t="shared" si="79"/>
        <v/>
      </c>
      <c r="EB229" s="251" t="str">
        <f t="shared" si="80"/>
        <v/>
      </c>
      <c r="EC229" s="252" t="str">
        <f t="shared" si="81"/>
        <v/>
      </c>
    </row>
    <row r="230" spans="37:133">
      <c r="AK230" s="3">
        <v>0.15625</v>
      </c>
      <c r="AL230" s="3">
        <v>0.78125</v>
      </c>
      <c r="AM230" s="224">
        <v>0.15625</v>
      </c>
      <c r="AN230" s="224">
        <v>0.78125</v>
      </c>
      <c r="AO230" s="72"/>
      <c r="AR230" s="3">
        <v>0.218749999999999</v>
      </c>
      <c r="AT230" s="3">
        <v>0.17708333333333401</v>
      </c>
      <c r="AU230" s="3">
        <v>0.15625</v>
      </c>
      <c r="AV230" s="72"/>
      <c r="AW230" s="72"/>
      <c r="BH230" s="2"/>
      <c r="BI230" s="250"/>
      <c r="BJ230" s="2"/>
      <c r="BK230" s="250"/>
      <c r="BL230" s="2"/>
      <c r="BM230" s="250"/>
      <c r="BN230" s="2"/>
      <c r="BO230" s="250"/>
      <c r="BP230" s="2"/>
      <c r="BQ230" s="250"/>
      <c r="BR230" s="2"/>
      <c r="BS230" s="250"/>
      <c r="BT230" s="2"/>
      <c r="BU230" s="250"/>
      <c r="BV230" s="2"/>
      <c r="BW230" s="250"/>
      <c r="BX230" s="2"/>
      <c r="BY230" s="250"/>
      <c r="BZ230" s="267"/>
      <c r="CA230" s="238"/>
      <c r="CB230" s="267" t="str">
        <f t="shared" si="64"/>
        <v/>
      </c>
      <c r="CC230" s="238" t="str">
        <f t="shared" si="65"/>
        <v/>
      </c>
      <c r="CD230" s="267"/>
      <c r="CE230" s="238"/>
      <c r="CF230" s="267"/>
      <c r="CG230" s="238"/>
      <c r="CH230" s="2"/>
      <c r="CI230" s="250"/>
      <c r="CJ230" s="267"/>
      <c r="CK230" s="238"/>
      <c r="CL230" s="2"/>
      <c r="CM230" s="250"/>
      <c r="CN230" s="251" t="str">
        <f t="shared" si="66"/>
        <v/>
      </c>
      <c r="CO230" s="252" t="str">
        <f t="shared" si="67"/>
        <v/>
      </c>
      <c r="CP230" s="2"/>
      <c r="CQ230" s="250"/>
      <c r="CR230" s="267"/>
      <c r="CS230" s="238"/>
      <c r="CT230" s="2"/>
      <c r="CU230" s="250"/>
      <c r="CV230" s="2"/>
      <c r="CW230" s="250"/>
      <c r="CX230" s="267"/>
      <c r="CY230" s="238"/>
      <c r="CZ230" s="267"/>
      <c r="DA230" s="238"/>
      <c r="DB230" s="2" t="str">
        <f t="shared" ref="DB230:DB293" si="82">IF(ISBLANK(CZ230),"",CZ230)</f>
        <v/>
      </c>
      <c r="DC230" s="250" t="str">
        <f t="shared" ref="DC230:DC293" si="83">IF(ISBLANK(DA230),"",DA230)</f>
        <v/>
      </c>
      <c r="DD230" s="267"/>
      <c r="DE230" s="238"/>
      <c r="DF230" s="2"/>
      <c r="DG230" s="250"/>
      <c r="DH230" s="2"/>
      <c r="DI230" s="250"/>
      <c r="DJ230" s="348"/>
      <c r="DK230" s="349"/>
      <c r="DL230" s="350"/>
      <c r="DM230" s="351"/>
      <c r="DN230" s="348"/>
      <c r="DO230" s="349"/>
      <c r="DP230" s="251" t="str">
        <f t="shared" si="68"/>
        <v/>
      </c>
      <c r="DQ230" s="252" t="str">
        <f t="shared" si="69"/>
        <v/>
      </c>
      <c r="DR230" s="251" t="str">
        <f t="shared" si="70"/>
        <v/>
      </c>
      <c r="DS230" s="252" t="str">
        <f t="shared" si="71"/>
        <v/>
      </c>
      <c r="DT230" s="251" t="str">
        <f t="shared" si="72"/>
        <v/>
      </c>
      <c r="DU230" s="252" t="str">
        <f t="shared" si="73"/>
        <v/>
      </c>
      <c r="DV230" s="251" t="str">
        <f t="shared" si="74"/>
        <v/>
      </c>
      <c r="DW230" s="252" t="str">
        <f t="shared" si="75"/>
        <v/>
      </c>
      <c r="DX230" s="251" t="str">
        <f t="shared" si="76"/>
        <v/>
      </c>
      <c r="DY230" s="252" t="str">
        <f t="shared" si="77"/>
        <v/>
      </c>
      <c r="DZ230" s="251" t="str">
        <f t="shared" si="78"/>
        <v/>
      </c>
      <c r="EA230" s="252" t="str">
        <f t="shared" si="79"/>
        <v/>
      </c>
      <c r="EB230" s="251" t="str">
        <f t="shared" si="80"/>
        <v/>
      </c>
      <c r="EC230" s="252" t="str">
        <f t="shared" si="81"/>
        <v/>
      </c>
    </row>
    <row r="231" spans="37:133">
      <c r="AK231" s="3">
        <v>0.156944444444444</v>
      </c>
      <c r="AL231" s="3">
        <v>0.78472222222222199</v>
      </c>
      <c r="AM231" s="224">
        <v>0.156944444444444</v>
      </c>
      <c r="AN231" s="224">
        <v>0.78472222222222199</v>
      </c>
      <c r="AO231" s="72"/>
      <c r="AR231" s="3">
        <v>0.219444444444444</v>
      </c>
      <c r="AT231" s="3">
        <v>0.17777777777777801</v>
      </c>
      <c r="AU231" s="3">
        <v>0.156944444444444</v>
      </c>
      <c r="AV231" s="72"/>
      <c r="AW231" s="72"/>
      <c r="BH231" s="2"/>
      <c r="BI231" s="250"/>
      <c r="BJ231" s="2"/>
      <c r="BK231" s="250"/>
      <c r="BL231" s="2"/>
      <c r="BM231" s="250"/>
      <c r="BN231" s="2"/>
      <c r="BO231" s="250"/>
      <c r="BP231" s="2"/>
      <c r="BQ231" s="250"/>
      <c r="BR231" s="2"/>
      <c r="BS231" s="250"/>
      <c r="BT231" s="2"/>
      <c r="BU231" s="250"/>
      <c r="BV231" s="2"/>
      <c r="BW231" s="250"/>
      <c r="BX231" s="2"/>
      <c r="BY231" s="250"/>
      <c r="BZ231" s="267"/>
      <c r="CA231" s="238"/>
      <c r="CB231" s="267" t="str">
        <f t="shared" si="64"/>
        <v/>
      </c>
      <c r="CC231" s="238" t="str">
        <f t="shared" si="65"/>
        <v/>
      </c>
      <c r="CD231" s="267"/>
      <c r="CE231" s="238"/>
      <c r="CF231" s="267"/>
      <c r="CG231" s="238"/>
      <c r="CH231" s="2"/>
      <c r="CI231" s="250"/>
      <c r="CJ231" s="267"/>
      <c r="CK231" s="238"/>
      <c r="CL231" s="2"/>
      <c r="CM231" s="250"/>
      <c r="CN231" s="251" t="str">
        <f t="shared" si="66"/>
        <v/>
      </c>
      <c r="CO231" s="252" t="str">
        <f t="shared" si="67"/>
        <v/>
      </c>
      <c r="CP231" s="2"/>
      <c r="CQ231" s="250"/>
      <c r="CR231" s="267"/>
      <c r="CS231" s="238"/>
      <c r="CT231" s="2"/>
      <c r="CU231" s="250"/>
      <c r="CV231" s="2"/>
      <c r="CW231" s="250"/>
      <c r="CX231" s="267"/>
      <c r="CY231" s="238"/>
      <c r="CZ231" s="267"/>
      <c r="DA231" s="238"/>
      <c r="DB231" s="2" t="str">
        <f t="shared" si="82"/>
        <v/>
      </c>
      <c r="DC231" s="250" t="str">
        <f t="shared" si="83"/>
        <v/>
      </c>
      <c r="DD231" s="267"/>
      <c r="DE231" s="238"/>
      <c r="DF231" s="2"/>
      <c r="DG231" s="250"/>
      <c r="DH231" s="2"/>
      <c r="DI231" s="250"/>
      <c r="DJ231" s="348"/>
      <c r="DK231" s="349"/>
      <c r="DL231" s="350"/>
      <c r="DM231" s="351"/>
      <c r="DN231" s="348"/>
      <c r="DO231" s="349"/>
      <c r="DP231" s="251" t="str">
        <f t="shared" si="68"/>
        <v/>
      </c>
      <c r="DQ231" s="252" t="str">
        <f t="shared" si="69"/>
        <v/>
      </c>
      <c r="DR231" s="251" t="str">
        <f t="shared" si="70"/>
        <v/>
      </c>
      <c r="DS231" s="252" t="str">
        <f t="shared" si="71"/>
        <v/>
      </c>
      <c r="DT231" s="251" t="str">
        <f t="shared" si="72"/>
        <v/>
      </c>
      <c r="DU231" s="252" t="str">
        <f t="shared" si="73"/>
        <v/>
      </c>
      <c r="DV231" s="251" t="str">
        <f t="shared" si="74"/>
        <v/>
      </c>
      <c r="DW231" s="252" t="str">
        <f t="shared" si="75"/>
        <v/>
      </c>
      <c r="DX231" s="251" t="str">
        <f t="shared" si="76"/>
        <v/>
      </c>
      <c r="DY231" s="252" t="str">
        <f t="shared" si="77"/>
        <v/>
      </c>
      <c r="DZ231" s="251" t="str">
        <f t="shared" si="78"/>
        <v/>
      </c>
      <c r="EA231" s="252" t="str">
        <f t="shared" si="79"/>
        <v/>
      </c>
      <c r="EB231" s="251" t="str">
        <f t="shared" si="80"/>
        <v/>
      </c>
      <c r="EC231" s="252" t="str">
        <f t="shared" si="81"/>
        <v/>
      </c>
    </row>
    <row r="232" spans="37:133">
      <c r="AK232" s="3">
        <v>0.15763888888888899</v>
      </c>
      <c r="AL232" s="3">
        <v>0.78819444444444398</v>
      </c>
      <c r="AM232" s="224">
        <v>0.15763888888888899</v>
      </c>
      <c r="AN232" s="224">
        <v>0.78819444444444398</v>
      </c>
      <c r="AO232" s="72"/>
      <c r="AR232" s="3">
        <v>0.220138888888888</v>
      </c>
      <c r="AT232" s="3">
        <v>0.178472222222223</v>
      </c>
      <c r="AU232" s="3">
        <v>0.15763888888888899</v>
      </c>
      <c r="AV232" s="72"/>
      <c r="AW232" s="72"/>
      <c r="BH232" s="2"/>
      <c r="BI232" s="250"/>
      <c r="BJ232" s="2"/>
      <c r="BK232" s="250"/>
      <c r="BL232" s="2"/>
      <c r="BM232" s="250"/>
      <c r="BN232" s="2"/>
      <c r="BO232" s="250"/>
      <c r="BP232" s="2"/>
      <c r="BQ232" s="250"/>
      <c r="BR232" s="2"/>
      <c r="BS232" s="250"/>
      <c r="BT232" s="2"/>
      <c r="BU232" s="250"/>
      <c r="BV232" s="2"/>
      <c r="BW232" s="250"/>
      <c r="BX232" s="2"/>
      <c r="BY232" s="250"/>
      <c r="BZ232" s="267"/>
      <c r="CA232" s="238"/>
      <c r="CB232" s="267" t="str">
        <f t="shared" si="64"/>
        <v/>
      </c>
      <c r="CC232" s="238" t="str">
        <f t="shared" si="65"/>
        <v/>
      </c>
      <c r="CD232" s="267"/>
      <c r="CE232" s="238"/>
      <c r="CF232" s="267"/>
      <c r="CG232" s="238"/>
      <c r="CH232" s="2"/>
      <c r="CI232" s="250"/>
      <c r="CJ232" s="267"/>
      <c r="CK232" s="238"/>
      <c r="CL232" s="2"/>
      <c r="CM232" s="250"/>
      <c r="CN232" s="251" t="str">
        <f t="shared" si="66"/>
        <v/>
      </c>
      <c r="CO232" s="252" t="str">
        <f t="shared" si="67"/>
        <v/>
      </c>
      <c r="CP232" s="2"/>
      <c r="CQ232" s="250"/>
      <c r="CR232" s="267"/>
      <c r="CS232" s="238"/>
      <c r="CT232" s="2"/>
      <c r="CU232" s="250"/>
      <c r="CV232" s="2"/>
      <c r="CW232" s="250"/>
      <c r="CX232" s="267"/>
      <c r="CY232" s="238"/>
      <c r="CZ232" s="267"/>
      <c r="DA232" s="238"/>
      <c r="DB232" s="2" t="str">
        <f t="shared" si="82"/>
        <v/>
      </c>
      <c r="DC232" s="250" t="str">
        <f t="shared" si="83"/>
        <v/>
      </c>
      <c r="DD232" s="267"/>
      <c r="DE232" s="238"/>
      <c r="DF232" s="2"/>
      <c r="DG232" s="250"/>
      <c r="DH232" s="2"/>
      <c r="DI232" s="250"/>
      <c r="DJ232" s="348"/>
      <c r="DK232" s="349"/>
      <c r="DL232" s="350"/>
      <c r="DM232" s="351"/>
      <c r="DN232" s="348"/>
      <c r="DO232" s="349"/>
      <c r="DP232" s="251" t="str">
        <f t="shared" si="68"/>
        <v/>
      </c>
      <c r="DQ232" s="252" t="str">
        <f t="shared" si="69"/>
        <v/>
      </c>
      <c r="DR232" s="251" t="str">
        <f t="shared" si="70"/>
        <v/>
      </c>
      <c r="DS232" s="252" t="str">
        <f t="shared" si="71"/>
        <v/>
      </c>
      <c r="DT232" s="251" t="str">
        <f t="shared" si="72"/>
        <v/>
      </c>
      <c r="DU232" s="252" t="str">
        <f t="shared" si="73"/>
        <v/>
      </c>
      <c r="DV232" s="251" t="str">
        <f t="shared" si="74"/>
        <v/>
      </c>
      <c r="DW232" s="252" t="str">
        <f t="shared" si="75"/>
        <v/>
      </c>
      <c r="DX232" s="251" t="str">
        <f t="shared" si="76"/>
        <v/>
      </c>
      <c r="DY232" s="252" t="str">
        <f t="shared" si="77"/>
        <v/>
      </c>
      <c r="DZ232" s="251" t="str">
        <f t="shared" si="78"/>
        <v/>
      </c>
      <c r="EA232" s="252" t="str">
        <f t="shared" si="79"/>
        <v/>
      </c>
      <c r="EB232" s="251" t="str">
        <f t="shared" si="80"/>
        <v/>
      </c>
      <c r="EC232" s="252" t="str">
        <f t="shared" si="81"/>
        <v/>
      </c>
    </row>
    <row r="233" spans="37:133">
      <c r="AK233" s="3">
        <v>0.15833333333333299</v>
      </c>
      <c r="AL233" s="3">
        <v>0.79166666666666696</v>
      </c>
      <c r="AM233" s="224">
        <v>0.15833333333333299</v>
      </c>
      <c r="AN233" s="224">
        <v>0.79166666666666696</v>
      </c>
      <c r="AO233" s="72"/>
      <c r="AR233" s="3">
        <v>0.22083333333333299</v>
      </c>
      <c r="AT233" s="3">
        <v>0.179166666666667</v>
      </c>
      <c r="AU233" s="3">
        <v>0.15833333333333299</v>
      </c>
      <c r="AV233" s="72"/>
      <c r="AW233" s="72"/>
      <c r="BH233" s="2"/>
      <c r="BI233" s="250"/>
      <c r="BJ233" s="2"/>
      <c r="BK233" s="250"/>
      <c r="BL233" s="2"/>
      <c r="BM233" s="250"/>
      <c r="BN233" s="2"/>
      <c r="BO233" s="250"/>
      <c r="BP233" s="2"/>
      <c r="BQ233" s="250"/>
      <c r="BR233" s="2"/>
      <c r="BS233" s="250"/>
      <c r="BT233" s="2"/>
      <c r="BU233" s="250"/>
      <c r="BV233" s="2"/>
      <c r="BW233" s="250"/>
      <c r="BX233" s="2"/>
      <c r="BY233" s="250"/>
      <c r="BZ233" s="267"/>
      <c r="CA233" s="238"/>
      <c r="CB233" s="267" t="str">
        <f t="shared" si="64"/>
        <v/>
      </c>
      <c r="CC233" s="238" t="str">
        <f t="shared" si="65"/>
        <v/>
      </c>
      <c r="CD233" s="267"/>
      <c r="CE233" s="238"/>
      <c r="CF233" s="267"/>
      <c r="CG233" s="238"/>
      <c r="CH233" s="2"/>
      <c r="CI233" s="250"/>
      <c r="CJ233" s="267"/>
      <c r="CK233" s="238"/>
      <c r="CL233" s="2"/>
      <c r="CM233" s="250"/>
      <c r="CN233" s="251" t="str">
        <f t="shared" si="66"/>
        <v/>
      </c>
      <c r="CO233" s="252" t="str">
        <f t="shared" si="67"/>
        <v/>
      </c>
      <c r="CP233" s="2"/>
      <c r="CQ233" s="250"/>
      <c r="CR233" s="267"/>
      <c r="CS233" s="238"/>
      <c r="CT233" s="2"/>
      <c r="CU233" s="250"/>
      <c r="CV233" s="2"/>
      <c r="CW233" s="250"/>
      <c r="CX233" s="267"/>
      <c r="CY233" s="238"/>
      <c r="CZ233" s="267"/>
      <c r="DA233" s="238"/>
      <c r="DB233" s="2" t="str">
        <f t="shared" si="82"/>
        <v/>
      </c>
      <c r="DC233" s="250" t="str">
        <f t="shared" si="83"/>
        <v/>
      </c>
      <c r="DD233" s="267"/>
      <c r="DE233" s="238"/>
      <c r="DF233" s="2"/>
      <c r="DG233" s="250"/>
      <c r="DH233" s="2"/>
      <c r="DI233" s="250"/>
      <c r="DJ233" s="348"/>
      <c r="DK233" s="349"/>
      <c r="DL233" s="350"/>
      <c r="DM233" s="351"/>
      <c r="DN233" s="348"/>
      <c r="DO233" s="349"/>
      <c r="DP233" s="251" t="str">
        <f t="shared" si="68"/>
        <v/>
      </c>
      <c r="DQ233" s="252" t="str">
        <f t="shared" si="69"/>
        <v/>
      </c>
      <c r="DR233" s="251" t="str">
        <f t="shared" si="70"/>
        <v/>
      </c>
      <c r="DS233" s="252" t="str">
        <f t="shared" si="71"/>
        <v/>
      </c>
      <c r="DT233" s="251" t="str">
        <f t="shared" si="72"/>
        <v/>
      </c>
      <c r="DU233" s="252" t="str">
        <f t="shared" si="73"/>
        <v/>
      </c>
      <c r="DV233" s="251" t="str">
        <f t="shared" si="74"/>
        <v/>
      </c>
      <c r="DW233" s="252" t="str">
        <f t="shared" si="75"/>
        <v/>
      </c>
      <c r="DX233" s="251" t="str">
        <f t="shared" si="76"/>
        <v/>
      </c>
      <c r="DY233" s="252" t="str">
        <f t="shared" si="77"/>
        <v/>
      </c>
      <c r="DZ233" s="251" t="str">
        <f t="shared" si="78"/>
        <v/>
      </c>
      <c r="EA233" s="252" t="str">
        <f t="shared" si="79"/>
        <v/>
      </c>
      <c r="EB233" s="251" t="str">
        <f t="shared" si="80"/>
        <v/>
      </c>
      <c r="EC233" s="252" t="str">
        <f t="shared" si="81"/>
        <v/>
      </c>
    </row>
    <row r="234" spans="37:133">
      <c r="AK234" s="3">
        <v>0.15902777777777799</v>
      </c>
      <c r="AL234" s="3">
        <v>0.79513888888888895</v>
      </c>
      <c r="AM234" s="224">
        <v>0.15902777777777799</v>
      </c>
      <c r="AN234" s="224">
        <v>0.79513888888888895</v>
      </c>
      <c r="AO234" s="72"/>
      <c r="AR234" s="3">
        <v>0.22152777777777699</v>
      </c>
      <c r="AT234" s="3">
        <v>0.179861111111112</v>
      </c>
      <c r="AU234" s="3">
        <v>0.15902777777777799</v>
      </c>
      <c r="AV234" s="72"/>
      <c r="AW234" s="72"/>
      <c r="BH234" s="2"/>
      <c r="BI234" s="250"/>
      <c r="BJ234" s="2"/>
      <c r="BK234" s="250"/>
      <c r="BL234" s="2"/>
      <c r="BM234" s="250"/>
      <c r="BN234" s="2"/>
      <c r="BO234" s="250"/>
      <c r="BP234" s="2"/>
      <c r="BQ234" s="250"/>
      <c r="BR234" s="2"/>
      <c r="BS234" s="250"/>
      <c r="BT234" s="2"/>
      <c r="BU234" s="250"/>
      <c r="BV234" s="2"/>
      <c r="BW234" s="250"/>
      <c r="BX234" s="2"/>
      <c r="BY234" s="250"/>
      <c r="BZ234" s="267"/>
      <c r="CA234" s="238"/>
      <c r="CB234" s="267" t="str">
        <f t="shared" si="64"/>
        <v/>
      </c>
      <c r="CC234" s="238" t="str">
        <f t="shared" si="65"/>
        <v/>
      </c>
      <c r="CD234" s="267"/>
      <c r="CE234" s="238"/>
      <c r="CF234" s="267"/>
      <c r="CG234" s="238"/>
      <c r="CH234" s="2"/>
      <c r="CI234" s="250"/>
      <c r="CJ234" s="267"/>
      <c r="CK234" s="238"/>
      <c r="CL234" s="2"/>
      <c r="CM234" s="250"/>
      <c r="CN234" s="251" t="str">
        <f t="shared" si="66"/>
        <v/>
      </c>
      <c r="CO234" s="252" t="str">
        <f t="shared" si="67"/>
        <v/>
      </c>
      <c r="CP234" s="2"/>
      <c r="CQ234" s="250"/>
      <c r="CR234" s="267"/>
      <c r="CS234" s="238"/>
      <c r="CT234" s="2"/>
      <c r="CU234" s="250"/>
      <c r="CV234" s="2"/>
      <c r="CW234" s="250"/>
      <c r="CX234" s="267"/>
      <c r="CY234" s="238"/>
      <c r="CZ234" s="267"/>
      <c r="DA234" s="238"/>
      <c r="DB234" s="2" t="str">
        <f t="shared" si="82"/>
        <v/>
      </c>
      <c r="DC234" s="250" t="str">
        <f t="shared" si="83"/>
        <v/>
      </c>
      <c r="DD234" s="267"/>
      <c r="DE234" s="238"/>
      <c r="DF234" s="2"/>
      <c r="DG234" s="250"/>
      <c r="DH234" s="2"/>
      <c r="DI234" s="250"/>
      <c r="DJ234" s="348"/>
      <c r="DK234" s="349"/>
      <c r="DL234" s="350"/>
      <c r="DM234" s="351"/>
      <c r="DN234" s="348"/>
      <c r="DO234" s="349"/>
      <c r="DP234" s="251" t="str">
        <f t="shared" si="68"/>
        <v/>
      </c>
      <c r="DQ234" s="252" t="str">
        <f t="shared" si="69"/>
        <v/>
      </c>
      <c r="DR234" s="251" t="str">
        <f t="shared" si="70"/>
        <v/>
      </c>
      <c r="DS234" s="252" t="str">
        <f t="shared" si="71"/>
        <v/>
      </c>
      <c r="DT234" s="251" t="str">
        <f t="shared" si="72"/>
        <v/>
      </c>
      <c r="DU234" s="252" t="str">
        <f t="shared" si="73"/>
        <v/>
      </c>
      <c r="DV234" s="251" t="str">
        <f t="shared" si="74"/>
        <v/>
      </c>
      <c r="DW234" s="252" t="str">
        <f t="shared" si="75"/>
        <v/>
      </c>
      <c r="DX234" s="251" t="str">
        <f t="shared" si="76"/>
        <v/>
      </c>
      <c r="DY234" s="252" t="str">
        <f t="shared" si="77"/>
        <v/>
      </c>
      <c r="DZ234" s="251" t="str">
        <f t="shared" si="78"/>
        <v/>
      </c>
      <c r="EA234" s="252" t="str">
        <f t="shared" si="79"/>
        <v/>
      </c>
      <c r="EB234" s="251" t="str">
        <f t="shared" si="80"/>
        <v/>
      </c>
      <c r="EC234" s="252" t="str">
        <f t="shared" si="81"/>
        <v/>
      </c>
    </row>
    <row r="235" spans="37:133">
      <c r="AK235" s="3">
        <v>0.15972222222222199</v>
      </c>
      <c r="AL235" s="3">
        <v>0.79861111111111105</v>
      </c>
      <c r="AM235" s="224">
        <v>0.15972222222222199</v>
      </c>
      <c r="AN235" s="224">
        <v>0.79861111111111105</v>
      </c>
      <c r="AO235" s="72"/>
      <c r="AR235" s="3">
        <v>0.22222222222222199</v>
      </c>
      <c r="AT235" s="3">
        <v>0.180555555555556</v>
      </c>
      <c r="AU235" s="3">
        <v>0.15972222222222199</v>
      </c>
      <c r="AV235" s="72"/>
      <c r="AW235" s="72"/>
      <c r="BH235" s="2"/>
      <c r="BI235" s="250"/>
      <c r="BJ235" s="2"/>
      <c r="BK235" s="250"/>
      <c r="BL235" s="2"/>
      <c r="BM235" s="250"/>
      <c r="BN235" s="2"/>
      <c r="BO235" s="250"/>
      <c r="BP235" s="2"/>
      <c r="BQ235" s="250"/>
      <c r="BR235" s="2"/>
      <c r="BS235" s="250"/>
      <c r="BT235" s="2"/>
      <c r="BU235" s="250"/>
      <c r="BV235" s="2"/>
      <c r="BW235" s="250"/>
      <c r="BX235" s="2"/>
      <c r="BY235" s="250"/>
      <c r="BZ235" s="267"/>
      <c r="CA235" s="238"/>
      <c r="CB235" s="267" t="str">
        <f t="shared" si="64"/>
        <v/>
      </c>
      <c r="CC235" s="238" t="str">
        <f t="shared" si="65"/>
        <v/>
      </c>
      <c r="CD235" s="267"/>
      <c r="CE235" s="238"/>
      <c r="CF235" s="267"/>
      <c r="CG235" s="238"/>
      <c r="CH235" s="2"/>
      <c r="CI235" s="250"/>
      <c r="CJ235" s="267"/>
      <c r="CK235" s="238"/>
      <c r="CL235" s="2"/>
      <c r="CM235" s="250"/>
      <c r="CN235" s="251" t="str">
        <f t="shared" si="66"/>
        <v/>
      </c>
      <c r="CO235" s="252" t="str">
        <f t="shared" si="67"/>
        <v/>
      </c>
      <c r="CP235" s="2"/>
      <c r="CQ235" s="250"/>
      <c r="CR235" s="267"/>
      <c r="CS235" s="238"/>
      <c r="CT235" s="2"/>
      <c r="CU235" s="250"/>
      <c r="CV235" s="2"/>
      <c r="CW235" s="250"/>
      <c r="CX235" s="267"/>
      <c r="CY235" s="238"/>
      <c r="CZ235" s="267"/>
      <c r="DA235" s="238"/>
      <c r="DB235" s="2" t="str">
        <f t="shared" si="82"/>
        <v/>
      </c>
      <c r="DC235" s="250" t="str">
        <f t="shared" si="83"/>
        <v/>
      </c>
      <c r="DD235" s="267"/>
      <c r="DE235" s="238"/>
      <c r="DF235" s="2"/>
      <c r="DG235" s="250"/>
      <c r="DH235" s="2"/>
      <c r="DI235" s="250"/>
      <c r="DJ235" s="348"/>
      <c r="DK235" s="349"/>
      <c r="DL235" s="350"/>
      <c r="DM235" s="351"/>
      <c r="DN235" s="348"/>
      <c r="DO235" s="349"/>
      <c r="DP235" s="251" t="str">
        <f t="shared" si="68"/>
        <v/>
      </c>
      <c r="DQ235" s="252" t="str">
        <f t="shared" si="69"/>
        <v/>
      </c>
      <c r="DR235" s="251" t="str">
        <f t="shared" si="70"/>
        <v/>
      </c>
      <c r="DS235" s="252" t="str">
        <f t="shared" si="71"/>
        <v/>
      </c>
      <c r="DT235" s="251" t="str">
        <f t="shared" si="72"/>
        <v/>
      </c>
      <c r="DU235" s="252" t="str">
        <f t="shared" si="73"/>
        <v/>
      </c>
      <c r="DV235" s="251" t="str">
        <f t="shared" si="74"/>
        <v/>
      </c>
      <c r="DW235" s="252" t="str">
        <f t="shared" si="75"/>
        <v/>
      </c>
      <c r="DX235" s="251" t="str">
        <f t="shared" si="76"/>
        <v/>
      </c>
      <c r="DY235" s="252" t="str">
        <f t="shared" si="77"/>
        <v/>
      </c>
      <c r="DZ235" s="251" t="str">
        <f t="shared" si="78"/>
        <v/>
      </c>
      <c r="EA235" s="252" t="str">
        <f t="shared" si="79"/>
        <v/>
      </c>
      <c r="EB235" s="251" t="str">
        <f t="shared" si="80"/>
        <v/>
      </c>
      <c r="EC235" s="252" t="str">
        <f t="shared" si="81"/>
        <v/>
      </c>
    </row>
    <row r="236" spans="37:133">
      <c r="AK236" s="3">
        <v>0.16041666666666701</v>
      </c>
      <c r="AL236" s="3">
        <v>0.80208333333333304</v>
      </c>
      <c r="AM236" s="224">
        <v>0.16041666666666701</v>
      </c>
      <c r="AN236" s="224">
        <v>0.80208333333333304</v>
      </c>
      <c r="AO236" s="72"/>
      <c r="AR236" s="3">
        <v>0.22291666666666601</v>
      </c>
      <c r="AT236" s="3">
        <v>0.18125000000000099</v>
      </c>
      <c r="AU236" s="3">
        <v>0.16041666666666701</v>
      </c>
      <c r="AV236" s="72"/>
      <c r="AW236" s="72"/>
      <c r="BH236" s="2"/>
      <c r="BI236" s="250"/>
      <c r="BJ236" s="2"/>
      <c r="BK236" s="250"/>
      <c r="BL236" s="2"/>
      <c r="BM236" s="250"/>
      <c r="BN236" s="2"/>
      <c r="BO236" s="250"/>
      <c r="BP236" s="2"/>
      <c r="BQ236" s="250"/>
      <c r="BR236" s="2"/>
      <c r="BS236" s="250"/>
      <c r="BT236" s="2"/>
      <c r="BU236" s="250"/>
      <c r="BV236" s="2"/>
      <c r="BW236" s="250"/>
      <c r="BX236" s="2"/>
      <c r="BY236" s="250"/>
      <c r="BZ236" s="267"/>
      <c r="CA236" s="238"/>
      <c r="CB236" s="267" t="str">
        <f t="shared" si="64"/>
        <v/>
      </c>
      <c r="CC236" s="238" t="str">
        <f t="shared" si="65"/>
        <v/>
      </c>
      <c r="CD236" s="267"/>
      <c r="CE236" s="238"/>
      <c r="CF236" s="267"/>
      <c r="CG236" s="238"/>
      <c r="CH236" s="2"/>
      <c r="CI236" s="250"/>
      <c r="CJ236" s="267"/>
      <c r="CK236" s="238"/>
      <c r="CL236" s="2"/>
      <c r="CM236" s="250"/>
      <c r="CN236" s="251" t="str">
        <f t="shared" si="66"/>
        <v/>
      </c>
      <c r="CO236" s="252" t="str">
        <f t="shared" si="67"/>
        <v/>
      </c>
      <c r="CP236" s="2"/>
      <c r="CQ236" s="250"/>
      <c r="CR236" s="267"/>
      <c r="CS236" s="238"/>
      <c r="CT236" s="2"/>
      <c r="CU236" s="250"/>
      <c r="CV236" s="2"/>
      <c r="CW236" s="250"/>
      <c r="CX236" s="267"/>
      <c r="CY236" s="238"/>
      <c r="CZ236" s="267"/>
      <c r="DA236" s="238"/>
      <c r="DB236" s="2" t="str">
        <f t="shared" si="82"/>
        <v/>
      </c>
      <c r="DC236" s="250" t="str">
        <f t="shared" si="83"/>
        <v/>
      </c>
      <c r="DD236" s="267"/>
      <c r="DE236" s="238"/>
      <c r="DF236" s="2"/>
      <c r="DG236" s="250"/>
      <c r="DH236" s="2"/>
      <c r="DI236" s="250"/>
      <c r="DJ236" s="348"/>
      <c r="DK236" s="349"/>
      <c r="DL236" s="350"/>
      <c r="DM236" s="351"/>
      <c r="DN236" s="348"/>
      <c r="DO236" s="349"/>
      <c r="DP236" s="251" t="str">
        <f t="shared" si="68"/>
        <v/>
      </c>
      <c r="DQ236" s="252" t="str">
        <f t="shared" si="69"/>
        <v/>
      </c>
      <c r="DR236" s="251" t="str">
        <f t="shared" si="70"/>
        <v/>
      </c>
      <c r="DS236" s="252" t="str">
        <f t="shared" si="71"/>
        <v/>
      </c>
      <c r="DT236" s="251" t="str">
        <f t="shared" si="72"/>
        <v/>
      </c>
      <c r="DU236" s="252" t="str">
        <f t="shared" si="73"/>
        <v/>
      </c>
      <c r="DV236" s="251" t="str">
        <f t="shared" si="74"/>
        <v/>
      </c>
      <c r="DW236" s="252" t="str">
        <f t="shared" si="75"/>
        <v/>
      </c>
      <c r="DX236" s="251" t="str">
        <f t="shared" si="76"/>
        <v/>
      </c>
      <c r="DY236" s="252" t="str">
        <f t="shared" si="77"/>
        <v/>
      </c>
      <c r="DZ236" s="251" t="str">
        <f t="shared" si="78"/>
        <v/>
      </c>
      <c r="EA236" s="252" t="str">
        <f t="shared" si="79"/>
        <v/>
      </c>
      <c r="EB236" s="251" t="str">
        <f t="shared" si="80"/>
        <v/>
      </c>
      <c r="EC236" s="252" t="str">
        <f t="shared" si="81"/>
        <v/>
      </c>
    </row>
    <row r="237" spans="37:133">
      <c r="AK237" s="3">
        <v>0.16111111111111101</v>
      </c>
      <c r="AL237" s="3">
        <v>0.80555555555555503</v>
      </c>
      <c r="AM237" s="224">
        <v>0.16111111111111101</v>
      </c>
      <c r="AN237" s="224">
        <v>0.80555555555555503</v>
      </c>
      <c r="AO237" s="72"/>
      <c r="AR237" s="3">
        <v>0.22361111111111101</v>
      </c>
      <c r="AT237" s="3">
        <v>0.18194444444444499</v>
      </c>
      <c r="AU237" s="3">
        <v>0.16111111111111101</v>
      </c>
      <c r="AV237" s="72"/>
      <c r="AW237" s="72"/>
      <c r="BH237" s="2"/>
      <c r="BI237" s="250"/>
      <c r="BJ237" s="2"/>
      <c r="BK237" s="250"/>
      <c r="BL237" s="2"/>
      <c r="BM237" s="250"/>
      <c r="BN237" s="2"/>
      <c r="BO237" s="250"/>
      <c r="BP237" s="2"/>
      <c r="BQ237" s="250"/>
      <c r="BR237" s="2"/>
      <c r="BS237" s="250"/>
      <c r="BT237" s="2"/>
      <c r="BU237" s="250"/>
      <c r="BV237" s="2"/>
      <c r="BW237" s="250"/>
      <c r="BX237" s="2"/>
      <c r="BY237" s="250"/>
      <c r="BZ237" s="267"/>
      <c r="CA237" s="238"/>
      <c r="CB237" s="267" t="str">
        <f t="shared" si="64"/>
        <v/>
      </c>
      <c r="CC237" s="238" t="str">
        <f t="shared" si="65"/>
        <v/>
      </c>
      <c r="CD237" s="267"/>
      <c r="CE237" s="238"/>
      <c r="CF237" s="267"/>
      <c r="CG237" s="238"/>
      <c r="CH237" s="2"/>
      <c r="CI237" s="250"/>
      <c r="CJ237" s="267"/>
      <c r="CK237" s="238"/>
      <c r="CL237" s="2"/>
      <c r="CM237" s="250"/>
      <c r="CN237" s="251" t="str">
        <f t="shared" si="66"/>
        <v/>
      </c>
      <c r="CO237" s="252" t="str">
        <f t="shared" si="67"/>
        <v/>
      </c>
      <c r="CP237" s="2"/>
      <c r="CQ237" s="250"/>
      <c r="CR237" s="267"/>
      <c r="CS237" s="238"/>
      <c r="CT237" s="2"/>
      <c r="CU237" s="250"/>
      <c r="CV237" s="2"/>
      <c r="CW237" s="250"/>
      <c r="CX237" s="267"/>
      <c r="CY237" s="238"/>
      <c r="CZ237" s="267"/>
      <c r="DA237" s="238"/>
      <c r="DB237" s="2" t="str">
        <f t="shared" si="82"/>
        <v/>
      </c>
      <c r="DC237" s="250" t="str">
        <f t="shared" si="83"/>
        <v/>
      </c>
      <c r="DD237" s="267"/>
      <c r="DE237" s="238"/>
      <c r="DF237" s="2"/>
      <c r="DG237" s="250"/>
      <c r="DH237" s="2"/>
      <c r="DI237" s="250"/>
      <c r="DJ237" s="348"/>
      <c r="DK237" s="349"/>
      <c r="DL237" s="350"/>
      <c r="DM237" s="351"/>
      <c r="DN237" s="348"/>
      <c r="DO237" s="349"/>
      <c r="DP237" s="251" t="str">
        <f t="shared" si="68"/>
        <v/>
      </c>
      <c r="DQ237" s="252" t="str">
        <f t="shared" si="69"/>
        <v/>
      </c>
      <c r="DR237" s="251" t="str">
        <f t="shared" si="70"/>
        <v/>
      </c>
      <c r="DS237" s="252" t="str">
        <f t="shared" si="71"/>
        <v/>
      </c>
      <c r="DT237" s="251" t="str">
        <f t="shared" si="72"/>
        <v/>
      </c>
      <c r="DU237" s="252" t="str">
        <f t="shared" si="73"/>
        <v/>
      </c>
      <c r="DV237" s="251" t="str">
        <f t="shared" si="74"/>
        <v/>
      </c>
      <c r="DW237" s="252" t="str">
        <f t="shared" si="75"/>
        <v/>
      </c>
      <c r="DX237" s="251" t="str">
        <f t="shared" si="76"/>
        <v/>
      </c>
      <c r="DY237" s="252" t="str">
        <f t="shared" si="77"/>
        <v/>
      </c>
      <c r="DZ237" s="251" t="str">
        <f t="shared" si="78"/>
        <v/>
      </c>
      <c r="EA237" s="252" t="str">
        <f t="shared" si="79"/>
        <v/>
      </c>
      <c r="EB237" s="251" t="str">
        <f t="shared" si="80"/>
        <v/>
      </c>
      <c r="EC237" s="252" t="str">
        <f t="shared" si="81"/>
        <v/>
      </c>
    </row>
    <row r="238" spans="37:133">
      <c r="AK238" s="3">
        <v>0.16180555555555601</v>
      </c>
      <c r="AL238" s="3">
        <v>0.80902777777777801</v>
      </c>
      <c r="AM238" s="224">
        <v>0.16180555555555601</v>
      </c>
      <c r="AN238" s="224">
        <v>0.80902777777777801</v>
      </c>
      <c r="AO238" s="72"/>
      <c r="AR238" s="3">
        <v>0.22430555555555501</v>
      </c>
      <c r="AT238" s="3">
        <v>0.18263888888888999</v>
      </c>
      <c r="AU238" s="3">
        <v>0.16180555555555601</v>
      </c>
      <c r="AV238" s="72"/>
      <c r="AW238" s="72"/>
      <c r="BH238" s="2"/>
      <c r="BI238" s="250"/>
      <c r="BJ238" s="2"/>
      <c r="BK238" s="250"/>
      <c r="BL238" s="2"/>
      <c r="BM238" s="250"/>
      <c r="BN238" s="2"/>
      <c r="BO238" s="250"/>
      <c r="BP238" s="2"/>
      <c r="BQ238" s="250"/>
      <c r="BR238" s="2"/>
      <c r="BS238" s="250"/>
      <c r="BT238" s="2"/>
      <c r="BU238" s="250"/>
      <c r="BV238" s="2"/>
      <c r="BW238" s="250"/>
      <c r="BX238" s="2"/>
      <c r="BY238" s="250"/>
      <c r="BZ238" s="267"/>
      <c r="CA238" s="238"/>
      <c r="CB238" s="267" t="str">
        <f t="shared" si="64"/>
        <v/>
      </c>
      <c r="CC238" s="238" t="str">
        <f t="shared" si="65"/>
        <v/>
      </c>
      <c r="CD238" s="267"/>
      <c r="CE238" s="238"/>
      <c r="CF238" s="267"/>
      <c r="CG238" s="238"/>
      <c r="CH238" s="2"/>
      <c r="CI238" s="250"/>
      <c r="CJ238" s="267"/>
      <c r="CK238" s="238"/>
      <c r="CL238" s="2"/>
      <c r="CM238" s="250"/>
      <c r="CN238" s="251" t="str">
        <f t="shared" si="66"/>
        <v/>
      </c>
      <c r="CO238" s="252" t="str">
        <f t="shared" si="67"/>
        <v/>
      </c>
      <c r="CP238" s="2"/>
      <c r="CQ238" s="250"/>
      <c r="CR238" s="267"/>
      <c r="CS238" s="238"/>
      <c r="CT238" s="2"/>
      <c r="CU238" s="250"/>
      <c r="CV238" s="2"/>
      <c r="CW238" s="250"/>
      <c r="CX238" s="267"/>
      <c r="CY238" s="238"/>
      <c r="CZ238" s="267"/>
      <c r="DA238" s="238"/>
      <c r="DB238" s="2" t="str">
        <f t="shared" si="82"/>
        <v/>
      </c>
      <c r="DC238" s="250" t="str">
        <f t="shared" si="83"/>
        <v/>
      </c>
      <c r="DD238" s="267"/>
      <c r="DE238" s="238"/>
      <c r="DF238" s="2"/>
      <c r="DG238" s="250"/>
      <c r="DH238" s="2"/>
      <c r="DI238" s="250"/>
      <c r="DJ238" s="348"/>
      <c r="DK238" s="349"/>
      <c r="DL238" s="350"/>
      <c r="DM238" s="351"/>
      <c r="DN238" s="348"/>
      <c r="DO238" s="349"/>
      <c r="DP238" s="251" t="str">
        <f t="shared" si="68"/>
        <v/>
      </c>
      <c r="DQ238" s="252" t="str">
        <f t="shared" si="69"/>
        <v/>
      </c>
      <c r="DR238" s="251" t="str">
        <f t="shared" si="70"/>
        <v/>
      </c>
      <c r="DS238" s="252" t="str">
        <f t="shared" si="71"/>
        <v/>
      </c>
      <c r="DT238" s="251" t="str">
        <f t="shared" si="72"/>
        <v/>
      </c>
      <c r="DU238" s="252" t="str">
        <f t="shared" si="73"/>
        <v/>
      </c>
      <c r="DV238" s="251" t="str">
        <f t="shared" si="74"/>
        <v/>
      </c>
      <c r="DW238" s="252" t="str">
        <f t="shared" si="75"/>
        <v/>
      </c>
      <c r="DX238" s="251" t="str">
        <f t="shared" si="76"/>
        <v/>
      </c>
      <c r="DY238" s="252" t="str">
        <f t="shared" si="77"/>
        <v/>
      </c>
      <c r="DZ238" s="251" t="str">
        <f t="shared" si="78"/>
        <v/>
      </c>
      <c r="EA238" s="252" t="str">
        <f t="shared" si="79"/>
        <v/>
      </c>
      <c r="EB238" s="251" t="str">
        <f t="shared" si="80"/>
        <v/>
      </c>
      <c r="EC238" s="252" t="str">
        <f t="shared" si="81"/>
        <v/>
      </c>
    </row>
    <row r="239" spans="37:133">
      <c r="AK239" s="3">
        <v>0.16250000000000001</v>
      </c>
      <c r="AL239" s="3">
        <v>0.8125</v>
      </c>
      <c r="AM239" s="224">
        <v>0.16250000000000001</v>
      </c>
      <c r="AN239" s="224">
        <v>0.8125</v>
      </c>
      <c r="AO239" s="72"/>
      <c r="AR239" s="3">
        <v>0.22499999999999901</v>
      </c>
      <c r="AT239" s="3">
        <v>0.18333333333333399</v>
      </c>
      <c r="AU239" s="3">
        <v>0.16250000000000001</v>
      </c>
      <c r="AV239" s="72"/>
      <c r="AW239" s="72"/>
      <c r="BH239" s="2"/>
      <c r="BI239" s="250"/>
      <c r="BJ239" s="2"/>
      <c r="BK239" s="250"/>
      <c r="BL239" s="2"/>
      <c r="BM239" s="250"/>
      <c r="BN239" s="2"/>
      <c r="BO239" s="250"/>
      <c r="BP239" s="2"/>
      <c r="BQ239" s="250"/>
      <c r="BR239" s="2"/>
      <c r="BS239" s="250"/>
      <c r="BT239" s="2"/>
      <c r="BU239" s="250"/>
      <c r="BV239" s="2"/>
      <c r="BW239" s="250"/>
      <c r="BX239" s="2"/>
      <c r="BY239" s="250"/>
      <c r="BZ239" s="267"/>
      <c r="CA239" s="238"/>
      <c r="CB239" s="267" t="str">
        <f t="shared" si="64"/>
        <v/>
      </c>
      <c r="CC239" s="238" t="str">
        <f t="shared" si="65"/>
        <v/>
      </c>
      <c r="CD239" s="267"/>
      <c r="CE239" s="238"/>
      <c r="CF239" s="267"/>
      <c r="CG239" s="238"/>
      <c r="CH239" s="2"/>
      <c r="CI239" s="250"/>
      <c r="CJ239" s="267"/>
      <c r="CK239" s="238"/>
      <c r="CL239" s="2"/>
      <c r="CM239" s="250"/>
      <c r="CN239" s="251" t="str">
        <f t="shared" si="66"/>
        <v/>
      </c>
      <c r="CO239" s="252" t="str">
        <f t="shared" si="67"/>
        <v/>
      </c>
      <c r="CP239" s="2"/>
      <c r="CQ239" s="250"/>
      <c r="CR239" s="267"/>
      <c r="CS239" s="238"/>
      <c r="CT239" s="2"/>
      <c r="CU239" s="250"/>
      <c r="CV239" s="2"/>
      <c r="CW239" s="250"/>
      <c r="CX239" s="267"/>
      <c r="CY239" s="238"/>
      <c r="CZ239" s="267"/>
      <c r="DA239" s="238"/>
      <c r="DB239" s="2" t="str">
        <f t="shared" si="82"/>
        <v/>
      </c>
      <c r="DC239" s="250" t="str">
        <f t="shared" si="83"/>
        <v/>
      </c>
      <c r="DD239" s="267"/>
      <c r="DE239" s="238"/>
      <c r="DF239" s="2"/>
      <c r="DG239" s="250"/>
      <c r="DH239" s="2"/>
      <c r="DI239" s="250"/>
      <c r="DJ239" s="348"/>
      <c r="DK239" s="349"/>
      <c r="DL239" s="350"/>
      <c r="DM239" s="351"/>
      <c r="DN239" s="348"/>
      <c r="DO239" s="349"/>
      <c r="DP239" s="251" t="str">
        <f t="shared" si="68"/>
        <v/>
      </c>
      <c r="DQ239" s="252" t="str">
        <f t="shared" si="69"/>
        <v/>
      </c>
      <c r="DR239" s="251" t="str">
        <f t="shared" si="70"/>
        <v/>
      </c>
      <c r="DS239" s="252" t="str">
        <f t="shared" si="71"/>
        <v/>
      </c>
      <c r="DT239" s="251" t="str">
        <f t="shared" si="72"/>
        <v/>
      </c>
      <c r="DU239" s="252" t="str">
        <f t="shared" si="73"/>
        <v/>
      </c>
      <c r="DV239" s="251" t="str">
        <f t="shared" si="74"/>
        <v/>
      </c>
      <c r="DW239" s="252" t="str">
        <f t="shared" si="75"/>
        <v/>
      </c>
      <c r="DX239" s="251" t="str">
        <f t="shared" si="76"/>
        <v/>
      </c>
      <c r="DY239" s="252" t="str">
        <f t="shared" si="77"/>
        <v/>
      </c>
      <c r="DZ239" s="251" t="str">
        <f t="shared" si="78"/>
        <v/>
      </c>
      <c r="EA239" s="252" t="str">
        <f t="shared" si="79"/>
        <v/>
      </c>
      <c r="EB239" s="251" t="str">
        <f t="shared" si="80"/>
        <v/>
      </c>
      <c r="EC239" s="252" t="str">
        <f t="shared" si="81"/>
        <v/>
      </c>
    </row>
    <row r="240" spans="37:133">
      <c r="AK240" s="3">
        <v>0.163194444444444</v>
      </c>
      <c r="AL240" s="3">
        <v>0.81597222222222199</v>
      </c>
      <c r="AM240" s="224">
        <v>0.163194444444444</v>
      </c>
      <c r="AN240" s="224">
        <v>0.81597222222222199</v>
      </c>
      <c r="AO240" s="72"/>
      <c r="AR240" s="3">
        <v>0.225694444444444</v>
      </c>
      <c r="AT240" s="3">
        <v>0.18402777777777901</v>
      </c>
      <c r="AU240" s="3">
        <v>0.163194444444444</v>
      </c>
      <c r="AV240" s="72"/>
      <c r="AW240" s="72"/>
      <c r="BH240" s="2"/>
      <c r="BI240" s="250"/>
      <c r="BJ240" s="2"/>
      <c r="BK240" s="250"/>
      <c r="BL240" s="2"/>
      <c r="BM240" s="250"/>
      <c r="BN240" s="2"/>
      <c r="BO240" s="250"/>
      <c r="BP240" s="2"/>
      <c r="BQ240" s="250"/>
      <c r="BR240" s="2"/>
      <c r="BS240" s="250"/>
      <c r="BT240" s="2"/>
      <c r="BU240" s="250"/>
      <c r="BV240" s="2"/>
      <c r="BW240" s="250"/>
      <c r="BX240" s="2"/>
      <c r="BY240" s="250"/>
      <c r="BZ240" s="267"/>
      <c r="CA240" s="238"/>
      <c r="CB240" s="267" t="str">
        <f t="shared" si="64"/>
        <v/>
      </c>
      <c r="CC240" s="238" t="str">
        <f t="shared" si="65"/>
        <v/>
      </c>
      <c r="CD240" s="267"/>
      <c r="CE240" s="238"/>
      <c r="CF240" s="267"/>
      <c r="CG240" s="238"/>
      <c r="CH240" s="2"/>
      <c r="CI240" s="250"/>
      <c r="CJ240" s="267"/>
      <c r="CK240" s="238"/>
      <c r="CL240" s="2"/>
      <c r="CM240" s="250"/>
      <c r="CN240" s="251" t="str">
        <f t="shared" si="66"/>
        <v/>
      </c>
      <c r="CO240" s="252" t="str">
        <f t="shared" si="67"/>
        <v/>
      </c>
      <c r="CP240" s="2"/>
      <c r="CQ240" s="250"/>
      <c r="CR240" s="267"/>
      <c r="CS240" s="238"/>
      <c r="CT240" s="2"/>
      <c r="CU240" s="250"/>
      <c r="CV240" s="2"/>
      <c r="CW240" s="250"/>
      <c r="CX240" s="267"/>
      <c r="CY240" s="238"/>
      <c r="CZ240" s="267"/>
      <c r="DA240" s="238"/>
      <c r="DB240" s="2" t="str">
        <f t="shared" si="82"/>
        <v/>
      </c>
      <c r="DC240" s="250" t="str">
        <f t="shared" si="83"/>
        <v/>
      </c>
      <c r="DD240" s="267"/>
      <c r="DE240" s="238"/>
      <c r="DF240" s="2"/>
      <c r="DG240" s="250"/>
      <c r="DH240" s="2"/>
      <c r="DI240" s="250"/>
      <c r="DJ240" s="348"/>
      <c r="DK240" s="349"/>
      <c r="DL240" s="350"/>
      <c r="DM240" s="351"/>
      <c r="DN240" s="348"/>
      <c r="DO240" s="349"/>
      <c r="DP240" s="251" t="str">
        <f t="shared" si="68"/>
        <v/>
      </c>
      <c r="DQ240" s="252" t="str">
        <f t="shared" si="69"/>
        <v/>
      </c>
      <c r="DR240" s="251" t="str">
        <f t="shared" si="70"/>
        <v/>
      </c>
      <c r="DS240" s="252" t="str">
        <f t="shared" si="71"/>
        <v/>
      </c>
      <c r="DT240" s="251" t="str">
        <f t="shared" si="72"/>
        <v/>
      </c>
      <c r="DU240" s="252" t="str">
        <f t="shared" si="73"/>
        <v/>
      </c>
      <c r="DV240" s="251" t="str">
        <f t="shared" si="74"/>
        <v/>
      </c>
      <c r="DW240" s="252" t="str">
        <f t="shared" si="75"/>
        <v/>
      </c>
      <c r="DX240" s="251" t="str">
        <f t="shared" si="76"/>
        <v/>
      </c>
      <c r="DY240" s="252" t="str">
        <f t="shared" si="77"/>
        <v/>
      </c>
      <c r="DZ240" s="251" t="str">
        <f t="shared" si="78"/>
        <v/>
      </c>
      <c r="EA240" s="252" t="str">
        <f t="shared" si="79"/>
        <v/>
      </c>
      <c r="EB240" s="251" t="str">
        <f t="shared" si="80"/>
        <v/>
      </c>
      <c r="EC240" s="252" t="str">
        <f t="shared" si="81"/>
        <v/>
      </c>
    </row>
    <row r="241" spans="37:133">
      <c r="AK241" s="3">
        <v>0.163888888888889</v>
      </c>
      <c r="AL241" s="3">
        <v>0.81944444444444398</v>
      </c>
      <c r="AM241" s="224">
        <v>0.163888888888889</v>
      </c>
      <c r="AN241" s="224">
        <v>0.81944444444444398</v>
      </c>
      <c r="AO241" s="72"/>
      <c r="AR241" s="3">
        <v>0.226388888888888</v>
      </c>
      <c r="AT241" s="3">
        <v>0.18472222222222301</v>
      </c>
      <c r="AU241" s="3">
        <v>0.163888888888889</v>
      </c>
      <c r="AV241" s="72"/>
      <c r="AW241" s="72"/>
      <c r="BH241" s="2"/>
      <c r="BI241" s="250"/>
      <c r="BJ241" s="2"/>
      <c r="BK241" s="250"/>
      <c r="BL241" s="2"/>
      <c r="BM241" s="250"/>
      <c r="BN241" s="2"/>
      <c r="BO241" s="250"/>
      <c r="BP241" s="2"/>
      <c r="BQ241" s="250"/>
      <c r="BR241" s="2"/>
      <c r="BS241" s="250"/>
      <c r="BT241" s="2"/>
      <c r="BU241" s="250"/>
      <c r="BV241" s="2"/>
      <c r="BW241" s="250"/>
      <c r="BX241" s="2"/>
      <c r="BY241" s="250"/>
      <c r="BZ241" s="267"/>
      <c r="CA241" s="238"/>
      <c r="CB241" s="267" t="str">
        <f t="shared" si="64"/>
        <v/>
      </c>
      <c r="CC241" s="238" t="str">
        <f t="shared" si="65"/>
        <v/>
      </c>
      <c r="CD241" s="267"/>
      <c r="CE241" s="238"/>
      <c r="CF241" s="267"/>
      <c r="CG241" s="238"/>
      <c r="CH241" s="2"/>
      <c r="CI241" s="250"/>
      <c r="CJ241" s="267"/>
      <c r="CK241" s="238"/>
      <c r="CL241" s="2"/>
      <c r="CM241" s="250"/>
      <c r="CN241" s="251" t="str">
        <f t="shared" si="66"/>
        <v/>
      </c>
      <c r="CO241" s="252" t="str">
        <f t="shared" si="67"/>
        <v/>
      </c>
      <c r="CP241" s="2"/>
      <c r="CQ241" s="250"/>
      <c r="CR241" s="267"/>
      <c r="CS241" s="238"/>
      <c r="CT241" s="2"/>
      <c r="CU241" s="250"/>
      <c r="CV241" s="2"/>
      <c r="CW241" s="250"/>
      <c r="CX241" s="267"/>
      <c r="CY241" s="238"/>
      <c r="CZ241" s="267"/>
      <c r="DA241" s="238"/>
      <c r="DB241" s="2" t="str">
        <f t="shared" si="82"/>
        <v/>
      </c>
      <c r="DC241" s="250" t="str">
        <f t="shared" si="83"/>
        <v/>
      </c>
      <c r="DD241" s="267"/>
      <c r="DE241" s="238"/>
      <c r="DF241" s="2"/>
      <c r="DG241" s="250"/>
      <c r="DH241" s="2"/>
      <c r="DI241" s="250"/>
      <c r="DJ241" s="348"/>
      <c r="DK241" s="349"/>
      <c r="DL241" s="350"/>
      <c r="DM241" s="351"/>
      <c r="DN241" s="348"/>
      <c r="DO241" s="349"/>
      <c r="DP241" s="251" t="str">
        <f t="shared" si="68"/>
        <v/>
      </c>
      <c r="DQ241" s="252" t="str">
        <f t="shared" si="69"/>
        <v/>
      </c>
      <c r="DR241" s="251" t="str">
        <f t="shared" si="70"/>
        <v/>
      </c>
      <c r="DS241" s="252" t="str">
        <f t="shared" si="71"/>
        <v/>
      </c>
      <c r="DT241" s="251" t="str">
        <f t="shared" si="72"/>
        <v/>
      </c>
      <c r="DU241" s="252" t="str">
        <f t="shared" si="73"/>
        <v/>
      </c>
      <c r="DV241" s="251" t="str">
        <f t="shared" si="74"/>
        <v/>
      </c>
      <c r="DW241" s="252" t="str">
        <f t="shared" si="75"/>
        <v/>
      </c>
      <c r="DX241" s="251" t="str">
        <f t="shared" si="76"/>
        <v/>
      </c>
      <c r="DY241" s="252" t="str">
        <f t="shared" si="77"/>
        <v/>
      </c>
      <c r="DZ241" s="251" t="str">
        <f t="shared" si="78"/>
        <v/>
      </c>
      <c r="EA241" s="252" t="str">
        <f t="shared" si="79"/>
        <v/>
      </c>
      <c r="EB241" s="251" t="str">
        <f t="shared" si="80"/>
        <v/>
      </c>
      <c r="EC241" s="252" t="str">
        <f t="shared" si="81"/>
        <v/>
      </c>
    </row>
    <row r="242" spans="37:133">
      <c r="AK242" s="3">
        <v>0.164583333333333</v>
      </c>
      <c r="AL242" s="3">
        <v>0.82291666666666696</v>
      </c>
      <c r="AM242" s="224">
        <v>0.164583333333333</v>
      </c>
      <c r="AN242" s="224">
        <v>0.82291666666666696</v>
      </c>
      <c r="AO242" s="72"/>
      <c r="AR242" s="3">
        <v>0.227083333333333</v>
      </c>
      <c r="AT242" s="3">
        <v>0.18541666666666701</v>
      </c>
      <c r="AU242" s="3">
        <v>0.164583333333333</v>
      </c>
      <c r="AV242" s="72"/>
      <c r="AW242" s="72"/>
      <c r="BH242" s="2"/>
      <c r="BI242" s="250"/>
      <c r="BJ242" s="2"/>
      <c r="BK242" s="250"/>
      <c r="BL242" s="2"/>
      <c r="BM242" s="250"/>
      <c r="BN242" s="2"/>
      <c r="BO242" s="250"/>
      <c r="BP242" s="2"/>
      <c r="BQ242" s="250"/>
      <c r="BR242" s="2"/>
      <c r="BS242" s="250"/>
      <c r="BT242" s="2"/>
      <c r="BU242" s="250"/>
      <c r="BV242" s="2"/>
      <c r="BW242" s="250"/>
      <c r="BX242" s="2"/>
      <c r="BY242" s="250"/>
      <c r="BZ242" s="267"/>
      <c r="CA242" s="238"/>
      <c r="CB242" s="267" t="str">
        <f t="shared" si="64"/>
        <v/>
      </c>
      <c r="CC242" s="238" t="str">
        <f t="shared" si="65"/>
        <v/>
      </c>
      <c r="CD242" s="267"/>
      <c r="CE242" s="238"/>
      <c r="CF242" s="267"/>
      <c r="CG242" s="238"/>
      <c r="CH242" s="2"/>
      <c r="CI242" s="250"/>
      <c r="CJ242" s="267"/>
      <c r="CK242" s="238"/>
      <c r="CL242" s="2"/>
      <c r="CM242" s="250"/>
      <c r="CN242" s="251" t="str">
        <f t="shared" si="66"/>
        <v/>
      </c>
      <c r="CO242" s="252" t="str">
        <f t="shared" si="67"/>
        <v/>
      </c>
      <c r="CP242" s="2"/>
      <c r="CQ242" s="250"/>
      <c r="CR242" s="267"/>
      <c r="CS242" s="238"/>
      <c r="CT242" s="2"/>
      <c r="CU242" s="250"/>
      <c r="CV242" s="2"/>
      <c r="CW242" s="250"/>
      <c r="CX242" s="267"/>
      <c r="CY242" s="238"/>
      <c r="CZ242" s="267"/>
      <c r="DA242" s="238"/>
      <c r="DB242" s="2" t="str">
        <f t="shared" si="82"/>
        <v/>
      </c>
      <c r="DC242" s="250" t="str">
        <f t="shared" si="83"/>
        <v/>
      </c>
      <c r="DD242" s="267"/>
      <c r="DE242" s="238"/>
      <c r="DF242" s="2"/>
      <c r="DG242" s="250"/>
      <c r="DH242" s="2"/>
      <c r="DI242" s="250"/>
      <c r="DJ242" s="348"/>
      <c r="DK242" s="349"/>
      <c r="DL242" s="350"/>
      <c r="DM242" s="351"/>
      <c r="DN242" s="348"/>
      <c r="DO242" s="349"/>
      <c r="DP242" s="251" t="str">
        <f t="shared" si="68"/>
        <v/>
      </c>
      <c r="DQ242" s="252" t="str">
        <f t="shared" si="69"/>
        <v/>
      </c>
      <c r="DR242" s="251" t="str">
        <f t="shared" si="70"/>
        <v/>
      </c>
      <c r="DS242" s="252" t="str">
        <f t="shared" si="71"/>
        <v/>
      </c>
      <c r="DT242" s="251" t="str">
        <f t="shared" si="72"/>
        <v/>
      </c>
      <c r="DU242" s="252" t="str">
        <f t="shared" si="73"/>
        <v/>
      </c>
      <c r="DV242" s="251" t="str">
        <f t="shared" si="74"/>
        <v/>
      </c>
      <c r="DW242" s="252" t="str">
        <f t="shared" si="75"/>
        <v/>
      </c>
      <c r="DX242" s="251" t="str">
        <f t="shared" si="76"/>
        <v/>
      </c>
      <c r="DY242" s="252" t="str">
        <f t="shared" si="77"/>
        <v/>
      </c>
      <c r="DZ242" s="251" t="str">
        <f t="shared" si="78"/>
        <v/>
      </c>
      <c r="EA242" s="252" t="str">
        <f t="shared" si="79"/>
        <v/>
      </c>
      <c r="EB242" s="251" t="str">
        <f t="shared" si="80"/>
        <v/>
      </c>
      <c r="EC242" s="252" t="str">
        <f t="shared" si="81"/>
        <v/>
      </c>
    </row>
    <row r="243" spans="37:133">
      <c r="AK243" s="3">
        <v>0.165277777777778</v>
      </c>
      <c r="AL243" s="3">
        <v>0.82638888888888895</v>
      </c>
      <c r="AM243" s="224">
        <v>0.165277777777778</v>
      </c>
      <c r="AN243" s="224">
        <v>0.82638888888888895</v>
      </c>
      <c r="AO243" s="72"/>
      <c r="AR243" s="3">
        <v>0.227777777777777</v>
      </c>
      <c r="AT243" s="3">
        <v>0.186111111111112</v>
      </c>
      <c r="AU243" s="3">
        <v>0.165277777777778</v>
      </c>
      <c r="AV243" s="72"/>
      <c r="AW243" s="72"/>
      <c r="BH243" s="2"/>
      <c r="BI243" s="250"/>
      <c r="BJ243" s="2"/>
      <c r="BK243" s="250"/>
      <c r="BL243" s="2"/>
      <c r="BM243" s="250"/>
      <c r="BN243" s="2"/>
      <c r="BO243" s="250"/>
      <c r="BP243" s="2"/>
      <c r="BQ243" s="250"/>
      <c r="BR243" s="2"/>
      <c r="BS243" s="250"/>
      <c r="BT243" s="2"/>
      <c r="BU243" s="250"/>
      <c r="BV243" s="2"/>
      <c r="BW243" s="250"/>
      <c r="BX243" s="2"/>
      <c r="BY243" s="250"/>
      <c r="BZ243" s="267"/>
      <c r="CA243" s="238"/>
      <c r="CB243" s="267" t="str">
        <f t="shared" si="64"/>
        <v/>
      </c>
      <c r="CC243" s="238" t="str">
        <f t="shared" si="65"/>
        <v/>
      </c>
      <c r="CD243" s="267"/>
      <c r="CE243" s="238"/>
      <c r="CF243" s="267"/>
      <c r="CG243" s="238"/>
      <c r="CH243" s="2"/>
      <c r="CI243" s="250"/>
      <c r="CJ243" s="267"/>
      <c r="CK243" s="238"/>
      <c r="CL243" s="2"/>
      <c r="CM243" s="250"/>
      <c r="CN243" s="251" t="str">
        <f t="shared" si="66"/>
        <v/>
      </c>
      <c r="CO243" s="252" t="str">
        <f t="shared" si="67"/>
        <v/>
      </c>
      <c r="CP243" s="2"/>
      <c r="CQ243" s="250"/>
      <c r="CR243" s="267"/>
      <c r="CS243" s="238"/>
      <c r="CT243" s="2"/>
      <c r="CU243" s="250"/>
      <c r="CV243" s="2"/>
      <c r="CW243" s="250"/>
      <c r="CX243" s="267"/>
      <c r="CY243" s="238"/>
      <c r="CZ243" s="267"/>
      <c r="DA243" s="238"/>
      <c r="DB243" s="2" t="str">
        <f t="shared" si="82"/>
        <v/>
      </c>
      <c r="DC243" s="250" t="str">
        <f t="shared" si="83"/>
        <v/>
      </c>
      <c r="DD243" s="267"/>
      <c r="DE243" s="238"/>
      <c r="DF243" s="2"/>
      <c r="DG243" s="250"/>
      <c r="DH243" s="2"/>
      <c r="DI243" s="250"/>
      <c r="DJ243" s="348"/>
      <c r="DK243" s="349"/>
      <c r="DL243" s="350"/>
      <c r="DM243" s="351"/>
      <c r="DN243" s="348"/>
      <c r="DO243" s="349"/>
      <c r="DP243" s="251" t="str">
        <f t="shared" si="68"/>
        <v/>
      </c>
      <c r="DQ243" s="252" t="str">
        <f t="shared" si="69"/>
        <v/>
      </c>
      <c r="DR243" s="251" t="str">
        <f t="shared" si="70"/>
        <v/>
      </c>
      <c r="DS243" s="252" t="str">
        <f t="shared" si="71"/>
        <v/>
      </c>
      <c r="DT243" s="251" t="str">
        <f t="shared" si="72"/>
        <v/>
      </c>
      <c r="DU243" s="252" t="str">
        <f t="shared" si="73"/>
        <v/>
      </c>
      <c r="DV243" s="251" t="str">
        <f t="shared" si="74"/>
        <v/>
      </c>
      <c r="DW243" s="252" t="str">
        <f t="shared" si="75"/>
        <v/>
      </c>
      <c r="DX243" s="251" t="str">
        <f t="shared" si="76"/>
        <v/>
      </c>
      <c r="DY243" s="252" t="str">
        <f t="shared" si="77"/>
        <v/>
      </c>
      <c r="DZ243" s="251" t="str">
        <f t="shared" si="78"/>
        <v/>
      </c>
      <c r="EA243" s="252" t="str">
        <f t="shared" si="79"/>
        <v/>
      </c>
      <c r="EB243" s="251" t="str">
        <f t="shared" si="80"/>
        <v/>
      </c>
      <c r="EC243" s="252" t="str">
        <f t="shared" si="81"/>
        <v/>
      </c>
    </row>
    <row r="244" spans="37:133">
      <c r="AK244" s="3">
        <v>0.16597222222222199</v>
      </c>
      <c r="AL244" s="3">
        <v>0.82986111111111105</v>
      </c>
      <c r="AM244" s="224">
        <v>0.16597222222222199</v>
      </c>
      <c r="AN244" s="224">
        <v>0.82986111111111105</v>
      </c>
      <c r="AO244" s="72"/>
      <c r="AR244" s="3">
        <v>0.22847222222222199</v>
      </c>
      <c r="AT244" s="3">
        <v>0.186805555555556</v>
      </c>
      <c r="AU244" s="3">
        <v>0.16597222222222199</v>
      </c>
      <c r="AV244" s="72"/>
      <c r="AW244" s="72"/>
      <c r="BH244" s="2"/>
      <c r="BI244" s="250"/>
      <c r="BJ244" s="2"/>
      <c r="BK244" s="250"/>
      <c r="BL244" s="2"/>
      <c r="BM244" s="250"/>
      <c r="BN244" s="2"/>
      <c r="BO244" s="250"/>
      <c r="BP244" s="2"/>
      <c r="BQ244" s="250"/>
      <c r="BR244" s="2"/>
      <c r="BS244" s="250"/>
      <c r="BT244" s="2"/>
      <c r="BU244" s="250"/>
      <c r="BV244" s="2"/>
      <c r="BW244" s="250"/>
      <c r="BX244" s="2"/>
      <c r="BY244" s="250"/>
      <c r="BZ244" s="267"/>
      <c r="CA244" s="238"/>
      <c r="CB244" s="267" t="str">
        <f t="shared" si="64"/>
        <v/>
      </c>
      <c r="CC244" s="238" t="str">
        <f t="shared" si="65"/>
        <v/>
      </c>
      <c r="CD244" s="267"/>
      <c r="CE244" s="238"/>
      <c r="CF244" s="267"/>
      <c r="CG244" s="238"/>
      <c r="CH244" s="2"/>
      <c r="CI244" s="250"/>
      <c r="CJ244" s="267"/>
      <c r="CK244" s="238"/>
      <c r="CL244" s="2"/>
      <c r="CM244" s="250"/>
      <c r="CN244" s="251" t="str">
        <f t="shared" si="66"/>
        <v/>
      </c>
      <c r="CO244" s="252" t="str">
        <f t="shared" si="67"/>
        <v/>
      </c>
      <c r="CP244" s="2"/>
      <c r="CQ244" s="250"/>
      <c r="CR244" s="267"/>
      <c r="CS244" s="238"/>
      <c r="CT244" s="2"/>
      <c r="CU244" s="250"/>
      <c r="CV244" s="2"/>
      <c r="CW244" s="250"/>
      <c r="CX244" s="267"/>
      <c r="CY244" s="238"/>
      <c r="CZ244" s="267"/>
      <c r="DA244" s="238"/>
      <c r="DB244" s="2" t="str">
        <f t="shared" si="82"/>
        <v/>
      </c>
      <c r="DC244" s="250" t="str">
        <f t="shared" si="83"/>
        <v/>
      </c>
      <c r="DD244" s="267"/>
      <c r="DE244" s="238"/>
      <c r="DF244" s="2"/>
      <c r="DG244" s="250"/>
      <c r="DH244" s="2"/>
      <c r="DI244" s="250"/>
      <c r="DJ244" s="348"/>
      <c r="DK244" s="349"/>
      <c r="DL244" s="350"/>
      <c r="DM244" s="351"/>
      <c r="DN244" s="348"/>
      <c r="DO244" s="349"/>
      <c r="DP244" s="251" t="str">
        <f t="shared" si="68"/>
        <v/>
      </c>
      <c r="DQ244" s="252" t="str">
        <f t="shared" si="69"/>
        <v/>
      </c>
      <c r="DR244" s="251" t="str">
        <f t="shared" si="70"/>
        <v/>
      </c>
      <c r="DS244" s="252" t="str">
        <f t="shared" si="71"/>
        <v/>
      </c>
      <c r="DT244" s="251" t="str">
        <f t="shared" si="72"/>
        <v/>
      </c>
      <c r="DU244" s="252" t="str">
        <f t="shared" si="73"/>
        <v/>
      </c>
      <c r="DV244" s="251" t="str">
        <f t="shared" si="74"/>
        <v/>
      </c>
      <c r="DW244" s="252" t="str">
        <f t="shared" si="75"/>
        <v/>
      </c>
      <c r="DX244" s="251" t="str">
        <f t="shared" si="76"/>
        <v/>
      </c>
      <c r="DY244" s="252" t="str">
        <f t="shared" si="77"/>
        <v/>
      </c>
      <c r="DZ244" s="251" t="str">
        <f t="shared" si="78"/>
        <v/>
      </c>
      <c r="EA244" s="252" t="str">
        <f t="shared" si="79"/>
        <v/>
      </c>
      <c r="EB244" s="251" t="str">
        <f t="shared" si="80"/>
        <v/>
      </c>
      <c r="EC244" s="252" t="str">
        <f t="shared" si="81"/>
        <v/>
      </c>
    </row>
    <row r="245" spans="37:133">
      <c r="AK245" s="3">
        <v>0.16666666666666699</v>
      </c>
      <c r="AL245" s="3">
        <v>0.83333333333333304</v>
      </c>
      <c r="AM245" s="224">
        <v>0.16666666666666699</v>
      </c>
      <c r="AN245" s="224">
        <v>0.83333333333333304</v>
      </c>
      <c r="AO245" s="72"/>
      <c r="AR245" s="3">
        <v>0.22916666666666599</v>
      </c>
      <c r="AT245" s="3">
        <v>0.187500000000001</v>
      </c>
      <c r="AU245" s="3">
        <v>0.16666666666666699</v>
      </c>
      <c r="AV245" s="72"/>
      <c r="AW245" s="72"/>
      <c r="BH245" s="2"/>
      <c r="BI245" s="250"/>
      <c r="BJ245" s="2"/>
      <c r="BK245" s="250"/>
      <c r="BL245" s="2"/>
      <c r="BM245" s="250"/>
      <c r="BN245" s="2"/>
      <c r="BO245" s="250"/>
      <c r="BP245" s="2"/>
      <c r="BQ245" s="250"/>
      <c r="BR245" s="2"/>
      <c r="BS245" s="250"/>
      <c r="BT245" s="2"/>
      <c r="BU245" s="250"/>
      <c r="BV245" s="2"/>
      <c r="BW245" s="250"/>
      <c r="BX245" s="2"/>
      <c r="BY245" s="250"/>
      <c r="BZ245" s="267"/>
      <c r="CA245" s="238"/>
      <c r="CB245" s="267" t="str">
        <f t="shared" si="64"/>
        <v/>
      </c>
      <c r="CC245" s="238" t="str">
        <f t="shared" si="65"/>
        <v/>
      </c>
      <c r="CD245" s="267"/>
      <c r="CE245" s="238"/>
      <c r="CF245" s="267"/>
      <c r="CG245" s="238"/>
      <c r="CH245" s="2"/>
      <c r="CI245" s="250"/>
      <c r="CJ245" s="267"/>
      <c r="CK245" s="238"/>
      <c r="CL245" s="2"/>
      <c r="CM245" s="250"/>
      <c r="CN245" s="251" t="str">
        <f t="shared" si="66"/>
        <v/>
      </c>
      <c r="CO245" s="252" t="str">
        <f t="shared" si="67"/>
        <v/>
      </c>
      <c r="CP245" s="2"/>
      <c r="CQ245" s="250"/>
      <c r="CR245" s="267"/>
      <c r="CS245" s="238"/>
      <c r="CT245" s="2"/>
      <c r="CU245" s="250"/>
      <c r="CV245" s="2"/>
      <c r="CW245" s="250"/>
      <c r="CX245" s="267"/>
      <c r="CY245" s="238"/>
      <c r="CZ245" s="267"/>
      <c r="DA245" s="238"/>
      <c r="DB245" s="2" t="str">
        <f t="shared" si="82"/>
        <v/>
      </c>
      <c r="DC245" s="250" t="str">
        <f t="shared" si="83"/>
        <v/>
      </c>
      <c r="DD245" s="267"/>
      <c r="DE245" s="238"/>
      <c r="DF245" s="2"/>
      <c r="DG245" s="250"/>
      <c r="DH245" s="2"/>
      <c r="DI245" s="250"/>
      <c r="DJ245" s="348"/>
      <c r="DK245" s="349"/>
      <c r="DL245" s="350"/>
      <c r="DM245" s="351"/>
      <c r="DN245" s="348"/>
      <c r="DO245" s="349"/>
      <c r="DP245" s="251" t="str">
        <f t="shared" si="68"/>
        <v/>
      </c>
      <c r="DQ245" s="252" t="str">
        <f t="shared" si="69"/>
        <v/>
      </c>
      <c r="DR245" s="251" t="str">
        <f t="shared" si="70"/>
        <v/>
      </c>
      <c r="DS245" s="252" t="str">
        <f t="shared" si="71"/>
        <v/>
      </c>
      <c r="DT245" s="251" t="str">
        <f t="shared" si="72"/>
        <v/>
      </c>
      <c r="DU245" s="252" t="str">
        <f t="shared" si="73"/>
        <v/>
      </c>
      <c r="DV245" s="251" t="str">
        <f t="shared" si="74"/>
        <v/>
      </c>
      <c r="DW245" s="252" t="str">
        <f t="shared" si="75"/>
        <v/>
      </c>
      <c r="DX245" s="251" t="str">
        <f t="shared" si="76"/>
        <v/>
      </c>
      <c r="DY245" s="252" t="str">
        <f t="shared" si="77"/>
        <v/>
      </c>
      <c r="DZ245" s="251" t="str">
        <f t="shared" si="78"/>
        <v/>
      </c>
      <c r="EA245" s="252" t="str">
        <f t="shared" si="79"/>
        <v/>
      </c>
      <c r="EB245" s="251" t="str">
        <f t="shared" si="80"/>
        <v/>
      </c>
      <c r="EC245" s="252" t="str">
        <f t="shared" si="81"/>
        <v/>
      </c>
    </row>
    <row r="246" spans="37:133">
      <c r="AK246" s="3">
        <v>0.16736111111111099</v>
      </c>
      <c r="AL246" s="3">
        <v>0.83680555555555503</v>
      </c>
      <c r="AM246" s="224">
        <v>0.16736111111111099</v>
      </c>
      <c r="AN246" s="224">
        <v>0.83680555555555503</v>
      </c>
      <c r="AO246" s="72"/>
      <c r="AR246" s="3">
        <v>0.22986111111111099</v>
      </c>
      <c r="AT246" s="3">
        <v>0.188194444444445</v>
      </c>
      <c r="AU246" s="3">
        <v>0.16736111111111099</v>
      </c>
      <c r="AV246" s="72"/>
      <c r="AW246" s="72"/>
      <c r="BH246" s="2"/>
      <c r="BI246" s="250"/>
      <c r="BJ246" s="2"/>
      <c r="BK246" s="250"/>
      <c r="BL246" s="2"/>
      <c r="BM246" s="250"/>
      <c r="BN246" s="2"/>
      <c r="BO246" s="250"/>
      <c r="BP246" s="2"/>
      <c r="BQ246" s="250"/>
      <c r="BR246" s="2"/>
      <c r="BS246" s="250"/>
      <c r="BT246" s="2"/>
      <c r="BU246" s="250"/>
      <c r="BV246" s="2"/>
      <c r="BW246" s="250"/>
      <c r="BX246" s="2"/>
      <c r="BY246" s="250"/>
      <c r="BZ246" s="267"/>
      <c r="CA246" s="238"/>
      <c r="CB246" s="267" t="str">
        <f t="shared" si="64"/>
        <v/>
      </c>
      <c r="CC246" s="238" t="str">
        <f t="shared" si="65"/>
        <v/>
      </c>
      <c r="CD246" s="267"/>
      <c r="CE246" s="238"/>
      <c r="CF246" s="267"/>
      <c r="CG246" s="238"/>
      <c r="CH246" s="2"/>
      <c r="CI246" s="250"/>
      <c r="CJ246" s="267"/>
      <c r="CK246" s="238"/>
      <c r="CL246" s="2"/>
      <c r="CM246" s="250"/>
      <c r="CN246" s="251" t="str">
        <f t="shared" si="66"/>
        <v/>
      </c>
      <c r="CO246" s="252" t="str">
        <f t="shared" si="67"/>
        <v/>
      </c>
      <c r="CP246" s="2"/>
      <c r="CQ246" s="250"/>
      <c r="CR246" s="267"/>
      <c r="CS246" s="238"/>
      <c r="CT246" s="2"/>
      <c r="CU246" s="250"/>
      <c r="CV246" s="2"/>
      <c r="CW246" s="250"/>
      <c r="CX246" s="267"/>
      <c r="CY246" s="238"/>
      <c r="CZ246" s="267"/>
      <c r="DA246" s="238"/>
      <c r="DB246" s="2" t="str">
        <f t="shared" si="82"/>
        <v/>
      </c>
      <c r="DC246" s="250" t="str">
        <f t="shared" si="83"/>
        <v/>
      </c>
      <c r="DD246" s="267"/>
      <c r="DE246" s="238"/>
      <c r="DF246" s="2"/>
      <c r="DG246" s="250"/>
      <c r="DH246" s="2"/>
      <c r="DI246" s="250"/>
      <c r="DJ246" s="348"/>
      <c r="DK246" s="349"/>
      <c r="DL246" s="350"/>
      <c r="DM246" s="351"/>
      <c r="DN246" s="348"/>
      <c r="DO246" s="349"/>
      <c r="DP246" s="251" t="str">
        <f t="shared" si="68"/>
        <v/>
      </c>
      <c r="DQ246" s="252" t="str">
        <f t="shared" si="69"/>
        <v/>
      </c>
      <c r="DR246" s="251" t="str">
        <f t="shared" si="70"/>
        <v/>
      </c>
      <c r="DS246" s="252" t="str">
        <f t="shared" si="71"/>
        <v/>
      </c>
      <c r="DT246" s="251" t="str">
        <f t="shared" si="72"/>
        <v/>
      </c>
      <c r="DU246" s="252" t="str">
        <f t="shared" si="73"/>
        <v/>
      </c>
      <c r="DV246" s="251" t="str">
        <f t="shared" si="74"/>
        <v/>
      </c>
      <c r="DW246" s="252" t="str">
        <f t="shared" si="75"/>
        <v/>
      </c>
      <c r="DX246" s="251" t="str">
        <f t="shared" si="76"/>
        <v/>
      </c>
      <c r="DY246" s="252" t="str">
        <f t="shared" si="77"/>
        <v/>
      </c>
      <c r="DZ246" s="251" t="str">
        <f t="shared" si="78"/>
        <v/>
      </c>
      <c r="EA246" s="252" t="str">
        <f t="shared" si="79"/>
        <v/>
      </c>
      <c r="EB246" s="251" t="str">
        <f t="shared" si="80"/>
        <v/>
      </c>
      <c r="EC246" s="252" t="str">
        <f t="shared" si="81"/>
        <v/>
      </c>
    </row>
    <row r="247" spans="37:133">
      <c r="AK247" s="3">
        <v>0.16805555555555601</v>
      </c>
      <c r="AL247" s="3">
        <v>0.84027777777777801</v>
      </c>
      <c r="AM247" s="224">
        <v>0.16805555555555601</v>
      </c>
      <c r="AN247" s="224">
        <v>0.84027777777777801</v>
      </c>
      <c r="AO247" s="72"/>
      <c r="AR247" s="3">
        <v>0.23055555555555499</v>
      </c>
      <c r="AT247" s="3">
        <v>0.18888888888888999</v>
      </c>
      <c r="AU247" s="3">
        <v>0.16805555555555601</v>
      </c>
      <c r="AV247" s="72"/>
      <c r="AW247" s="72"/>
      <c r="BH247" s="2"/>
      <c r="BI247" s="250"/>
      <c r="BJ247" s="2"/>
      <c r="BK247" s="250"/>
      <c r="BL247" s="2"/>
      <c r="BM247" s="250"/>
      <c r="BN247" s="2"/>
      <c r="BO247" s="250"/>
      <c r="BP247" s="2"/>
      <c r="BQ247" s="250"/>
      <c r="BR247" s="2"/>
      <c r="BS247" s="250"/>
      <c r="BT247" s="2"/>
      <c r="BU247" s="250"/>
      <c r="BV247" s="2"/>
      <c r="BW247" s="250"/>
      <c r="BX247" s="2"/>
      <c r="BY247" s="250"/>
      <c r="BZ247" s="267"/>
      <c r="CA247" s="238"/>
      <c r="CB247" s="267" t="str">
        <f t="shared" si="64"/>
        <v/>
      </c>
      <c r="CC247" s="238" t="str">
        <f t="shared" si="65"/>
        <v/>
      </c>
      <c r="CD247" s="267"/>
      <c r="CE247" s="238"/>
      <c r="CF247" s="267"/>
      <c r="CG247" s="238"/>
      <c r="CH247" s="2"/>
      <c r="CI247" s="250"/>
      <c r="CJ247" s="267"/>
      <c r="CK247" s="238"/>
      <c r="CL247" s="2"/>
      <c r="CM247" s="250"/>
      <c r="CN247" s="251" t="str">
        <f t="shared" si="66"/>
        <v/>
      </c>
      <c r="CO247" s="252" t="str">
        <f t="shared" si="67"/>
        <v/>
      </c>
      <c r="CP247" s="2"/>
      <c r="CQ247" s="250"/>
      <c r="CR247" s="267"/>
      <c r="CS247" s="238"/>
      <c r="CT247" s="2"/>
      <c r="CU247" s="250"/>
      <c r="CV247" s="2"/>
      <c r="CW247" s="250"/>
      <c r="CX247" s="267"/>
      <c r="CY247" s="238"/>
      <c r="CZ247" s="267"/>
      <c r="DA247" s="238"/>
      <c r="DB247" s="2" t="str">
        <f t="shared" si="82"/>
        <v/>
      </c>
      <c r="DC247" s="250" t="str">
        <f t="shared" si="83"/>
        <v/>
      </c>
      <c r="DD247" s="267"/>
      <c r="DE247" s="238"/>
      <c r="DF247" s="2"/>
      <c r="DG247" s="250"/>
      <c r="DH247" s="2"/>
      <c r="DI247" s="250"/>
      <c r="DJ247" s="348"/>
      <c r="DK247" s="349"/>
      <c r="DL247" s="350"/>
      <c r="DM247" s="351"/>
      <c r="DN247" s="348"/>
      <c r="DO247" s="349"/>
      <c r="DP247" s="251" t="str">
        <f t="shared" si="68"/>
        <v/>
      </c>
      <c r="DQ247" s="252" t="str">
        <f t="shared" si="69"/>
        <v/>
      </c>
      <c r="DR247" s="251" t="str">
        <f t="shared" si="70"/>
        <v/>
      </c>
      <c r="DS247" s="252" t="str">
        <f t="shared" si="71"/>
        <v/>
      </c>
      <c r="DT247" s="251" t="str">
        <f t="shared" si="72"/>
        <v/>
      </c>
      <c r="DU247" s="252" t="str">
        <f t="shared" si="73"/>
        <v/>
      </c>
      <c r="DV247" s="251" t="str">
        <f t="shared" si="74"/>
        <v/>
      </c>
      <c r="DW247" s="252" t="str">
        <f t="shared" si="75"/>
        <v/>
      </c>
      <c r="DX247" s="251" t="str">
        <f t="shared" si="76"/>
        <v/>
      </c>
      <c r="DY247" s="252" t="str">
        <f t="shared" si="77"/>
        <v/>
      </c>
      <c r="DZ247" s="251" t="str">
        <f t="shared" si="78"/>
        <v/>
      </c>
      <c r="EA247" s="252" t="str">
        <f t="shared" si="79"/>
        <v/>
      </c>
      <c r="EB247" s="251" t="str">
        <f t="shared" si="80"/>
        <v/>
      </c>
      <c r="EC247" s="252" t="str">
        <f t="shared" si="81"/>
        <v/>
      </c>
    </row>
    <row r="248" spans="37:133">
      <c r="AK248" s="3">
        <v>0.16875000000000001</v>
      </c>
      <c r="AL248" s="3">
        <v>0.84375</v>
      </c>
      <c r="AM248" s="224">
        <v>0.16875000000000001</v>
      </c>
      <c r="AN248" s="224">
        <v>0.84375</v>
      </c>
      <c r="AO248" s="72"/>
      <c r="AR248" s="3">
        <v>0.23124999999999901</v>
      </c>
      <c r="AT248" s="3">
        <v>0.18958333333333399</v>
      </c>
      <c r="AU248" s="3">
        <v>0.16875000000000001</v>
      </c>
      <c r="AV248" s="72"/>
      <c r="AW248" s="72"/>
      <c r="BH248" s="2"/>
      <c r="BI248" s="250"/>
      <c r="BJ248" s="2"/>
      <c r="BK248" s="250"/>
      <c r="BL248" s="2"/>
      <c r="BM248" s="250"/>
      <c r="BN248" s="2"/>
      <c r="BO248" s="250"/>
      <c r="BP248" s="2"/>
      <c r="BQ248" s="250"/>
      <c r="BR248" s="2"/>
      <c r="BS248" s="250"/>
      <c r="BT248" s="2"/>
      <c r="BU248" s="250"/>
      <c r="BV248" s="2"/>
      <c r="BW248" s="250"/>
      <c r="BX248" s="2"/>
      <c r="BY248" s="250"/>
      <c r="BZ248" s="267"/>
      <c r="CA248" s="238"/>
      <c r="CB248" s="267" t="str">
        <f t="shared" si="64"/>
        <v/>
      </c>
      <c r="CC248" s="238" t="str">
        <f t="shared" si="65"/>
        <v/>
      </c>
      <c r="CD248" s="267"/>
      <c r="CE248" s="238"/>
      <c r="CF248" s="267"/>
      <c r="CG248" s="238"/>
      <c r="CH248" s="2"/>
      <c r="CI248" s="250"/>
      <c r="CJ248" s="267"/>
      <c r="CK248" s="238"/>
      <c r="CL248" s="2"/>
      <c r="CM248" s="250"/>
      <c r="CN248" s="251" t="str">
        <f t="shared" si="66"/>
        <v/>
      </c>
      <c r="CO248" s="252" t="str">
        <f t="shared" si="67"/>
        <v/>
      </c>
      <c r="CP248" s="2"/>
      <c r="CQ248" s="250"/>
      <c r="CR248" s="267"/>
      <c r="CS248" s="238"/>
      <c r="CT248" s="2"/>
      <c r="CU248" s="250"/>
      <c r="CV248" s="2"/>
      <c r="CW248" s="250"/>
      <c r="CX248" s="267"/>
      <c r="CY248" s="238"/>
      <c r="CZ248" s="267"/>
      <c r="DA248" s="238"/>
      <c r="DB248" s="2" t="str">
        <f t="shared" si="82"/>
        <v/>
      </c>
      <c r="DC248" s="250" t="str">
        <f t="shared" si="83"/>
        <v/>
      </c>
      <c r="DD248" s="267"/>
      <c r="DE248" s="238"/>
      <c r="DF248" s="2"/>
      <c r="DG248" s="250"/>
      <c r="DH248" s="2"/>
      <c r="DI248" s="250"/>
      <c r="DJ248" s="348"/>
      <c r="DK248" s="349"/>
      <c r="DL248" s="350"/>
      <c r="DM248" s="351"/>
      <c r="DN248" s="348"/>
      <c r="DO248" s="349"/>
      <c r="DP248" s="251" t="str">
        <f t="shared" si="68"/>
        <v/>
      </c>
      <c r="DQ248" s="252" t="str">
        <f t="shared" si="69"/>
        <v/>
      </c>
      <c r="DR248" s="251" t="str">
        <f t="shared" si="70"/>
        <v/>
      </c>
      <c r="DS248" s="252" t="str">
        <f t="shared" si="71"/>
        <v/>
      </c>
      <c r="DT248" s="251" t="str">
        <f t="shared" si="72"/>
        <v/>
      </c>
      <c r="DU248" s="252" t="str">
        <f t="shared" si="73"/>
        <v/>
      </c>
      <c r="DV248" s="251" t="str">
        <f t="shared" si="74"/>
        <v/>
      </c>
      <c r="DW248" s="252" t="str">
        <f t="shared" si="75"/>
        <v/>
      </c>
      <c r="DX248" s="251" t="str">
        <f t="shared" si="76"/>
        <v/>
      </c>
      <c r="DY248" s="252" t="str">
        <f t="shared" si="77"/>
        <v/>
      </c>
      <c r="DZ248" s="251" t="str">
        <f t="shared" si="78"/>
        <v/>
      </c>
      <c r="EA248" s="252" t="str">
        <f t="shared" si="79"/>
        <v/>
      </c>
      <c r="EB248" s="251" t="str">
        <f t="shared" si="80"/>
        <v/>
      </c>
      <c r="EC248" s="252" t="str">
        <f t="shared" si="81"/>
        <v/>
      </c>
    </row>
    <row r="249" spans="37:133">
      <c r="AK249" s="3">
        <v>0.16944444444444401</v>
      </c>
      <c r="AL249" s="3">
        <v>0.84722222222222199</v>
      </c>
      <c r="AM249" s="224">
        <v>0.16944444444444401</v>
      </c>
      <c r="AN249" s="224">
        <v>0.84722222222222199</v>
      </c>
      <c r="AO249" s="72"/>
      <c r="AR249" s="3">
        <v>0.23194444444444401</v>
      </c>
      <c r="AT249" s="3">
        <v>0.19027777777777899</v>
      </c>
      <c r="AU249" s="3">
        <v>0.16944444444444401</v>
      </c>
      <c r="AV249" s="72"/>
      <c r="AW249" s="72"/>
      <c r="BH249" s="2"/>
      <c r="BI249" s="250"/>
      <c r="BJ249" s="2"/>
      <c r="BK249" s="250"/>
      <c r="BL249" s="2"/>
      <c r="BM249" s="250"/>
      <c r="BN249" s="2"/>
      <c r="BO249" s="250"/>
      <c r="BP249" s="2"/>
      <c r="BQ249" s="250"/>
      <c r="BR249" s="2"/>
      <c r="BS249" s="250"/>
      <c r="BT249" s="2"/>
      <c r="BU249" s="250"/>
      <c r="BV249" s="2"/>
      <c r="BW249" s="250"/>
      <c r="BX249" s="2"/>
      <c r="BY249" s="250"/>
      <c r="BZ249" s="267"/>
      <c r="CA249" s="238"/>
      <c r="CB249" s="267" t="str">
        <f t="shared" si="64"/>
        <v/>
      </c>
      <c r="CC249" s="238" t="str">
        <f t="shared" si="65"/>
        <v/>
      </c>
      <c r="CD249" s="267"/>
      <c r="CE249" s="238"/>
      <c r="CF249" s="267"/>
      <c r="CG249" s="238"/>
      <c r="CH249" s="2"/>
      <c r="CI249" s="250"/>
      <c r="CJ249" s="267"/>
      <c r="CK249" s="238"/>
      <c r="CL249" s="2"/>
      <c r="CM249" s="250"/>
      <c r="CN249" s="251" t="str">
        <f t="shared" si="66"/>
        <v/>
      </c>
      <c r="CO249" s="252" t="str">
        <f t="shared" si="67"/>
        <v/>
      </c>
      <c r="CP249" s="2"/>
      <c r="CQ249" s="250"/>
      <c r="CR249" s="267"/>
      <c r="CS249" s="238"/>
      <c r="CT249" s="2"/>
      <c r="CU249" s="250"/>
      <c r="CV249" s="2"/>
      <c r="CW249" s="250"/>
      <c r="CX249" s="267"/>
      <c r="CY249" s="238"/>
      <c r="CZ249" s="267"/>
      <c r="DA249" s="238"/>
      <c r="DB249" s="2" t="str">
        <f t="shared" si="82"/>
        <v/>
      </c>
      <c r="DC249" s="250" t="str">
        <f t="shared" si="83"/>
        <v/>
      </c>
      <c r="DD249" s="267"/>
      <c r="DE249" s="238"/>
      <c r="DF249" s="2"/>
      <c r="DG249" s="250"/>
      <c r="DH249" s="2"/>
      <c r="DI249" s="250"/>
      <c r="DJ249" s="348"/>
      <c r="DK249" s="349"/>
      <c r="DL249" s="350"/>
      <c r="DM249" s="351"/>
      <c r="DN249" s="348"/>
      <c r="DO249" s="349"/>
      <c r="DP249" s="251" t="str">
        <f t="shared" si="68"/>
        <v/>
      </c>
      <c r="DQ249" s="252" t="str">
        <f t="shared" si="69"/>
        <v/>
      </c>
      <c r="DR249" s="251" t="str">
        <f t="shared" si="70"/>
        <v/>
      </c>
      <c r="DS249" s="252" t="str">
        <f t="shared" si="71"/>
        <v/>
      </c>
      <c r="DT249" s="251" t="str">
        <f t="shared" si="72"/>
        <v/>
      </c>
      <c r="DU249" s="252" t="str">
        <f t="shared" si="73"/>
        <v/>
      </c>
      <c r="DV249" s="251" t="str">
        <f t="shared" si="74"/>
        <v/>
      </c>
      <c r="DW249" s="252" t="str">
        <f t="shared" si="75"/>
        <v/>
      </c>
      <c r="DX249" s="251" t="str">
        <f t="shared" si="76"/>
        <v/>
      </c>
      <c r="DY249" s="252" t="str">
        <f t="shared" si="77"/>
        <v/>
      </c>
      <c r="DZ249" s="251" t="str">
        <f t="shared" si="78"/>
        <v/>
      </c>
      <c r="EA249" s="252" t="str">
        <f t="shared" si="79"/>
        <v/>
      </c>
      <c r="EB249" s="251" t="str">
        <f t="shared" si="80"/>
        <v/>
      </c>
      <c r="EC249" s="252" t="str">
        <f t="shared" si="81"/>
        <v/>
      </c>
    </row>
    <row r="250" spans="37:133">
      <c r="AK250" s="3">
        <v>0.17013888888888901</v>
      </c>
      <c r="AL250" s="3">
        <v>0.85069444444444398</v>
      </c>
      <c r="AM250" s="224">
        <v>0.17013888888888901</v>
      </c>
      <c r="AN250" s="224">
        <v>0.85069444444444398</v>
      </c>
      <c r="AO250" s="72"/>
      <c r="AR250" s="3">
        <v>0.23263888888888801</v>
      </c>
      <c r="AT250" s="3">
        <v>0.19097222222222299</v>
      </c>
      <c r="AU250" s="3">
        <v>0.17013888888888901</v>
      </c>
      <c r="AV250" s="72"/>
      <c r="AW250" s="72"/>
      <c r="BH250" s="2"/>
      <c r="BI250" s="250"/>
      <c r="BJ250" s="2"/>
      <c r="BK250" s="250"/>
      <c r="BL250" s="2"/>
      <c r="BM250" s="250"/>
      <c r="BN250" s="2"/>
      <c r="BO250" s="250"/>
      <c r="BP250" s="2"/>
      <c r="BQ250" s="250"/>
      <c r="BR250" s="2"/>
      <c r="BS250" s="250"/>
      <c r="BT250" s="2"/>
      <c r="BU250" s="250"/>
      <c r="BV250" s="2"/>
      <c r="BW250" s="250"/>
      <c r="BX250" s="2"/>
      <c r="BY250" s="250"/>
      <c r="BZ250" s="267"/>
      <c r="CA250" s="238"/>
      <c r="CB250" s="267" t="str">
        <f t="shared" si="64"/>
        <v/>
      </c>
      <c r="CC250" s="238" t="str">
        <f t="shared" si="65"/>
        <v/>
      </c>
      <c r="CD250" s="267"/>
      <c r="CE250" s="238"/>
      <c r="CF250" s="267"/>
      <c r="CG250" s="238"/>
      <c r="CH250" s="2"/>
      <c r="CI250" s="250"/>
      <c r="CJ250" s="267"/>
      <c r="CK250" s="238"/>
      <c r="CL250" s="2"/>
      <c r="CM250" s="250"/>
      <c r="CN250" s="251" t="str">
        <f t="shared" si="66"/>
        <v/>
      </c>
      <c r="CO250" s="252" t="str">
        <f t="shared" si="67"/>
        <v/>
      </c>
      <c r="CP250" s="2"/>
      <c r="CQ250" s="250"/>
      <c r="CR250" s="267"/>
      <c r="CS250" s="238"/>
      <c r="CT250" s="2"/>
      <c r="CU250" s="250"/>
      <c r="CV250" s="2"/>
      <c r="CW250" s="250"/>
      <c r="CX250" s="267"/>
      <c r="CY250" s="238"/>
      <c r="CZ250" s="267"/>
      <c r="DA250" s="238"/>
      <c r="DB250" s="2" t="str">
        <f t="shared" si="82"/>
        <v/>
      </c>
      <c r="DC250" s="250" t="str">
        <f t="shared" si="83"/>
        <v/>
      </c>
      <c r="DD250" s="267"/>
      <c r="DE250" s="238"/>
      <c r="DF250" s="2"/>
      <c r="DG250" s="250"/>
      <c r="DH250" s="2"/>
      <c r="DI250" s="250"/>
      <c r="DJ250" s="348"/>
      <c r="DK250" s="349"/>
      <c r="DL250" s="350"/>
      <c r="DM250" s="351"/>
      <c r="DN250" s="348"/>
      <c r="DO250" s="349"/>
      <c r="DP250" s="251" t="str">
        <f t="shared" si="68"/>
        <v/>
      </c>
      <c r="DQ250" s="252" t="str">
        <f t="shared" si="69"/>
        <v/>
      </c>
      <c r="DR250" s="251" t="str">
        <f t="shared" si="70"/>
        <v/>
      </c>
      <c r="DS250" s="252" t="str">
        <f t="shared" si="71"/>
        <v/>
      </c>
      <c r="DT250" s="251" t="str">
        <f t="shared" si="72"/>
        <v/>
      </c>
      <c r="DU250" s="252" t="str">
        <f t="shared" si="73"/>
        <v/>
      </c>
      <c r="DV250" s="251" t="str">
        <f t="shared" si="74"/>
        <v/>
      </c>
      <c r="DW250" s="252" t="str">
        <f t="shared" si="75"/>
        <v/>
      </c>
      <c r="DX250" s="251" t="str">
        <f t="shared" si="76"/>
        <v/>
      </c>
      <c r="DY250" s="252" t="str">
        <f t="shared" si="77"/>
        <v/>
      </c>
      <c r="DZ250" s="251" t="str">
        <f t="shared" si="78"/>
        <v/>
      </c>
      <c r="EA250" s="252" t="str">
        <f t="shared" si="79"/>
        <v/>
      </c>
      <c r="EB250" s="251" t="str">
        <f t="shared" si="80"/>
        <v/>
      </c>
      <c r="EC250" s="252" t="str">
        <f t="shared" si="81"/>
        <v/>
      </c>
    </row>
    <row r="251" spans="37:133">
      <c r="AK251" s="3">
        <v>0.170833333333333</v>
      </c>
      <c r="AL251" s="3">
        <v>0.85416666666666696</v>
      </c>
      <c r="AM251" s="224">
        <v>0.170833333333333</v>
      </c>
      <c r="AN251" s="224">
        <v>0.85416666666666696</v>
      </c>
      <c r="AO251" s="72"/>
      <c r="AR251" s="3">
        <v>0.233333333333333</v>
      </c>
      <c r="AT251" s="3">
        <v>0.19166666666666701</v>
      </c>
      <c r="AU251" s="3">
        <v>0.170833333333333</v>
      </c>
      <c r="AV251" s="72"/>
      <c r="AW251" s="72"/>
      <c r="BH251" s="2"/>
      <c r="BI251" s="250"/>
      <c r="BJ251" s="2"/>
      <c r="BK251" s="250"/>
      <c r="BL251" s="2"/>
      <c r="BM251" s="250"/>
      <c r="BN251" s="2"/>
      <c r="BO251" s="250"/>
      <c r="BP251" s="2"/>
      <c r="BQ251" s="250"/>
      <c r="BR251" s="2"/>
      <c r="BS251" s="250"/>
      <c r="BT251" s="2"/>
      <c r="BU251" s="250"/>
      <c r="BV251" s="2"/>
      <c r="BW251" s="250"/>
      <c r="BX251" s="2"/>
      <c r="BY251" s="250"/>
      <c r="BZ251" s="267"/>
      <c r="CA251" s="238"/>
      <c r="CB251" s="267" t="str">
        <f t="shared" si="64"/>
        <v/>
      </c>
      <c r="CC251" s="238" t="str">
        <f t="shared" si="65"/>
        <v/>
      </c>
      <c r="CD251" s="267"/>
      <c r="CE251" s="238"/>
      <c r="CF251" s="267"/>
      <c r="CG251" s="238"/>
      <c r="CH251" s="2"/>
      <c r="CI251" s="250"/>
      <c r="CJ251" s="267"/>
      <c r="CK251" s="238"/>
      <c r="CL251" s="2"/>
      <c r="CM251" s="250"/>
      <c r="CN251" s="251" t="str">
        <f t="shared" si="66"/>
        <v/>
      </c>
      <c r="CO251" s="252" t="str">
        <f t="shared" si="67"/>
        <v/>
      </c>
      <c r="CP251" s="2"/>
      <c r="CQ251" s="250"/>
      <c r="CR251" s="267"/>
      <c r="CS251" s="238"/>
      <c r="CT251" s="2"/>
      <c r="CU251" s="250"/>
      <c r="CV251" s="2"/>
      <c r="CW251" s="250"/>
      <c r="CX251" s="267"/>
      <c r="CY251" s="238"/>
      <c r="CZ251" s="267"/>
      <c r="DA251" s="238"/>
      <c r="DB251" s="2" t="str">
        <f t="shared" si="82"/>
        <v/>
      </c>
      <c r="DC251" s="250" t="str">
        <f t="shared" si="83"/>
        <v/>
      </c>
      <c r="DD251" s="267"/>
      <c r="DE251" s="238"/>
      <c r="DF251" s="2"/>
      <c r="DG251" s="250"/>
      <c r="DH251" s="2"/>
      <c r="DI251" s="250"/>
      <c r="DJ251" s="348"/>
      <c r="DK251" s="349"/>
      <c r="DL251" s="350"/>
      <c r="DM251" s="351"/>
      <c r="DN251" s="348"/>
      <c r="DO251" s="349"/>
      <c r="DP251" s="251" t="str">
        <f t="shared" si="68"/>
        <v/>
      </c>
      <c r="DQ251" s="252" t="str">
        <f t="shared" si="69"/>
        <v/>
      </c>
      <c r="DR251" s="251" t="str">
        <f t="shared" si="70"/>
        <v/>
      </c>
      <c r="DS251" s="252" t="str">
        <f t="shared" si="71"/>
        <v/>
      </c>
      <c r="DT251" s="251" t="str">
        <f t="shared" si="72"/>
        <v/>
      </c>
      <c r="DU251" s="252" t="str">
        <f t="shared" si="73"/>
        <v/>
      </c>
      <c r="DV251" s="251" t="str">
        <f t="shared" si="74"/>
        <v/>
      </c>
      <c r="DW251" s="252" t="str">
        <f t="shared" si="75"/>
        <v/>
      </c>
      <c r="DX251" s="251" t="str">
        <f t="shared" si="76"/>
        <v/>
      </c>
      <c r="DY251" s="252" t="str">
        <f t="shared" si="77"/>
        <v/>
      </c>
      <c r="DZ251" s="251" t="str">
        <f t="shared" si="78"/>
        <v/>
      </c>
      <c r="EA251" s="252" t="str">
        <f t="shared" si="79"/>
        <v/>
      </c>
      <c r="EB251" s="251" t="str">
        <f t="shared" si="80"/>
        <v/>
      </c>
      <c r="EC251" s="252" t="str">
        <f t="shared" si="81"/>
        <v/>
      </c>
    </row>
    <row r="252" spans="37:133">
      <c r="AK252" s="3">
        <v>0.171527777777778</v>
      </c>
      <c r="AL252" s="3">
        <v>0.85763888888888895</v>
      </c>
      <c r="AM252" s="224">
        <v>0.171527777777778</v>
      </c>
      <c r="AN252" s="224">
        <v>0.85763888888888895</v>
      </c>
      <c r="AO252" s="72"/>
      <c r="AR252" s="3">
        <v>0.234027777777777</v>
      </c>
      <c r="AT252" s="3">
        <v>0.19236111111111201</v>
      </c>
      <c r="AU252" s="3">
        <v>0.171527777777778</v>
      </c>
      <c r="AV252" s="72"/>
      <c r="AW252" s="72"/>
      <c r="BH252" s="2"/>
      <c r="BI252" s="250"/>
      <c r="BJ252" s="2"/>
      <c r="BK252" s="250"/>
      <c r="BL252" s="2"/>
      <c r="BM252" s="250"/>
      <c r="BN252" s="2"/>
      <c r="BO252" s="250"/>
      <c r="BP252" s="2"/>
      <c r="BQ252" s="250"/>
      <c r="BR252" s="2"/>
      <c r="BS252" s="250"/>
      <c r="BT252" s="2"/>
      <c r="BU252" s="250"/>
      <c r="BV252" s="2"/>
      <c r="BW252" s="250"/>
      <c r="BX252" s="2"/>
      <c r="BY252" s="250"/>
      <c r="BZ252" s="267"/>
      <c r="CA252" s="238"/>
      <c r="CB252" s="267" t="str">
        <f t="shared" si="64"/>
        <v/>
      </c>
      <c r="CC252" s="238" t="str">
        <f t="shared" si="65"/>
        <v/>
      </c>
      <c r="CD252" s="267"/>
      <c r="CE252" s="238"/>
      <c r="CF252" s="267"/>
      <c r="CG252" s="238"/>
      <c r="CH252" s="2"/>
      <c r="CI252" s="250"/>
      <c r="CJ252" s="267"/>
      <c r="CK252" s="238"/>
      <c r="CL252" s="2"/>
      <c r="CM252" s="250"/>
      <c r="CN252" s="251" t="str">
        <f t="shared" si="66"/>
        <v/>
      </c>
      <c r="CO252" s="252" t="str">
        <f t="shared" si="67"/>
        <v/>
      </c>
      <c r="CP252" s="2"/>
      <c r="CQ252" s="250"/>
      <c r="CR252" s="267"/>
      <c r="CS252" s="238"/>
      <c r="CT252" s="2"/>
      <c r="CU252" s="250"/>
      <c r="CV252" s="2"/>
      <c r="CW252" s="250"/>
      <c r="CX252" s="267"/>
      <c r="CY252" s="238"/>
      <c r="CZ252" s="267"/>
      <c r="DA252" s="238"/>
      <c r="DB252" s="2" t="str">
        <f t="shared" si="82"/>
        <v/>
      </c>
      <c r="DC252" s="250" t="str">
        <f t="shared" si="83"/>
        <v/>
      </c>
      <c r="DD252" s="267"/>
      <c r="DE252" s="238"/>
      <c r="DF252" s="2"/>
      <c r="DG252" s="250"/>
      <c r="DH252" s="2"/>
      <c r="DI252" s="250"/>
      <c r="DJ252" s="348"/>
      <c r="DK252" s="349"/>
      <c r="DL252" s="350"/>
      <c r="DM252" s="351"/>
      <c r="DN252" s="348"/>
      <c r="DO252" s="349"/>
      <c r="DP252" s="251" t="str">
        <f t="shared" si="68"/>
        <v/>
      </c>
      <c r="DQ252" s="252" t="str">
        <f t="shared" si="69"/>
        <v/>
      </c>
      <c r="DR252" s="251" t="str">
        <f t="shared" si="70"/>
        <v/>
      </c>
      <c r="DS252" s="252" t="str">
        <f t="shared" si="71"/>
        <v/>
      </c>
      <c r="DT252" s="251" t="str">
        <f t="shared" si="72"/>
        <v/>
      </c>
      <c r="DU252" s="252" t="str">
        <f t="shared" si="73"/>
        <v/>
      </c>
      <c r="DV252" s="251" t="str">
        <f t="shared" si="74"/>
        <v/>
      </c>
      <c r="DW252" s="252" t="str">
        <f t="shared" si="75"/>
        <v/>
      </c>
      <c r="DX252" s="251" t="str">
        <f t="shared" si="76"/>
        <v/>
      </c>
      <c r="DY252" s="252" t="str">
        <f t="shared" si="77"/>
        <v/>
      </c>
      <c r="DZ252" s="251" t="str">
        <f t="shared" si="78"/>
        <v/>
      </c>
      <c r="EA252" s="252" t="str">
        <f t="shared" si="79"/>
        <v/>
      </c>
      <c r="EB252" s="251" t="str">
        <f t="shared" si="80"/>
        <v/>
      </c>
      <c r="EC252" s="252" t="str">
        <f t="shared" si="81"/>
        <v/>
      </c>
    </row>
    <row r="253" spans="37:133">
      <c r="AK253" s="3">
        <v>0.172222222222222</v>
      </c>
      <c r="AL253" s="3">
        <v>0.86111111111111105</v>
      </c>
      <c r="AM253" s="224">
        <v>0.172222222222222</v>
      </c>
      <c r="AN253" s="224">
        <v>0.86111111111111105</v>
      </c>
      <c r="AO253" s="72"/>
      <c r="AR253" s="3">
        <v>0.234722222222222</v>
      </c>
      <c r="AT253" s="3">
        <v>0.19305555555555601</v>
      </c>
      <c r="AU253" s="3">
        <v>0.172222222222222</v>
      </c>
      <c r="AV253" s="72"/>
      <c r="AW253" s="72"/>
      <c r="BH253" s="2"/>
      <c r="BI253" s="250"/>
      <c r="BJ253" s="2"/>
      <c r="BK253" s="250"/>
      <c r="BL253" s="2"/>
      <c r="BM253" s="250"/>
      <c r="BN253" s="2"/>
      <c r="BO253" s="250"/>
      <c r="BP253" s="2"/>
      <c r="BQ253" s="250"/>
      <c r="BR253" s="2"/>
      <c r="BS253" s="250"/>
      <c r="BT253" s="2"/>
      <c r="BU253" s="250"/>
      <c r="BV253" s="2"/>
      <c r="BW253" s="250"/>
      <c r="BX253" s="2"/>
      <c r="BY253" s="250"/>
      <c r="BZ253" s="267"/>
      <c r="CA253" s="238"/>
      <c r="CB253" s="267" t="str">
        <f t="shared" si="64"/>
        <v/>
      </c>
      <c r="CC253" s="238" t="str">
        <f t="shared" si="65"/>
        <v/>
      </c>
      <c r="CD253" s="267"/>
      <c r="CE253" s="238"/>
      <c r="CF253" s="267"/>
      <c r="CG253" s="238"/>
      <c r="CH253" s="2"/>
      <c r="CI253" s="250"/>
      <c r="CJ253" s="267"/>
      <c r="CK253" s="238"/>
      <c r="CL253" s="2"/>
      <c r="CM253" s="250"/>
      <c r="CN253" s="251" t="str">
        <f t="shared" si="66"/>
        <v/>
      </c>
      <c r="CO253" s="252" t="str">
        <f t="shared" si="67"/>
        <v/>
      </c>
      <c r="CP253" s="2"/>
      <c r="CQ253" s="250"/>
      <c r="CR253" s="267"/>
      <c r="CS253" s="238"/>
      <c r="CT253" s="2"/>
      <c r="CU253" s="250"/>
      <c r="CV253" s="2"/>
      <c r="CW253" s="250"/>
      <c r="CX253" s="267"/>
      <c r="CY253" s="238"/>
      <c r="CZ253" s="267"/>
      <c r="DA253" s="238"/>
      <c r="DB253" s="2" t="str">
        <f t="shared" si="82"/>
        <v/>
      </c>
      <c r="DC253" s="250" t="str">
        <f t="shared" si="83"/>
        <v/>
      </c>
      <c r="DD253" s="267"/>
      <c r="DE253" s="238"/>
      <c r="DF253" s="2"/>
      <c r="DG253" s="250"/>
      <c r="DH253" s="2"/>
      <c r="DI253" s="250"/>
      <c r="DJ253" s="348"/>
      <c r="DK253" s="349"/>
      <c r="DL253" s="350"/>
      <c r="DM253" s="351"/>
      <c r="DN253" s="348"/>
      <c r="DO253" s="349"/>
      <c r="DP253" s="251" t="str">
        <f t="shared" si="68"/>
        <v/>
      </c>
      <c r="DQ253" s="252" t="str">
        <f t="shared" si="69"/>
        <v/>
      </c>
      <c r="DR253" s="251" t="str">
        <f t="shared" si="70"/>
        <v/>
      </c>
      <c r="DS253" s="252" t="str">
        <f t="shared" si="71"/>
        <v/>
      </c>
      <c r="DT253" s="251" t="str">
        <f t="shared" si="72"/>
        <v/>
      </c>
      <c r="DU253" s="252" t="str">
        <f t="shared" si="73"/>
        <v/>
      </c>
      <c r="DV253" s="251" t="str">
        <f t="shared" si="74"/>
        <v/>
      </c>
      <c r="DW253" s="252" t="str">
        <f t="shared" si="75"/>
        <v/>
      </c>
      <c r="DX253" s="251" t="str">
        <f t="shared" si="76"/>
        <v/>
      </c>
      <c r="DY253" s="252" t="str">
        <f t="shared" si="77"/>
        <v/>
      </c>
      <c r="DZ253" s="251" t="str">
        <f t="shared" si="78"/>
        <v/>
      </c>
      <c r="EA253" s="252" t="str">
        <f t="shared" si="79"/>
        <v/>
      </c>
      <c r="EB253" s="251" t="str">
        <f t="shared" si="80"/>
        <v/>
      </c>
      <c r="EC253" s="252" t="str">
        <f t="shared" si="81"/>
        <v/>
      </c>
    </row>
    <row r="254" spans="37:133">
      <c r="AK254" s="3">
        <v>0.172916666666667</v>
      </c>
      <c r="AL254" s="3">
        <v>0.86458333333333304</v>
      </c>
      <c r="AM254" s="224">
        <v>0.172916666666667</v>
      </c>
      <c r="AN254" s="224">
        <v>0.86458333333333304</v>
      </c>
      <c r="AO254" s="72"/>
      <c r="AR254" s="3">
        <v>0.235416666666666</v>
      </c>
      <c r="AT254" s="3">
        <v>0.193750000000001</v>
      </c>
      <c r="AU254" s="3">
        <v>0.172916666666667</v>
      </c>
      <c r="AV254" s="72"/>
      <c r="AW254" s="72"/>
      <c r="BH254" s="2"/>
      <c r="BI254" s="250"/>
      <c r="BJ254" s="2"/>
      <c r="BK254" s="250"/>
      <c r="BL254" s="2"/>
      <c r="BM254" s="250"/>
      <c r="BN254" s="2"/>
      <c r="BO254" s="250"/>
      <c r="BP254" s="2"/>
      <c r="BQ254" s="250"/>
      <c r="BR254" s="2"/>
      <c r="BS254" s="250"/>
      <c r="BT254" s="2"/>
      <c r="BU254" s="250"/>
      <c r="BV254" s="2"/>
      <c r="BW254" s="250"/>
      <c r="BX254" s="2"/>
      <c r="BY254" s="250"/>
      <c r="BZ254" s="267"/>
      <c r="CA254" s="238"/>
      <c r="CB254" s="267" t="str">
        <f t="shared" si="64"/>
        <v/>
      </c>
      <c r="CC254" s="238" t="str">
        <f t="shared" si="65"/>
        <v/>
      </c>
      <c r="CD254" s="267"/>
      <c r="CE254" s="238"/>
      <c r="CF254" s="267"/>
      <c r="CG254" s="238"/>
      <c r="CH254" s="2"/>
      <c r="CI254" s="250"/>
      <c r="CJ254" s="267"/>
      <c r="CK254" s="238"/>
      <c r="CL254" s="2"/>
      <c r="CM254" s="250"/>
      <c r="CN254" s="251" t="str">
        <f t="shared" si="66"/>
        <v/>
      </c>
      <c r="CO254" s="252" t="str">
        <f t="shared" si="67"/>
        <v/>
      </c>
      <c r="CP254" s="2"/>
      <c r="CQ254" s="250"/>
      <c r="CR254" s="267"/>
      <c r="CS254" s="238"/>
      <c r="CT254" s="2"/>
      <c r="CU254" s="250"/>
      <c r="CV254" s="2"/>
      <c r="CW254" s="250"/>
      <c r="CX254" s="267"/>
      <c r="CY254" s="238"/>
      <c r="CZ254" s="267"/>
      <c r="DA254" s="238"/>
      <c r="DB254" s="2" t="str">
        <f t="shared" si="82"/>
        <v/>
      </c>
      <c r="DC254" s="250" t="str">
        <f t="shared" si="83"/>
        <v/>
      </c>
      <c r="DD254" s="267"/>
      <c r="DE254" s="238"/>
      <c r="DF254" s="2"/>
      <c r="DG254" s="250"/>
      <c r="DH254" s="2"/>
      <c r="DI254" s="250"/>
      <c r="DJ254" s="348"/>
      <c r="DK254" s="349"/>
      <c r="DL254" s="350"/>
      <c r="DM254" s="351"/>
      <c r="DN254" s="348"/>
      <c r="DO254" s="349"/>
      <c r="DP254" s="251" t="str">
        <f t="shared" si="68"/>
        <v/>
      </c>
      <c r="DQ254" s="252" t="str">
        <f t="shared" si="69"/>
        <v/>
      </c>
      <c r="DR254" s="251" t="str">
        <f t="shared" si="70"/>
        <v/>
      </c>
      <c r="DS254" s="252" t="str">
        <f t="shared" si="71"/>
        <v/>
      </c>
      <c r="DT254" s="251" t="str">
        <f t="shared" si="72"/>
        <v/>
      </c>
      <c r="DU254" s="252" t="str">
        <f t="shared" si="73"/>
        <v/>
      </c>
      <c r="DV254" s="251" t="str">
        <f t="shared" si="74"/>
        <v/>
      </c>
      <c r="DW254" s="252" t="str">
        <f t="shared" si="75"/>
        <v/>
      </c>
      <c r="DX254" s="251" t="str">
        <f t="shared" si="76"/>
        <v/>
      </c>
      <c r="DY254" s="252" t="str">
        <f t="shared" si="77"/>
        <v/>
      </c>
      <c r="DZ254" s="251" t="str">
        <f t="shared" si="78"/>
        <v/>
      </c>
      <c r="EA254" s="252" t="str">
        <f t="shared" si="79"/>
        <v/>
      </c>
      <c r="EB254" s="251" t="str">
        <f t="shared" si="80"/>
        <v/>
      </c>
      <c r="EC254" s="252" t="str">
        <f t="shared" si="81"/>
        <v/>
      </c>
    </row>
    <row r="255" spans="37:133">
      <c r="AK255" s="3">
        <v>0.17361111111111099</v>
      </c>
      <c r="AL255" s="3">
        <v>0.86805555555555503</v>
      </c>
      <c r="AM255" s="224">
        <v>0.17361111111111099</v>
      </c>
      <c r="AN255" s="224">
        <v>0.86805555555555503</v>
      </c>
      <c r="AO255" s="72"/>
      <c r="AR255" s="3">
        <v>0.23611111111110999</v>
      </c>
      <c r="AT255" s="3">
        <v>0.194444444444445</v>
      </c>
      <c r="AU255" s="3">
        <v>0.17361111111111099</v>
      </c>
      <c r="AV255" s="72"/>
      <c r="AW255" s="72"/>
      <c r="BH255" s="2"/>
      <c r="BI255" s="250"/>
      <c r="BJ255" s="2"/>
      <c r="BK255" s="250"/>
      <c r="BL255" s="2"/>
      <c r="BM255" s="250"/>
      <c r="BN255" s="2"/>
      <c r="BO255" s="250"/>
      <c r="BP255" s="2"/>
      <c r="BQ255" s="250"/>
      <c r="BR255" s="2"/>
      <c r="BS255" s="250"/>
      <c r="BT255" s="2"/>
      <c r="BU255" s="250"/>
      <c r="BV255" s="2"/>
      <c r="BW255" s="250"/>
      <c r="BX255" s="2"/>
      <c r="BY255" s="250"/>
      <c r="BZ255" s="267"/>
      <c r="CA255" s="238"/>
      <c r="CB255" s="267" t="str">
        <f t="shared" si="64"/>
        <v/>
      </c>
      <c r="CC255" s="238" t="str">
        <f t="shared" si="65"/>
        <v/>
      </c>
      <c r="CD255" s="267"/>
      <c r="CE255" s="238"/>
      <c r="CF255" s="267"/>
      <c r="CG255" s="238"/>
      <c r="CH255" s="2"/>
      <c r="CI255" s="250"/>
      <c r="CJ255" s="267"/>
      <c r="CK255" s="238"/>
      <c r="CL255" s="2"/>
      <c r="CM255" s="250"/>
      <c r="CN255" s="251" t="str">
        <f t="shared" si="66"/>
        <v/>
      </c>
      <c r="CO255" s="252" t="str">
        <f t="shared" si="67"/>
        <v/>
      </c>
      <c r="CP255" s="2"/>
      <c r="CQ255" s="250"/>
      <c r="CR255" s="267"/>
      <c r="CS255" s="238"/>
      <c r="CT255" s="2"/>
      <c r="CU255" s="250"/>
      <c r="CV255" s="2"/>
      <c r="CW255" s="250"/>
      <c r="CX255" s="267"/>
      <c r="CY255" s="238"/>
      <c r="CZ255" s="267"/>
      <c r="DA255" s="238"/>
      <c r="DB255" s="2" t="str">
        <f t="shared" si="82"/>
        <v/>
      </c>
      <c r="DC255" s="250" t="str">
        <f t="shared" si="83"/>
        <v/>
      </c>
      <c r="DD255" s="267"/>
      <c r="DE255" s="238"/>
      <c r="DF255" s="2"/>
      <c r="DG255" s="250"/>
      <c r="DH255" s="2"/>
      <c r="DI255" s="250"/>
      <c r="DJ255" s="348"/>
      <c r="DK255" s="349"/>
      <c r="DL255" s="350"/>
      <c r="DM255" s="351"/>
      <c r="DN255" s="348"/>
      <c r="DO255" s="349"/>
      <c r="DP255" s="251" t="str">
        <f t="shared" si="68"/>
        <v/>
      </c>
      <c r="DQ255" s="252" t="str">
        <f t="shared" si="69"/>
        <v/>
      </c>
      <c r="DR255" s="251" t="str">
        <f t="shared" si="70"/>
        <v/>
      </c>
      <c r="DS255" s="252" t="str">
        <f t="shared" si="71"/>
        <v/>
      </c>
      <c r="DT255" s="251" t="str">
        <f t="shared" si="72"/>
        <v/>
      </c>
      <c r="DU255" s="252" t="str">
        <f t="shared" si="73"/>
        <v/>
      </c>
      <c r="DV255" s="251" t="str">
        <f t="shared" si="74"/>
        <v/>
      </c>
      <c r="DW255" s="252" t="str">
        <f t="shared" si="75"/>
        <v/>
      </c>
      <c r="DX255" s="251" t="str">
        <f t="shared" si="76"/>
        <v/>
      </c>
      <c r="DY255" s="252" t="str">
        <f t="shared" si="77"/>
        <v/>
      </c>
      <c r="DZ255" s="251" t="str">
        <f t="shared" si="78"/>
        <v/>
      </c>
      <c r="EA255" s="252" t="str">
        <f t="shared" si="79"/>
        <v/>
      </c>
      <c r="EB255" s="251" t="str">
        <f t="shared" si="80"/>
        <v/>
      </c>
      <c r="EC255" s="252" t="str">
        <f t="shared" si="81"/>
        <v/>
      </c>
    </row>
    <row r="256" spans="37:133">
      <c r="AK256" s="3">
        <v>0.17430555555555599</v>
      </c>
      <c r="AL256" s="3">
        <v>0.87152777777777801</v>
      </c>
      <c r="AM256" s="224">
        <v>0.17430555555555599</v>
      </c>
      <c r="AN256" s="224">
        <v>0.87152777777777801</v>
      </c>
      <c r="AO256" s="72"/>
      <c r="AR256" s="3">
        <v>0.23680555555555499</v>
      </c>
      <c r="AT256" s="3">
        <v>0.19513888888889</v>
      </c>
      <c r="AU256" s="3">
        <v>0.17430555555555599</v>
      </c>
      <c r="AV256" s="72"/>
      <c r="AW256" s="72"/>
      <c r="BH256" s="2"/>
      <c r="BI256" s="250"/>
      <c r="BJ256" s="2"/>
      <c r="BK256" s="250"/>
      <c r="BL256" s="2"/>
      <c r="BM256" s="250"/>
      <c r="BN256" s="2"/>
      <c r="BO256" s="250"/>
      <c r="BP256" s="2"/>
      <c r="BQ256" s="250"/>
      <c r="BR256" s="2"/>
      <c r="BS256" s="250"/>
      <c r="BT256" s="2"/>
      <c r="BU256" s="250"/>
      <c r="BV256" s="2"/>
      <c r="BW256" s="250"/>
      <c r="BX256" s="2"/>
      <c r="BY256" s="250"/>
      <c r="BZ256" s="267"/>
      <c r="CA256" s="238"/>
      <c r="CB256" s="267" t="str">
        <f t="shared" si="64"/>
        <v/>
      </c>
      <c r="CC256" s="238" t="str">
        <f t="shared" si="65"/>
        <v/>
      </c>
      <c r="CD256" s="267"/>
      <c r="CE256" s="238"/>
      <c r="CF256" s="267"/>
      <c r="CG256" s="238"/>
      <c r="CH256" s="2"/>
      <c r="CI256" s="250"/>
      <c r="CJ256" s="267"/>
      <c r="CK256" s="238"/>
      <c r="CL256" s="2"/>
      <c r="CM256" s="250"/>
      <c r="CN256" s="251" t="str">
        <f t="shared" si="66"/>
        <v/>
      </c>
      <c r="CO256" s="252" t="str">
        <f t="shared" si="67"/>
        <v/>
      </c>
      <c r="CP256" s="2"/>
      <c r="CQ256" s="250"/>
      <c r="CR256" s="267"/>
      <c r="CS256" s="238"/>
      <c r="CT256" s="2"/>
      <c r="CU256" s="250"/>
      <c r="CV256" s="2"/>
      <c r="CW256" s="250"/>
      <c r="CX256" s="267"/>
      <c r="CY256" s="238"/>
      <c r="CZ256" s="267"/>
      <c r="DA256" s="238"/>
      <c r="DB256" s="2" t="str">
        <f t="shared" si="82"/>
        <v/>
      </c>
      <c r="DC256" s="250" t="str">
        <f t="shared" si="83"/>
        <v/>
      </c>
      <c r="DD256" s="267"/>
      <c r="DE256" s="238"/>
      <c r="DF256" s="2"/>
      <c r="DG256" s="250"/>
      <c r="DH256" s="2"/>
      <c r="DI256" s="250"/>
      <c r="DJ256" s="348"/>
      <c r="DK256" s="349"/>
      <c r="DL256" s="350"/>
      <c r="DM256" s="351"/>
      <c r="DN256" s="348"/>
      <c r="DO256" s="349"/>
      <c r="DP256" s="251" t="str">
        <f t="shared" si="68"/>
        <v/>
      </c>
      <c r="DQ256" s="252" t="str">
        <f t="shared" si="69"/>
        <v/>
      </c>
      <c r="DR256" s="251" t="str">
        <f t="shared" si="70"/>
        <v/>
      </c>
      <c r="DS256" s="252" t="str">
        <f t="shared" si="71"/>
        <v/>
      </c>
      <c r="DT256" s="251" t="str">
        <f t="shared" si="72"/>
        <v/>
      </c>
      <c r="DU256" s="252" t="str">
        <f t="shared" si="73"/>
        <v/>
      </c>
      <c r="DV256" s="251" t="str">
        <f t="shared" si="74"/>
        <v/>
      </c>
      <c r="DW256" s="252" t="str">
        <f t="shared" si="75"/>
        <v/>
      </c>
      <c r="DX256" s="251" t="str">
        <f t="shared" si="76"/>
        <v/>
      </c>
      <c r="DY256" s="252" t="str">
        <f t="shared" si="77"/>
        <v/>
      </c>
      <c r="DZ256" s="251" t="str">
        <f t="shared" si="78"/>
        <v/>
      </c>
      <c r="EA256" s="252" t="str">
        <f t="shared" si="79"/>
        <v/>
      </c>
      <c r="EB256" s="251" t="str">
        <f t="shared" si="80"/>
        <v/>
      </c>
      <c r="EC256" s="252" t="str">
        <f t="shared" si="81"/>
        <v/>
      </c>
    </row>
    <row r="257" spans="37:133">
      <c r="AK257" s="3">
        <v>0.17499999999999999</v>
      </c>
      <c r="AL257" s="3">
        <v>0.875</v>
      </c>
      <c r="AM257" s="224">
        <v>0.17499999999999999</v>
      </c>
      <c r="AN257" s="224">
        <v>0.875</v>
      </c>
      <c r="AO257" s="72"/>
      <c r="AR257" s="3">
        <v>0.23749999999999899</v>
      </c>
      <c r="AT257" s="3">
        <v>0.195833333333334</v>
      </c>
      <c r="AU257" s="3">
        <v>0.17499999999999999</v>
      </c>
      <c r="AV257" s="72"/>
      <c r="AW257" s="72"/>
      <c r="BH257" s="2"/>
      <c r="BI257" s="250"/>
      <c r="BJ257" s="2"/>
      <c r="BK257" s="250"/>
      <c r="BL257" s="2"/>
      <c r="BM257" s="250"/>
      <c r="BN257" s="2"/>
      <c r="BO257" s="250"/>
      <c r="BP257" s="2"/>
      <c r="BQ257" s="250"/>
      <c r="BR257" s="2"/>
      <c r="BS257" s="250"/>
      <c r="BT257" s="2"/>
      <c r="BU257" s="250"/>
      <c r="BV257" s="2"/>
      <c r="BW257" s="250"/>
      <c r="BX257" s="2"/>
      <c r="BY257" s="250"/>
      <c r="BZ257" s="267"/>
      <c r="CA257" s="238"/>
      <c r="CB257" s="267" t="str">
        <f t="shared" si="64"/>
        <v/>
      </c>
      <c r="CC257" s="238" t="str">
        <f t="shared" si="65"/>
        <v/>
      </c>
      <c r="CD257" s="267"/>
      <c r="CE257" s="238"/>
      <c r="CF257" s="267"/>
      <c r="CG257" s="238"/>
      <c r="CH257" s="2"/>
      <c r="CI257" s="250"/>
      <c r="CJ257" s="267"/>
      <c r="CK257" s="238"/>
      <c r="CL257" s="2"/>
      <c r="CM257" s="250"/>
      <c r="CN257" s="251" t="str">
        <f t="shared" si="66"/>
        <v/>
      </c>
      <c r="CO257" s="252" t="str">
        <f t="shared" si="67"/>
        <v/>
      </c>
      <c r="CP257" s="2"/>
      <c r="CQ257" s="250"/>
      <c r="CR257" s="267"/>
      <c r="CS257" s="238"/>
      <c r="CT257" s="2"/>
      <c r="CU257" s="250"/>
      <c r="CV257" s="2"/>
      <c r="CW257" s="250"/>
      <c r="CX257" s="267"/>
      <c r="CY257" s="238"/>
      <c r="CZ257" s="267"/>
      <c r="DA257" s="238"/>
      <c r="DB257" s="2" t="str">
        <f t="shared" si="82"/>
        <v/>
      </c>
      <c r="DC257" s="250" t="str">
        <f t="shared" si="83"/>
        <v/>
      </c>
      <c r="DD257" s="267"/>
      <c r="DE257" s="238"/>
      <c r="DF257" s="2"/>
      <c r="DG257" s="250"/>
      <c r="DH257" s="2"/>
      <c r="DI257" s="250"/>
      <c r="DJ257" s="348"/>
      <c r="DK257" s="349"/>
      <c r="DL257" s="350"/>
      <c r="DM257" s="351"/>
      <c r="DN257" s="348"/>
      <c r="DO257" s="349"/>
      <c r="DP257" s="251" t="str">
        <f t="shared" si="68"/>
        <v/>
      </c>
      <c r="DQ257" s="252" t="str">
        <f t="shared" si="69"/>
        <v/>
      </c>
      <c r="DR257" s="251" t="str">
        <f t="shared" si="70"/>
        <v/>
      </c>
      <c r="DS257" s="252" t="str">
        <f t="shared" si="71"/>
        <v/>
      </c>
      <c r="DT257" s="251" t="str">
        <f t="shared" si="72"/>
        <v/>
      </c>
      <c r="DU257" s="252" t="str">
        <f t="shared" si="73"/>
        <v/>
      </c>
      <c r="DV257" s="251" t="str">
        <f t="shared" si="74"/>
        <v/>
      </c>
      <c r="DW257" s="252" t="str">
        <f t="shared" si="75"/>
        <v/>
      </c>
      <c r="DX257" s="251" t="str">
        <f t="shared" si="76"/>
        <v/>
      </c>
      <c r="DY257" s="252" t="str">
        <f t="shared" si="77"/>
        <v/>
      </c>
      <c r="DZ257" s="251" t="str">
        <f t="shared" si="78"/>
        <v/>
      </c>
      <c r="EA257" s="252" t="str">
        <f t="shared" si="79"/>
        <v/>
      </c>
      <c r="EB257" s="251" t="str">
        <f t="shared" si="80"/>
        <v/>
      </c>
      <c r="EC257" s="252" t="str">
        <f t="shared" si="81"/>
        <v/>
      </c>
    </row>
    <row r="258" spans="37:133">
      <c r="AK258" s="3">
        <v>0.17569444444444399</v>
      </c>
      <c r="AL258" s="3">
        <v>0.87847222222222199</v>
      </c>
      <c r="AM258" s="224">
        <v>0.17569444444444399</v>
      </c>
      <c r="AN258" s="224">
        <v>0.87847222222222199</v>
      </c>
      <c r="AO258" s="72"/>
      <c r="AR258" s="3">
        <v>0.23819444444444399</v>
      </c>
      <c r="AT258" s="3">
        <v>0.19652777777777899</v>
      </c>
      <c r="AU258" s="3">
        <v>0.17569444444444399</v>
      </c>
      <c r="AV258" s="72"/>
      <c r="AW258" s="72"/>
      <c r="BH258" s="2"/>
      <c r="BI258" s="250"/>
      <c r="BJ258" s="2"/>
      <c r="BK258" s="250"/>
      <c r="BL258" s="2"/>
      <c r="BM258" s="250"/>
      <c r="BN258" s="2"/>
      <c r="BO258" s="250"/>
      <c r="BP258" s="2"/>
      <c r="BQ258" s="250"/>
      <c r="BR258" s="2"/>
      <c r="BS258" s="250"/>
      <c r="BT258" s="2"/>
      <c r="BU258" s="250"/>
      <c r="BV258" s="2"/>
      <c r="BW258" s="250"/>
      <c r="BX258" s="2"/>
      <c r="BY258" s="250"/>
      <c r="BZ258" s="267"/>
      <c r="CA258" s="238"/>
      <c r="CB258" s="267" t="str">
        <f t="shared" si="64"/>
        <v/>
      </c>
      <c r="CC258" s="238" t="str">
        <f t="shared" si="65"/>
        <v/>
      </c>
      <c r="CD258" s="267"/>
      <c r="CE258" s="238"/>
      <c r="CF258" s="267"/>
      <c r="CG258" s="238"/>
      <c r="CH258" s="2"/>
      <c r="CI258" s="250"/>
      <c r="CJ258" s="267"/>
      <c r="CK258" s="238"/>
      <c r="CL258" s="2"/>
      <c r="CM258" s="250"/>
      <c r="CN258" s="251" t="str">
        <f t="shared" si="66"/>
        <v/>
      </c>
      <c r="CO258" s="252" t="str">
        <f t="shared" si="67"/>
        <v/>
      </c>
      <c r="CP258" s="2"/>
      <c r="CQ258" s="250"/>
      <c r="CR258" s="267"/>
      <c r="CS258" s="238"/>
      <c r="CT258" s="2"/>
      <c r="CU258" s="250"/>
      <c r="CV258" s="2"/>
      <c r="CW258" s="250"/>
      <c r="CX258" s="267"/>
      <c r="CY258" s="238"/>
      <c r="CZ258" s="267"/>
      <c r="DA258" s="238"/>
      <c r="DB258" s="2" t="str">
        <f t="shared" si="82"/>
        <v/>
      </c>
      <c r="DC258" s="250" t="str">
        <f t="shared" si="83"/>
        <v/>
      </c>
      <c r="DD258" s="267"/>
      <c r="DE258" s="238"/>
      <c r="DF258" s="2"/>
      <c r="DG258" s="250"/>
      <c r="DH258" s="2"/>
      <c r="DI258" s="250"/>
      <c r="DJ258" s="348"/>
      <c r="DK258" s="349"/>
      <c r="DL258" s="350"/>
      <c r="DM258" s="351"/>
      <c r="DN258" s="348"/>
      <c r="DO258" s="349"/>
      <c r="DP258" s="251" t="str">
        <f t="shared" si="68"/>
        <v/>
      </c>
      <c r="DQ258" s="252" t="str">
        <f t="shared" si="69"/>
        <v/>
      </c>
      <c r="DR258" s="251" t="str">
        <f t="shared" si="70"/>
        <v/>
      </c>
      <c r="DS258" s="252" t="str">
        <f t="shared" si="71"/>
        <v/>
      </c>
      <c r="DT258" s="251" t="str">
        <f t="shared" si="72"/>
        <v/>
      </c>
      <c r="DU258" s="252" t="str">
        <f t="shared" si="73"/>
        <v/>
      </c>
      <c r="DV258" s="251" t="str">
        <f t="shared" si="74"/>
        <v/>
      </c>
      <c r="DW258" s="252" t="str">
        <f t="shared" si="75"/>
        <v/>
      </c>
      <c r="DX258" s="251" t="str">
        <f t="shared" si="76"/>
        <v/>
      </c>
      <c r="DY258" s="252" t="str">
        <f t="shared" si="77"/>
        <v/>
      </c>
      <c r="DZ258" s="251" t="str">
        <f t="shared" si="78"/>
        <v/>
      </c>
      <c r="EA258" s="252" t="str">
        <f t="shared" si="79"/>
        <v/>
      </c>
      <c r="EB258" s="251" t="str">
        <f t="shared" si="80"/>
        <v/>
      </c>
      <c r="EC258" s="252" t="str">
        <f t="shared" si="81"/>
        <v/>
      </c>
    </row>
    <row r="259" spans="37:133">
      <c r="AK259" s="3">
        <v>0.17638888888888901</v>
      </c>
      <c r="AL259" s="3">
        <v>0.88194444444444398</v>
      </c>
      <c r="AM259" s="224">
        <v>0.17638888888888901</v>
      </c>
      <c r="AN259" s="224">
        <v>0.88194444444444398</v>
      </c>
      <c r="AO259" s="72"/>
      <c r="AR259" s="3">
        <v>0.23888888888888801</v>
      </c>
      <c r="AT259" s="3">
        <v>0.19722222222222299</v>
      </c>
      <c r="AU259" s="3">
        <v>0.17638888888888901</v>
      </c>
      <c r="AV259" s="72"/>
      <c r="AW259" s="72"/>
      <c r="BH259" s="2"/>
      <c r="BI259" s="250"/>
      <c r="BJ259" s="2"/>
      <c r="BK259" s="250"/>
      <c r="BL259" s="2"/>
      <c r="BM259" s="250"/>
      <c r="BN259" s="2"/>
      <c r="BO259" s="250"/>
      <c r="BP259" s="2"/>
      <c r="BQ259" s="250"/>
      <c r="BR259" s="2"/>
      <c r="BS259" s="250"/>
      <c r="BT259" s="2"/>
      <c r="BU259" s="250"/>
      <c r="BV259" s="2"/>
      <c r="BW259" s="250"/>
      <c r="BX259" s="2"/>
      <c r="BY259" s="250"/>
      <c r="BZ259" s="267"/>
      <c r="CA259" s="238"/>
      <c r="CB259" s="267" t="str">
        <f t="shared" si="64"/>
        <v/>
      </c>
      <c r="CC259" s="238" t="str">
        <f t="shared" si="65"/>
        <v/>
      </c>
      <c r="CD259" s="267"/>
      <c r="CE259" s="238"/>
      <c r="CF259" s="267"/>
      <c r="CG259" s="238"/>
      <c r="CH259" s="2"/>
      <c r="CI259" s="250"/>
      <c r="CJ259" s="267"/>
      <c r="CK259" s="238"/>
      <c r="CL259" s="2"/>
      <c r="CM259" s="250"/>
      <c r="CN259" s="251" t="str">
        <f t="shared" si="66"/>
        <v/>
      </c>
      <c r="CO259" s="252" t="str">
        <f t="shared" si="67"/>
        <v/>
      </c>
      <c r="CP259" s="2"/>
      <c r="CQ259" s="250"/>
      <c r="CR259" s="267"/>
      <c r="CS259" s="238"/>
      <c r="CT259" s="2"/>
      <c r="CU259" s="250"/>
      <c r="CV259" s="2"/>
      <c r="CW259" s="250"/>
      <c r="CX259" s="267"/>
      <c r="CY259" s="238"/>
      <c r="CZ259" s="267"/>
      <c r="DA259" s="238"/>
      <c r="DB259" s="2" t="str">
        <f t="shared" si="82"/>
        <v/>
      </c>
      <c r="DC259" s="250" t="str">
        <f t="shared" si="83"/>
        <v/>
      </c>
      <c r="DD259" s="267"/>
      <c r="DE259" s="238"/>
      <c r="DF259" s="2"/>
      <c r="DG259" s="250"/>
      <c r="DH259" s="2"/>
      <c r="DI259" s="250"/>
      <c r="DJ259" s="348"/>
      <c r="DK259" s="349"/>
      <c r="DL259" s="350"/>
      <c r="DM259" s="351"/>
      <c r="DN259" s="348"/>
      <c r="DO259" s="349"/>
      <c r="DP259" s="251" t="str">
        <f t="shared" si="68"/>
        <v/>
      </c>
      <c r="DQ259" s="252" t="str">
        <f t="shared" si="69"/>
        <v/>
      </c>
      <c r="DR259" s="251" t="str">
        <f t="shared" si="70"/>
        <v/>
      </c>
      <c r="DS259" s="252" t="str">
        <f t="shared" si="71"/>
        <v/>
      </c>
      <c r="DT259" s="251" t="str">
        <f t="shared" si="72"/>
        <v/>
      </c>
      <c r="DU259" s="252" t="str">
        <f t="shared" si="73"/>
        <v/>
      </c>
      <c r="DV259" s="251" t="str">
        <f t="shared" si="74"/>
        <v/>
      </c>
      <c r="DW259" s="252" t="str">
        <f t="shared" si="75"/>
        <v/>
      </c>
      <c r="DX259" s="251" t="str">
        <f t="shared" si="76"/>
        <v/>
      </c>
      <c r="DY259" s="252" t="str">
        <f t="shared" si="77"/>
        <v/>
      </c>
      <c r="DZ259" s="251" t="str">
        <f t="shared" si="78"/>
        <v/>
      </c>
      <c r="EA259" s="252" t="str">
        <f t="shared" si="79"/>
        <v/>
      </c>
      <c r="EB259" s="251" t="str">
        <f t="shared" si="80"/>
        <v/>
      </c>
      <c r="EC259" s="252" t="str">
        <f t="shared" si="81"/>
        <v/>
      </c>
    </row>
    <row r="260" spans="37:133">
      <c r="AK260" s="3">
        <v>0.17708333333333301</v>
      </c>
      <c r="AL260" s="3">
        <v>0.88541666666666696</v>
      </c>
      <c r="AM260" s="224">
        <v>0.17708333333333301</v>
      </c>
      <c r="AN260" s="224">
        <v>0.88541666666666696</v>
      </c>
      <c r="AO260" s="72"/>
      <c r="AR260" s="3">
        <v>0.23958333333333301</v>
      </c>
      <c r="AT260" s="3">
        <v>0.19791666666666699</v>
      </c>
      <c r="AU260" s="3">
        <v>0.17708333333333301</v>
      </c>
      <c r="AV260" s="72"/>
      <c r="AW260" s="72"/>
      <c r="BH260" s="2"/>
      <c r="BI260" s="250"/>
      <c r="BJ260" s="2"/>
      <c r="BK260" s="250"/>
      <c r="BL260" s="2"/>
      <c r="BM260" s="250"/>
      <c r="BN260" s="2"/>
      <c r="BO260" s="250"/>
      <c r="BP260" s="2"/>
      <c r="BQ260" s="250"/>
      <c r="BR260" s="2"/>
      <c r="BS260" s="250"/>
      <c r="BT260" s="2"/>
      <c r="BU260" s="250"/>
      <c r="BV260" s="2"/>
      <c r="BW260" s="250"/>
      <c r="BX260" s="2"/>
      <c r="BY260" s="250"/>
      <c r="BZ260" s="267"/>
      <c r="CA260" s="238"/>
      <c r="CB260" s="267" t="str">
        <f t="shared" si="64"/>
        <v/>
      </c>
      <c r="CC260" s="238" t="str">
        <f t="shared" si="65"/>
        <v/>
      </c>
      <c r="CD260" s="267"/>
      <c r="CE260" s="238"/>
      <c r="CF260" s="267"/>
      <c r="CG260" s="238"/>
      <c r="CH260" s="2"/>
      <c r="CI260" s="250"/>
      <c r="CJ260" s="267"/>
      <c r="CK260" s="238"/>
      <c r="CL260" s="2"/>
      <c r="CM260" s="250"/>
      <c r="CN260" s="251" t="str">
        <f t="shared" si="66"/>
        <v/>
      </c>
      <c r="CO260" s="252" t="str">
        <f t="shared" si="67"/>
        <v/>
      </c>
      <c r="CP260" s="2"/>
      <c r="CQ260" s="250"/>
      <c r="CR260" s="267"/>
      <c r="CS260" s="238"/>
      <c r="CT260" s="2"/>
      <c r="CU260" s="250"/>
      <c r="CV260" s="2"/>
      <c r="CW260" s="250"/>
      <c r="CX260" s="267"/>
      <c r="CY260" s="238"/>
      <c r="CZ260" s="267"/>
      <c r="DA260" s="238"/>
      <c r="DB260" s="2" t="str">
        <f t="shared" si="82"/>
        <v/>
      </c>
      <c r="DC260" s="250" t="str">
        <f t="shared" si="83"/>
        <v/>
      </c>
      <c r="DD260" s="267"/>
      <c r="DE260" s="238"/>
      <c r="DF260" s="2"/>
      <c r="DG260" s="250"/>
      <c r="DH260" s="2"/>
      <c r="DI260" s="250"/>
      <c r="DJ260" s="348"/>
      <c r="DK260" s="349"/>
      <c r="DL260" s="350"/>
      <c r="DM260" s="351"/>
      <c r="DN260" s="348"/>
      <c r="DO260" s="349"/>
      <c r="DP260" s="251" t="str">
        <f t="shared" si="68"/>
        <v/>
      </c>
      <c r="DQ260" s="252" t="str">
        <f t="shared" si="69"/>
        <v/>
      </c>
      <c r="DR260" s="251" t="str">
        <f t="shared" si="70"/>
        <v/>
      </c>
      <c r="DS260" s="252" t="str">
        <f t="shared" si="71"/>
        <v/>
      </c>
      <c r="DT260" s="251" t="str">
        <f t="shared" si="72"/>
        <v/>
      </c>
      <c r="DU260" s="252" t="str">
        <f t="shared" si="73"/>
        <v/>
      </c>
      <c r="DV260" s="251" t="str">
        <f t="shared" si="74"/>
        <v/>
      </c>
      <c r="DW260" s="252" t="str">
        <f t="shared" si="75"/>
        <v/>
      </c>
      <c r="DX260" s="251" t="str">
        <f t="shared" si="76"/>
        <v/>
      </c>
      <c r="DY260" s="252" t="str">
        <f t="shared" si="77"/>
        <v/>
      </c>
      <c r="DZ260" s="251" t="str">
        <f t="shared" si="78"/>
        <v/>
      </c>
      <c r="EA260" s="252" t="str">
        <f t="shared" si="79"/>
        <v/>
      </c>
      <c r="EB260" s="251" t="str">
        <f t="shared" si="80"/>
        <v/>
      </c>
      <c r="EC260" s="252" t="str">
        <f t="shared" si="81"/>
        <v/>
      </c>
    </row>
    <row r="261" spans="37:133">
      <c r="AK261" s="3">
        <v>0.17777777777777801</v>
      </c>
      <c r="AL261" s="3">
        <v>0.88888888888888895</v>
      </c>
      <c r="AM261" s="224">
        <v>0.17777777777777801</v>
      </c>
      <c r="AN261" s="224">
        <v>0.88888888888888895</v>
      </c>
      <c r="AO261" s="72"/>
      <c r="AR261" s="3">
        <v>0.24027777777777701</v>
      </c>
      <c r="AT261" s="3">
        <v>0.19861111111111199</v>
      </c>
      <c r="AU261" s="3">
        <v>0.17777777777777801</v>
      </c>
      <c r="AV261" s="72"/>
      <c r="AW261" s="72"/>
      <c r="BH261" s="2"/>
      <c r="BI261" s="250"/>
      <c r="BJ261" s="2"/>
      <c r="BK261" s="250"/>
      <c r="BL261" s="2"/>
      <c r="BM261" s="250"/>
      <c r="BN261" s="2"/>
      <c r="BO261" s="250"/>
      <c r="BP261" s="2"/>
      <c r="BQ261" s="250"/>
      <c r="BR261" s="2"/>
      <c r="BS261" s="250"/>
      <c r="BT261" s="2"/>
      <c r="BU261" s="250"/>
      <c r="BV261" s="2"/>
      <c r="BW261" s="250"/>
      <c r="BX261" s="2"/>
      <c r="BY261" s="250"/>
      <c r="BZ261" s="267"/>
      <c r="CA261" s="238"/>
      <c r="CB261" s="267" t="str">
        <f t="shared" si="64"/>
        <v/>
      </c>
      <c r="CC261" s="238" t="str">
        <f t="shared" si="65"/>
        <v/>
      </c>
      <c r="CD261" s="267"/>
      <c r="CE261" s="238"/>
      <c r="CF261" s="267"/>
      <c r="CG261" s="238"/>
      <c r="CH261" s="2"/>
      <c r="CI261" s="250"/>
      <c r="CJ261" s="267"/>
      <c r="CK261" s="238"/>
      <c r="CL261" s="2"/>
      <c r="CM261" s="250"/>
      <c r="CN261" s="251" t="str">
        <f t="shared" si="66"/>
        <v/>
      </c>
      <c r="CO261" s="252" t="str">
        <f t="shared" si="67"/>
        <v/>
      </c>
      <c r="CP261" s="2"/>
      <c r="CQ261" s="250"/>
      <c r="CR261" s="267"/>
      <c r="CS261" s="238"/>
      <c r="CT261" s="2"/>
      <c r="CU261" s="250"/>
      <c r="CV261" s="2"/>
      <c r="CW261" s="250"/>
      <c r="CX261" s="267"/>
      <c r="CY261" s="238"/>
      <c r="CZ261" s="267"/>
      <c r="DA261" s="238"/>
      <c r="DB261" s="2" t="str">
        <f t="shared" si="82"/>
        <v/>
      </c>
      <c r="DC261" s="250" t="str">
        <f t="shared" si="83"/>
        <v/>
      </c>
      <c r="DD261" s="267"/>
      <c r="DE261" s="238"/>
      <c r="DF261" s="2"/>
      <c r="DG261" s="250"/>
      <c r="DH261" s="2"/>
      <c r="DI261" s="250"/>
      <c r="DJ261" s="348"/>
      <c r="DK261" s="349"/>
      <c r="DL261" s="350"/>
      <c r="DM261" s="351"/>
      <c r="DN261" s="348"/>
      <c r="DO261" s="349"/>
      <c r="DP261" s="251" t="str">
        <f t="shared" si="68"/>
        <v/>
      </c>
      <c r="DQ261" s="252" t="str">
        <f t="shared" si="69"/>
        <v/>
      </c>
      <c r="DR261" s="251" t="str">
        <f t="shared" si="70"/>
        <v/>
      </c>
      <c r="DS261" s="252" t="str">
        <f t="shared" si="71"/>
        <v/>
      </c>
      <c r="DT261" s="251" t="str">
        <f t="shared" si="72"/>
        <v/>
      </c>
      <c r="DU261" s="252" t="str">
        <f t="shared" si="73"/>
        <v/>
      </c>
      <c r="DV261" s="251" t="str">
        <f t="shared" si="74"/>
        <v/>
      </c>
      <c r="DW261" s="252" t="str">
        <f t="shared" si="75"/>
        <v/>
      </c>
      <c r="DX261" s="251" t="str">
        <f t="shared" si="76"/>
        <v/>
      </c>
      <c r="DY261" s="252" t="str">
        <f t="shared" si="77"/>
        <v/>
      </c>
      <c r="DZ261" s="251" t="str">
        <f t="shared" si="78"/>
        <v/>
      </c>
      <c r="EA261" s="252" t="str">
        <f t="shared" si="79"/>
        <v/>
      </c>
      <c r="EB261" s="251" t="str">
        <f t="shared" si="80"/>
        <v/>
      </c>
      <c r="EC261" s="252" t="str">
        <f t="shared" si="81"/>
        <v/>
      </c>
    </row>
    <row r="262" spans="37:133">
      <c r="AK262" s="3">
        <v>0.178472222222222</v>
      </c>
      <c r="AL262" s="3">
        <v>0.89236111111111105</v>
      </c>
      <c r="AM262" s="224">
        <v>0.178472222222222</v>
      </c>
      <c r="AN262" s="224">
        <v>0.89236111111111105</v>
      </c>
      <c r="AO262" s="72"/>
      <c r="AR262" s="3">
        <v>0.240972222222222</v>
      </c>
      <c r="AT262" s="3">
        <v>0.19930555555555601</v>
      </c>
      <c r="AU262" s="3">
        <v>0.178472222222222</v>
      </c>
      <c r="AV262" s="72"/>
      <c r="AW262" s="72"/>
      <c r="BH262" s="2"/>
      <c r="BI262" s="250"/>
      <c r="BJ262" s="2"/>
      <c r="BK262" s="250"/>
      <c r="BL262" s="2"/>
      <c r="BM262" s="250"/>
      <c r="BN262" s="2"/>
      <c r="BO262" s="250"/>
      <c r="BP262" s="2"/>
      <c r="BQ262" s="250"/>
      <c r="BR262" s="2"/>
      <c r="BS262" s="250"/>
      <c r="BT262" s="2"/>
      <c r="BU262" s="250"/>
      <c r="BV262" s="2"/>
      <c r="BW262" s="250"/>
      <c r="BX262" s="2"/>
      <c r="BY262" s="250"/>
      <c r="BZ262" s="267"/>
      <c r="CA262" s="238"/>
      <c r="CB262" s="267" t="str">
        <f t="shared" ref="CB262:CB325" si="84">IF(ISBLANK(BZ262),"",BZ262)</f>
        <v/>
      </c>
      <c r="CC262" s="238" t="str">
        <f t="shared" ref="CC262:CC325" si="85">IF(ISBLANK(CA262),"",CA262)</f>
        <v/>
      </c>
      <c r="CD262" s="267"/>
      <c r="CE262" s="238"/>
      <c r="CF262" s="267"/>
      <c r="CG262" s="238"/>
      <c r="CH262" s="2"/>
      <c r="CI262" s="250"/>
      <c r="CJ262" s="267"/>
      <c r="CK262" s="238"/>
      <c r="CL262" s="2"/>
      <c r="CM262" s="250"/>
      <c r="CN262" s="251" t="str">
        <f t="shared" ref="CN262:CN325" si="86">IF(ISBLANK(CL262),"",CL262)</f>
        <v/>
      </c>
      <c r="CO262" s="252" t="str">
        <f t="shared" ref="CO262:CO325" si="87">IF(ISBLANK(CM262),"",CM262)</f>
        <v/>
      </c>
      <c r="CP262" s="2"/>
      <c r="CQ262" s="250"/>
      <c r="CR262" s="267"/>
      <c r="CS262" s="238"/>
      <c r="CT262" s="2"/>
      <c r="CU262" s="250"/>
      <c r="CV262" s="2"/>
      <c r="CW262" s="250"/>
      <c r="CX262" s="267"/>
      <c r="CY262" s="238"/>
      <c r="CZ262" s="267"/>
      <c r="DA262" s="238"/>
      <c r="DB262" s="2" t="str">
        <f t="shared" si="82"/>
        <v/>
      </c>
      <c r="DC262" s="250" t="str">
        <f t="shared" si="83"/>
        <v/>
      </c>
      <c r="DD262" s="267"/>
      <c r="DE262" s="238"/>
      <c r="DF262" s="2"/>
      <c r="DG262" s="250"/>
      <c r="DH262" s="2"/>
      <c r="DI262" s="250"/>
      <c r="DJ262" s="348"/>
      <c r="DK262" s="349"/>
      <c r="DL262" s="350"/>
      <c r="DM262" s="351"/>
      <c r="DN262" s="348"/>
      <c r="DO262" s="349"/>
      <c r="DP262" s="251" t="str">
        <f t="shared" ref="DP262:DP325" si="88">IF(ISBLANK(DN262),"",DN262)</f>
        <v/>
      </c>
      <c r="DQ262" s="252" t="str">
        <f t="shared" ref="DQ262:DQ325" si="89">IF(ISBLANK(DO262),"",DO262)</f>
        <v/>
      </c>
      <c r="DR262" s="251" t="str">
        <f t="shared" ref="DR262:DR325" si="90">IF(ISBLANK(DP262),"",DP262)</f>
        <v/>
      </c>
      <c r="DS262" s="252" t="str">
        <f t="shared" ref="DS262:DS325" si="91">IF(ISBLANK(DQ262),"",DQ262)</f>
        <v/>
      </c>
      <c r="DT262" s="251" t="str">
        <f t="shared" ref="DT262:DT325" si="92">IF(ISBLANK(DR262),"",DR262)</f>
        <v/>
      </c>
      <c r="DU262" s="252" t="str">
        <f t="shared" ref="DU262:DU325" si="93">IF(ISBLANK(DS262),"",DS262)</f>
        <v/>
      </c>
      <c r="DV262" s="251" t="str">
        <f t="shared" ref="DV262:DV325" si="94">IF(ISBLANK(DT262),"",DT262)</f>
        <v/>
      </c>
      <c r="DW262" s="252" t="str">
        <f t="shared" ref="DW262:DW325" si="95">IF(ISBLANK(DU262),"",DU262)</f>
        <v/>
      </c>
      <c r="DX262" s="251" t="str">
        <f t="shared" ref="DX262:DX325" si="96">IF(ISBLANK(DV262),"",DV262)</f>
        <v/>
      </c>
      <c r="DY262" s="252" t="str">
        <f t="shared" ref="DY262:DY325" si="97">IF(ISBLANK(DW262),"",DW262)</f>
        <v/>
      </c>
      <c r="DZ262" s="251" t="str">
        <f t="shared" ref="DZ262:DZ325" si="98">IF(ISBLANK(DX262),"",DX262)</f>
        <v/>
      </c>
      <c r="EA262" s="252" t="str">
        <f t="shared" ref="EA262:EA325" si="99">IF(ISBLANK(DY262),"",DY262)</f>
        <v/>
      </c>
      <c r="EB262" s="251" t="str">
        <f t="shared" ref="EB262:EB325" si="100">IF(ISBLANK(DZ262),"",DZ262)</f>
        <v/>
      </c>
      <c r="EC262" s="252" t="str">
        <f t="shared" ref="EC262:EC325" si="101">IF(ISBLANK(EA262),"",EA262)</f>
        <v/>
      </c>
    </row>
    <row r="263" spans="37:133">
      <c r="AK263" s="3">
        <v>0.179166666666667</v>
      </c>
      <c r="AL263" s="3">
        <v>0.89583333333333304</v>
      </c>
      <c r="AM263" s="224">
        <v>0.179166666666667</v>
      </c>
      <c r="AN263" s="224">
        <v>0.89583333333333304</v>
      </c>
      <c r="AO263" s="72"/>
      <c r="AR263" s="3">
        <v>0.241666666666666</v>
      </c>
      <c r="AT263" s="3">
        <v>0.20000000000000101</v>
      </c>
      <c r="AU263" s="3">
        <v>0.179166666666667</v>
      </c>
      <c r="AV263" s="72"/>
      <c r="AW263" s="72"/>
      <c r="BH263" s="2"/>
      <c r="BI263" s="250"/>
      <c r="BJ263" s="2"/>
      <c r="BK263" s="250"/>
      <c r="BL263" s="2"/>
      <c r="BM263" s="250"/>
      <c r="BN263" s="2"/>
      <c r="BO263" s="250"/>
      <c r="BP263" s="2"/>
      <c r="BQ263" s="250"/>
      <c r="BR263" s="2"/>
      <c r="BS263" s="250"/>
      <c r="BT263" s="2"/>
      <c r="BU263" s="250"/>
      <c r="BV263" s="2"/>
      <c r="BW263" s="250"/>
      <c r="BX263" s="2"/>
      <c r="BY263" s="250"/>
      <c r="BZ263" s="267"/>
      <c r="CA263" s="238"/>
      <c r="CB263" s="267" t="str">
        <f t="shared" si="84"/>
        <v/>
      </c>
      <c r="CC263" s="238" t="str">
        <f t="shared" si="85"/>
        <v/>
      </c>
      <c r="CD263" s="267"/>
      <c r="CE263" s="238"/>
      <c r="CF263" s="267"/>
      <c r="CG263" s="238"/>
      <c r="CH263" s="2"/>
      <c r="CI263" s="250"/>
      <c r="CJ263" s="267"/>
      <c r="CK263" s="238"/>
      <c r="CL263" s="2"/>
      <c r="CM263" s="250"/>
      <c r="CN263" s="251" t="str">
        <f t="shared" si="86"/>
        <v/>
      </c>
      <c r="CO263" s="252" t="str">
        <f t="shared" si="87"/>
        <v/>
      </c>
      <c r="CP263" s="2"/>
      <c r="CQ263" s="250"/>
      <c r="CR263" s="267"/>
      <c r="CS263" s="238"/>
      <c r="CT263" s="2"/>
      <c r="CU263" s="250"/>
      <c r="CV263" s="2"/>
      <c r="CW263" s="250"/>
      <c r="CX263" s="267"/>
      <c r="CY263" s="238"/>
      <c r="CZ263" s="267"/>
      <c r="DA263" s="238"/>
      <c r="DB263" s="2" t="str">
        <f t="shared" si="82"/>
        <v/>
      </c>
      <c r="DC263" s="250" t="str">
        <f t="shared" si="83"/>
        <v/>
      </c>
      <c r="DD263" s="267"/>
      <c r="DE263" s="238"/>
      <c r="DF263" s="2"/>
      <c r="DG263" s="250"/>
      <c r="DH263" s="2"/>
      <c r="DI263" s="250"/>
      <c r="DJ263" s="348"/>
      <c r="DK263" s="349"/>
      <c r="DL263" s="350"/>
      <c r="DM263" s="351"/>
      <c r="DN263" s="348"/>
      <c r="DO263" s="349"/>
      <c r="DP263" s="251" t="str">
        <f t="shared" si="88"/>
        <v/>
      </c>
      <c r="DQ263" s="252" t="str">
        <f t="shared" si="89"/>
        <v/>
      </c>
      <c r="DR263" s="251" t="str">
        <f t="shared" si="90"/>
        <v/>
      </c>
      <c r="DS263" s="252" t="str">
        <f t="shared" si="91"/>
        <v/>
      </c>
      <c r="DT263" s="251" t="str">
        <f t="shared" si="92"/>
        <v/>
      </c>
      <c r="DU263" s="252" t="str">
        <f t="shared" si="93"/>
        <v/>
      </c>
      <c r="DV263" s="251" t="str">
        <f t="shared" si="94"/>
        <v/>
      </c>
      <c r="DW263" s="252" t="str">
        <f t="shared" si="95"/>
        <v/>
      </c>
      <c r="DX263" s="251" t="str">
        <f t="shared" si="96"/>
        <v/>
      </c>
      <c r="DY263" s="252" t="str">
        <f t="shared" si="97"/>
        <v/>
      </c>
      <c r="DZ263" s="251" t="str">
        <f t="shared" si="98"/>
        <v/>
      </c>
      <c r="EA263" s="252" t="str">
        <f t="shared" si="99"/>
        <v/>
      </c>
      <c r="EB263" s="251" t="str">
        <f t="shared" si="100"/>
        <v/>
      </c>
      <c r="EC263" s="252" t="str">
        <f t="shared" si="101"/>
        <v/>
      </c>
    </row>
    <row r="264" spans="37:133">
      <c r="AK264" s="3">
        <v>0.179861111111111</v>
      </c>
      <c r="AL264" s="3">
        <v>0.89930555555555503</v>
      </c>
      <c r="AM264" s="224">
        <v>0.179861111111111</v>
      </c>
      <c r="AN264" s="224">
        <v>0.89930555555555503</v>
      </c>
      <c r="AO264" s="72"/>
      <c r="AR264" s="3">
        <v>0.24236111111111</v>
      </c>
      <c r="AT264" s="3">
        <v>0.20069444444444501</v>
      </c>
      <c r="AU264" s="3">
        <v>0.179861111111111</v>
      </c>
      <c r="AV264" s="72"/>
      <c r="AW264" s="72"/>
      <c r="BH264" s="2"/>
      <c r="BI264" s="250"/>
      <c r="BJ264" s="2"/>
      <c r="BK264" s="250"/>
      <c r="BL264" s="2"/>
      <c r="BM264" s="250"/>
      <c r="BN264" s="2"/>
      <c r="BO264" s="250"/>
      <c r="BP264" s="2"/>
      <c r="BQ264" s="250"/>
      <c r="BR264" s="2"/>
      <c r="BS264" s="250"/>
      <c r="BT264" s="2"/>
      <c r="BU264" s="250"/>
      <c r="BV264" s="2"/>
      <c r="BW264" s="250"/>
      <c r="BX264" s="2"/>
      <c r="BY264" s="250"/>
      <c r="BZ264" s="267"/>
      <c r="CA264" s="238"/>
      <c r="CB264" s="267" t="str">
        <f t="shared" si="84"/>
        <v/>
      </c>
      <c r="CC264" s="238" t="str">
        <f t="shared" si="85"/>
        <v/>
      </c>
      <c r="CD264" s="267"/>
      <c r="CE264" s="238"/>
      <c r="CF264" s="267"/>
      <c r="CG264" s="238"/>
      <c r="CH264" s="2"/>
      <c r="CI264" s="250"/>
      <c r="CJ264" s="267"/>
      <c r="CK264" s="238"/>
      <c r="CL264" s="2"/>
      <c r="CM264" s="250"/>
      <c r="CN264" s="251" t="str">
        <f t="shared" si="86"/>
        <v/>
      </c>
      <c r="CO264" s="252" t="str">
        <f t="shared" si="87"/>
        <v/>
      </c>
      <c r="CP264" s="2"/>
      <c r="CQ264" s="250"/>
      <c r="CR264" s="267"/>
      <c r="CS264" s="238"/>
      <c r="CT264" s="2"/>
      <c r="CU264" s="250"/>
      <c r="CV264" s="2"/>
      <c r="CW264" s="250"/>
      <c r="CX264" s="267"/>
      <c r="CY264" s="238"/>
      <c r="CZ264" s="267"/>
      <c r="DA264" s="238"/>
      <c r="DB264" s="2" t="str">
        <f t="shared" si="82"/>
        <v/>
      </c>
      <c r="DC264" s="250" t="str">
        <f t="shared" si="83"/>
        <v/>
      </c>
      <c r="DD264" s="267"/>
      <c r="DE264" s="238"/>
      <c r="DF264" s="2"/>
      <c r="DG264" s="250"/>
      <c r="DH264" s="2"/>
      <c r="DI264" s="250"/>
      <c r="DJ264" s="348"/>
      <c r="DK264" s="349"/>
      <c r="DL264" s="350"/>
      <c r="DM264" s="351"/>
      <c r="DN264" s="348"/>
      <c r="DO264" s="349"/>
      <c r="DP264" s="251" t="str">
        <f t="shared" si="88"/>
        <v/>
      </c>
      <c r="DQ264" s="252" t="str">
        <f t="shared" si="89"/>
        <v/>
      </c>
      <c r="DR264" s="251" t="str">
        <f t="shared" si="90"/>
        <v/>
      </c>
      <c r="DS264" s="252" t="str">
        <f t="shared" si="91"/>
        <v/>
      </c>
      <c r="DT264" s="251" t="str">
        <f t="shared" si="92"/>
        <v/>
      </c>
      <c r="DU264" s="252" t="str">
        <f t="shared" si="93"/>
        <v/>
      </c>
      <c r="DV264" s="251" t="str">
        <f t="shared" si="94"/>
        <v/>
      </c>
      <c r="DW264" s="252" t="str">
        <f t="shared" si="95"/>
        <v/>
      </c>
      <c r="DX264" s="251" t="str">
        <f t="shared" si="96"/>
        <v/>
      </c>
      <c r="DY264" s="252" t="str">
        <f t="shared" si="97"/>
        <v/>
      </c>
      <c r="DZ264" s="251" t="str">
        <f t="shared" si="98"/>
        <v/>
      </c>
      <c r="EA264" s="252" t="str">
        <f t="shared" si="99"/>
        <v/>
      </c>
      <c r="EB264" s="251" t="str">
        <f t="shared" si="100"/>
        <v/>
      </c>
      <c r="EC264" s="252" t="str">
        <f t="shared" si="101"/>
        <v/>
      </c>
    </row>
    <row r="265" spans="37:133">
      <c r="AK265" s="3">
        <v>0.180555555555556</v>
      </c>
      <c r="AL265" s="3">
        <v>0.90277777777777801</v>
      </c>
      <c r="AM265" s="224">
        <v>0.180555555555556</v>
      </c>
      <c r="AN265" s="224">
        <v>0.90277777777777801</v>
      </c>
      <c r="AO265" s="72"/>
      <c r="AR265" s="3">
        <v>0.243055555555555</v>
      </c>
      <c r="AT265" s="3">
        <v>0.20138888888889001</v>
      </c>
      <c r="AU265" s="3">
        <v>0.180555555555556</v>
      </c>
      <c r="AV265" s="72"/>
      <c r="AW265" s="72"/>
      <c r="BH265" s="2"/>
      <c r="BI265" s="250"/>
      <c r="BJ265" s="2"/>
      <c r="BK265" s="250"/>
      <c r="BL265" s="2"/>
      <c r="BM265" s="250"/>
      <c r="BN265" s="2"/>
      <c r="BO265" s="250"/>
      <c r="BP265" s="2"/>
      <c r="BQ265" s="250"/>
      <c r="BR265" s="2"/>
      <c r="BS265" s="250"/>
      <c r="BT265" s="2"/>
      <c r="BU265" s="250"/>
      <c r="BV265" s="2"/>
      <c r="BW265" s="250"/>
      <c r="BX265" s="2"/>
      <c r="BY265" s="250"/>
      <c r="BZ265" s="267"/>
      <c r="CA265" s="238"/>
      <c r="CB265" s="267" t="str">
        <f t="shared" si="84"/>
        <v/>
      </c>
      <c r="CC265" s="238" t="str">
        <f t="shared" si="85"/>
        <v/>
      </c>
      <c r="CD265" s="267"/>
      <c r="CE265" s="238"/>
      <c r="CF265" s="267"/>
      <c r="CG265" s="238"/>
      <c r="CH265" s="2"/>
      <c r="CI265" s="250"/>
      <c r="CJ265" s="267"/>
      <c r="CK265" s="238"/>
      <c r="CL265" s="2"/>
      <c r="CM265" s="250"/>
      <c r="CN265" s="251" t="str">
        <f t="shared" si="86"/>
        <v/>
      </c>
      <c r="CO265" s="252" t="str">
        <f t="shared" si="87"/>
        <v/>
      </c>
      <c r="CP265" s="2"/>
      <c r="CQ265" s="250"/>
      <c r="CR265" s="267"/>
      <c r="CS265" s="238"/>
      <c r="CT265" s="2"/>
      <c r="CU265" s="250"/>
      <c r="CV265" s="2"/>
      <c r="CW265" s="250"/>
      <c r="CX265" s="267"/>
      <c r="CY265" s="238"/>
      <c r="CZ265" s="267"/>
      <c r="DA265" s="238"/>
      <c r="DB265" s="2" t="str">
        <f t="shared" si="82"/>
        <v/>
      </c>
      <c r="DC265" s="250" t="str">
        <f t="shared" si="83"/>
        <v/>
      </c>
      <c r="DD265" s="267"/>
      <c r="DE265" s="238"/>
      <c r="DF265" s="2"/>
      <c r="DG265" s="250"/>
      <c r="DH265" s="2"/>
      <c r="DI265" s="250"/>
      <c r="DJ265" s="348"/>
      <c r="DK265" s="349"/>
      <c r="DL265" s="350"/>
      <c r="DM265" s="351"/>
      <c r="DN265" s="348"/>
      <c r="DO265" s="349"/>
      <c r="DP265" s="251" t="str">
        <f t="shared" si="88"/>
        <v/>
      </c>
      <c r="DQ265" s="252" t="str">
        <f t="shared" si="89"/>
        <v/>
      </c>
      <c r="DR265" s="251" t="str">
        <f t="shared" si="90"/>
        <v/>
      </c>
      <c r="DS265" s="252" t="str">
        <f t="shared" si="91"/>
        <v/>
      </c>
      <c r="DT265" s="251" t="str">
        <f t="shared" si="92"/>
        <v/>
      </c>
      <c r="DU265" s="252" t="str">
        <f t="shared" si="93"/>
        <v/>
      </c>
      <c r="DV265" s="251" t="str">
        <f t="shared" si="94"/>
        <v/>
      </c>
      <c r="DW265" s="252" t="str">
        <f t="shared" si="95"/>
        <v/>
      </c>
      <c r="DX265" s="251" t="str">
        <f t="shared" si="96"/>
        <v/>
      </c>
      <c r="DY265" s="252" t="str">
        <f t="shared" si="97"/>
        <v/>
      </c>
      <c r="DZ265" s="251" t="str">
        <f t="shared" si="98"/>
        <v/>
      </c>
      <c r="EA265" s="252" t="str">
        <f t="shared" si="99"/>
        <v/>
      </c>
      <c r="EB265" s="251" t="str">
        <f t="shared" si="100"/>
        <v/>
      </c>
      <c r="EC265" s="252" t="str">
        <f t="shared" si="101"/>
        <v/>
      </c>
    </row>
    <row r="266" spans="37:133">
      <c r="AK266" s="3">
        <v>0.18124999999999999</v>
      </c>
      <c r="AL266" s="3">
        <v>0.90625</v>
      </c>
      <c r="AM266" s="224">
        <v>0.18124999999999999</v>
      </c>
      <c r="AN266" s="224">
        <v>0.90625</v>
      </c>
      <c r="AO266" s="72"/>
      <c r="AR266" s="3">
        <v>0.243749999999999</v>
      </c>
      <c r="AT266" s="3">
        <v>0.202083333333334</v>
      </c>
      <c r="AU266" s="3">
        <v>0.18124999999999999</v>
      </c>
      <c r="AV266" s="72"/>
      <c r="AW266" s="72"/>
      <c r="BH266" s="2"/>
      <c r="BI266" s="250"/>
      <c r="BJ266" s="2"/>
      <c r="BK266" s="250"/>
      <c r="BL266" s="2"/>
      <c r="BM266" s="250"/>
      <c r="BN266" s="2"/>
      <c r="BO266" s="250"/>
      <c r="BP266" s="2"/>
      <c r="BQ266" s="250"/>
      <c r="BR266" s="2"/>
      <c r="BS266" s="250"/>
      <c r="BT266" s="2"/>
      <c r="BU266" s="250"/>
      <c r="BV266" s="2"/>
      <c r="BW266" s="250"/>
      <c r="BX266" s="2"/>
      <c r="BY266" s="250"/>
      <c r="BZ266" s="267"/>
      <c r="CA266" s="238"/>
      <c r="CB266" s="267" t="str">
        <f t="shared" si="84"/>
        <v/>
      </c>
      <c r="CC266" s="238" t="str">
        <f t="shared" si="85"/>
        <v/>
      </c>
      <c r="CD266" s="267"/>
      <c r="CE266" s="238"/>
      <c r="CF266" s="267"/>
      <c r="CG266" s="238"/>
      <c r="CH266" s="2"/>
      <c r="CI266" s="250"/>
      <c r="CJ266" s="267"/>
      <c r="CK266" s="238"/>
      <c r="CL266" s="2"/>
      <c r="CM266" s="250"/>
      <c r="CN266" s="251" t="str">
        <f t="shared" si="86"/>
        <v/>
      </c>
      <c r="CO266" s="252" t="str">
        <f t="shared" si="87"/>
        <v/>
      </c>
      <c r="CP266" s="2"/>
      <c r="CQ266" s="250"/>
      <c r="CR266" s="267"/>
      <c r="CS266" s="238"/>
      <c r="CT266" s="2"/>
      <c r="CU266" s="250"/>
      <c r="CV266" s="2"/>
      <c r="CW266" s="250"/>
      <c r="CX266" s="267"/>
      <c r="CY266" s="238"/>
      <c r="CZ266" s="267"/>
      <c r="DA266" s="238"/>
      <c r="DB266" s="2" t="str">
        <f t="shared" si="82"/>
        <v/>
      </c>
      <c r="DC266" s="250" t="str">
        <f t="shared" si="83"/>
        <v/>
      </c>
      <c r="DD266" s="267"/>
      <c r="DE266" s="238"/>
      <c r="DF266" s="2"/>
      <c r="DG266" s="250"/>
      <c r="DH266" s="2"/>
      <c r="DI266" s="250"/>
      <c r="DJ266" s="348"/>
      <c r="DK266" s="349"/>
      <c r="DL266" s="350"/>
      <c r="DM266" s="351"/>
      <c r="DN266" s="348"/>
      <c r="DO266" s="349"/>
      <c r="DP266" s="251" t="str">
        <f t="shared" si="88"/>
        <v/>
      </c>
      <c r="DQ266" s="252" t="str">
        <f t="shared" si="89"/>
        <v/>
      </c>
      <c r="DR266" s="251" t="str">
        <f t="shared" si="90"/>
        <v/>
      </c>
      <c r="DS266" s="252" t="str">
        <f t="shared" si="91"/>
        <v/>
      </c>
      <c r="DT266" s="251" t="str">
        <f t="shared" si="92"/>
        <v/>
      </c>
      <c r="DU266" s="252" t="str">
        <f t="shared" si="93"/>
        <v/>
      </c>
      <c r="DV266" s="251" t="str">
        <f t="shared" si="94"/>
        <v/>
      </c>
      <c r="DW266" s="252" t="str">
        <f t="shared" si="95"/>
        <v/>
      </c>
      <c r="DX266" s="251" t="str">
        <f t="shared" si="96"/>
        <v/>
      </c>
      <c r="DY266" s="252" t="str">
        <f t="shared" si="97"/>
        <v/>
      </c>
      <c r="DZ266" s="251" t="str">
        <f t="shared" si="98"/>
        <v/>
      </c>
      <c r="EA266" s="252" t="str">
        <f t="shared" si="99"/>
        <v/>
      </c>
      <c r="EB266" s="251" t="str">
        <f t="shared" si="100"/>
        <v/>
      </c>
      <c r="EC266" s="252" t="str">
        <f t="shared" si="101"/>
        <v/>
      </c>
    </row>
    <row r="267" spans="37:133">
      <c r="AK267" s="3">
        <v>0.18194444444444399</v>
      </c>
      <c r="AL267" s="3">
        <v>0.90972222222222199</v>
      </c>
      <c r="AM267" s="224">
        <v>0.18194444444444399</v>
      </c>
      <c r="AN267" s="224">
        <v>0.90972222222222199</v>
      </c>
      <c r="AO267" s="72"/>
      <c r="AR267" s="3">
        <v>0.24444444444444399</v>
      </c>
      <c r="AT267" s="3">
        <v>0.202777777777779</v>
      </c>
      <c r="AU267" s="3">
        <v>0.18194444444444399</v>
      </c>
      <c r="AV267" s="72"/>
      <c r="AW267" s="72"/>
      <c r="BH267" s="2"/>
      <c r="BI267" s="250"/>
      <c r="BJ267" s="2"/>
      <c r="BK267" s="250"/>
      <c r="BL267" s="2"/>
      <c r="BM267" s="250"/>
      <c r="BN267" s="2"/>
      <c r="BO267" s="250"/>
      <c r="BP267" s="2"/>
      <c r="BQ267" s="250"/>
      <c r="BR267" s="2"/>
      <c r="BS267" s="250"/>
      <c r="BT267" s="2"/>
      <c r="BU267" s="250"/>
      <c r="BV267" s="2"/>
      <c r="BW267" s="250"/>
      <c r="BX267" s="2"/>
      <c r="BY267" s="250"/>
      <c r="BZ267" s="267"/>
      <c r="CA267" s="238"/>
      <c r="CB267" s="267" t="str">
        <f t="shared" si="84"/>
        <v/>
      </c>
      <c r="CC267" s="238" t="str">
        <f t="shared" si="85"/>
        <v/>
      </c>
      <c r="CD267" s="267"/>
      <c r="CE267" s="238"/>
      <c r="CF267" s="267"/>
      <c r="CG267" s="238"/>
      <c r="CH267" s="2"/>
      <c r="CI267" s="250"/>
      <c r="CJ267" s="267"/>
      <c r="CK267" s="238"/>
      <c r="CL267" s="2"/>
      <c r="CM267" s="250"/>
      <c r="CN267" s="251" t="str">
        <f t="shared" si="86"/>
        <v/>
      </c>
      <c r="CO267" s="252" t="str">
        <f t="shared" si="87"/>
        <v/>
      </c>
      <c r="CP267" s="2"/>
      <c r="CQ267" s="250"/>
      <c r="CR267" s="267"/>
      <c r="CS267" s="238"/>
      <c r="CT267" s="2"/>
      <c r="CU267" s="250"/>
      <c r="CV267" s="2"/>
      <c r="CW267" s="250"/>
      <c r="CX267" s="267"/>
      <c r="CY267" s="238"/>
      <c r="CZ267" s="267"/>
      <c r="DA267" s="238"/>
      <c r="DB267" s="2" t="str">
        <f t="shared" si="82"/>
        <v/>
      </c>
      <c r="DC267" s="250" t="str">
        <f t="shared" si="83"/>
        <v/>
      </c>
      <c r="DD267" s="267"/>
      <c r="DE267" s="238"/>
      <c r="DF267" s="2"/>
      <c r="DG267" s="250"/>
      <c r="DH267" s="2"/>
      <c r="DI267" s="250"/>
      <c r="DJ267" s="348"/>
      <c r="DK267" s="349"/>
      <c r="DL267" s="350"/>
      <c r="DM267" s="351"/>
      <c r="DN267" s="348"/>
      <c r="DO267" s="349"/>
      <c r="DP267" s="251" t="str">
        <f t="shared" si="88"/>
        <v/>
      </c>
      <c r="DQ267" s="252" t="str">
        <f t="shared" si="89"/>
        <v/>
      </c>
      <c r="DR267" s="251" t="str">
        <f t="shared" si="90"/>
        <v/>
      </c>
      <c r="DS267" s="252" t="str">
        <f t="shared" si="91"/>
        <v/>
      </c>
      <c r="DT267" s="251" t="str">
        <f t="shared" si="92"/>
        <v/>
      </c>
      <c r="DU267" s="252" t="str">
        <f t="shared" si="93"/>
        <v/>
      </c>
      <c r="DV267" s="251" t="str">
        <f t="shared" si="94"/>
        <v/>
      </c>
      <c r="DW267" s="252" t="str">
        <f t="shared" si="95"/>
        <v/>
      </c>
      <c r="DX267" s="251" t="str">
        <f t="shared" si="96"/>
        <v/>
      </c>
      <c r="DY267" s="252" t="str">
        <f t="shared" si="97"/>
        <v/>
      </c>
      <c r="DZ267" s="251" t="str">
        <f t="shared" si="98"/>
        <v/>
      </c>
      <c r="EA267" s="252" t="str">
        <f t="shared" si="99"/>
        <v/>
      </c>
      <c r="EB267" s="251" t="str">
        <f t="shared" si="100"/>
        <v/>
      </c>
      <c r="EC267" s="252" t="str">
        <f t="shared" si="101"/>
        <v/>
      </c>
    </row>
    <row r="268" spans="37:133">
      <c r="AK268" s="3">
        <v>0.18263888888888899</v>
      </c>
      <c r="AL268" s="3">
        <v>0.91319444444444398</v>
      </c>
      <c r="AM268" s="224">
        <v>0.18263888888888899</v>
      </c>
      <c r="AN268" s="224">
        <v>0.91319444444444398</v>
      </c>
      <c r="AO268" s="72"/>
      <c r="AR268" s="3">
        <v>0.24513888888888799</v>
      </c>
      <c r="AT268" s="3">
        <v>0.203472222222223</v>
      </c>
      <c r="AU268" s="3">
        <v>0.18263888888888899</v>
      </c>
      <c r="AV268" s="72"/>
      <c r="AW268" s="72"/>
      <c r="BH268" s="2"/>
      <c r="BI268" s="250"/>
      <c r="BJ268" s="2"/>
      <c r="BK268" s="250"/>
      <c r="BL268" s="2"/>
      <c r="BM268" s="250"/>
      <c r="BN268" s="2"/>
      <c r="BO268" s="250"/>
      <c r="BP268" s="2"/>
      <c r="BQ268" s="250"/>
      <c r="BR268" s="2"/>
      <c r="BS268" s="250"/>
      <c r="BT268" s="2"/>
      <c r="BU268" s="250"/>
      <c r="BV268" s="2"/>
      <c r="BW268" s="250"/>
      <c r="BX268" s="2"/>
      <c r="BY268" s="250"/>
      <c r="BZ268" s="267"/>
      <c r="CA268" s="238"/>
      <c r="CB268" s="267" t="str">
        <f t="shared" si="84"/>
        <v/>
      </c>
      <c r="CC268" s="238" t="str">
        <f t="shared" si="85"/>
        <v/>
      </c>
      <c r="CD268" s="267"/>
      <c r="CE268" s="238"/>
      <c r="CF268" s="267"/>
      <c r="CG268" s="238"/>
      <c r="CH268" s="2"/>
      <c r="CI268" s="250"/>
      <c r="CJ268" s="267"/>
      <c r="CK268" s="238"/>
      <c r="CL268" s="2"/>
      <c r="CM268" s="250"/>
      <c r="CN268" s="251" t="str">
        <f t="shared" si="86"/>
        <v/>
      </c>
      <c r="CO268" s="252" t="str">
        <f t="shared" si="87"/>
        <v/>
      </c>
      <c r="CP268" s="2"/>
      <c r="CQ268" s="250"/>
      <c r="CR268" s="267"/>
      <c r="CS268" s="238"/>
      <c r="CT268" s="2"/>
      <c r="CU268" s="250"/>
      <c r="CV268" s="2"/>
      <c r="CW268" s="250"/>
      <c r="CX268" s="267"/>
      <c r="CY268" s="238"/>
      <c r="CZ268" s="267"/>
      <c r="DA268" s="238"/>
      <c r="DB268" s="2" t="str">
        <f t="shared" si="82"/>
        <v/>
      </c>
      <c r="DC268" s="250" t="str">
        <f t="shared" si="83"/>
        <v/>
      </c>
      <c r="DD268" s="267"/>
      <c r="DE268" s="238"/>
      <c r="DF268" s="2"/>
      <c r="DG268" s="250"/>
      <c r="DH268" s="2"/>
      <c r="DI268" s="250"/>
      <c r="DJ268" s="348"/>
      <c r="DK268" s="349"/>
      <c r="DL268" s="350"/>
      <c r="DM268" s="351"/>
      <c r="DN268" s="348"/>
      <c r="DO268" s="349"/>
      <c r="DP268" s="251" t="str">
        <f t="shared" si="88"/>
        <v/>
      </c>
      <c r="DQ268" s="252" t="str">
        <f t="shared" si="89"/>
        <v/>
      </c>
      <c r="DR268" s="251" t="str">
        <f t="shared" si="90"/>
        <v/>
      </c>
      <c r="DS268" s="252" t="str">
        <f t="shared" si="91"/>
        <v/>
      </c>
      <c r="DT268" s="251" t="str">
        <f t="shared" si="92"/>
        <v/>
      </c>
      <c r="DU268" s="252" t="str">
        <f t="shared" si="93"/>
        <v/>
      </c>
      <c r="DV268" s="251" t="str">
        <f t="shared" si="94"/>
        <v/>
      </c>
      <c r="DW268" s="252" t="str">
        <f t="shared" si="95"/>
        <v/>
      </c>
      <c r="DX268" s="251" t="str">
        <f t="shared" si="96"/>
        <v/>
      </c>
      <c r="DY268" s="252" t="str">
        <f t="shared" si="97"/>
        <v/>
      </c>
      <c r="DZ268" s="251" t="str">
        <f t="shared" si="98"/>
        <v/>
      </c>
      <c r="EA268" s="252" t="str">
        <f t="shared" si="99"/>
        <v/>
      </c>
      <c r="EB268" s="251" t="str">
        <f t="shared" si="100"/>
        <v/>
      </c>
      <c r="EC268" s="252" t="str">
        <f t="shared" si="101"/>
        <v/>
      </c>
    </row>
    <row r="269" spans="37:133">
      <c r="AK269" s="3">
        <v>0.18333333333333299</v>
      </c>
      <c r="AL269" s="3">
        <v>0.91666666666666696</v>
      </c>
      <c r="AM269" s="224">
        <v>0.18333333333333299</v>
      </c>
      <c r="AN269" s="224">
        <v>0.91666666666666696</v>
      </c>
      <c r="AO269" s="72"/>
      <c r="AR269" s="3">
        <v>0.24583333333333299</v>
      </c>
      <c r="AT269" s="3">
        <v>0.204166666666668</v>
      </c>
      <c r="AU269" s="3">
        <v>0.18333333333333299</v>
      </c>
      <c r="AV269" s="72"/>
      <c r="AW269" s="72"/>
      <c r="BH269" s="2"/>
      <c r="BI269" s="250"/>
      <c r="BJ269" s="2"/>
      <c r="BK269" s="250"/>
      <c r="BL269" s="2"/>
      <c r="BM269" s="250"/>
      <c r="BN269" s="2"/>
      <c r="BO269" s="250"/>
      <c r="BP269" s="2"/>
      <c r="BQ269" s="250"/>
      <c r="BR269" s="2"/>
      <c r="BS269" s="250"/>
      <c r="BT269" s="2"/>
      <c r="BU269" s="250"/>
      <c r="BV269" s="2"/>
      <c r="BW269" s="250"/>
      <c r="BX269" s="2"/>
      <c r="BY269" s="250"/>
      <c r="BZ269" s="267"/>
      <c r="CA269" s="238"/>
      <c r="CB269" s="267" t="str">
        <f t="shared" si="84"/>
        <v/>
      </c>
      <c r="CC269" s="238" t="str">
        <f t="shared" si="85"/>
        <v/>
      </c>
      <c r="CD269" s="267"/>
      <c r="CE269" s="238"/>
      <c r="CF269" s="267"/>
      <c r="CG269" s="238"/>
      <c r="CH269" s="2"/>
      <c r="CI269" s="250"/>
      <c r="CJ269" s="267"/>
      <c r="CK269" s="238"/>
      <c r="CL269" s="2"/>
      <c r="CM269" s="250"/>
      <c r="CN269" s="251" t="str">
        <f t="shared" si="86"/>
        <v/>
      </c>
      <c r="CO269" s="252" t="str">
        <f t="shared" si="87"/>
        <v/>
      </c>
      <c r="CP269" s="2"/>
      <c r="CQ269" s="250"/>
      <c r="CR269" s="267"/>
      <c r="CS269" s="238"/>
      <c r="CT269" s="2"/>
      <c r="CU269" s="250"/>
      <c r="CV269" s="2"/>
      <c r="CW269" s="250"/>
      <c r="CX269" s="267"/>
      <c r="CY269" s="238"/>
      <c r="CZ269" s="267"/>
      <c r="DA269" s="238"/>
      <c r="DB269" s="2" t="str">
        <f t="shared" si="82"/>
        <v/>
      </c>
      <c r="DC269" s="250" t="str">
        <f t="shared" si="83"/>
        <v/>
      </c>
      <c r="DD269" s="267"/>
      <c r="DE269" s="238"/>
      <c r="DF269" s="2"/>
      <c r="DG269" s="250"/>
      <c r="DH269" s="2"/>
      <c r="DI269" s="250"/>
      <c r="DJ269" s="348"/>
      <c r="DK269" s="349"/>
      <c r="DL269" s="350"/>
      <c r="DM269" s="351"/>
      <c r="DN269" s="348"/>
      <c r="DO269" s="349"/>
      <c r="DP269" s="251" t="str">
        <f t="shared" si="88"/>
        <v/>
      </c>
      <c r="DQ269" s="252" t="str">
        <f t="shared" si="89"/>
        <v/>
      </c>
      <c r="DR269" s="251" t="str">
        <f t="shared" si="90"/>
        <v/>
      </c>
      <c r="DS269" s="252" t="str">
        <f t="shared" si="91"/>
        <v/>
      </c>
      <c r="DT269" s="251" t="str">
        <f t="shared" si="92"/>
        <v/>
      </c>
      <c r="DU269" s="252" t="str">
        <f t="shared" si="93"/>
        <v/>
      </c>
      <c r="DV269" s="251" t="str">
        <f t="shared" si="94"/>
        <v/>
      </c>
      <c r="DW269" s="252" t="str">
        <f t="shared" si="95"/>
        <v/>
      </c>
      <c r="DX269" s="251" t="str">
        <f t="shared" si="96"/>
        <v/>
      </c>
      <c r="DY269" s="252" t="str">
        <f t="shared" si="97"/>
        <v/>
      </c>
      <c r="DZ269" s="251" t="str">
        <f t="shared" si="98"/>
        <v/>
      </c>
      <c r="EA269" s="252" t="str">
        <f t="shared" si="99"/>
        <v/>
      </c>
      <c r="EB269" s="251" t="str">
        <f t="shared" si="100"/>
        <v/>
      </c>
      <c r="EC269" s="252" t="str">
        <f t="shared" si="101"/>
        <v/>
      </c>
    </row>
    <row r="270" spans="37:133">
      <c r="AK270" s="3">
        <v>0.18402777777777801</v>
      </c>
      <c r="AL270" s="3">
        <v>0.92013888888888895</v>
      </c>
      <c r="AM270" s="224">
        <v>0.18402777777777801</v>
      </c>
      <c r="AN270" s="224">
        <v>0.92013888888888895</v>
      </c>
      <c r="AO270" s="72"/>
      <c r="AR270" s="3">
        <v>0.24652777777777701</v>
      </c>
      <c r="AT270" s="3">
        <v>0.20486111111111199</v>
      </c>
      <c r="AU270" s="3">
        <v>0.18402777777777801</v>
      </c>
      <c r="AV270" s="72"/>
      <c r="AW270" s="72"/>
      <c r="BH270" s="2"/>
      <c r="BI270" s="250"/>
      <c r="BJ270" s="2"/>
      <c r="BK270" s="250"/>
      <c r="BL270" s="2"/>
      <c r="BM270" s="250"/>
      <c r="BN270" s="2"/>
      <c r="BO270" s="250"/>
      <c r="BP270" s="2"/>
      <c r="BQ270" s="250"/>
      <c r="BR270" s="2"/>
      <c r="BS270" s="250"/>
      <c r="BT270" s="2"/>
      <c r="BU270" s="250"/>
      <c r="BV270" s="2"/>
      <c r="BW270" s="250"/>
      <c r="BX270" s="2"/>
      <c r="BY270" s="250"/>
      <c r="BZ270" s="267"/>
      <c r="CA270" s="238"/>
      <c r="CB270" s="267" t="str">
        <f t="shared" si="84"/>
        <v/>
      </c>
      <c r="CC270" s="238" t="str">
        <f t="shared" si="85"/>
        <v/>
      </c>
      <c r="CD270" s="267"/>
      <c r="CE270" s="238"/>
      <c r="CF270" s="267"/>
      <c r="CG270" s="238"/>
      <c r="CH270" s="2"/>
      <c r="CI270" s="250"/>
      <c r="CJ270" s="267"/>
      <c r="CK270" s="238"/>
      <c r="CL270" s="2"/>
      <c r="CM270" s="250"/>
      <c r="CN270" s="251" t="str">
        <f t="shared" si="86"/>
        <v/>
      </c>
      <c r="CO270" s="252" t="str">
        <f t="shared" si="87"/>
        <v/>
      </c>
      <c r="CP270" s="2"/>
      <c r="CQ270" s="250"/>
      <c r="CR270" s="267"/>
      <c r="CS270" s="238"/>
      <c r="CT270" s="2"/>
      <c r="CU270" s="250"/>
      <c r="CV270" s="2"/>
      <c r="CW270" s="250"/>
      <c r="CX270" s="267"/>
      <c r="CY270" s="238"/>
      <c r="CZ270" s="267"/>
      <c r="DA270" s="238"/>
      <c r="DB270" s="2" t="str">
        <f t="shared" si="82"/>
        <v/>
      </c>
      <c r="DC270" s="250" t="str">
        <f t="shared" si="83"/>
        <v/>
      </c>
      <c r="DD270" s="267"/>
      <c r="DE270" s="238"/>
      <c r="DF270" s="2"/>
      <c r="DG270" s="250"/>
      <c r="DH270" s="2"/>
      <c r="DI270" s="250"/>
      <c r="DJ270" s="348"/>
      <c r="DK270" s="349"/>
      <c r="DL270" s="350"/>
      <c r="DM270" s="351"/>
      <c r="DN270" s="348"/>
      <c r="DO270" s="349"/>
      <c r="DP270" s="251" t="str">
        <f t="shared" si="88"/>
        <v/>
      </c>
      <c r="DQ270" s="252" t="str">
        <f t="shared" si="89"/>
        <v/>
      </c>
      <c r="DR270" s="251" t="str">
        <f t="shared" si="90"/>
        <v/>
      </c>
      <c r="DS270" s="252" t="str">
        <f t="shared" si="91"/>
        <v/>
      </c>
      <c r="DT270" s="251" t="str">
        <f t="shared" si="92"/>
        <v/>
      </c>
      <c r="DU270" s="252" t="str">
        <f t="shared" si="93"/>
        <v/>
      </c>
      <c r="DV270" s="251" t="str">
        <f t="shared" si="94"/>
        <v/>
      </c>
      <c r="DW270" s="252" t="str">
        <f t="shared" si="95"/>
        <v/>
      </c>
      <c r="DX270" s="251" t="str">
        <f t="shared" si="96"/>
        <v/>
      </c>
      <c r="DY270" s="252" t="str">
        <f t="shared" si="97"/>
        <v/>
      </c>
      <c r="DZ270" s="251" t="str">
        <f t="shared" si="98"/>
        <v/>
      </c>
      <c r="EA270" s="252" t="str">
        <f t="shared" si="99"/>
        <v/>
      </c>
      <c r="EB270" s="251" t="str">
        <f t="shared" si="100"/>
        <v/>
      </c>
      <c r="EC270" s="252" t="str">
        <f t="shared" si="101"/>
        <v/>
      </c>
    </row>
    <row r="271" spans="37:133">
      <c r="AK271" s="3">
        <v>0.18472222222222201</v>
      </c>
      <c r="AL271" s="3">
        <v>0.92361111111111105</v>
      </c>
      <c r="AM271" s="224">
        <v>0.18472222222222201</v>
      </c>
      <c r="AN271" s="224">
        <v>0.92361111111111105</v>
      </c>
      <c r="AO271" s="72"/>
      <c r="AR271" s="3">
        <v>0.24722222222222201</v>
      </c>
      <c r="AT271" s="3">
        <v>0.20555555555555599</v>
      </c>
      <c r="AU271" s="3">
        <v>0.18472222222222201</v>
      </c>
      <c r="AV271" s="72"/>
      <c r="AW271" s="72"/>
      <c r="BH271" s="2"/>
      <c r="BI271" s="250"/>
      <c r="BJ271" s="2"/>
      <c r="BK271" s="250"/>
      <c r="BL271" s="2"/>
      <c r="BM271" s="250"/>
      <c r="BN271" s="2"/>
      <c r="BO271" s="250"/>
      <c r="BP271" s="2"/>
      <c r="BQ271" s="250"/>
      <c r="BR271" s="2"/>
      <c r="BS271" s="250"/>
      <c r="BT271" s="2"/>
      <c r="BU271" s="250"/>
      <c r="BV271" s="2"/>
      <c r="BW271" s="250"/>
      <c r="BX271" s="2"/>
      <c r="BY271" s="250"/>
      <c r="BZ271" s="267"/>
      <c r="CA271" s="238"/>
      <c r="CB271" s="267" t="str">
        <f t="shared" si="84"/>
        <v/>
      </c>
      <c r="CC271" s="238" t="str">
        <f t="shared" si="85"/>
        <v/>
      </c>
      <c r="CD271" s="267"/>
      <c r="CE271" s="238"/>
      <c r="CF271" s="267"/>
      <c r="CG271" s="238"/>
      <c r="CH271" s="2"/>
      <c r="CI271" s="250"/>
      <c r="CJ271" s="267"/>
      <c r="CK271" s="238"/>
      <c r="CL271" s="2"/>
      <c r="CM271" s="250"/>
      <c r="CN271" s="251" t="str">
        <f t="shared" si="86"/>
        <v/>
      </c>
      <c r="CO271" s="252" t="str">
        <f t="shared" si="87"/>
        <v/>
      </c>
      <c r="CP271" s="2"/>
      <c r="CQ271" s="250"/>
      <c r="CR271" s="267"/>
      <c r="CS271" s="238"/>
      <c r="CT271" s="2"/>
      <c r="CU271" s="250"/>
      <c r="CV271" s="2"/>
      <c r="CW271" s="250"/>
      <c r="CX271" s="267"/>
      <c r="CY271" s="238"/>
      <c r="CZ271" s="267"/>
      <c r="DA271" s="238"/>
      <c r="DB271" s="2" t="str">
        <f t="shared" si="82"/>
        <v/>
      </c>
      <c r="DC271" s="250" t="str">
        <f t="shared" si="83"/>
        <v/>
      </c>
      <c r="DD271" s="267"/>
      <c r="DE271" s="238"/>
      <c r="DF271" s="2"/>
      <c r="DG271" s="250"/>
      <c r="DH271" s="2"/>
      <c r="DI271" s="250"/>
      <c r="DJ271" s="348"/>
      <c r="DK271" s="349"/>
      <c r="DL271" s="350"/>
      <c r="DM271" s="351"/>
      <c r="DN271" s="348"/>
      <c r="DO271" s="349"/>
      <c r="DP271" s="251" t="str">
        <f t="shared" si="88"/>
        <v/>
      </c>
      <c r="DQ271" s="252" t="str">
        <f t="shared" si="89"/>
        <v/>
      </c>
      <c r="DR271" s="251" t="str">
        <f t="shared" si="90"/>
        <v/>
      </c>
      <c r="DS271" s="252" t="str">
        <f t="shared" si="91"/>
        <v/>
      </c>
      <c r="DT271" s="251" t="str">
        <f t="shared" si="92"/>
        <v/>
      </c>
      <c r="DU271" s="252" t="str">
        <f t="shared" si="93"/>
        <v/>
      </c>
      <c r="DV271" s="251" t="str">
        <f t="shared" si="94"/>
        <v/>
      </c>
      <c r="DW271" s="252" t="str">
        <f t="shared" si="95"/>
        <v/>
      </c>
      <c r="DX271" s="251" t="str">
        <f t="shared" si="96"/>
        <v/>
      </c>
      <c r="DY271" s="252" t="str">
        <f t="shared" si="97"/>
        <v/>
      </c>
      <c r="DZ271" s="251" t="str">
        <f t="shared" si="98"/>
        <v/>
      </c>
      <c r="EA271" s="252" t="str">
        <f t="shared" si="99"/>
        <v/>
      </c>
      <c r="EB271" s="251" t="str">
        <f t="shared" si="100"/>
        <v/>
      </c>
      <c r="EC271" s="252" t="str">
        <f t="shared" si="101"/>
        <v/>
      </c>
    </row>
    <row r="272" spans="37:133">
      <c r="AK272" s="3">
        <v>0.18541666666666701</v>
      </c>
      <c r="AL272" s="3">
        <v>0.92708333333333304</v>
      </c>
      <c r="AM272" s="224">
        <v>0.18541666666666701</v>
      </c>
      <c r="AN272" s="224">
        <v>0.92708333333333304</v>
      </c>
      <c r="AO272" s="72"/>
      <c r="AR272" s="3">
        <v>0.24791666666666601</v>
      </c>
      <c r="AT272" s="3">
        <v>0.20625000000000099</v>
      </c>
      <c r="AU272" s="3">
        <v>0.18541666666666701</v>
      </c>
      <c r="AV272" s="72"/>
      <c r="AW272" s="72"/>
      <c r="BH272" s="2"/>
      <c r="BI272" s="250"/>
      <c r="BJ272" s="2"/>
      <c r="BK272" s="250"/>
      <c r="BL272" s="2"/>
      <c r="BM272" s="250"/>
      <c r="BN272" s="2"/>
      <c r="BO272" s="250"/>
      <c r="BP272" s="2"/>
      <c r="BQ272" s="250"/>
      <c r="BR272" s="2"/>
      <c r="BS272" s="250"/>
      <c r="BT272" s="2"/>
      <c r="BU272" s="250"/>
      <c r="BV272" s="2"/>
      <c r="BW272" s="250"/>
      <c r="BX272" s="2"/>
      <c r="BY272" s="250"/>
      <c r="BZ272" s="267"/>
      <c r="CA272" s="238"/>
      <c r="CB272" s="267" t="str">
        <f t="shared" si="84"/>
        <v/>
      </c>
      <c r="CC272" s="238" t="str">
        <f t="shared" si="85"/>
        <v/>
      </c>
      <c r="CD272" s="267"/>
      <c r="CE272" s="238"/>
      <c r="CF272" s="267"/>
      <c r="CG272" s="238"/>
      <c r="CH272" s="2"/>
      <c r="CI272" s="250"/>
      <c r="CJ272" s="267"/>
      <c r="CK272" s="238"/>
      <c r="CL272" s="2"/>
      <c r="CM272" s="250"/>
      <c r="CN272" s="251" t="str">
        <f t="shared" si="86"/>
        <v/>
      </c>
      <c r="CO272" s="252" t="str">
        <f t="shared" si="87"/>
        <v/>
      </c>
      <c r="CP272" s="2"/>
      <c r="CQ272" s="250"/>
      <c r="CR272" s="267"/>
      <c r="CS272" s="238"/>
      <c r="CT272" s="2"/>
      <c r="CU272" s="250"/>
      <c r="CV272" s="2"/>
      <c r="CW272" s="250"/>
      <c r="CX272" s="267"/>
      <c r="CY272" s="238"/>
      <c r="CZ272" s="267"/>
      <c r="DA272" s="238"/>
      <c r="DB272" s="2" t="str">
        <f t="shared" si="82"/>
        <v/>
      </c>
      <c r="DC272" s="250" t="str">
        <f t="shared" si="83"/>
        <v/>
      </c>
      <c r="DD272" s="267"/>
      <c r="DE272" s="238"/>
      <c r="DF272" s="2"/>
      <c r="DG272" s="250"/>
      <c r="DH272" s="2"/>
      <c r="DI272" s="250"/>
      <c r="DJ272" s="348"/>
      <c r="DK272" s="349"/>
      <c r="DL272" s="350"/>
      <c r="DM272" s="351"/>
      <c r="DN272" s="348"/>
      <c r="DO272" s="349"/>
      <c r="DP272" s="251" t="str">
        <f t="shared" si="88"/>
        <v/>
      </c>
      <c r="DQ272" s="252" t="str">
        <f t="shared" si="89"/>
        <v/>
      </c>
      <c r="DR272" s="251" t="str">
        <f t="shared" si="90"/>
        <v/>
      </c>
      <c r="DS272" s="252" t="str">
        <f t="shared" si="91"/>
        <v/>
      </c>
      <c r="DT272" s="251" t="str">
        <f t="shared" si="92"/>
        <v/>
      </c>
      <c r="DU272" s="252" t="str">
        <f t="shared" si="93"/>
        <v/>
      </c>
      <c r="DV272" s="251" t="str">
        <f t="shared" si="94"/>
        <v/>
      </c>
      <c r="DW272" s="252" t="str">
        <f t="shared" si="95"/>
        <v/>
      </c>
      <c r="DX272" s="251" t="str">
        <f t="shared" si="96"/>
        <v/>
      </c>
      <c r="DY272" s="252" t="str">
        <f t="shared" si="97"/>
        <v/>
      </c>
      <c r="DZ272" s="251" t="str">
        <f t="shared" si="98"/>
        <v/>
      </c>
      <c r="EA272" s="252" t="str">
        <f t="shared" si="99"/>
        <v/>
      </c>
      <c r="EB272" s="251" t="str">
        <f t="shared" si="100"/>
        <v/>
      </c>
      <c r="EC272" s="252" t="str">
        <f t="shared" si="101"/>
        <v/>
      </c>
    </row>
    <row r="273" spans="37:133">
      <c r="AK273" s="3">
        <v>0.18611111111111101</v>
      </c>
      <c r="AL273" s="3">
        <v>0.93055555555555503</v>
      </c>
      <c r="AM273" s="224">
        <v>0.18611111111111101</v>
      </c>
      <c r="AN273" s="224">
        <v>0.93055555555555503</v>
      </c>
      <c r="AO273" s="72"/>
      <c r="AR273" s="3">
        <v>0.24861111111111001</v>
      </c>
      <c r="AT273" s="3">
        <v>0.20694444444444501</v>
      </c>
      <c r="AU273" s="3">
        <v>0.18611111111111101</v>
      </c>
      <c r="AV273" s="72"/>
      <c r="AW273" s="72"/>
      <c r="BH273" s="2"/>
      <c r="BI273" s="250"/>
      <c r="BJ273" s="2"/>
      <c r="BK273" s="250"/>
      <c r="BL273" s="2"/>
      <c r="BM273" s="250"/>
      <c r="BN273" s="2"/>
      <c r="BO273" s="250"/>
      <c r="BP273" s="2"/>
      <c r="BQ273" s="250"/>
      <c r="BR273" s="2"/>
      <c r="BS273" s="250"/>
      <c r="BT273" s="2"/>
      <c r="BU273" s="250"/>
      <c r="BV273" s="2"/>
      <c r="BW273" s="250"/>
      <c r="BX273" s="2"/>
      <c r="BY273" s="250"/>
      <c r="BZ273" s="267"/>
      <c r="CA273" s="238"/>
      <c r="CB273" s="267" t="str">
        <f t="shared" si="84"/>
        <v/>
      </c>
      <c r="CC273" s="238" t="str">
        <f t="shared" si="85"/>
        <v/>
      </c>
      <c r="CD273" s="267"/>
      <c r="CE273" s="238"/>
      <c r="CF273" s="267"/>
      <c r="CG273" s="238"/>
      <c r="CH273" s="2"/>
      <c r="CI273" s="250"/>
      <c r="CJ273" s="267"/>
      <c r="CK273" s="238"/>
      <c r="CL273" s="2"/>
      <c r="CM273" s="250"/>
      <c r="CN273" s="251" t="str">
        <f t="shared" si="86"/>
        <v/>
      </c>
      <c r="CO273" s="252" t="str">
        <f t="shared" si="87"/>
        <v/>
      </c>
      <c r="CP273" s="2"/>
      <c r="CQ273" s="250"/>
      <c r="CR273" s="267"/>
      <c r="CS273" s="238"/>
      <c r="CT273" s="2"/>
      <c r="CU273" s="250"/>
      <c r="CV273" s="2"/>
      <c r="CW273" s="250"/>
      <c r="CX273" s="267"/>
      <c r="CY273" s="238"/>
      <c r="CZ273" s="267"/>
      <c r="DA273" s="238"/>
      <c r="DB273" s="2" t="str">
        <f t="shared" si="82"/>
        <v/>
      </c>
      <c r="DC273" s="250" t="str">
        <f t="shared" si="83"/>
        <v/>
      </c>
      <c r="DD273" s="267"/>
      <c r="DE273" s="238"/>
      <c r="DF273" s="2"/>
      <c r="DG273" s="250"/>
      <c r="DH273" s="2"/>
      <c r="DI273" s="250"/>
      <c r="DJ273" s="348"/>
      <c r="DK273" s="349"/>
      <c r="DL273" s="350"/>
      <c r="DM273" s="351"/>
      <c r="DN273" s="348"/>
      <c r="DO273" s="349"/>
      <c r="DP273" s="251" t="str">
        <f t="shared" si="88"/>
        <v/>
      </c>
      <c r="DQ273" s="252" t="str">
        <f t="shared" si="89"/>
        <v/>
      </c>
      <c r="DR273" s="251" t="str">
        <f t="shared" si="90"/>
        <v/>
      </c>
      <c r="DS273" s="252" t="str">
        <f t="shared" si="91"/>
        <v/>
      </c>
      <c r="DT273" s="251" t="str">
        <f t="shared" si="92"/>
        <v/>
      </c>
      <c r="DU273" s="252" t="str">
        <f t="shared" si="93"/>
        <v/>
      </c>
      <c r="DV273" s="251" t="str">
        <f t="shared" si="94"/>
        <v/>
      </c>
      <c r="DW273" s="252" t="str">
        <f t="shared" si="95"/>
        <v/>
      </c>
      <c r="DX273" s="251" t="str">
        <f t="shared" si="96"/>
        <v/>
      </c>
      <c r="DY273" s="252" t="str">
        <f t="shared" si="97"/>
        <v/>
      </c>
      <c r="DZ273" s="251" t="str">
        <f t="shared" si="98"/>
        <v/>
      </c>
      <c r="EA273" s="252" t="str">
        <f t="shared" si="99"/>
        <v/>
      </c>
      <c r="EB273" s="251" t="str">
        <f t="shared" si="100"/>
        <v/>
      </c>
      <c r="EC273" s="252" t="str">
        <f t="shared" si="101"/>
        <v/>
      </c>
    </row>
    <row r="274" spans="37:133">
      <c r="AK274" s="3">
        <v>0.186805555555556</v>
      </c>
      <c r="AL274" s="3">
        <v>0.93402777777777801</v>
      </c>
      <c r="AM274" s="224">
        <v>0.186805555555556</v>
      </c>
      <c r="AN274" s="224">
        <v>0.93402777777777801</v>
      </c>
      <c r="AO274" s="72"/>
      <c r="AR274" s="3">
        <v>0.249305555555555</v>
      </c>
      <c r="AT274" s="3">
        <v>0.20763888888889001</v>
      </c>
      <c r="AU274" s="3">
        <v>0.186805555555556</v>
      </c>
      <c r="AV274" s="72"/>
      <c r="AW274" s="72"/>
      <c r="BH274" s="2"/>
      <c r="BI274" s="250"/>
      <c r="BJ274" s="2"/>
      <c r="BK274" s="250"/>
      <c r="BL274" s="2"/>
      <c r="BM274" s="250"/>
      <c r="BN274" s="2"/>
      <c r="BO274" s="250"/>
      <c r="BP274" s="2"/>
      <c r="BQ274" s="250"/>
      <c r="BR274" s="2"/>
      <c r="BS274" s="250"/>
      <c r="BT274" s="2"/>
      <c r="BU274" s="250"/>
      <c r="BV274" s="2"/>
      <c r="BW274" s="250"/>
      <c r="BX274" s="2"/>
      <c r="BY274" s="250"/>
      <c r="BZ274" s="267"/>
      <c r="CA274" s="238"/>
      <c r="CB274" s="267" t="str">
        <f t="shared" si="84"/>
        <v/>
      </c>
      <c r="CC274" s="238" t="str">
        <f t="shared" si="85"/>
        <v/>
      </c>
      <c r="CD274" s="267"/>
      <c r="CE274" s="238"/>
      <c r="CF274" s="267"/>
      <c r="CG274" s="238"/>
      <c r="CH274" s="2"/>
      <c r="CI274" s="250"/>
      <c r="CJ274" s="267"/>
      <c r="CK274" s="238"/>
      <c r="CL274" s="2"/>
      <c r="CM274" s="250"/>
      <c r="CN274" s="251" t="str">
        <f t="shared" si="86"/>
        <v/>
      </c>
      <c r="CO274" s="252" t="str">
        <f t="shared" si="87"/>
        <v/>
      </c>
      <c r="CP274" s="2"/>
      <c r="CQ274" s="250"/>
      <c r="CR274" s="267"/>
      <c r="CS274" s="238"/>
      <c r="CT274" s="2"/>
      <c r="CU274" s="250"/>
      <c r="CV274" s="2"/>
      <c r="CW274" s="250"/>
      <c r="CX274" s="267"/>
      <c r="CY274" s="238"/>
      <c r="CZ274" s="267"/>
      <c r="DA274" s="238"/>
      <c r="DB274" s="2" t="str">
        <f t="shared" si="82"/>
        <v/>
      </c>
      <c r="DC274" s="250" t="str">
        <f t="shared" si="83"/>
        <v/>
      </c>
      <c r="DD274" s="267"/>
      <c r="DE274" s="238"/>
      <c r="DF274" s="2"/>
      <c r="DG274" s="250"/>
      <c r="DH274" s="2"/>
      <c r="DI274" s="250"/>
      <c r="DJ274" s="348"/>
      <c r="DK274" s="349"/>
      <c r="DL274" s="350"/>
      <c r="DM274" s="351"/>
      <c r="DN274" s="348"/>
      <c r="DO274" s="349"/>
      <c r="DP274" s="251" t="str">
        <f t="shared" si="88"/>
        <v/>
      </c>
      <c r="DQ274" s="252" t="str">
        <f t="shared" si="89"/>
        <v/>
      </c>
      <c r="DR274" s="251" t="str">
        <f t="shared" si="90"/>
        <v/>
      </c>
      <c r="DS274" s="252" t="str">
        <f t="shared" si="91"/>
        <v/>
      </c>
      <c r="DT274" s="251" t="str">
        <f t="shared" si="92"/>
        <v/>
      </c>
      <c r="DU274" s="252" t="str">
        <f t="shared" si="93"/>
        <v/>
      </c>
      <c r="DV274" s="251" t="str">
        <f t="shared" si="94"/>
        <v/>
      </c>
      <c r="DW274" s="252" t="str">
        <f t="shared" si="95"/>
        <v/>
      </c>
      <c r="DX274" s="251" t="str">
        <f t="shared" si="96"/>
        <v/>
      </c>
      <c r="DY274" s="252" t="str">
        <f t="shared" si="97"/>
        <v/>
      </c>
      <c r="DZ274" s="251" t="str">
        <f t="shared" si="98"/>
        <v/>
      </c>
      <c r="EA274" s="252" t="str">
        <f t="shared" si="99"/>
        <v/>
      </c>
      <c r="EB274" s="251" t="str">
        <f t="shared" si="100"/>
        <v/>
      </c>
      <c r="EC274" s="252" t="str">
        <f t="shared" si="101"/>
        <v/>
      </c>
    </row>
    <row r="275" spans="37:133">
      <c r="AK275" s="3">
        <v>0.1875</v>
      </c>
      <c r="AL275" s="3">
        <v>0.9375</v>
      </c>
      <c r="AM275" s="224">
        <v>0.1875</v>
      </c>
      <c r="AN275" s="224">
        <v>0.9375</v>
      </c>
      <c r="AO275" s="72"/>
      <c r="AR275" s="3">
        <v>0.249999999999999</v>
      </c>
      <c r="AT275" s="3">
        <v>0.20833333333333401</v>
      </c>
      <c r="AU275" s="3">
        <v>0.1875</v>
      </c>
      <c r="AV275" s="72"/>
      <c r="AW275" s="72"/>
      <c r="BH275" s="2"/>
      <c r="BI275" s="250"/>
      <c r="BJ275" s="2"/>
      <c r="BK275" s="250"/>
      <c r="BL275" s="2"/>
      <c r="BM275" s="250"/>
      <c r="BN275" s="2"/>
      <c r="BO275" s="250"/>
      <c r="BP275" s="2"/>
      <c r="BQ275" s="250"/>
      <c r="BR275" s="2"/>
      <c r="BS275" s="250"/>
      <c r="BT275" s="2"/>
      <c r="BU275" s="250"/>
      <c r="BV275" s="2"/>
      <c r="BW275" s="250"/>
      <c r="BX275" s="2"/>
      <c r="BY275" s="250"/>
      <c r="BZ275" s="267"/>
      <c r="CA275" s="238"/>
      <c r="CB275" s="267" t="str">
        <f t="shared" si="84"/>
        <v/>
      </c>
      <c r="CC275" s="238" t="str">
        <f t="shared" si="85"/>
        <v/>
      </c>
      <c r="CD275" s="267"/>
      <c r="CE275" s="238"/>
      <c r="CF275" s="267"/>
      <c r="CG275" s="238"/>
      <c r="CH275" s="2"/>
      <c r="CI275" s="250"/>
      <c r="CJ275" s="267"/>
      <c r="CK275" s="238"/>
      <c r="CL275" s="2"/>
      <c r="CM275" s="250"/>
      <c r="CN275" s="251" t="str">
        <f t="shared" si="86"/>
        <v/>
      </c>
      <c r="CO275" s="252" t="str">
        <f t="shared" si="87"/>
        <v/>
      </c>
      <c r="CP275" s="2"/>
      <c r="CQ275" s="250"/>
      <c r="CR275" s="267"/>
      <c r="CS275" s="238"/>
      <c r="CT275" s="2"/>
      <c r="CU275" s="250"/>
      <c r="CV275" s="2"/>
      <c r="CW275" s="250"/>
      <c r="CX275" s="267"/>
      <c r="CY275" s="238"/>
      <c r="CZ275" s="267"/>
      <c r="DA275" s="238"/>
      <c r="DB275" s="2" t="str">
        <f t="shared" si="82"/>
        <v/>
      </c>
      <c r="DC275" s="250" t="str">
        <f t="shared" si="83"/>
        <v/>
      </c>
      <c r="DD275" s="267"/>
      <c r="DE275" s="238"/>
      <c r="DF275" s="2"/>
      <c r="DG275" s="250"/>
      <c r="DH275" s="2"/>
      <c r="DI275" s="250"/>
      <c r="DJ275" s="348"/>
      <c r="DK275" s="349"/>
      <c r="DL275" s="350"/>
      <c r="DM275" s="351"/>
      <c r="DN275" s="348"/>
      <c r="DO275" s="349"/>
      <c r="DP275" s="251" t="str">
        <f t="shared" si="88"/>
        <v/>
      </c>
      <c r="DQ275" s="252" t="str">
        <f t="shared" si="89"/>
        <v/>
      </c>
      <c r="DR275" s="251" t="str">
        <f t="shared" si="90"/>
        <v/>
      </c>
      <c r="DS275" s="252" t="str">
        <f t="shared" si="91"/>
        <v/>
      </c>
      <c r="DT275" s="251" t="str">
        <f t="shared" si="92"/>
        <v/>
      </c>
      <c r="DU275" s="252" t="str">
        <f t="shared" si="93"/>
        <v/>
      </c>
      <c r="DV275" s="251" t="str">
        <f t="shared" si="94"/>
        <v/>
      </c>
      <c r="DW275" s="252" t="str">
        <f t="shared" si="95"/>
        <v/>
      </c>
      <c r="DX275" s="251" t="str">
        <f t="shared" si="96"/>
        <v/>
      </c>
      <c r="DY275" s="252" t="str">
        <f t="shared" si="97"/>
        <v/>
      </c>
      <c r="DZ275" s="251" t="str">
        <f t="shared" si="98"/>
        <v/>
      </c>
      <c r="EA275" s="252" t="str">
        <f t="shared" si="99"/>
        <v/>
      </c>
      <c r="EB275" s="251" t="str">
        <f t="shared" si="100"/>
        <v/>
      </c>
      <c r="EC275" s="252" t="str">
        <f t="shared" si="101"/>
        <v/>
      </c>
    </row>
    <row r="276" spans="37:133">
      <c r="AK276" s="3">
        <v>0.188194444444444</v>
      </c>
      <c r="AL276" s="3">
        <v>0.94097222222222199</v>
      </c>
      <c r="AM276" s="224">
        <v>0.188194444444444</v>
      </c>
      <c r="AN276" s="224">
        <v>0.94097222222222199</v>
      </c>
      <c r="AO276" s="72"/>
      <c r="AR276" s="3">
        <v>0.250694444444444</v>
      </c>
      <c r="AT276" s="3">
        <v>0.20902777777777901</v>
      </c>
      <c r="AU276" s="3">
        <v>0.188194444444444</v>
      </c>
      <c r="AV276" s="72"/>
      <c r="AW276" s="72"/>
      <c r="BH276" s="2"/>
      <c r="BI276" s="250"/>
      <c r="BJ276" s="2"/>
      <c r="BK276" s="250"/>
      <c r="BL276" s="2"/>
      <c r="BM276" s="250"/>
      <c r="BN276" s="2"/>
      <c r="BO276" s="250"/>
      <c r="BP276" s="2"/>
      <c r="BQ276" s="250"/>
      <c r="BR276" s="2"/>
      <c r="BS276" s="250"/>
      <c r="BT276" s="2"/>
      <c r="BU276" s="250"/>
      <c r="BV276" s="2"/>
      <c r="BW276" s="250"/>
      <c r="BX276" s="2"/>
      <c r="BY276" s="250"/>
      <c r="BZ276" s="267"/>
      <c r="CA276" s="238"/>
      <c r="CB276" s="267" t="str">
        <f t="shared" si="84"/>
        <v/>
      </c>
      <c r="CC276" s="238" t="str">
        <f t="shared" si="85"/>
        <v/>
      </c>
      <c r="CD276" s="267"/>
      <c r="CE276" s="238"/>
      <c r="CF276" s="267"/>
      <c r="CG276" s="238"/>
      <c r="CH276" s="2"/>
      <c r="CI276" s="250"/>
      <c r="CJ276" s="267"/>
      <c r="CK276" s="238"/>
      <c r="CL276" s="2"/>
      <c r="CM276" s="250"/>
      <c r="CN276" s="251" t="str">
        <f t="shared" si="86"/>
        <v/>
      </c>
      <c r="CO276" s="252" t="str">
        <f t="shared" si="87"/>
        <v/>
      </c>
      <c r="CP276" s="2"/>
      <c r="CQ276" s="250"/>
      <c r="CR276" s="267"/>
      <c r="CS276" s="238"/>
      <c r="CT276" s="2"/>
      <c r="CU276" s="250"/>
      <c r="CV276" s="2"/>
      <c r="CW276" s="250"/>
      <c r="CX276" s="267"/>
      <c r="CY276" s="238"/>
      <c r="CZ276" s="267"/>
      <c r="DA276" s="238"/>
      <c r="DB276" s="2" t="str">
        <f t="shared" si="82"/>
        <v/>
      </c>
      <c r="DC276" s="250" t="str">
        <f t="shared" si="83"/>
        <v/>
      </c>
      <c r="DD276" s="267"/>
      <c r="DE276" s="238"/>
      <c r="DF276" s="2"/>
      <c r="DG276" s="250"/>
      <c r="DH276" s="2"/>
      <c r="DI276" s="250"/>
      <c r="DJ276" s="348"/>
      <c r="DK276" s="349"/>
      <c r="DL276" s="350"/>
      <c r="DM276" s="351"/>
      <c r="DN276" s="348"/>
      <c r="DO276" s="349"/>
      <c r="DP276" s="251" t="str">
        <f t="shared" si="88"/>
        <v/>
      </c>
      <c r="DQ276" s="252" t="str">
        <f t="shared" si="89"/>
        <v/>
      </c>
      <c r="DR276" s="251" t="str">
        <f t="shared" si="90"/>
        <v/>
      </c>
      <c r="DS276" s="252" t="str">
        <f t="shared" si="91"/>
        <v/>
      </c>
      <c r="DT276" s="251" t="str">
        <f t="shared" si="92"/>
        <v/>
      </c>
      <c r="DU276" s="252" t="str">
        <f t="shared" si="93"/>
        <v/>
      </c>
      <c r="DV276" s="251" t="str">
        <f t="shared" si="94"/>
        <v/>
      </c>
      <c r="DW276" s="252" t="str">
        <f t="shared" si="95"/>
        <v/>
      </c>
      <c r="DX276" s="251" t="str">
        <f t="shared" si="96"/>
        <v/>
      </c>
      <c r="DY276" s="252" t="str">
        <f t="shared" si="97"/>
        <v/>
      </c>
      <c r="DZ276" s="251" t="str">
        <f t="shared" si="98"/>
        <v/>
      </c>
      <c r="EA276" s="252" t="str">
        <f t="shared" si="99"/>
        <v/>
      </c>
      <c r="EB276" s="251" t="str">
        <f t="shared" si="100"/>
        <v/>
      </c>
      <c r="EC276" s="252" t="str">
        <f t="shared" si="101"/>
        <v/>
      </c>
    </row>
    <row r="277" spans="37:133">
      <c r="AK277" s="3">
        <v>0.18888888888888899</v>
      </c>
      <c r="AL277" s="3">
        <v>0.94444444444444398</v>
      </c>
      <c r="AM277" s="224">
        <v>0.18888888888888899</v>
      </c>
      <c r="AN277" s="224">
        <v>0.94444444444444398</v>
      </c>
      <c r="AO277" s="72"/>
      <c r="AR277" s="3">
        <v>0.251388888888888</v>
      </c>
      <c r="AT277" s="3">
        <v>0.209722222222223</v>
      </c>
      <c r="AU277" s="3">
        <v>0.18888888888888899</v>
      </c>
      <c r="AV277" s="72"/>
      <c r="AW277" s="72"/>
      <c r="BH277" s="2"/>
      <c r="BI277" s="250"/>
      <c r="BJ277" s="2"/>
      <c r="BK277" s="250"/>
      <c r="BL277" s="2"/>
      <c r="BM277" s="250"/>
      <c r="BN277" s="2"/>
      <c r="BO277" s="250"/>
      <c r="BP277" s="2"/>
      <c r="BQ277" s="250"/>
      <c r="BR277" s="2"/>
      <c r="BS277" s="250"/>
      <c r="BT277" s="2"/>
      <c r="BU277" s="250"/>
      <c r="BV277" s="2"/>
      <c r="BW277" s="250"/>
      <c r="BX277" s="2"/>
      <c r="BY277" s="250"/>
      <c r="BZ277" s="267"/>
      <c r="CA277" s="238"/>
      <c r="CB277" s="267" t="str">
        <f t="shared" si="84"/>
        <v/>
      </c>
      <c r="CC277" s="238" t="str">
        <f t="shared" si="85"/>
        <v/>
      </c>
      <c r="CD277" s="267"/>
      <c r="CE277" s="238"/>
      <c r="CF277" s="267"/>
      <c r="CG277" s="238"/>
      <c r="CH277" s="2"/>
      <c r="CI277" s="250"/>
      <c r="CJ277" s="267"/>
      <c r="CK277" s="238"/>
      <c r="CL277" s="2"/>
      <c r="CM277" s="250"/>
      <c r="CN277" s="251" t="str">
        <f t="shared" si="86"/>
        <v/>
      </c>
      <c r="CO277" s="252" t="str">
        <f t="shared" si="87"/>
        <v/>
      </c>
      <c r="CP277" s="2"/>
      <c r="CQ277" s="250"/>
      <c r="CR277" s="267"/>
      <c r="CS277" s="238"/>
      <c r="CT277" s="2"/>
      <c r="CU277" s="250"/>
      <c r="CV277" s="2"/>
      <c r="CW277" s="250"/>
      <c r="CX277" s="267"/>
      <c r="CY277" s="238"/>
      <c r="CZ277" s="267"/>
      <c r="DA277" s="238"/>
      <c r="DB277" s="2" t="str">
        <f t="shared" si="82"/>
        <v/>
      </c>
      <c r="DC277" s="250" t="str">
        <f t="shared" si="83"/>
        <v/>
      </c>
      <c r="DD277" s="267"/>
      <c r="DE277" s="238"/>
      <c r="DF277" s="2"/>
      <c r="DG277" s="250"/>
      <c r="DH277" s="2"/>
      <c r="DI277" s="250"/>
      <c r="DJ277" s="348"/>
      <c r="DK277" s="349"/>
      <c r="DL277" s="350"/>
      <c r="DM277" s="351"/>
      <c r="DN277" s="348"/>
      <c r="DO277" s="349"/>
      <c r="DP277" s="251" t="str">
        <f t="shared" si="88"/>
        <v/>
      </c>
      <c r="DQ277" s="252" t="str">
        <f t="shared" si="89"/>
        <v/>
      </c>
      <c r="DR277" s="251" t="str">
        <f t="shared" si="90"/>
        <v/>
      </c>
      <c r="DS277" s="252" t="str">
        <f t="shared" si="91"/>
        <v/>
      </c>
      <c r="DT277" s="251" t="str">
        <f t="shared" si="92"/>
        <v/>
      </c>
      <c r="DU277" s="252" t="str">
        <f t="shared" si="93"/>
        <v/>
      </c>
      <c r="DV277" s="251" t="str">
        <f t="shared" si="94"/>
        <v/>
      </c>
      <c r="DW277" s="252" t="str">
        <f t="shared" si="95"/>
        <v/>
      </c>
      <c r="DX277" s="251" t="str">
        <f t="shared" si="96"/>
        <v/>
      </c>
      <c r="DY277" s="252" t="str">
        <f t="shared" si="97"/>
        <v/>
      </c>
      <c r="DZ277" s="251" t="str">
        <f t="shared" si="98"/>
        <v/>
      </c>
      <c r="EA277" s="252" t="str">
        <f t="shared" si="99"/>
        <v/>
      </c>
      <c r="EB277" s="251" t="str">
        <f t="shared" si="100"/>
        <v/>
      </c>
      <c r="EC277" s="252" t="str">
        <f t="shared" si="101"/>
        <v/>
      </c>
    </row>
    <row r="278" spans="37:133">
      <c r="AK278" s="3">
        <v>0.18958333333333299</v>
      </c>
      <c r="AL278" s="3">
        <v>0.94791666666666696</v>
      </c>
      <c r="AM278" s="224">
        <v>0.18958333333333299</v>
      </c>
      <c r="AN278" s="224">
        <v>0.94791666666666696</v>
      </c>
      <c r="AO278" s="72"/>
      <c r="AR278" s="3">
        <v>0.25208333333333299</v>
      </c>
      <c r="AT278" s="3">
        <v>0.210416666666668</v>
      </c>
      <c r="AU278" s="3">
        <v>0.18958333333333299</v>
      </c>
      <c r="AV278" s="72"/>
      <c r="AW278" s="72"/>
      <c r="BH278" s="2"/>
      <c r="BI278" s="250"/>
      <c r="BJ278" s="2"/>
      <c r="BK278" s="250"/>
      <c r="BL278" s="2"/>
      <c r="BM278" s="250"/>
      <c r="BN278" s="2"/>
      <c r="BO278" s="250"/>
      <c r="BP278" s="2"/>
      <c r="BQ278" s="250"/>
      <c r="BR278" s="2"/>
      <c r="BS278" s="250"/>
      <c r="BT278" s="2"/>
      <c r="BU278" s="250"/>
      <c r="BV278" s="2"/>
      <c r="BW278" s="250"/>
      <c r="BX278" s="2"/>
      <c r="BY278" s="250"/>
      <c r="BZ278" s="267"/>
      <c r="CA278" s="238"/>
      <c r="CB278" s="267" t="str">
        <f t="shared" si="84"/>
        <v/>
      </c>
      <c r="CC278" s="238" t="str">
        <f t="shared" si="85"/>
        <v/>
      </c>
      <c r="CD278" s="267"/>
      <c r="CE278" s="238"/>
      <c r="CF278" s="267"/>
      <c r="CG278" s="238"/>
      <c r="CH278" s="2"/>
      <c r="CI278" s="250"/>
      <c r="CJ278" s="267"/>
      <c r="CK278" s="238"/>
      <c r="CL278" s="2"/>
      <c r="CM278" s="250"/>
      <c r="CN278" s="251" t="str">
        <f t="shared" si="86"/>
        <v/>
      </c>
      <c r="CO278" s="252" t="str">
        <f t="shared" si="87"/>
        <v/>
      </c>
      <c r="CP278" s="2"/>
      <c r="CQ278" s="250"/>
      <c r="CR278" s="267"/>
      <c r="CS278" s="238"/>
      <c r="CT278" s="2"/>
      <c r="CU278" s="250"/>
      <c r="CV278" s="2"/>
      <c r="CW278" s="250"/>
      <c r="CX278" s="267"/>
      <c r="CY278" s="238"/>
      <c r="CZ278" s="267"/>
      <c r="DA278" s="238"/>
      <c r="DB278" s="2" t="str">
        <f t="shared" si="82"/>
        <v/>
      </c>
      <c r="DC278" s="250" t="str">
        <f t="shared" si="83"/>
        <v/>
      </c>
      <c r="DD278" s="267"/>
      <c r="DE278" s="238"/>
      <c r="DF278" s="2"/>
      <c r="DG278" s="250"/>
      <c r="DH278" s="2"/>
      <c r="DI278" s="250"/>
      <c r="DJ278" s="348"/>
      <c r="DK278" s="349"/>
      <c r="DL278" s="350"/>
      <c r="DM278" s="351"/>
      <c r="DN278" s="348"/>
      <c r="DO278" s="349"/>
      <c r="DP278" s="251" t="str">
        <f t="shared" si="88"/>
        <v/>
      </c>
      <c r="DQ278" s="252" t="str">
        <f t="shared" si="89"/>
        <v/>
      </c>
      <c r="DR278" s="251" t="str">
        <f t="shared" si="90"/>
        <v/>
      </c>
      <c r="DS278" s="252" t="str">
        <f t="shared" si="91"/>
        <v/>
      </c>
      <c r="DT278" s="251" t="str">
        <f t="shared" si="92"/>
        <v/>
      </c>
      <c r="DU278" s="252" t="str">
        <f t="shared" si="93"/>
        <v/>
      </c>
      <c r="DV278" s="251" t="str">
        <f t="shared" si="94"/>
        <v/>
      </c>
      <c r="DW278" s="252" t="str">
        <f t="shared" si="95"/>
        <v/>
      </c>
      <c r="DX278" s="251" t="str">
        <f t="shared" si="96"/>
        <v/>
      </c>
      <c r="DY278" s="252" t="str">
        <f t="shared" si="97"/>
        <v/>
      </c>
      <c r="DZ278" s="251" t="str">
        <f t="shared" si="98"/>
        <v/>
      </c>
      <c r="EA278" s="252" t="str">
        <f t="shared" si="99"/>
        <v/>
      </c>
      <c r="EB278" s="251" t="str">
        <f t="shared" si="100"/>
        <v/>
      </c>
      <c r="EC278" s="252" t="str">
        <f t="shared" si="101"/>
        <v/>
      </c>
    </row>
    <row r="279" spans="37:133">
      <c r="AK279" s="3">
        <v>0.19027777777777799</v>
      </c>
      <c r="AL279" s="3">
        <v>0.95138888888888895</v>
      </c>
      <c r="AM279" s="224">
        <v>0.19027777777777799</v>
      </c>
      <c r="AN279" s="224">
        <v>0.95138888888888895</v>
      </c>
      <c r="AO279" s="72"/>
      <c r="AR279" s="3">
        <v>0.25277777777777699</v>
      </c>
      <c r="AT279" s="3">
        <v>0.211111111111112</v>
      </c>
      <c r="AU279" s="3">
        <v>0.19027777777777799</v>
      </c>
      <c r="AV279" s="72"/>
      <c r="AW279" s="72"/>
      <c r="BH279" s="2"/>
      <c r="BI279" s="250"/>
      <c r="BJ279" s="2"/>
      <c r="BK279" s="250"/>
      <c r="BL279" s="2"/>
      <c r="BM279" s="250"/>
      <c r="BN279" s="2"/>
      <c r="BO279" s="250"/>
      <c r="BP279" s="2"/>
      <c r="BQ279" s="250"/>
      <c r="BR279" s="2"/>
      <c r="BS279" s="250"/>
      <c r="BT279" s="2"/>
      <c r="BU279" s="250"/>
      <c r="BV279" s="2"/>
      <c r="BW279" s="250"/>
      <c r="BX279" s="2"/>
      <c r="BY279" s="250"/>
      <c r="BZ279" s="267"/>
      <c r="CA279" s="238"/>
      <c r="CB279" s="267" t="str">
        <f t="shared" si="84"/>
        <v/>
      </c>
      <c r="CC279" s="238" t="str">
        <f t="shared" si="85"/>
        <v/>
      </c>
      <c r="CD279" s="267"/>
      <c r="CE279" s="238"/>
      <c r="CF279" s="267"/>
      <c r="CG279" s="238"/>
      <c r="CH279" s="2"/>
      <c r="CI279" s="250"/>
      <c r="CJ279" s="267"/>
      <c r="CK279" s="238"/>
      <c r="CL279" s="2"/>
      <c r="CM279" s="250"/>
      <c r="CN279" s="251" t="str">
        <f t="shared" si="86"/>
        <v/>
      </c>
      <c r="CO279" s="252" t="str">
        <f t="shared" si="87"/>
        <v/>
      </c>
      <c r="CP279" s="2"/>
      <c r="CQ279" s="250"/>
      <c r="CR279" s="267"/>
      <c r="CS279" s="238"/>
      <c r="CT279" s="2"/>
      <c r="CU279" s="250"/>
      <c r="CV279" s="2"/>
      <c r="CW279" s="250"/>
      <c r="CX279" s="267"/>
      <c r="CY279" s="238"/>
      <c r="CZ279" s="267"/>
      <c r="DA279" s="238"/>
      <c r="DB279" s="2" t="str">
        <f t="shared" si="82"/>
        <v/>
      </c>
      <c r="DC279" s="250" t="str">
        <f t="shared" si="83"/>
        <v/>
      </c>
      <c r="DD279" s="267"/>
      <c r="DE279" s="238"/>
      <c r="DF279" s="2"/>
      <c r="DG279" s="250"/>
      <c r="DH279" s="2"/>
      <c r="DI279" s="250"/>
      <c r="DJ279" s="348"/>
      <c r="DK279" s="349"/>
      <c r="DL279" s="350"/>
      <c r="DM279" s="351"/>
      <c r="DN279" s="348"/>
      <c r="DO279" s="349"/>
      <c r="DP279" s="251" t="str">
        <f t="shared" si="88"/>
        <v/>
      </c>
      <c r="DQ279" s="252" t="str">
        <f t="shared" si="89"/>
        <v/>
      </c>
      <c r="DR279" s="251" t="str">
        <f t="shared" si="90"/>
        <v/>
      </c>
      <c r="DS279" s="252" t="str">
        <f t="shared" si="91"/>
        <v/>
      </c>
      <c r="DT279" s="251" t="str">
        <f t="shared" si="92"/>
        <v/>
      </c>
      <c r="DU279" s="252" t="str">
        <f t="shared" si="93"/>
        <v/>
      </c>
      <c r="DV279" s="251" t="str">
        <f t="shared" si="94"/>
        <v/>
      </c>
      <c r="DW279" s="252" t="str">
        <f t="shared" si="95"/>
        <v/>
      </c>
      <c r="DX279" s="251" t="str">
        <f t="shared" si="96"/>
        <v/>
      </c>
      <c r="DY279" s="252" t="str">
        <f t="shared" si="97"/>
        <v/>
      </c>
      <c r="DZ279" s="251" t="str">
        <f t="shared" si="98"/>
        <v/>
      </c>
      <c r="EA279" s="252" t="str">
        <f t="shared" si="99"/>
        <v/>
      </c>
      <c r="EB279" s="251" t="str">
        <f t="shared" si="100"/>
        <v/>
      </c>
      <c r="EC279" s="252" t="str">
        <f t="shared" si="101"/>
        <v/>
      </c>
    </row>
    <row r="280" spans="37:133">
      <c r="AK280" s="3">
        <v>0.19097222222222199</v>
      </c>
      <c r="AL280" s="3">
        <v>0.95486111111111105</v>
      </c>
      <c r="AM280" s="224">
        <v>0.19097222222222199</v>
      </c>
      <c r="AN280" s="224">
        <v>0.95486111111111105</v>
      </c>
      <c r="AO280" s="72"/>
      <c r="AR280" s="3">
        <v>0.25347222222222199</v>
      </c>
      <c r="AT280" s="3">
        <v>0.211805555555556</v>
      </c>
      <c r="AU280" s="3">
        <v>0.19097222222222199</v>
      </c>
      <c r="AV280" s="72"/>
      <c r="AW280" s="72"/>
      <c r="BH280" s="2"/>
      <c r="BI280" s="250"/>
      <c r="BJ280" s="2"/>
      <c r="BK280" s="250"/>
      <c r="BL280" s="2"/>
      <c r="BM280" s="250"/>
      <c r="BN280" s="2"/>
      <c r="BO280" s="250"/>
      <c r="BP280" s="2"/>
      <c r="BQ280" s="250"/>
      <c r="BR280" s="2"/>
      <c r="BS280" s="250"/>
      <c r="BT280" s="2"/>
      <c r="BU280" s="250"/>
      <c r="BV280" s="2"/>
      <c r="BW280" s="250"/>
      <c r="BX280" s="2"/>
      <c r="BY280" s="250"/>
      <c r="BZ280" s="267"/>
      <c r="CA280" s="238"/>
      <c r="CB280" s="267" t="str">
        <f t="shared" si="84"/>
        <v/>
      </c>
      <c r="CC280" s="238" t="str">
        <f t="shared" si="85"/>
        <v/>
      </c>
      <c r="CD280" s="267"/>
      <c r="CE280" s="238"/>
      <c r="CF280" s="267"/>
      <c r="CG280" s="238"/>
      <c r="CH280" s="2"/>
      <c r="CI280" s="250"/>
      <c r="CJ280" s="267"/>
      <c r="CK280" s="238"/>
      <c r="CL280" s="2"/>
      <c r="CM280" s="250"/>
      <c r="CN280" s="251" t="str">
        <f t="shared" si="86"/>
        <v/>
      </c>
      <c r="CO280" s="252" t="str">
        <f t="shared" si="87"/>
        <v/>
      </c>
      <c r="CP280" s="2"/>
      <c r="CQ280" s="250"/>
      <c r="CR280" s="267"/>
      <c r="CS280" s="238"/>
      <c r="CT280" s="2"/>
      <c r="CU280" s="250"/>
      <c r="CV280" s="2"/>
      <c r="CW280" s="250"/>
      <c r="CX280" s="267"/>
      <c r="CY280" s="238"/>
      <c r="CZ280" s="267"/>
      <c r="DA280" s="238"/>
      <c r="DB280" s="2" t="str">
        <f t="shared" si="82"/>
        <v/>
      </c>
      <c r="DC280" s="250" t="str">
        <f t="shared" si="83"/>
        <v/>
      </c>
      <c r="DD280" s="267"/>
      <c r="DE280" s="238"/>
      <c r="DF280" s="2"/>
      <c r="DG280" s="250"/>
      <c r="DH280" s="2"/>
      <c r="DI280" s="250"/>
      <c r="DJ280" s="348"/>
      <c r="DK280" s="349"/>
      <c r="DL280" s="350"/>
      <c r="DM280" s="351"/>
      <c r="DN280" s="348"/>
      <c r="DO280" s="349"/>
      <c r="DP280" s="251" t="str">
        <f t="shared" si="88"/>
        <v/>
      </c>
      <c r="DQ280" s="252" t="str">
        <f t="shared" si="89"/>
        <v/>
      </c>
      <c r="DR280" s="251" t="str">
        <f t="shared" si="90"/>
        <v/>
      </c>
      <c r="DS280" s="252" t="str">
        <f t="shared" si="91"/>
        <v/>
      </c>
      <c r="DT280" s="251" t="str">
        <f t="shared" si="92"/>
        <v/>
      </c>
      <c r="DU280" s="252" t="str">
        <f t="shared" si="93"/>
        <v/>
      </c>
      <c r="DV280" s="251" t="str">
        <f t="shared" si="94"/>
        <v/>
      </c>
      <c r="DW280" s="252" t="str">
        <f t="shared" si="95"/>
        <v/>
      </c>
      <c r="DX280" s="251" t="str">
        <f t="shared" si="96"/>
        <v/>
      </c>
      <c r="DY280" s="252" t="str">
        <f t="shared" si="97"/>
        <v/>
      </c>
      <c r="DZ280" s="251" t="str">
        <f t="shared" si="98"/>
        <v/>
      </c>
      <c r="EA280" s="252" t="str">
        <f t="shared" si="99"/>
        <v/>
      </c>
      <c r="EB280" s="251" t="str">
        <f t="shared" si="100"/>
        <v/>
      </c>
      <c r="EC280" s="252" t="str">
        <f t="shared" si="101"/>
        <v/>
      </c>
    </row>
    <row r="281" spans="37:133">
      <c r="AK281" s="3">
        <v>0.19166666666666701</v>
      </c>
      <c r="AL281" s="3">
        <v>0.95833333333333304</v>
      </c>
      <c r="AM281" s="224">
        <v>0.19166666666666701</v>
      </c>
      <c r="AN281" s="224">
        <v>0.95833333333333304</v>
      </c>
      <c r="AO281" s="72"/>
      <c r="AR281" s="3">
        <v>0.25416666666666599</v>
      </c>
      <c r="AT281" s="3">
        <v>0.21250000000000099</v>
      </c>
      <c r="AU281" s="3">
        <v>0.19166666666666701</v>
      </c>
      <c r="AV281" s="72"/>
      <c r="AW281" s="72"/>
      <c r="BH281" s="2"/>
      <c r="BI281" s="250"/>
      <c r="BJ281" s="2"/>
      <c r="BK281" s="250"/>
      <c r="BL281" s="2"/>
      <c r="BM281" s="250"/>
      <c r="BN281" s="2"/>
      <c r="BO281" s="250"/>
      <c r="BP281" s="2"/>
      <c r="BQ281" s="250"/>
      <c r="BR281" s="2"/>
      <c r="BS281" s="250"/>
      <c r="BT281" s="2"/>
      <c r="BU281" s="250"/>
      <c r="BV281" s="2"/>
      <c r="BW281" s="250"/>
      <c r="BX281" s="2"/>
      <c r="BY281" s="250"/>
      <c r="BZ281" s="267"/>
      <c r="CA281" s="238"/>
      <c r="CB281" s="267" t="str">
        <f t="shared" si="84"/>
        <v/>
      </c>
      <c r="CC281" s="238" t="str">
        <f t="shared" si="85"/>
        <v/>
      </c>
      <c r="CD281" s="267"/>
      <c r="CE281" s="238"/>
      <c r="CF281" s="267"/>
      <c r="CG281" s="238"/>
      <c r="CH281" s="2"/>
      <c r="CI281" s="250"/>
      <c r="CJ281" s="267"/>
      <c r="CK281" s="238"/>
      <c r="CL281" s="2"/>
      <c r="CM281" s="250"/>
      <c r="CN281" s="251" t="str">
        <f t="shared" si="86"/>
        <v/>
      </c>
      <c r="CO281" s="252" t="str">
        <f t="shared" si="87"/>
        <v/>
      </c>
      <c r="CP281" s="2"/>
      <c r="CQ281" s="250"/>
      <c r="CR281" s="267"/>
      <c r="CS281" s="238"/>
      <c r="CT281" s="2"/>
      <c r="CU281" s="250"/>
      <c r="CV281" s="2"/>
      <c r="CW281" s="250"/>
      <c r="CX281" s="267"/>
      <c r="CY281" s="238"/>
      <c r="CZ281" s="267"/>
      <c r="DA281" s="238"/>
      <c r="DB281" s="2" t="str">
        <f t="shared" si="82"/>
        <v/>
      </c>
      <c r="DC281" s="250" t="str">
        <f t="shared" si="83"/>
        <v/>
      </c>
      <c r="DD281" s="267"/>
      <c r="DE281" s="238"/>
      <c r="DF281" s="2"/>
      <c r="DG281" s="250"/>
      <c r="DH281" s="2"/>
      <c r="DI281" s="250"/>
      <c r="DJ281" s="348"/>
      <c r="DK281" s="349"/>
      <c r="DL281" s="350"/>
      <c r="DM281" s="351"/>
      <c r="DN281" s="348"/>
      <c r="DO281" s="349"/>
      <c r="DP281" s="251" t="str">
        <f t="shared" si="88"/>
        <v/>
      </c>
      <c r="DQ281" s="252" t="str">
        <f t="shared" si="89"/>
        <v/>
      </c>
      <c r="DR281" s="251" t="str">
        <f t="shared" si="90"/>
        <v/>
      </c>
      <c r="DS281" s="252" t="str">
        <f t="shared" si="91"/>
        <v/>
      </c>
      <c r="DT281" s="251" t="str">
        <f t="shared" si="92"/>
        <v/>
      </c>
      <c r="DU281" s="252" t="str">
        <f t="shared" si="93"/>
        <v/>
      </c>
      <c r="DV281" s="251" t="str">
        <f t="shared" si="94"/>
        <v/>
      </c>
      <c r="DW281" s="252" t="str">
        <f t="shared" si="95"/>
        <v/>
      </c>
      <c r="DX281" s="251" t="str">
        <f t="shared" si="96"/>
        <v/>
      </c>
      <c r="DY281" s="252" t="str">
        <f t="shared" si="97"/>
        <v/>
      </c>
      <c r="DZ281" s="251" t="str">
        <f t="shared" si="98"/>
        <v/>
      </c>
      <c r="EA281" s="252" t="str">
        <f t="shared" si="99"/>
        <v/>
      </c>
      <c r="EB281" s="251" t="str">
        <f t="shared" si="100"/>
        <v/>
      </c>
      <c r="EC281" s="252" t="str">
        <f t="shared" si="101"/>
        <v/>
      </c>
    </row>
    <row r="282" spans="37:133">
      <c r="AK282" s="3">
        <v>0.19236111111111101</v>
      </c>
      <c r="AL282" s="3">
        <v>0.96180555555555503</v>
      </c>
      <c r="AM282" s="224">
        <v>0.19236111111111101</v>
      </c>
      <c r="AN282" s="224">
        <v>0.96180555555555503</v>
      </c>
      <c r="AO282" s="72"/>
      <c r="AR282" s="3">
        <v>0.25486111111110998</v>
      </c>
      <c r="AT282" s="3">
        <v>0.21319444444444499</v>
      </c>
      <c r="AU282" s="3">
        <v>0.19236111111111101</v>
      </c>
      <c r="AV282" s="72"/>
      <c r="AW282" s="72"/>
      <c r="BH282" s="2"/>
      <c r="BI282" s="250"/>
      <c r="BJ282" s="2"/>
      <c r="BK282" s="250"/>
      <c r="BL282" s="2"/>
      <c r="BM282" s="250"/>
      <c r="BN282" s="2"/>
      <c r="BO282" s="250"/>
      <c r="BP282" s="2"/>
      <c r="BQ282" s="250"/>
      <c r="BR282" s="2"/>
      <c r="BS282" s="250"/>
      <c r="BT282" s="2"/>
      <c r="BU282" s="250"/>
      <c r="BV282" s="2"/>
      <c r="BW282" s="250"/>
      <c r="BX282" s="2"/>
      <c r="BY282" s="250"/>
      <c r="BZ282" s="267"/>
      <c r="CA282" s="238"/>
      <c r="CB282" s="267" t="str">
        <f t="shared" si="84"/>
        <v/>
      </c>
      <c r="CC282" s="238" t="str">
        <f t="shared" si="85"/>
        <v/>
      </c>
      <c r="CD282" s="267"/>
      <c r="CE282" s="238"/>
      <c r="CF282" s="267"/>
      <c r="CG282" s="238"/>
      <c r="CH282" s="2"/>
      <c r="CI282" s="250"/>
      <c r="CJ282" s="267"/>
      <c r="CK282" s="238"/>
      <c r="CL282" s="2"/>
      <c r="CM282" s="250"/>
      <c r="CN282" s="251" t="str">
        <f t="shared" si="86"/>
        <v/>
      </c>
      <c r="CO282" s="252" t="str">
        <f t="shared" si="87"/>
        <v/>
      </c>
      <c r="CP282" s="2"/>
      <c r="CQ282" s="250"/>
      <c r="CR282" s="267"/>
      <c r="CS282" s="238"/>
      <c r="CT282" s="2"/>
      <c r="CU282" s="250"/>
      <c r="CV282" s="2"/>
      <c r="CW282" s="250"/>
      <c r="CX282" s="267"/>
      <c r="CY282" s="238"/>
      <c r="CZ282" s="267"/>
      <c r="DA282" s="238"/>
      <c r="DB282" s="2" t="str">
        <f t="shared" si="82"/>
        <v/>
      </c>
      <c r="DC282" s="250" t="str">
        <f t="shared" si="83"/>
        <v/>
      </c>
      <c r="DD282" s="267"/>
      <c r="DE282" s="238"/>
      <c r="DF282" s="2"/>
      <c r="DG282" s="250"/>
      <c r="DH282" s="2"/>
      <c r="DI282" s="250"/>
      <c r="DJ282" s="348"/>
      <c r="DK282" s="349"/>
      <c r="DL282" s="350"/>
      <c r="DM282" s="351"/>
      <c r="DN282" s="348"/>
      <c r="DO282" s="349"/>
      <c r="DP282" s="251" t="str">
        <f t="shared" si="88"/>
        <v/>
      </c>
      <c r="DQ282" s="252" t="str">
        <f t="shared" si="89"/>
        <v/>
      </c>
      <c r="DR282" s="251" t="str">
        <f t="shared" si="90"/>
        <v/>
      </c>
      <c r="DS282" s="252" t="str">
        <f t="shared" si="91"/>
        <v/>
      </c>
      <c r="DT282" s="251" t="str">
        <f t="shared" si="92"/>
        <v/>
      </c>
      <c r="DU282" s="252" t="str">
        <f t="shared" si="93"/>
        <v/>
      </c>
      <c r="DV282" s="251" t="str">
        <f t="shared" si="94"/>
        <v/>
      </c>
      <c r="DW282" s="252" t="str">
        <f t="shared" si="95"/>
        <v/>
      </c>
      <c r="DX282" s="251" t="str">
        <f t="shared" si="96"/>
        <v/>
      </c>
      <c r="DY282" s="252" t="str">
        <f t="shared" si="97"/>
        <v/>
      </c>
      <c r="DZ282" s="251" t="str">
        <f t="shared" si="98"/>
        <v/>
      </c>
      <c r="EA282" s="252" t="str">
        <f t="shared" si="99"/>
        <v/>
      </c>
      <c r="EB282" s="251" t="str">
        <f t="shared" si="100"/>
        <v/>
      </c>
      <c r="EC282" s="252" t="str">
        <f t="shared" si="101"/>
        <v/>
      </c>
    </row>
    <row r="283" spans="37:133">
      <c r="AK283" s="3">
        <v>0.19305555555555601</v>
      </c>
      <c r="AL283" s="3">
        <v>0.96527777777777801</v>
      </c>
      <c r="AM283" s="224">
        <v>0.19305555555555601</v>
      </c>
      <c r="AN283" s="224">
        <v>0.96527777777777801</v>
      </c>
      <c r="AO283" s="72"/>
      <c r="AR283" s="3">
        <v>0.25555555555555498</v>
      </c>
      <c r="AT283" s="3">
        <v>0.21388888888888999</v>
      </c>
      <c r="AU283" s="3">
        <v>0.19305555555555601</v>
      </c>
      <c r="AV283" s="72"/>
      <c r="AW283" s="72"/>
      <c r="BH283" s="2"/>
      <c r="BI283" s="250"/>
      <c r="BJ283" s="2"/>
      <c r="BK283" s="250"/>
      <c r="BL283" s="2"/>
      <c r="BM283" s="250"/>
      <c r="BN283" s="2"/>
      <c r="BO283" s="250"/>
      <c r="BP283" s="2"/>
      <c r="BQ283" s="250"/>
      <c r="BR283" s="2"/>
      <c r="BS283" s="250"/>
      <c r="BT283" s="2"/>
      <c r="BU283" s="250"/>
      <c r="BV283" s="2"/>
      <c r="BW283" s="250"/>
      <c r="BX283" s="2"/>
      <c r="BY283" s="250"/>
      <c r="BZ283" s="267"/>
      <c r="CA283" s="238"/>
      <c r="CB283" s="267" t="str">
        <f t="shared" si="84"/>
        <v/>
      </c>
      <c r="CC283" s="238" t="str">
        <f t="shared" si="85"/>
        <v/>
      </c>
      <c r="CD283" s="267"/>
      <c r="CE283" s="238"/>
      <c r="CF283" s="267"/>
      <c r="CG283" s="238"/>
      <c r="CH283" s="2"/>
      <c r="CI283" s="250"/>
      <c r="CJ283" s="267"/>
      <c r="CK283" s="238"/>
      <c r="CL283" s="2"/>
      <c r="CM283" s="250"/>
      <c r="CN283" s="251" t="str">
        <f t="shared" si="86"/>
        <v/>
      </c>
      <c r="CO283" s="252" t="str">
        <f t="shared" si="87"/>
        <v/>
      </c>
      <c r="CP283" s="2"/>
      <c r="CQ283" s="250"/>
      <c r="CR283" s="267"/>
      <c r="CS283" s="238"/>
      <c r="CT283" s="2"/>
      <c r="CU283" s="250"/>
      <c r="CV283" s="2"/>
      <c r="CW283" s="250"/>
      <c r="CX283" s="267"/>
      <c r="CY283" s="238"/>
      <c r="CZ283" s="267"/>
      <c r="DA283" s="238"/>
      <c r="DB283" s="2" t="str">
        <f t="shared" si="82"/>
        <v/>
      </c>
      <c r="DC283" s="250" t="str">
        <f t="shared" si="83"/>
        <v/>
      </c>
      <c r="DD283" s="267"/>
      <c r="DE283" s="238"/>
      <c r="DF283" s="2"/>
      <c r="DG283" s="250"/>
      <c r="DH283" s="2"/>
      <c r="DI283" s="250"/>
      <c r="DJ283" s="348"/>
      <c r="DK283" s="349"/>
      <c r="DL283" s="350"/>
      <c r="DM283" s="351"/>
      <c r="DN283" s="348"/>
      <c r="DO283" s="349"/>
      <c r="DP283" s="251" t="str">
        <f t="shared" si="88"/>
        <v/>
      </c>
      <c r="DQ283" s="252" t="str">
        <f t="shared" si="89"/>
        <v/>
      </c>
      <c r="DR283" s="251" t="str">
        <f t="shared" si="90"/>
        <v/>
      </c>
      <c r="DS283" s="252" t="str">
        <f t="shared" si="91"/>
        <v/>
      </c>
      <c r="DT283" s="251" t="str">
        <f t="shared" si="92"/>
        <v/>
      </c>
      <c r="DU283" s="252" t="str">
        <f t="shared" si="93"/>
        <v/>
      </c>
      <c r="DV283" s="251" t="str">
        <f t="shared" si="94"/>
        <v/>
      </c>
      <c r="DW283" s="252" t="str">
        <f t="shared" si="95"/>
        <v/>
      </c>
      <c r="DX283" s="251" t="str">
        <f t="shared" si="96"/>
        <v/>
      </c>
      <c r="DY283" s="252" t="str">
        <f t="shared" si="97"/>
        <v/>
      </c>
      <c r="DZ283" s="251" t="str">
        <f t="shared" si="98"/>
        <v/>
      </c>
      <c r="EA283" s="252" t="str">
        <f t="shared" si="99"/>
        <v/>
      </c>
      <c r="EB283" s="251" t="str">
        <f t="shared" si="100"/>
        <v/>
      </c>
      <c r="EC283" s="252" t="str">
        <f t="shared" si="101"/>
        <v/>
      </c>
    </row>
    <row r="284" spans="37:133">
      <c r="AK284" s="3">
        <v>0.19375000000000001</v>
      </c>
      <c r="AL284" s="3">
        <v>0.96875</v>
      </c>
      <c r="AM284" s="224">
        <v>0.19375000000000001</v>
      </c>
      <c r="AN284" s="224">
        <v>0.96875</v>
      </c>
      <c r="AO284" s="72"/>
      <c r="AR284" s="3">
        <v>0.25624999999999898</v>
      </c>
      <c r="AT284" s="3">
        <v>0.21458333333333399</v>
      </c>
      <c r="AU284" s="3">
        <v>0.19375000000000001</v>
      </c>
      <c r="AV284" s="72"/>
      <c r="AW284" s="72"/>
      <c r="BH284" s="2"/>
      <c r="BI284" s="250"/>
      <c r="BJ284" s="2"/>
      <c r="BK284" s="250"/>
      <c r="BL284" s="2"/>
      <c r="BM284" s="250"/>
      <c r="BN284" s="2"/>
      <c r="BO284" s="250"/>
      <c r="BP284" s="2"/>
      <c r="BQ284" s="250"/>
      <c r="BR284" s="2"/>
      <c r="BS284" s="250"/>
      <c r="BT284" s="2"/>
      <c r="BU284" s="250"/>
      <c r="BV284" s="2"/>
      <c r="BW284" s="250"/>
      <c r="BX284" s="2"/>
      <c r="BY284" s="250"/>
      <c r="BZ284" s="267"/>
      <c r="CA284" s="238"/>
      <c r="CB284" s="267" t="str">
        <f t="shared" si="84"/>
        <v/>
      </c>
      <c r="CC284" s="238" t="str">
        <f t="shared" si="85"/>
        <v/>
      </c>
      <c r="CD284" s="267"/>
      <c r="CE284" s="238"/>
      <c r="CF284" s="267"/>
      <c r="CG284" s="238"/>
      <c r="CH284" s="2"/>
      <c r="CI284" s="250"/>
      <c r="CJ284" s="267"/>
      <c r="CK284" s="238"/>
      <c r="CL284" s="2"/>
      <c r="CM284" s="250"/>
      <c r="CN284" s="251" t="str">
        <f t="shared" si="86"/>
        <v/>
      </c>
      <c r="CO284" s="252" t="str">
        <f t="shared" si="87"/>
        <v/>
      </c>
      <c r="CP284" s="2"/>
      <c r="CQ284" s="250"/>
      <c r="CR284" s="267"/>
      <c r="CS284" s="238"/>
      <c r="CT284" s="2"/>
      <c r="CU284" s="250"/>
      <c r="CV284" s="2"/>
      <c r="CW284" s="250"/>
      <c r="CX284" s="267"/>
      <c r="CY284" s="238"/>
      <c r="CZ284" s="267"/>
      <c r="DA284" s="238"/>
      <c r="DB284" s="2" t="str">
        <f t="shared" si="82"/>
        <v/>
      </c>
      <c r="DC284" s="250" t="str">
        <f t="shared" si="83"/>
        <v/>
      </c>
      <c r="DD284" s="267"/>
      <c r="DE284" s="238"/>
      <c r="DF284" s="2"/>
      <c r="DG284" s="250"/>
      <c r="DH284" s="2"/>
      <c r="DI284" s="250"/>
      <c r="DJ284" s="348"/>
      <c r="DK284" s="349"/>
      <c r="DL284" s="350"/>
      <c r="DM284" s="351"/>
      <c r="DN284" s="348"/>
      <c r="DO284" s="349"/>
      <c r="DP284" s="251" t="str">
        <f t="shared" si="88"/>
        <v/>
      </c>
      <c r="DQ284" s="252" t="str">
        <f t="shared" si="89"/>
        <v/>
      </c>
      <c r="DR284" s="251" t="str">
        <f t="shared" si="90"/>
        <v/>
      </c>
      <c r="DS284" s="252" t="str">
        <f t="shared" si="91"/>
        <v/>
      </c>
      <c r="DT284" s="251" t="str">
        <f t="shared" si="92"/>
        <v/>
      </c>
      <c r="DU284" s="252" t="str">
        <f t="shared" si="93"/>
        <v/>
      </c>
      <c r="DV284" s="251" t="str">
        <f t="shared" si="94"/>
        <v/>
      </c>
      <c r="DW284" s="252" t="str">
        <f t="shared" si="95"/>
        <v/>
      </c>
      <c r="DX284" s="251" t="str">
        <f t="shared" si="96"/>
        <v/>
      </c>
      <c r="DY284" s="252" t="str">
        <f t="shared" si="97"/>
        <v/>
      </c>
      <c r="DZ284" s="251" t="str">
        <f t="shared" si="98"/>
        <v/>
      </c>
      <c r="EA284" s="252" t="str">
        <f t="shared" si="99"/>
        <v/>
      </c>
      <c r="EB284" s="251" t="str">
        <f t="shared" si="100"/>
        <v/>
      </c>
      <c r="EC284" s="252" t="str">
        <f t="shared" si="101"/>
        <v/>
      </c>
    </row>
    <row r="285" spans="37:133">
      <c r="AK285" s="3">
        <v>0.194444444444444</v>
      </c>
      <c r="AL285" s="3">
        <v>0.97222222222222199</v>
      </c>
      <c r="AM285" s="224">
        <v>0.194444444444444</v>
      </c>
      <c r="AN285" s="224">
        <v>0.97222222222222199</v>
      </c>
      <c r="AO285" s="72"/>
      <c r="AR285" s="3">
        <v>0.25694444444444398</v>
      </c>
      <c r="AT285" s="3">
        <v>0.21527777777777901</v>
      </c>
      <c r="AU285" s="3">
        <v>0.194444444444444</v>
      </c>
      <c r="AV285" s="72"/>
      <c r="AW285" s="72"/>
      <c r="BH285" s="2"/>
      <c r="BI285" s="250"/>
      <c r="BJ285" s="2"/>
      <c r="BK285" s="250"/>
      <c r="BL285" s="2"/>
      <c r="BM285" s="250"/>
      <c r="BN285" s="2"/>
      <c r="BO285" s="250"/>
      <c r="BP285" s="2"/>
      <c r="BQ285" s="250"/>
      <c r="BR285" s="2"/>
      <c r="BS285" s="250"/>
      <c r="BT285" s="2"/>
      <c r="BU285" s="250"/>
      <c r="BV285" s="2"/>
      <c r="BW285" s="250"/>
      <c r="BX285" s="2"/>
      <c r="BY285" s="250"/>
      <c r="BZ285" s="267"/>
      <c r="CA285" s="238"/>
      <c r="CB285" s="267" t="str">
        <f t="shared" si="84"/>
        <v/>
      </c>
      <c r="CC285" s="238" t="str">
        <f t="shared" si="85"/>
        <v/>
      </c>
      <c r="CD285" s="267"/>
      <c r="CE285" s="238"/>
      <c r="CF285" s="267"/>
      <c r="CG285" s="238"/>
      <c r="CH285" s="2"/>
      <c r="CI285" s="250"/>
      <c r="CJ285" s="267"/>
      <c r="CK285" s="238"/>
      <c r="CL285" s="2"/>
      <c r="CM285" s="250"/>
      <c r="CN285" s="251" t="str">
        <f t="shared" si="86"/>
        <v/>
      </c>
      <c r="CO285" s="252" t="str">
        <f t="shared" si="87"/>
        <v/>
      </c>
      <c r="CP285" s="2"/>
      <c r="CQ285" s="250"/>
      <c r="CR285" s="267"/>
      <c r="CS285" s="238"/>
      <c r="CT285" s="2"/>
      <c r="CU285" s="250"/>
      <c r="CV285" s="2"/>
      <c r="CW285" s="250"/>
      <c r="CX285" s="267"/>
      <c r="CY285" s="238"/>
      <c r="CZ285" s="267"/>
      <c r="DA285" s="238"/>
      <c r="DB285" s="2" t="str">
        <f t="shared" si="82"/>
        <v/>
      </c>
      <c r="DC285" s="250" t="str">
        <f t="shared" si="83"/>
        <v/>
      </c>
      <c r="DD285" s="267"/>
      <c r="DE285" s="238"/>
      <c r="DF285" s="2"/>
      <c r="DG285" s="250"/>
      <c r="DH285" s="2"/>
      <c r="DI285" s="250"/>
      <c r="DJ285" s="348"/>
      <c r="DK285" s="349"/>
      <c r="DL285" s="350"/>
      <c r="DM285" s="351"/>
      <c r="DN285" s="348"/>
      <c r="DO285" s="349"/>
      <c r="DP285" s="251" t="str">
        <f t="shared" si="88"/>
        <v/>
      </c>
      <c r="DQ285" s="252" t="str">
        <f t="shared" si="89"/>
        <v/>
      </c>
      <c r="DR285" s="251" t="str">
        <f t="shared" si="90"/>
        <v/>
      </c>
      <c r="DS285" s="252" t="str">
        <f t="shared" si="91"/>
        <v/>
      </c>
      <c r="DT285" s="251" t="str">
        <f t="shared" si="92"/>
        <v/>
      </c>
      <c r="DU285" s="252" t="str">
        <f t="shared" si="93"/>
        <v/>
      </c>
      <c r="DV285" s="251" t="str">
        <f t="shared" si="94"/>
        <v/>
      </c>
      <c r="DW285" s="252" t="str">
        <f t="shared" si="95"/>
        <v/>
      </c>
      <c r="DX285" s="251" t="str">
        <f t="shared" si="96"/>
        <v/>
      </c>
      <c r="DY285" s="252" t="str">
        <f t="shared" si="97"/>
        <v/>
      </c>
      <c r="DZ285" s="251" t="str">
        <f t="shared" si="98"/>
        <v/>
      </c>
      <c r="EA285" s="252" t="str">
        <f t="shared" si="99"/>
        <v/>
      </c>
      <c r="EB285" s="251" t="str">
        <f t="shared" si="100"/>
        <v/>
      </c>
      <c r="EC285" s="252" t="str">
        <f t="shared" si="101"/>
        <v/>
      </c>
    </row>
    <row r="286" spans="37:133">
      <c r="AK286" s="3">
        <v>0.195138888888889</v>
      </c>
      <c r="AL286" s="3">
        <v>0.97569444444444398</v>
      </c>
      <c r="AM286" s="224">
        <v>0.195138888888889</v>
      </c>
      <c r="AN286" s="224">
        <v>0.97569444444444398</v>
      </c>
      <c r="AO286" s="72"/>
      <c r="AR286" s="3">
        <v>0.25763888888888797</v>
      </c>
      <c r="AT286" s="3">
        <v>0.21597222222222301</v>
      </c>
      <c r="AU286" s="3">
        <v>0.195138888888889</v>
      </c>
      <c r="AV286" s="72"/>
      <c r="AW286" s="72"/>
      <c r="BH286" s="2"/>
      <c r="BI286" s="250"/>
      <c r="BJ286" s="2"/>
      <c r="BK286" s="250"/>
      <c r="BL286" s="2"/>
      <c r="BM286" s="250"/>
      <c r="BN286" s="2"/>
      <c r="BO286" s="250"/>
      <c r="BP286" s="2"/>
      <c r="BQ286" s="250"/>
      <c r="BR286" s="2"/>
      <c r="BS286" s="250"/>
      <c r="BT286" s="2"/>
      <c r="BU286" s="250"/>
      <c r="BV286" s="2"/>
      <c r="BW286" s="250"/>
      <c r="BX286" s="2"/>
      <c r="BY286" s="250"/>
      <c r="BZ286" s="267"/>
      <c r="CA286" s="238"/>
      <c r="CB286" s="267" t="str">
        <f t="shared" si="84"/>
        <v/>
      </c>
      <c r="CC286" s="238" t="str">
        <f t="shared" si="85"/>
        <v/>
      </c>
      <c r="CD286" s="267"/>
      <c r="CE286" s="238"/>
      <c r="CF286" s="267"/>
      <c r="CG286" s="238"/>
      <c r="CH286" s="2"/>
      <c r="CI286" s="250"/>
      <c r="CJ286" s="267"/>
      <c r="CK286" s="238"/>
      <c r="CL286" s="2"/>
      <c r="CM286" s="250"/>
      <c r="CN286" s="251" t="str">
        <f t="shared" si="86"/>
        <v/>
      </c>
      <c r="CO286" s="252" t="str">
        <f t="shared" si="87"/>
        <v/>
      </c>
      <c r="CP286" s="2"/>
      <c r="CQ286" s="250"/>
      <c r="CR286" s="267"/>
      <c r="CS286" s="238"/>
      <c r="CT286" s="2"/>
      <c r="CU286" s="250"/>
      <c r="CV286" s="2"/>
      <c r="CW286" s="250"/>
      <c r="CX286" s="267"/>
      <c r="CY286" s="238"/>
      <c r="CZ286" s="267"/>
      <c r="DA286" s="238"/>
      <c r="DB286" s="2" t="str">
        <f t="shared" si="82"/>
        <v/>
      </c>
      <c r="DC286" s="250" t="str">
        <f t="shared" si="83"/>
        <v/>
      </c>
      <c r="DD286" s="267"/>
      <c r="DE286" s="238"/>
      <c r="DF286" s="2"/>
      <c r="DG286" s="250"/>
      <c r="DH286" s="2"/>
      <c r="DI286" s="250"/>
      <c r="DJ286" s="348"/>
      <c r="DK286" s="349"/>
      <c r="DL286" s="350"/>
      <c r="DM286" s="351"/>
      <c r="DN286" s="348"/>
      <c r="DO286" s="349"/>
      <c r="DP286" s="251" t="str">
        <f t="shared" si="88"/>
        <v/>
      </c>
      <c r="DQ286" s="252" t="str">
        <f t="shared" si="89"/>
        <v/>
      </c>
      <c r="DR286" s="251" t="str">
        <f t="shared" si="90"/>
        <v/>
      </c>
      <c r="DS286" s="252" t="str">
        <f t="shared" si="91"/>
        <v/>
      </c>
      <c r="DT286" s="251" t="str">
        <f t="shared" si="92"/>
        <v/>
      </c>
      <c r="DU286" s="252" t="str">
        <f t="shared" si="93"/>
        <v/>
      </c>
      <c r="DV286" s="251" t="str">
        <f t="shared" si="94"/>
        <v/>
      </c>
      <c r="DW286" s="252" t="str">
        <f t="shared" si="95"/>
        <v/>
      </c>
      <c r="DX286" s="251" t="str">
        <f t="shared" si="96"/>
        <v/>
      </c>
      <c r="DY286" s="252" t="str">
        <f t="shared" si="97"/>
        <v/>
      </c>
      <c r="DZ286" s="251" t="str">
        <f t="shared" si="98"/>
        <v/>
      </c>
      <c r="EA286" s="252" t="str">
        <f t="shared" si="99"/>
        <v/>
      </c>
      <c r="EB286" s="251" t="str">
        <f t="shared" si="100"/>
        <v/>
      </c>
      <c r="EC286" s="252" t="str">
        <f t="shared" si="101"/>
        <v/>
      </c>
    </row>
    <row r="287" spans="37:133">
      <c r="AK287" s="3">
        <v>0.195833333333333</v>
      </c>
      <c r="AL287" s="3">
        <v>0.97916666666666696</v>
      </c>
      <c r="AM287" s="224">
        <v>0.195833333333333</v>
      </c>
      <c r="AN287" s="224">
        <v>0.97916666666666696</v>
      </c>
      <c r="AO287" s="72"/>
      <c r="AR287" s="3">
        <v>0.25833333333333303</v>
      </c>
      <c r="AT287" s="3">
        <v>0.21666666666666801</v>
      </c>
      <c r="AU287" s="3">
        <v>0.195833333333333</v>
      </c>
      <c r="AV287" s="72"/>
      <c r="AW287" s="72"/>
      <c r="BH287" s="2"/>
      <c r="BI287" s="250"/>
      <c r="BJ287" s="2"/>
      <c r="BK287" s="250"/>
      <c r="BL287" s="2"/>
      <c r="BM287" s="250"/>
      <c r="BN287" s="2"/>
      <c r="BO287" s="250"/>
      <c r="BP287" s="2"/>
      <c r="BQ287" s="250"/>
      <c r="BR287" s="2"/>
      <c r="BS287" s="250"/>
      <c r="BT287" s="2"/>
      <c r="BU287" s="250"/>
      <c r="BV287" s="2"/>
      <c r="BW287" s="250"/>
      <c r="BX287" s="2"/>
      <c r="BY287" s="250"/>
      <c r="BZ287" s="267"/>
      <c r="CA287" s="238"/>
      <c r="CB287" s="267" t="str">
        <f t="shared" si="84"/>
        <v/>
      </c>
      <c r="CC287" s="238" t="str">
        <f t="shared" si="85"/>
        <v/>
      </c>
      <c r="CD287" s="267"/>
      <c r="CE287" s="238"/>
      <c r="CF287" s="267"/>
      <c r="CG287" s="238"/>
      <c r="CH287" s="2"/>
      <c r="CI287" s="250"/>
      <c r="CJ287" s="267"/>
      <c r="CK287" s="238"/>
      <c r="CL287" s="2"/>
      <c r="CM287" s="250"/>
      <c r="CN287" s="251" t="str">
        <f t="shared" si="86"/>
        <v/>
      </c>
      <c r="CO287" s="252" t="str">
        <f t="shared" si="87"/>
        <v/>
      </c>
      <c r="CP287" s="2"/>
      <c r="CQ287" s="250"/>
      <c r="CR287" s="267"/>
      <c r="CS287" s="238"/>
      <c r="CT287" s="2"/>
      <c r="CU287" s="250"/>
      <c r="CV287" s="2"/>
      <c r="CW287" s="250"/>
      <c r="CX287" s="267"/>
      <c r="CY287" s="238"/>
      <c r="CZ287" s="267"/>
      <c r="DA287" s="238"/>
      <c r="DB287" s="2" t="str">
        <f t="shared" si="82"/>
        <v/>
      </c>
      <c r="DC287" s="250" t="str">
        <f t="shared" si="83"/>
        <v/>
      </c>
      <c r="DD287" s="267"/>
      <c r="DE287" s="238"/>
      <c r="DF287" s="2"/>
      <c r="DG287" s="250"/>
      <c r="DH287" s="2"/>
      <c r="DI287" s="250"/>
      <c r="DJ287" s="348"/>
      <c r="DK287" s="349"/>
      <c r="DL287" s="350"/>
      <c r="DM287" s="351"/>
      <c r="DN287" s="348"/>
      <c r="DO287" s="349"/>
      <c r="DP287" s="251" t="str">
        <f t="shared" si="88"/>
        <v/>
      </c>
      <c r="DQ287" s="252" t="str">
        <f t="shared" si="89"/>
        <v/>
      </c>
      <c r="DR287" s="251" t="str">
        <f t="shared" si="90"/>
        <v/>
      </c>
      <c r="DS287" s="252" t="str">
        <f t="shared" si="91"/>
        <v/>
      </c>
      <c r="DT287" s="251" t="str">
        <f t="shared" si="92"/>
        <v/>
      </c>
      <c r="DU287" s="252" t="str">
        <f t="shared" si="93"/>
        <v/>
      </c>
      <c r="DV287" s="251" t="str">
        <f t="shared" si="94"/>
        <v/>
      </c>
      <c r="DW287" s="252" t="str">
        <f t="shared" si="95"/>
        <v/>
      </c>
      <c r="DX287" s="251" t="str">
        <f t="shared" si="96"/>
        <v/>
      </c>
      <c r="DY287" s="252" t="str">
        <f t="shared" si="97"/>
        <v/>
      </c>
      <c r="DZ287" s="251" t="str">
        <f t="shared" si="98"/>
        <v/>
      </c>
      <c r="EA287" s="252" t="str">
        <f t="shared" si="99"/>
        <v/>
      </c>
      <c r="EB287" s="251" t="str">
        <f t="shared" si="100"/>
        <v/>
      </c>
      <c r="EC287" s="252" t="str">
        <f t="shared" si="101"/>
        <v/>
      </c>
    </row>
    <row r="288" spans="37:133">
      <c r="AK288" s="3">
        <v>0.196527777777778</v>
      </c>
      <c r="AL288" s="3">
        <v>0.98263888888888895</v>
      </c>
      <c r="AM288" s="224">
        <v>0.196527777777778</v>
      </c>
      <c r="AN288" s="224">
        <v>0.98263888888888895</v>
      </c>
      <c r="AO288" s="72"/>
      <c r="AR288" s="3">
        <v>0.25902777777777702</v>
      </c>
      <c r="AT288" s="3">
        <v>0.217361111111112</v>
      </c>
      <c r="AU288" s="3">
        <v>0.196527777777778</v>
      </c>
      <c r="AV288" s="72"/>
      <c r="AW288" s="72"/>
      <c r="BH288" s="2"/>
      <c r="BI288" s="250"/>
      <c r="BJ288" s="2"/>
      <c r="BK288" s="250"/>
      <c r="BL288" s="2"/>
      <c r="BM288" s="250"/>
      <c r="BN288" s="2"/>
      <c r="BO288" s="250"/>
      <c r="BP288" s="2"/>
      <c r="BQ288" s="250"/>
      <c r="BR288" s="2"/>
      <c r="BS288" s="250"/>
      <c r="BT288" s="2"/>
      <c r="BU288" s="250"/>
      <c r="BV288" s="2"/>
      <c r="BW288" s="250"/>
      <c r="BX288" s="2"/>
      <c r="BY288" s="250"/>
      <c r="BZ288" s="267"/>
      <c r="CA288" s="238"/>
      <c r="CB288" s="267" t="str">
        <f t="shared" si="84"/>
        <v/>
      </c>
      <c r="CC288" s="238" t="str">
        <f t="shared" si="85"/>
        <v/>
      </c>
      <c r="CD288" s="267"/>
      <c r="CE288" s="238"/>
      <c r="CF288" s="267"/>
      <c r="CG288" s="238"/>
      <c r="CH288" s="2"/>
      <c r="CI288" s="250"/>
      <c r="CJ288" s="267"/>
      <c r="CK288" s="238"/>
      <c r="CL288" s="2"/>
      <c r="CM288" s="250"/>
      <c r="CN288" s="251" t="str">
        <f t="shared" si="86"/>
        <v/>
      </c>
      <c r="CO288" s="252" t="str">
        <f t="shared" si="87"/>
        <v/>
      </c>
      <c r="CP288" s="2"/>
      <c r="CQ288" s="250"/>
      <c r="CR288" s="267"/>
      <c r="CS288" s="238"/>
      <c r="CT288" s="2"/>
      <c r="CU288" s="250"/>
      <c r="CV288" s="2"/>
      <c r="CW288" s="250"/>
      <c r="CX288" s="267"/>
      <c r="CY288" s="238"/>
      <c r="CZ288" s="267"/>
      <c r="DA288" s="238"/>
      <c r="DB288" s="2" t="str">
        <f t="shared" si="82"/>
        <v/>
      </c>
      <c r="DC288" s="250" t="str">
        <f t="shared" si="83"/>
        <v/>
      </c>
      <c r="DD288" s="267"/>
      <c r="DE288" s="238"/>
      <c r="DF288" s="2"/>
      <c r="DG288" s="250"/>
      <c r="DH288" s="2"/>
      <c r="DI288" s="250"/>
      <c r="DJ288" s="348"/>
      <c r="DK288" s="349"/>
      <c r="DL288" s="350"/>
      <c r="DM288" s="351"/>
      <c r="DN288" s="348"/>
      <c r="DO288" s="349"/>
      <c r="DP288" s="251" t="str">
        <f t="shared" si="88"/>
        <v/>
      </c>
      <c r="DQ288" s="252" t="str">
        <f t="shared" si="89"/>
        <v/>
      </c>
      <c r="DR288" s="251" t="str">
        <f t="shared" si="90"/>
        <v/>
      </c>
      <c r="DS288" s="252" t="str">
        <f t="shared" si="91"/>
        <v/>
      </c>
      <c r="DT288" s="251" t="str">
        <f t="shared" si="92"/>
        <v/>
      </c>
      <c r="DU288" s="252" t="str">
        <f t="shared" si="93"/>
        <v/>
      </c>
      <c r="DV288" s="251" t="str">
        <f t="shared" si="94"/>
        <v/>
      </c>
      <c r="DW288" s="252" t="str">
        <f t="shared" si="95"/>
        <v/>
      </c>
      <c r="DX288" s="251" t="str">
        <f t="shared" si="96"/>
        <v/>
      </c>
      <c r="DY288" s="252" t="str">
        <f t="shared" si="97"/>
        <v/>
      </c>
      <c r="DZ288" s="251" t="str">
        <f t="shared" si="98"/>
        <v/>
      </c>
      <c r="EA288" s="252" t="str">
        <f t="shared" si="99"/>
        <v/>
      </c>
      <c r="EB288" s="251" t="str">
        <f t="shared" si="100"/>
        <v/>
      </c>
      <c r="EC288" s="252" t="str">
        <f t="shared" si="101"/>
        <v/>
      </c>
    </row>
    <row r="289" spans="37:133">
      <c r="AK289" s="3">
        <v>0.19722222222222199</v>
      </c>
      <c r="AL289" s="3">
        <v>0.98611111111111105</v>
      </c>
      <c r="AM289" s="224">
        <v>0.19722222222222199</v>
      </c>
      <c r="AN289" s="224">
        <v>0.98611111111111105</v>
      </c>
      <c r="AO289" s="72"/>
      <c r="AR289" s="3">
        <v>0.25972222222222202</v>
      </c>
      <c r="AT289" s="3">
        <v>0.218055555555556</v>
      </c>
      <c r="AU289" s="3">
        <v>0.19722222222222199</v>
      </c>
      <c r="AV289" s="72"/>
      <c r="AW289" s="72"/>
      <c r="BH289" s="2"/>
      <c r="BI289" s="250"/>
      <c r="BJ289" s="2"/>
      <c r="BK289" s="250"/>
      <c r="BL289" s="2"/>
      <c r="BM289" s="250"/>
      <c r="BN289" s="2"/>
      <c r="BO289" s="250"/>
      <c r="BP289" s="2"/>
      <c r="BQ289" s="250"/>
      <c r="BR289" s="2"/>
      <c r="BS289" s="250"/>
      <c r="BT289" s="2"/>
      <c r="BU289" s="250"/>
      <c r="BV289" s="2"/>
      <c r="BW289" s="250"/>
      <c r="BX289" s="2"/>
      <c r="BY289" s="250"/>
      <c r="BZ289" s="267"/>
      <c r="CA289" s="238"/>
      <c r="CB289" s="267" t="str">
        <f t="shared" si="84"/>
        <v/>
      </c>
      <c r="CC289" s="238" t="str">
        <f t="shared" si="85"/>
        <v/>
      </c>
      <c r="CD289" s="267"/>
      <c r="CE289" s="238"/>
      <c r="CF289" s="267"/>
      <c r="CG289" s="238"/>
      <c r="CH289" s="2"/>
      <c r="CI289" s="250"/>
      <c r="CJ289" s="267"/>
      <c r="CK289" s="238"/>
      <c r="CL289" s="2"/>
      <c r="CM289" s="250"/>
      <c r="CN289" s="251" t="str">
        <f t="shared" si="86"/>
        <v/>
      </c>
      <c r="CO289" s="252" t="str">
        <f t="shared" si="87"/>
        <v/>
      </c>
      <c r="CP289" s="2"/>
      <c r="CQ289" s="250"/>
      <c r="CR289" s="267"/>
      <c r="CS289" s="238"/>
      <c r="CT289" s="2"/>
      <c r="CU289" s="250"/>
      <c r="CV289" s="2"/>
      <c r="CW289" s="250"/>
      <c r="CX289" s="267"/>
      <c r="CY289" s="238"/>
      <c r="CZ289" s="267"/>
      <c r="DA289" s="238"/>
      <c r="DB289" s="2" t="str">
        <f t="shared" si="82"/>
        <v/>
      </c>
      <c r="DC289" s="250" t="str">
        <f t="shared" si="83"/>
        <v/>
      </c>
      <c r="DD289" s="267"/>
      <c r="DE289" s="238"/>
      <c r="DF289" s="2"/>
      <c r="DG289" s="250"/>
      <c r="DH289" s="2"/>
      <c r="DI289" s="250"/>
      <c r="DJ289" s="348"/>
      <c r="DK289" s="349"/>
      <c r="DL289" s="350"/>
      <c r="DM289" s="351"/>
      <c r="DN289" s="348"/>
      <c r="DO289" s="349"/>
      <c r="DP289" s="251" t="str">
        <f t="shared" si="88"/>
        <v/>
      </c>
      <c r="DQ289" s="252" t="str">
        <f t="shared" si="89"/>
        <v/>
      </c>
      <c r="DR289" s="251" t="str">
        <f t="shared" si="90"/>
        <v/>
      </c>
      <c r="DS289" s="252" t="str">
        <f t="shared" si="91"/>
        <v/>
      </c>
      <c r="DT289" s="251" t="str">
        <f t="shared" si="92"/>
        <v/>
      </c>
      <c r="DU289" s="252" t="str">
        <f t="shared" si="93"/>
        <v/>
      </c>
      <c r="DV289" s="251" t="str">
        <f t="shared" si="94"/>
        <v/>
      </c>
      <c r="DW289" s="252" t="str">
        <f t="shared" si="95"/>
        <v/>
      </c>
      <c r="DX289" s="251" t="str">
        <f t="shared" si="96"/>
        <v/>
      </c>
      <c r="DY289" s="252" t="str">
        <f t="shared" si="97"/>
        <v/>
      </c>
      <c r="DZ289" s="251" t="str">
        <f t="shared" si="98"/>
        <v/>
      </c>
      <c r="EA289" s="252" t="str">
        <f t="shared" si="99"/>
        <v/>
      </c>
      <c r="EB289" s="251" t="str">
        <f t="shared" si="100"/>
        <v/>
      </c>
      <c r="EC289" s="252" t="str">
        <f t="shared" si="101"/>
        <v/>
      </c>
    </row>
    <row r="290" spans="37:133">
      <c r="AK290" s="3">
        <v>0.19791666666666699</v>
      </c>
      <c r="AL290" s="3">
        <v>0.98958333333333304</v>
      </c>
      <c r="AM290" s="224">
        <v>0.19791666666666699</v>
      </c>
      <c r="AN290" s="224">
        <v>0.98958333333333304</v>
      </c>
      <c r="AO290" s="72"/>
      <c r="AR290" s="3">
        <v>0.26041666666666602</v>
      </c>
      <c r="AT290" s="3">
        <v>0.218750000000001</v>
      </c>
      <c r="AU290" s="3">
        <v>0.19791666666666699</v>
      </c>
      <c r="AV290" s="72"/>
      <c r="AW290" s="72"/>
      <c r="BH290" s="2"/>
      <c r="BI290" s="250"/>
      <c r="BJ290" s="2"/>
      <c r="BK290" s="250"/>
      <c r="BL290" s="2"/>
      <c r="BM290" s="250"/>
      <c r="BN290" s="2"/>
      <c r="BO290" s="250"/>
      <c r="BP290" s="2"/>
      <c r="BQ290" s="250"/>
      <c r="BR290" s="2"/>
      <c r="BS290" s="250"/>
      <c r="BT290" s="2"/>
      <c r="BU290" s="250"/>
      <c r="BV290" s="2"/>
      <c r="BW290" s="250"/>
      <c r="BX290" s="2"/>
      <c r="BY290" s="250"/>
      <c r="BZ290" s="267"/>
      <c r="CA290" s="238"/>
      <c r="CB290" s="267" t="str">
        <f t="shared" si="84"/>
        <v/>
      </c>
      <c r="CC290" s="238" t="str">
        <f t="shared" si="85"/>
        <v/>
      </c>
      <c r="CD290" s="267"/>
      <c r="CE290" s="238"/>
      <c r="CF290" s="267"/>
      <c r="CG290" s="238"/>
      <c r="CH290" s="2"/>
      <c r="CI290" s="250"/>
      <c r="CJ290" s="267"/>
      <c r="CK290" s="238"/>
      <c r="CL290" s="2"/>
      <c r="CM290" s="250"/>
      <c r="CN290" s="251" t="str">
        <f t="shared" si="86"/>
        <v/>
      </c>
      <c r="CO290" s="252" t="str">
        <f t="shared" si="87"/>
        <v/>
      </c>
      <c r="CP290" s="2"/>
      <c r="CQ290" s="250"/>
      <c r="CR290" s="267"/>
      <c r="CS290" s="238"/>
      <c r="CT290" s="2"/>
      <c r="CU290" s="250"/>
      <c r="CV290" s="2"/>
      <c r="CW290" s="250"/>
      <c r="CX290" s="267"/>
      <c r="CY290" s="238"/>
      <c r="CZ290" s="267"/>
      <c r="DA290" s="238"/>
      <c r="DB290" s="2" t="str">
        <f t="shared" si="82"/>
        <v/>
      </c>
      <c r="DC290" s="250" t="str">
        <f t="shared" si="83"/>
        <v/>
      </c>
      <c r="DD290" s="267"/>
      <c r="DE290" s="238"/>
      <c r="DF290" s="2"/>
      <c r="DG290" s="250"/>
      <c r="DH290" s="2"/>
      <c r="DI290" s="250"/>
      <c r="DJ290" s="348"/>
      <c r="DK290" s="349"/>
      <c r="DL290" s="350"/>
      <c r="DM290" s="351"/>
      <c r="DN290" s="348"/>
      <c r="DO290" s="349"/>
      <c r="DP290" s="251" t="str">
        <f t="shared" si="88"/>
        <v/>
      </c>
      <c r="DQ290" s="252" t="str">
        <f t="shared" si="89"/>
        <v/>
      </c>
      <c r="DR290" s="251" t="str">
        <f t="shared" si="90"/>
        <v/>
      </c>
      <c r="DS290" s="252" t="str">
        <f t="shared" si="91"/>
        <v/>
      </c>
      <c r="DT290" s="251" t="str">
        <f t="shared" si="92"/>
        <v/>
      </c>
      <c r="DU290" s="252" t="str">
        <f t="shared" si="93"/>
        <v/>
      </c>
      <c r="DV290" s="251" t="str">
        <f t="shared" si="94"/>
        <v/>
      </c>
      <c r="DW290" s="252" t="str">
        <f t="shared" si="95"/>
        <v/>
      </c>
      <c r="DX290" s="251" t="str">
        <f t="shared" si="96"/>
        <v/>
      </c>
      <c r="DY290" s="252" t="str">
        <f t="shared" si="97"/>
        <v/>
      </c>
      <c r="DZ290" s="251" t="str">
        <f t="shared" si="98"/>
        <v/>
      </c>
      <c r="EA290" s="252" t="str">
        <f t="shared" si="99"/>
        <v/>
      </c>
      <c r="EB290" s="251" t="str">
        <f t="shared" si="100"/>
        <v/>
      </c>
      <c r="EC290" s="252" t="str">
        <f t="shared" si="101"/>
        <v/>
      </c>
    </row>
    <row r="291" spans="37:133">
      <c r="AK291" s="3">
        <v>0.19861111111111099</v>
      </c>
      <c r="AL291" s="3">
        <v>0.99305555555555503</v>
      </c>
      <c r="AM291" s="224">
        <v>0.19861111111111099</v>
      </c>
      <c r="AN291" s="224">
        <v>0.99305555555555503</v>
      </c>
      <c r="AO291" s="72"/>
      <c r="AR291" s="3">
        <v>0.26111111111111002</v>
      </c>
      <c r="AT291" s="3">
        <v>0.219444444444445</v>
      </c>
      <c r="AU291" s="3">
        <v>0.19861111111111099</v>
      </c>
      <c r="AV291" s="72"/>
      <c r="AW291" s="72"/>
      <c r="BH291" s="2"/>
      <c r="BI291" s="250"/>
      <c r="BJ291" s="2"/>
      <c r="BK291" s="250"/>
      <c r="BL291" s="2"/>
      <c r="BM291" s="250"/>
      <c r="BN291" s="2"/>
      <c r="BO291" s="250"/>
      <c r="BP291" s="2"/>
      <c r="BQ291" s="250"/>
      <c r="BR291" s="2"/>
      <c r="BS291" s="250"/>
      <c r="BT291" s="2"/>
      <c r="BU291" s="250"/>
      <c r="BV291" s="2"/>
      <c r="BW291" s="250"/>
      <c r="BX291" s="2"/>
      <c r="BY291" s="250"/>
      <c r="BZ291" s="267"/>
      <c r="CA291" s="238"/>
      <c r="CB291" s="267" t="str">
        <f t="shared" si="84"/>
        <v/>
      </c>
      <c r="CC291" s="238" t="str">
        <f t="shared" si="85"/>
        <v/>
      </c>
      <c r="CD291" s="267"/>
      <c r="CE291" s="238"/>
      <c r="CF291" s="267"/>
      <c r="CG291" s="238"/>
      <c r="CH291" s="2"/>
      <c r="CI291" s="250"/>
      <c r="CJ291" s="267"/>
      <c r="CK291" s="238"/>
      <c r="CL291" s="2"/>
      <c r="CM291" s="250"/>
      <c r="CN291" s="251" t="str">
        <f t="shared" si="86"/>
        <v/>
      </c>
      <c r="CO291" s="252" t="str">
        <f t="shared" si="87"/>
        <v/>
      </c>
      <c r="CP291" s="2"/>
      <c r="CQ291" s="250"/>
      <c r="CR291" s="267"/>
      <c r="CS291" s="238"/>
      <c r="CT291" s="2"/>
      <c r="CU291" s="250"/>
      <c r="CV291" s="2"/>
      <c r="CW291" s="250"/>
      <c r="CX291" s="267"/>
      <c r="CY291" s="238"/>
      <c r="CZ291" s="267"/>
      <c r="DA291" s="238"/>
      <c r="DB291" s="2" t="str">
        <f t="shared" si="82"/>
        <v/>
      </c>
      <c r="DC291" s="250" t="str">
        <f t="shared" si="83"/>
        <v/>
      </c>
      <c r="DD291" s="267"/>
      <c r="DE291" s="238"/>
      <c r="DF291" s="2"/>
      <c r="DG291" s="250"/>
      <c r="DH291" s="2"/>
      <c r="DI291" s="250"/>
      <c r="DJ291" s="348"/>
      <c r="DK291" s="349"/>
      <c r="DL291" s="350"/>
      <c r="DM291" s="351"/>
      <c r="DN291" s="348"/>
      <c r="DO291" s="349"/>
      <c r="DP291" s="251" t="str">
        <f t="shared" si="88"/>
        <v/>
      </c>
      <c r="DQ291" s="252" t="str">
        <f t="shared" si="89"/>
        <v/>
      </c>
      <c r="DR291" s="251" t="str">
        <f t="shared" si="90"/>
        <v/>
      </c>
      <c r="DS291" s="252" t="str">
        <f t="shared" si="91"/>
        <v/>
      </c>
      <c r="DT291" s="251" t="str">
        <f t="shared" si="92"/>
        <v/>
      </c>
      <c r="DU291" s="252" t="str">
        <f t="shared" si="93"/>
        <v/>
      </c>
      <c r="DV291" s="251" t="str">
        <f t="shared" si="94"/>
        <v/>
      </c>
      <c r="DW291" s="252" t="str">
        <f t="shared" si="95"/>
        <v/>
      </c>
      <c r="DX291" s="251" t="str">
        <f t="shared" si="96"/>
        <v/>
      </c>
      <c r="DY291" s="252" t="str">
        <f t="shared" si="97"/>
        <v/>
      </c>
      <c r="DZ291" s="251" t="str">
        <f t="shared" si="98"/>
        <v/>
      </c>
      <c r="EA291" s="252" t="str">
        <f t="shared" si="99"/>
        <v/>
      </c>
      <c r="EB291" s="251" t="str">
        <f t="shared" si="100"/>
        <v/>
      </c>
      <c r="EC291" s="252" t="str">
        <f t="shared" si="101"/>
        <v/>
      </c>
    </row>
    <row r="292" spans="37:133">
      <c r="AK292" s="3">
        <v>0.19930555555555601</v>
      </c>
      <c r="AL292" s="3">
        <v>0.99652777777777801</v>
      </c>
      <c r="AM292" s="224">
        <v>0.19930555555555601</v>
      </c>
      <c r="AN292" s="224">
        <v>0.99652777777777801</v>
      </c>
      <c r="AO292" s="72"/>
      <c r="AR292" s="3">
        <v>0.26180555555555501</v>
      </c>
      <c r="AT292" s="3">
        <v>0.22013888888888999</v>
      </c>
      <c r="AU292" s="3">
        <v>0.19930555555555601</v>
      </c>
      <c r="AV292" s="72"/>
      <c r="AW292" s="72"/>
      <c r="BH292" s="2"/>
      <c r="BI292" s="250"/>
      <c r="BJ292" s="2"/>
      <c r="BK292" s="250"/>
      <c r="BL292" s="2"/>
      <c r="BM292" s="250"/>
      <c r="BN292" s="2"/>
      <c r="BO292" s="250"/>
      <c r="BP292" s="2"/>
      <c r="BQ292" s="250"/>
      <c r="BR292" s="2"/>
      <c r="BS292" s="250"/>
      <c r="BT292" s="2"/>
      <c r="BU292" s="250"/>
      <c r="BV292" s="2"/>
      <c r="BW292" s="250"/>
      <c r="BX292" s="2"/>
      <c r="BY292" s="250"/>
      <c r="BZ292" s="267"/>
      <c r="CA292" s="238"/>
      <c r="CB292" s="267" t="str">
        <f t="shared" si="84"/>
        <v/>
      </c>
      <c r="CC292" s="238" t="str">
        <f t="shared" si="85"/>
        <v/>
      </c>
      <c r="CD292" s="267"/>
      <c r="CE292" s="238"/>
      <c r="CF292" s="267"/>
      <c r="CG292" s="238"/>
      <c r="CH292" s="2"/>
      <c r="CI292" s="250"/>
      <c r="CJ292" s="267"/>
      <c r="CK292" s="238"/>
      <c r="CL292" s="2"/>
      <c r="CM292" s="250"/>
      <c r="CN292" s="251" t="str">
        <f t="shared" si="86"/>
        <v/>
      </c>
      <c r="CO292" s="252" t="str">
        <f t="shared" si="87"/>
        <v/>
      </c>
      <c r="CP292" s="2"/>
      <c r="CQ292" s="250"/>
      <c r="CR292" s="267"/>
      <c r="CS292" s="238"/>
      <c r="CT292" s="2"/>
      <c r="CU292" s="250"/>
      <c r="CV292" s="2"/>
      <c r="CW292" s="250"/>
      <c r="CX292" s="267"/>
      <c r="CY292" s="238"/>
      <c r="CZ292" s="267"/>
      <c r="DA292" s="238"/>
      <c r="DB292" s="2" t="str">
        <f t="shared" si="82"/>
        <v/>
      </c>
      <c r="DC292" s="250" t="str">
        <f t="shared" si="83"/>
        <v/>
      </c>
      <c r="DD292" s="267"/>
      <c r="DE292" s="238"/>
      <c r="DF292" s="2"/>
      <c r="DG292" s="250"/>
      <c r="DH292" s="2"/>
      <c r="DI292" s="250"/>
      <c r="DJ292" s="348"/>
      <c r="DK292" s="349"/>
      <c r="DL292" s="350"/>
      <c r="DM292" s="351"/>
      <c r="DN292" s="348"/>
      <c r="DO292" s="349"/>
      <c r="DP292" s="251" t="str">
        <f t="shared" si="88"/>
        <v/>
      </c>
      <c r="DQ292" s="252" t="str">
        <f t="shared" si="89"/>
        <v/>
      </c>
      <c r="DR292" s="251" t="str">
        <f t="shared" si="90"/>
        <v/>
      </c>
      <c r="DS292" s="252" t="str">
        <f t="shared" si="91"/>
        <v/>
      </c>
      <c r="DT292" s="251" t="str">
        <f t="shared" si="92"/>
        <v/>
      </c>
      <c r="DU292" s="252" t="str">
        <f t="shared" si="93"/>
        <v/>
      </c>
      <c r="DV292" s="251" t="str">
        <f t="shared" si="94"/>
        <v/>
      </c>
      <c r="DW292" s="252" t="str">
        <f t="shared" si="95"/>
        <v/>
      </c>
      <c r="DX292" s="251" t="str">
        <f t="shared" si="96"/>
        <v/>
      </c>
      <c r="DY292" s="252" t="str">
        <f t="shared" si="97"/>
        <v/>
      </c>
      <c r="DZ292" s="251" t="str">
        <f t="shared" si="98"/>
        <v/>
      </c>
      <c r="EA292" s="252" t="str">
        <f t="shared" si="99"/>
        <v/>
      </c>
      <c r="EB292" s="251" t="str">
        <f t="shared" si="100"/>
        <v/>
      </c>
      <c r="EC292" s="252" t="str">
        <f t="shared" si="101"/>
        <v/>
      </c>
    </row>
    <row r="293" spans="37:133">
      <c r="AK293" s="3">
        <v>0.2</v>
      </c>
      <c r="AL293" s="3">
        <v>0</v>
      </c>
      <c r="AM293" s="224">
        <v>0.2</v>
      </c>
      <c r="AN293" s="224">
        <v>0</v>
      </c>
      <c r="AO293" s="72"/>
      <c r="AR293" s="3">
        <v>0.26249999999999901</v>
      </c>
      <c r="AT293" s="3">
        <v>0.22083333333333399</v>
      </c>
      <c r="AU293" s="3">
        <v>0.2</v>
      </c>
      <c r="AV293" s="72"/>
      <c r="AW293" s="72"/>
      <c r="BH293" s="2"/>
      <c r="BI293" s="250"/>
      <c r="BJ293" s="2"/>
      <c r="BK293" s="250"/>
      <c r="BL293" s="2"/>
      <c r="BM293" s="250"/>
      <c r="BN293" s="2"/>
      <c r="BO293" s="250"/>
      <c r="BP293" s="2"/>
      <c r="BQ293" s="250"/>
      <c r="BR293" s="2"/>
      <c r="BS293" s="250"/>
      <c r="BT293" s="2"/>
      <c r="BU293" s="250"/>
      <c r="BV293" s="2"/>
      <c r="BW293" s="250"/>
      <c r="BX293" s="2"/>
      <c r="BY293" s="250"/>
      <c r="BZ293" s="267"/>
      <c r="CA293" s="238"/>
      <c r="CB293" s="267" t="str">
        <f t="shared" si="84"/>
        <v/>
      </c>
      <c r="CC293" s="238" t="str">
        <f t="shared" si="85"/>
        <v/>
      </c>
      <c r="CD293" s="267"/>
      <c r="CE293" s="238"/>
      <c r="CF293" s="267"/>
      <c r="CG293" s="238"/>
      <c r="CH293" s="2"/>
      <c r="CI293" s="250"/>
      <c r="CJ293" s="267"/>
      <c r="CK293" s="238"/>
      <c r="CL293" s="2"/>
      <c r="CM293" s="250"/>
      <c r="CN293" s="251" t="str">
        <f t="shared" si="86"/>
        <v/>
      </c>
      <c r="CO293" s="252" t="str">
        <f t="shared" si="87"/>
        <v/>
      </c>
      <c r="CP293" s="2"/>
      <c r="CQ293" s="250"/>
      <c r="CR293" s="267"/>
      <c r="CS293" s="238"/>
      <c r="CT293" s="2"/>
      <c r="CU293" s="250"/>
      <c r="CV293" s="2"/>
      <c r="CW293" s="250"/>
      <c r="CX293" s="267"/>
      <c r="CY293" s="238"/>
      <c r="CZ293" s="267"/>
      <c r="DA293" s="238"/>
      <c r="DB293" s="2" t="str">
        <f t="shared" si="82"/>
        <v/>
      </c>
      <c r="DC293" s="250" t="str">
        <f t="shared" si="83"/>
        <v/>
      </c>
      <c r="DD293" s="267"/>
      <c r="DE293" s="238"/>
      <c r="DF293" s="2"/>
      <c r="DG293" s="250"/>
      <c r="DH293" s="2"/>
      <c r="DI293" s="250"/>
      <c r="DJ293" s="348"/>
      <c r="DK293" s="349"/>
      <c r="DL293" s="350"/>
      <c r="DM293" s="351"/>
      <c r="DN293" s="348"/>
      <c r="DO293" s="349"/>
      <c r="DP293" s="251" t="str">
        <f t="shared" si="88"/>
        <v/>
      </c>
      <c r="DQ293" s="252" t="str">
        <f t="shared" si="89"/>
        <v/>
      </c>
      <c r="DR293" s="251" t="str">
        <f t="shared" si="90"/>
        <v/>
      </c>
      <c r="DS293" s="252" t="str">
        <f t="shared" si="91"/>
        <v/>
      </c>
      <c r="DT293" s="251" t="str">
        <f t="shared" si="92"/>
        <v/>
      </c>
      <c r="DU293" s="252" t="str">
        <f t="shared" si="93"/>
        <v/>
      </c>
      <c r="DV293" s="251" t="str">
        <f t="shared" si="94"/>
        <v/>
      </c>
      <c r="DW293" s="252" t="str">
        <f t="shared" si="95"/>
        <v/>
      </c>
      <c r="DX293" s="251" t="str">
        <f t="shared" si="96"/>
        <v/>
      </c>
      <c r="DY293" s="252" t="str">
        <f t="shared" si="97"/>
        <v/>
      </c>
      <c r="DZ293" s="251" t="str">
        <f t="shared" si="98"/>
        <v/>
      </c>
      <c r="EA293" s="252" t="str">
        <f t="shared" si="99"/>
        <v/>
      </c>
      <c r="EB293" s="251" t="str">
        <f t="shared" si="100"/>
        <v/>
      </c>
      <c r="EC293" s="252" t="str">
        <f t="shared" si="101"/>
        <v/>
      </c>
    </row>
    <row r="294" spans="37:133">
      <c r="AK294" s="3">
        <v>0.20069444444444401</v>
      </c>
      <c r="AL294" s="3">
        <v>3.472222222222222E-3</v>
      </c>
      <c r="AM294" s="224">
        <v>0.20069444444444401</v>
      </c>
      <c r="AN294" s="224">
        <v>3.472222222222222E-3</v>
      </c>
      <c r="AO294" s="72"/>
      <c r="AR294" s="3">
        <v>0.26319444444444401</v>
      </c>
      <c r="AT294" s="3">
        <v>0.22152777777777899</v>
      </c>
      <c r="AU294" s="3">
        <v>0.20069444444444401</v>
      </c>
      <c r="AV294" s="72"/>
      <c r="AW294" s="72"/>
      <c r="BH294" s="2"/>
      <c r="BI294" s="250"/>
      <c r="BJ294" s="2"/>
      <c r="BK294" s="250"/>
      <c r="BL294" s="2"/>
      <c r="BM294" s="250"/>
      <c r="BN294" s="2"/>
      <c r="BO294" s="250"/>
      <c r="BP294" s="2"/>
      <c r="BQ294" s="250"/>
      <c r="BR294" s="2"/>
      <c r="BS294" s="250"/>
      <c r="BT294" s="2"/>
      <c r="BU294" s="250"/>
      <c r="BV294" s="2"/>
      <c r="BW294" s="250"/>
      <c r="BX294" s="2"/>
      <c r="BY294" s="250"/>
      <c r="BZ294" s="267"/>
      <c r="CA294" s="238"/>
      <c r="CB294" s="267" t="str">
        <f t="shared" si="84"/>
        <v/>
      </c>
      <c r="CC294" s="238" t="str">
        <f t="shared" si="85"/>
        <v/>
      </c>
      <c r="CD294" s="267"/>
      <c r="CE294" s="238"/>
      <c r="CF294" s="267"/>
      <c r="CG294" s="238"/>
      <c r="CH294" s="2"/>
      <c r="CI294" s="250"/>
      <c r="CJ294" s="267"/>
      <c r="CK294" s="238"/>
      <c r="CL294" s="2"/>
      <c r="CM294" s="250"/>
      <c r="CN294" s="251" t="str">
        <f t="shared" si="86"/>
        <v/>
      </c>
      <c r="CO294" s="252" t="str">
        <f t="shared" si="87"/>
        <v/>
      </c>
      <c r="CP294" s="2"/>
      <c r="CQ294" s="250"/>
      <c r="CR294" s="267"/>
      <c r="CS294" s="238"/>
      <c r="CT294" s="2"/>
      <c r="CU294" s="250"/>
      <c r="CV294" s="2"/>
      <c r="CW294" s="250"/>
      <c r="CX294" s="267"/>
      <c r="CY294" s="238"/>
      <c r="CZ294" s="267"/>
      <c r="DA294" s="238"/>
      <c r="DB294" s="2" t="str">
        <f t="shared" ref="DB294:DB357" si="102">IF(ISBLANK(CZ294),"",CZ294)</f>
        <v/>
      </c>
      <c r="DC294" s="250" t="str">
        <f t="shared" ref="DC294:DC357" si="103">IF(ISBLANK(DA294),"",DA294)</f>
        <v/>
      </c>
      <c r="DD294" s="267"/>
      <c r="DE294" s="238"/>
      <c r="DF294" s="2"/>
      <c r="DG294" s="250"/>
      <c r="DH294" s="2"/>
      <c r="DI294" s="250"/>
      <c r="DJ294" s="348"/>
      <c r="DK294" s="349"/>
      <c r="DL294" s="350"/>
      <c r="DM294" s="351"/>
      <c r="DN294" s="348"/>
      <c r="DO294" s="349"/>
      <c r="DP294" s="251" t="str">
        <f t="shared" si="88"/>
        <v/>
      </c>
      <c r="DQ294" s="252" t="str">
        <f t="shared" si="89"/>
        <v/>
      </c>
      <c r="DR294" s="251" t="str">
        <f t="shared" si="90"/>
        <v/>
      </c>
      <c r="DS294" s="252" t="str">
        <f t="shared" si="91"/>
        <v/>
      </c>
      <c r="DT294" s="251" t="str">
        <f t="shared" si="92"/>
        <v/>
      </c>
      <c r="DU294" s="252" t="str">
        <f t="shared" si="93"/>
        <v/>
      </c>
      <c r="DV294" s="251" t="str">
        <f t="shared" si="94"/>
        <v/>
      </c>
      <c r="DW294" s="252" t="str">
        <f t="shared" si="95"/>
        <v/>
      </c>
      <c r="DX294" s="251" t="str">
        <f t="shared" si="96"/>
        <v/>
      </c>
      <c r="DY294" s="252" t="str">
        <f t="shared" si="97"/>
        <v/>
      </c>
      <c r="DZ294" s="251" t="str">
        <f t="shared" si="98"/>
        <v/>
      </c>
      <c r="EA294" s="252" t="str">
        <f t="shared" si="99"/>
        <v/>
      </c>
      <c r="EB294" s="251" t="str">
        <f t="shared" si="100"/>
        <v/>
      </c>
      <c r="EC294" s="252" t="str">
        <f t="shared" si="101"/>
        <v/>
      </c>
    </row>
    <row r="295" spans="37:133">
      <c r="AK295" s="3">
        <v>0.20138888888888901</v>
      </c>
      <c r="AL295" s="3">
        <v>6.9444444444444397E-3</v>
      </c>
      <c r="AM295" s="224">
        <v>0.20138888888888901</v>
      </c>
      <c r="AN295" s="224">
        <v>6.9444444444444397E-3</v>
      </c>
      <c r="AO295" s="72"/>
      <c r="AR295" s="3">
        <v>0.26388888888888801</v>
      </c>
      <c r="AT295" s="3">
        <v>0.22222222222222299</v>
      </c>
      <c r="AU295" s="3">
        <v>0.20138888888888901</v>
      </c>
      <c r="AV295" s="72"/>
      <c r="AW295" s="72"/>
      <c r="BH295" s="2"/>
      <c r="BI295" s="250"/>
      <c r="BJ295" s="2"/>
      <c r="BK295" s="250"/>
      <c r="BL295" s="2"/>
      <c r="BM295" s="250"/>
      <c r="BN295" s="2"/>
      <c r="BO295" s="250"/>
      <c r="BP295" s="2"/>
      <c r="BQ295" s="250"/>
      <c r="BR295" s="2"/>
      <c r="BS295" s="250"/>
      <c r="BT295" s="2"/>
      <c r="BU295" s="250"/>
      <c r="BV295" s="2"/>
      <c r="BW295" s="250"/>
      <c r="BX295" s="2"/>
      <c r="BY295" s="250"/>
      <c r="BZ295" s="267"/>
      <c r="CA295" s="238"/>
      <c r="CB295" s="267" t="str">
        <f t="shared" si="84"/>
        <v/>
      </c>
      <c r="CC295" s="238" t="str">
        <f t="shared" si="85"/>
        <v/>
      </c>
      <c r="CD295" s="267"/>
      <c r="CE295" s="238"/>
      <c r="CF295" s="267"/>
      <c r="CG295" s="238"/>
      <c r="CH295" s="2"/>
      <c r="CI295" s="250"/>
      <c r="CJ295" s="267"/>
      <c r="CK295" s="238"/>
      <c r="CL295" s="2"/>
      <c r="CM295" s="250"/>
      <c r="CN295" s="251" t="str">
        <f t="shared" si="86"/>
        <v/>
      </c>
      <c r="CO295" s="252" t="str">
        <f t="shared" si="87"/>
        <v/>
      </c>
      <c r="CP295" s="2"/>
      <c r="CQ295" s="250"/>
      <c r="CR295" s="267"/>
      <c r="CS295" s="238"/>
      <c r="CT295" s="2"/>
      <c r="CU295" s="250"/>
      <c r="CV295" s="2"/>
      <c r="CW295" s="250"/>
      <c r="CX295" s="267"/>
      <c r="CY295" s="238"/>
      <c r="CZ295" s="267"/>
      <c r="DA295" s="238"/>
      <c r="DB295" s="2" t="str">
        <f t="shared" si="102"/>
        <v/>
      </c>
      <c r="DC295" s="250" t="str">
        <f t="shared" si="103"/>
        <v/>
      </c>
      <c r="DD295" s="267"/>
      <c r="DE295" s="238"/>
      <c r="DF295" s="2"/>
      <c r="DG295" s="250"/>
      <c r="DH295" s="2"/>
      <c r="DI295" s="250"/>
      <c r="DJ295" s="348"/>
      <c r="DK295" s="349"/>
      <c r="DL295" s="350"/>
      <c r="DM295" s="351"/>
      <c r="DN295" s="348"/>
      <c r="DO295" s="349"/>
      <c r="DP295" s="251" t="str">
        <f t="shared" si="88"/>
        <v/>
      </c>
      <c r="DQ295" s="252" t="str">
        <f t="shared" si="89"/>
        <v/>
      </c>
      <c r="DR295" s="251" t="str">
        <f t="shared" si="90"/>
        <v/>
      </c>
      <c r="DS295" s="252" t="str">
        <f t="shared" si="91"/>
        <v/>
      </c>
      <c r="DT295" s="251" t="str">
        <f t="shared" si="92"/>
        <v/>
      </c>
      <c r="DU295" s="252" t="str">
        <f t="shared" si="93"/>
        <v/>
      </c>
      <c r="DV295" s="251" t="str">
        <f t="shared" si="94"/>
        <v/>
      </c>
      <c r="DW295" s="252" t="str">
        <f t="shared" si="95"/>
        <v/>
      </c>
      <c r="DX295" s="251" t="str">
        <f t="shared" si="96"/>
        <v/>
      </c>
      <c r="DY295" s="252" t="str">
        <f t="shared" si="97"/>
        <v/>
      </c>
      <c r="DZ295" s="251" t="str">
        <f t="shared" si="98"/>
        <v/>
      </c>
      <c r="EA295" s="252" t="str">
        <f t="shared" si="99"/>
        <v/>
      </c>
      <c r="EB295" s="251" t="str">
        <f t="shared" si="100"/>
        <v/>
      </c>
      <c r="EC295" s="252" t="str">
        <f t="shared" si="101"/>
        <v/>
      </c>
    </row>
    <row r="296" spans="37:133">
      <c r="AK296" s="3">
        <v>0.202083333333333</v>
      </c>
      <c r="AL296" s="3">
        <v>1.0416666666666701E-2</v>
      </c>
      <c r="AM296" s="224">
        <v>0.202083333333333</v>
      </c>
      <c r="AN296" s="224">
        <v>1.0416666666666701E-2</v>
      </c>
      <c r="AO296" s="72"/>
      <c r="AR296" s="3">
        <v>0.264583333333333</v>
      </c>
      <c r="AT296" s="3">
        <v>0.22291666666666801</v>
      </c>
      <c r="AU296" s="3">
        <v>0.202083333333333</v>
      </c>
      <c r="AV296" s="72"/>
      <c r="AW296" s="72"/>
      <c r="BH296" s="2"/>
      <c r="BI296" s="250"/>
      <c r="BJ296" s="2"/>
      <c r="BK296" s="250"/>
      <c r="BL296" s="2"/>
      <c r="BM296" s="250"/>
      <c r="BN296" s="2"/>
      <c r="BO296" s="250"/>
      <c r="BP296" s="2"/>
      <c r="BQ296" s="250"/>
      <c r="BR296" s="2"/>
      <c r="BS296" s="250"/>
      <c r="BT296" s="2"/>
      <c r="BU296" s="250"/>
      <c r="BV296" s="2"/>
      <c r="BW296" s="250"/>
      <c r="BX296" s="2"/>
      <c r="BY296" s="250"/>
      <c r="BZ296" s="267"/>
      <c r="CA296" s="238"/>
      <c r="CB296" s="267" t="str">
        <f t="shared" si="84"/>
        <v/>
      </c>
      <c r="CC296" s="238" t="str">
        <f t="shared" si="85"/>
        <v/>
      </c>
      <c r="CD296" s="267"/>
      <c r="CE296" s="238"/>
      <c r="CF296" s="267"/>
      <c r="CG296" s="238"/>
      <c r="CH296" s="2"/>
      <c r="CI296" s="250"/>
      <c r="CJ296" s="267"/>
      <c r="CK296" s="238"/>
      <c r="CL296" s="2"/>
      <c r="CM296" s="250"/>
      <c r="CN296" s="251" t="str">
        <f t="shared" si="86"/>
        <v/>
      </c>
      <c r="CO296" s="252" t="str">
        <f t="shared" si="87"/>
        <v/>
      </c>
      <c r="CP296" s="2"/>
      <c r="CQ296" s="250"/>
      <c r="CR296" s="267"/>
      <c r="CS296" s="238"/>
      <c r="CT296" s="2"/>
      <c r="CU296" s="250"/>
      <c r="CV296" s="2"/>
      <c r="CW296" s="250"/>
      <c r="CX296" s="267"/>
      <c r="CY296" s="238"/>
      <c r="CZ296" s="267"/>
      <c r="DA296" s="238"/>
      <c r="DB296" s="2" t="str">
        <f t="shared" si="102"/>
        <v/>
      </c>
      <c r="DC296" s="250" t="str">
        <f t="shared" si="103"/>
        <v/>
      </c>
      <c r="DD296" s="267"/>
      <c r="DE296" s="238"/>
      <c r="DF296" s="2"/>
      <c r="DG296" s="250"/>
      <c r="DH296" s="2"/>
      <c r="DI296" s="250"/>
      <c r="DJ296" s="348"/>
      <c r="DK296" s="349"/>
      <c r="DL296" s="350"/>
      <c r="DM296" s="351"/>
      <c r="DN296" s="348"/>
      <c r="DO296" s="349"/>
      <c r="DP296" s="251" t="str">
        <f t="shared" si="88"/>
        <v/>
      </c>
      <c r="DQ296" s="252" t="str">
        <f t="shared" si="89"/>
        <v/>
      </c>
      <c r="DR296" s="251" t="str">
        <f t="shared" si="90"/>
        <v/>
      </c>
      <c r="DS296" s="252" t="str">
        <f t="shared" si="91"/>
        <v/>
      </c>
      <c r="DT296" s="251" t="str">
        <f t="shared" si="92"/>
        <v/>
      </c>
      <c r="DU296" s="252" t="str">
        <f t="shared" si="93"/>
        <v/>
      </c>
      <c r="DV296" s="251" t="str">
        <f t="shared" si="94"/>
        <v/>
      </c>
      <c r="DW296" s="252" t="str">
        <f t="shared" si="95"/>
        <v/>
      </c>
      <c r="DX296" s="251" t="str">
        <f t="shared" si="96"/>
        <v/>
      </c>
      <c r="DY296" s="252" t="str">
        <f t="shared" si="97"/>
        <v/>
      </c>
      <c r="DZ296" s="251" t="str">
        <f t="shared" si="98"/>
        <v/>
      </c>
      <c r="EA296" s="252" t="str">
        <f t="shared" si="99"/>
        <v/>
      </c>
      <c r="EB296" s="251" t="str">
        <f t="shared" si="100"/>
        <v/>
      </c>
      <c r="EC296" s="252" t="str">
        <f t="shared" si="101"/>
        <v/>
      </c>
    </row>
    <row r="297" spans="37:133">
      <c r="AK297" s="3">
        <v>0.202777777777778</v>
      </c>
      <c r="AL297" s="3">
        <v>1.38888888888889E-2</v>
      </c>
      <c r="AM297" s="224">
        <v>0.202777777777778</v>
      </c>
      <c r="AN297" s="224">
        <v>1.38888888888889E-2</v>
      </c>
      <c r="AO297" s="72"/>
      <c r="AR297" s="3">
        <v>0.265277777777777</v>
      </c>
      <c r="AT297" s="3">
        <v>0.22361111111111201</v>
      </c>
      <c r="AU297" s="3">
        <v>0.202777777777778</v>
      </c>
      <c r="AV297" s="72"/>
      <c r="AW297" s="72"/>
      <c r="BH297" s="2"/>
      <c r="BI297" s="250"/>
      <c r="BJ297" s="2"/>
      <c r="BK297" s="250"/>
      <c r="BL297" s="2"/>
      <c r="BM297" s="250"/>
      <c r="BN297" s="2"/>
      <c r="BO297" s="250"/>
      <c r="BP297" s="2"/>
      <c r="BQ297" s="250"/>
      <c r="BR297" s="2"/>
      <c r="BS297" s="250"/>
      <c r="BT297" s="2"/>
      <c r="BU297" s="250"/>
      <c r="BV297" s="2"/>
      <c r="BW297" s="250"/>
      <c r="BX297" s="2"/>
      <c r="BY297" s="250"/>
      <c r="BZ297" s="267"/>
      <c r="CA297" s="238"/>
      <c r="CB297" s="267" t="str">
        <f t="shared" si="84"/>
        <v/>
      </c>
      <c r="CC297" s="238" t="str">
        <f t="shared" si="85"/>
        <v/>
      </c>
      <c r="CD297" s="267"/>
      <c r="CE297" s="238"/>
      <c r="CF297" s="267"/>
      <c r="CG297" s="238"/>
      <c r="CH297" s="2"/>
      <c r="CI297" s="250"/>
      <c r="CJ297" s="267"/>
      <c r="CK297" s="238"/>
      <c r="CL297" s="2"/>
      <c r="CM297" s="250"/>
      <c r="CN297" s="251" t="str">
        <f t="shared" si="86"/>
        <v/>
      </c>
      <c r="CO297" s="252" t="str">
        <f t="shared" si="87"/>
        <v/>
      </c>
      <c r="CP297" s="2"/>
      <c r="CQ297" s="250"/>
      <c r="CR297" s="267"/>
      <c r="CS297" s="238"/>
      <c r="CT297" s="2"/>
      <c r="CU297" s="250"/>
      <c r="CV297" s="2"/>
      <c r="CW297" s="250"/>
      <c r="CX297" s="267"/>
      <c r="CY297" s="238"/>
      <c r="CZ297" s="267"/>
      <c r="DA297" s="238"/>
      <c r="DB297" s="2" t="str">
        <f t="shared" si="102"/>
        <v/>
      </c>
      <c r="DC297" s="250" t="str">
        <f t="shared" si="103"/>
        <v/>
      </c>
      <c r="DD297" s="267"/>
      <c r="DE297" s="238"/>
      <c r="DF297" s="2"/>
      <c r="DG297" s="250"/>
      <c r="DH297" s="2"/>
      <c r="DI297" s="250"/>
      <c r="DJ297" s="348"/>
      <c r="DK297" s="349"/>
      <c r="DL297" s="350"/>
      <c r="DM297" s="351"/>
      <c r="DN297" s="348"/>
      <c r="DO297" s="349"/>
      <c r="DP297" s="251" t="str">
        <f t="shared" si="88"/>
        <v/>
      </c>
      <c r="DQ297" s="252" t="str">
        <f t="shared" si="89"/>
        <v/>
      </c>
      <c r="DR297" s="251" t="str">
        <f t="shared" si="90"/>
        <v/>
      </c>
      <c r="DS297" s="252" t="str">
        <f t="shared" si="91"/>
        <v/>
      </c>
      <c r="DT297" s="251" t="str">
        <f t="shared" si="92"/>
        <v/>
      </c>
      <c r="DU297" s="252" t="str">
        <f t="shared" si="93"/>
        <v/>
      </c>
      <c r="DV297" s="251" t="str">
        <f t="shared" si="94"/>
        <v/>
      </c>
      <c r="DW297" s="252" t="str">
        <f t="shared" si="95"/>
        <v/>
      </c>
      <c r="DX297" s="251" t="str">
        <f t="shared" si="96"/>
        <v/>
      </c>
      <c r="DY297" s="252" t="str">
        <f t="shared" si="97"/>
        <v/>
      </c>
      <c r="DZ297" s="251" t="str">
        <f t="shared" si="98"/>
        <v/>
      </c>
      <c r="EA297" s="252" t="str">
        <f t="shared" si="99"/>
        <v/>
      </c>
      <c r="EB297" s="251" t="str">
        <f t="shared" si="100"/>
        <v/>
      </c>
      <c r="EC297" s="252" t="str">
        <f t="shared" si="101"/>
        <v/>
      </c>
    </row>
    <row r="298" spans="37:133">
      <c r="AK298" s="3">
        <v>0.203472222222222</v>
      </c>
      <c r="AL298" s="3">
        <v>1.7361111111111101E-2</v>
      </c>
      <c r="AM298" s="224">
        <v>0.203472222222222</v>
      </c>
      <c r="AN298" s="224">
        <v>1.7361111111111101E-2</v>
      </c>
      <c r="AO298" s="72"/>
      <c r="AR298" s="3">
        <v>0.265972222222221</v>
      </c>
      <c r="AT298" s="3">
        <v>0.22430555555555701</v>
      </c>
      <c r="AU298" s="3">
        <v>0.203472222222222</v>
      </c>
      <c r="AV298" s="72"/>
      <c r="AW298" s="72"/>
      <c r="BH298" s="2"/>
      <c r="BI298" s="250"/>
      <c r="BJ298" s="2"/>
      <c r="BK298" s="250"/>
      <c r="BL298" s="2"/>
      <c r="BM298" s="250"/>
      <c r="BN298" s="2"/>
      <c r="BO298" s="250"/>
      <c r="BP298" s="2"/>
      <c r="BQ298" s="250"/>
      <c r="BR298" s="2"/>
      <c r="BS298" s="250"/>
      <c r="BT298" s="2"/>
      <c r="BU298" s="250"/>
      <c r="BV298" s="2"/>
      <c r="BW298" s="250"/>
      <c r="BX298" s="2"/>
      <c r="BY298" s="250"/>
      <c r="BZ298" s="267"/>
      <c r="CA298" s="238"/>
      <c r="CB298" s="267" t="str">
        <f t="shared" si="84"/>
        <v/>
      </c>
      <c r="CC298" s="238" t="str">
        <f t="shared" si="85"/>
        <v/>
      </c>
      <c r="CD298" s="267"/>
      <c r="CE298" s="238"/>
      <c r="CF298" s="267"/>
      <c r="CG298" s="238"/>
      <c r="CH298" s="2"/>
      <c r="CI298" s="250"/>
      <c r="CJ298" s="267"/>
      <c r="CK298" s="238"/>
      <c r="CL298" s="2"/>
      <c r="CM298" s="250"/>
      <c r="CN298" s="251" t="str">
        <f t="shared" si="86"/>
        <v/>
      </c>
      <c r="CO298" s="252" t="str">
        <f t="shared" si="87"/>
        <v/>
      </c>
      <c r="CP298" s="2"/>
      <c r="CQ298" s="250"/>
      <c r="CR298" s="267"/>
      <c r="CS298" s="238"/>
      <c r="CT298" s="2"/>
      <c r="CU298" s="250"/>
      <c r="CV298" s="2"/>
      <c r="CW298" s="250"/>
      <c r="CX298" s="267"/>
      <c r="CY298" s="238"/>
      <c r="CZ298" s="267"/>
      <c r="DA298" s="238"/>
      <c r="DB298" s="2" t="str">
        <f t="shared" si="102"/>
        <v/>
      </c>
      <c r="DC298" s="250" t="str">
        <f t="shared" si="103"/>
        <v/>
      </c>
      <c r="DD298" s="267"/>
      <c r="DE298" s="238"/>
      <c r="DF298" s="2"/>
      <c r="DG298" s="250"/>
      <c r="DH298" s="2"/>
      <c r="DI298" s="250"/>
      <c r="DJ298" s="348"/>
      <c r="DK298" s="349"/>
      <c r="DL298" s="350"/>
      <c r="DM298" s="351"/>
      <c r="DN298" s="348"/>
      <c r="DO298" s="349"/>
      <c r="DP298" s="251" t="str">
        <f t="shared" si="88"/>
        <v/>
      </c>
      <c r="DQ298" s="252" t="str">
        <f t="shared" si="89"/>
        <v/>
      </c>
      <c r="DR298" s="251" t="str">
        <f t="shared" si="90"/>
        <v/>
      </c>
      <c r="DS298" s="252" t="str">
        <f t="shared" si="91"/>
        <v/>
      </c>
      <c r="DT298" s="251" t="str">
        <f t="shared" si="92"/>
        <v/>
      </c>
      <c r="DU298" s="252" t="str">
        <f t="shared" si="93"/>
        <v/>
      </c>
      <c r="DV298" s="251" t="str">
        <f t="shared" si="94"/>
        <v/>
      </c>
      <c r="DW298" s="252" t="str">
        <f t="shared" si="95"/>
        <v/>
      </c>
      <c r="DX298" s="251" t="str">
        <f t="shared" si="96"/>
        <v/>
      </c>
      <c r="DY298" s="252" t="str">
        <f t="shared" si="97"/>
        <v/>
      </c>
      <c r="DZ298" s="251" t="str">
        <f t="shared" si="98"/>
        <v/>
      </c>
      <c r="EA298" s="252" t="str">
        <f t="shared" si="99"/>
        <v/>
      </c>
      <c r="EB298" s="251" t="str">
        <f t="shared" si="100"/>
        <v/>
      </c>
      <c r="EC298" s="252" t="str">
        <f t="shared" si="101"/>
        <v/>
      </c>
    </row>
    <row r="299" spans="37:133">
      <c r="AK299" s="3">
        <v>0.204166666666667</v>
      </c>
      <c r="AL299" s="3">
        <v>2.0833333333333301E-2</v>
      </c>
      <c r="AM299" s="224">
        <v>0.204166666666667</v>
      </c>
      <c r="AN299" s="224">
        <v>2.0833333333333301E-2</v>
      </c>
      <c r="AO299" s="72"/>
      <c r="AR299" s="3">
        <v>0.266666666666666</v>
      </c>
      <c r="AT299" s="3">
        <v>0.225000000000001</v>
      </c>
      <c r="AU299" s="3">
        <v>0.204166666666667</v>
      </c>
      <c r="AV299" s="72"/>
      <c r="AW299" s="72"/>
      <c r="BH299" s="2"/>
      <c r="BI299" s="250"/>
      <c r="BJ299" s="2"/>
      <c r="BK299" s="250"/>
      <c r="BL299" s="2"/>
      <c r="BM299" s="250"/>
      <c r="BN299" s="2"/>
      <c r="BO299" s="250"/>
      <c r="BP299" s="2"/>
      <c r="BQ299" s="250"/>
      <c r="BR299" s="2"/>
      <c r="BS299" s="250"/>
      <c r="BT299" s="2"/>
      <c r="BU299" s="250"/>
      <c r="BV299" s="2"/>
      <c r="BW299" s="250"/>
      <c r="BX299" s="2"/>
      <c r="BY299" s="250"/>
      <c r="BZ299" s="267"/>
      <c r="CA299" s="238"/>
      <c r="CB299" s="267" t="str">
        <f t="shared" si="84"/>
        <v/>
      </c>
      <c r="CC299" s="238" t="str">
        <f t="shared" si="85"/>
        <v/>
      </c>
      <c r="CD299" s="267"/>
      <c r="CE299" s="238"/>
      <c r="CF299" s="267"/>
      <c r="CG299" s="238"/>
      <c r="CH299" s="2"/>
      <c r="CI299" s="250"/>
      <c r="CJ299" s="267"/>
      <c r="CK299" s="238"/>
      <c r="CL299" s="2"/>
      <c r="CM299" s="250"/>
      <c r="CN299" s="251" t="str">
        <f t="shared" si="86"/>
        <v/>
      </c>
      <c r="CO299" s="252" t="str">
        <f t="shared" si="87"/>
        <v/>
      </c>
      <c r="CP299" s="2"/>
      <c r="CQ299" s="250"/>
      <c r="CR299" s="267"/>
      <c r="CS299" s="238"/>
      <c r="CT299" s="2"/>
      <c r="CU299" s="250"/>
      <c r="CV299" s="2"/>
      <c r="CW299" s="250"/>
      <c r="CX299" s="267"/>
      <c r="CY299" s="238"/>
      <c r="CZ299" s="267"/>
      <c r="DA299" s="238"/>
      <c r="DB299" s="2" t="str">
        <f t="shared" si="102"/>
        <v/>
      </c>
      <c r="DC299" s="250" t="str">
        <f t="shared" si="103"/>
        <v/>
      </c>
      <c r="DD299" s="267"/>
      <c r="DE299" s="238"/>
      <c r="DF299" s="2"/>
      <c r="DG299" s="250"/>
      <c r="DH299" s="2"/>
      <c r="DI299" s="250"/>
      <c r="DJ299" s="348"/>
      <c r="DK299" s="349"/>
      <c r="DL299" s="350"/>
      <c r="DM299" s="351"/>
      <c r="DN299" s="348"/>
      <c r="DO299" s="349"/>
      <c r="DP299" s="251" t="str">
        <f t="shared" si="88"/>
        <v/>
      </c>
      <c r="DQ299" s="252" t="str">
        <f t="shared" si="89"/>
        <v/>
      </c>
      <c r="DR299" s="251" t="str">
        <f t="shared" si="90"/>
        <v/>
      </c>
      <c r="DS299" s="252" t="str">
        <f t="shared" si="91"/>
        <v/>
      </c>
      <c r="DT299" s="251" t="str">
        <f t="shared" si="92"/>
        <v/>
      </c>
      <c r="DU299" s="252" t="str">
        <f t="shared" si="93"/>
        <v/>
      </c>
      <c r="DV299" s="251" t="str">
        <f t="shared" si="94"/>
        <v/>
      </c>
      <c r="DW299" s="252" t="str">
        <f t="shared" si="95"/>
        <v/>
      </c>
      <c r="DX299" s="251" t="str">
        <f t="shared" si="96"/>
        <v/>
      </c>
      <c r="DY299" s="252" t="str">
        <f t="shared" si="97"/>
        <v/>
      </c>
      <c r="DZ299" s="251" t="str">
        <f t="shared" si="98"/>
        <v/>
      </c>
      <c r="EA299" s="252" t="str">
        <f t="shared" si="99"/>
        <v/>
      </c>
      <c r="EB299" s="251" t="str">
        <f t="shared" si="100"/>
        <v/>
      </c>
      <c r="EC299" s="252" t="str">
        <f t="shared" si="101"/>
        <v/>
      </c>
    </row>
    <row r="300" spans="37:133">
      <c r="AK300" s="3">
        <v>0.20486111111111099</v>
      </c>
      <c r="AL300" s="3">
        <v>2.4305555555555601E-2</v>
      </c>
      <c r="AM300" s="224">
        <v>0.20486111111111099</v>
      </c>
      <c r="AN300" s="224">
        <v>2.4305555555555601E-2</v>
      </c>
      <c r="AO300" s="72"/>
      <c r="AR300" s="3">
        <v>0.26736111111110999</v>
      </c>
      <c r="AT300" s="3">
        <v>0.225694444444445</v>
      </c>
      <c r="AU300" s="3">
        <v>0.20486111111111099</v>
      </c>
      <c r="AV300" s="72"/>
      <c r="AW300" s="72"/>
      <c r="BH300" s="2"/>
      <c r="BI300" s="250"/>
      <c r="BJ300" s="2"/>
      <c r="BK300" s="250"/>
      <c r="BL300" s="2"/>
      <c r="BM300" s="250"/>
      <c r="BN300" s="2"/>
      <c r="BO300" s="250"/>
      <c r="BP300" s="2"/>
      <c r="BQ300" s="250"/>
      <c r="BR300" s="2"/>
      <c r="BS300" s="250"/>
      <c r="BT300" s="2"/>
      <c r="BU300" s="250"/>
      <c r="BV300" s="2"/>
      <c r="BW300" s="250"/>
      <c r="BX300" s="2"/>
      <c r="BY300" s="250"/>
      <c r="BZ300" s="267"/>
      <c r="CA300" s="238"/>
      <c r="CB300" s="267" t="str">
        <f t="shared" si="84"/>
        <v/>
      </c>
      <c r="CC300" s="238" t="str">
        <f t="shared" si="85"/>
        <v/>
      </c>
      <c r="CD300" s="267"/>
      <c r="CE300" s="238"/>
      <c r="CF300" s="267"/>
      <c r="CG300" s="238"/>
      <c r="CH300" s="2"/>
      <c r="CI300" s="250"/>
      <c r="CJ300" s="267"/>
      <c r="CK300" s="238"/>
      <c r="CL300" s="2"/>
      <c r="CM300" s="250"/>
      <c r="CN300" s="251" t="str">
        <f t="shared" si="86"/>
        <v/>
      </c>
      <c r="CO300" s="252" t="str">
        <f t="shared" si="87"/>
        <v/>
      </c>
      <c r="CP300" s="2"/>
      <c r="CQ300" s="250"/>
      <c r="CR300" s="267"/>
      <c r="CS300" s="238"/>
      <c r="CT300" s="2"/>
      <c r="CU300" s="250"/>
      <c r="CV300" s="2"/>
      <c r="CW300" s="250"/>
      <c r="CX300" s="267"/>
      <c r="CY300" s="238"/>
      <c r="CZ300" s="267"/>
      <c r="DA300" s="238"/>
      <c r="DB300" s="2" t="str">
        <f t="shared" si="102"/>
        <v/>
      </c>
      <c r="DC300" s="250" t="str">
        <f t="shared" si="103"/>
        <v/>
      </c>
      <c r="DD300" s="267"/>
      <c r="DE300" s="238"/>
      <c r="DF300" s="2"/>
      <c r="DG300" s="250"/>
      <c r="DH300" s="2"/>
      <c r="DI300" s="250"/>
      <c r="DJ300" s="348"/>
      <c r="DK300" s="349"/>
      <c r="DL300" s="350"/>
      <c r="DM300" s="351"/>
      <c r="DN300" s="348"/>
      <c r="DO300" s="349"/>
      <c r="DP300" s="251" t="str">
        <f t="shared" si="88"/>
        <v/>
      </c>
      <c r="DQ300" s="252" t="str">
        <f t="shared" si="89"/>
        <v/>
      </c>
      <c r="DR300" s="251" t="str">
        <f t="shared" si="90"/>
        <v/>
      </c>
      <c r="DS300" s="252" t="str">
        <f t="shared" si="91"/>
        <v/>
      </c>
      <c r="DT300" s="251" t="str">
        <f t="shared" si="92"/>
        <v/>
      </c>
      <c r="DU300" s="252" t="str">
        <f t="shared" si="93"/>
        <v/>
      </c>
      <c r="DV300" s="251" t="str">
        <f t="shared" si="94"/>
        <v/>
      </c>
      <c r="DW300" s="252" t="str">
        <f t="shared" si="95"/>
        <v/>
      </c>
      <c r="DX300" s="251" t="str">
        <f t="shared" si="96"/>
        <v/>
      </c>
      <c r="DY300" s="252" t="str">
        <f t="shared" si="97"/>
        <v/>
      </c>
      <c r="DZ300" s="251" t="str">
        <f t="shared" si="98"/>
        <v/>
      </c>
      <c r="EA300" s="252" t="str">
        <f t="shared" si="99"/>
        <v/>
      </c>
      <c r="EB300" s="251" t="str">
        <f t="shared" si="100"/>
        <v/>
      </c>
      <c r="EC300" s="252" t="str">
        <f t="shared" si="101"/>
        <v/>
      </c>
    </row>
    <row r="301" spans="37:133">
      <c r="AK301" s="3">
        <v>0.20555555555555599</v>
      </c>
      <c r="AL301" s="3">
        <v>2.7777777777777801E-2</v>
      </c>
      <c r="AM301" s="224">
        <v>0.20555555555555599</v>
      </c>
      <c r="AN301" s="224">
        <v>2.7777777777777801E-2</v>
      </c>
      <c r="AO301" s="72"/>
      <c r="AR301" s="3">
        <v>0.26805555555555499</v>
      </c>
      <c r="AT301" s="3">
        <v>0.22638888888889</v>
      </c>
      <c r="AU301" s="3">
        <v>0.20555555555555599</v>
      </c>
      <c r="AV301" s="72"/>
      <c r="AW301" s="72"/>
      <c r="BH301" s="2"/>
      <c r="BI301" s="250"/>
      <c r="BJ301" s="2"/>
      <c r="BK301" s="250"/>
      <c r="BL301" s="2"/>
      <c r="BM301" s="250"/>
      <c r="BN301" s="2"/>
      <c r="BO301" s="250"/>
      <c r="BP301" s="2"/>
      <c r="BQ301" s="250"/>
      <c r="BR301" s="2"/>
      <c r="BS301" s="250"/>
      <c r="BT301" s="2"/>
      <c r="BU301" s="250"/>
      <c r="BV301" s="2"/>
      <c r="BW301" s="250"/>
      <c r="BX301" s="2"/>
      <c r="BY301" s="250"/>
      <c r="BZ301" s="267"/>
      <c r="CA301" s="238"/>
      <c r="CB301" s="267" t="str">
        <f t="shared" si="84"/>
        <v/>
      </c>
      <c r="CC301" s="238" t="str">
        <f t="shared" si="85"/>
        <v/>
      </c>
      <c r="CD301" s="267"/>
      <c r="CE301" s="238"/>
      <c r="CF301" s="267"/>
      <c r="CG301" s="238"/>
      <c r="CH301" s="2"/>
      <c r="CI301" s="250"/>
      <c r="CJ301" s="267"/>
      <c r="CK301" s="238"/>
      <c r="CL301" s="2"/>
      <c r="CM301" s="250"/>
      <c r="CN301" s="251" t="str">
        <f t="shared" si="86"/>
        <v/>
      </c>
      <c r="CO301" s="252" t="str">
        <f t="shared" si="87"/>
        <v/>
      </c>
      <c r="CP301" s="2"/>
      <c r="CQ301" s="250"/>
      <c r="CR301" s="267"/>
      <c r="CS301" s="238"/>
      <c r="CT301" s="2"/>
      <c r="CU301" s="250"/>
      <c r="CV301" s="2"/>
      <c r="CW301" s="250"/>
      <c r="CX301" s="267"/>
      <c r="CY301" s="238"/>
      <c r="CZ301" s="267"/>
      <c r="DA301" s="238"/>
      <c r="DB301" s="2" t="str">
        <f t="shared" si="102"/>
        <v/>
      </c>
      <c r="DC301" s="250" t="str">
        <f t="shared" si="103"/>
        <v/>
      </c>
      <c r="DD301" s="267"/>
      <c r="DE301" s="238"/>
      <c r="DF301" s="2"/>
      <c r="DG301" s="250"/>
      <c r="DH301" s="2"/>
      <c r="DI301" s="250"/>
      <c r="DJ301" s="348"/>
      <c r="DK301" s="349"/>
      <c r="DL301" s="350"/>
      <c r="DM301" s="351"/>
      <c r="DN301" s="348"/>
      <c r="DO301" s="349"/>
      <c r="DP301" s="251" t="str">
        <f t="shared" si="88"/>
        <v/>
      </c>
      <c r="DQ301" s="252" t="str">
        <f t="shared" si="89"/>
        <v/>
      </c>
      <c r="DR301" s="251" t="str">
        <f t="shared" si="90"/>
        <v/>
      </c>
      <c r="DS301" s="252" t="str">
        <f t="shared" si="91"/>
        <v/>
      </c>
      <c r="DT301" s="251" t="str">
        <f t="shared" si="92"/>
        <v/>
      </c>
      <c r="DU301" s="252" t="str">
        <f t="shared" si="93"/>
        <v/>
      </c>
      <c r="DV301" s="251" t="str">
        <f t="shared" si="94"/>
        <v/>
      </c>
      <c r="DW301" s="252" t="str">
        <f t="shared" si="95"/>
        <v/>
      </c>
      <c r="DX301" s="251" t="str">
        <f t="shared" si="96"/>
        <v/>
      </c>
      <c r="DY301" s="252" t="str">
        <f t="shared" si="97"/>
        <v/>
      </c>
      <c r="DZ301" s="251" t="str">
        <f t="shared" si="98"/>
        <v/>
      </c>
      <c r="EA301" s="252" t="str">
        <f t="shared" si="99"/>
        <v/>
      </c>
      <c r="EB301" s="251" t="str">
        <f t="shared" si="100"/>
        <v/>
      </c>
      <c r="EC301" s="252" t="str">
        <f t="shared" si="101"/>
        <v/>
      </c>
    </row>
    <row r="302" spans="37:133">
      <c r="AK302" s="3">
        <v>0.20624999999999999</v>
      </c>
      <c r="AL302" s="3">
        <v>3.125E-2</v>
      </c>
      <c r="AM302" s="224">
        <v>0.20624999999999999</v>
      </c>
      <c r="AN302" s="224">
        <v>3.125E-2</v>
      </c>
      <c r="AO302" s="72"/>
      <c r="AR302" s="3">
        <v>0.26874999999999899</v>
      </c>
      <c r="AT302" s="3">
        <v>0.227083333333334</v>
      </c>
      <c r="AU302" s="3">
        <v>0.20624999999999999</v>
      </c>
      <c r="AV302" s="72"/>
      <c r="AW302" s="72"/>
      <c r="BH302" s="2"/>
      <c r="BI302" s="250"/>
      <c r="BJ302" s="2"/>
      <c r="BK302" s="250"/>
      <c r="BL302" s="2"/>
      <c r="BM302" s="250"/>
      <c r="BN302" s="2"/>
      <c r="BO302" s="250"/>
      <c r="BP302" s="2"/>
      <c r="BQ302" s="250"/>
      <c r="BR302" s="2"/>
      <c r="BS302" s="250"/>
      <c r="BT302" s="2"/>
      <c r="BU302" s="250"/>
      <c r="BV302" s="2"/>
      <c r="BW302" s="250"/>
      <c r="BX302" s="2"/>
      <c r="BY302" s="250"/>
      <c r="BZ302" s="267"/>
      <c r="CA302" s="238"/>
      <c r="CB302" s="267" t="str">
        <f t="shared" si="84"/>
        <v/>
      </c>
      <c r="CC302" s="238" t="str">
        <f t="shared" si="85"/>
        <v/>
      </c>
      <c r="CD302" s="267"/>
      <c r="CE302" s="238"/>
      <c r="CF302" s="267"/>
      <c r="CG302" s="238"/>
      <c r="CH302" s="2"/>
      <c r="CI302" s="250"/>
      <c r="CJ302" s="267"/>
      <c r="CK302" s="238"/>
      <c r="CL302" s="2"/>
      <c r="CM302" s="250"/>
      <c r="CN302" s="251" t="str">
        <f t="shared" si="86"/>
        <v/>
      </c>
      <c r="CO302" s="252" t="str">
        <f t="shared" si="87"/>
        <v/>
      </c>
      <c r="CP302" s="2"/>
      <c r="CQ302" s="250"/>
      <c r="CR302" s="267"/>
      <c r="CS302" s="238"/>
      <c r="CT302" s="2"/>
      <c r="CU302" s="250"/>
      <c r="CV302" s="2"/>
      <c r="CW302" s="250"/>
      <c r="CX302" s="267"/>
      <c r="CY302" s="238"/>
      <c r="CZ302" s="267"/>
      <c r="DA302" s="238"/>
      <c r="DB302" s="2" t="str">
        <f t="shared" si="102"/>
        <v/>
      </c>
      <c r="DC302" s="250" t="str">
        <f t="shared" si="103"/>
        <v/>
      </c>
      <c r="DD302" s="267"/>
      <c r="DE302" s="238"/>
      <c r="DF302" s="2"/>
      <c r="DG302" s="250"/>
      <c r="DH302" s="2"/>
      <c r="DI302" s="250"/>
      <c r="DJ302" s="348"/>
      <c r="DK302" s="349"/>
      <c r="DL302" s="350"/>
      <c r="DM302" s="351"/>
      <c r="DN302" s="348"/>
      <c r="DO302" s="349"/>
      <c r="DP302" s="251" t="str">
        <f t="shared" si="88"/>
        <v/>
      </c>
      <c r="DQ302" s="252" t="str">
        <f t="shared" si="89"/>
        <v/>
      </c>
      <c r="DR302" s="251" t="str">
        <f t="shared" si="90"/>
        <v/>
      </c>
      <c r="DS302" s="252" t="str">
        <f t="shared" si="91"/>
        <v/>
      </c>
      <c r="DT302" s="251" t="str">
        <f t="shared" si="92"/>
        <v/>
      </c>
      <c r="DU302" s="252" t="str">
        <f t="shared" si="93"/>
        <v/>
      </c>
      <c r="DV302" s="251" t="str">
        <f t="shared" si="94"/>
        <v/>
      </c>
      <c r="DW302" s="252" t="str">
        <f t="shared" si="95"/>
        <v/>
      </c>
      <c r="DX302" s="251" t="str">
        <f t="shared" si="96"/>
        <v/>
      </c>
      <c r="DY302" s="252" t="str">
        <f t="shared" si="97"/>
        <v/>
      </c>
      <c r="DZ302" s="251" t="str">
        <f t="shared" si="98"/>
        <v/>
      </c>
      <c r="EA302" s="252" t="str">
        <f t="shared" si="99"/>
        <v/>
      </c>
      <c r="EB302" s="251" t="str">
        <f t="shared" si="100"/>
        <v/>
      </c>
      <c r="EC302" s="252" t="str">
        <f t="shared" si="101"/>
        <v/>
      </c>
    </row>
    <row r="303" spans="37:133">
      <c r="AK303" s="3">
        <v>0.20694444444444399</v>
      </c>
      <c r="AL303" s="3">
        <v>3.4722222222222203E-2</v>
      </c>
      <c r="AM303" s="224">
        <v>0.20694444444444399</v>
      </c>
      <c r="AN303" s="224">
        <v>3.4722222222222203E-2</v>
      </c>
      <c r="AO303" s="72"/>
      <c r="AR303" s="3">
        <v>0.26944444444444399</v>
      </c>
      <c r="AT303" s="3">
        <v>0.22777777777777899</v>
      </c>
      <c r="AU303" s="3">
        <v>0.20694444444444399</v>
      </c>
      <c r="AV303" s="72"/>
      <c r="AW303" s="72"/>
      <c r="BH303" s="2"/>
      <c r="BI303" s="250"/>
      <c r="BJ303" s="2"/>
      <c r="BK303" s="250"/>
      <c r="BL303" s="2"/>
      <c r="BM303" s="250"/>
      <c r="BN303" s="2"/>
      <c r="BO303" s="250"/>
      <c r="BP303" s="2"/>
      <c r="BQ303" s="250"/>
      <c r="BR303" s="2"/>
      <c r="BS303" s="250"/>
      <c r="BT303" s="2"/>
      <c r="BU303" s="250"/>
      <c r="BV303" s="2"/>
      <c r="BW303" s="250"/>
      <c r="BX303" s="2"/>
      <c r="BY303" s="250"/>
      <c r="BZ303" s="267"/>
      <c r="CA303" s="238"/>
      <c r="CB303" s="267" t="str">
        <f t="shared" si="84"/>
        <v/>
      </c>
      <c r="CC303" s="238" t="str">
        <f t="shared" si="85"/>
        <v/>
      </c>
      <c r="CD303" s="267"/>
      <c r="CE303" s="238"/>
      <c r="CF303" s="267"/>
      <c r="CG303" s="238"/>
      <c r="CH303" s="2"/>
      <c r="CI303" s="250"/>
      <c r="CJ303" s="267"/>
      <c r="CK303" s="238"/>
      <c r="CL303" s="2"/>
      <c r="CM303" s="250"/>
      <c r="CN303" s="251" t="str">
        <f t="shared" si="86"/>
        <v/>
      </c>
      <c r="CO303" s="252" t="str">
        <f t="shared" si="87"/>
        <v/>
      </c>
      <c r="CP303" s="2"/>
      <c r="CQ303" s="250"/>
      <c r="CR303" s="267"/>
      <c r="CS303" s="238"/>
      <c r="CT303" s="2"/>
      <c r="CU303" s="250"/>
      <c r="CV303" s="2"/>
      <c r="CW303" s="250"/>
      <c r="CX303" s="267"/>
      <c r="CY303" s="238"/>
      <c r="CZ303" s="267"/>
      <c r="DA303" s="238"/>
      <c r="DB303" s="2" t="str">
        <f t="shared" si="102"/>
        <v/>
      </c>
      <c r="DC303" s="250" t="str">
        <f t="shared" si="103"/>
        <v/>
      </c>
      <c r="DD303" s="267"/>
      <c r="DE303" s="238"/>
      <c r="DF303" s="2"/>
      <c r="DG303" s="250"/>
      <c r="DH303" s="2"/>
      <c r="DI303" s="250"/>
      <c r="DJ303" s="348"/>
      <c r="DK303" s="349"/>
      <c r="DL303" s="350"/>
      <c r="DM303" s="351"/>
      <c r="DN303" s="348"/>
      <c r="DO303" s="349"/>
      <c r="DP303" s="251" t="str">
        <f t="shared" si="88"/>
        <v/>
      </c>
      <c r="DQ303" s="252" t="str">
        <f t="shared" si="89"/>
        <v/>
      </c>
      <c r="DR303" s="251" t="str">
        <f t="shared" si="90"/>
        <v/>
      </c>
      <c r="DS303" s="252" t="str">
        <f t="shared" si="91"/>
        <v/>
      </c>
      <c r="DT303" s="251" t="str">
        <f t="shared" si="92"/>
        <v/>
      </c>
      <c r="DU303" s="252" t="str">
        <f t="shared" si="93"/>
        <v/>
      </c>
      <c r="DV303" s="251" t="str">
        <f t="shared" si="94"/>
        <v/>
      </c>
      <c r="DW303" s="252" t="str">
        <f t="shared" si="95"/>
        <v/>
      </c>
      <c r="DX303" s="251" t="str">
        <f t="shared" si="96"/>
        <v/>
      </c>
      <c r="DY303" s="252" t="str">
        <f t="shared" si="97"/>
        <v/>
      </c>
      <c r="DZ303" s="251" t="str">
        <f t="shared" si="98"/>
        <v/>
      </c>
      <c r="EA303" s="252" t="str">
        <f t="shared" si="99"/>
        <v/>
      </c>
      <c r="EB303" s="251" t="str">
        <f t="shared" si="100"/>
        <v/>
      </c>
      <c r="EC303" s="252" t="str">
        <f t="shared" si="101"/>
        <v/>
      </c>
    </row>
    <row r="304" spans="37:133">
      <c r="AK304" s="3">
        <v>0.20763888888888901</v>
      </c>
      <c r="AL304" s="3">
        <v>3.8194444444444399E-2</v>
      </c>
      <c r="AM304" s="224">
        <v>0.20763888888888901</v>
      </c>
      <c r="AN304" s="224">
        <v>3.8194444444444399E-2</v>
      </c>
      <c r="AO304" s="72"/>
      <c r="AR304" s="3">
        <v>0.27013888888888798</v>
      </c>
      <c r="AT304" s="3">
        <v>0.22847222222222299</v>
      </c>
      <c r="AU304" s="3">
        <v>0.20763888888888901</v>
      </c>
      <c r="AV304" s="72"/>
      <c r="AW304" s="72"/>
      <c r="BH304" s="2"/>
      <c r="BI304" s="250"/>
      <c r="BJ304" s="2"/>
      <c r="BK304" s="250"/>
      <c r="BL304" s="2"/>
      <c r="BM304" s="250"/>
      <c r="BN304" s="2"/>
      <c r="BO304" s="250"/>
      <c r="BP304" s="2"/>
      <c r="BQ304" s="250"/>
      <c r="BR304" s="2"/>
      <c r="BS304" s="250"/>
      <c r="BT304" s="2"/>
      <c r="BU304" s="250"/>
      <c r="BV304" s="2"/>
      <c r="BW304" s="250"/>
      <c r="BX304" s="2"/>
      <c r="BY304" s="250"/>
      <c r="BZ304" s="267"/>
      <c r="CA304" s="238"/>
      <c r="CB304" s="267" t="str">
        <f t="shared" si="84"/>
        <v/>
      </c>
      <c r="CC304" s="238" t="str">
        <f t="shared" si="85"/>
        <v/>
      </c>
      <c r="CD304" s="267"/>
      <c r="CE304" s="238"/>
      <c r="CF304" s="267"/>
      <c r="CG304" s="238"/>
      <c r="CH304" s="2"/>
      <c r="CI304" s="250"/>
      <c r="CJ304" s="267"/>
      <c r="CK304" s="238"/>
      <c r="CL304" s="2"/>
      <c r="CM304" s="250"/>
      <c r="CN304" s="251" t="str">
        <f t="shared" si="86"/>
        <v/>
      </c>
      <c r="CO304" s="252" t="str">
        <f t="shared" si="87"/>
        <v/>
      </c>
      <c r="CP304" s="2"/>
      <c r="CQ304" s="250"/>
      <c r="CR304" s="267"/>
      <c r="CS304" s="238"/>
      <c r="CT304" s="2"/>
      <c r="CU304" s="250"/>
      <c r="CV304" s="2"/>
      <c r="CW304" s="250"/>
      <c r="CX304" s="267"/>
      <c r="CY304" s="238"/>
      <c r="CZ304" s="267"/>
      <c r="DA304" s="238"/>
      <c r="DB304" s="2" t="str">
        <f t="shared" si="102"/>
        <v/>
      </c>
      <c r="DC304" s="250" t="str">
        <f t="shared" si="103"/>
        <v/>
      </c>
      <c r="DD304" s="267"/>
      <c r="DE304" s="238"/>
      <c r="DF304" s="2"/>
      <c r="DG304" s="250"/>
      <c r="DH304" s="2"/>
      <c r="DI304" s="250"/>
      <c r="DJ304" s="348"/>
      <c r="DK304" s="349"/>
      <c r="DL304" s="350"/>
      <c r="DM304" s="351"/>
      <c r="DN304" s="348"/>
      <c r="DO304" s="349"/>
      <c r="DP304" s="251" t="str">
        <f t="shared" si="88"/>
        <v/>
      </c>
      <c r="DQ304" s="252" t="str">
        <f t="shared" si="89"/>
        <v/>
      </c>
      <c r="DR304" s="251" t="str">
        <f t="shared" si="90"/>
        <v/>
      </c>
      <c r="DS304" s="252" t="str">
        <f t="shared" si="91"/>
        <v/>
      </c>
      <c r="DT304" s="251" t="str">
        <f t="shared" si="92"/>
        <v/>
      </c>
      <c r="DU304" s="252" t="str">
        <f t="shared" si="93"/>
        <v/>
      </c>
      <c r="DV304" s="251" t="str">
        <f t="shared" si="94"/>
        <v/>
      </c>
      <c r="DW304" s="252" t="str">
        <f t="shared" si="95"/>
        <v/>
      </c>
      <c r="DX304" s="251" t="str">
        <f t="shared" si="96"/>
        <v/>
      </c>
      <c r="DY304" s="252" t="str">
        <f t="shared" si="97"/>
        <v/>
      </c>
      <c r="DZ304" s="251" t="str">
        <f t="shared" si="98"/>
        <v/>
      </c>
      <c r="EA304" s="252" t="str">
        <f t="shared" si="99"/>
        <v/>
      </c>
      <c r="EB304" s="251" t="str">
        <f t="shared" si="100"/>
        <v/>
      </c>
      <c r="EC304" s="252" t="str">
        <f t="shared" si="101"/>
        <v/>
      </c>
    </row>
    <row r="305" spans="37:133">
      <c r="AK305" s="3">
        <v>0.20833333333333301</v>
      </c>
      <c r="AL305" s="3">
        <v>4.1666666666666699E-2</v>
      </c>
      <c r="AM305" s="224">
        <v>0.20833333333333301</v>
      </c>
      <c r="AN305" s="224">
        <v>4.1666666666666699E-2</v>
      </c>
      <c r="AO305" s="72"/>
      <c r="AR305" s="3">
        <v>0.27083333333333298</v>
      </c>
      <c r="AT305" s="3">
        <v>0.22916666666666799</v>
      </c>
      <c r="AU305" s="3">
        <v>0.20833333333333301</v>
      </c>
      <c r="AV305" s="72"/>
      <c r="AW305" s="72"/>
      <c r="BH305" s="2"/>
      <c r="BI305" s="250"/>
      <c r="BJ305" s="2"/>
      <c r="BK305" s="250"/>
      <c r="BL305" s="2"/>
      <c r="BM305" s="250"/>
      <c r="BN305" s="2"/>
      <c r="BO305" s="250"/>
      <c r="BP305" s="2"/>
      <c r="BQ305" s="250"/>
      <c r="BR305" s="2"/>
      <c r="BS305" s="250"/>
      <c r="BT305" s="2"/>
      <c r="BU305" s="250"/>
      <c r="BV305" s="2"/>
      <c r="BW305" s="250"/>
      <c r="BX305" s="2"/>
      <c r="BY305" s="250"/>
      <c r="BZ305" s="267"/>
      <c r="CA305" s="238"/>
      <c r="CB305" s="267" t="str">
        <f t="shared" si="84"/>
        <v/>
      </c>
      <c r="CC305" s="238" t="str">
        <f t="shared" si="85"/>
        <v/>
      </c>
      <c r="CD305" s="267"/>
      <c r="CE305" s="238"/>
      <c r="CF305" s="267"/>
      <c r="CG305" s="238"/>
      <c r="CH305" s="2"/>
      <c r="CI305" s="250"/>
      <c r="CJ305" s="267"/>
      <c r="CK305" s="238"/>
      <c r="CL305" s="2"/>
      <c r="CM305" s="250"/>
      <c r="CN305" s="251" t="str">
        <f t="shared" si="86"/>
        <v/>
      </c>
      <c r="CO305" s="252" t="str">
        <f t="shared" si="87"/>
        <v/>
      </c>
      <c r="CP305" s="2"/>
      <c r="CQ305" s="250"/>
      <c r="CR305" s="267"/>
      <c r="CS305" s="238"/>
      <c r="CT305" s="2"/>
      <c r="CU305" s="250"/>
      <c r="CV305" s="2"/>
      <c r="CW305" s="250"/>
      <c r="CX305" s="267"/>
      <c r="CY305" s="238"/>
      <c r="CZ305" s="267"/>
      <c r="DA305" s="238"/>
      <c r="DB305" s="2" t="str">
        <f t="shared" si="102"/>
        <v/>
      </c>
      <c r="DC305" s="250" t="str">
        <f t="shared" si="103"/>
        <v/>
      </c>
      <c r="DD305" s="267"/>
      <c r="DE305" s="238"/>
      <c r="DF305" s="2"/>
      <c r="DG305" s="250"/>
      <c r="DH305" s="2"/>
      <c r="DI305" s="250"/>
      <c r="DJ305" s="348"/>
      <c r="DK305" s="349"/>
      <c r="DL305" s="350"/>
      <c r="DM305" s="351"/>
      <c r="DN305" s="348"/>
      <c r="DO305" s="349"/>
      <c r="DP305" s="251" t="str">
        <f t="shared" si="88"/>
        <v/>
      </c>
      <c r="DQ305" s="252" t="str">
        <f t="shared" si="89"/>
        <v/>
      </c>
      <c r="DR305" s="251" t="str">
        <f t="shared" si="90"/>
        <v/>
      </c>
      <c r="DS305" s="252" t="str">
        <f t="shared" si="91"/>
        <v/>
      </c>
      <c r="DT305" s="251" t="str">
        <f t="shared" si="92"/>
        <v/>
      </c>
      <c r="DU305" s="252" t="str">
        <f t="shared" si="93"/>
        <v/>
      </c>
      <c r="DV305" s="251" t="str">
        <f t="shared" si="94"/>
        <v/>
      </c>
      <c r="DW305" s="252" t="str">
        <f t="shared" si="95"/>
        <v/>
      </c>
      <c r="DX305" s="251" t="str">
        <f t="shared" si="96"/>
        <v/>
      </c>
      <c r="DY305" s="252" t="str">
        <f t="shared" si="97"/>
        <v/>
      </c>
      <c r="DZ305" s="251" t="str">
        <f t="shared" si="98"/>
        <v/>
      </c>
      <c r="EA305" s="252" t="str">
        <f t="shared" si="99"/>
        <v/>
      </c>
      <c r="EB305" s="251" t="str">
        <f t="shared" si="100"/>
        <v/>
      </c>
      <c r="EC305" s="252" t="str">
        <f t="shared" si="101"/>
        <v/>
      </c>
    </row>
    <row r="306" spans="37:133">
      <c r="AK306" s="3">
        <v>0.20902777777777801</v>
      </c>
      <c r="AM306" s="224">
        <v>0.20902777777777801</v>
      </c>
      <c r="AO306" s="72"/>
      <c r="AR306" s="3">
        <v>0.27152777777777698</v>
      </c>
      <c r="AT306" s="3">
        <v>0.22986111111111199</v>
      </c>
      <c r="AU306" s="3">
        <v>0.20902777777777801</v>
      </c>
      <c r="AV306" s="72"/>
      <c r="AW306" s="72"/>
      <c r="BH306" s="2"/>
      <c r="BI306" s="250"/>
      <c r="BJ306" s="2"/>
      <c r="BK306" s="250"/>
      <c r="BL306" s="2"/>
      <c r="BM306" s="250"/>
      <c r="BN306" s="2"/>
      <c r="BO306" s="250"/>
      <c r="BP306" s="2"/>
      <c r="BQ306" s="250"/>
      <c r="BR306" s="2"/>
      <c r="BS306" s="250"/>
      <c r="BT306" s="2"/>
      <c r="BU306" s="250"/>
      <c r="BV306" s="2"/>
      <c r="BW306" s="250"/>
      <c r="BX306" s="2"/>
      <c r="BY306" s="250"/>
      <c r="BZ306" s="267"/>
      <c r="CA306" s="238"/>
      <c r="CB306" s="267" t="str">
        <f t="shared" si="84"/>
        <v/>
      </c>
      <c r="CC306" s="238" t="str">
        <f t="shared" si="85"/>
        <v/>
      </c>
      <c r="CD306" s="267"/>
      <c r="CE306" s="238"/>
      <c r="CF306" s="267"/>
      <c r="CG306" s="238"/>
      <c r="CH306" s="2"/>
      <c r="CI306" s="250"/>
      <c r="CJ306" s="267"/>
      <c r="CK306" s="238"/>
      <c r="CL306" s="2"/>
      <c r="CM306" s="250"/>
      <c r="CN306" s="251" t="str">
        <f t="shared" si="86"/>
        <v/>
      </c>
      <c r="CO306" s="252" t="str">
        <f t="shared" si="87"/>
        <v/>
      </c>
      <c r="CP306" s="2"/>
      <c r="CQ306" s="250"/>
      <c r="CR306" s="267"/>
      <c r="CS306" s="238"/>
      <c r="CT306" s="2"/>
      <c r="CU306" s="250"/>
      <c r="CV306" s="2"/>
      <c r="CW306" s="250"/>
      <c r="CX306" s="267"/>
      <c r="CY306" s="238"/>
      <c r="CZ306" s="267"/>
      <c r="DA306" s="238"/>
      <c r="DB306" s="2" t="str">
        <f t="shared" si="102"/>
        <v/>
      </c>
      <c r="DC306" s="250" t="str">
        <f t="shared" si="103"/>
        <v/>
      </c>
      <c r="DD306" s="267"/>
      <c r="DE306" s="238"/>
      <c r="DF306" s="2"/>
      <c r="DG306" s="250"/>
      <c r="DH306" s="2"/>
      <c r="DI306" s="250"/>
      <c r="DJ306" s="348"/>
      <c r="DK306" s="349"/>
      <c r="DL306" s="350"/>
      <c r="DM306" s="351"/>
      <c r="DN306" s="348"/>
      <c r="DO306" s="349"/>
      <c r="DP306" s="251" t="str">
        <f t="shared" si="88"/>
        <v/>
      </c>
      <c r="DQ306" s="252" t="str">
        <f t="shared" si="89"/>
        <v/>
      </c>
      <c r="DR306" s="251" t="str">
        <f t="shared" si="90"/>
        <v/>
      </c>
      <c r="DS306" s="252" t="str">
        <f t="shared" si="91"/>
        <v/>
      </c>
      <c r="DT306" s="251" t="str">
        <f t="shared" si="92"/>
        <v/>
      </c>
      <c r="DU306" s="252" t="str">
        <f t="shared" si="93"/>
        <v/>
      </c>
      <c r="DV306" s="251" t="str">
        <f t="shared" si="94"/>
        <v/>
      </c>
      <c r="DW306" s="252" t="str">
        <f t="shared" si="95"/>
        <v/>
      </c>
      <c r="DX306" s="251" t="str">
        <f t="shared" si="96"/>
        <v/>
      </c>
      <c r="DY306" s="252" t="str">
        <f t="shared" si="97"/>
        <v/>
      </c>
      <c r="DZ306" s="251" t="str">
        <f t="shared" si="98"/>
        <v/>
      </c>
      <c r="EA306" s="252" t="str">
        <f t="shared" si="99"/>
        <v/>
      </c>
      <c r="EB306" s="251" t="str">
        <f t="shared" si="100"/>
        <v/>
      </c>
      <c r="EC306" s="252" t="str">
        <f t="shared" si="101"/>
        <v/>
      </c>
    </row>
    <row r="307" spans="37:133">
      <c r="AK307" s="3">
        <v>0.209722222222222</v>
      </c>
      <c r="AM307" s="224">
        <v>0.209722222222222</v>
      </c>
      <c r="AO307" s="72"/>
      <c r="AR307" s="3">
        <v>0.27222222222222098</v>
      </c>
      <c r="AT307" s="3">
        <v>0.23055555555555701</v>
      </c>
      <c r="AU307" s="3">
        <v>0.209722222222222</v>
      </c>
      <c r="AV307" s="72"/>
      <c r="AW307" s="72"/>
      <c r="BH307" s="2"/>
      <c r="BI307" s="250"/>
      <c r="BJ307" s="2"/>
      <c r="BK307" s="250"/>
      <c r="BL307" s="2"/>
      <c r="BM307" s="250"/>
      <c r="BN307" s="2"/>
      <c r="BO307" s="250"/>
      <c r="BP307" s="2"/>
      <c r="BQ307" s="250"/>
      <c r="BR307" s="2"/>
      <c r="BS307" s="250"/>
      <c r="BT307" s="2"/>
      <c r="BU307" s="250"/>
      <c r="BV307" s="2"/>
      <c r="BW307" s="250"/>
      <c r="BX307" s="2"/>
      <c r="BY307" s="250"/>
      <c r="BZ307" s="267"/>
      <c r="CA307" s="238"/>
      <c r="CB307" s="267" t="str">
        <f t="shared" si="84"/>
        <v/>
      </c>
      <c r="CC307" s="238" t="str">
        <f t="shared" si="85"/>
        <v/>
      </c>
      <c r="CD307" s="267"/>
      <c r="CE307" s="238"/>
      <c r="CF307" s="267"/>
      <c r="CG307" s="238"/>
      <c r="CH307" s="2"/>
      <c r="CI307" s="250"/>
      <c r="CJ307" s="267"/>
      <c r="CK307" s="238"/>
      <c r="CL307" s="2"/>
      <c r="CM307" s="250"/>
      <c r="CN307" s="251" t="str">
        <f t="shared" si="86"/>
        <v/>
      </c>
      <c r="CO307" s="252" t="str">
        <f t="shared" si="87"/>
        <v/>
      </c>
      <c r="CP307" s="2"/>
      <c r="CQ307" s="250"/>
      <c r="CR307" s="267"/>
      <c r="CS307" s="238"/>
      <c r="CT307" s="2"/>
      <c r="CU307" s="250"/>
      <c r="CV307" s="2"/>
      <c r="CW307" s="250"/>
      <c r="CX307" s="267"/>
      <c r="CY307" s="238"/>
      <c r="CZ307" s="267"/>
      <c r="DA307" s="238"/>
      <c r="DB307" s="2" t="str">
        <f t="shared" si="102"/>
        <v/>
      </c>
      <c r="DC307" s="250" t="str">
        <f t="shared" si="103"/>
        <v/>
      </c>
      <c r="DD307" s="267"/>
      <c r="DE307" s="238"/>
      <c r="DF307" s="2"/>
      <c r="DG307" s="250"/>
      <c r="DH307" s="2"/>
      <c r="DI307" s="250"/>
      <c r="DJ307" s="348"/>
      <c r="DK307" s="349"/>
      <c r="DL307" s="350"/>
      <c r="DM307" s="351"/>
      <c r="DN307" s="348"/>
      <c r="DO307" s="349"/>
      <c r="DP307" s="251" t="str">
        <f t="shared" si="88"/>
        <v/>
      </c>
      <c r="DQ307" s="252" t="str">
        <f t="shared" si="89"/>
        <v/>
      </c>
      <c r="DR307" s="251" t="str">
        <f t="shared" si="90"/>
        <v/>
      </c>
      <c r="DS307" s="252" t="str">
        <f t="shared" si="91"/>
        <v/>
      </c>
      <c r="DT307" s="251" t="str">
        <f t="shared" si="92"/>
        <v/>
      </c>
      <c r="DU307" s="252" t="str">
        <f t="shared" si="93"/>
        <v/>
      </c>
      <c r="DV307" s="251" t="str">
        <f t="shared" si="94"/>
        <v/>
      </c>
      <c r="DW307" s="252" t="str">
        <f t="shared" si="95"/>
        <v/>
      </c>
      <c r="DX307" s="251" t="str">
        <f t="shared" si="96"/>
        <v/>
      </c>
      <c r="DY307" s="252" t="str">
        <f t="shared" si="97"/>
        <v/>
      </c>
      <c r="DZ307" s="251" t="str">
        <f t="shared" si="98"/>
        <v/>
      </c>
      <c r="EA307" s="252" t="str">
        <f t="shared" si="99"/>
        <v/>
      </c>
      <c r="EB307" s="251" t="str">
        <f t="shared" si="100"/>
        <v/>
      </c>
      <c r="EC307" s="252" t="str">
        <f t="shared" si="101"/>
        <v/>
      </c>
    </row>
    <row r="308" spans="37:133">
      <c r="AK308" s="3">
        <v>0.210416666666667</v>
      </c>
      <c r="AM308" s="224">
        <v>0.210416666666667</v>
      </c>
      <c r="AO308" s="72"/>
      <c r="AR308" s="3">
        <v>0.27291666666666597</v>
      </c>
      <c r="AT308" s="3">
        <v>0.23125000000000101</v>
      </c>
      <c r="AU308" s="3">
        <v>0.210416666666667</v>
      </c>
      <c r="AV308" s="72"/>
      <c r="AW308" s="72"/>
      <c r="BH308" s="2"/>
      <c r="BI308" s="250"/>
      <c r="BJ308" s="2"/>
      <c r="BK308" s="250"/>
      <c r="BL308" s="2"/>
      <c r="BM308" s="250"/>
      <c r="BN308" s="2"/>
      <c r="BO308" s="250"/>
      <c r="BP308" s="2"/>
      <c r="BQ308" s="250"/>
      <c r="BR308" s="2"/>
      <c r="BS308" s="250"/>
      <c r="BT308" s="2"/>
      <c r="BU308" s="250"/>
      <c r="BV308" s="2"/>
      <c r="BW308" s="250"/>
      <c r="BX308" s="2"/>
      <c r="BY308" s="250"/>
      <c r="BZ308" s="267"/>
      <c r="CA308" s="238"/>
      <c r="CB308" s="267" t="str">
        <f t="shared" si="84"/>
        <v/>
      </c>
      <c r="CC308" s="238" t="str">
        <f t="shared" si="85"/>
        <v/>
      </c>
      <c r="CD308" s="267"/>
      <c r="CE308" s="238"/>
      <c r="CF308" s="267"/>
      <c r="CG308" s="238"/>
      <c r="CH308" s="2"/>
      <c r="CI308" s="250"/>
      <c r="CJ308" s="267"/>
      <c r="CK308" s="238"/>
      <c r="CL308" s="2"/>
      <c r="CM308" s="250"/>
      <c r="CN308" s="251" t="str">
        <f t="shared" si="86"/>
        <v/>
      </c>
      <c r="CO308" s="252" t="str">
        <f t="shared" si="87"/>
        <v/>
      </c>
      <c r="CP308" s="2"/>
      <c r="CQ308" s="250"/>
      <c r="CR308" s="267"/>
      <c r="CS308" s="238"/>
      <c r="CT308" s="2"/>
      <c r="CU308" s="250"/>
      <c r="CV308" s="2"/>
      <c r="CW308" s="250"/>
      <c r="CX308" s="267"/>
      <c r="CY308" s="238"/>
      <c r="CZ308" s="267"/>
      <c r="DA308" s="238"/>
      <c r="DB308" s="2" t="str">
        <f t="shared" si="102"/>
        <v/>
      </c>
      <c r="DC308" s="250" t="str">
        <f t="shared" si="103"/>
        <v/>
      </c>
      <c r="DD308" s="267"/>
      <c r="DE308" s="238"/>
      <c r="DF308" s="2"/>
      <c r="DG308" s="250"/>
      <c r="DH308" s="2"/>
      <c r="DI308" s="250"/>
      <c r="DJ308" s="348"/>
      <c r="DK308" s="349"/>
      <c r="DL308" s="350"/>
      <c r="DM308" s="351"/>
      <c r="DN308" s="348"/>
      <c r="DO308" s="349"/>
      <c r="DP308" s="251" t="str">
        <f t="shared" si="88"/>
        <v/>
      </c>
      <c r="DQ308" s="252" t="str">
        <f t="shared" si="89"/>
        <v/>
      </c>
      <c r="DR308" s="251" t="str">
        <f t="shared" si="90"/>
        <v/>
      </c>
      <c r="DS308" s="252" t="str">
        <f t="shared" si="91"/>
        <v/>
      </c>
      <c r="DT308" s="251" t="str">
        <f t="shared" si="92"/>
        <v/>
      </c>
      <c r="DU308" s="252" t="str">
        <f t="shared" si="93"/>
        <v/>
      </c>
      <c r="DV308" s="251" t="str">
        <f t="shared" si="94"/>
        <v/>
      </c>
      <c r="DW308" s="252" t="str">
        <f t="shared" si="95"/>
        <v/>
      </c>
      <c r="DX308" s="251" t="str">
        <f t="shared" si="96"/>
        <v/>
      </c>
      <c r="DY308" s="252" t="str">
        <f t="shared" si="97"/>
        <v/>
      </c>
      <c r="DZ308" s="251" t="str">
        <f t="shared" si="98"/>
        <v/>
      </c>
      <c r="EA308" s="252" t="str">
        <f t="shared" si="99"/>
        <v/>
      </c>
      <c r="EB308" s="251" t="str">
        <f t="shared" si="100"/>
        <v/>
      </c>
      <c r="EC308" s="252" t="str">
        <f t="shared" si="101"/>
        <v/>
      </c>
    </row>
    <row r="309" spans="37:133">
      <c r="AK309" s="3">
        <v>0.211111111111111</v>
      </c>
      <c r="AM309" s="224">
        <v>0.211111111111111</v>
      </c>
      <c r="AO309" s="72"/>
      <c r="AR309" s="3">
        <v>0.27361111111110997</v>
      </c>
      <c r="AT309" s="3">
        <v>0.23194444444444501</v>
      </c>
      <c r="AU309" s="3">
        <v>0.211111111111111</v>
      </c>
      <c r="AV309" s="72"/>
      <c r="AW309" s="72"/>
      <c r="BH309" s="2"/>
      <c r="BI309" s="250"/>
      <c r="BJ309" s="2"/>
      <c r="BK309" s="250"/>
      <c r="BL309" s="2"/>
      <c r="BM309" s="250"/>
      <c r="BN309" s="2"/>
      <c r="BO309" s="250"/>
      <c r="BP309" s="2"/>
      <c r="BQ309" s="250"/>
      <c r="BR309" s="2"/>
      <c r="BS309" s="250"/>
      <c r="BT309" s="2"/>
      <c r="BU309" s="250"/>
      <c r="BV309" s="2"/>
      <c r="BW309" s="250"/>
      <c r="BX309" s="2"/>
      <c r="BY309" s="250"/>
      <c r="BZ309" s="267"/>
      <c r="CA309" s="238"/>
      <c r="CB309" s="267" t="str">
        <f t="shared" si="84"/>
        <v/>
      </c>
      <c r="CC309" s="238" t="str">
        <f t="shared" si="85"/>
        <v/>
      </c>
      <c r="CD309" s="267"/>
      <c r="CE309" s="238"/>
      <c r="CF309" s="267"/>
      <c r="CG309" s="238"/>
      <c r="CH309" s="2"/>
      <c r="CI309" s="250"/>
      <c r="CJ309" s="267"/>
      <c r="CK309" s="238"/>
      <c r="CL309" s="2"/>
      <c r="CM309" s="250"/>
      <c r="CN309" s="251" t="str">
        <f t="shared" si="86"/>
        <v/>
      </c>
      <c r="CO309" s="252" t="str">
        <f t="shared" si="87"/>
        <v/>
      </c>
      <c r="CP309" s="2"/>
      <c r="CQ309" s="250"/>
      <c r="CR309" s="267"/>
      <c r="CS309" s="238"/>
      <c r="CT309" s="2"/>
      <c r="CU309" s="250"/>
      <c r="CV309" s="2"/>
      <c r="CW309" s="250"/>
      <c r="CX309" s="267"/>
      <c r="CY309" s="238"/>
      <c r="CZ309" s="267"/>
      <c r="DA309" s="238"/>
      <c r="DB309" s="2" t="str">
        <f t="shared" si="102"/>
        <v/>
      </c>
      <c r="DC309" s="250" t="str">
        <f t="shared" si="103"/>
        <v/>
      </c>
      <c r="DD309" s="267"/>
      <c r="DE309" s="238"/>
      <c r="DF309" s="2"/>
      <c r="DG309" s="250"/>
      <c r="DH309" s="2"/>
      <c r="DI309" s="250"/>
      <c r="DJ309" s="348"/>
      <c r="DK309" s="349"/>
      <c r="DL309" s="350"/>
      <c r="DM309" s="351"/>
      <c r="DN309" s="348"/>
      <c r="DO309" s="349"/>
      <c r="DP309" s="251" t="str">
        <f t="shared" si="88"/>
        <v/>
      </c>
      <c r="DQ309" s="252" t="str">
        <f t="shared" si="89"/>
        <v/>
      </c>
      <c r="DR309" s="251" t="str">
        <f t="shared" si="90"/>
        <v/>
      </c>
      <c r="DS309" s="252" t="str">
        <f t="shared" si="91"/>
        <v/>
      </c>
      <c r="DT309" s="251" t="str">
        <f t="shared" si="92"/>
        <v/>
      </c>
      <c r="DU309" s="252" t="str">
        <f t="shared" si="93"/>
        <v/>
      </c>
      <c r="DV309" s="251" t="str">
        <f t="shared" si="94"/>
        <v/>
      </c>
      <c r="DW309" s="252" t="str">
        <f t="shared" si="95"/>
        <v/>
      </c>
      <c r="DX309" s="251" t="str">
        <f t="shared" si="96"/>
        <v/>
      </c>
      <c r="DY309" s="252" t="str">
        <f t="shared" si="97"/>
        <v/>
      </c>
      <c r="DZ309" s="251" t="str">
        <f t="shared" si="98"/>
        <v/>
      </c>
      <c r="EA309" s="252" t="str">
        <f t="shared" si="99"/>
        <v/>
      </c>
      <c r="EB309" s="251" t="str">
        <f t="shared" si="100"/>
        <v/>
      </c>
      <c r="EC309" s="252" t="str">
        <f t="shared" si="101"/>
        <v/>
      </c>
    </row>
    <row r="310" spans="37:133">
      <c r="AK310" s="3">
        <v>0.211805555555556</v>
      </c>
      <c r="AM310" s="224">
        <v>0.211805555555556</v>
      </c>
      <c r="AO310" s="72"/>
      <c r="AR310" s="3">
        <v>0.27430555555555503</v>
      </c>
      <c r="AT310" s="3">
        <v>0.23263888888889001</v>
      </c>
      <c r="AU310" s="3">
        <v>0.211805555555556</v>
      </c>
      <c r="AV310" s="72"/>
      <c r="AW310" s="72"/>
      <c r="BH310" s="2"/>
      <c r="BI310" s="250"/>
      <c r="BJ310" s="2"/>
      <c r="BK310" s="250"/>
      <c r="BL310" s="2"/>
      <c r="BM310" s="250"/>
      <c r="BN310" s="2"/>
      <c r="BO310" s="250"/>
      <c r="BP310" s="2"/>
      <c r="BQ310" s="250"/>
      <c r="BR310" s="2"/>
      <c r="BS310" s="250"/>
      <c r="BT310" s="2"/>
      <c r="BU310" s="250"/>
      <c r="BV310" s="2"/>
      <c r="BW310" s="250"/>
      <c r="BX310" s="2"/>
      <c r="BY310" s="250"/>
      <c r="BZ310" s="267"/>
      <c r="CA310" s="238"/>
      <c r="CB310" s="267" t="str">
        <f t="shared" si="84"/>
        <v/>
      </c>
      <c r="CC310" s="238" t="str">
        <f t="shared" si="85"/>
        <v/>
      </c>
      <c r="CD310" s="267"/>
      <c r="CE310" s="238"/>
      <c r="CF310" s="267"/>
      <c r="CG310" s="238"/>
      <c r="CH310" s="2"/>
      <c r="CI310" s="250"/>
      <c r="CJ310" s="267"/>
      <c r="CK310" s="238"/>
      <c r="CL310" s="2"/>
      <c r="CM310" s="250"/>
      <c r="CN310" s="251" t="str">
        <f t="shared" si="86"/>
        <v/>
      </c>
      <c r="CO310" s="252" t="str">
        <f t="shared" si="87"/>
        <v/>
      </c>
      <c r="CP310" s="2"/>
      <c r="CQ310" s="250"/>
      <c r="CR310" s="267"/>
      <c r="CS310" s="238"/>
      <c r="CT310" s="2"/>
      <c r="CU310" s="250"/>
      <c r="CV310" s="2"/>
      <c r="CW310" s="250"/>
      <c r="CX310" s="267"/>
      <c r="CY310" s="238"/>
      <c r="CZ310" s="267"/>
      <c r="DA310" s="238"/>
      <c r="DB310" s="2" t="str">
        <f t="shared" si="102"/>
        <v/>
      </c>
      <c r="DC310" s="250" t="str">
        <f t="shared" si="103"/>
        <v/>
      </c>
      <c r="DD310" s="267"/>
      <c r="DE310" s="238"/>
      <c r="DF310" s="2"/>
      <c r="DG310" s="250"/>
      <c r="DH310" s="2"/>
      <c r="DI310" s="250"/>
      <c r="DJ310" s="348"/>
      <c r="DK310" s="349"/>
      <c r="DL310" s="350"/>
      <c r="DM310" s="351"/>
      <c r="DN310" s="348"/>
      <c r="DO310" s="349"/>
      <c r="DP310" s="251" t="str">
        <f t="shared" si="88"/>
        <v/>
      </c>
      <c r="DQ310" s="252" t="str">
        <f t="shared" si="89"/>
        <v/>
      </c>
      <c r="DR310" s="251" t="str">
        <f t="shared" si="90"/>
        <v/>
      </c>
      <c r="DS310" s="252" t="str">
        <f t="shared" si="91"/>
        <v/>
      </c>
      <c r="DT310" s="251" t="str">
        <f t="shared" si="92"/>
        <v/>
      </c>
      <c r="DU310" s="252" t="str">
        <f t="shared" si="93"/>
        <v/>
      </c>
      <c r="DV310" s="251" t="str">
        <f t="shared" si="94"/>
        <v/>
      </c>
      <c r="DW310" s="252" t="str">
        <f t="shared" si="95"/>
        <v/>
      </c>
      <c r="DX310" s="251" t="str">
        <f t="shared" si="96"/>
        <v/>
      </c>
      <c r="DY310" s="252" t="str">
        <f t="shared" si="97"/>
        <v/>
      </c>
      <c r="DZ310" s="251" t="str">
        <f t="shared" si="98"/>
        <v/>
      </c>
      <c r="EA310" s="252" t="str">
        <f t="shared" si="99"/>
        <v/>
      </c>
      <c r="EB310" s="251" t="str">
        <f t="shared" si="100"/>
        <v/>
      </c>
      <c r="EC310" s="252" t="str">
        <f t="shared" si="101"/>
        <v/>
      </c>
    </row>
    <row r="311" spans="37:133">
      <c r="AK311" s="3">
        <v>0.21249999999999999</v>
      </c>
      <c r="AM311" s="224">
        <v>0.21249999999999999</v>
      </c>
      <c r="AO311" s="72"/>
      <c r="AR311" s="3">
        <v>0.27499999999999902</v>
      </c>
      <c r="AT311" s="3">
        <v>0.233333333333334</v>
      </c>
      <c r="AU311" s="3">
        <v>0.21249999999999999</v>
      </c>
      <c r="AV311" s="72"/>
      <c r="AW311" s="72"/>
      <c r="BH311" s="2"/>
      <c r="BI311" s="250"/>
      <c r="BJ311" s="2"/>
      <c r="BK311" s="250"/>
      <c r="BL311" s="2"/>
      <c r="BM311" s="250"/>
      <c r="BN311" s="2"/>
      <c r="BO311" s="250"/>
      <c r="BP311" s="2"/>
      <c r="BQ311" s="250"/>
      <c r="BR311" s="2"/>
      <c r="BS311" s="250"/>
      <c r="BT311" s="2"/>
      <c r="BU311" s="250"/>
      <c r="BV311" s="2"/>
      <c r="BW311" s="250"/>
      <c r="BX311" s="2"/>
      <c r="BY311" s="250"/>
      <c r="BZ311" s="267"/>
      <c r="CA311" s="238"/>
      <c r="CB311" s="267" t="str">
        <f t="shared" si="84"/>
        <v/>
      </c>
      <c r="CC311" s="238" t="str">
        <f t="shared" si="85"/>
        <v/>
      </c>
      <c r="CD311" s="267"/>
      <c r="CE311" s="238"/>
      <c r="CF311" s="267"/>
      <c r="CG311" s="238"/>
      <c r="CH311" s="2"/>
      <c r="CI311" s="250"/>
      <c r="CJ311" s="267"/>
      <c r="CK311" s="238"/>
      <c r="CL311" s="2"/>
      <c r="CM311" s="250"/>
      <c r="CN311" s="251" t="str">
        <f t="shared" si="86"/>
        <v/>
      </c>
      <c r="CO311" s="252" t="str">
        <f t="shared" si="87"/>
        <v/>
      </c>
      <c r="CP311" s="2"/>
      <c r="CQ311" s="250"/>
      <c r="CR311" s="267"/>
      <c r="CS311" s="238"/>
      <c r="CT311" s="2"/>
      <c r="CU311" s="250"/>
      <c r="CV311" s="2"/>
      <c r="CW311" s="250"/>
      <c r="CX311" s="267"/>
      <c r="CY311" s="238"/>
      <c r="CZ311" s="267"/>
      <c r="DA311" s="238"/>
      <c r="DB311" s="2" t="str">
        <f t="shared" si="102"/>
        <v/>
      </c>
      <c r="DC311" s="250" t="str">
        <f t="shared" si="103"/>
        <v/>
      </c>
      <c r="DD311" s="267"/>
      <c r="DE311" s="238"/>
      <c r="DF311" s="2"/>
      <c r="DG311" s="250"/>
      <c r="DH311" s="2"/>
      <c r="DI311" s="250"/>
      <c r="DJ311" s="348"/>
      <c r="DK311" s="349"/>
      <c r="DL311" s="350"/>
      <c r="DM311" s="351"/>
      <c r="DN311" s="348"/>
      <c r="DO311" s="349"/>
      <c r="DP311" s="251" t="str">
        <f t="shared" si="88"/>
        <v/>
      </c>
      <c r="DQ311" s="252" t="str">
        <f t="shared" si="89"/>
        <v/>
      </c>
      <c r="DR311" s="251" t="str">
        <f t="shared" si="90"/>
        <v/>
      </c>
      <c r="DS311" s="252" t="str">
        <f t="shared" si="91"/>
        <v/>
      </c>
      <c r="DT311" s="251" t="str">
        <f t="shared" si="92"/>
        <v/>
      </c>
      <c r="DU311" s="252" t="str">
        <f t="shared" si="93"/>
        <v/>
      </c>
      <c r="DV311" s="251" t="str">
        <f t="shared" si="94"/>
        <v/>
      </c>
      <c r="DW311" s="252" t="str">
        <f t="shared" si="95"/>
        <v/>
      </c>
      <c r="DX311" s="251" t="str">
        <f t="shared" si="96"/>
        <v/>
      </c>
      <c r="DY311" s="252" t="str">
        <f t="shared" si="97"/>
        <v/>
      </c>
      <c r="DZ311" s="251" t="str">
        <f t="shared" si="98"/>
        <v/>
      </c>
      <c r="EA311" s="252" t="str">
        <f t="shared" si="99"/>
        <v/>
      </c>
      <c r="EB311" s="251" t="str">
        <f t="shared" si="100"/>
        <v/>
      </c>
      <c r="EC311" s="252" t="str">
        <f t="shared" si="101"/>
        <v/>
      </c>
    </row>
    <row r="312" spans="37:133">
      <c r="AK312" s="3">
        <v>0.21319444444444399</v>
      </c>
      <c r="AM312" s="224">
        <v>0.21319444444444399</v>
      </c>
      <c r="AO312" s="72"/>
      <c r="AR312" s="3">
        <v>0.27569444444444402</v>
      </c>
      <c r="AT312" s="3">
        <v>0.234027777777779</v>
      </c>
      <c r="AU312" s="3">
        <v>0.21319444444444399</v>
      </c>
      <c r="AV312" s="72"/>
      <c r="AW312" s="72"/>
      <c r="BH312" s="2"/>
      <c r="BI312" s="250"/>
      <c r="BJ312" s="2"/>
      <c r="BK312" s="250"/>
      <c r="BL312" s="2"/>
      <c r="BM312" s="250"/>
      <c r="BN312" s="2"/>
      <c r="BO312" s="250"/>
      <c r="BP312" s="2"/>
      <c r="BQ312" s="250"/>
      <c r="BR312" s="2"/>
      <c r="BS312" s="250"/>
      <c r="BT312" s="2"/>
      <c r="BU312" s="250"/>
      <c r="BV312" s="2"/>
      <c r="BW312" s="250"/>
      <c r="BX312" s="2"/>
      <c r="BY312" s="250"/>
      <c r="BZ312" s="267"/>
      <c r="CA312" s="238"/>
      <c r="CB312" s="267" t="str">
        <f t="shared" si="84"/>
        <v/>
      </c>
      <c r="CC312" s="238" t="str">
        <f t="shared" si="85"/>
        <v/>
      </c>
      <c r="CD312" s="267"/>
      <c r="CE312" s="238"/>
      <c r="CF312" s="267"/>
      <c r="CG312" s="238"/>
      <c r="CH312" s="2"/>
      <c r="CI312" s="250"/>
      <c r="CJ312" s="267"/>
      <c r="CK312" s="238"/>
      <c r="CL312" s="2"/>
      <c r="CM312" s="250"/>
      <c r="CN312" s="251" t="str">
        <f t="shared" si="86"/>
        <v/>
      </c>
      <c r="CO312" s="252" t="str">
        <f t="shared" si="87"/>
        <v/>
      </c>
      <c r="CP312" s="2"/>
      <c r="CQ312" s="250"/>
      <c r="CR312" s="267"/>
      <c r="CS312" s="238"/>
      <c r="CT312" s="2"/>
      <c r="CU312" s="250"/>
      <c r="CV312" s="2"/>
      <c r="CW312" s="250"/>
      <c r="CX312" s="267"/>
      <c r="CY312" s="238"/>
      <c r="CZ312" s="267"/>
      <c r="DA312" s="238"/>
      <c r="DB312" s="2" t="str">
        <f t="shared" si="102"/>
        <v/>
      </c>
      <c r="DC312" s="250" t="str">
        <f t="shared" si="103"/>
        <v/>
      </c>
      <c r="DD312" s="267"/>
      <c r="DE312" s="238"/>
      <c r="DF312" s="2"/>
      <c r="DG312" s="250"/>
      <c r="DH312" s="2"/>
      <c r="DI312" s="250"/>
      <c r="DJ312" s="348"/>
      <c r="DK312" s="349"/>
      <c r="DL312" s="350"/>
      <c r="DM312" s="351"/>
      <c r="DN312" s="348"/>
      <c r="DO312" s="349"/>
      <c r="DP312" s="251" t="str">
        <f t="shared" si="88"/>
        <v/>
      </c>
      <c r="DQ312" s="252" t="str">
        <f t="shared" si="89"/>
        <v/>
      </c>
      <c r="DR312" s="251" t="str">
        <f t="shared" si="90"/>
        <v/>
      </c>
      <c r="DS312" s="252" t="str">
        <f t="shared" si="91"/>
        <v/>
      </c>
      <c r="DT312" s="251" t="str">
        <f t="shared" si="92"/>
        <v/>
      </c>
      <c r="DU312" s="252" t="str">
        <f t="shared" si="93"/>
        <v/>
      </c>
      <c r="DV312" s="251" t="str">
        <f t="shared" si="94"/>
        <v/>
      </c>
      <c r="DW312" s="252" t="str">
        <f t="shared" si="95"/>
        <v/>
      </c>
      <c r="DX312" s="251" t="str">
        <f t="shared" si="96"/>
        <v/>
      </c>
      <c r="DY312" s="252" t="str">
        <f t="shared" si="97"/>
        <v/>
      </c>
      <c r="DZ312" s="251" t="str">
        <f t="shared" si="98"/>
        <v/>
      </c>
      <c r="EA312" s="252" t="str">
        <f t="shared" si="99"/>
        <v/>
      </c>
      <c r="EB312" s="251" t="str">
        <f t="shared" si="100"/>
        <v/>
      </c>
      <c r="EC312" s="252" t="str">
        <f t="shared" si="101"/>
        <v/>
      </c>
    </row>
    <row r="313" spans="37:133">
      <c r="AK313" s="3">
        <v>0.21388888888888899</v>
      </c>
      <c r="AM313" s="224">
        <v>0.21388888888888899</v>
      </c>
      <c r="AO313" s="72"/>
      <c r="AR313" s="3">
        <v>0.27638888888888802</v>
      </c>
      <c r="AT313" s="3">
        <v>0.234722222222223</v>
      </c>
      <c r="AU313" s="3">
        <v>0.21388888888888899</v>
      </c>
      <c r="AV313" s="72"/>
      <c r="AW313" s="72"/>
      <c r="BH313" s="2"/>
      <c r="BI313" s="250"/>
      <c r="BJ313" s="2"/>
      <c r="BK313" s="250"/>
      <c r="BL313" s="2"/>
      <c r="BM313" s="250"/>
      <c r="BN313" s="2"/>
      <c r="BO313" s="250"/>
      <c r="BP313" s="2"/>
      <c r="BQ313" s="250"/>
      <c r="BR313" s="2"/>
      <c r="BS313" s="250"/>
      <c r="BT313" s="2"/>
      <c r="BU313" s="250"/>
      <c r="BV313" s="2"/>
      <c r="BW313" s="250"/>
      <c r="BX313" s="2"/>
      <c r="BY313" s="250"/>
      <c r="BZ313" s="267"/>
      <c r="CA313" s="238"/>
      <c r="CB313" s="267" t="str">
        <f t="shared" si="84"/>
        <v/>
      </c>
      <c r="CC313" s="238" t="str">
        <f t="shared" si="85"/>
        <v/>
      </c>
      <c r="CD313" s="267"/>
      <c r="CE313" s="238"/>
      <c r="CF313" s="267"/>
      <c r="CG313" s="238"/>
      <c r="CH313" s="2"/>
      <c r="CI313" s="250"/>
      <c r="CJ313" s="267"/>
      <c r="CK313" s="238"/>
      <c r="CL313" s="2"/>
      <c r="CM313" s="250"/>
      <c r="CN313" s="251" t="str">
        <f t="shared" si="86"/>
        <v/>
      </c>
      <c r="CO313" s="252" t="str">
        <f t="shared" si="87"/>
        <v/>
      </c>
      <c r="CP313" s="2"/>
      <c r="CQ313" s="250"/>
      <c r="CR313" s="267"/>
      <c r="CS313" s="238"/>
      <c r="CT313" s="2"/>
      <c r="CU313" s="250"/>
      <c r="CV313" s="2"/>
      <c r="CW313" s="250"/>
      <c r="CX313" s="267"/>
      <c r="CY313" s="238"/>
      <c r="CZ313" s="267"/>
      <c r="DA313" s="238"/>
      <c r="DB313" s="2" t="str">
        <f t="shared" si="102"/>
        <v/>
      </c>
      <c r="DC313" s="250" t="str">
        <f t="shared" si="103"/>
        <v/>
      </c>
      <c r="DD313" s="267"/>
      <c r="DE313" s="238"/>
      <c r="DF313" s="2"/>
      <c r="DG313" s="250"/>
      <c r="DH313" s="2"/>
      <c r="DI313" s="250"/>
      <c r="DJ313" s="348"/>
      <c r="DK313" s="349"/>
      <c r="DL313" s="350"/>
      <c r="DM313" s="351"/>
      <c r="DN313" s="348"/>
      <c r="DO313" s="349"/>
      <c r="DP313" s="251" t="str">
        <f t="shared" si="88"/>
        <v/>
      </c>
      <c r="DQ313" s="252" t="str">
        <f t="shared" si="89"/>
        <v/>
      </c>
      <c r="DR313" s="251" t="str">
        <f t="shared" si="90"/>
        <v/>
      </c>
      <c r="DS313" s="252" t="str">
        <f t="shared" si="91"/>
        <v/>
      </c>
      <c r="DT313" s="251" t="str">
        <f t="shared" si="92"/>
        <v/>
      </c>
      <c r="DU313" s="252" t="str">
        <f t="shared" si="93"/>
        <v/>
      </c>
      <c r="DV313" s="251" t="str">
        <f t="shared" si="94"/>
        <v/>
      </c>
      <c r="DW313" s="252" t="str">
        <f t="shared" si="95"/>
        <v/>
      </c>
      <c r="DX313" s="251" t="str">
        <f t="shared" si="96"/>
        <v/>
      </c>
      <c r="DY313" s="252" t="str">
        <f t="shared" si="97"/>
        <v/>
      </c>
      <c r="DZ313" s="251" t="str">
        <f t="shared" si="98"/>
        <v/>
      </c>
      <c r="EA313" s="252" t="str">
        <f t="shared" si="99"/>
        <v/>
      </c>
      <c r="EB313" s="251" t="str">
        <f t="shared" si="100"/>
        <v/>
      </c>
      <c r="EC313" s="252" t="str">
        <f t="shared" si="101"/>
        <v/>
      </c>
    </row>
    <row r="314" spans="37:133">
      <c r="AK314" s="3">
        <v>0.21458333333333299</v>
      </c>
      <c r="AM314" s="224">
        <v>0.21458333333333299</v>
      </c>
      <c r="AO314" s="72"/>
      <c r="AR314" s="3">
        <v>0.27708333333333302</v>
      </c>
      <c r="AT314" s="3">
        <v>0.235416666666668</v>
      </c>
      <c r="AU314" s="3">
        <v>0.21458333333333299</v>
      </c>
      <c r="AV314" s="72"/>
      <c r="AW314" s="72"/>
      <c r="BH314" s="2"/>
      <c r="BI314" s="250"/>
      <c r="BJ314" s="2"/>
      <c r="BK314" s="250"/>
      <c r="BL314" s="2"/>
      <c r="BM314" s="250"/>
      <c r="BN314" s="2"/>
      <c r="BO314" s="250"/>
      <c r="BP314" s="2"/>
      <c r="BQ314" s="250"/>
      <c r="BR314" s="2"/>
      <c r="BS314" s="250"/>
      <c r="BT314" s="2"/>
      <c r="BU314" s="250"/>
      <c r="BV314" s="2"/>
      <c r="BW314" s="250"/>
      <c r="BX314" s="2"/>
      <c r="BY314" s="250"/>
      <c r="BZ314" s="267"/>
      <c r="CA314" s="238"/>
      <c r="CB314" s="267" t="str">
        <f t="shared" si="84"/>
        <v/>
      </c>
      <c r="CC314" s="238" t="str">
        <f t="shared" si="85"/>
        <v/>
      </c>
      <c r="CD314" s="267"/>
      <c r="CE314" s="238"/>
      <c r="CF314" s="267"/>
      <c r="CG314" s="238"/>
      <c r="CH314" s="2"/>
      <c r="CI314" s="250"/>
      <c r="CJ314" s="267"/>
      <c r="CK314" s="238"/>
      <c r="CL314" s="2"/>
      <c r="CM314" s="250"/>
      <c r="CN314" s="251" t="str">
        <f t="shared" si="86"/>
        <v/>
      </c>
      <c r="CO314" s="252" t="str">
        <f t="shared" si="87"/>
        <v/>
      </c>
      <c r="CP314" s="2"/>
      <c r="CQ314" s="250"/>
      <c r="CR314" s="267"/>
      <c r="CS314" s="238"/>
      <c r="CT314" s="2"/>
      <c r="CU314" s="250"/>
      <c r="CV314" s="2"/>
      <c r="CW314" s="250"/>
      <c r="CX314" s="267"/>
      <c r="CY314" s="238"/>
      <c r="CZ314" s="267"/>
      <c r="DA314" s="238"/>
      <c r="DB314" s="2" t="str">
        <f t="shared" si="102"/>
        <v/>
      </c>
      <c r="DC314" s="250" t="str">
        <f t="shared" si="103"/>
        <v/>
      </c>
      <c r="DD314" s="267"/>
      <c r="DE314" s="238"/>
      <c r="DF314" s="2"/>
      <c r="DG314" s="250"/>
      <c r="DH314" s="2"/>
      <c r="DI314" s="250"/>
      <c r="DJ314" s="348"/>
      <c r="DK314" s="349"/>
      <c r="DL314" s="350"/>
      <c r="DM314" s="351"/>
      <c r="DN314" s="348"/>
      <c r="DO314" s="349"/>
      <c r="DP314" s="251" t="str">
        <f t="shared" si="88"/>
        <v/>
      </c>
      <c r="DQ314" s="252" t="str">
        <f t="shared" si="89"/>
        <v/>
      </c>
      <c r="DR314" s="251" t="str">
        <f t="shared" si="90"/>
        <v/>
      </c>
      <c r="DS314" s="252" t="str">
        <f t="shared" si="91"/>
        <v/>
      </c>
      <c r="DT314" s="251" t="str">
        <f t="shared" si="92"/>
        <v/>
      </c>
      <c r="DU314" s="252" t="str">
        <f t="shared" si="93"/>
        <v/>
      </c>
      <c r="DV314" s="251" t="str">
        <f t="shared" si="94"/>
        <v/>
      </c>
      <c r="DW314" s="252" t="str">
        <f t="shared" si="95"/>
        <v/>
      </c>
      <c r="DX314" s="251" t="str">
        <f t="shared" si="96"/>
        <v/>
      </c>
      <c r="DY314" s="252" t="str">
        <f t="shared" si="97"/>
        <v/>
      </c>
      <c r="DZ314" s="251" t="str">
        <f t="shared" si="98"/>
        <v/>
      </c>
      <c r="EA314" s="252" t="str">
        <f t="shared" si="99"/>
        <v/>
      </c>
      <c r="EB314" s="251" t="str">
        <f t="shared" si="100"/>
        <v/>
      </c>
      <c r="EC314" s="252" t="str">
        <f t="shared" si="101"/>
        <v/>
      </c>
    </row>
    <row r="315" spans="37:133">
      <c r="AK315" s="3">
        <v>0.21527777777777801</v>
      </c>
      <c r="AM315" s="224">
        <v>0.21527777777777801</v>
      </c>
      <c r="AO315" s="72"/>
      <c r="AR315" s="3">
        <v>0.27777777777777701</v>
      </c>
      <c r="AT315" s="3">
        <v>0.23611111111111199</v>
      </c>
      <c r="AU315" s="3">
        <v>0.21527777777777801</v>
      </c>
      <c r="AV315" s="72"/>
      <c r="AW315" s="72"/>
      <c r="BH315" s="2"/>
      <c r="BI315" s="250"/>
      <c r="BJ315" s="2"/>
      <c r="BK315" s="250"/>
      <c r="BL315" s="2"/>
      <c r="BM315" s="250"/>
      <c r="BN315" s="2"/>
      <c r="BO315" s="250"/>
      <c r="BP315" s="2"/>
      <c r="BQ315" s="250"/>
      <c r="BR315" s="2"/>
      <c r="BS315" s="250"/>
      <c r="BT315" s="2"/>
      <c r="BU315" s="250"/>
      <c r="BV315" s="2"/>
      <c r="BW315" s="250"/>
      <c r="BX315" s="2"/>
      <c r="BY315" s="250"/>
      <c r="BZ315" s="267"/>
      <c r="CA315" s="238"/>
      <c r="CB315" s="267" t="str">
        <f t="shared" si="84"/>
        <v/>
      </c>
      <c r="CC315" s="238" t="str">
        <f t="shared" si="85"/>
        <v/>
      </c>
      <c r="CD315" s="267"/>
      <c r="CE315" s="238"/>
      <c r="CF315" s="267"/>
      <c r="CG315" s="238"/>
      <c r="CH315" s="2"/>
      <c r="CI315" s="250"/>
      <c r="CJ315" s="267"/>
      <c r="CK315" s="238"/>
      <c r="CL315" s="2"/>
      <c r="CM315" s="250"/>
      <c r="CN315" s="251" t="str">
        <f t="shared" si="86"/>
        <v/>
      </c>
      <c r="CO315" s="252" t="str">
        <f t="shared" si="87"/>
        <v/>
      </c>
      <c r="CP315" s="2"/>
      <c r="CQ315" s="250"/>
      <c r="CR315" s="267"/>
      <c r="CS315" s="238"/>
      <c r="CT315" s="2"/>
      <c r="CU315" s="250"/>
      <c r="CV315" s="2"/>
      <c r="CW315" s="250"/>
      <c r="CX315" s="267"/>
      <c r="CY315" s="238"/>
      <c r="CZ315" s="267"/>
      <c r="DA315" s="238"/>
      <c r="DB315" s="2" t="str">
        <f t="shared" si="102"/>
        <v/>
      </c>
      <c r="DC315" s="250" t="str">
        <f t="shared" si="103"/>
        <v/>
      </c>
      <c r="DD315" s="267"/>
      <c r="DE315" s="238"/>
      <c r="DF315" s="2"/>
      <c r="DG315" s="250"/>
      <c r="DH315" s="2"/>
      <c r="DI315" s="250"/>
      <c r="DJ315" s="348"/>
      <c r="DK315" s="349"/>
      <c r="DL315" s="350"/>
      <c r="DM315" s="351"/>
      <c r="DN315" s="348"/>
      <c r="DO315" s="349"/>
      <c r="DP315" s="251" t="str">
        <f t="shared" si="88"/>
        <v/>
      </c>
      <c r="DQ315" s="252" t="str">
        <f t="shared" si="89"/>
        <v/>
      </c>
      <c r="DR315" s="251" t="str">
        <f t="shared" si="90"/>
        <v/>
      </c>
      <c r="DS315" s="252" t="str">
        <f t="shared" si="91"/>
        <v/>
      </c>
      <c r="DT315" s="251" t="str">
        <f t="shared" si="92"/>
        <v/>
      </c>
      <c r="DU315" s="252" t="str">
        <f t="shared" si="93"/>
        <v/>
      </c>
      <c r="DV315" s="251" t="str">
        <f t="shared" si="94"/>
        <v/>
      </c>
      <c r="DW315" s="252" t="str">
        <f t="shared" si="95"/>
        <v/>
      </c>
      <c r="DX315" s="251" t="str">
        <f t="shared" si="96"/>
        <v/>
      </c>
      <c r="DY315" s="252" t="str">
        <f t="shared" si="97"/>
        <v/>
      </c>
      <c r="DZ315" s="251" t="str">
        <f t="shared" si="98"/>
        <v/>
      </c>
      <c r="EA315" s="252" t="str">
        <f t="shared" si="99"/>
        <v/>
      </c>
      <c r="EB315" s="251" t="str">
        <f t="shared" si="100"/>
        <v/>
      </c>
      <c r="EC315" s="252" t="str">
        <f t="shared" si="101"/>
        <v/>
      </c>
    </row>
    <row r="316" spans="37:133">
      <c r="AK316" s="3">
        <v>0.21597222222222201</v>
      </c>
      <c r="AM316" s="224">
        <v>0.21597222222222201</v>
      </c>
      <c r="AO316" s="72"/>
      <c r="AR316" s="3">
        <v>0.27847222222222101</v>
      </c>
      <c r="AT316" s="3">
        <v>0.23680555555555699</v>
      </c>
      <c r="AU316" s="3">
        <v>0.21597222222222201</v>
      </c>
      <c r="AV316" s="72"/>
      <c r="AW316" s="72"/>
      <c r="BH316" s="2"/>
      <c r="BI316" s="250"/>
      <c r="BJ316" s="2"/>
      <c r="BK316" s="250"/>
      <c r="BL316" s="2"/>
      <c r="BM316" s="250"/>
      <c r="BN316" s="2"/>
      <c r="BO316" s="250"/>
      <c r="BP316" s="2"/>
      <c r="BQ316" s="250"/>
      <c r="BR316" s="2"/>
      <c r="BS316" s="250"/>
      <c r="BT316" s="2"/>
      <c r="BU316" s="250"/>
      <c r="BV316" s="2"/>
      <c r="BW316" s="250"/>
      <c r="BX316" s="2"/>
      <c r="BY316" s="250"/>
      <c r="BZ316" s="267"/>
      <c r="CA316" s="238"/>
      <c r="CB316" s="267" t="str">
        <f t="shared" si="84"/>
        <v/>
      </c>
      <c r="CC316" s="238" t="str">
        <f t="shared" si="85"/>
        <v/>
      </c>
      <c r="CD316" s="267"/>
      <c r="CE316" s="238"/>
      <c r="CF316" s="267"/>
      <c r="CG316" s="238"/>
      <c r="CH316" s="2"/>
      <c r="CI316" s="250"/>
      <c r="CJ316" s="267"/>
      <c r="CK316" s="238"/>
      <c r="CL316" s="2"/>
      <c r="CM316" s="250"/>
      <c r="CN316" s="251" t="str">
        <f t="shared" si="86"/>
        <v/>
      </c>
      <c r="CO316" s="252" t="str">
        <f t="shared" si="87"/>
        <v/>
      </c>
      <c r="CP316" s="2"/>
      <c r="CQ316" s="250"/>
      <c r="CR316" s="267"/>
      <c r="CS316" s="238"/>
      <c r="CT316" s="2"/>
      <c r="CU316" s="250"/>
      <c r="CV316" s="2"/>
      <c r="CW316" s="250"/>
      <c r="CX316" s="267"/>
      <c r="CY316" s="238"/>
      <c r="CZ316" s="267"/>
      <c r="DA316" s="238"/>
      <c r="DB316" s="2" t="str">
        <f t="shared" si="102"/>
        <v/>
      </c>
      <c r="DC316" s="250" t="str">
        <f t="shared" si="103"/>
        <v/>
      </c>
      <c r="DD316" s="267"/>
      <c r="DE316" s="238"/>
      <c r="DF316" s="2"/>
      <c r="DG316" s="250"/>
      <c r="DH316" s="2"/>
      <c r="DI316" s="250"/>
      <c r="DJ316" s="348"/>
      <c r="DK316" s="349"/>
      <c r="DL316" s="350"/>
      <c r="DM316" s="351"/>
      <c r="DN316" s="348"/>
      <c r="DO316" s="349"/>
      <c r="DP316" s="251" t="str">
        <f t="shared" si="88"/>
        <v/>
      </c>
      <c r="DQ316" s="252" t="str">
        <f t="shared" si="89"/>
        <v/>
      </c>
      <c r="DR316" s="251" t="str">
        <f t="shared" si="90"/>
        <v/>
      </c>
      <c r="DS316" s="252" t="str">
        <f t="shared" si="91"/>
        <v/>
      </c>
      <c r="DT316" s="251" t="str">
        <f t="shared" si="92"/>
        <v/>
      </c>
      <c r="DU316" s="252" t="str">
        <f t="shared" si="93"/>
        <v/>
      </c>
      <c r="DV316" s="251" t="str">
        <f t="shared" si="94"/>
        <v/>
      </c>
      <c r="DW316" s="252" t="str">
        <f t="shared" si="95"/>
        <v/>
      </c>
      <c r="DX316" s="251" t="str">
        <f t="shared" si="96"/>
        <v/>
      </c>
      <c r="DY316" s="252" t="str">
        <f t="shared" si="97"/>
        <v/>
      </c>
      <c r="DZ316" s="251" t="str">
        <f t="shared" si="98"/>
        <v/>
      </c>
      <c r="EA316" s="252" t="str">
        <f t="shared" si="99"/>
        <v/>
      </c>
      <c r="EB316" s="251" t="str">
        <f t="shared" si="100"/>
        <v/>
      </c>
      <c r="EC316" s="252" t="str">
        <f t="shared" si="101"/>
        <v/>
      </c>
    </row>
    <row r="317" spans="37:133">
      <c r="AK317" s="3">
        <v>0.21666666666666701</v>
      </c>
      <c r="AM317" s="224">
        <v>0.21666666666666701</v>
      </c>
      <c r="AO317" s="72"/>
      <c r="AR317" s="3">
        <v>0.27916666666666601</v>
      </c>
      <c r="AT317" s="3">
        <v>0.23750000000000099</v>
      </c>
      <c r="AU317" s="3">
        <v>0.21666666666666701</v>
      </c>
      <c r="AV317" s="72"/>
      <c r="AW317" s="72"/>
      <c r="BH317" s="2"/>
      <c r="BI317" s="250"/>
      <c r="BJ317" s="2"/>
      <c r="BK317" s="250"/>
      <c r="BL317" s="2"/>
      <c r="BM317" s="250"/>
      <c r="BN317" s="2"/>
      <c r="BO317" s="250"/>
      <c r="BP317" s="2"/>
      <c r="BQ317" s="250"/>
      <c r="BR317" s="2"/>
      <c r="BS317" s="250"/>
      <c r="BT317" s="2"/>
      <c r="BU317" s="250"/>
      <c r="BV317" s="2"/>
      <c r="BW317" s="250"/>
      <c r="BX317" s="2"/>
      <c r="BY317" s="250"/>
      <c r="BZ317" s="267"/>
      <c r="CA317" s="238"/>
      <c r="CB317" s="267" t="str">
        <f t="shared" si="84"/>
        <v/>
      </c>
      <c r="CC317" s="238" t="str">
        <f t="shared" si="85"/>
        <v/>
      </c>
      <c r="CD317" s="267"/>
      <c r="CE317" s="238"/>
      <c r="CF317" s="267"/>
      <c r="CG317" s="238"/>
      <c r="CH317" s="2"/>
      <c r="CI317" s="250"/>
      <c r="CJ317" s="267"/>
      <c r="CK317" s="238"/>
      <c r="CL317" s="2"/>
      <c r="CM317" s="250"/>
      <c r="CN317" s="251" t="str">
        <f t="shared" si="86"/>
        <v/>
      </c>
      <c r="CO317" s="252" t="str">
        <f t="shared" si="87"/>
        <v/>
      </c>
      <c r="CP317" s="2"/>
      <c r="CQ317" s="250"/>
      <c r="CR317" s="267"/>
      <c r="CS317" s="238"/>
      <c r="CT317" s="2"/>
      <c r="CU317" s="250"/>
      <c r="CV317" s="2"/>
      <c r="CW317" s="250"/>
      <c r="CX317" s="267"/>
      <c r="CY317" s="238"/>
      <c r="CZ317" s="267"/>
      <c r="DA317" s="238"/>
      <c r="DB317" s="2" t="str">
        <f t="shared" si="102"/>
        <v/>
      </c>
      <c r="DC317" s="250" t="str">
        <f t="shared" si="103"/>
        <v/>
      </c>
      <c r="DD317" s="267"/>
      <c r="DE317" s="238"/>
      <c r="DF317" s="2"/>
      <c r="DG317" s="250"/>
      <c r="DH317" s="2"/>
      <c r="DI317" s="250"/>
      <c r="DJ317" s="348"/>
      <c r="DK317" s="349"/>
      <c r="DL317" s="350"/>
      <c r="DM317" s="351"/>
      <c r="DN317" s="348"/>
      <c r="DO317" s="349"/>
      <c r="DP317" s="251" t="str">
        <f t="shared" si="88"/>
        <v/>
      </c>
      <c r="DQ317" s="252" t="str">
        <f t="shared" si="89"/>
        <v/>
      </c>
      <c r="DR317" s="251" t="str">
        <f t="shared" si="90"/>
        <v/>
      </c>
      <c r="DS317" s="252" t="str">
        <f t="shared" si="91"/>
        <v/>
      </c>
      <c r="DT317" s="251" t="str">
        <f t="shared" si="92"/>
        <v/>
      </c>
      <c r="DU317" s="252" t="str">
        <f t="shared" si="93"/>
        <v/>
      </c>
      <c r="DV317" s="251" t="str">
        <f t="shared" si="94"/>
        <v/>
      </c>
      <c r="DW317" s="252" t="str">
        <f t="shared" si="95"/>
        <v/>
      </c>
      <c r="DX317" s="251" t="str">
        <f t="shared" si="96"/>
        <v/>
      </c>
      <c r="DY317" s="252" t="str">
        <f t="shared" si="97"/>
        <v/>
      </c>
      <c r="DZ317" s="251" t="str">
        <f t="shared" si="98"/>
        <v/>
      </c>
      <c r="EA317" s="252" t="str">
        <f t="shared" si="99"/>
        <v/>
      </c>
      <c r="EB317" s="251" t="str">
        <f t="shared" si="100"/>
        <v/>
      </c>
      <c r="EC317" s="252" t="str">
        <f t="shared" si="101"/>
        <v/>
      </c>
    </row>
    <row r="318" spans="37:133">
      <c r="AK318" s="3">
        <v>0.21736111111111101</v>
      </c>
      <c r="AM318" s="224">
        <v>0.21736111111111101</v>
      </c>
      <c r="AO318" s="72"/>
      <c r="AR318" s="3">
        <v>0.27986111111111001</v>
      </c>
      <c r="AT318" s="3">
        <v>0.23819444444444601</v>
      </c>
      <c r="AU318" s="3">
        <v>0.21736111111111101</v>
      </c>
      <c r="AV318" s="72"/>
      <c r="AW318" s="72"/>
      <c r="BH318" s="2"/>
      <c r="BI318" s="250"/>
      <c r="BJ318" s="2"/>
      <c r="BK318" s="250"/>
      <c r="BL318" s="2"/>
      <c r="BM318" s="250"/>
      <c r="BN318" s="2"/>
      <c r="BO318" s="250"/>
      <c r="BP318" s="2"/>
      <c r="BQ318" s="250"/>
      <c r="BR318" s="2"/>
      <c r="BS318" s="250"/>
      <c r="BT318" s="2"/>
      <c r="BU318" s="250"/>
      <c r="BV318" s="2"/>
      <c r="BW318" s="250"/>
      <c r="BX318" s="2"/>
      <c r="BY318" s="250"/>
      <c r="BZ318" s="267"/>
      <c r="CA318" s="238"/>
      <c r="CB318" s="267" t="str">
        <f t="shared" si="84"/>
        <v/>
      </c>
      <c r="CC318" s="238" t="str">
        <f t="shared" si="85"/>
        <v/>
      </c>
      <c r="CD318" s="267"/>
      <c r="CE318" s="238"/>
      <c r="CF318" s="267"/>
      <c r="CG318" s="238"/>
      <c r="CH318" s="2"/>
      <c r="CI318" s="250"/>
      <c r="CJ318" s="267"/>
      <c r="CK318" s="238"/>
      <c r="CL318" s="2"/>
      <c r="CM318" s="250"/>
      <c r="CN318" s="251" t="str">
        <f t="shared" si="86"/>
        <v/>
      </c>
      <c r="CO318" s="252" t="str">
        <f t="shared" si="87"/>
        <v/>
      </c>
      <c r="CP318" s="2"/>
      <c r="CQ318" s="250"/>
      <c r="CR318" s="267"/>
      <c r="CS318" s="238"/>
      <c r="CT318" s="2"/>
      <c r="CU318" s="250"/>
      <c r="CV318" s="2"/>
      <c r="CW318" s="250"/>
      <c r="CX318" s="267"/>
      <c r="CY318" s="238"/>
      <c r="CZ318" s="267"/>
      <c r="DA318" s="238"/>
      <c r="DB318" s="2" t="str">
        <f t="shared" si="102"/>
        <v/>
      </c>
      <c r="DC318" s="250" t="str">
        <f t="shared" si="103"/>
        <v/>
      </c>
      <c r="DD318" s="267"/>
      <c r="DE318" s="238"/>
      <c r="DF318" s="2"/>
      <c r="DG318" s="250"/>
      <c r="DH318" s="2"/>
      <c r="DI318" s="250"/>
      <c r="DJ318" s="348"/>
      <c r="DK318" s="349"/>
      <c r="DL318" s="350"/>
      <c r="DM318" s="351"/>
      <c r="DN318" s="348"/>
      <c r="DO318" s="349"/>
      <c r="DP318" s="251" t="str">
        <f t="shared" si="88"/>
        <v/>
      </c>
      <c r="DQ318" s="252" t="str">
        <f t="shared" si="89"/>
        <v/>
      </c>
      <c r="DR318" s="251" t="str">
        <f t="shared" si="90"/>
        <v/>
      </c>
      <c r="DS318" s="252" t="str">
        <f t="shared" si="91"/>
        <v/>
      </c>
      <c r="DT318" s="251" t="str">
        <f t="shared" si="92"/>
        <v/>
      </c>
      <c r="DU318" s="252" t="str">
        <f t="shared" si="93"/>
        <v/>
      </c>
      <c r="DV318" s="251" t="str">
        <f t="shared" si="94"/>
        <v/>
      </c>
      <c r="DW318" s="252" t="str">
        <f t="shared" si="95"/>
        <v/>
      </c>
      <c r="DX318" s="251" t="str">
        <f t="shared" si="96"/>
        <v/>
      </c>
      <c r="DY318" s="252" t="str">
        <f t="shared" si="97"/>
        <v/>
      </c>
      <c r="DZ318" s="251" t="str">
        <f t="shared" si="98"/>
        <v/>
      </c>
      <c r="EA318" s="252" t="str">
        <f t="shared" si="99"/>
        <v/>
      </c>
      <c r="EB318" s="251" t="str">
        <f t="shared" si="100"/>
        <v/>
      </c>
      <c r="EC318" s="252" t="str">
        <f t="shared" si="101"/>
        <v/>
      </c>
    </row>
    <row r="319" spans="37:133">
      <c r="AK319" s="3">
        <v>0.218055555555556</v>
      </c>
      <c r="AM319" s="224">
        <v>0.218055555555556</v>
      </c>
      <c r="AO319" s="72"/>
      <c r="AR319" s="3">
        <v>0.280555555555555</v>
      </c>
      <c r="AT319" s="3">
        <v>0.23888888888889001</v>
      </c>
      <c r="AU319" s="3">
        <v>0.218055555555556</v>
      </c>
      <c r="AV319" s="72"/>
      <c r="AW319" s="72"/>
      <c r="BH319" s="2"/>
      <c r="BI319" s="250"/>
      <c r="BJ319" s="2"/>
      <c r="BK319" s="250"/>
      <c r="BL319" s="2"/>
      <c r="BM319" s="250"/>
      <c r="BN319" s="2"/>
      <c r="BO319" s="250"/>
      <c r="BP319" s="2"/>
      <c r="BQ319" s="250"/>
      <c r="BR319" s="2"/>
      <c r="BS319" s="250"/>
      <c r="BT319" s="2"/>
      <c r="BU319" s="250"/>
      <c r="BV319" s="2"/>
      <c r="BW319" s="250"/>
      <c r="BX319" s="2"/>
      <c r="BY319" s="250"/>
      <c r="BZ319" s="267"/>
      <c r="CA319" s="238"/>
      <c r="CB319" s="267" t="str">
        <f t="shared" si="84"/>
        <v/>
      </c>
      <c r="CC319" s="238" t="str">
        <f t="shared" si="85"/>
        <v/>
      </c>
      <c r="CD319" s="267"/>
      <c r="CE319" s="238"/>
      <c r="CF319" s="267"/>
      <c r="CG319" s="238"/>
      <c r="CH319" s="2"/>
      <c r="CI319" s="250"/>
      <c r="CJ319" s="267"/>
      <c r="CK319" s="238"/>
      <c r="CL319" s="2"/>
      <c r="CM319" s="250"/>
      <c r="CN319" s="251" t="str">
        <f t="shared" si="86"/>
        <v/>
      </c>
      <c r="CO319" s="252" t="str">
        <f t="shared" si="87"/>
        <v/>
      </c>
      <c r="CP319" s="2"/>
      <c r="CQ319" s="250"/>
      <c r="CR319" s="267"/>
      <c r="CS319" s="238"/>
      <c r="CT319" s="2"/>
      <c r="CU319" s="250"/>
      <c r="CV319" s="2"/>
      <c r="CW319" s="250"/>
      <c r="CX319" s="267"/>
      <c r="CY319" s="238"/>
      <c r="CZ319" s="267"/>
      <c r="DA319" s="238"/>
      <c r="DB319" s="2" t="str">
        <f t="shared" si="102"/>
        <v/>
      </c>
      <c r="DC319" s="250" t="str">
        <f t="shared" si="103"/>
        <v/>
      </c>
      <c r="DD319" s="267"/>
      <c r="DE319" s="238"/>
      <c r="DF319" s="2"/>
      <c r="DG319" s="250"/>
      <c r="DH319" s="2"/>
      <c r="DI319" s="250"/>
      <c r="DJ319" s="348"/>
      <c r="DK319" s="349"/>
      <c r="DL319" s="350"/>
      <c r="DM319" s="351"/>
      <c r="DN319" s="348"/>
      <c r="DO319" s="349"/>
      <c r="DP319" s="251" t="str">
        <f t="shared" si="88"/>
        <v/>
      </c>
      <c r="DQ319" s="252" t="str">
        <f t="shared" si="89"/>
        <v/>
      </c>
      <c r="DR319" s="251" t="str">
        <f t="shared" si="90"/>
        <v/>
      </c>
      <c r="DS319" s="252" t="str">
        <f t="shared" si="91"/>
        <v/>
      </c>
      <c r="DT319" s="251" t="str">
        <f t="shared" si="92"/>
        <v/>
      </c>
      <c r="DU319" s="252" t="str">
        <f t="shared" si="93"/>
        <v/>
      </c>
      <c r="DV319" s="251" t="str">
        <f t="shared" si="94"/>
        <v/>
      </c>
      <c r="DW319" s="252" t="str">
        <f t="shared" si="95"/>
        <v/>
      </c>
      <c r="DX319" s="251" t="str">
        <f t="shared" si="96"/>
        <v/>
      </c>
      <c r="DY319" s="252" t="str">
        <f t="shared" si="97"/>
        <v/>
      </c>
      <c r="DZ319" s="251" t="str">
        <f t="shared" si="98"/>
        <v/>
      </c>
      <c r="EA319" s="252" t="str">
        <f t="shared" si="99"/>
        <v/>
      </c>
      <c r="EB319" s="251" t="str">
        <f t="shared" si="100"/>
        <v/>
      </c>
      <c r="EC319" s="252" t="str">
        <f t="shared" si="101"/>
        <v/>
      </c>
    </row>
    <row r="320" spans="37:133">
      <c r="AK320" s="3">
        <v>0.21875</v>
      </c>
      <c r="AM320" s="224">
        <v>0.21875</v>
      </c>
      <c r="AO320" s="72"/>
      <c r="AR320" s="3">
        <v>0.281249999999999</v>
      </c>
      <c r="AT320" s="3">
        <v>0.23958333333333401</v>
      </c>
      <c r="AU320" s="3">
        <v>0.21875</v>
      </c>
      <c r="AV320" s="72"/>
      <c r="AW320" s="72"/>
      <c r="BH320" s="2"/>
      <c r="BI320" s="250"/>
      <c r="BJ320" s="2"/>
      <c r="BK320" s="250"/>
      <c r="BL320" s="2"/>
      <c r="BM320" s="250"/>
      <c r="BN320" s="2"/>
      <c r="BO320" s="250"/>
      <c r="BP320" s="2"/>
      <c r="BQ320" s="250"/>
      <c r="BR320" s="2"/>
      <c r="BS320" s="250"/>
      <c r="BT320" s="2"/>
      <c r="BU320" s="250"/>
      <c r="BV320" s="2"/>
      <c r="BW320" s="250"/>
      <c r="BX320" s="2"/>
      <c r="BY320" s="250"/>
      <c r="BZ320" s="267"/>
      <c r="CA320" s="238"/>
      <c r="CB320" s="267" t="str">
        <f t="shared" si="84"/>
        <v/>
      </c>
      <c r="CC320" s="238" t="str">
        <f t="shared" si="85"/>
        <v/>
      </c>
      <c r="CD320" s="267"/>
      <c r="CE320" s="238"/>
      <c r="CF320" s="267"/>
      <c r="CG320" s="238"/>
      <c r="CH320" s="2"/>
      <c r="CI320" s="250"/>
      <c r="CJ320" s="267"/>
      <c r="CK320" s="238"/>
      <c r="CL320" s="2"/>
      <c r="CM320" s="250"/>
      <c r="CN320" s="251" t="str">
        <f t="shared" si="86"/>
        <v/>
      </c>
      <c r="CO320" s="252" t="str">
        <f t="shared" si="87"/>
        <v/>
      </c>
      <c r="CP320" s="2"/>
      <c r="CQ320" s="250"/>
      <c r="CR320" s="267"/>
      <c r="CS320" s="238"/>
      <c r="CT320" s="2"/>
      <c r="CU320" s="250"/>
      <c r="CV320" s="2"/>
      <c r="CW320" s="250"/>
      <c r="CX320" s="267"/>
      <c r="CY320" s="238"/>
      <c r="CZ320" s="267"/>
      <c r="DA320" s="238"/>
      <c r="DB320" s="2" t="str">
        <f t="shared" si="102"/>
        <v/>
      </c>
      <c r="DC320" s="250" t="str">
        <f t="shared" si="103"/>
        <v/>
      </c>
      <c r="DD320" s="267"/>
      <c r="DE320" s="238"/>
      <c r="DF320" s="2"/>
      <c r="DG320" s="250"/>
      <c r="DH320" s="2"/>
      <c r="DI320" s="250"/>
      <c r="DJ320" s="348"/>
      <c r="DK320" s="349"/>
      <c r="DL320" s="350"/>
      <c r="DM320" s="351"/>
      <c r="DN320" s="348"/>
      <c r="DO320" s="349"/>
      <c r="DP320" s="251" t="str">
        <f t="shared" si="88"/>
        <v/>
      </c>
      <c r="DQ320" s="252" t="str">
        <f t="shared" si="89"/>
        <v/>
      </c>
      <c r="DR320" s="251" t="str">
        <f t="shared" si="90"/>
        <v/>
      </c>
      <c r="DS320" s="252" t="str">
        <f t="shared" si="91"/>
        <v/>
      </c>
      <c r="DT320" s="251" t="str">
        <f t="shared" si="92"/>
        <v/>
      </c>
      <c r="DU320" s="252" t="str">
        <f t="shared" si="93"/>
        <v/>
      </c>
      <c r="DV320" s="251" t="str">
        <f t="shared" si="94"/>
        <v/>
      </c>
      <c r="DW320" s="252" t="str">
        <f t="shared" si="95"/>
        <v/>
      </c>
      <c r="DX320" s="251" t="str">
        <f t="shared" si="96"/>
        <v/>
      </c>
      <c r="DY320" s="252" t="str">
        <f t="shared" si="97"/>
        <v/>
      </c>
      <c r="DZ320" s="251" t="str">
        <f t="shared" si="98"/>
        <v/>
      </c>
      <c r="EA320" s="252" t="str">
        <f t="shared" si="99"/>
        <v/>
      </c>
      <c r="EB320" s="251" t="str">
        <f t="shared" si="100"/>
        <v/>
      </c>
      <c r="EC320" s="252" t="str">
        <f t="shared" si="101"/>
        <v/>
      </c>
    </row>
    <row r="321" spans="37:133">
      <c r="AK321" s="3">
        <v>0.219444444444444</v>
      </c>
      <c r="AM321" s="224">
        <v>0.219444444444444</v>
      </c>
      <c r="AO321" s="72"/>
      <c r="AR321" s="3">
        <v>0.281944444444444</v>
      </c>
      <c r="AT321" s="3">
        <v>0.24027777777777901</v>
      </c>
      <c r="AU321" s="3">
        <v>0.219444444444444</v>
      </c>
      <c r="AV321" s="72"/>
      <c r="AW321" s="72"/>
      <c r="BH321" s="2"/>
      <c r="BI321" s="250"/>
      <c r="BJ321" s="2"/>
      <c r="BK321" s="250"/>
      <c r="BL321" s="2"/>
      <c r="BM321" s="250"/>
      <c r="BN321" s="2"/>
      <c r="BO321" s="250"/>
      <c r="BP321" s="2"/>
      <c r="BQ321" s="250"/>
      <c r="BR321" s="2"/>
      <c r="BS321" s="250"/>
      <c r="BT321" s="2"/>
      <c r="BU321" s="250"/>
      <c r="BV321" s="2"/>
      <c r="BW321" s="250"/>
      <c r="BX321" s="2"/>
      <c r="BY321" s="250"/>
      <c r="BZ321" s="267"/>
      <c r="CA321" s="238"/>
      <c r="CB321" s="267" t="str">
        <f t="shared" si="84"/>
        <v/>
      </c>
      <c r="CC321" s="238" t="str">
        <f t="shared" si="85"/>
        <v/>
      </c>
      <c r="CD321" s="267"/>
      <c r="CE321" s="238"/>
      <c r="CF321" s="267"/>
      <c r="CG321" s="238"/>
      <c r="CH321" s="2"/>
      <c r="CI321" s="250"/>
      <c r="CJ321" s="267"/>
      <c r="CK321" s="238"/>
      <c r="CL321" s="2"/>
      <c r="CM321" s="250"/>
      <c r="CN321" s="251" t="str">
        <f t="shared" si="86"/>
        <v/>
      </c>
      <c r="CO321" s="252" t="str">
        <f t="shared" si="87"/>
        <v/>
      </c>
      <c r="CP321" s="2"/>
      <c r="CQ321" s="250"/>
      <c r="CR321" s="267"/>
      <c r="CS321" s="238"/>
      <c r="CT321" s="2"/>
      <c r="CU321" s="250"/>
      <c r="CV321" s="2"/>
      <c r="CW321" s="250"/>
      <c r="CX321" s="267"/>
      <c r="CY321" s="238"/>
      <c r="CZ321" s="267"/>
      <c r="DA321" s="238"/>
      <c r="DB321" s="2" t="str">
        <f t="shared" si="102"/>
        <v/>
      </c>
      <c r="DC321" s="250" t="str">
        <f t="shared" si="103"/>
        <v/>
      </c>
      <c r="DD321" s="267"/>
      <c r="DE321" s="238"/>
      <c r="DF321" s="2"/>
      <c r="DG321" s="250"/>
      <c r="DH321" s="2"/>
      <c r="DI321" s="250"/>
      <c r="DJ321" s="348"/>
      <c r="DK321" s="349"/>
      <c r="DL321" s="350"/>
      <c r="DM321" s="351"/>
      <c r="DN321" s="348"/>
      <c r="DO321" s="349"/>
      <c r="DP321" s="251" t="str">
        <f t="shared" si="88"/>
        <v/>
      </c>
      <c r="DQ321" s="252" t="str">
        <f t="shared" si="89"/>
        <v/>
      </c>
      <c r="DR321" s="251" t="str">
        <f t="shared" si="90"/>
        <v/>
      </c>
      <c r="DS321" s="252" t="str">
        <f t="shared" si="91"/>
        <v/>
      </c>
      <c r="DT321" s="251" t="str">
        <f t="shared" si="92"/>
        <v/>
      </c>
      <c r="DU321" s="252" t="str">
        <f t="shared" si="93"/>
        <v/>
      </c>
      <c r="DV321" s="251" t="str">
        <f t="shared" si="94"/>
        <v/>
      </c>
      <c r="DW321" s="252" t="str">
        <f t="shared" si="95"/>
        <v/>
      </c>
      <c r="DX321" s="251" t="str">
        <f t="shared" si="96"/>
        <v/>
      </c>
      <c r="DY321" s="252" t="str">
        <f t="shared" si="97"/>
        <v/>
      </c>
      <c r="DZ321" s="251" t="str">
        <f t="shared" si="98"/>
        <v/>
      </c>
      <c r="EA321" s="252" t="str">
        <f t="shared" si="99"/>
        <v/>
      </c>
      <c r="EB321" s="251" t="str">
        <f t="shared" si="100"/>
        <v/>
      </c>
      <c r="EC321" s="252" t="str">
        <f t="shared" si="101"/>
        <v/>
      </c>
    </row>
    <row r="322" spans="37:133">
      <c r="AK322" s="3">
        <v>0.22013888888888899</v>
      </c>
      <c r="AM322" s="224">
        <v>0.22013888888888899</v>
      </c>
      <c r="AO322" s="72"/>
      <c r="AR322" s="3">
        <v>0.282638888888888</v>
      </c>
      <c r="AT322" s="3">
        <v>0.240972222222223</v>
      </c>
      <c r="AU322" s="3">
        <v>0.22013888888888899</v>
      </c>
      <c r="AV322" s="72"/>
      <c r="AW322" s="72"/>
      <c r="BH322" s="2"/>
      <c r="BI322" s="250"/>
      <c r="BJ322" s="2"/>
      <c r="BK322" s="250"/>
      <c r="BL322" s="2"/>
      <c r="BM322" s="250"/>
      <c r="BN322" s="2"/>
      <c r="BO322" s="250"/>
      <c r="BP322" s="2"/>
      <c r="BQ322" s="250"/>
      <c r="BR322" s="2"/>
      <c r="BS322" s="250"/>
      <c r="BT322" s="2"/>
      <c r="BU322" s="250"/>
      <c r="BV322" s="2"/>
      <c r="BW322" s="250"/>
      <c r="BX322" s="2"/>
      <c r="BY322" s="250"/>
      <c r="BZ322" s="267"/>
      <c r="CA322" s="238"/>
      <c r="CB322" s="267" t="str">
        <f t="shared" si="84"/>
        <v/>
      </c>
      <c r="CC322" s="238" t="str">
        <f t="shared" si="85"/>
        <v/>
      </c>
      <c r="CD322" s="267"/>
      <c r="CE322" s="238"/>
      <c r="CF322" s="267"/>
      <c r="CG322" s="238"/>
      <c r="CH322" s="2"/>
      <c r="CI322" s="250"/>
      <c r="CJ322" s="267"/>
      <c r="CK322" s="238"/>
      <c r="CL322" s="2"/>
      <c r="CM322" s="250"/>
      <c r="CN322" s="251" t="str">
        <f t="shared" si="86"/>
        <v/>
      </c>
      <c r="CO322" s="252" t="str">
        <f t="shared" si="87"/>
        <v/>
      </c>
      <c r="CP322" s="2"/>
      <c r="CQ322" s="250"/>
      <c r="CR322" s="267"/>
      <c r="CS322" s="238"/>
      <c r="CT322" s="2"/>
      <c r="CU322" s="250"/>
      <c r="CV322" s="2"/>
      <c r="CW322" s="250"/>
      <c r="CX322" s="267"/>
      <c r="CY322" s="238"/>
      <c r="CZ322" s="267"/>
      <c r="DA322" s="238"/>
      <c r="DB322" s="2" t="str">
        <f t="shared" si="102"/>
        <v/>
      </c>
      <c r="DC322" s="250" t="str">
        <f t="shared" si="103"/>
        <v/>
      </c>
      <c r="DD322" s="267"/>
      <c r="DE322" s="238"/>
      <c r="DF322" s="2"/>
      <c r="DG322" s="250"/>
      <c r="DH322" s="2"/>
      <c r="DI322" s="250"/>
      <c r="DJ322" s="348"/>
      <c r="DK322" s="349"/>
      <c r="DL322" s="350"/>
      <c r="DM322" s="351"/>
      <c r="DN322" s="348"/>
      <c r="DO322" s="349"/>
      <c r="DP322" s="251" t="str">
        <f t="shared" si="88"/>
        <v/>
      </c>
      <c r="DQ322" s="252" t="str">
        <f t="shared" si="89"/>
        <v/>
      </c>
      <c r="DR322" s="251" t="str">
        <f t="shared" si="90"/>
        <v/>
      </c>
      <c r="DS322" s="252" t="str">
        <f t="shared" si="91"/>
        <v/>
      </c>
      <c r="DT322" s="251" t="str">
        <f t="shared" si="92"/>
        <v/>
      </c>
      <c r="DU322" s="252" t="str">
        <f t="shared" si="93"/>
        <v/>
      </c>
      <c r="DV322" s="251" t="str">
        <f t="shared" si="94"/>
        <v/>
      </c>
      <c r="DW322" s="252" t="str">
        <f t="shared" si="95"/>
        <v/>
      </c>
      <c r="DX322" s="251" t="str">
        <f t="shared" si="96"/>
        <v/>
      </c>
      <c r="DY322" s="252" t="str">
        <f t="shared" si="97"/>
        <v/>
      </c>
      <c r="DZ322" s="251" t="str">
        <f t="shared" si="98"/>
        <v/>
      </c>
      <c r="EA322" s="252" t="str">
        <f t="shared" si="99"/>
        <v/>
      </c>
      <c r="EB322" s="251" t="str">
        <f t="shared" si="100"/>
        <v/>
      </c>
      <c r="EC322" s="252" t="str">
        <f t="shared" si="101"/>
        <v/>
      </c>
    </row>
    <row r="323" spans="37:133">
      <c r="AK323" s="3">
        <v>0.22083333333333299</v>
      </c>
      <c r="AM323" s="224">
        <v>0.22083333333333299</v>
      </c>
      <c r="AO323" s="72"/>
      <c r="AR323" s="3">
        <v>0.28333333333333299</v>
      </c>
      <c r="AT323" s="3">
        <v>0.241666666666668</v>
      </c>
      <c r="AU323" s="3">
        <v>0.22083333333333299</v>
      </c>
      <c r="AV323" s="72"/>
      <c r="AW323" s="72"/>
      <c r="BH323" s="2"/>
      <c r="BI323" s="250"/>
      <c r="BJ323" s="2"/>
      <c r="BK323" s="250"/>
      <c r="BL323" s="2"/>
      <c r="BM323" s="250"/>
      <c r="BN323" s="2"/>
      <c r="BO323" s="250"/>
      <c r="BP323" s="2"/>
      <c r="BQ323" s="250"/>
      <c r="BR323" s="2"/>
      <c r="BS323" s="250"/>
      <c r="BT323" s="2"/>
      <c r="BU323" s="250"/>
      <c r="BV323" s="2"/>
      <c r="BW323" s="250"/>
      <c r="BX323" s="2"/>
      <c r="BY323" s="250"/>
      <c r="BZ323" s="267"/>
      <c r="CA323" s="238"/>
      <c r="CB323" s="267" t="str">
        <f t="shared" si="84"/>
        <v/>
      </c>
      <c r="CC323" s="238" t="str">
        <f t="shared" si="85"/>
        <v/>
      </c>
      <c r="CD323" s="267"/>
      <c r="CE323" s="238"/>
      <c r="CF323" s="267"/>
      <c r="CG323" s="238"/>
      <c r="CH323" s="2"/>
      <c r="CI323" s="250"/>
      <c r="CJ323" s="267"/>
      <c r="CK323" s="238"/>
      <c r="CL323" s="2"/>
      <c r="CM323" s="250"/>
      <c r="CN323" s="251" t="str">
        <f t="shared" si="86"/>
        <v/>
      </c>
      <c r="CO323" s="252" t="str">
        <f t="shared" si="87"/>
        <v/>
      </c>
      <c r="CP323" s="2"/>
      <c r="CQ323" s="250"/>
      <c r="CR323" s="267"/>
      <c r="CS323" s="238"/>
      <c r="CT323" s="2"/>
      <c r="CU323" s="250"/>
      <c r="CV323" s="2"/>
      <c r="CW323" s="250"/>
      <c r="CX323" s="267"/>
      <c r="CY323" s="238"/>
      <c r="CZ323" s="267"/>
      <c r="DA323" s="238"/>
      <c r="DB323" s="2" t="str">
        <f t="shared" si="102"/>
        <v/>
      </c>
      <c r="DC323" s="250" t="str">
        <f t="shared" si="103"/>
        <v/>
      </c>
      <c r="DD323" s="267"/>
      <c r="DE323" s="238"/>
      <c r="DF323" s="2"/>
      <c r="DG323" s="250"/>
      <c r="DH323" s="2"/>
      <c r="DI323" s="250"/>
      <c r="DJ323" s="348"/>
      <c r="DK323" s="349"/>
      <c r="DL323" s="350"/>
      <c r="DM323" s="351"/>
      <c r="DN323" s="348"/>
      <c r="DO323" s="349"/>
      <c r="DP323" s="251" t="str">
        <f t="shared" si="88"/>
        <v/>
      </c>
      <c r="DQ323" s="252" t="str">
        <f t="shared" si="89"/>
        <v/>
      </c>
      <c r="DR323" s="251" t="str">
        <f t="shared" si="90"/>
        <v/>
      </c>
      <c r="DS323" s="252" t="str">
        <f t="shared" si="91"/>
        <v/>
      </c>
      <c r="DT323" s="251" t="str">
        <f t="shared" si="92"/>
        <v/>
      </c>
      <c r="DU323" s="252" t="str">
        <f t="shared" si="93"/>
        <v/>
      </c>
      <c r="DV323" s="251" t="str">
        <f t="shared" si="94"/>
        <v/>
      </c>
      <c r="DW323" s="252" t="str">
        <f t="shared" si="95"/>
        <v/>
      </c>
      <c r="DX323" s="251" t="str">
        <f t="shared" si="96"/>
        <v/>
      </c>
      <c r="DY323" s="252" t="str">
        <f t="shared" si="97"/>
        <v/>
      </c>
      <c r="DZ323" s="251" t="str">
        <f t="shared" si="98"/>
        <v/>
      </c>
      <c r="EA323" s="252" t="str">
        <f t="shared" si="99"/>
        <v/>
      </c>
      <c r="EB323" s="251" t="str">
        <f t="shared" si="100"/>
        <v/>
      </c>
      <c r="EC323" s="252" t="str">
        <f t="shared" si="101"/>
        <v/>
      </c>
    </row>
    <row r="324" spans="37:133">
      <c r="AK324" s="3">
        <v>0.22152777777777799</v>
      </c>
      <c r="AM324" s="224">
        <v>0.22152777777777799</v>
      </c>
      <c r="AO324" s="72"/>
      <c r="AR324" s="3">
        <v>0.28402777777777699</v>
      </c>
      <c r="AT324" s="3">
        <v>0.242361111111112</v>
      </c>
      <c r="AU324" s="3">
        <v>0.22152777777777799</v>
      </c>
      <c r="AV324" s="72"/>
      <c r="AW324" s="72"/>
      <c r="BH324" s="2"/>
      <c r="BI324" s="250"/>
      <c r="BJ324" s="2"/>
      <c r="BK324" s="250"/>
      <c r="BL324" s="2"/>
      <c r="BM324" s="250"/>
      <c r="BN324" s="2"/>
      <c r="BO324" s="250"/>
      <c r="BP324" s="2"/>
      <c r="BQ324" s="250"/>
      <c r="BR324" s="2"/>
      <c r="BS324" s="250"/>
      <c r="BT324" s="2"/>
      <c r="BU324" s="250"/>
      <c r="BV324" s="2"/>
      <c r="BW324" s="250"/>
      <c r="BX324" s="2"/>
      <c r="BY324" s="250"/>
      <c r="BZ324" s="267"/>
      <c r="CA324" s="238"/>
      <c r="CB324" s="267" t="str">
        <f t="shared" si="84"/>
        <v/>
      </c>
      <c r="CC324" s="238" t="str">
        <f t="shared" si="85"/>
        <v/>
      </c>
      <c r="CD324" s="267"/>
      <c r="CE324" s="238"/>
      <c r="CF324" s="267"/>
      <c r="CG324" s="238"/>
      <c r="CH324" s="2"/>
      <c r="CI324" s="250"/>
      <c r="CJ324" s="267"/>
      <c r="CK324" s="238"/>
      <c r="CL324" s="2"/>
      <c r="CM324" s="250"/>
      <c r="CN324" s="251" t="str">
        <f t="shared" si="86"/>
        <v/>
      </c>
      <c r="CO324" s="252" t="str">
        <f t="shared" si="87"/>
        <v/>
      </c>
      <c r="CP324" s="2"/>
      <c r="CQ324" s="250"/>
      <c r="CR324" s="267"/>
      <c r="CS324" s="238"/>
      <c r="CT324" s="2"/>
      <c r="CU324" s="250"/>
      <c r="CV324" s="2"/>
      <c r="CW324" s="250"/>
      <c r="CX324" s="267"/>
      <c r="CY324" s="238"/>
      <c r="CZ324" s="267"/>
      <c r="DA324" s="238"/>
      <c r="DB324" s="2" t="str">
        <f t="shared" si="102"/>
        <v/>
      </c>
      <c r="DC324" s="250" t="str">
        <f t="shared" si="103"/>
        <v/>
      </c>
      <c r="DD324" s="267"/>
      <c r="DE324" s="238"/>
      <c r="DF324" s="2"/>
      <c r="DG324" s="250"/>
      <c r="DH324" s="2"/>
      <c r="DI324" s="250"/>
      <c r="DJ324" s="348"/>
      <c r="DK324" s="349"/>
      <c r="DL324" s="350"/>
      <c r="DM324" s="351"/>
      <c r="DN324" s="348"/>
      <c r="DO324" s="349"/>
      <c r="DP324" s="251" t="str">
        <f t="shared" si="88"/>
        <v/>
      </c>
      <c r="DQ324" s="252" t="str">
        <f t="shared" si="89"/>
        <v/>
      </c>
      <c r="DR324" s="251" t="str">
        <f t="shared" si="90"/>
        <v/>
      </c>
      <c r="DS324" s="252" t="str">
        <f t="shared" si="91"/>
        <v/>
      </c>
      <c r="DT324" s="251" t="str">
        <f t="shared" si="92"/>
        <v/>
      </c>
      <c r="DU324" s="252" t="str">
        <f t="shared" si="93"/>
        <v/>
      </c>
      <c r="DV324" s="251" t="str">
        <f t="shared" si="94"/>
        <v/>
      </c>
      <c r="DW324" s="252" t="str">
        <f t="shared" si="95"/>
        <v/>
      </c>
      <c r="DX324" s="251" t="str">
        <f t="shared" si="96"/>
        <v/>
      </c>
      <c r="DY324" s="252" t="str">
        <f t="shared" si="97"/>
        <v/>
      </c>
      <c r="DZ324" s="251" t="str">
        <f t="shared" si="98"/>
        <v/>
      </c>
      <c r="EA324" s="252" t="str">
        <f t="shared" si="99"/>
        <v/>
      </c>
      <c r="EB324" s="251" t="str">
        <f t="shared" si="100"/>
        <v/>
      </c>
      <c r="EC324" s="252" t="str">
        <f t="shared" si="101"/>
        <v/>
      </c>
    </row>
    <row r="325" spans="37:133">
      <c r="AK325" s="3">
        <v>0.22222222222222199</v>
      </c>
      <c r="AM325" s="224">
        <v>0.22222222222222199</v>
      </c>
      <c r="AO325" s="72"/>
      <c r="AR325" s="3">
        <v>0.28472222222222099</v>
      </c>
      <c r="AT325" s="3">
        <v>0.243055555555557</v>
      </c>
      <c r="AU325" s="3">
        <v>0.22222222222222199</v>
      </c>
      <c r="AV325" s="72"/>
      <c r="AW325" s="72"/>
      <c r="BH325" s="2"/>
      <c r="BI325" s="250"/>
      <c r="BJ325" s="2"/>
      <c r="BK325" s="250"/>
      <c r="BL325" s="2"/>
      <c r="BM325" s="250"/>
      <c r="BN325" s="2"/>
      <c r="BO325" s="250"/>
      <c r="BP325" s="2"/>
      <c r="BQ325" s="250"/>
      <c r="BR325" s="2"/>
      <c r="BS325" s="250"/>
      <c r="BT325" s="2"/>
      <c r="BU325" s="250"/>
      <c r="BV325" s="2"/>
      <c r="BW325" s="250"/>
      <c r="BX325" s="2"/>
      <c r="BY325" s="250"/>
      <c r="BZ325" s="267"/>
      <c r="CA325" s="238"/>
      <c r="CB325" s="267" t="str">
        <f t="shared" si="84"/>
        <v/>
      </c>
      <c r="CC325" s="238" t="str">
        <f t="shared" si="85"/>
        <v/>
      </c>
      <c r="CD325" s="267"/>
      <c r="CE325" s="238"/>
      <c r="CF325" s="267"/>
      <c r="CG325" s="238"/>
      <c r="CH325" s="2"/>
      <c r="CI325" s="250"/>
      <c r="CJ325" s="267"/>
      <c r="CK325" s="238"/>
      <c r="CL325" s="2"/>
      <c r="CM325" s="250"/>
      <c r="CN325" s="251" t="str">
        <f t="shared" si="86"/>
        <v/>
      </c>
      <c r="CO325" s="252" t="str">
        <f t="shared" si="87"/>
        <v/>
      </c>
      <c r="CP325" s="2"/>
      <c r="CQ325" s="250"/>
      <c r="CR325" s="267"/>
      <c r="CS325" s="238"/>
      <c r="CT325" s="2"/>
      <c r="CU325" s="250"/>
      <c r="CV325" s="2"/>
      <c r="CW325" s="250"/>
      <c r="CX325" s="267"/>
      <c r="CY325" s="238"/>
      <c r="CZ325" s="267"/>
      <c r="DA325" s="238"/>
      <c r="DB325" s="2" t="str">
        <f t="shared" si="102"/>
        <v/>
      </c>
      <c r="DC325" s="250" t="str">
        <f t="shared" si="103"/>
        <v/>
      </c>
      <c r="DD325" s="267"/>
      <c r="DE325" s="238"/>
      <c r="DF325" s="2"/>
      <c r="DG325" s="250"/>
      <c r="DH325" s="2"/>
      <c r="DI325" s="250"/>
      <c r="DJ325" s="348"/>
      <c r="DK325" s="349"/>
      <c r="DL325" s="350"/>
      <c r="DM325" s="351"/>
      <c r="DN325" s="348"/>
      <c r="DO325" s="349"/>
      <c r="DP325" s="251" t="str">
        <f t="shared" si="88"/>
        <v/>
      </c>
      <c r="DQ325" s="252" t="str">
        <f t="shared" si="89"/>
        <v/>
      </c>
      <c r="DR325" s="251" t="str">
        <f t="shared" si="90"/>
        <v/>
      </c>
      <c r="DS325" s="252" t="str">
        <f t="shared" si="91"/>
        <v/>
      </c>
      <c r="DT325" s="251" t="str">
        <f t="shared" si="92"/>
        <v/>
      </c>
      <c r="DU325" s="252" t="str">
        <f t="shared" si="93"/>
        <v/>
      </c>
      <c r="DV325" s="251" t="str">
        <f t="shared" si="94"/>
        <v/>
      </c>
      <c r="DW325" s="252" t="str">
        <f t="shared" si="95"/>
        <v/>
      </c>
      <c r="DX325" s="251" t="str">
        <f t="shared" si="96"/>
        <v/>
      </c>
      <c r="DY325" s="252" t="str">
        <f t="shared" si="97"/>
        <v/>
      </c>
      <c r="DZ325" s="251" t="str">
        <f t="shared" si="98"/>
        <v/>
      </c>
      <c r="EA325" s="252" t="str">
        <f t="shared" si="99"/>
        <v/>
      </c>
      <c r="EB325" s="251" t="str">
        <f t="shared" si="100"/>
        <v/>
      </c>
      <c r="EC325" s="252" t="str">
        <f t="shared" si="101"/>
        <v/>
      </c>
    </row>
    <row r="326" spans="37:133">
      <c r="AK326" s="3">
        <v>0.22291666666666701</v>
      </c>
      <c r="AM326" s="224">
        <v>0.22291666666666701</v>
      </c>
      <c r="AO326" s="72"/>
      <c r="AR326" s="3">
        <v>0.28541666666666599</v>
      </c>
      <c r="AT326" s="3">
        <v>0.24375000000000099</v>
      </c>
      <c r="AU326" s="3">
        <v>0.22291666666666701</v>
      </c>
      <c r="AV326" s="72"/>
      <c r="AW326" s="72"/>
      <c r="BH326" s="2"/>
      <c r="BI326" s="250"/>
      <c r="BJ326" s="2"/>
      <c r="BK326" s="250"/>
      <c r="BL326" s="2"/>
      <c r="BM326" s="250"/>
      <c r="BN326" s="2"/>
      <c r="BO326" s="250"/>
      <c r="BP326" s="2"/>
      <c r="BQ326" s="250"/>
      <c r="BR326" s="2"/>
      <c r="BS326" s="250"/>
      <c r="BT326" s="2"/>
      <c r="BU326" s="250"/>
      <c r="BV326" s="2"/>
      <c r="BW326" s="250"/>
      <c r="BX326" s="2"/>
      <c r="BY326" s="250"/>
      <c r="BZ326" s="267"/>
      <c r="CA326" s="238"/>
      <c r="CB326" s="267" t="str">
        <f t="shared" ref="CB326:CB389" si="104">IF(ISBLANK(BZ326),"",BZ326)</f>
        <v/>
      </c>
      <c r="CC326" s="238" t="str">
        <f t="shared" ref="CC326:CC389" si="105">IF(ISBLANK(CA326),"",CA326)</f>
        <v/>
      </c>
      <c r="CD326" s="267"/>
      <c r="CE326" s="238"/>
      <c r="CF326" s="267"/>
      <c r="CG326" s="238"/>
      <c r="CH326" s="2"/>
      <c r="CI326" s="250"/>
      <c r="CJ326" s="267"/>
      <c r="CK326" s="238"/>
      <c r="CL326" s="2"/>
      <c r="CM326" s="250"/>
      <c r="CN326" s="251" t="str">
        <f t="shared" ref="CN326:CN389" si="106">IF(ISBLANK(CL326),"",CL326)</f>
        <v/>
      </c>
      <c r="CO326" s="252" t="str">
        <f t="shared" ref="CO326:CO389" si="107">IF(ISBLANK(CM326),"",CM326)</f>
        <v/>
      </c>
      <c r="CP326" s="2"/>
      <c r="CQ326" s="250"/>
      <c r="CR326" s="267"/>
      <c r="CS326" s="238"/>
      <c r="CT326" s="2"/>
      <c r="CU326" s="250"/>
      <c r="CV326" s="2"/>
      <c r="CW326" s="250"/>
      <c r="CX326" s="267"/>
      <c r="CY326" s="238"/>
      <c r="CZ326" s="267"/>
      <c r="DA326" s="238"/>
      <c r="DB326" s="2" t="str">
        <f t="shared" si="102"/>
        <v/>
      </c>
      <c r="DC326" s="250" t="str">
        <f t="shared" si="103"/>
        <v/>
      </c>
      <c r="DD326" s="267"/>
      <c r="DE326" s="238"/>
      <c r="DF326" s="2"/>
      <c r="DG326" s="250"/>
      <c r="DH326" s="2"/>
      <c r="DI326" s="250"/>
      <c r="DJ326" s="348"/>
      <c r="DK326" s="349"/>
      <c r="DL326" s="350"/>
      <c r="DM326" s="351"/>
      <c r="DN326" s="348"/>
      <c r="DO326" s="349"/>
      <c r="DP326" s="251" t="str">
        <f t="shared" ref="DP326:DP389" si="108">IF(ISBLANK(DN326),"",DN326)</f>
        <v/>
      </c>
      <c r="DQ326" s="252" t="str">
        <f t="shared" ref="DQ326:DQ389" si="109">IF(ISBLANK(DO326),"",DO326)</f>
        <v/>
      </c>
      <c r="DR326" s="251" t="str">
        <f t="shared" ref="DR326:DR389" si="110">IF(ISBLANK(DP326),"",DP326)</f>
        <v/>
      </c>
      <c r="DS326" s="252" t="str">
        <f t="shared" ref="DS326:DS389" si="111">IF(ISBLANK(DQ326),"",DQ326)</f>
        <v/>
      </c>
      <c r="DT326" s="251" t="str">
        <f t="shared" ref="DT326:DT389" si="112">IF(ISBLANK(DR326),"",DR326)</f>
        <v/>
      </c>
      <c r="DU326" s="252" t="str">
        <f t="shared" ref="DU326:DU389" si="113">IF(ISBLANK(DS326),"",DS326)</f>
        <v/>
      </c>
      <c r="DV326" s="251" t="str">
        <f t="shared" ref="DV326:DV389" si="114">IF(ISBLANK(DT326),"",DT326)</f>
        <v/>
      </c>
      <c r="DW326" s="252" t="str">
        <f t="shared" ref="DW326:DW389" si="115">IF(ISBLANK(DU326),"",DU326)</f>
        <v/>
      </c>
      <c r="DX326" s="251" t="str">
        <f t="shared" ref="DX326:DX389" si="116">IF(ISBLANK(DV326),"",DV326)</f>
        <v/>
      </c>
      <c r="DY326" s="252" t="str">
        <f t="shared" ref="DY326:DY389" si="117">IF(ISBLANK(DW326),"",DW326)</f>
        <v/>
      </c>
      <c r="DZ326" s="251" t="str">
        <f t="shared" ref="DZ326:DZ389" si="118">IF(ISBLANK(DX326),"",DX326)</f>
        <v/>
      </c>
      <c r="EA326" s="252" t="str">
        <f t="shared" ref="EA326:EA389" si="119">IF(ISBLANK(DY326),"",DY326)</f>
        <v/>
      </c>
      <c r="EB326" s="251" t="str">
        <f t="shared" ref="EB326:EB389" si="120">IF(ISBLANK(DZ326),"",DZ326)</f>
        <v/>
      </c>
      <c r="EC326" s="252" t="str">
        <f t="shared" ref="EC326:EC389" si="121">IF(ISBLANK(EA326),"",EA326)</f>
        <v/>
      </c>
    </row>
    <row r="327" spans="37:133">
      <c r="AK327" s="3">
        <v>0.22361111111111101</v>
      </c>
      <c r="AM327" s="224">
        <v>0.22361111111111101</v>
      </c>
      <c r="AO327" s="72"/>
      <c r="AR327" s="3">
        <v>0.28611111111110998</v>
      </c>
      <c r="AT327" s="3">
        <v>0.24444444444444599</v>
      </c>
      <c r="AU327" s="3">
        <v>0.22361111111111101</v>
      </c>
      <c r="AV327" s="72"/>
      <c r="AW327" s="72"/>
      <c r="BH327" s="2"/>
      <c r="BI327" s="250"/>
      <c r="BJ327" s="2"/>
      <c r="BK327" s="250"/>
      <c r="BL327" s="2"/>
      <c r="BM327" s="250"/>
      <c r="BN327" s="2"/>
      <c r="BO327" s="250"/>
      <c r="BP327" s="2"/>
      <c r="BQ327" s="250"/>
      <c r="BR327" s="2"/>
      <c r="BS327" s="250"/>
      <c r="BT327" s="2"/>
      <c r="BU327" s="250"/>
      <c r="BV327" s="2"/>
      <c r="BW327" s="250"/>
      <c r="BX327" s="2"/>
      <c r="BY327" s="250"/>
      <c r="BZ327" s="267"/>
      <c r="CA327" s="238"/>
      <c r="CB327" s="267" t="str">
        <f t="shared" si="104"/>
        <v/>
      </c>
      <c r="CC327" s="238" t="str">
        <f t="shared" si="105"/>
        <v/>
      </c>
      <c r="CD327" s="267"/>
      <c r="CE327" s="238"/>
      <c r="CF327" s="267"/>
      <c r="CG327" s="238"/>
      <c r="CH327" s="2"/>
      <c r="CI327" s="250"/>
      <c r="CJ327" s="267"/>
      <c r="CK327" s="238"/>
      <c r="CL327" s="2"/>
      <c r="CM327" s="250"/>
      <c r="CN327" s="251" t="str">
        <f t="shared" si="106"/>
        <v/>
      </c>
      <c r="CO327" s="252" t="str">
        <f t="shared" si="107"/>
        <v/>
      </c>
      <c r="CP327" s="2"/>
      <c r="CQ327" s="250"/>
      <c r="CR327" s="267"/>
      <c r="CS327" s="238"/>
      <c r="CT327" s="2"/>
      <c r="CU327" s="250"/>
      <c r="CV327" s="2"/>
      <c r="CW327" s="250"/>
      <c r="CX327" s="267"/>
      <c r="CY327" s="238"/>
      <c r="CZ327" s="267"/>
      <c r="DA327" s="238"/>
      <c r="DB327" s="2" t="str">
        <f t="shared" si="102"/>
        <v/>
      </c>
      <c r="DC327" s="250" t="str">
        <f t="shared" si="103"/>
        <v/>
      </c>
      <c r="DD327" s="267"/>
      <c r="DE327" s="238"/>
      <c r="DF327" s="2"/>
      <c r="DG327" s="250"/>
      <c r="DH327" s="2"/>
      <c r="DI327" s="250"/>
      <c r="DJ327" s="348"/>
      <c r="DK327" s="349"/>
      <c r="DL327" s="350"/>
      <c r="DM327" s="351"/>
      <c r="DN327" s="348"/>
      <c r="DO327" s="349"/>
      <c r="DP327" s="251" t="str">
        <f t="shared" si="108"/>
        <v/>
      </c>
      <c r="DQ327" s="252" t="str">
        <f t="shared" si="109"/>
        <v/>
      </c>
      <c r="DR327" s="251" t="str">
        <f t="shared" si="110"/>
        <v/>
      </c>
      <c r="DS327" s="252" t="str">
        <f t="shared" si="111"/>
        <v/>
      </c>
      <c r="DT327" s="251" t="str">
        <f t="shared" si="112"/>
        <v/>
      </c>
      <c r="DU327" s="252" t="str">
        <f t="shared" si="113"/>
        <v/>
      </c>
      <c r="DV327" s="251" t="str">
        <f t="shared" si="114"/>
        <v/>
      </c>
      <c r="DW327" s="252" t="str">
        <f t="shared" si="115"/>
        <v/>
      </c>
      <c r="DX327" s="251" t="str">
        <f t="shared" si="116"/>
        <v/>
      </c>
      <c r="DY327" s="252" t="str">
        <f t="shared" si="117"/>
        <v/>
      </c>
      <c r="DZ327" s="251" t="str">
        <f t="shared" si="118"/>
        <v/>
      </c>
      <c r="EA327" s="252" t="str">
        <f t="shared" si="119"/>
        <v/>
      </c>
      <c r="EB327" s="251" t="str">
        <f t="shared" si="120"/>
        <v/>
      </c>
      <c r="EC327" s="252" t="str">
        <f t="shared" si="121"/>
        <v/>
      </c>
    </row>
    <row r="328" spans="37:133">
      <c r="AK328" s="3">
        <v>0.22430555555555601</v>
      </c>
      <c r="AM328" s="224">
        <v>0.22430555555555601</v>
      </c>
      <c r="AO328" s="72"/>
      <c r="AR328" s="3">
        <v>0.28680555555555498</v>
      </c>
      <c r="AT328" s="3">
        <v>0.24513888888888999</v>
      </c>
      <c r="AU328" s="3">
        <v>0.22430555555555601</v>
      </c>
      <c r="AV328" s="72"/>
      <c r="AW328" s="72"/>
      <c r="BH328" s="2"/>
      <c r="BI328" s="250"/>
      <c r="BJ328" s="2"/>
      <c r="BK328" s="250"/>
      <c r="BL328" s="2"/>
      <c r="BM328" s="250"/>
      <c r="BN328" s="2"/>
      <c r="BO328" s="250"/>
      <c r="BP328" s="2"/>
      <c r="BQ328" s="250"/>
      <c r="BR328" s="2"/>
      <c r="BS328" s="250"/>
      <c r="BT328" s="2"/>
      <c r="BU328" s="250"/>
      <c r="BV328" s="2"/>
      <c r="BW328" s="250"/>
      <c r="BX328" s="2"/>
      <c r="BY328" s="250"/>
      <c r="BZ328" s="267"/>
      <c r="CA328" s="238"/>
      <c r="CB328" s="267" t="str">
        <f t="shared" si="104"/>
        <v/>
      </c>
      <c r="CC328" s="238" t="str">
        <f t="shared" si="105"/>
        <v/>
      </c>
      <c r="CD328" s="267"/>
      <c r="CE328" s="238"/>
      <c r="CF328" s="267"/>
      <c r="CG328" s="238"/>
      <c r="CH328" s="2"/>
      <c r="CI328" s="250"/>
      <c r="CJ328" s="267"/>
      <c r="CK328" s="238"/>
      <c r="CL328" s="2"/>
      <c r="CM328" s="250"/>
      <c r="CN328" s="251" t="str">
        <f t="shared" si="106"/>
        <v/>
      </c>
      <c r="CO328" s="252" t="str">
        <f t="shared" si="107"/>
        <v/>
      </c>
      <c r="CP328" s="2"/>
      <c r="CQ328" s="250"/>
      <c r="CR328" s="267"/>
      <c r="CS328" s="238"/>
      <c r="CT328" s="2"/>
      <c r="CU328" s="250"/>
      <c r="CV328" s="2"/>
      <c r="CW328" s="250"/>
      <c r="CX328" s="267"/>
      <c r="CY328" s="238"/>
      <c r="CZ328" s="267"/>
      <c r="DA328" s="238"/>
      <c r="DB328" s="2" t="str">
        <f t="shared" si="102"/>
        <v/>
      </c>
      <c r="DC328" s="250" t="str">
        <f t="shared" si="103"/>
        <v/>
      </c>
      <c r="DD328" s="267"/>
      <c r="DE328" s="238"/>
      <c r="DF328" s="2"/>
      <c r="DG328" s="250"/>
      <c r="DH328" s="2"/>
      <c r="DI328" s="250"/>
      <c r="DJ328" s="348"/>
      <c r="DK328" s="349"/>
      <c r="DL328" s="350"/>
      <c r="DM328" s="351"/>
      <c r="DN328" s="348"/>
      <c r="DO328" s="349"/>
      <c r="DP328" s="251" t="str">
        <f t="shared" si="108"/>
        <v/>
      </c>
      <c r="DQ328" s="252" t="str">
        <f t="shared" si="109"/>
        <v/>
      </c>
      <c r="DR328" s="251" t="str">
        <f t="shared" si="110"/>
        <v/>
      </c>
      <c r="DS328" s="252" t="str">
        <f t="shared" si="111"/>
        <v/>
      </c>
      <c r="DT328" s="251" t="str">
        <f t="shared" si="112"/>
        <v/>
      </c>
      <c r="DU328" s="252" t="str">
        <f t="shared" si="113"/>
        <v/>
      </c>
      <c r="DV328" s="251" t="str">
        <f t="shared" si="114"/>
        <v/>
      </c>
      <c r="DW328" s="252" t="str">
        <f t="shared" si="115"/>
        <v/>
      </c>
      <c r="DX328" s="251" t="str">
        <f t="shared" si="116"/>
        <v/>
      </c>
      <c r="DY328" s="252" t="str">
        <f t="shared" si="117"/>
        <v/>
      </c>
      <c r="DZ328" s="251" t="str">
        <f t="shared" si="118"/>
        <v/>
      </c>
      <c r="EA328" s="252" t="str">
        <f t="shared" si="119"/>
        <v/>
      </c>
      <c r="EB328" s="251" t="str">
        <f t="shared" si="120"/>
        <v/>
      </c>
      <c r="EC328" s="252" t="str">
        <f t="shared" si="121"/>
        <v/>
      </c>
    </row>
    <row r="329" spans="37:133">
      <c r="AK329" s="3">
        <v>0.22500000000000001</v>
      </c>
      <c r="AM329" s="224">
        <v>0.22500000000000001</v>
      </c>
      <c r="AO329" s="72"/>
      <c r="AR329" s="3">
        <v>0.28749999999999898</v>
      </c>
      <c r="AT329" s="3">
        <v>0.24583333333333399</v>
      </c>
      <c r="AU329" s="3">
        <v>0.22500000000000001</v>
      </c>
      <c r="AV329" s="72"/>
      <c r="AW329" s="72"/>
      <c r="BH329" s="2"/>
      <c r="BI329" s="250"/>
      <c r="BJ329" s="2"/>
      <c r="BK329" s="250"/>
      <c r="BL329" s="2"/>
      <c r="BM329" s="250"/>
      <c r="BN329" s="2"/>
      <c r="BO329" s="250"/>
      <c r="BP329" s="2"/>
      <c r="BQ329" s="250"/>
      <c r="BR329" s="2"/>
      <c r="BS329" s="250"/>
      <c r="BT329" s="2"/>
      <c r="BU329" s="250"/>
      <c r="BV329" s="2"/>
      <c r="BW329" s="250"/>
      <c r="BX329" s="2"/>
      <c r="BY329" s="250"/>
      <c r="BZ329" s="267"/>
      <c r="CA329" s="238"/>
      <c r="CB329" s="267" t="str">
        <f t="shared" si="104"/>
        <v/>
      </c>
      <c r="CC329" s="238" t="str">
        <f t="shared" si="105"/>
        <v/>
      </c>
      <c r="CD329" s="267"/>
      <c r="CE329" s="238"/>
      <c r="CF329" s="267"/>
      <c r="CG329" s="238"/>
      <c r="CH329" s="2"/>
      <c r="CI329" s="250"/>
      <c r="CJ329" s="267"/>
      <c r="CK329" s="238"/>
      <c r="CL329" s="2"/>
      <c r="CM329" s="250"/>
      <c r="CN329" s="251" t="str">
        <f t="shared" si="106"/>
        <v/>
      </c>
      <c r="CO329" s="252" t="str">
        <f t="shared" si="107"/>
        <v/>
      </c>
      <c r="CP329" s="2"/>
      <c r="CQ329" s="250"/>
      <c r="CR329" s="267"/>
      <c r="CS329" s="238"/>
      <c r="CT329" s="2"/>
      <c r="CU329" s="250"/>
      <c r="CV329" s="2"/>
      <c r="CW329" s="250"/>
      <c r="CX329" s="267"/>
      <c r="CY329" s="238"/>
      <c r="CZ329" s="267"/>
      <c r="DA329" s="238"/>
      <c r="DB329" s="2" t="str">
        <f t="shared" si="102"/>
        <v/>
      </c>
      <c r="DC329" s="250" t="str">
        <f t="shared" si="103"/>
        <v/>
      </c>
      <c r="DD329" s="267"/>
      <c r="DE329" s="238"/>
      <c r="DF329" s="2"/>
      <c r="DG329" s="250"/>
      <c r="DH329" s="2"/>
      <c r="DI329" s="250"/>
      <c r="DJ329" s="348"/>
      <c r="DK329" s="349"/>
      <c r="DL329" s="350"/>
      <c r="DM329" s="351"/>
      <c r="DN329" s="348"/>
      <c r="DO329" s="349"/>
      <c r="DP329" s="251" t="str">
        <f t="shared" si="108"/>
        <v/>
      </c>
      <c r="DQ329" s="252" t="str">
        <f t="shared" si="109"/>
        <v/>
      </c>
      <c r="DR329" s="251" t="str">
        <f t="shared" si="110"/>
        <v/>
      </c>
      <c r="DS329" s="252" t="str">
        <f t="shared" si="111"/>
        <v/>
      </c>
      <c r="DT329" s="251" t="str">
        <f t="shared" si="112"/>
        <v/>
      </c>
      <c r="DU329" s="252" t="str">
        <f t="shared" si="113"/>
        <v/>
      </c>
      <c r="DV329" s="251" t="str">
        <f t="shared" si="114"/>
        <v/>
      </c>
      <c r="DW329" s="252" t="str">
        <f t="shared" si="115"/>
        <v/>
      </c>
      <c r="DX329" s="251" t="str">
        <f t="shared" si="116"/>
        <v/>
      </c>
      <c r="DY329" s="252" t="str">
        <f t="shared" si="117"/>
        <v/>
      </c>
      <c r="DZ329" s="251" t="str">
        <f t="shared" si="118"/>
        <v/>
      </c>
      <c r="EA329" s="252" t="str">
        <f t="shared" si="119"/>
        <v/>
      </c>
      <c r="EB329" s="251" t="str">
        <f t="shared" si="120"/>
        <v/>
      </c>
      <c r="EC329" s="252" t="str">
        <f t="shared" si="121"/>
        <v/>
      </c>
    </row>
    <row r="330" spans="37:133">
      <c r="AK330" s="3">
        <v>0.225694444444444</v>
      </c>
      <c r="AM330" s="224">
        <v>0.225694444444444</v>
      </c>
      <c r="AO330" s="72"/>
      <c r="AR330" s="3">
        <v>0.28819444444444398</v>
      </c>
      <c r="AT330" s="3">
        <v>0.24652777777777901</v>
      </c>
      <c r="AU330" s="3">
        <v>0.225694444444444</v>
      </c>
      <c r="AV330" s="72"/>
      <c r="AW330" s="72"/>
      <c r="BH330" s="2"/>
      <c r="BI330" s="250"/>
      <c r="BJ330" s="2"/>
      <c r="BK330" s="250"/>
      <c r="BL330" s="2"/>
      <c r="BM330" s="250"/>
      <c r="BN330" s="2"/>
      <c r="BO330" s="250"/>
      <c r="BP330" s="2"/>
      <c r="BQ330" s="250"/>
      <c r="BR330" s="2"/>
      <c r="BS330" s="250"/>
      <c r="BT330" s="2"/>
      <c r="BU330" s="250"/>
      <c r="BV330" s="2"/>
      <c r="BW330" s="250"/>
      <c r="BX330" s="2"/>
      <c r="BY330" s="250"/>
      <c r="BZ330" s="267"/>
      <c r="CA330" s="238"/>
      <c r="CB330" s="267" t="str">
        <f t="shared" si="104"/>
        <v/>
      </c>
      <c r="CC330" s="238" t="str">
        <f t="shared" si="105"/>
        <v/>
      </c>
      <c r="CD330" s="267"/>
      <c r="CE330" s="238"/>
      <c r="CF330" s="267"/>
      <c r="CG330" s="238"/>
      <c r="CH330" s="2"/>
      <c r="CI330" s="250"/>
      <c r="CJ330" s="267"/>
      <c r="CK330" s="238"/>
      <c r="CL330" s="2"/>
      <c r="CM330" s="250"/>
      <c r="CN330" s="251" t="str">
        <f t="shared" si="106"/>
        <v/>
      </c>
      <c r="CO330" s="252" t="str">
        <f t="shared" si="107"/>
        <v/>
      </c>
      <c r="CP330" s="2"/>
      <c r="CQ330" s="250"/>
      <c r="CR330" s="267"/>
      <c r="CS330" s="238"/>
      <c r="CT330" s="2"/>
      <c r="CU330" s="250"/>
      <c r="CV330" s="2"/>
      <c r="CW330" s="250"/>
      <c r="CX330" s="267"/>
      <c r="CY330" s="238"/>
      <c r="CZ330" s="267"/>
      <c r="DA330" s="238"/>
      <c r="DB330" s="2" t="str">
        <f t="shared" si="102"/>
        <v/>
      </c>
      <c r="DC330" s="250" t="str">
        <f t="shared" si="103"/>
        <v/>
      </c>
      <c r="DD330" s="267"/>
      <c r="DE330" s="238"/>
      <c r="DF330" s="2"/>
      <c r="DG330" s="250"/>
      <c r="DH330" s="2"/>
      <c r="DI330" s="250"/>
      <c r="DJ330" s="348"/>
      <c r="DK330" s="349"/>
      <c r="DL330" s="350"/>
      <c r="DM330" s="351"/>
      <c r="DN330" s="348"/>
      <c r="DO330" s="349"/>
      <c r="DP330" s="251" t="str">
        <f t="shared" si="108"/>
        <v/>
      </c>
      <c r="DQ330" s="252" t="str">
        <f t="shared" si="109"/>
        <v/>
      </c>
      <c r="DR330" s="251" t="str">
        <f t="shared" si="110"/>
        <v/>
      </c>
      <c r="DS330" s="252" t="str">
        <f t="shared" si="111"/>
        <v/>
      </c>
      <c r="DT330" s="251" t="str">
        <f t="shared" si="112"/>
        <v/>
      </c>
      <c r="DU330" s="252" t="str">
        <f t="shared" si="113"/>
        <v/>
      </c>
      <c r="DV330" s="251" t="str">
        <f t="shared" si="114"/>
        <v/>
      </c>
      <c r="DW330" s="252" t="str">
        <f t="shared" si="115"/>
        <v/>
      </c>
      <c r="DX330" s="251" t="str">
        <f t="shared" si="116"/>
        <v/>
      </c>
      <c r="DY330" s="252" t="str">
        <f t="shared" si="117"/>
        <v/>
      </c>
      <c r="DZ330" s="251" t="str">
        <f t="shared" si="118"/>
        <v/>
      </c>
      <c r="EA330" s="252" t="str">
        <f t="shared" si="119"/>
        <v/>
      </c>
      <c r="EB330" s="251" t="str">
        <f t="shared" si="120"/>
        <v/>
      </c>
      <c r="EC330" s="252" t="str">
        <f t="shared" si="121"/>
        <v/>
      </c>
    </row>
    <row r="331" spans="37:133">
      <c r="AK331" s="3">
        <v>0.226388888888889</v>
      </c>
      <c r="AM331" s="224">
        <v>0.226388888888889</v>
      </c>
      <c r="AO331" s="72"/>
      <c r="AR331" s="3">
        <v>0.28888888888888797</v>
      </c>
      <c r="AT331" s="3">
        <v>0.24722222222222301</v>
      </c>
      <c r="AU331" s="3">
        <v>0.226388888888889</v>
      </c>
      <c r="AV331" s="72"/>
      <c r="AW331" s="72"/>
      <c r="BH331" s="2"/>
      <c r="BI331" s="250"/>
      <c r="BJ331" s="2"/>
      <c r="BK331" s="250"/>
      <c r="BL331" s="2"/>
      <c r="BM331" s="250"/>
      <c r="BN331" s="2"/>
      <c r="BO331" s="250"/>
      <c r="BP331" s="2"/>
      <c r="BQ331" s="250"/>
      <c r="BR331" s="2"/>
      <c r="BS331" s="250"/>
      <c r="BT331" s="2"/>
      <c r="BU331" s="250"/>
      <c r="BV331" s="2"/>
      <c r="BW331" s="250"/>
      <c r="BX331" s="2"/>
      <c r="BY331" s="250"/>
      <c r="BZ331" s="267"/>
      <c r="CA331" s="238"/>
      <c r="CB331" s="267" t="str">
        <f t="shared" si="104"/>
        <v/>
      </c>
      <c r="CC331" s="238" t="str">
        <f t="shared" si="105"/>
        <v/>
      </c>
      <c r="CD331" s="267"/>
      <c r="CE331" s="238"/>
      <c r="CF331" s="267"/>
      <c r="CG331" s="238"/>
      <c r="CH331" s="2"/>
      <c r="CI331" s="250"/>
      <c r="CJ331" s="267"/>
      <c r="CK331" s="238"/>
      <c r="CL331" s="2"/>
      <c r="CM331" s="250"/>
      <c r="CN331" s="251" t="str">
        <f t="shared" si="106"/>
        <v/>
      </c>
      <c r="CO331" s="252" t="str">
        <f t="shared" si="107"/>
        <v/>
      </c>
      <c r="CP331" s="2"/>
      <c r="CQ331" s="250"/>
      <c r="CR331" s="267"/>
      <c r="CS331" s="238"/>
      <c r="CT331" s="2"/>
      <c r="CU331" s="250"/>
      <c r="CV331" s="2"/>
      <c r="CW331" s="250"/>
      <c r="CX331" s="267"/>
      <c r="CY331" s="238"/>
      <c r="CZ331" s="267"/>
      <c r="DA331" s="238"/>
      <c r="DB331" s="2" t="str">
        <f t="shared" si="102"/>
        <v/>
      </c>
      <c r="DC331" s="250" t="str">
        <f t="shared" si="103"/>
        <v/>
      </c>
      <c r="DD331" s="267"/>
      <c r="DE331" s="238"/>
      <c r="DF331" s="2"/>
      <c r="DG331" s="250"/>
      <c r="DH331" s="2"/>
      <c r="DI331" s="250"/>
      <c r="DJ331" s="348"/>
      <c r="DK331" s="349"/>
      <c r="DL331" s="350"/>
      <c r="DM331" s="351"/>
      <c r="DN331" s="348"/>
      <c r="DO331" s="349"/>
      <c r="DP331" s="251" t="str">
        <f t="shared" si="108"/>
        <v/>
      </c>
      <c r="DQ331" s="252" t="str">
        <f t="shared" si="109"/>
        <v/>
      </c>
      <c r="DR331" s="251" t="str">
        <f t="shared" si="110"/>
        <v/>
      </c>
      <c r="DS331" s="252" t="str">
        <f t="shared" si="111"/>
        <v/>
      </c>
      <c r="DT331" s="251" t="str">
        <f t="shared" si="112"/>
        <v/>
      </c>
      <c r="DU331" s="252" t="str">
        <f t="shared" si="113"/>
        <v/>
      </c>
      <c r="DV331" s="251" t="str">
        <f t="shared" si="114"/>
        <v/>
      </c>
      <c r="DW331" s="252" t="str">
        <f t="shared" si="115"/>
        <v/>
      </c>
      <c r="DX331" s="251" t="str">
        <f t="shared" si="116"/>
        <v/>
      </c>
      <c r="DY331" s="252" t="str">
        <f t="shared" si="117"/>
        <v/>
      </c>
      <c r="DZ331" s="251" t="str">
        <f t="shared" si="118"/>
        <v/>
      </c>
      <c r="EA331" s="252" t="str">
        <f t="shared" si="119"/>
        <v/>
      </c>
      <c r="EB331" s="251" t="str">
        <f t="shared" si="120"/>
        <v/>
      </c>
      <c r="EC331" s="252" t="str">
        <f t="shared" si="121"/>
        <v/>
      </c>
    </row>
    <row r="332" spans="37:133">
      <c r="AK332" s="3">
        <v>0.227083333333333</v>
      </c>
      <c r="AM332" s="224">
        <v>0.227083333333333</v>
      </c>
      <c r="AO332" s="72"/>
      <c r="AR332" s="3">
        <v>0.28958333333333303</v>
      </c>
      <c r="AT332" s="3">
        <v>0.24791666666666801</v>
      </c>
      <c r="AU332" s="3">
        <v>0.227083333333333</v>
      </c>
      <c r="AV332" s="72"/>
      <c r="AW332" s="72"/>
      <c r="BH332" s="2"/>
      <c r="BI332" s="250"/>
      <c r="BJ332" s="2"/>
      <c r="BK332" s="250"/>
      <c r="BL332" s="2"/>
      <c r="BM332" s="250"/>
      <c r="BN332" s="2"/>
      <c r="BO332" s="250"/>
      <c r="BP332" s="2"/>
      <c r="BQ332" s="250"/>
      <c r="BR332" s="2"/>
      <c r="BS332" s="250"/>
      <c r="BT332" s="2"/>
      <c r="BU332" s="250"/>
      <c r="BV332" s="2"/>
      <c r="BW332" s="250"/>
      <c r="BX332" s="2"/>
      <c r="BY332" s="250"/>
      <c r="BZ332" s="267"/>
      <c r="CA332" s="238"/>
      <c r="CB332" s="267" t="str">
        <f t="shared" si="104"/>
        <v/>
      </c>
      <c r="CC332" s="238" t="str">
        <f t="shared" si="105"/>
        <v/>
      </c>
      <c r="CD332" s="267"/>
      <c r="CE332" s="238"/>
      <c r="CF332" s="267"/>
      <c r="CG332" s="238"/>
      <c r="CH332" s="2"/>
      <c r="CI332" s="250"/>
      <c r="CJ332" s="267"/>
      <c r="CK332" s="238"/>
      <c r="CL332" s="2"/>
      <c r="CM332" s="250"/>
      <c r="CN332" s="251" t="str">
        <f t="shared" si="106"/>
        <v/>
      </c>
      <c r="CO332" s="252" t="str">
        <f t="shared" si="107"/>
        <v/>
      </c>
      <c r="CP332" s="2"/>
      <c r="CQ332" s="250"/>
      <c r="CR332" s="267"/>
      <c r="CS332" s="238"/>
      <c r="CT332" s="2"/>
      <c r="CU332" s="250"/>
      <c r="CV332" s="2"/>
      <c r="CW332" s="250"/>
      <c r="CX332" s="267"/>
      <c r="CY332" s="238"/>
      <c r="CZ332" s="267"/>
      <c r="DA332" s="238"/>
      <c r="DB332" s="2" t="str">
        <f t="shared" si="102"/>
        <v/>
      </c>
      <c r="DC332" s="250" t="str">
        <f t="shared" si="103"/>
        <v/>
      </c>
      <c r="DD332" s="267"/>
      <c r="DE332" s="238"/>
      <c r="DF332" s="2"/>
      <c r="DG332" s="250"/>
      <c r="DH332" s="2"/>
      <c r="DI332" s="250"/>
      <c r="DJ332" s="348"/>
      <c r="DK332" s="349"/>
      <c r="DL332" s="350"/>
      <c r="DM332" s="351"/>
      <c r="DN332" s="348"/>
      <c r="DO332" s="349"/>
      <c r="DP332" s="251" t="str">
        <f t="shared" si="108"/>
        <v/>
      </c>
      <c r="DQ332" s="252" t="str">
        <f t="shared" si="109"/>
        <v/>
      </c>
      <c r="DR332" s="251" t="str">
        <f t="shared" si="110"/>
        <v/>
      </c>
      <c r="DS332" s="252" t="str">
        <f t="shared" si="111"/>
        <v/>
      </c>
      <c r="DT332" s="251" t="str">
        <f t="shared" si="112"/>
        <v/>
      </c>
      <c r="DU332" s="252" t="str">
        <f t="shared" si="113"/>
        <v/>
      </c>
      <c r="DV332" s="251" t="str">
        <f t="shared" si="114"/>
        <v/>
      </c>
      <c r="DW332" s="252" t="str">
        <f t="shared" si="115"/>
        <v/>
      </c>
      <c r="DX332" s="251" t="str">
        <f t="shared" si="116"/>
        <v/>
      </c>
      <c r="DY332" s="252" t="str">
        <f t="shared" si="117"/>
        <v/>
      </c>
      <c r="DZ332" s="251" t="str">
        <f t="shared" si="118"/>
        <v/>
      </c>
      <c r="EA332" s="252" t="str">
        <f t="shared" si="119"/>
        <v/>
      </c>
      <c r="EB332" s="251" t="str">
        <f t="shared" si="120"/>
        <v/>
      </c>
      <c r="EC332" s="252" t="str">
        <f t="shared" si="121"/>
        <v/>
      </c>
    </row>
    <row r="333" spans="37:133">
      <c r="AK333" s="3">
        <v>0.227777777777778</v>
      </c>
      <c r="AM333" s="224">
        <v>0.227777777777778</v>
      </c>
      <c r="AO333" s="72"/>
      <c r="AR333" s="3">
        <v>0.29027777777777702</v>
      </c>
      <c r="AT333" s="3">
        <v>0.248611111111112</v>
      </c>
      <c r="AU333" s="3">
        <v>0.227777777777778</v>
      </c>
      <c r="AV333" s="72"/>
      <c r="AW333" s="72"/>
      <c r="BH333" s="2"/>
      <c r="BI333" s="250"/>
      <c r="BJ333" s="2"/>
      <c r="BK333" s="250"/>
      <c r="BL333" s="2"/>
      <c r="BM333" s="250"/>
      <c r="BN333" s="2"/>
      <c r="BO333" s="250"/>
      <c r="BP333" s="2"/>
      <c r="BQ333" s="250"/>
      <c r="BR333" s="2"/>
      <c r="BS333" s="250"/>
      <c r="BT333" s="2"/>
      <c r="BU333" s="250"/>
      <c r="BV333" s="2"/>
      <c r="BW333" s="250"/>
      <c r="BX333" s="2"/>
      <c r="BY333" s="250"/>
      <c r="BZ333" s="267"/>
      <c r="CA333" s="238"/>
      <c r="CB333" s="267" t="str">
        <f t="shared" si="104"/>
        <v/>
      </c>
      <c r="CC333" s="238" t="str">
        <f t="shared" si="105"/>
        <v/>
      </c>
      <c r="CD333" s="267"/>
      <c r="CE333" s="238"/>
      <c r="CF333" s="267"/>
      <c r="CG333" s="238"/>
      <c r="CH333" s="2"/>
      <c r="CI333" s="250"/>
      <c r="CJ333" s="267"/>
      <c r="CK333" s="238"/>
      <c r="CL333" s="2"/>
      <c r="CM333" s="250"/>
      <c r="CN333" s="251" t="str">
        <f t="shared" si="106"/>
        <v/>
      </c>
      <c r="CO333" s="252" t="str">
        <f t="shared" si="107"/>
        <v/>
      </c>
      <c r="CP333" s="2"/>
      <c r="CQ333" s="250"/>
      <c r="CR333" s="267"/>
      <c r="CS333" s="238"/>
      <c r="CT333" s="2"/>
      <c r="CU333" s="250"/>
      <c r="CV333" s="2"/>
      <c r="CW333" s="250"/>
      <c r="CX333" s="267"/>
      <c r="CY333" s="238"/>
      <c r="CZ333" s="267"/>
      <c r="DA333" s="238"/>
      <c r="DB333" s="2" t="str">
        <f t="shared" si="102"/>
        <v/>
      </c>
      <c r="DC333" s="250" t="str">
        <f t="shared" si="103"/>
        <v/>
      </c>
      <c r="DD333" s="267"/>
      <c r="DE333" s="238"/>
      <c r="DF333" s="2"/>
      <c r="DG333" s="250"/>
      <c r="DH333" s="2"/>
      <c r="DI333" s="250"/>
      <c r="DJ333" s="348"/>
      <c r="DK333" s="349"/>
      <c r="DL333" s="350"/>
      <c r="DM333" s="351"/>
      <c r="DN333" s="348"/>
      <c r="DO333" s="349"/>
      <c r="DP333" s="251" t="str">
        <f t="shared" si="108"/>
        <v/>
      </c>
      <c r="DQ333" s="252" t="str">
        <f t="shared" si="109"/>
        <v/>
      </c>
      <c r="DR333" s="251" t="str">
        <f t="shared" si="110"/>
        <v/>
      </c>
      <c r="DS333" s="252" t="str">
        <f t="shared" si="111"/>
        <v/>
      </c>
      <c r="DT333" s="251" t="str">
        <f t="shared" si="112"/>
        <v/>
      </c>
      <c r="DU333" s="252" t="str">
        <f t="shared" si="113"/>
        <v/>
      </c>
      <c r="DV333" s="251" t="str">
        <f t="shared" si="114"/>
        <v/>
      </c>
      <c r="DW333" s="252" t="str">
        <f t="shared" si="115"/>
        <v/>
      </c>
      <c r="DX333" s="251" t="str">
        <f t="shared" si="116"/>
        <v/>
      </c>
      <c r="DY333" s="252" t="str">
        <f t="shared" si="117"/>
        <v/>
      </c>
      <c r="DZ333" s="251" t="str">
        <f t="shared" si="118"/>
        <v/>
      </c>
      <c r="EA333" s="252" t="str">
        <f t="shared" si="119"/>
        <v/>
      </c>
      <c r="EB333" s="251" t="str">
        <f t="shared" si="120"/>
        <v/>
      </c>
      <c r="EC333" s="252" t="str">
        <f t="shared" si="121"/>
        <v/>
      </c>
    </row>
    <row r="334" spans="37:133">
      <c r="AK334" s="3">
        <v>0.22847222222222199</v>
      </c>
      <c r="AM334" s="224">
        <v>0.22847222222222199</v>
      </c>
      <c r="AO334" s="72"/>
      <c r="AR334" s="3">
        <v>0.29097222222222102</v>
      </c>
      <c r="AT334" s="3">
        <v>0.249305555555557</v>
      </c>
      <c r="AU334" s="3">
        <v>0.22847222222222199</v>
      </c>
      <c r="AV334" s="72"/>
      <c r="AW334" s="72"/>
      <c r="BH334" s="2"/>
      <c r="BI334" s="250"/>
      <c r="BJ334" s="2"/>
      <c r="BK334" s="250"/>
      <c r="BL334" s="2"/>
      <c r="BM334" s="250"/>
      <c r="BN334" s="2"/>
      <c r="BO334" s="250"/>
      <c r="BP334" s="2"/>
      <c r="BQ334" s="250"/>
      <c r="BR334" s="2"/>
      <c r="BS334" s="250"/>
      <c r="BT334" s="2"/>
      <c r="BU334" s="250"/>
      <c r="BV334" s="2"/>
      <c r="BW334" s="250"/>
      <c r="BX334" s="2"/>
      <c r="BY334" s="250"/>
      <c r="BZ334" s="267"/>
      <c r="CA334" s="238"/>
      <c r="CB334" s="267" t="str">
        <f t="shared" si="104"/>
        <v/>
      </c>
      <c r="CC334" s="238" t="str">
        <f t="shared" si="105"/>
        <v/>
      </c>
      <c r="CD334" s="267"/>
      <c r="CE334" s="238"/>
      <c r="CF334" s="267"/>
      <c r="CG334" s="238"/>
      <c r="CH334" s="2"/>
      <c r="CI334" s="250"/>
      <c r="CJ334" s="267"/>
      <c r="CK334" s="238"/>
      <c r="CL334" s="2"/>
      <c r="CM334" s="250"/>
      <c r="CN334" s="251" t="str">
        <f t="shared" si="106"/>
        <v/>
      </c>
      <c r="CO334" s="252" t="str">
        <f t="shared" si="107"/>
        <v/>
      </c>
      <c r="CP334" s="2"/>
      <c r="CQ334" s="250"/>
      <c r="CR334" s="267"/>
      <c r="CS334" s="238"/>
      <c r="CT334" s="2"/>
      <c r="CU334" s="250"/>
      <c r="CV334" s="2"/>
      <c r="CW334" s="250"/>
      <c r="CX334" s="267"/>
      <c r="CY334" s="238"/>
      <c r="CZ334" s="267"/>
      <c r="DA334" s="238"/>
      <c r="DB334" s="2" t="str">
        <f t="shared" si="102"/>
        <v/>
      </c>
      <c r="DC334" s="250" t="str">
        <f t="shared" si="103"/>
        <v/>
      </c>
      <c r="DD334" s="267"/>
      <c r="DE334" s="238"/>
      <c r="DF334" s="2"/>
      <c r="DG334" s="250"/>
      <c r="DH334" s="2"/>
      <c r="DI334" s="250"/>
      <c r="DJ334" s="348"/>
      <c r="DK334" s="349"/>
      <c r="DL334" s="350"/>
      <c r="DM334" s="351"/>
      <c r="DN334" s="348"/>
      <c r="DO334" s="349"/>
      <c r="DP334" s="251" t="str">
        <f t="shared" si="108"/>
        <v/>
      </c>
      <c r="DQ334" s="252" t="str">
        <f t="shared" si="109"/>
        <v/>
      </c>
      <c r="DR334" s="251" t="str">
        <f t="shared" si="110"/>
        <v/>
      </c>
      <c r="DS334" s="252" t="str">
        <f t="shared" si="111"/>
        <v/>
      </c>
      <c r="DT334" s="251" t="str">
        <f t="shared" si="112"/>
        <v/>
      </c>
      <c r="DU334" s="252" t="str">
        <f t="shared" si="113"/>
        <v/>
      </c>
      <c r="DV334" s="251" t="str">
        <f t="shared" si="114"/>
        <v/>
      </c>
      <c r="DW334" s="252" t="str">
        <f t="shared" si="115"/>
        <v/>
      </c>
      <c r="DX334" s="251" t="str">
        <f t="shared" si="116"/>
        <v/>
      </c>
      <c r="DY334" s="252" t="str">
        <f t="shared" si="117"/>
        <v/>
      </c>
      <c r="DZ334" s="251" t="str">
        <f t="shared" si="118"/>
        <v/>
      </c>
      <c r="EA334" s="252" t="str">
        <f t="shared" si="119"/>
        <v/>
      </c>
      <c r="EB334" s="251" t="str">
        <f t="shared" si="120"/>
        <v/>
      </c>
      <c r="EC334" s="252" t="str">
        <f t="shared" si="121"/>
        <v/>
      </c>
    </row>
    <row r="335" spans="37:133">
      <c r="AK335" s="3">
        <v>0.22916666666666699</v>
      </c>
      <c r="AM335" s="224">
        <v>0.22916666666666699</v>
      </c>
      <c r="AO335" s="72"/>
      <c r="AR335" s="3">
        <v>0.29166666666666602</v>
      </c>
      <c r="AT335" s="3">
        <v>0.250000000000001</v>
      </c>
      <c r="AU335" s="3">
        <v>0.22916666666666699</v>
      </c>
      <c r="AV335" s="72"/>
      <c r="AW335" s="72"/>
      <c r="BH335" s="2"/>
      <c r="BI335" s="250"/>
      <c r="BJ335" s="2"/>
      <c r="BK335" s="250"/>
      <c r="BL335" s="2"/>
      <c r="BM335" s="250"/>
      <c r="BN335" s="2"/>
      <c r="BO335" s="250"/>
      <c r="BP335" s="2"/>
      <c r="BQ335" s="250"/>
      <c r="BR335" s="2"/>
      <c r="BS335" s="250"/>
      <c r="BT335" s="2"/>
      <c r="BU335" s="250"/>
      <c r="BV335" s="2"/>
      <c r="BW335" s="250"/>
      <c r="BX335" s="2"/>
      <c r="BY335" s="250"/>
      <c r="BZ335" s="267"/>
      <c r="CA335" s="238"/>
      <c r="CB335" s="267" t="str">
        <f t="shared" si="104"/>
        <v/>
      </c>
      <c r="CC335" s="238" t="str">
        <f t="shared" si="105"/>
        <v/>
      </c>
      <c r="CD335" s="267"/>
      <c r="CE335" s="238"/>
      <c r="CF335" s="267"/>
      <c r="CG335" s="238"/>
      <c r="CH335" s="2"/>
      <c r="CI335" s="250"/>
      <c r="CJ335" s="267"/>
      <c r="CK335" s="238"/>
      <c r="CL335" s="2"/>
      <c r="CM335" s="250"/>
      <c r="CN335" s="251" t="str">
        <f t="shared" si="106"/>
        <v/>
      </c>
      <c r="CO335" s="252" t="str">
        <f t="shared" si="107"/>
        <v/>
      </c>
      <c r="CP335" s="2"/>
      <c r="CQ335" s="250"/>
      <c r="CR335" s="267"/>
      <c r="CS335" s="238"/>
      <c r="CT335" s="2"/>
      <c r="CU335" s="250"/>
      <c r="CV335" s="2"/>
      <c r="CW335" s="250"/>
      <c r="CX335" s="267"/>
      <c r="CY335" s="238"/>
      <c r="CZ335" s="267"/>
      <c r="DA335" s="238"/>
      <c r="DB335" s="2" t="str">
        <f t="shared" si="102"/>
        <v/>
      </c>
      <c r="DC335" s="250" t="str">
        <f t="shared" si="103"/>
        <v/>
      </c>
      <c r="DD335" s="267"/>
      <c r="DE335" s="238"/>
      <c r="DF335" s="2"/>
      <c r="DG335" s="250"/>
      <c r="DH335" s="2"/>
      <c r="DI335" s="250"/>
      <c r="DJ335" s="348"/>
      <c r="DK335" s="349"/>
      <c r="DL335" s="350"/>
      <c r="DM335" s="351"/>
      <c r="DN335" s="348"/>
      <c r="DO335" s="349"/>
      <c r="DP335" s="251" t="str">
        <f t="shared" si="108"/>
        <v/>
      </c>
      <c r="DQ335" s="252" t="str">
        <f t="shared" si="109"/>
        <v/>
      </c>
      <c r="DR335" s="251" t="str">
        <f t="shared" si="110"/>
        <v/>
      </c>
      <c r="DS335" s="252" t="str">
        <f t="shared" si="111"/>
        <v/>
      </c>
      <c r="DT335" s="251" t="str">
        <f t="shared" si="112"/>
        <v/>
      </c>
      <c r="DU335" s="252" t="str">
        <f t="shared" si="113"/>
        <v/>
      </c>
      <c r="DV335" s="251" t="str">
        <f t="shared" si="114"/>
        <v/>
      </c>
      <c r="DW335" s="252" t="str">
        <f t="shared" si="115"/>
        <v/>
      </c>
      <c r="DX335" s="251" t="str">
        <f t="shared" si="116"/>
        <v/>
      </c>
      <c r="DY335" s="252" t="str">
        <f t="shared" si="117"/>
        <v/>
      </c>
      <c r="DZ335" s="251" t="str">
        <f t="shared" si="118"/>
        <v/>
      </c>
      <c r="EA335" s="252" t="str">
        <f t="shared" si="119"/>
        <v/>
      </c>
      <c r="EB335" s="251" t="str">
        <f t="shared" si="120"/>
        <v/>
      </c>
      <c r="EC335" s="252" t="str">
        <f t="shared" si="121"/>
        <v/>
      </c>
    </row>
    <row r="336" spans="37:133">
      <c r="AK336" s="3">
        <v>0.22986111111111099</v>
      </c>
      <c r="AM336" s="224">
        <v>0.22986111111111099</v>
      </c>
      <c r="AO336" s="72"/>
      <c r="AR336" s="3">
        <v>0.29236111111111002</v>
      </c>
      <c r="AT336" s="3">
        <v>0.250694444444446</v>
      </c>
      <c r="AU336" s="3">
        <v>0.22986111111111099</v>
      </c>
      <c r="AV336" s="72"/>
      <c r="AW336" s="72"/>
      <c r="BH336" s="2"/>
      <c r="BI336" s="250"/>
      <c r="BJ336" s="2"/>
      <c r="BK336" s="250"/>
      <c r="BL336" s="2"/>
      <c r="BM336" s="250"/>
      <c r="BN336" s="2"/>
      <c r="BO336" s="250"/>
      <c r="BP336" s="2"/>
      <c r="BQ336" s="250"/>
      <c r="BR336" s="2"/>
      <c r="BS336" s="250"/>
      <c r="BT336" s="2"/>
      <c r="BU336" s="250"/>
      <c r="BV336" s="2"/>
      <c r="BW336" s="250"/>
      <c r="BX336" s="2"/>
      <c r="BY336" s="250"/>
      <c r="BZ336" s="267"/>
      <c r="CA336" s="238"/>
      <c r="CB336" s="267" t="str">
        <f t="shared" si="104"/>
        <v/>
      </c>
      <c r="CC336" s="238" t="str">
        <f t="shared" si="105"/>
        <v/>
      </c>
      <c r="CD336" s="267"/>
      <c r="CE336" s="238"/>
      <c r="CF336" s="267"/>
      <c r="CG336" s="238"/>
      <c r="CH336" s="2"/>
      <c r="CI336" s="250"/>
      <c r="CJ336" s="267"/>
      <c r="CK336" s="238"/>
      <c r="CL336" s="2"/>
      <c r="CM336" s="250"/>
      <c r="CN336" s="251" t="str">
        <f t="shared" si="106"/>
        <v/>
      </c>
      <c r="CO336" s="252" t="str">
        <f t="shared" si="107"/>
        <v/>
      </c>
      <c r="CP336" s="2"/>
      <c r="CQ336" s="250"/>
      <c r="CR336" s="267"/>
      <c r="CS336" s="238"/>
      <c r="CT336" s="2"/>
      <c r="CU336" s="250"/>
      <c r="CV336" s="2"/>
      <c r="CW336" s="250"/>
      <c r="CX336" s="267"/>
      <c r="CY336" s="238"/>
      <c r="CZ336" s="267"/>
      <c r="DA336" s="238"/>
      <c r="DB336" s="2" t="str">
        <f t="shared" si="102"/>
        <v/>
      </c>
      <c r="DC336" s="250" t="str">
        <f t="shared" si="103"/>
        <v/>
      </c>
      <c r="DD336" s="267"/>
      <c r="DE336" s="238"/>
      <c r="DF336" s="2"/>
      <c r="DG336" s="250"/>
      <c r="DH336" s="2"/>
      <c r="DI336" s="250"/>
      <c r="DJ336" s="348"/>
      <c r="DK336" s="349"/>
      <c r="DL336" s="350"/>
      <c r="DM336" s="351"/>
      <c r="DN336" s="348"/>
      <c r="DO336" s="349"/>
      <c r="DP336" s="251" t="str">
        <f t="shared" si="108"/>
        <v/>
      </c>
      <c r="DQ336" s="252" t="str">
        <f t="shared" si="109"/>
        <v/>
      </c>
      <c r="DR336" s="251" t="str">
        <f t="shared" si="110"/>
        <v/>
      </c>
      <c r="DS336" s="252" t="str">
        <f t="shared" si="111"/>
        <v/>
      </c>
      <c r="DT336" s="251" t="str">
        <f t="shared" si="112"/>
        <v/>
      </c>
      <c r="DU336" s="252" t="str">
        <f t="shared" si="113"/>
        <v/>
      </c>
      <c r="DV336" s="251" t="str">
        <f t="shared" si="114"/>
        <v/>
      </c>
      <c r="DW336" s="252" t="str">
        <f t="shared" si="115"/>
        <v/>
      </c>
      <c r="DX336" s="251" t="str">
        <f t="shared" si="116"/>
        <v/>
      </c>
      <c r="DY336" s="252" t="str">
        <f t="shared" si="117"/>
        <v/>
      </c>
      <c r="DZ336" s="251" t="str">
        <f t="shared" si="118"/>
        <v/>
      </c>
      <c r="EA336" s="252" t="str">
        <f t="shared" si="119"/>
        <v/>
      </c>
      <c r="EB336" s="251" t="str">
        <f t="shared" si="120"/>
        <v/>
      </c>
      <c r="EC336" s="252" t="str">
        <f t="shared" si="121"/>
        <v/>
      </c>
    </row>
    <row r="337" spans="37:133">
      <c r="AK337" s="3">
        <v>0.23055555555555601</v>
      </c>
      <c r="AM337" s="224">
        <v>0.23055555555555601</v>
      </c>
      <c r="AO337" s="72"/>
      <c r="AR337" s="3">
        <v>0.29305555555555501</v>
      </c>
      <c r="AT337" s="3">
        <v>0.25138888888888999</v>
      </c>
      <c r="AU337" s="3">
        <v>0.23055555555555601</v>
      </c>
      <c r="AV337" s="72"/>
      <c r="AW337" s="72"/>
      <c r="BH337" s="2"/>
      <c r="BI337" s="250"/>
      <c r="BJ337" s="2"/>
      <c r="BK337" s="250"/>
      <c r="BL337" s="2"/>
      <c r="BM337" s="250"/>
      <c r="BN337" s="2"/>
      <c r="BO337" s="250"/>
      <c r="BP337" s="2"/>
      <c r="BQ337" s="250"/>
      <c r="BR337" s="2"/>
      <c r="BS337" s="250"/>
      <c r="BT337" s="2"/>
      <c r="BU337" s="250"/>
      <c r="BV337" s="2"/>
      <c r="BW337" s="250"/>
      <c r="BX337" s="2"/>
      <c r="BY337" s="250"/>
      <c r="BZ337" s="267"/>
      <c r="CA337" s="238"/>
      <c r="CB337" s="267" t="str">
        <f t="shared" si="104"/>
        <v/>
      </c>
      <c r="CC337" s="238" t="str">
        <f t="shared" si="105"/>
        <v/>
      </c>
      <c r="CD337" s="267"/>
      <c r="CE337" s="238"/>
      <c r="CF337" s="267"/>
      <c r="CG337" s="238"/>
      <c r="CH337" s="2"/>
      <c r="CI337" s="250"/>
      <c r="CJ337" s="267"/>
      <c r="CK337" s="238"/>
      <c r="CL337" s="2"/>
      <c r="CM337" s="250"/>
      <c r="CN337" s="251" t="str">
        <f t="shared" si="106"/>
        <v/>
      </c>
      <c r="CO337" s="252" t="str">
        <f t="shared" si="107"/>
        <v/>
      </c>
      <c r="CP337" s="2"/>
      <c r="CQ337" s="250"/>
      <c r="CR337" s="267"/>
      <c r="CS337" s="238"/>
      <c r="CT337" s="2"/>
      <c r="CU337" s="250"/>
      <c r="CV337" s="2"/>
      <c r="CW337" s="250"/>
      <c r="CX337" s="267"/>
      <c r="CY337" s="238"/>
      <c r="CZ337" s="267"/>
      <c r="DA337" s="238"/>
      <c r="DB337" s="2" t="str">
        <f t="shared" si="102"/>
        <v/>
      </c>
      <c r="DC337" s="250" t="str">
        <f t="shared" si="103"/>
        <v/>
      </c>
      <c r="DD337" s="267"/>
      <c r="DE337" s="238"/>
      <c r="DF337" s="2"/>
      <c r="DG337" s="250"/>
      <c r="DH337" s="2"/>
      <c r="DI337" s="250"/>
      <c r="DJ337" s="348"/>
      <c r="DK337" s="349"/>
      <c r="DL337" s="350"/>
      <c r="DM337" s="351"/>
      <c r="DN337" s="348"/>
      <c r="DO337" s="349"/>
      <c r="DP337" s="251" t="str">
        <f t="shared" si="108"/>
        <v/>
      </c>
      <c r="DQ337" s="252" t="str">
        <f t="shared" si="109"/>
        <v/>
      </c>
      <c r="DR337" s="251" t="str">
        <f t="shared" si="110"/>
        <v/>
      </c>
      <c r="DS337" s="252" t="str">
        <f t="shared" si="111"/>
        <v/>
      </c>
      <c r="DT337" s="251" t="str">
        <f t="shared" si="112"/>
        <v/>
      </c>
      <c r="DU337" s="252" t="str">
        <f t="shared" si="113"/>
        <v/>
      </c>
      <c r="DV337" s="251" t="str">
        <f t="shared" si="114"/>
        <v/>
      </c>
      <c r="DW337" s="252" t="str">
        <f t="shared" si="115"/>
        <v/>
      </c>
      <c r="DX337" s="251" t="str">
        <f t="shared" si="116"/>
        <v/>
      </c>
      <c r="DY337" s="252" t="str">
        <f t="shared" si="117"/>
        <v/>
      </c>
      <c r="DZ337" s="251" t="str">
        <f t="shared" si="118"/>
        <v/>
      </c>
      <c r="EA337" s="252" t="str">
        <f t="shared" si="119"/>
        <v/>
      </c>
      <c r="EB337" s="251" t="str">
        <f t="shared" si="120"/>
        <v/>
      </c>
      <c r="EC337" s="252" t="str">
        <f t="shared" si="121"/>
        <v/>
      </c>
    </row>
    <row r="338" spans="37:133">
      <c r="AK338" s="3">
        <v>0.23125000000000001</v>
      </c>
      <c r="AM338" s="224">
        <v>0.23125000000000001</v>
      </c>
      <c r="AO338" s="72"/>
      <c r="AR338" s="3">
        <v>0.29374999999999901</v>
      </c>
      <c r="AT338" s="3">
        <v>0.25208333333333399</v>
      </c>
      <c r="AU338" s="3">
        <v>0.23125000000000001</v>
      </c>
      <c r="AV338" s="72"/>
      <c r="AW338" s="72"/>
      <c r="BH338" s="2"/>
      <c r="BI338" s="250"/>
      <c r="BJ338" s="2"/>
      <c r="BK338" s="250"/>
      <c r="BL338" s="2"/>
      <c r="BM338" s="250"/>
      <c r="BN338" s="2"/>
      <c r="BO338" s="250"/>
      <c r="BP338" s="2"/>
      <c r="BQ338" s="250"/>
      <c r="BR338" s="2"/>
      <c r="BS338" s="250"/>
      <c r="BT338" s="2"/>
      <c r="BU338" s="250"/>
      <c r="BV338" s="2"/>
      <c r="BW338" s="250"/>
      <c r="BX338" s="2"/>
      <c r="BY338" s="250"/>
      <c r="BZ338" s="267"/>
      <c r="CA338" s="238"/>
      <c r="CB338" s="267" t="str">
        <f t="shared" si="104"/>
        <v/>
      </c>
      <c r="CC338" s="238" t="str">
        <f t="shared" si="105"/>
        <v/>
      </c>
      <c r="CD338" s="267"/>
      <c r="CE338" s="238"/>
      <c r="CF338" s="267"/>
      <c r="CG338" s="238"/>
      <c r="CH338" s="2"/>
      <c r="CI338" s="250"/>
      <c r="CJ338" s="267"/>
      <c r="CK338" s="238"/>
      <c r="CL338" s="2"/>
      <c r="CM338" s="250"/>
      <c r="CN338" s="251" t="str">
        <f t="shared" si="106"/>
        <v/>
      </c>
      <c r="CO338" s="252" t="str">
        <f t="shared" si="107"/>
        <v/>
      </c>
      <c r="CP338" s="2"/>
      <c r="CQ338" s="250"/>
      <c r="CR338" s="267"/>
      <c r="CS338" s="238"/>
      <c r="CT338" s="2"/>
      <c r="CU338" s="250"/>
      <c r="CV338" s="2"/>
      <c r="CW338" s="250"/>
      <c r="CX338" s="267"/>
      <c r="CY338" s="238"/>
      <c r="CZ338" s="267"/>
      <c r="DA338" s="238"/>
      <c r="DB338" s="2" t="str">
        <f t="shared" si="102"/>
        <v/>
      </c>
      <c r="DC338" s="250" t="str">
        <f t="shared" si="103"/>
        <v/>
      </c>
      <c r="DD338" s="267"/>
      <c r="DE338" s="238"/>
      <c r="DF338" s="2"/>
      <c r="DG338" s="250"/>
      <c r="DH338" s="2"/>
      <c r="DI338" s="250"/>
      <c r="DJ338" s="348"/>
      <c r="DK338" s="349"/>
      <c r="DL338" s="350"/>
      <c r="DM338" s="351"/>
      <c r="DN338" s="348"/>
      <c r="DO338" s="349"/>
      <c r="DP338" s="251" t="str">
        <f t="shared" si="108"/>
        <v/>
      </c>
      <c r="DQ338" s="252" t="str">
        <f t="shared" si="109"/>
        <v/>
      </c>
      <c r="DR338" s="251" t="str">
        <f t="shared" si="110"/>
        <v/>
      </c>
      <c r="DS338" s="252" t="str">
        <f t="shared" si="111"/>
        <v/>
      </c>
      <c r="DT338" s="251" t="str">
        <f t="shared" si="112"/>
        <v/>
      </c>
      <c r="DU338" s="252" t="str">
        <f t="shared" si="113"/>
        <v/>
      </c>
      <c r="DV338" s="251" t="str">
        <f t="shared" si="114"/>
        <v/>
      </c>
      <c r="DW338" s="252" t="str">
        <f t="shared" si="115"/>
        <v/>
      </c>
      <c r="DX338" s="251" t="str">
        <f t="shared" si="116"/>
        <v/>
      </c>
      <c r="DY338" s="252" t="str">
        <f t="shared" si="117"/>
        <v/>
      </c>
      <c r="DZ338" s="251" t="str">
        <f t="shared" si="118"/>
        <v/>
      </c>
      <c r="EA338" s="252" t="str">
        <f t="shared" si="119"/>
        <v/>
      </c>
      <c r="EB338" s="251" t="str">
        <f t="shared" si="120"/>
        <v/>
      </c>
      <c r="EC338" s="252" t="str">
        <f t="shared" si="121"/>
        <v/>
      </c>
    </row>
    <row r="339" spans="37:133">
      <c r="AK339" s="3">
        <v>0.23194444444444401</v>
      </c>
      <c r="AM339" s="224">
        <v>0.23194444444444401</v>
      </c>
      <c r="AO339" s="72"/>
      <c r="AR339" s="3">
        <v>0.29444444444444401</v>
      </c>
      <c r="AT339" s="3">
        <v>0.25277777777777899</v>
      </c>
      <c r="AU339" s="3">
        <v>0.23194444444444401</v>
      </c>
      <c r="AV339" s="72"/>
      <c r="AW339" s="72"/>
      <c r="BH339" s="2"/>
      <c r="BI339" s="250"/>
      <c r="BJ339" s="2"/>
      <c r="BK339" s="250"/>
      <c r="BL339" s="2"/>
      <c r="BM339" s="250"/>
      <c r="BN339" s="2"/>
      <c r="BO339" s="250"/>
      <c r="BP339" s="2"/>
      <c r="BQ339" s="250"/>
      <c r="BR339" s="2"/>
      <c r="BS339" s="250"/>
      <c r="BT339" s="2"/>
      <c r="BU339" s="250"/>
      <c r="BV339" s="2"/>
      <c r="BW339" s="250"/>
      <c r="BX339" s="2"/>
      <c r="BY339" s="250"/>
      <c r="BZ339" s="267"/>
      <c r="CA339" s="238"/>
      <c r="CB339" s="267" t="str">
        <f t="shared" si="104"/>
        <v/>
      </c>
      <c r="CC339" s="238" t="str">
        <f t="shared" si="105"/>
        <v/>
      </c>
      <c r="CD339" s="267"/>
      <c r="CE339" s="238"/>
      <c r="CF339" s="267"/>
      <c r="CG339" s="238"/>
      <c r="CH339" s="2"/>
      <c r="CI339" s="250"/>
      <c r="CJ339" s="267"/>
      <c r="CK339" s="238"/>
      <c r="CL339" s="2"/>
      <c r="CM339" s="250"/>
      <c r="CN339" s="251" t="str">
        <f t="shared" si="106"/>
        <v/>
      </c>
      <c r="CO339" s="252" t="str">
        <f t="shared" si="107"/>
        <v/>
      </c>
      <c r="CP339" s="2"/>
      <c r="CQ339" s="250"/>
      <c r="CR339" s="267"/>
      <c r="CS339" s="238"/>
      <c r="CT339" s="2"/>
      <c r="CU339" s="250"/>
      <c r="CV339" s="2"/>
      <c r="CW339" s="250"/>
      <c r="CX339" s="267"/>
      <c r="CY339" s="238"/>
      <c r="CZ339" s="267"/>
      <c r="DA339" s="238"/>
      <c r="DB339" s="2" t="str">
        <f t="shared" si="102"/>
        <v/>
      </c>
      <c r="DC339" s="250" t="str">
        <f t="shared" si="103"/>
        <v/>
      </c>
      <c r="DD339" s="267"/>
      <c r="DE339" s="238"/>
      <c r="DF339" s="2"/>
      <c r="DG339" s="250"/>
      <c r="DH339" s="2"/>
      <c r="DI339" s="250"/>
      <c r="DJ339" s="348"/>
      <c r="DK339" s="349"/>
      <c r="DL339" s="350"/>
      <c r="DM339" s="351"/>
      <c r="DN339" s="348"/>
      <c r="DO339" s="349"/>
      <c r="DP339" s="251" t="str">
        <f t="shared" si="108"/>
        <v/>
      </c>
      <c r="DQ339" s="252" t="str">
        <f t="shared" si="109"/>
        <v/>
      </c>
      <c r="DR339" s="251" t="str">
        <f t="shared" si="110"/>
        <v/>
      </c>
      <c r="DS339" s="252" t="str">
        <f t="shared" si="111"/>
        <v/>
      </c>
      <c r="DT339" s="251" t="str">
        <f t="shared" si="112"/>
        <v/>
      </c>
      <c r="DU339" s="252" t="str">
        <f t="shared" si="113"/>
        <v/>
      </c>
      <c r="DV339" s="251" t="str">
        <f t="shared" si="114"/>
        <v/>
      </c>
      <c r="DW339" s="252" t="str">
        <f t="shared" si="115"/>
        <v/>
      </c>
      <c r="DX339" s="251" t="str">
        <f t="shared" si="116"/>
        <v/>
      </c>
      <c r="DY339" s="252" t="str">
        <f t="shared" si="117"/>
        <v/>
      </c>
      <c r="DZ339" s="251" t="str">
        <f t="shared" si="118"/>
        <v/>
      </c>
      <c r="EA339" s="252" t="str">
        <f t="shared" si="119"/>
        <v/>
      </c>
      <c r="EB339" s="251" t="str">
        <f t="shared" si="120"/>
        <v/>
      </c>
      <c r="EC339" s="252" t="str">
        <f t="shared" si="121"/>
        <v/>
      </c>
    </row>
    <row r="340" spans="37:133">
      <c r="AK340" s="3">
        <v>0.23263888888888901</v>
      </c>
      <c r="AM340" s="224">
        <v>0.23263888888888901</v>
      </c>
      <c r="AO340" s="72"/>
      <c r="AR340" s="3">
        <v>0.29513888888888801</v>
      </c>
      <c r="AT340" s="3">
        <v>0.25347222222222299</v>
      </c>
      <c r="AU340" s="3">
        <v>0.23263888888888901</v>
      </c>
      <c r="AV340" s="72"/>
      <c r="AW340" s="72"/>
      <c r="BH340" s="2"/>
      <c r="BI340" s="250"/>
      <c r="BJ340" s="2"/>
      <c r="BK340" s="250"/>
      <c r="BL340" s="2"/>
      <c r="BM340" s="250"/>
      <c r="BN340" s="2"/>
      <c r="BO340" s="250"/>
      <c r="BP340" s="2"/>
      <c r="BQ340" s="250"/>
      <c r="BR340" s="2"/>
      <c r="BS340" s="250"/>
      <c r="BT340" s="2"/>
      <c r="BU340" s="250"/>
      <c r="BV340" s="2"/>
      <c r="BW340" s="250"/>
      <c r="BX340" s="2"/>
      <c r="BY340" s="250"/>
      <c r="BZ340" s="267"/>
      <c r="CA340" s="238"/>
      <c r="CB340" s="267" t="str">
        <f t="shared" si="104"/>
        <v/>
      </c>
      <c r="CC340" s="238" t="str">
        <f t="shared" si="105"/>
        <v/>
      </c>
      <c r="CD340" s="267"/>
      <c r="CE340" s="238"/>
      <c r="CF340" s="267"/>
      <c r="CG340" s="238"/>
      <c r="CH340" s="2"/>
      <c r="CI340" s="250"/>
      <c r="CJ340" s="267"/>
      <c r="CK340" s="238"/>
      <c r="CL340" s="2"/>
      <c r="CM340" s="250"/>
      <c r="CN340" s="251" t="str">
        <f t="shared" si="106"/>
        <v/>
      </c>
      <c r="CO340" s="252" t="str">
        <f t="shared" si="107"/>
        <v/>
      </c>
      <c r="CP340" s="2"/>
      <c r="CQ340" s="250"/>
      <c r="CR340" s="267"/>
      <c r="CS340" s="238"/>
      <c r="CT340" s="2"/>
      <c r="CU340" s="250"/>
      <c r="CV340" s="2"/>
      <c r="CW340" s="250"/>
      <c r="CX340" s="267"/>
      <c r="CY340" s="238"/>
      <c r="CZ340" s="267"/>
      <c r="DA340" s="238"/>
      <c r="DB340" s="2" t="str">
        <f t="shared" si="102"/>
        <v/>
      </c>
      <c r="DC340" s="250" t="str">
        <f t="shared" si="103"/>
        <v/>
      </c>
      <c r="DD340" s="267"/>
      <c r="DE340" s="238"/>
      <c r="DF340" s="2"/>
      <c r="DG340" s="250"/>
      <c r="DH340" s="2"/>
      <c r="DI340" s="250"/>
      <c r="DJ340" s="348"/>
      <c r="DK340" s="349"/>
      <c r="DL340" s="350"/>
      <c r="DM340" s="351"/>
      <c r="DN340" s="348"/>
      <c r="DO340" s="349"/>
      <c r="DP340" s="251" t="str">
        <f t="shared" si="108"/>
        <v/>
      </c>
      <c r="DQ340" s="252" t="str">
        <f t="shared" si="109"/>
        <v/>
      </c>
      <c r="DR340" s="251" t="str">
        <f t="shared" si="110"/>
        <v/>
      </c>
      <c r="DS340" s="252" t="str">
        <f t="shared" si="111"/>
        <v/>
      </c>
      <c r="DT340" s="251" t="str">
        <f t="shared" si="112"/>
        <v/>
      </c>
      <c r="DU340" s="252" t="str">
        <f t="shared" si="113"/>
        <v/>
      </c>
      <c r="DV340" s="251" t="str">
        <f t="shared" si="114"/>
        <v/>
      </c>
      <c r="DW340" s="252" t="str">
        <f t="shared" si="115"/>
        <v/>
      </c>
      <c r="DX340" s="251" t="str">
        <f t="shared" si="116"/>
        <v/>
      </c>
      <c r="DY340" s="252" t="str">
        <f t="shared" si="117"/>
        <v/>
      </c>
      <c r="DZ340" s="251" t="str">
        <f t="shared" si="118"/>
        <v/>
      </c>
      <c r="EA340" s="252" t="str">
        <f t="shared" si="119"/>
        <v/>
      </c>
      <c r="EB340" s="251" t="str">
        <f t="shared" si="120"/>
        <v/>
      </c>
      <c r="EC340" s="252" t="str">
        <f t="shared" si="121"/>
        <v/>
      </c>
    </row>
    <row r="341" spans="37:133">
      <c r="AK341" s="3">
        <v>0.233333333333333</v>
      </c>
      <c r="AM341" s="224">
        <v>0.233333333333333</v>
      </c>
      <c r="AO341" s="72"/>
      <c r="AR341" s="3">
        <v>0.295833333333333</v>
      </c>
      <c r="AT341" s="3">
        <v>0.25416666666666798</v>
      </c>
      <c r="AU341" s="3">
        <v>0.233333333333333</v>
      </c>
      <c r="AV341" s="72"/>
      <c r="AW341" s="72"/>
      <c r="BH341" s="2"/>
      <c r="BI341" s="250"/>
      <c r="BJ341" s="2"/>
      <c r="BK341" s="250"/>
      <c r="BL341" s="2"/>
      <c r="BM341" s="250"/>
      <c r="BN341" s="2"/>
      <c r="BO341" s="250"/>
      <c r="BP341" s="2"/>
      <c r="BQ341" s="250"/>
      <c r="BR341" s="2"/>
      <c r="BS341" s="250"/>
      <c r="BT341" s="2"/>
      <c r="BU341" s="250"/>
      <c r="BV341" s="2"/>
      <c r="BW341" s="250"/>
      <c r="BX341" s="2"/>
      <c r="BY341" s="250"/>
      <c r="BZ341" s="267"/>
      <c r="CA341" s="238"/>
      <c r="CB341" s="267" t="str">
        <f t="shared" si="104"/>
        <v/>
      </c>
      <c r="CC341" s="238" t="str">
        <f t="shared" si="105"/>
        <v/>
      </c>
      <c r="CD341" s="267"/>
      <c r="CE341" s="238"/>
      <c r="CF341" s="267"/>
      <c r="CG341" s="238"/>
      <c r="CH341" s="2"/>
      <c r="CI341" s="250"/>
      <c r="CJ341" s="267"/>
      <c r="CK341" s="238"/>
      <c r="CL341" s="2"/>
      <c r="CM341" s="250"/>
      <c r="CN341" s="251" t="str">
        <f t="shared" si="106"/>
        <v/>
      </c>
      <c r="CO341" s="252" t="str">
        <f t="shared" si="107"/>
        <v/>
      </c>
      <c r="CP341" s="2"/>
      <c r="CQ341" s="250"/>
      <c r="CR341" s="267"/>
      <c r="CS341" s="238"/>
      <c r="CT341" s="2"/>
      <c r="CU341" s="250"/>
      <c r="CV341" s="2"/>
      <c r="CW341" s="250"/>
      <c r="CX341" s="267"/>
      <c r="CY341" s="238"/>
      <c r="CZ341" s="267"/>
      <c r="DA341" s="238"/>
      <c r="DB341" s="2" t="str">
        <f t="shared" si="102"/>
        <v/>
      </c>
      <c r="DC341" s="250" t="str">
        <f t="shared" si="103"/>
        <v/>
      </c>
      <c r="DD341" s="267"/>
      <c r="DE341" s="238"/>
      <c r="DF341" s="2"/>
      <c r="DG341" s="250"/>
      <c r="DH341" s="2"/>
      <c r="DI341" s="250"/>
      <c r="DJ341" s="348"/>
      <c r="DK341" s="349"/>
      <c r="DL341" s="350"/>
      <c r="DM341" s="351"/>
      <c r="DN341" s="348"/>
      <c r="DO341" s="349"/>
      <c r="DP341" s="251" t="str">
        <f t="shared" si="108"/>
        <v/>
      </c>
      <c r="DQ341" s="252" t="str">
        <f t="shared" si="109"/>
        <v/>
      </c>
      <c r="DR341" s="251" t="str">
        <f t="shared" si="110"/>
        <v/>
      </c>
      <c r="DS341" s="252" t="str">
        <f t="shared" si="111"/>
        <v/>
      </c>
      <c r="DT341" s="251" t="str">
        <f t="shared" si="112"/>
        <v/>
      </c>
      <c r="DU341" s="252" t="str">
        <f t="shared" si="113"/>
        <v/>
      </c>
      <c r="DV341" s="251" t="str">
        <f t="shared" si="114"/>
        <v/>
      </c>
      <c r="DW341" s="252" t="str">
        <f t="shared" si="115"/>
        <v/>
      </c>
      <c r="DX341" s="251" t="str">
        <f t="shared" si="116"/>
        <v/>
      </c>
      <c r="DY341" s="252" t="str">
        <f t="shared" si="117"/>
        <v/>
      </c>
      <c r="DZ341" s="251" t="str">
        <f t="shared" si="118"/>
        <v/>
      </c>
      <c r="EA341" s="252" t="str">
        <f t="shared" si="119"/>
        <v/>
      </c>
      <c r="EB341" s="251" t="str">
        <f t="shared" si="120"/>
        <v/>
      </c>
      <c r="EC341" s="252" t="str">
        <f t="shared" si="121"/>
        <v/>
      </c>
    </row>
    <row r="342" spans="37:133">
      <c r="AK342" s="3">
        <v>0.234027777777778</v>
      </c>
      <c r="AM342" s="224">
        <v>0.234027777777778</v>
      </c>
      <c r="AO342" s="72"/>
      <c r="AR342" s="3">
        <v>0.296527777777777</v>
      </c>
      <c r="AT342" s="3">
        <v>0.25486111111111198</v>
      </c>
      <c r="AU342" s="3">
        <v>0.234027777777778</v>
      </c>
      <c r="AV342" s="72"/>
      <c r="AW342" s="72"/>
      <c r="BH342" s="2"/>
      <c r="BI342" s="250"/>
      <c r="BJ342" s="2"/>
      <c r="BK342" s="250"/>
      <c r="BL342" s="2"/>
      <c r="BM342" s="250"/>
      <c r="BN342" s="2"/>
      <c r="BO342" s="250"/>
      <c r="BP342" s="2"/>
      <c r="BQ342" s="250"/>
      <c r="BR342" s="2"/>
      <c r="BS342" s="250"/>
      <c r="BT342" s="2"/>
      <c r="BU342" s="250"/>
      <c r="BV342" s="2"/>
      <c r="BW342" s="250"/>
      <c r="BX342" s="2"/>
      <c r="BY342" s="250"/>
      <c r="BZ342" s="267"/>
      <c r="CA342" s="238"/>
      <c r="CB342" s="267" t="str">
        <f t="shared" si="104"/>
        <v/>
      </c>
      <c r="CC342" s="238" t="str">
        <f t="shared" si="105"/>
        <v/>
      </c>
      <c r="CD342" s="267"/>
      <c r="CE342" s="238"/>
      <c r="CF342" s="267"/>
      <c r="CG342" s="238"/>
      <c r="CH342" s="2"/>
      <c r="CI342" s="250"/>
      <c r="CJ342" s="267"/>
      <c r="CK342" s="238"/>
      <c r="CL342" s="2"/>
      <c r="CM342" s="250"/>
      <c r="CN342" s="251" t="str">
        <f t="shared" si="106"/>
        <v/>
      </c>
      <c r="CO342" s="252" t="str">
        <f t="shared" si="107"/>
        <v/>
      </c>
      <c r="CP342" s="2"/>
      <c r="CQ342" s="250"/>
      <c r="CR342" s="267"/>
      <c r="CS342" s="238"/>
      <c r="CT342" s="2"/>
      <c r="CU342" s="250"/>
      <c r="CV342" s="2"/>
      <c r="CW342" s="250"/>
      <c r="CX342" s="267"/>
      <c r="CY342" s="238"/>
      <c r="CZ342" s="267"/>
      <c r="DA342" s="238"/>
      <c r="DB342" s="2" t="str">
        <f t="shared" si="102"/>
        <v/>
      </c>
      <c r="DC342" s="250" t="str">
        <f t="shared" si="103"/>
        <v/>
      </c>
      <c r="DD342" s="267"/>
      <c r="DE342" s="238"/>
      <c r="DF342" s="2"/>
      <c r="DG342" s="250"/>
      <c r="DH342" s="2"/>
      <c r="DI342" s="250"/>
      <c r="DJ342" s="348"/>
      <c r="DK342" s="349"/>
      <c r="DL342" s="350"/>
      <c r="DM342" s="351"/>
      <c r="DN342" s="348"/>
      <c r="DO342" s="349"/>
      <c r="DP342" s="251" t="str">
        <f t="shared" si="108"/>
        <v/>
      </c>
      <c r="DQ342" s="252" t="str">
        <f t="shared" si="109"/>
        <v/>
      </c>
      <c r="DR342" s="251" t="str">
        <f t="shared" si="110"/>
        <v/>
      </c>
      <c r="DS342" s="252" t="str">
        <f t="shared" si="111"/>
        <v/>
      </c>
      <c r="DT342" s="251" t="str">
        <f t="shared" si="112"/>
        <v/>
      </c>
      <c r="DU342" s="252" t="str">
        <f t="shared" si="113"/>
        <v/>
      </c>
      <c r="DV342" s="251" t="str">
        <f t="shared" si="114"/>
        <v/>
      </c>
      <c r="DW342" s="252" t="str">
        <f t="shared" si="115"/>
        <v/>
      </c>
      <c r="DX342" s="251" t="str">
        <f t="shared" si="116"/>
        <v/>
      </c>
      <c r="DY342" s="252" t="str">
        <f t="shared" si="117"/>
        <v/>
      </c>
      <c r="DZ342" s="251" t="str">
        <f t="shared" si="118"/>
        <v/>
      </c>
      <c r="EA342" s="252" t="str">
        <f t="shared" si="119"/>
        <v/>
      </c>
      <c r="EB342" s="251" t="str">
        <f t="shared" si="120"/>
        <v/>
      </c>
      <c r="EC342" s="252" t="str">
        <f t="shared" si="121"/>
        <v/>
      </c>
    </row>
    <row r="343" spans="37:133">
      <c r="AK343" s="3">
        <v>0.234722222222222</v>
      </c>
      <c r="AM343" s="224">
        <v>0.234722222222222</v>
      </c>
      <c r="AO343" s="72"/>
      <c r="AR343" s="3">
        <v>0.297222222222221</v>
      </c>
      <c r="AT343" s="3">
        <v>0.25555555555555698</v>
      </c>
      <c r="AU343" s="3">
        <v>0.234722222222222</v>
      </c>
      <c r="AV343" s="72"/>
      <c r="AW343" s="72"/>
      <c r="BH343" s="2"/>
      <c r="BI343" s="250"/>
      <c r="BJ343" s="2"/>
      <c r="BK343" s="250"/>
      <c r="BL343" s="2"/>
      <c r="BM343" s="250"/>
      <c r="BN343" s="2"/>
      <c r="BO343" s="250"/>
      <c r="BP343" s="2"/>
      <c r="BQ343" s="250"/>
      <c r="BR343" s="2"/>
      <c r="BS343" s="250"/>
      <c r="BT343" s="2"/>
      <c r="BU343" s="250"/>
      <c r="BV343" s="2"/>
      <c r="BW343" s="250"/>
      <c r="BX343" s="2"/>
      <c r="BY343" s="250"/>
      <c r="BZ343" s="267"/>
      <c r="CA343" s="238"/>
      <c r="CB343" s="267" t="str">
        <f t="shared" si="104"/>
        <v/>
      </c>
      <c r="CC343" s="238" t="str">
        <f t="shared" si="105"/>
        <v/>
      </c>
      <c r="CD343" s="267"/>
      <c r="CE343" s="238"/>
      <c r="CF343" s="267"/>
      <c r="CG343" s="238"/>
      <c r="CH343" s="2"/>
      <c r="CI343" s="250"/>
      <c r="CJ343" s="267"/>
      <c r="CK343" s="238"/>
      <c r="CL343" s="2"/>
      <c r="CM343" s="250"/>
      <c r="CN343" s="251" t="str">
        <f t="shared" si="106"/>
        <v/>
      </c>
      <c r="CO343" s="252" t="str">
        <f t="shared" si="107"/>
        <v/>
      </c>
      <c r="CP343" s="2"/>
      <c r="CQ343" s="250"/>
      <c r="CR343" s="267"/>
      <c r="CS343" s="238"/>
      <c r="CT343" s="2"/>
      <c r="CU343" s="250"/>
      <c r="CV343" s="2"/>
      <c r="CW343" s="250"/>
      <c r="CX343" s="267"/>
      <c r="CY343" s="238"/>
      <c r="CZ343" s="267"/>
      <c r="DA343" s="238"/>
      <c r="DB343" s="2" t="str">
        <f t="shared" si="102"/>
        <v/>
      </c>
      <c r="DC343" s="250" t="str">
        <f t="shared" si="103"/>
        <v/>
      </c>
      <c r="DD343" s="267"/>
      <c r="DE343" s="238"/>
      <c r="DF343" s="2"/>
      <c r="DG343" s="250"/>
      <c r="DH343" s="2"/>
      <c r="DI343" s="250"/>
      <c r="DJ343" s="348"/>
      <c r="DK343" s="349"/>
      <c r="DL343" s="350"/>
      <c r="DM343" s="351"/>
      <c r="DN343" s="348"/>
      <c r="DO343" s="349"/>
      <c r="DP343" s="251" t="str">
        <f t="shared" si="108"/>
        <v/>
      </c>
      <c r="DQ343" s="252" t="str">
        <f t="shared" si="109"/>
        <v/>
      </c>
      <c r="DR343" s="251" t="str">
        <f t="shared" si="110"/>
        <v/>
      </c>
      <c r="DS343" s="252" t="str">
        <f t="shared" si="111"/>
        <v/>
      </c>
      <c r="DT343" s="251" t="str">
        <f t="shared" si="112"/>
        <v/>
      </c>
      <c r="DU343" s="252" t="str">
        <f t="shared" si="113"/>
        <v/>
      </c>
      <c r="DV343" s="251" t="str">
        <f t="shared" si="114"/>
        <v/>
      </c>
      <c r="DW343" s="252" t="str">
        <f t="shared" si="115"/>
        <v/>
      </c>
      <c r="DX343" s="251" t="str">
        <f t="shared" si="116"/>
        <v/>
      </c>
      <c r="DY343" s="252" t="str">
        <f t="shared" si="117"/>
        <v/>
      </c>
      <c r="DZ343" s="251" t="str">
        <f t="shared" si="118"/>
        <v/>
      </c>
      <c r="EA343" s="252" t="str">
        <f t="shared" si="119"/>
        <v/>
      </c>
      <c r="EB343" s="251" t="str">
        <f t="shared" si="120"/>
        <v/>
      </c>
      <c r="EC343" s="252" t="str">
        <f t="shared" si="121"/>
        <v/>
      </c>
    </row>
    <row r="344" spans="37:133">
      <c r="AK344" s="3">
        <v>0.235416666666667</v>
      </c>
      <c r="AM344" s="224">
        <v>0.235416666666667</v>
      </c>
      <c r="AO344" s="72"/>
      <c r="AR344" s="3">
        <v>0.297916666666666</v>
      </c>
      <c r="AT344" s="3">
        <v>0.25625000000000098</v>
      </c>
      <c r="AU344" s="3">
        <v>0.235416666666667</v>
      </c>
      <c r="AV344" s="72"/>
      <c r="AW344" s="72"/>
      <c r="BH344" s="2"/>
      <c r="BI344" s="250"/>
      <c r="BJ344" s="2"/>
      <c r="BK344" s="250"/>
      <c r="BL344" s="2"/>
      <c r="BM344" s="250"/>
      <c r="BN344" s="2"/>
      <c r="BO344" s="250"/>
      <c r="BP344" s="2"/>
      <c r="BQ344" s="250"/>
      <c r="BR344" s="2"/>
      <c r="BS344" s="250"/>
      <c r="BT344" s="2"/>
      <c r="BU344" s="250"/>
      <c r="BV344" s="2"/>
      <c r="BW344" s="250"/>
      <c r="BX344" s="2"/>
      <c r="BY344" s="250"/>
      <c r="BZ344" s="267"/>
      <c r="CA344" s="238"/>
      <c r="CB344" s="267" t="str">
        <f t="shared" si="104"/>
        <v/>
      </c>
      <c r="CC344" s="238" t="str">
        <f t="shared" si="105"/>
        <v/>
      </c>
      <c r="CD344" s="267"/>
      <c r="CE344" s="238"/>
      <c r="CF344" s="267"/>
      <c r="CG344" s="238"/>
      <c r="CH344" s="2"/>
      <c r="CI344" s="250"/>
      <c r="CJ344" s="267"/>
      <c r="CK344" s="238"/>
      <c r="CL344" s="2"/>
      <c r="CM344" s="250"/>
      <c r="CN344" s="251" t="str">
        <f t="shared" si="106"/>
        <v/>
      </c>
      <c r="CO344" s="252" t="str">
        <f t="shared" si="107"/>
        <v/>
      </c>
      <c r="CP344" s="2"/>
      <c r="CQ344" s="250"/>
      <c r="CR344" s="267"/>
      <c r="CS344" s="238"/>
      <c r="CT344" s="2"/>
      <c r="CU344" s="250"/>
      <c r="CV344" s="2"/>
      <c r="CW344" s="250"/>
      <c r="CX344" s="267"/>
      <c r="CY344" s="238"/>
      <c r="CZ344" s="267"/>
      <c r="DA344" s="238"/>
      <c r="DB344" s="2" t="str">
        <f t="shared" si="102"/>
        <v/>
      </c>
      <c r="DC344" s="250" t="str">
        <f t="shared" si="103"/>
        <v/>
      </c>
      <c r="DD344" s="267"/>
      <c r="DE344" s="238"/>
      <c r="DF344" s="2"/>
      <c r="DG344" s="250"/>
      <c r="DH344" s="2"/>
      <c r="DI344" s="250"/>
      <c r="DJ344" s="348"/>
      <c r="DK344" s="349"/>
      <c r="DL344" s="350"/>
      <c r="DM344" s="351"/>
      <c r="DN344" s="348"/>
      <c r="DO344" s="349"/>
      <c r="DP344" s="251" t="str">
        <f t="shared" si="108"/>
        <v/>
      </c>
      <c r="DQ344" s="252" t="str">
        <f t="shared" si="109"/>
        <v/>
      </c>
      <c r="DR344" s="251" t="str">
        <f t="shared" si="110"/>
        <v/>
      </c>
      <c r="DS344" s="252" t="str">
        <f t="shared" si="111"/>
        <v/>
      </c>
      <c r="DT344" s="251" t="str">
        <f t="shared" si="112"/>
        <v/>
      </c>
      <c r="DU344" s="252" t="str">
        <f t="shared" si="113"/>
        <v/>
      </c>
      <c r="DV344" s="251" t="str">
        <f t="shared" si="114"/>
        <v/>
      </c>
      <c r="DW344" s="252" t="str">
        <f t="shared" si="115"/>
        <v/>
      </c>
      <c r="DX344" s="251" t="str">
        <f t="shared" si="116"/>
        <v/>
      </c>
      <c r="DY344" s="252" t="str">
        <f t="shared" si="117"/>
        <v/>
      </c>
      <c r="DZ344" s="251" t="str">
        <f t="shared" si="118"/>
        <v/>
      </c>
      <c r="EA344" s="252" t="str">
        <f t="shared" si="119"/>
        <v/>
      </c>
      <c r="EB344" s="251" t="str">
        <f t="shared" si="120"/>
        <v/>
      </c>
      <c r="EC344" s="252" t="str">
        <f t="shared" si="121"/>
        <v/>
      </c>
    </row>
    <row r="345" spans="37:133">
      <c r="AK345" s="3">
        <v>0.23611111111111099</v>
      </c>
      <c r="AM345" s="224">
        <v>0.23611111111111099</v>
      </c>
      <c r="AO345" s="72"/>
      <c r="AR345" s="3">
        <v>0.29861111111110999</v>
      </c>
      <c r="AT345" s="3">
        <v>0.25694444444444597</v>
      </c>
      <c r="AU345" s="3">
        <v>0.23611111111111099</v>
      </c>
      <c r="AV345" s="72"/>
      <c r="AW345" s="72"/>
      <c r="BH345" s="2"/>
      <c r="BI345" s="250"/>
      <c r="BJ345" s="2"/>
      <c r="BK345" s="250"/>
      <c r="BL345" s="2"/>
      <c r="BM345" s="250"/>
      <c r="BN345" s="2"/>
      <c r="BO345" s="250"/>
      <c r="BP345" s="2"/>
      <c r="BQ345" s="250"/>
      <c r="BR345" s="2"/>
      <c r="BS345" s="250"/>
      <c r="BT345" s="2"/>
      <c r="BU345" s="250"/>
      <c r="BV345" s="2"/>
      <c r="BW345" s="250"/>
      <c r="BX345" s="2"/>
      <c r="BY345" s="250"/>
      <c r="BZ345" s="267"/>
      <c r="CA345" s="238"/>
      <c r="CB345" s="267" t="str">
        <f t="shared" si="104"/>
        <v/>
      </c>
      <c r="CC345" s="238" t="str">
        <f t="shared" si="105"/>
        <v/>
      </c>
      <c r="CD345" s="267"/>
      <c r="CE345" s="238"/>
      <c r="CF345" s="267"/>
      <c r="CG345" s="238"/>
      <c r="CH345" s="2"/>
      <c r="CI345" s="250"/>
      <c r="CJ345" s="267"/>
      <c r="CK345" s="238"/>
      <c r="CL345" s="2"/>
      <c r="CM345" s="250"/>
      <c r="CN345" s="251" t="str">
        <f t="shared" si="106"/>
        <v/>
      </c>
      <c r="CO345" s="252" t="str">
        <f t="shared" si="107"/>
        <v/>
      </c>
      <c r="CP345" s="2"/>
      <c r="CQ345" s="250"/>
      <c r="CR345" s="267"/>
      <c r="CS345" s="238"/>
      <c r="CT345" s="2"/>
      <c r="CU345" s="250"/>
      <c r="CV345" s="2"/>
      <c r="CW345" s="250"/>
      <c r="CX345" s="267"/>
      <c r="CY345" s="238"/>
      <c r="CZ345" s="267"/>
      <c r="DA345" s="238"/>
      <c r="DB345" s="2" t="str">
        <f t="shared" si="102"/>
        <v/>
      </c>
      <c r="DC345" s="250" t="str">
        <f t="shared" si="103"/>
        <v/>
      </c>
      <c r="DD345" s="267"/>
      <c r="DE345" s="238"/>
      <c r="DF345" s="2"/>
      <c r="DG345" s="250"/>
      <c r="DH345" s="2"/>
      <c r="DI345" s="250"/>
      <c r="DJ345" s="348"/>
      <c r="DK345" s="349"/>
      <c r="DL345" s="350"/>
      <c r="DM345" s="351"/>
      <c r="DN345" s="348"/>
      <c r="DO345" s="349"/>
      <c r="DP345" s="251" t="str">
        <f t="shared" si="108"/>
        <v/>
      </c>
      <c r="DQ345" s="252" t="str">
        <f t="shared" si="109"/>
        <v/>
      </c>
      <c r="DR345" s="251" t="str">
        <f t="shared" si="110"/>
        <v/>
      </c>
      <c r="DS345" s="252" t="str">
        <f t="shared" si="111"/>
        <v/>
      </c>
      <c r="DT345" s="251" t="str">
        <f t="shared" si="112"/>
        <v/>
      </c>
      <c r="DU345" s="252" t="str">
        <f t="shared" si="113"/>
        <v/>
      </c>
      <c r="DV345" s="251" t="str">
        <f t="shared" si="114"/>
        <v/>
      </c>
      <c r="DW345" s="252" t="str">
        <f t="shared" si="115"/>
        <v/>
      </c>
      <c r="DX345" s="251" t="str">
        <f t="shared" si="116"/>
        <v/>
      </c>
      <c r="DY345" s="252" t="str">
        <f t="shared" si="117"/>
        <v/>
      </c>
      <c r="DZ345" s="251" t="str">
        <f t="shared" si="118"/>
        <v/>
      </c>
      <c r="EA345" s="252" t="str">
        <f t="shared" si="119"/>
        <v/>
      </c>
      <c r="EB345" s="251" t="str">
        <f t="shared" si="120"/>
        <v/>
      </c>
      <c r="EC345" s="252" t="str">
        <f t="shared" si="121"/>
        <v/>
      </c>
    </row>
    <row r="346" spans="37:133">
      <c r="AK346" s="3">
        <v>0.23680555555555599</v>
      </c>
      <c r="AM346" s="224">
        <v>0.23680555555555599</v>
      </c>
      <c r="AO346" s="72"/>
      <c r="AR346" s="3">
        <v>0.29930555555555499</v>
      </c>
      <c r="AT346" s="3">
        <v>0.25763888888889003</v>
      </c>
      <c r="AU346" s="3">
        <v>0.23680555555555599</v>
      </c>
      <c r="AV346" s="72"/>
      <c r="AW346" s="72"/>
      <c r="BH346" s="2"/>
      <c r="BI346" s="250"/>
      <c r="BJ346" s="2"/>
      <c r="BK346" s="250"/>
      <c r="BL346" s="2"/>
      <c r="BM346" s="250"/>
      <c r="BN346" s="2"/>
      <c r="BO346" s="250"/>
      <c r="BP346" s="2"/>
      <c r="BQ346" s="250"/>
      <c r="BR346" s="2"/>
      <c r="BS346" s="250"/>
      <c r="BT346" s="2"/>
      <c r="BU346" s="250"/>
      <c r="BV346" s="2"/>
      <c r="BW346" s="250"/>
      <c r="BX346" s="2"/>
      <c r="BY346" s="250"/>
      <c r="BZ346" s="267"/>
      <c r="CA346" s="238"/>
      <c r="CB346" s="267" t="str">
        <f t="shared" si="104"/>
        <v/>
      </c>
      <c r="CC346" s="238" t="str">
        <f t="shared" si="105"/>
        <v/>
      </c>
      <c r="CD346" s="267"/>
      <c r="CE346" s="238"/>
      <c r="CF346" s="267"/>
      <c r="CG346" s="238"/>
      <c r="CH346" s="2"/>
      <c r="CI346" s="250"/>
      <c r="CJ346" s="267"/>
      <c r="CK346" s="238"/>
      <c r="CL346" s="2"/>
      <c r="CM346" s="250"/>
      <c r="CN346" s="251" t="str">
        <f t="shared" si="106"/>
        <v/>
      </c>
      <c r="CO346" s="252" t="str">
        <f t="shared" si="107"/>
        <v/>
      </c>
      <c r="CP346" s="2"/>
      <c r="CQ346" s="250"/>
      <c r="CR346" s="267"/>
      <c r="CS346" s="238"/>
      <c r="CT346" s="2"/>
      <c r="CU346" s="250"/>
      <c r="CV346" s="2"/>
      <c r="CW346" s="250"/>
      <c r="CX346" s="267"/>
      <c r="CY346" s="238"/>
      <c r="CZ346" s="267"/>
      <c r="DA346" s="238"/>
      <c r="DB346" s="2" t="str">
        <f t="shared" si="102"/>
        <v/>
      </c>
      <c r="DC346" s="250" t="str">
        <f t="shared" si="103"/>
        <v/>
      </c>
      <c r="DD346" s="267"/>
      <c r="DE346" s="238"/>
      <c r="DF346" s="2"/>
      <c r="DG346" s="250"/>
      <c r="DH346" s="2"/>
      <c r="DI346" s="250"/>
      <c r="DJ346" s="348"/>
      <c r="DK346" s="349"/>
      <c r="DL346" s="350"/>
      <c r="DM346" s="351"/>
      <c r="DN346" s="348"/>
      <c r="DO346" s="349"/>
      <c r="DP346" s="251" t="str">
        <f t="shared" si="108"/>
        <v/>
      </c>
      <c r="DQ346" s="252" t="str">
        <f t="shared" si="109"/>
        <v/>
      </c>
      <c r="DR346" s="251" t="str">
        <f t="shared" si="110"/>
        <v/>
      </c>
      <c r="DS346" s="252" t="str">
        <f t="shared" si="111"/>
        <v/>
      </c>
      <c r="DT346" s="251" t="str">
        <f t="shared" si="112"/>
        <v/>
      </c>
      <c r="DU346" s="252" t="str">
        <f t="shared" si="113"/>
        <v/>
      </c>
      <c r="DV346" s="251" t="str">
        <f t="shared" si="114"/>
        <v/>
      </c>
      <c r="DW346" s="252" t="str">
        <f t="shared" si="115"/>
        <v/>
      </c>
      <c r="DX346" s="251" t="str">
        <f t="shared" si="116"/>
        <v/>
      </c>
      <c r="DY346" s="252" t="str">
        <f t="shared" si="117"/>
        <v/>
      </c>
      <c r="DZ346" s="251" t="str">
        <f t="shared" si="118"/>
        <v/>
      </c>
      <c r="EA346" s="252" t="str">
        <f t="shared" si="119"/>
        <v/>
      </c>
      <c r="EB346" s="251" t="str">
        <f t="shared" si="120"/>
        <v/>
      </c>
      <c r="EC346" s="252" t="str">
        <f t="shared" si="121"/>
        <v/>
      </c>
    </row>
    <row r="347" spans="37:133">
      <c r="AK347" s="3">
        <v>0.23749999999999999</v>
      </c>
      <c r="AM347" s="224">
        <v>0.23749999999999999</v>
      </c>
      <c r="AO347" s="72"/>
      <c r="AR347" s="3">
        <v>0.29999999999999899</v>
      </c>
      <c r="AT347" s="3">
        <v>0.25833333333333502</v>
      </c>
      <c r="AU347" s="3">
        <v>0.23749999999999999</v>
      </c>
      <c r="AV347" s="72"/>
      <c r="AW347" s="72"/>
      <c r="BH347" s="2"/>
      <c r="BI347" s="250"/>
      <c r="BJ347" s="2"/>
      <c r="BK347" s="250"/>
      <c r="BL347" s="2"/>
      <c r="BM347" s="250"/>
      <c r="BN347" s="2"/>
      <c r="BO347" s="250"/>
      <c r="BP347" s="2"/>
      <c r="BQ347" s="250"/>
      <c r="BR347" s="2"/>
      <c r="BS347" s="250"/>
      <c r="BT347" s="2"/>
      <c r="BU347" s="250"/>
      <c r="BV347" s="2"/>
      <c r="BW347" s="250"/>
      <c r="BX347" s="2"/>
      <c r="BY347" s="250"/>
      <c r="BZ347" s="267"/>
      <c r="CA347" s="238"/>
      <c r="CB347" s="267" t="str">
        <f t="shared" si="104"/>
        <v/>
      </c>
      <c r="CC347" s="238" t="str">
        <f t="shared" si="105"/>
        <v/>
      </c>
      <c r="CD347" s="267"/>
      <c r="CE347" s="238"/>
      <c r="CF347" s="267"/>
      <c r="CG347" s="238"/>
      <c r="CH347" s="2"/>
      <c r="CI347" s="250"/>
      <c r="CJ347" s="267"/>
      <c r="CK347" s="238"/>
      <c r="CL347" s="2"/>
      <c r="CM347" s="250"/>
      <c r="CN347" s="251" t="str">
        <f t="shared" si="106"/>
        <v/>
      </c>
      <c r="CO347" s="252" t="str">
        <f t="shared" si="107"/>
        <v/>
      </c>
      <c r="CP347" s="2"/>
      <c r="CQ347" s="250"/>
      <c r="CR347" s="267"/>
      <c r="CS347" s="238"/>
      <c r="CT347" s="2"/>
      <c r="CU347" s="250"/>
      <c r="CV347" s="2"/>
      <c r="CW347" s="250"/>
      <c r="CX347" s="267"/>
      <c r="CY347" s="238"/>
      <c r="CZ347" s="267"/>
      <c r="DA347" s="238"/>
      <c r="DB347" s="2" t="str">
        <f t="shared" si="102"/>
        <v/>
      </c>
      <c r="DC347" s="250" t="str">
        <f t="shared" si="103"/>
        <v/>
      </c>
      <c r="DD347" s="267"/>
      <c r="DE347" s="238"/>
      <c r="DF347" s="2"/>
      <c r="DG347" s="250"/>
      <c r="DH347" s="2"/>
      <c r="DI347" s="250"/>
      <c r="DJ347" s="348"/>
      <c r="DK347" s="349"/>
      <c r="DL347" s="350"/>
      <c r="DM347" s="351"/>
      <c r="DN347" s="348"/>
      <c r="DO347" s="349"/>
      <c r="DP347" s="251" t="str">
        <f t="shared" si="108"/>
        <v/>
      </c>
      <c r="DQ347" s="252" t="str">
        <f t="shared" si="109"/>
        <v/>
      </c>
      <c r="DR347" s="251" t="str">
        <f t="shared" si="110"/>
        <v/>
      </c>
      <c r="DS347" s="252" t="str">
        <f t="shared" si="111"/>
        <v/>
      </c>
      <c r="DT347" s="251" t="str">
        <f t="shared" si="112"/>
        <v/>
      </c>
      <c r="DU347" s="252" t="str">
        <f t="shared" si="113"/>
        <v/>
      </c>
      <c r="DV347" s="251" t="str">
        <f t="shared" si="114"/>
        <v/>
      </c>
      <c r="DW347" s="252" t="str">
        <f t="shared" si="115"/>
        <v/>
      </c>
      <c r="DX347" s="251" t="str">
        <f t="shared" si="116"/>
        <v/>
      </c>
      <c r="DY347" s="252" t="str">
        <f t="shared" si="117"/>
        <v/>
      </c>
      <c r="DZ347" s="251" t="str">
        <f t="shared" si="118"/>
        <v/>
      </c>
      <c r="EA347" s="252" t="str">
        <f t="shared" si="119"/>
        <v/>
      </c>
      <c r="EB347" s="251" t="str">
        <f t="shared" si="120"/>
        <v/>
      </c>
      <c r="EC347" s="252" t="str">
        <f t="shared" si="121"/>
        <v/>
      </c>
    </row>
    <row r="348" spans="37:133">
      <c r="AK348" s="3">
        <v>0.23819444444444399</v>
      </c>
      <c r="AM348" s="224">
        <v>0.23819444444444399</v>
      </c>
      <c r="AO348" s="72"/>
      <c r="AR348" s="3">
        <v>0.30069444444444399</v>
      </c>
      <c r="AT348" s="3">
        <v>0.25902777777777902</v>
      </c>
      <c r="AU348" s="3">
        <v>0.23819444444444399</v>
      </c>
      <c r="AV348" s="72"/>
      <c r="AW348" s="72"/>
      <c r="BH348" s="2"/>
      <c r="BI348" s="250"/>
      <c r="BJ348" s="2"/>
      <c r="BK348" s="250"/>
      <c r="BL348" s="2"/>
      <c r="BM348" s="250"/>
      <c r="BN348" s="2"/>
      <c r="BO348" s="250"/>
      <c r="BP348" s="2"/>
      <c r="BQ348" s="250"/>
      <c r="BR348" s="2"/>
      <c r="BS348" s="250"/>
      <c r="BT348" s="2"/>
      <c r="BU348" s="250"/>
      <c r="BV348" s="2"/>
      <c r="BW348" s="250"/>
      <c r="BX348" s="2"/>
      <c r="BY348" s="250"/>
      <c r="BZ348" s="267"/>
      <c r="CA348" s="238"/>
      <c r="CB348" s="267" t="str">
        <f t="shared" si="104"/>
        <v/>
      </c>
      <c r="CC348" s="238" t="str">
        <f t="shared" si="105"/>
        <v/>
      </c>
      <c r="CD348" s="267"/>
      <c r="CE348" s="238"/>
      <c r="CF348" s="267"/>
      <c r="CG348" s="238"/>
      <c r="CH348" s="2"/>
      <c r="CI348" s="250"/>
      <c r="CJ348" s="267"/>
      <c r="CK348" s="238"/>
      <c r="CL348" s="2"/>
      <c r="CM348" s="250"/>
      <c r="CN348" s="251" t="str">
        <f t="shared" si="106"/>
        <v/>
      </c>
      <c r="CO348" s="252" t="str">
        <f t="shared" si="107"/>
        <v/>
      </c>
      <c r="CP348" s="2"/>
      <c r="CQ348" s="250"/>
      <c r="CR348" s="267"/>
      <c r="CS348" s="238"/>
      <c r="CT348" s="2"/>
      <c r="CU348" s="250"/>
      <c r="CV348" s="2"/>
      <c r="CW348" s="250"/>
      <c r="CX348" s="267"/>
      <c r="CY348" s="238"/>
      <c r="CZ348" s="267"/>
      <c r="DA348" s="238"/>
      <c r="DB348" s="2" t="str">
        <f t="shared" si="102"/>
        <v/>
      </c>
      <c r="DC348" s="250" t="str">
        <f t="shared" si="103"/>
        <v/>
      </c>
      <c r="DD348" s="267"/>
      <c r="DE348" s="238"/>
      <c r="DF348" s="2"/>
      <c r="DG348" s="250"/>
      <c r="DH348" s="2"/>
      <c r="DI348" s="250"/>
      <c r="DJ348" s="348"/>
      <c r="DK348" s="349"/>
      <c r="DL348" s="350"/>
      <c r="DM348" s="351"/>
      <c r="DN348" s="348"/>
      <c r="DO348" s="349"/>
      <c r="DP348" s="251" t="str">
        <f t="shared" si="108"/>
        <v/>
      </c>
      <c r="DQ348" s="252" t="str">
        <f t="shared" si="109"/>
        <v/>
      </c>
      <c r="DR348" s="251" t="str">
        <f t="shared" si="110"/>
        <v/>
      </c>
      <c r="DS348" s="252" t="str">
        <f t="shared" si="111"/>
        <v/>
      </c>
      <c r="DT348" s="251" t="str">
        <f t="shared" si="112"/>
        <v/>
      </c>
      <c r="DU348" s="252" t="str">
        <f t="shared" si="113"/>
        <v/>
      </c>
      <c r="DV348" s="251" t="str">
        <f t="shared" si="114"/>
        <v/>
      </c>
      <c r="DW348" s="252" t="str">
        <f t="shared" si="115"/>
        <v/>
      </c>
      <c r="DX348" s="251" t="str">
        <f t="shared" si="116"/>
        <v/>
      </c>
      <c r="DY348" s="252" t="str">
        <f t="shared" si="117"/>
        <v/>
      </c>
      <c r="DZ348" s="251" t="str">
        <f t="shared" si="118"/>
        <v/>
      </c>
      <c r="EA348" s="252" t="str">
        <f t="shared" si="119"/>
        <v/>
      </c>
      <c r="EB348" s="251" t="str">
        <f t="shared" si="120"/>
        <v/>
      </c>
      <c r="EC348" s="252" t="str">
        <f t="shared" si="121"/>
        <v/>
      </c>
    </row>
    <row r="349" spans="37:133">
      <c r="AK349" s="3">
        <v>0.23888888888888901</v>
      </c>
      <c r="AM349" s="224">
        <v>0.23888888888888901</v>
      </c>
      <c r="AO349" s="72"/>
      <c r="AR349" s="3">
        <v>0.30138888888888798</v>
      </c>
      <c r="AT349" s="3">
        <v>0.25972222222222302</v>
      </c>
      <c r="AU349" s="3">
        <v>0.23888888888888901</v>
      </c>
      <c r="AV349" s="72"/>
      <c r="AW349" s="72"/>
      <c r="BH349" s="2"/>
      <c r="BI349" s="250"/>
      <c r="BJ349" s="2"/>
      <c r="BK349" s="250"/>
      <c r="BL349" s="2"/>
      <c r="BM349" s="250"/>
      <c r="BN349" s="2"/>
      <c r="BO349" s="250"/>
      <c r="BP349" s="2"/>
      <c r="BQ349" s="250"/>
      <c r="BR349" s="2"/>
      <c r="BS349" s="250"/>
      <c r="BT349" s="2"/>
      <c r="BU349" s="250"/>
      <c r="BV349" s="2"/>
      <c r="BW349" s="250"/>
      <c r="BX349" s="2"/>
      <c r="BY349" s="250"/>
      <c r="BZ349" s="267"/>
      <c r="CA349" s="238"/>
      <c r="CB349" s="267" t="str">
        <f t="shared" si="104"/>
        <v/>
      </c>
      <c r="CC349" s="238" t="str">
        <f t="shared" si="105"/>
        <v/>
      </c>
      <c r="CD349" s="267"/>
      <c r="CE349" s="238"/>
      <c r="CF349" s="267"/>
      <c r="CG349" s="238"/>
      <c r="CH349" s="2"/>
      <c r="CI349" s="250"/>
      <c r="CJ349" s="267"/>
      <c r="CK349" s="238"/>
      <c r="CL349" s="2"/>
      <c r="CM349" s="250"/>
      <c r="CN349" s="251" t="str">
        <f t="shared" si="106"/>
        <v/>
      </c>
      <c r="CO349" s="252" t="str">
        <f t="shared" si="107"/>
        <v/>
      </c>
      <c r="CP349" s="2"/>
      <c r="CQ349" s="250"/>
      <c r="CR349" s="267"/>
      <c r="CS349" s="238"/>
      <c r="CT349" s="2"/>
      <c r="CU349" s="250"/>
      <c r="CV349" s="2"/>
      <c r="CW349" s="250"/>
      <c r="CX349" s="267"/>
      <c r="CY349" s="238"/>
      <c r="CZ349" s="267"/>
      <c r="DA349" s="238"/>
      <c r="DB349" s="2" t="str">
        <f t="shared" si="102"/>
        <v/>
      </c>
      <c r="DC349" s="250" t="str">
        <f t="shared" si="103"/>
        <v/>
      </c>
      <c r="DD349" s="267"/>
      <c r="DE349" s="238"/>
      <c r="DF349" s="2"/>
      <c r="DG349" s="250"/>
      <c r="DH349" s="2"/>
      <c r="DI349" s="250"/>
      <c r="DJ349" s="348"/>
      <c r="DK349" s="349"/>
      <c r="DL349" s="350"/>
      <c r="DM349" s="351"/>
      <c r="DN349" s="348"/>
      <c r="DO349" s="349"/>
      <c r="DP349" s="251" t="str">
        <f t="shared" si="108"/>
        <v/>
      </c>
      <c r="DQ349" s="252" t="str">
        <f t="shared" si="109"/>
        <v/>
      </c>
      <c r="DR349" s="251" t="str">
        <f t="shared" si="110"/>
        <v/>
      </c>
      <c r="DS349" s="252" t="str">
        <f t="shared" si="111"/>
        <v/>
      </c>
      <c r="DT349" s="251" t="str">
        <f t="shared" si="112"/>
        <v/>
      </c>
      <c r="DU349" s="252" t="str">
        <f t="shared" si="113"/>
        <v/>
      </c>
      <c r="DV349" s="251" t="str">
        <f t="shared" si="114"/>
        <v/>
      </c>
      <c r="DW349" s="252" t="str">
        <f t="shared" si="115"/>
        <v/>
      </c>
      <c r="DX349" s="251" t="str">
        <f t="shared" si="116"/>
        <v/>
      </c>
      <c r="DY349" s="252" t="str">
        <f t="shared" si="117"/>
        <v/>
      </c>
      <c r="DZ349" s="251" t="str">
        <f t="shared" si="118"/>
        <v/>
      </c>
      <c r="EA349" s="252" t="str">
        <f t="shared" si="119"/>
        <v/>
      </c>
      <c r="EB349" s="251" t="str">
        <f t="shared" si="120"/>
        <v/>
      </c>
      <c r="EC349" s="252" t="str">
        <f t="shared" si="121"/>
        <v/>
      </c>
    </row>
    <row r="350" spans="37:133">
      <c r="AK350" s="3">
        <v>0.23958333333333301</v>
      </c>
      <c r="AM350" s="224">
        <v>0.23958333333333301</v>
      </c>
      <c r="AO350" s="72"/>
      <c r="AR350" s="3">
        <v>0.30208333333333198</v>
      </c>
      <c r="AT350" s="3">
        <v>0.26041666666666802</v>
      </c>
      <c r="AU350" s="3">
        <v>0.23958333333333301</v>
      </c>
      <c r="AV350" s="72"/>
      <c r="AW350" s="72"/>
      <c r="BH350" s="2"/>
      <c r="BI350" s="250"/>
      <c r="BJ350" s="2"/>
      <c r="BK350" s="250"/>
      <c r="BL350" s="2"/>
      <c r="BM350" s="250"/>
      <c r="BN350" s="2"/>
      <c r="BO350" s="250"/>
      <c r="BP350" s="2"/>
      <c r="BQ350" s="250"/>
      <c r="BR350" s="2"/>
      <c r="BS350" s="250"/>
      <c r="BT350" s="2"/>
      <c r="BU350" s="250"/>
      <c r="BV350" s="2"/>
      <c r="BW350" s="250"/>
      <c r="BX350" s="2"/>
      <c r="BY350" s="250"/>
      <c r="BZ350" s="267"/>
      <c r="CA350" s="238"/>
      <c r="CB350" s="267" t="str">
        <f t="shared" si="104"/>
        <v/>
      </c>
      <c r="CC350" s="238" t="str">
        <f t="shared" si="105"/>
        <v/>
      </c>
      <c r="CD350" s="267"/>
      <c r="CE350" s="238"/>
      <c r="CF350" s="267"/>
      <c r="CG350" s="238"/>
      <c r="CH350" s="2"/>
      <c r="CI350" s="250"/>
      <c r="CJ350" s="267"/>
      <c r="CK350" s="238"/>
      <c r="CL350" s="2"/>
      <c r="CM350" s="250"/>
      <c r="CN350" s="251" t="str">
        <f t="shared" si="106"/>
        <v/>
      </c>
      <c r="CO350" s="252" t="str">
        <f t="shared" si="107"/>
        <v/>
      </c>
      <c r="CP350" s="2"/>
      <c r="CQ350" s="250"/>
      <c r="CR350" s="267"/>
      <c r="CS350" s="238"/>
      <c r="CT350" s="2"/>
      <c r="CU350" s="250"/>
      <c r="CV350" s="2"/>
      <c r="CW350" s="250"/>
      <c r="CX350" s="267"/>
      <c r="CY350" s="238"/>
      <c r="CZ350" s="267"/>
      <c r="DA350" s="238"/>
      <c r="DB350" s="2" t="str">
        <f t="shared" si="102"/>
        <v/>
      </c>
      <c r="DC350" s="250" t="str">
        <f t="shared" si="103"/>
        <v/>
      </c>
      <c r="DD350" s="267"/>
      <c r="DE350" s="238"/>
      <c r="DF350" s="2"/>
      <c r="DG350" s="250"/>
      <c r="DH350" s="2"/>
      <c r="DI350" s="250"/>
      <c r="DJ350" s="348"/>
      <c r="DK350" s="349"/>
      <c r="DL350" s="350"/>
      <c r="DM350" s="351"/>
      <c r="DN350" s="348"/>
      <c r="DO350" s="349"/>
      <c r="DP350" s="251" t="str">
        <f t="shared" si="108"/>
        <v/>
      </c>
      <c r="DQ350" s="252" t="str">
        <f t="shared" si="109"/>
        <v/>
      </c>
      <c r="DR350" s="251" t="str">
        <f t="shared" si="110"/>
        <v/>
      </c>
      <c r="DS350" s="252" t="str">
        <f t="shared" si="111"/>
        <v/>
      </c>
      <c r="DT350" s="251" t="str">
        <f t="shared" si="112"/>
        <v/>
      </c>
      <c r="DU350" s="252" t="str">
        <f t="shared" si="113"/>
        <v/>
      </c>
      <c r="DV350" s="251" t="str">
        <f t="shared" si="114"/>
        <v/>
      </c>
      <c r="DW350" s="252" t="str">
        <f t="shared" si="115"/>
        <v/>
      </c>
      <c r="DX350" s="251" t="str">
        <f t="shared" si="116"/>
        <v/>
      </c>
      <c r="DY350" s="252" t="str">
        <f t="shared" si="117"/>
        <v/>
      </c>
      <c r="DZ350" s="251" t="str">
        <f t="shared" si="118"/>
        <v/>
      </c>
      <c r="EA350" s="252" t="str">
        <f t="shared" si="119"/>
        <v/>
      </c>
      <c r="EB350" s="251" t="str">
        <f t="shared" si="120"/>
        <v/>
      </c>
      <c r="EC350" s="252" t="str">
        <f t="shared" si="121"/>
        <v/>
      </c>
    </row>
    <row r="351" spans="37:133">
      <c r="AK351" s="3">
        <v>0.24027777777777801</v>
      </c>
      <c r="AM351" s="224">
        <v>0.24027777777777801</v>
      </c>
      <c r="AO351" s="72"/>
      <c r="AR351" s="3">
        <v>0.30277777777777698</v>
      </c>
      <c r="AT351" s="3">
        <v>0.26111111111111202</v>
      </c>
      <c r="AU351" s="3">
        <v>0.24027777777777801</v>
      </c>
      <c r="AV351" s="72"/>
      <c r="AW351" s="72"/>
      <c r="BH351" s="2"/>
      <c r="BI351" s="250"/>
      <c r="BJ351" s="2"/>
      <c r="BK351" s="250"/>
      <c r="BL351" s="2"/>
      <c r="BM351" s="250"/>
      <c r="BN351" s="2"/>
      <c r="BO351" s="250"/>
      <c r="BP351" s="2"/>
      <c r="BQ351" s="250"/>
      <c r="BR351" s="2"/>
      <c r="BS351" s="250"/>
      <c r="BT351" s="2"/>
      <c r="BU351" s="250"/>
      <c r="BV351" s="2"/>
      <c r="BW351" s="250"/>
      <c r="BX351" s="2"/>
      <c r="BY351" s="250"/>
      <c r="BZ351" s="267"/>
      <c r="CA351" s="238"/>
      <c r="CB351" s="267" t="str">
        <f t="shared" si="104"/>
        <v/>
      </c>
      <c r="CC351" s="238" t="str">
        <f t="shared" si="105"/>
        <v/>
      </c>
      <c r="CD351" s="267"/>
      <c r="CE351" s="238"/>
      <c r="CF351" s="267"/>
      <c r="CG351" s="238"/>
      <c r="CH351" s="2"/>
      <c r="CI351" s="250"/>
      <c r="CJ351" s="267"/>
      <c r="CK351" s="238"/>
      <c r="CL351" s="2"/>
      <c r="CM351" s="250"/>
      <c r="CN351" s="251" t="str">
        <f t="shared" si="106"/>
        <v/>
      </c>
      <c r="CO351" s="252" t="str">
        <f t="shared" si="107"/>
        <v/>
      </c>
      <c r="CP351" s="2"/>
      <c r="CQ351" s="250"/>
      <c r="CR351" s="267"/>
      <c r="CS351" s="238"/>
      <c r="CT351" s="2"/>
      <c r="CU351" s="250"/>
      <c r="CV351" s="2"/>
      <c r="CW351" s="250"/>
      <c r="CX351" s="267"/>
      <c r="CY351" s="238"/>
      <c r="CZ351" s="267"/>
      <c r="DA351" s="238"/>
      <c r="DB351" s="2" t="str">
        <f t="shared" si="102"/>
        <v/>
      </c>
      <c r="DC351" s="250" t="str">
        <f t="shared" si="103"/>
        <v/>
      </c>
      <c r="DD351" s="267"/>
      <c r="DE351" s="238"/>
      <c r="DF351" s="2"/>
      <c r="DG351" s="250"/>
      <c r="DH351" s="2"/>
      <c r="DI351" s="250"/>
      <c r="DJ351" s="348"/>
      <c r="DK351" s="349"/>
      <c r="DL351" s="350"/>
      <c r="DM351" s="351"/>
      <c r="DN351" s="348"/>
      <c r="DO351" s="349"/>
      <c r="DP351" s="251" t="str">
        <f t="shared" si="108"/>
        <v/>
      </c>
      <c r="DQ351" s="252" t="str">
        <f t="shared" si="109"/>
        <v/>
      </c>
      <c r="DR351" s="251" t="str">
        <f t="shared" si="110"/>
        <v/>
      </c>
      <c r="DS351" s="252" t="str">
        <f t="shared" si="111"/>
        <v/>
      </c>
      <c r="DT351" s="251" t="str">
        <f t="shared" si="112"/>
        <v/>
      </c>
      <c r="DU351" s="252" t="str">
        <f t="shared" si="113"/>
        <v/>
      </c>
      <c r="DV351" s="251" t="str">
        <f t="shared" si="114"/>
        <v/>
      </c>
      <c r="DW351" s="252" t="str">
        <f t="shared" si="115"/>
        <v/>
      </c>
      <c r="DX351" s="251" t="str">
        <f t="shared" si="116"/>
        <v/>
      </c>
      <c r="DY351" s="252" t="str">
        <f t="shared" si="117"/>
        <v/>
      </c>
      <c r="DZ351" s="251" t="str">
        <f t="shared" si="118"/>
        <v/>
      </c>
      <c r="EA351" s="252" t="str">
        <f t="shared" si="119"/>
        <v/>
      </c>
      <c r="EB351" s="251" t="str">
        <f t="shared" si="120"/>
        <v/>
      </c>
      <c r="EC351" s="252" t="str">
        <f t="shared" si="121"/>
        <v/>
      </c>
    </row>
    <row r="352" spans="37:133">
      <c r="AK352" s="3">
        <v>0.240972222222222</v>
      </c>
      <c r="AM352" s="224">
        <v>0.240972222222222</v>
      </c>
      <c r="AO352" s="72"/>
      <c r="AR352" s="3">
        <v>0.30347222222222098</v>
      </c>
      <c r="AT352" s="3">
        <v>0.26180555555555701</v>
      </c>
      <c r="AU352" s="3">
        <v>0.240972222222222</v>
      </c>
      <c r="AV352" s="72"/>
      <c r="AW352" s="72"/>
      <c r="BH352" s="2"/>
      <c r="BI352" s="250"/>
      <c r="BJ352" s="2"/>
      <c r="BK352" s="250"/>
      <c r="BL352" s="2"/>
      <c r="BM352" s="250"/>
      <c r="BN352" s="2"/>
      <c r="BO352" s="250"/>
      <c r="BP352" s="2"/>
      <c r="BQ352" s="250"/>
      <c r="BR352" s="2"/>
      <c r="BS352" s="250"/>
      <c r="BT352" s="2"/>
      <c r="BU352" s="250"/>
      <c r="BV352" s="2"/>
      <c r="BW352" s="250"/>
      <c r="BX352" s="2"/>
      <c r="BY352" s="250"/>
      <c r="BZ352" s="267"/>
      <c r="CA352" s="238"/>
      <c r="CB352" s="267" t="str">
        <f t="shared" si="104"/>
        <v/>
      </c>
      <c r="CC352" s="238" t="str">
        <f t="shared" si="105"/>
        <v/>
      </c>
      <c r="CD352" s="267"/>
      <c r="CE352" s="238"/>
      <c r="CF352" s="267"/>
      <c r="CG352" s="238"/>
      <c r="CH352" s="2"/>
      <c r="CI352" s="250"/>
      <c r="CJ352" s="267"/>
      <c r="CK352" s="238"/>
      <c r="CL352" s="2"/>
      <c r="CM352" s="250"/>
      <c r="CN352" s="251" t="str">
        <f t="shared" si="106"/>
        <v/>
      </c>
      <c r="CO352" s="252" t="str">
        <f t="shared" si="107"/>
        <v/>
      </c>
      <c r="CP352" s="2"/>
      <c r="CQ352" s="250"/>
      <c r="CR352" s="267"/>
      <c r="CS352" s="238"/>
      <c r="CT352" s="2"/>
      <c r="CU352" s="250"/>
      <c r="CV352" s="2"/>
      <c r="CW352" s="250"/>
      <c r="CX352" s="267"/>
      <c r="CY352" s="238"/>
      <c r="CZ352" s="267"/>
      <c r="DA352" s="238"/>
      <c r="DB352" s="2" t="str">
        <f t="shared" si="102"/>
        <v/>
      </c>
      <c r="DC352" s="250" t="str">
        <f t="shared" si="103"/>
        <v/>
      </c>
      <c r="DD352" s="267"/>
      <c r="DE352" s="238"/>
      <c r="DF352" s="2"/>
      <c r="DG352" s="250"/>
      <c r="DH352" s="2"/>
      <c r="DI352" s="250"/>
      <c r="DJ352" s="348"/>
      <c r="DK352" s="349"/>
      <c r="DL352" s="350"/>
      <c r="DM352" s="351"/>
      <c r="DN352" s="348"/>
      <c r="DO352" s="349"/>
      <c r="DP352" s="251" t="str">
        <f t="shared" si="108"/>
        <v/>
      </c>
      <c r="DQ352" s="252" t="str">
        <f t="shared" si="109"/>
        <v/>
      </c>
      <c r="DR352" s="251" t="str">
        <f t="shared" si="110"/>
        <v/>
      </c>
      <c r="DS352" s="252" t="str">
        <f t="shared" si="111"/>
        <v/>
      </c>
      <c r="DT352" s="251" t="str">
        <f t="shared" si="112"/>
        <v/>
      </c>
      <c r="DU352" s="252" t="str">
        <f t="shared" si="113"/>
        <v/>
      </c>
      <c r="DV352" s="251" t="str">
        <f t="shared" si="114"/>
        <v/>
      </c>
      <c r="DW352" s="252" t="str">
        <f t="shared" si="115"/>
        <v/>
      </c>
      <c r="DX352" s="251" t="str">
        <f t="shared" si="116"/>
        <v/>
      </c>
      <c r="DY352" s="252" t="str">
        <f t="shared" si="117"/>
        <v/>
      </c>
      <c r="DZ352" s="251" t="str">
        <f t="shared" si="118"/>
        <v/>
      </c>
      <c r="EA352" s="252" t="str">
        <f t="shared" si="119"/>
        <v/>
      </c>
      <c r="EB352" s="251" t="str">
        <f t="shared" si="120"/>
        <v/>
      </c>
      <c r="EC352" s="252" t="str">
        <f t="shared" si="121"/>
        <v/>
      </c>
    </row>
    <row r="353" spans="37:133">
      <c r="AK353" s="3">
        <v>0.241666666666667</v>
      </c>
      <c r="AM353" s="224">
        <v>0.241666666666667</v>
      </c>
      <c r="AO353" s="72"/>
      <c r="AR353" s="3">
        <v>0.30416666666666597</v>
      </c>
      <c r="AT353" s="3">
        <v>0.26250000000000101</v>
      </c>
      <c r="AU353" s="3">
        <v>0.241666666666667</v>
      </c>
      <c r="AV353" s="72"/>
      <c r="AW353" s="72"/>
      <c r="BH353" s="2"/>
      <c r="BI353" s="250"/>
      <c r="BJ353" s="2"/>
      <c r="BK353" s="250"/>
      <c r="BL353" s="2"/>
      <c r="BM353" s="250"/>
      <c r="BN353" s="2"/>
      <c r="BO353" s="250"/>
      <c r="BP353" s="2"/>
      <c r="BQ353" s="250"/>
      <c r="BR353" s="2"/>
      <c r="BS353" s="250"/>
      <c r="BT353" s="2"/>
      <c r="BU353" s="250"/>
      <c r="BV353" s="2"/>
      <c r="BW353" s="250"/>
      <c r="BX353" s="2"/>
      <c r="BY353" s="250"/>
      <c r="BZ353" s="267"/>
      <c r="CA353" s="238"/>
      <c r="CB353" s="267" t="str">
        <f t="shared" si="104"/>
        <v/>
      </c>
      <c r="CC353" s="238" t="str">
        <f t="shared" si="105"/>
        <v/>
      </c>
      <c r="CD353" s="267"/>
      <c r="CE353" s="238"/>
      <c r="CF353" s="267"/>
      <c r="CG353" s="238"/>
      <c r="CH353" s="2"/>
      <c r="CI353" s="250"/>
      <c r="CJ353" s="267"/>
      <c r="CK353" s="238"/>
      <c r="CL353" s="2"/>
      <c r="CM353" s="250"/>
      <c r="CN353" s="251" t="str">
        <f t="shared" si="106"/>
        <v/>
      </c>
      <c r="CO353" s="252" t="str">
        <f t="shared" si="107"/>
        <v/>
      </c>
      <c r="CP353" s="2"/>
      <c r="CQ353" s="250"/>
      <c r="CR353" s="267"/>
      <c r="CS353" s="238"/>
      <c r="CT353" s="2"/>
      <c r="CU353" s="250"/>
      <c r="CV353" s="2"/>
      <c r="CW353" s="250"/>
      <c r="CX353" s="267"/>
      <c r="CY353" s="238"/>
      <c r="CZ353" s="267"/>
      <c r="DA353" s="238"/>
      <c r="DB353" s="2" t="str">
        <f t="shared" si="102"/>
        <v/>
      </c>
      <c r="DC353" s="250" t="str">
        <f t="shared" si="103"/>
        <v/>
      </c>
      <c r="DD353" s="267"/>
      <c r="DE353" s="238"/>
      <c r="DF353" s="2"/>
      <c r="DG353" s="250"/>
      <c r="DH353" s="2"/>
      <c r="DI353" s="250"/>
      <c r="DJ353" s="348"/>
      <c r="DK353" s="349"/>
      <c r="DL353" s="350"/>
      <c r="DM353" s="351"/>
      <c r="DN353" s="348"/>
      <c r="DO353" s="349"/>
      <c r="DP353" s="251" t="str">
        <f t="shared" si="108"/>
        <v/>
      </c>
      <c r="DQ353" s="252" t="str">
        <f t="shared" si="109"/>
        <v/>
      </c>
      <c r="DR353" s="251" t="str">
        <f t="shared" si="110"/>
        <v/>
      </c>
      <c r="DS353" s="252" t="str">
        <f t="shared" si="111"/>
        <v/>
      </c>
      <c r="DT353" s="251" t="str">
        <f t="shared" si="112"/>
        <v/>
      </c>
      <c r="DU353" s="252" t="str">
        <f t="shared" si="113"/>
        <v/>
      </c>
      <c r="DV353" s="251" t="str">
        <f t="shared" si="114"/>
        <v/>
      </c>
      <c r="DW353" s="252" t="str">
        <f t="shared" si="115"/>
        <v/>
      </c>
      <c r="DX353" s="251" t="str">
        <f t="shared" si="116"/>
        <v/>
      </c>
      <c r="DY353" s="252" t="str">
        <f t="shared" si="117"/>
        <v/>
      </c>
      <c r="DZ353" s="251" t="str">
        <f t="shared" si="118"/>
        <v/>
      </c>
      <c r="EA353" s="252" t="str">
        <f t="shared" si="119"/>
        <v/>
      </c>
      <c r="EB353" s="251" t="str">
        <f t="shared" si="120"/>
        <v/>
      </c>
      <c r="EC353" s="252" t="str">
        <f t="shared" si="121"/>
        <v/>
      </c>
    </row>
    <row r="354" spans="37:133">
      <c r="AK354" s="3">
        <v>0.242361111111111</v>
      </c>
      <c r="AM354" s="224">
        <v>0.242361111111111</v>
      </c>
      <c r="AO354" s="72"/>
      <c r="AR354" s="3">
        <v>0.30486111111110997</v>
      </c>
      <c r="AT354" s="3">
        <v>0.26319444444444601</v>
      </c>
      <c r="AU354" s="3">
        <v>0.242361111111111</v>
      </c>
      <c r="AV354" s="72"/>
      <c r="AW354" s="72"/>
      <c r="BH354" s="2"/>
      <c r="BI354" s="250"/>
      <c r="BJ354" s="2"/>
      <c r="BK354" s="250"/>
      <c r="BL354" s="2"/>
      <c r="BM354" s="250"/>
      <c r="BN354" s="2"/>
      <c r="BO354" s="250"/>
      <c r="BP354" s="2"/>
      <c r="BQ354" s="250"/>
      <c r="BR354" s="2"/>
      <c r="BS354" s="250"/>
      <c r="BT354" s="2"/>
      <c r="BU354" s="250"/>
      <c r="BV354" s="2"/>
      <c r="BW354" s="250"/>
      <c r="BX354" s="2"/>
      <c r="BY354" s="250"/>
      <c r="BZ354" s="267"/>
      <c r="CA354" s="238"/>
      <c r="CB354" s="267" t="str">
        <f t="shared" si="104"/>
        <v/>
      </c>
      <c r="CC354" s="238" t="str">
        <f t="shared" si="105"/>
        <v/>
      </c>
      <c r="CD354" s="267"/>
      <c r="CE354" s="238"/>
      <c r="CF354" s="267"/>
      <c r="CG354" s="238"/>
      <c r="CH354" s="2"/>
      <c r="CI354" s="250"/>
      <c r="CJ354" s="267"/>
      <c r="CK354" s="238"/>
      <c r="CL354" s="2"/>
      <c r="CM354" s="250"/>
      <c r="CN354" s="251" t="str">
        <f t="shared" si="106"/>
        <v/>
      </c>
      <c r="CO354" s="252" t="str">
        <f t="shared" si="107"/>
        <v/>
      </c>
      <c r="CP354" s="2"/>
      <c r="CQ354" s="250"/>
      <c r="CR354" s="267"/>
      <c r="CS354" s="238"/>
      <c r="CT354" s="2"/>
      <c r="CU354" s="250"/>
      <c r="CV354" s="2"/>
      <c r="CW354" s="250"/>
      <c r="CX354" s="267"/>
      <c r="CY354" s="238"/>
      <c r="CZ354" s="267"/>
      <c r="DA354" s="238"/>
      <c r="DB354" s="2" t="str">
        <f t="shared" si="102"/>
        <v/>
      </c>
      <c r="DC354" s="250" t="str">
        <f t="shared" si="103"/>
        <v/>
      </c>
      <c r="DD354" s="267"/>
      <c r="DE354" s="238"/>
      <c r="DF354" s="2"/>
      <c r="DG354" s="250"/>
      <c r="DH354" s="2"/>
      <c r="DI354" s="250"/>
      <c r="DJ354" s="348"/>
      <c r="DK354" s="349"/>
      <c r="DL354" s="350"/>
      <c r="DM354" s="351"/>
      <c r="DN354" s="348"/>
      <c r="DO354" s="349"/>
      <c r="DP354" s="251" t="str">
        <f t="shared" si="108"/>
        <v/>
      </c>
      <c r="DQ354" s="252" t="str">
        <f t="shared" si="109"/>
        <v/>
      </c>
      <c r="DR354" s="251" t="str">
        <f t="shared" si="110"/>
        <v/>
      </c>
      <c r="DS354" s="252" t="str">
        <f t="shared" si="111"/>
        <v/>
      </c>
      <c r="DT354" s="251" t="str">
        <f t="shared" si="112"/>
        <v/>
      </c>
      <c r="DU354" s="252" t="str">
        <f t="shared" si="113"/>
        <v/>
      </c>
      <c r="DV354" s="251" t="str">
        <f t="shared" si="114"/>
        <v/>
      </c>
      <c r="DW354" s="252" t="str">
        <f t="shared" si="115"/>
        <v/>
      </c>
      <c r="DX354" s="251" t="str">
        <f t="shared" si="116"/>
        <v/>
      </c>
      <c r="DY354" s="252" t="str">
        <f t="shared" si="117"/>
        <v/>
      </c>
      <c r="DZ354" s="251" t="str">
        <f t="shared" si="118"/>
        <v/>
      </c>
      <c r="EA354" s="252" t="str">
        <f t="shared" si="119"/>
        <v/>
      </c>
      <c r="EB354" s="251" t="str">
        <f t="shared" si="120"/>
        <v/>
      </c>
      <c r="EC354" s="252" t="str">
        <f t="shared" si="121"/>
        <v/>
      </c>
    </row>
    <row r="355" spans="37:133">
      <c r="AK355" s="3">
        <v>0.243055555555556</v>
      </c>
      <c r="AM355" s="224">
        <v>0.243055555555556</v>
      </c>
      <c r="AO355" s="72"/>
      <c r="AR355" s="3">
        <v>0.30555555555555503</v>
      </c>
      <c r="AT355" s="3">
        <v>0.26388888888889001</v>
      </c>
      <c r="AU355" s="3">
        <v>0.243055555555556</v>
      </c>
      <c r="AV355" s="72"/>
      <c r="AW355" s="72"/>
      <c r="BH355" s="2"/>
      <c r="BI355" s="250"/>
      <c r="BJ355" s="2"/>
      <c r="BK355" s="250"/>
      <c r="BL355" s="2"/>
      <c r="BM355" s="250"/>
      <c r="BN355" s="2"/>
      <c r="BO355" s="250"/>
      <c r="BP355" s="2"/>
      <c r="BQ355" s="250"/>
      <c r="BR355" s="2"/>
      <c r="BS355" s="250"/>
      <c r="BT355" s="2"/>
      <c r="BU355" s="250"/>
      <c r="BV355" s="2"/>
      <c r="BW355" s="250"/>
      <c r="BX355" s="2"/>
      <c r="BY355" s="250"/>
      <c r="BZ355" s="267"/>
      <c r="CA355" s="238"/>
      <c r="CB355" s="267" t="str">
        <f t="shared" si="104"/>
        <v/>
      </c>
      <c r="CC355" s="238" t="str">
        <f t="shared" si="105"/>
        <v/>
      </c>
      <c r="CD355" s="267"/>
      <c r="CE355" s="238"/>
      <c r="CF355" s="267"/>
      <c r="CG355" s="238"/>
      <c r="CH355" s="2"/>
      <c r="CI355" s="250"/>
      <c r="CJ355" s="267"/>
      <c r="CK355" s="238"/>
      <c r="CL355" s="2"/>
      <c r="CM355" s="250"/>
      <c r="CN355" s="251" t="str">
        <f t="shared" si="106"/>
        <v/>
      </c>
      <c r="CO355" s="252" t="str">
        <f t="shared" si="107"/>
        <v/>
      </c>
      <c r="CP355" s="2"/>
      <c r="CQ355" s="250"/>
      <c r="CR355" s="267"/>
      <c r="CS355" s="238"/>
      <c r="CT355" s="2"/>
      <c r="CU355" s="250"/>
      <c r="CV355" s="2"/>
      <c r="CW355" s="250"/>
      <c r="CX355" s="267"/>
      <c r="CY355" s="238"/>
      <c r="CZ355" s="267"/>
      <c r="DA355" s="238"/>
      <c r="DB355" s="2" t="str">
        <f t="shared" si="102"/>
        <v/>
      </c>
      <c r="DC355" s="250" t="str">
        <f t="shared" si="103"/>
        <v/>
      </c>
      <c r="DD355" s="267"/>
      <c r="DE355" s="238"/>
      <c r="DF355" s="2"/>
      <c r="DG355" s="250"/>
      <c r="DH355" s="2"/>
      <c r="DI355" s="250"/>
      <c r="DJ355" s="348"/>
      <c r="DK355" s="349"/>
      <c r="DL355" s="350"/>
      <c r="DM355" s="351"/>
      <c r="DN355" s="348"/>
      <c r="DO355" s="349"/>
      <c r="DP355" s="251" t="str">
        <f t="shared" si="108"/>
        <v/>
      </c>
      <c r="DQ355" s="252" t="str">
        <f t="shared" si="109"/>
        <v/>
      </c>
      <c r="DR355" s="251" t="str">
        <f t="shared" si="110"/>
        <v/>
      </c>
      <c r="DS355" s="252" t="str">
        <f t="shared" si="111"/>
        <v/>
      </c>
      <c r="DT355" s="251" t="str">
        <f t="shared" si="112"/>
        <v/>
      </c>
      <c r="DU355" s="252" t="str">
        <f t="shared" si="113"/>
        <v/>
      </c>
      <c r="DV355" s="251" t="str">
        <f t="shared" si="114"/>
        <v/>
      </c>
      <c r="DW355" s="252" t="str">
        <f t="shared" si="115"/>
        <v/>
      </c>
      <c r="DX355" s="251" t="str">
        <f t="shared" si="116"/>
        <v/>
      </c>
      <c r="DY355" s="252" t="str">
        <f t="shared" si="117"/>
        <v/>
      </c>
      <c r="DZ355" s="251" t="str">
        <f t="shared" si="118"/>
        <v/>
      </c>
      <c r="EA355" s="252" t="str">
        <f t="shared" si="119"/>
        <v/>
      </c>
      <c r="EB355" s="251" t="str">
        <f t="shared" si="120"/>
        <v/>
      </c>
      <c r="EC355" s="252" t="str">
        <f t="shared" si="121"/>
        <v/>
      </c>
    </row>
    <row r="356" spans="37:133">
      <c r="AK356" s="3">
        <v>0.24374999999999999</v>
      </c>
      <c r="AM356" s="224">
        <v>0.24374999999999999</v>
      </c>
      <c r="AO356" s="72"/>
      <c r="AR356" s="3">
        <v>0.30624999999999902</v>
      </c>
      <c r="AT356" s="3">
        <v>0.264583333333335</v>
      </c>
      <c r="AU356" s="3">
        <v>0.24374999999999999</v>
      </c>
      <c r="AV356" s="72"/>
      <c r="AW356" s="72"/>
      <c r="BH356" s="2"/>
      <c r="BI356" s="250"/>
      <c r="BJ356" s="2"/>
      <c r="BK356" s="250"/>
      <c r="BL356" s="2"/>
      <c r="BM356" s="250"/>
      <c r="BN356" s="2"/>
      <c r="BO356" s="250"/>
      <c r="BP356" s="2"/>
      <c r="BQ356" s="250"/>
      <c r="BR356" s="2"/>
      <c r="BS356" s="250"/>
      <c r="BT356" s="2"/>
      <c r="BU356" s="250"/>
      <c r="BV356" s="2"/>
      <c r="BW356" s="250"/>
      <c r="BX356" s="2"/>
      <c r="BY356" s="250"/>
      <c r="BZ356" s="267"/>
      <c r="CA356" s="238"/>
      <c r="CB356" s="267" t="str">
        <f t="shared" si="104"/>
        <v/>
      </c>
      <c r="CC356" s="238" t="str">
        <f t="shared" si="105"/>
        <v/>
      </c>
      <c r="CD356" s="267"/>
      <c r="CE356" s="238"/>
      <c r="CF356" s="267"/>
      <c r="CG356" s="238"/>
      <c r="CH356" s="2"/>
      <c r="CI356" s="250"/>
      <c r="CJ356" s="267"/>
      <c r="CK356" s="238"/>
      <c r="CL356" s="2"/>
      <c r="CM356" s="250"/>
      <c r="CN356" s="251" t="str">
        <f t="shared" si="106"/>
        <v/>
      </c>
      <c r="CO356" s="252" t="str">
        <f t="shared" si="107"/>
        <v/>
      </c>
      <c r="CP356" s="2"/>
      <c r="CQ356" s="250"/>
      <c r="CR356" s="267"/>
      <c r="CS356" s="238"/>
      <c r="CT356" s="2"/>
      <c r="CU356" s="250"/>
      <c r="CV356" s="2"/>
      <c r="CW356" s="250"/>
      <c r="CX356" s="267"/>
      <c r="CY356" s="238"/>
      <c r="CZ356" s="267"/>
      <c r="DA356" s="238"/>
      <c r="DB356" s="2" t="str">
        <f t="shared" si="102"/>
        <v/>
      </c>
      <c r="DC356" s="250" t="str">
        <f t="shared" si="103"/>
        <v/>
      </c>
      <c r="DD356" s="267"/>
      <c r="DE356" s="238"/>
      <c r="DF356" s="2"/>
      <c r="DG356" s="250"/>
      <c r="DH356" s="2"/>
      <c r="DI356" s="250"/>
      <c r="DJ356" s="348"/>
      <c r="DK356" s="349"/>
      <c r="DL356" s="350"/>
      <c r="DM356" s="351"/>
      <c r="DN356" s="348"/>
      <c r="DO356" s="349"/>
      <c r="DP356" s="251" t="str">
        <f t="shared" si="108"/>
        <v/>
      </c>
      <c r="DQ356" s="252" t="str">
        <f t="shared" si="109"/>
        <v/>
      </c>
      <c r="DR356" s="251" t="str">
        <f t="shared" si="110"/>
        <v/>
      </c>
      <c r="DS356" s="252" t="str">
        <f t="shared" si="111"/>
        <v/>
      </c>
      <c r="DT356" s="251" t="str">
        <f t="shared" si="112"/>
        <v/>
      </c>
      <c r="DU356" s="252" t="str">
        <f t="shared" si="113"/>
        <v/>
      </c>
      <c r="DV356" s="251" t="str">
        <f t="shared" si="114"/>
        <v/>
      </c>
      <c r="DW356" s="252" t="str">
        <f t="shared" si="115"/>
        <v/>
      </c>
      <c r="DX356" s="251" t="str">
        <f t="shared" si="116"/>
        <v/>
      </c>
      <c r="DY356" s="252" t="str">
        <f t="shared" si="117"/>
        <v/>
      </c>
      <c r="DZ356" s="251" t="str">
        <f t="shared" si="118"/>
        <v/>
      </c>
      <c r="EA356" s="252" t="str">
        <f t="shared" si="119"/>
        <v/>
      </c>
      <c r="EB356" s="251" t="str">
        <f t="shared" si="120"/>
        <v/>
      </c>
      <c r="EC356" s="252" t="str">
        <f t="shared" si="121"/>
        <v/>
      </c>
    </row>
    <row r="357" spans="37:133">
      <c r="AK357" s="3">
        <v>0.24444444444444399</v>
      </c>
      <c r="AM357" s="224">
        <v>0.24444444444444399</v>
      </c>
      <c r="AO357" s="72"/>
      <c r="AR357" s="3">
        <v>0.30694444444444402</v>
      </c>
      <c r="AT357" s="3">
        <v>0.265277777777779</v>
      </c>
      <c r="AU357" s="3">
        <v>0.24444444444444399</v>
      </c>
      <c r="AV357" s="72"/>
      <c r="AW357" s="72"/>
      <c r="BH357" s="2"/>
      <c r="BI357" s="250"/>
      <c r="BJ357" s="2"/>
      <c r="BK357" s="250"/>
      <c r="BL357" s="2"/>
      <c r="BM357" s="250"/>
      <c r="BN357" s="2"/>
      <c r="BO357" s="250"/>
      <c r="BP357" s="2"/>
      <c r="BQ357" s="250"/>
      <c r="BR357" s="2"/>
      <c r="BS357" s="250"/>
      <c r="BT357" s="2"/>
      <c r="BU357" s="250"/>
      <c r="BV357" s="2"/>
      <c r="BW357" s="250"/>
      <c r="BX357" s="2"/>
      <c r="BY357" s="250"/>
      <c r="BZ357" s="267"/>
      <c r="CA357" s="238"/>
      <c r="CB357" s="267" t="str">
        <f t="shared" si="104"/>
        <v/>
      </c>
      <c r="CC357" s="238" t="str">
        <f t="shared" si="105"/>
        <v/>
      </c>
      <c r="CD357" s="267"/>
      <c r="CE357" s="238"/>
      <c r="CF357" s="267"/>
      <c r="CG357" s="238"/>
      <c r="CH357" s="2"/>
      <c r="CI357" s="250"/>
      <c r="CJ357" s="267"/>
      <c r="CK357" s="238"/>
      <c r="CL357" s="2"/>
      <c r="CM357" s="250"/>
      <c r="CN357" s="251" t="str">
        <f t="shared" si="106"/>
        <v/>
      </c>
      <c r="CO357" s="252" t="str">
        <f t="shared" si="107"/>
        <v/>
      </c>
      <c r="CP357" s="2"/>
      <c r="CQ357" s="250"/>
      <c r="CR357" s="267"/>
      <c r="CS357" s="238"/>
      <c r="CT357" s="2"/>
      <c r="CU357" s="250"/>
      <c r="CV357" s="2"/>
      <c r="CW357" s="250"/>
      <c r="CX357" s="267"/>
      <c r="CY357" s="238"/>
      <c r="CZ357" s="267"/>
      <c r="DA357" s="238"/>
      <c r="DB357" s="2" t="str">
        <f t="shared" si="102"/>
        <v/>
      </c>
      <c r="DC357" s="250" t="str">
        <f t="shared" si="103"/>
        <v/>
      </c>
      <c r="DD357" s="267"/>
      <c r="DE357" s="238"/>
      <c r="DF357" s="2"/>
      <c r="DG357" s="250"/>
      <c r="DH357" s="2"/>
      <c r="DI357" s="250"/>
      <c r="DJ357" s="348"/>
      <c r="DK357" s="349"/>
      <c r="DL357" s="350"/>
      <c r="DM357" s="351"/>
      <c r="DN357" s="348"/>
      <c r="DO357" s="349"/>
      <c r="DP357" s="251" t="str">
        <f t="shared" si="108"/>
        <v/>
      </c>
      <c r="DQ357" s="252" t="str">
        <f t="shared" si="109"/>
        <v/>
      </c>
      <c r="DR357" s="251" t="str">
        <f t="shared" si="110"/>
        <v/>
      </c>
      <c r="DS357" s="252" t="str">
        <f t="shared" si="111"/>
        <v/>
      </c>
      <c r="DT357" s="251" t="str">
        <f t="shared" si="112"/>
        <v/>
      </c>
      <c r="DU357" s="252" t="str">
        <f t="shared" si="113"/>
        <v/>
      </c>
      <c r="DV357" s="251" t="str">
        <f t="shared" si="114"/>
        <v/>
      </c>
      <c r="DW357" s="252" t="str">
        <f t="shared" si="115"/>
        <v/>
      </c>
      <c r="DX357" s="251" t="str">
        <f t="shared" si="116"/>
        <v/>
      </c>
      <c r="DY357" s="252" t="str">
        <f t="shared" si="117"/>
        <v/>
      </c>
      <c r="DZ357" s="251" t="str">
        <f t="shared" si="118"/>
        <v/>
      </c>
      <c r="EA357" s="252" t="str">
        <f t="shared" si="119"/>
        <v/>
      </c>
      <c r="EB357" s="251" t="str">
        <f t="shared" si="120"/>
        <v/>
      </c>
      <c r="EC357" s="252" t="str">
        <f t="shared" si="121"/>
        <v/>
      </c>
    </row>
    <row r="358" spans="37:133">
      <c r="AK358" s="3">
        <v>0.24513888888888899</v>
      </c>
      <c r="AM358" s="224">
        <v>0.24513888888888899</v>
      </c>
      <c r="AO358" s="72"/>
      <c r="AR358" s="3">
        <v>0.30763888888888802</v>
      </c>
      <c r="AT358" s="3">
        <v>0.265972222222223</v>
      </c>
      <c r="AU358" s="3">
        <v>0.24513888888888899</v>
      </c>
      <c r="AV358" s="72"/>
      <c r="AW358" s="72"/>
      <c r="BH358" s="2"/>
      <c r="BI358" s="250"/>
      <c r="BJ358" s="2"/>
      <c r="BK358" s="250"/>
      <c r="BL358" s="2"/>
      <c r="BM358" s="250"/>
      <c r="BN358" s="2"/>
      <c r="BO358" s="250"/>
      <c r="BP358" s="2"/>
      <c r="BQ358" s="250"/>
      <c r="BR358" s="2"/>
      <c r="BS358" s="250"/>
      <c r="BT358" s="2"/>
      <c r="BU358" s="250"/>
      <c r="BV358" s="2"/>
      <c r="BW358" s="250"/>
      <c r="BX358" s="2"/>
      <c r="BY358" s="250"/>
      <c r="BZ358" s="267"/>
      <c r="CA358" s="238"/>
      <c r="CB358" s="267" t="str">
        <f t="shared" si="104"/>
        <v/>
      </c>
      <c r="CC358" s="238" t="str">
        <f t="shared" si="105"/>
        <v/>
      </c>
      <c r="CD358" s="267"/>
      <c r="CE358" s="238"/>
      <c r="CF358" s="267"/>
      <c r="CG358" s="238"/>
      <c r="CH358" s="2"/>
      <c r="CI358" s="250"/>
      <c r="CJ358" s="267"/>
      <c r="CK358" s="238"/>
      <c r="CL358" s="2"/>
      <c r="CM358" s="250"/>
      <c r="CN358" s="251" t="str">
        <f t="shared" si="106"/>
        <v/>
      </c>
      <c r="CO358" s="252" t="str">
        <f t="shared" si="107"/>
        <v/>
      </c>
      <c r="CP358" s="2"/>
      <c r="CQ358" s="250"/>
      <c r="CR358" s="267"/>
      <c r="CS358" s="238"/>
      <c r="CT358" s="2"/>
      <c r="CU358" s="250"/>
      <c r="CV358" s="2"/>
      <c r="CW358" s="250"/>
      <c r="CX358" s="267"/>
      <c r="CY358" s="238"/>
      <c r="CZ358" s="267"/>
      <c r="DA358" s="238"/>
      <c r="DB358" s="2" t="str">
        <f t="shared" ref="DB358:DB421" si="122">IF(ISBLANK(CZ358),"",CZ358)</f>
        <v/>
      </c>
      <c r="DC358" s="250" t="str">
        <f t="shared" ref="DC358:DC421" si="123">IF(ISBLANK(DA358),"",DA358)</f>
        <v/>
      </c>
      <c r="DD358" s="267"/>
      <c r="DE358" s="238"/>
      <c r="DF358" s="2"/>
      <c r="DG358" s="250"/>
      <c r="DH358" s="2"/>
      <c r="DI358" s="250"/>
      <c r="DJ358" s="348"/>
      <c r="DK358" s="349"/>
      <c r="DL358" s="350"/>
      <c r="DM358" s="351"/>
      <c r="DN358" s="348"/>
      <c r="DO358" s="349"/>
      <c r="DP358" s="251" t="str">
        <f t="shared" si="108"/>
        <v/>
      </c>
      <c r="DQ358" s="252" t="str">
        <f t="shared" si="109"/>
        <v/>
      </c>
      <c r="DR358" s="251" t="str">
        <f t="shared" si="110"/>
        <v/>
      </c>
      <c r="DS358" s="252" t="str">
        <f t="shared" si="111"/>
        <v/>
      </c>
      <c r="DT358" s="251" t="str">
        <f t="shared" si="112"/>
        <v/>
      </c>
      <c r="DU358" s="252" t="str">
        <f t="shared" si="113"/>
        <v/>
      </c>
      <c r="DV358" s="251" t="str">
        <f t="shared" si="114"/>
        <v/>
      </c>
      <c r="DW358" s="252" t="str">
        <f t="shared" si="115"/>
        <v/>
      </c>
      <c r="DX358" s="251" t="str">
        <f t="shared" si="116"/>
        <v/>
      </c>
      <c r="DY358" s="252" t="str">
        <f t="shared" si="117"/>
        <v/>
      </c>
      <c r="DZ358" s="251" t="str">
        <f t="shared" si="118"/>
        <v/>
      </c>
      <c r="EA358" s="252" t="str">
        <f t="shared" si="119"/>
        <v/>
      </c>
      <c r="EB358" s="251" t="str">
        <f t="shared" si="120"/>
        <v/>
      </c>
      <c r="EC358" s="252" t="str">
        <f t="shared" si="121"/>
        <v/>
      </c>
    </row>
    <row r="359" spans="37:133">
      <c r="AK359" s="3">
        <v>0.24583333333333299</v>
      </c>
      <c r="AM359" s="224">
        <v>0.24583333333333299</v>
      </c>
      <c r="AO359" s="72"/>
      <c r="AR359" s="3">
        <v>0.30833333333333202</v>
      </c>
      <c r="AT359" s="3">
        <v>0.266666666666668</v>
      </c>
      <c r="AU359" s="3">
        <v>0.24583333333333299</v>
      </c>
      <c r="AV359" s="72"/>
      <c r="AW359" s="72"/>
      <c r="BH359" s="2"/>
      <c r="BI359" s="250"/>
      <c r="BJ359" s="2"/>
      <c r="BK359" s="250"/>
      <c r="BL359" s="2"/>
      <c r="BM359" s="250"/>
      <c r="BN359" s="2"/>
      <c r="BO359" s="250"/>
      <c r="BP359" s="2"/>
      <c r="BQ359" s="250"/>
      <c r="BR359" s="2"/>
      <c r="BS359" s="250"/>
      <c r="BT359" s="2"/>
      <c r="BU359" s="250"/>
      <c r="BV359" s="2"/>
      <c r="BW359" s="250"/>
      <c r="BX359" s="2"/>
      <c r="BY359" s="250"/>
      <c r="BZ359" s="267"/>
      <c r="CA359" s="238"/>
      <c r="CB359" s="267" t="str">
        <f t="shared" si="104"/>
        <v/>
      </c>
      <c r="CC359" s="238" t="str">
        <f t="shared" si="105"/>
        <v/>
      </c>
      <c r="CD359" s="267"/>
      <c r="CE359" s="238"/>
      <c r="CF359" s="267"/>
      <c r="CG359" s="238"/>
      <c r="CH359" s="2"/>
      <c r="CI359" s="250"/>
      <c r="CJ359" s="267"/>
      <c r="CK359" s="238"/>
      <c r="CL359" s="2"/>
      <c r="CM359" s="250"/>
      <c r="CN359" s="251" t="str">
        <f t="shared" si="106"/>
        <v/>
      </c>
      <c r="CO359" s="252" t="str">
        <f t="shared" si="107"/>
        <v/>
      </c>
      <c r="CP359" s="2"/>
      <c r="CQ359" s="250"/>
      <c r="CR359" s="267"/>
      <c r="CS359" s="238"/>
      <c r="CT359" s="2"/>
      <c r="CU359" s="250"/>
      <c r="CV359" s="2"/>
      <c r="CW359" s="250"/>
      <c r="CX359" s="267"/>
      <c r="CY359" s="238"/>
      <c r="CZ359" s="267"/>
      <c r="DA359" s="238"/>
      <c r="DB359" s="2" t="str">
        <f t="shared" si="122"/>
        <v/>
      </c>
      <c r="DC359" s="250" t="str">
        <f t="shared" si="123"/>
        <v/>
      </c>
      <c r="DD359" s="267"/>
      <c r="DE359" s="238"/>
      <c r="DF359" s="2"/>
      <c r="DG359" s="250"/>
      <c r="DH359" s="2"/>
      <c r="DI359" s="250"/>
      <c r="DJ359" s="348"/>
      <c r="DK359" s="349"/>
      <c r="DL359" s="350"/>
      <c r="DM359" s="351"/>
      <c r="DN359" s="348"/>
      <c r="DO359" s="349"/>
      <c r="DP359" s="251" t="str">
        <f t="shared" si="108"/>
        <v/>
      </c>
      <c r="DQ359" s="252" t="str">
        <f t="shared" si="109"/>
        <v/>
      </c>
      <c r="DR359" s="251" t="str">
        <f t="shared" si="110"/>
        <v/>
      </c>
      <c r="DS359" s="252" t="str">
        <f t="shared" si="111"/>
        <v/>
      </c>
      <c r="DT359" s="251" t="str">
        <f t="shared" si="112"/>
        <v/>
      </c>
      <c r="DU359" s="252" t="str">
        <f t="shared" si="113"/>
        <v/>
      </c>
      <c r="DV359" s="251" t="str">
        <f t="shared" si="114"/>
        <v/>
      </c>
      <c r="DW359" s="252" t="str">
        <f t="shared" si="115"/>
        <v/>
      </c>
      <c r="DX359" s="251" t="str">
        <f t="shared" si="116"/>
        <v/>
      </c>
      <c r="DY359" s="252" t="str">
        <f t="shared" si="117"/>
        <v/>
      </c>
      <c r="DZ359" s="251" t="str">
        <f t="shared" si="118"/>
        <v/>
      </c>
      <c r="EA359" s="252" t="str">
        <f t="shared" si="119"/>
        <v/>
      </c>
      <c r="EB359" s="251" t="str">
        <f t="shared" si="120"/>
        <v/>
      </c>
      <c r="EC359" s="252" t="str">
        <f t="shared" si="121"/>
        <v/>
      </c>
    </row>
    <row r="360" spans="37:133">
      <c r="AK360" s="3">
        <v>0.24652777777777801</v>
      </c>
      <c r="AM360" s="224">
        <v>0.24652777777777801</v>
      </c>
      <c r="AO360" s="72"/>
      <c r="AR360" s="3">
        <v>0.30902777777777701</v>
      </c>
      <c r="AT360" s="3">
        <v>0.26736111111111199</v>
      </c>
      <c r="AU360" s="3">
        <v>0.24652777777777801</v>
      </c>
      <c r="AV360" s="72"/>
      <c r="AW360" s="72"/>
      <c r="BH360" s="2"/>
      <c r="BI360" s="250"/>
      <c r="BJ360" s="2"/>
      <c r="BK360" s="250"/>
      <c r="BL360" s="2"/>
      <c r="BM360" s="250"/>
      <c r="BN360" s="2"/>
      <c r="BO360" s="250"/>
      <c r="BP360" s="2"/>
      <c r="BQ360" s="250"/>
      <c r="BR360" s="2"/>
      <c r="BS360" s="250"/>
      <c r="BT360" s="2"/>
      <c r="BU360" s="250"/>
      <c r="BV360" s="2"/>
      <c r="BW360" s="250"/>
      <c r="BX360" s="2"/>
      <c r="BY360" s="250"/>
      <c r="BZ360" s="267"/>
      <c r="CA360" s="238"/>
      <c r="CB360" s="267" t="str">
        <f t="shared" si="104"/>
        <v/>
      </c>
      <c r="CC360" s="238" t="str">
        <f t="shared" si="105"/>
        <v/>
      </c>
      <c r="CD360" s="267"/>
      <c r="CE360" s="238"/>
      <c r="CF360" s="267"/>
      <c r="CG360" s="238"/>
      <c r="CH360" s="2"/>
      <c r="CI360" s="250"/>
      <c r="CJ360" s="267"/>
      <c r="CK360" s="238"/>
      <c r="CL360" s="2"/>
      <c r="CM360" s="250"/>
      <c r="CN360" s="251" t="str">
        <f t="shared" si="106"/>
        <v/>
      </c>
      <c r="CO360" s="252" t="str">
        <f t="shared" si="107"/>
        <v/>
      </c>
      <c r="CP360" s="2"/>
      <c r="CQ360" s="250"/>
      <c r="CR360" s="267"/>
      <c r="CS360" s="238"/>
      <c r="CT360" s="2"/>
      <c r="CU360" s="250"/>
      <c r="CV360" s="2"/>
      <c r="CW360" s="250"/>
      <c r="CX360" s="267"/>
      <c r="CY360" s="238"/>
      <c r="CZ360" s="267"/>
      <c r="DA360" s="238"/>
      <c r="DB360" s="2" t="str">
        <f t="shared" si="122"/>
        <v/>
      </c>
      <c r="DC360" s="250" t="str">
        <f t="shared" si="123"/>
        <v/>
      </c>
      <c r="DD360" s="267"/>
      <c r="DE360" s="238"/>
      <c r="DF360" s="2"/>
      <c r="DG360" s="250"/>
      <c r="DH360" s="2"/>
      <c r="DI360" s="250"/>
      <c r="DJ360" s="348"/>
      <c r="DK360" s="349"/>
      <c r="DL360" s="350"/>
      <c r="DM360" s="351"/>
      <c r="DN360" s="348"/>
      <c r="DO360" s="349"/>
      <c r="DP360" s="251" t="str">
        <f t="shared" si="108"/>
        <v/>
      </c>
      <c r="DQ360" s="252" t="str">
        <f t="shared" si="109"/>
        <v/>
      </c>
      <c r="DR360" s="251" t="str">
        <f t="shared" si="110"/>
        <v/>
      </c>
      <c r="DS360" s="252" t="str">
        <f t="shared" si="111"/>
        <v/>
      </c>
      <c r="DT360" s="251" t="str">
        <f t="shared" si="112"/>
        <v/>
      </c>
      <c r="DU360" s="252" t="str">
        <f t="shared" si="113"/>
        <v/>
      </c>
      <c r="DV360" s="251" t="str">
        <f t="shared" si="114"/>
        <v/>
      </c>
      <c r="DW360" s="252" t="str">
        <f t="shared" si="115"/>
        <v/>
      </c>
      <c r="DX360" s="251" t="str">
        <f t="shared" si="116"/>
        <v/>
      </c>
      <c r="DY360" s="252" t="str">
        <f t="shared" si="117"/>
        <v/>
      </c>
      <c r="DZ360" s="251" t="str">
        <f t="shared" si="118"/>
        <v/>
      </c>
      <c r="EA360" s="252" t="str">
        <f t="shared" si="119"/>
        <v/>
      </c>
      <c r="EB360" s="251" t="str">
        <f t="shared" si="120"/>
        <v/>
      </c>
      <c r="EC360" s="252" t="str">
        <f t="shared" si="121"/>
        <v/>
      </c>
    </row>
    <row r="361" spans="37:133">
      <c r="AK361" s="3">
        <v>0.24722222222222201</v>
      </c>
      <c r="AM361" s="224">
        <v>0.24722222222222201</v>
      </c>
      <c r="AO361" s="72"/>
      <c r="AR361" s="3">
        <v>0.30972222222222101</v>
      </c>
      <c r="AT361" s="3">
        <v>0.26805555555555699</v>
      </c>
      <c r="AU361" s="3">
        <v>0.24722222222222201</v>
      </c>
      <c r="AV361" s="72"/>
      <c r="AW361" s="72"/>
      <c r="BH361" s="2"/>
      <c r="BI361" s="250"/>
      <c r="BJ361" s="2"/>
      <c r="BK361" s="250"/>
      <c r="BL361" s="2"/>
      <c r="BM361" s="250"/>
      <c r="BN361" s="2"/>
      <c r="BO361" s="250"/>
      <c r="BP361" s="2"/>
      <c r="BQ361" s="250"/>
      <c r="BR361" s="2"/>
      <c r="BS361" s="250"/>
      <c r="BT361" s="2"/>
      <c r="BU361" s="250"/>
      <c r="BV361" s="2"/>
      <c r="BW361" s="250"/>
      <c r="BX361" s="2"/>
      <c r="BY361" s="250"/>
      <c r="BZ361" s="267"/>
      <c r="CA361" s="238"/>
      <c r="CB361" s="267" t="str">
        <f t="shared" si="104"/>
        <v/>
      </c>
      <c r="CC361" s="238" t="str">
        <f t="shared" si="105"/>
        <v/>
      </c>
      <c r="CD361" s="267"/>
      <c r="CE361" s="238"/>
      <c r="CF361" s="267"/>
      <c r="CG361" s="238"/>
      <c r="CH361" s="2"/>
      <c r="CI361" s="250"/>
      <c r="CJ361" s="267"/>
      <c r="CK361" s="238"/>
      <c r="CL361" s="2"/>
      <c r="CM361" s="250"/>
      <c r="CN361" s="251" t="str">
        <f t="shared" si="106"/>
        <v/>
      </c>
      <c r="CO361" s="252" t="str">
        <f t="shared" si="107"/>
        <v/>
      </c>
      <c r="CP361" s="2"/>
      <c r="CQ361" s="250"/>
      <c r="CR361" s="267"/>
      <c r="CS361" s="238"/>
      <c r="CT361" s="2"/>
      <c r="CU361" s="250"/>
      <c r="CV361" s="2"/>
      <c r="CW361" s="250"/>
      <c r="CX361" s="267"/>
      <c r="CY361" s="238"/>
      <c r="CZ361" s="267"/>
      <c r="DA361" s="238"/>
      <c r="DB361" s="2" t="str">
        <f t="shared" si="122"/>
        <v/>
      </c>
      <c r="DC361" s="250" t="str">
        <f t="shared" si="123"/>
        <v/>
      </c>
      <c r="DD361" s="267"/>
      <c r="DE361" s="238"/>
      <c r="DF361" s="2"/>
      <c r="DG361" s="250"/>
      <c r="DH361" s="2"/>
      <c r="DI361" s="250"/>
      <c r="DJ361" s="348"/>
      <c r="DK361" s="349"/>
      <c r="DL361" s="350"/>
      <c r="DM361" s="351"/>
      <c r="DN361" s="348"/>
      <c r="DO361" s="349"/>
      <c r="DP361" s="251" t="str">
        <f t="shared" si="108"/>
        <v/>
      </c>
      <c r="DQ361" s="252" t="str">
        <f t="shared" si="109"/>
        <v/>
      </c>
      <c r="DR361" s="251" t="str">
        <f t="shared" si="110"/>
        <v/>
      </c>
      <c r="DS361" s="252" t="str">
        <f t="shared" si="111"/>
        <v/>
      </c>
      <c r="DT361" s="251" t="str">
        <f t="shared" si="112"/>
        <v/>
      </c>
      <c r="DU361" s="252" t="str">
        <f t="shared" si="113"/>
        <v/>
      </c>
      <c r="DV361" s="251" t="str">
        <f t="shared" si="114"/>
        <v/>
      </c>
      <c r="DW361" s="252" t="str">
        <f t="shared" si="115"/>
        <v/>
      </c>
      <c r="DX361" s="251" t="str">
        <f t="shared" si="116"/>
        <v/>
      </c>
      <c r="DY361" s="252" t="str">
        <f t="shared" si="117"/>
        <v/>
      </c>
      <c r="DZ361" s="251" t="str">
        <f t="shared" si="118"/>
        <v/>
      </c>
      <c r="EA361" s="252" t="str">
        <f t="shared" si="119"/>
        <v/>
      </c>
      <c r="EB361" s="251" t="str">
        <f t="shared" si="120"/>
        <v/>
      </c>
      <c r="EC361" s="252" t="str">
        <f t="shared" si="121"/>
        <v/>
      </c>
    </row>
    <row r="362" spans="37:133">
      <c r="AK362" s="3">
        <v>0.24791666666666701</v>
      </c>
      <c r="AM362" s="224">
        <v>0.24791666666666701</v>
      </c>
      <c r="AO362" s="72"/>
      <c r="AR362" s="3">
        <v>0.31041666666666601</v>
      </c>
      <c r="AT362" s="3">
        <v>0.26875000000000099</v>
      </c>
      <c r="AU362" s="3">
        <v>0.24791666666666701</v>
      </c>
      <c r="AV362" s="72"/>
      <c r="AW362" s="72"/>
      <c r="BH362" s="2"/>
      <c r="BI362" s="250"/>
      <c r="BJ362" s="2"/>
      <c r="BK362" s="250"/>
      <c r="BL362" s="2"/>
      <c r="BM362" s="250"/>
      <c r="BN362" s="2"/>
      <c r="BO362" s="250"/>
      <c r="BP362" s="2"/>
      <c r="BQ362" s="250"/>
      <c r="BR362" s="2"/>
      <c r="BS362" s="250"/>
      <c r="BT362" s="2"/>
      <c r="BU362" s="250"/>
      <c r="BV362" s="2"/>
      <c r="BW362" s="250"/>
      <c r="BX362" s="2"/>
      <c r="BY362" s="250"/>
      <c r="BZ362" s="267"/>
      <c r="CA362" s="238"/>
      <c r="CB362" s="267" t="str">
        <f t="shared" si="104"/>
        <v/>
      </c>
      <c r="CC362" s="238" t="str">
        <f t="shared" si="105"/>
        <v/>
      </c>
      <c r="CD362" s="267"/>
      <c r="CE362" s="238"/>
      <c r="CF362" s="267"/>
      <c r="CG362" s="238"/>
      <c r="CH362" s="2"/>
      <c r="CI362" s="250"/>
      <c r="CJ362" s="267"/>
      <c r="CK362" s="238"/>
      <c r="CL362" s="2"/>
      <c r="CM362" s="250"/>
      <c r="CN362" s="251" t="str">
        <f t="shared" si="106"/>
        <v/>
      </c>
      <c r="CO362" s="252" t="str">
        <f t="shared" si="107"/>
        <v/>
      </c>
      <c r="CP362" s="2"/>
      <c r="CQ362" s="250"/>
      <c r="CR362" s="267"/>
      <c r="CS362" s="238"/>
      <c r="CT362" s="2"/>
      <c r="CU362" s="250"/>
      <c r="CV362" s="2"/>
      <c r="CW362" s="250"/>
      <c r="CX362" s="267"/>
      <c r="CY362" s="238"/>
      <c r="CZ362" s="267"/>
      <c r="DA362" s="238"/>
      <c r="DB362" s="2" t="str">
        <f t="shared" si="122"/>
        <v/>
      </c>
      <c r="DC362" s="250" t="str">
        <f t="shared" si="123"/>
        <v/>
      </c>
      <c r="DD362" s="267"/>
      <c r="DE362" s="238"/>
      <c r="DF362" s="2"/>
      <c r="DG362" s="250"/>
      <c r="DH362" s="2"/>
      <c r="DI362" s="250"/>
      <c r="DJ362" s="348"/>
      <c r="DK362" s="349"/>
      <c r="DL362" s="350"/>
      <c r="DM362" s="351"/>
      <c r="DN362" s="348"/>
      <c r="DO362" s="349"/>
      <c r="DP362" s="251" t="str">
        <f t="shared" si="108"/>
        <v/>
      </c>
      <c r="DQ362" s="252" t="str">
        <f t="shared" si="109"/>
        <v/>
      </c>
      <c r="DR362" s="251" t="str">
        <f t="shared" si="110"/>
        <v/>
      </c>
      <c r="DS362" s="252" t="str">
        <f t="shared" si="111"/>
        <v/>
      </c>
      <c r="DT362" s="251" t="str">
        <f t="shared" si="112"/>
        <v/>
      </c>
      <c r="DU362" s="252" t="str">
        <f t="shared" si="113"/>
        <v/>
      </c>
      <c r="DV362" s="251" t="str">
        <f t="shared" si="114"/>
        <v/>
      </c>
      <c r="DW362" s="252" t="str">
        <f t="shared" si="115"/>
        <v/>
      </c>
      <c r="DX362" s="251" t="str">
        <f t="shared" si="116"/>
        <v/>
      </c>
      <c r="DY362" s="252" t="str">
        <f t="shared" si="117"/>
        <v/>
      </c>
      <c r="DZ362" s="251" t="str">
        <f t="shared" si="118"/>
        <v/>
      </c>
      <c r="EA362" s="252" t="str">
        <f t="shared" si="119"/>
        <v/>
      </c>
      <c r="EB362" s="251" t="str">
        <f t="shared" si="120"/>
        <v/>
      </c>
      <c r="EC362" s="252" t="str">
        <f t="shared" si="121"/>
        <v/>
      </c>
    </row>
    <row r="363" spans="37:133">
      <c r="AK363" s="3">
        <v>0.24861111111111101</v>
      </c>
      <c r="AM363" s="224">
        <v>0.24861111111111101</v>
      </c>
      <c r="AO363" s="72"/>
      <c r="AR363" s="3">
        <v>0.31111111111111001</v>
      </c>
      <c r="AT363" s="3">
        <v>0.26944444444444599</v>
      </c>
      <c r="AU363" s="3">
        <v>0.24861111111111101</v>
      </c>
      <c r="AV363" s="72"/>
      <c r="AW363" s="72"/>
      <c r="BH363" s="2"/>
      <c r="BI363" s="250"/>
      <c r="BJ363" s="2"/>
      <c r="BK363" s="250"/>
      <c r="BL363" s="2"/>
      <c r="BM363" s="250"/>
      <c r="BN363" s="2"/>
      <c r="BO363" s="250"/>
      <c r="BP363" s="2"/>
      <c r="BQ363" s="250"/>
      <c r="BR363" s="2"/>
      <c r="BS363" s="250"/>
      <c r="BT363" s="2"/>
      <c r="BU363" s="250"/>
      <c r="BV363" s="2"/>
      <c r="BW363" s="250"/>
      <c r="BX363" s="2"/>
      <c r="BY363" s="250"/>
      <c r="BZ363" s="267"/>
      <c r="CA363" s="238"/>
      <c r="CB363" s="267" t="str">
        <f t="shared" si="104"/>
        <v/>
      </c>
      <c r="CC363" s="238" t="str">
        <f t="shared" si="105"/>
        <v/>
      </c>
      <c r="CD363" s="267"/>
      <c r="CE363" s="238"/>
      <c r="CF363" s="267"/>
      <c r="CG363" s="238"/>
      <c r="CH363" s="2"/>
      <c r="CI363" s="250"/>
      <c r="CJ363" s="267"/>
      <c r="CK363" s="238"/>
      <c r="CL363" s="2"/>
      <c r="CM363" s="250"/>
      <c r="CN363" s="251" t="str">
        <f t="shared" si="106"/>
        <v/>
      </c>
      <c r="CO363" s="252" t="str">
        <f t="shared" si="107"/>
        <v/>
      </c>
      <c r="CP363" s="2"/>
      <c r="CQ363" s="250"/>
      <c r="CR363" s="267"/>
      <c r="CS363" s="238"/>
      <c r="CT363" s="2"/>
      <c r="CU363" s="250"/>
      <c r="CV363" s="2"/>
      <c r="CW363" s="250"/>
      <c r="CX363" s="267"/>
      <c r="CY363" s="238"/>
      <c r="CZ363" s="267"/>
      <c r="DA363" s="238"/>
      <c r="DB363" s="2" t="str">
        <f t="shared" si="122"/>
        <v/>
      </c>
      <c r="DC363" s="250" t="str">
        <f t="shared" si="123"/>
        <v/>
      </c>
      <c r="DD363" s="267"/>
      <c r="DE363" s="238"/>
      <c r="DF363" s="2"/>
      <c r="DG363" s="250"/>
      <c r="DH363" s="2"/>
      <c r="DI363" s="250"/>
      <c r="DJ363" s="348"/>
      <c r="DK363" s="349"/>
      <c r="DL363" s="350"/>
      <c r="DM363" s="351"/>
      <c r="DN363" s="348"/>
      <c r="DO363" s="349"/>
      <c r="DP363" s="251" t="str">
        <f t="shared" si="108"/>
        <v/>
      </c>
      <c r="DQ363" s="252" t="str">
        <f t="shared" si="109"/>
        <v/>
      </c>
      <c r="DR363" s="251" t="str">
        <f t="shared" si="110"/>
        <v/>
      </c>
      <c r="DS363" s="252" t="str">
        <f t="shared" si="111"/>
        <v/>
      </c>
      <c r="DT363" s="251" t="str">
        <f t="shared" si="112"/>
        <v/>
      </c>
      <c r="DU363" s="252" t="str">
        <f t="shared" si="113"/>
        <v/>
      </c>
      <c r="DV363" s="251" t="str">
        <f t="shared" si="114"/>
        <v/>
      </c>
      <c r="DW363" s="252" t="str">
        <f t="shared" si="115"/>
        <v/>
      </c>
      <c r="DX363" s="251" t="str">
        <f t="shared" si="116"/>
        <v/>
      </c>
      <c r="DY363" s="252" t="str">
        <f t="shared" si="117"/>
        <v/>
      </c>
      <c r="DZ363" s="251" t="str">
        <f t="shared" si="118"/>
        <v/>
      </c>
      <c r="EA363" s="252" t="str">
        <f t="shared" si="119"/>
        <v/>
      </c>
      <c r="EB363" s="251" t="str">
        <f t="shared" si="120"/>
        <v/>
      </c>
      <c r="EC363" s="252" t="str">
        <f t="shared" si="121"/>
        <v/>
      </c>
    </row>
    <row r="364" spans="37:133">
      <c r="AK364" s="3">
        <v>0.249305555555556</v>
      </c>
      <c r="AM364" s="224">
        <v>0.249305555555556</v>
      </c>
      <c r="AO364" s="72"/>
      <c r="AR364" s="3">
        <v>0.311805555555555</v>
      </c>
      <c r="AT364" s="3">
        <v>0.27013888888888998</v>
      </c>
      <c r="AU364" s="3">
        <v>0.249305555555556</v>
      </c>
      <c r="AV364" s="72"/>
      <c r="AW364" s="72"/>
      <c r="BH364" s="2"/>
      <c r="BI364" s="250"/>
      <c r="BJ364" s="2"/>
      <c r="BK364" s="250"/>
      <c r="BL364" s="2"/>
      <c r="BM364" s="250"/>
      <c r="BN364" s="2"/>
      <c r="BO364" s="250"/>
      <c r="BP364" s="2"/>
      <c r="BQ364" s="250"/>
      <c r="BR364" s="2"/>
      <c r="BS364" s="250"/>
      <c r="BT364" s="2"/>
      <c r="BU364" s="250"/>
      <c r="BV364" s="2"/>
      <c r="BW364" s="250"/>
      <c r="BX364" s="2"/>
      <c r="BY364" s="250"/>
      <c r="BZ364" s="267"/>
      <c r="CA364" s="238"/>
      <c r="CB364" s="267" t="str">
        <f t="shared" si="104"/>
        <v/>
      </c>
      <c r="CC364" s="238" t="str">
        <f t="shared" si="105"/>
        <v/>
      </c>
      <c r="CD364" s="267"/>
      <c r="CE364" s="238"/>
      <c r="CF364" s="267"/>
      <c r="CG364" s="238"/>
      <c r="CH364" s="2"/>
      <c r="CI364" s="250"/>
      <c r="CJ364" s="267"/>
      <c r="CK364" s="238"/>
      <c r="CL364" s="2"/>
      <c r="CM364" s="250"/>
      <c r="CN364" s="251" t="str">
        <f t="shared" si="106"/>
        <v/>
      </c>
      <c r="CO364" s="252" t="str">
        <f t="shared" si="107"/>
        <v/>
      </c>
      <c r="CP364" s="2"/>
      <c r="CQ364" s="250"/>
      <c r="CR364" s="267"/>
      <c r="CS364" s="238"/>
      <c r="CT364" s="2"/>
      <c r="CU364" s="250"/>
      <c r="CV364" s="2"/>
      <c r="CW364" s="250"/>
      <c r="CX364" s="267"/>
      <c r="CY364" s="238"/>
      <c r="CZ364" s="267"/>
      <c r="DA364" s="238"/>
      <c r="DB364" s="2" t="str">
        <f t="shared" si="122"/>
        <v/>
      </c>
      <c r="DC364" s="250" t="str">
        <f t="shared" si="123"/>
        <v/>
      </c>
      <c r="DD364" s="267"/>
      <c r="DE364" s="238"/>
      <c r="DF364" s="2"/>
      <c r="DG364" s="250"/>
      <c r="DH364" s="2"/>
      <c r="DI364" s="250"/>
      <c r="DJ364" s="348"/>
      <c r="DK364" s="349"/>
      <c r="DL364" s="350"/>
      <c r="DM364" s="351"/>
      <c r="DN364" s="348"/>
      <c r="DO364" s="349"/>
      <c r="DP364" s="251" t="str">
        <f t="shared" si="108"/>
        <v/>
      </c>
      <c r="DQ364" s="252" t="str">
        <f t="shared" si="109"/>
        <v/>
      </c>
      <c r="DR364" s="251" t="str">
        <f t="shared" si="110"/>
        <v/>
      </c>
      <c r="DS364" s="252" t="str">
        <f t="shared" si="111"/>
        <v/>
      </c>
      <c r="DT364" s="251" t="str">
        <f t="shared" si="112"/>
        <v/>
      </c>
      <c r="DU364" s="252" t="str">
        <f t="shared" si="113"/>
        <v/>
      </c>
      <c r="DV364" s="251" t="str">
        <f t="shared" si="114"/>
        <v/>
      </c>
      <c r="DW364" s="252" t="str">
        <f t="shared" si="115"/>
        <v/>
      </c>
      <c r="DX364" s="251" t="str">
        <f t="shared" si="116"/>
        <v/>
      </c>
      <c r="DY364" s="252" t="str">
        <f t="shared" si="117"/>
        <v/>
      </c>
      <c r="DZ364" s="251" t="str">
        <f t="shared" si="118"/>
        <v/>
      </c>
      <c r="EA364" s="252" t="str">
        <f t="shared" si="119"/>
        <v/>
      </c>
      <c r="EB364" s="251" t="str">
        <f t="shared" si="120"/>
        <v/>
      </c>
      <c r="EC364" s="252" t="str">
        <f t="shared" si="121"/>
        <v/>
      </c>
    </row>
    <row r="365" spans="37:133">
      <c r="AK365" s="3">
        <v>0.25</v>
      </c>
      <c r="AM365" s="224">
        <v>0.25</v>
      </c>
      <c r="AO365" s="72"/>
      <c r="AR365" s="3">
        <v>0.312499999999999</v>
      </c>
      <c r="AT365" s="3">
        <v>0.27083333333333498</v>
      </c>
      <c r="AU365" s="3">
        <v>0.25</v>
      </c>
      <c r="AV365" s="72"/>
      <c r="AW365" s="72"/>
      <c r="BH365" s="2"/>
      <c r="BI365" s="250"/>
      <c r="BJ365" s="2"/>
      <c r="BK365" s="250"/>
      <c r="BL365" s="2"/>
      <c r="BM365" s="250"/>
      <c r="BN365" s="2"/>
      <c r="BO365" s="250"/>
      <c r="BP365" s="2"/>
      <c r="BQ365" s="250"/>
      <c r="BR365" s="2"/>
      <c r="BS365" s="250"/>
      <c r="BT365" s="2"/>
      <c r="BU365" s="250"/>
      <c r="BV365" s="2"/>
      <c r="BW365" s="250"/>
      <c r="BX365" s="2"/>
      <c r="BY365" s="250"/>
      <c r="BZ365" s="267"/>
      <c r="CA365" s="238"/>
      <c r="CB365" s="267" t="str">
        <f t="shared" si="104"/>
        <v/>
      </c>
      <c r="CC365" s="238" t="str">
        <f t="shared" si="105"/>
        <v/>
      </c>
      <c r="CD365" s="267"/>
      <c r="CE365" s="238"/>
      <c r="CF365" s="267"/>
      <c r="CG365" s="238"/>
      <c r="CH365" s="2"/>
      <c r="CI365" s="250"/>
      <c r="CJ365" s="267"/>
      <c r="CK365" s="238"/>
      <c r="CL365" s="2"/>
      <c r="CM365" s="250"/>
      <c r="CN365" s="251" t="str">
        <f t="shared" si="106"/>
        <v/>
      </c>
      <c r="CO365" s="252" t="str">
        <f t="shared" si="107"/>
        <v/>
      </c>
      <c r="CP365" s="2"/>
      <c r="CQ365" s="250"/>
      <c r="CR365" s="267"/>
      <c r="CS365" s="238"/>
      <c r="CT365" s="2"/>
      <c r="CU365" s="250"/>
      <c r="CV365" s="2"/>
      <c r="CW365" s="250"/>
      <c r="CX365" s="267"/>
      <c r="CY365" s="238"/>
      <c r="CZ365" s="267"/>
      <c r="DA365" s="238"/>
      <c r="DB365" s="2" t="str">
        <f t="shared" si="122"/>
        <v/>
      </c>
      <c r="DC365" s="250" t="str">
        <f t="shared" si="123"/>
        <v/>
      </c>
      <c r="DD365" s="267"/>
      <c r="DE365" s="238"/>
      <c r="DF365" s="2"/>
      <c r="DG365" s="250"/>
      <c r="DH365" s="2"/>
      <c r="DI365" s="250"/>
      <c r="DJ365" s="348"/>
      <c r="DK365" s="349"/>
      <c r="DL365" s="350"/>
      <c r="DM365" s="351"/>
      <c r="DN365" s="348"/>
      <c r="DO365" s="349"/>
      <c r="DP365" s="251" t="str">
        <f t="shared" si="108"/>
        <v/>
      </c>
      <c r="DQ365" s="252" t="str">
        <f t="shared" si="109"/>
        <v/>
      </c>
      <c r="DR365" s="251" t="str">
        <f t="shared" si="110"/>
        <v/>
      </c>
      <c r="DS365" s="252" t="str">
        <f t="shared" si="111"/>
        <v/>
      </c>
      <c r="DT365" s="251" t="str">
        <f t="shared" si="112"/>
        <v/>
      </c>
      <c r="DU365" s="252" t="str">
        <f t="shared" si="113"/>
        <v/>
      </c>
      <c r="DV365" s="251" t="str">
        <f t="shared" si="114"/>
        <v/>
      </c>
      <c r="DW365" s="252" t="str">
        <f t="shared" si="115"/>
        <v/>
      </c>
      <c r="DX365" s="251" t="str">
        <f t="shared" si="116"/>
        <v/>
      </c>
      <c r="DY365" s="252" t="str">
        <f t="shared" si="117"/>
        <v/>
      </c>
      <c r="DZ365" s="251" t="str">
        <f t="shared" si="118"/>
        <v/>
      </c>
      <c r="EA365" s="252" t="str">
        <f t="shared" si="119"/>
        <v/>
      </c>
      <c r="EB365" s="251" t="str">
        <f t="shared" si="120"/>
        <v/>
      </c>
      <c r="EC365" s="252" t="str">
        <f t="shared" si="121"/>
        <v/>
      </c>
    </row>
    <row r="366" spans="37:133">
      <c r="AK366" s="3">
        <v>0.250694444444444</v>
      </c>
      <c r="AM366" s="224">
        <v>0.250694444444444</v>
      </c>
      <c r="AO366" s="72"/>
      <c r="AR366" s="3">
        <v>0.313194444444444</v>
      </c>
      <c r="AT366" s="3">
        <v>0.27152777777777898</v>
      </c>
      <c r="AU366" s="3">
        <v>0.250694444444444</v>
      </c>
      <c r="AV366" s="72"/>
      <c r="AW366" s="72"/>
      <c r="BH366" s="2"/>
      <c r="BI366" s="250"/>
      <c r="BJ366" s="2"/>
      <c r="BK366" s="250"/>
      <c r="BL366" s="2"/>
      <c r="BM366" s="250"/>
      <c r="BN366" s="2"/>
      <c r="BO366" s="250"/>
      <c r="BP366" s="2"/>
      <c r="BQ366" s="250"/>
      <c r="BR366" s="2"/>
      <c r="BS366" s="250"/>
      <c r="BT366" s="2"/>
      <c r="BU366" s="250"/>
      <c r="BV366" s="2"/>
      <c r="BW366" s="250"/>
      <c r="BX366" s="2"/>
      <c r="BY366" s="250"/>
      <c r="BZ366" s="267"/>
      <c r="CA366" s="238"/>
      <c r="CB366" s="267" t="str">
        <f t="shared" si="104"/>
        <v/>
      </c>
      <c r="CC366" s="238" t="str">
        <f t="shared" si="105"/>
        <v/>
      </c>
      <c r="CD366" s="267"/>
      <c r="CE366" s="238"/>
      <c r="CF366" s="267"/>
      <c r="CG366" s="238"/>
      <c r="CH366" s="2"/>
      <c r="CI366" s="250"/>
      <c r="CJ366" s="267"/>
      <c r="CK366" s="238"/>
      <c r="CL366" s="2"/>
      <c r="CM366" s="250"/>
      <c r="CN366" s="251" t="str">
        <f t="shared" si="106"/>
        <v/>
      </c>
      <c r="CO366" s="252" t="str">
        <f t="shared" si="107"/>
        <v/>
      </c>
      <c r="CP366" s="2"/>
      <c r="CQ366" s="250"/>
      <c r="CR366" s="267"/>
      <c r="CS366" s="238"/>
      <c r="CT366" s="2"/>
      <c r="CU366" s="250"/>
      <c r="CV366" s="2"/>
      <c r="CW366" s="250"/>
      <c r="CX366" s="267"/>
      <c r="CY366" s="238"/>
      <c r="CZ366" s="267"/>
      <c r="DA366" s="238"/>
      <c r="DB366" s="2" t="str">
        <f t="shared" si="122"/>
        <v/>
      </c>
      <c r="DC366" s="250" t="str">
        <f t="shared" si="123"/>
        <v/>
      </c>
      <c r="DD366" s="267"/>
      <c r="DE366" s="238"/>
      <c r="DF366" s="2"/>
      <c r="DG366" s="250"/>
      <c r="DH366" s="2"/>
      <c r="DI366" s="250"/>
      <c r="DJ366" s="348"/>
      <c r="DK366" s="349"/>
      <c r="DL366" s="350"/>
      <c r="DM366" s="351"/>
      <c r="DN366" s="348"/>
      <c r="DO366" s="349"/>
      <c r="DP366" s="251" t="str">
        <f t="shared" si="108"/>
        <v/>
      </c>
      <c r="DQ366" s="252" t="str">
        <f t="shared" si="109"/>
        <v/>
      </c>
      <c r="DR366" s="251" t="str">
        <f t="shared" si="110"/>
        <v/>
      </c>
      <c r="DS366" s="252" t="str">
        <f t="shared" si="111"/>
        <v/>
      </c>
      <c r="DT366" s="251" t="str">
        <f t="shared" si="112"/>
        <v/>
      </c>
      <c r="DU366" s="252" t="str">
        <f t="shared" si="113"/>
        <v/>
      </c>
      <c r="DV366" s="251" t="str">
        <f t="shared" si="114"/>
        <v/>
      </c>
      <c r="DW366" s="252" t="str">
        <f t="shared" si="115"/>
        <v/>
      </c>
      <c r="DX366" s="251" t="str">
        <f t="shared" si="116"/>
        <v/>
      </c>
      <c r="DY366" s="252" t="str">
        <f t="shared" si="117"/>
        <v/>
      </c>
      <c r="DZ366" s="251" t="str">
        <f t="shared" si="118"/>
        <v/>
      </c>
      <c r="EA366" s="252" t="str">
        <f t="shared" si="119"/>
        <v/>
      </c>
      <c r="EB366" s="251" t="str">
        <f t="shared" si="120"/>
        <v/>
      </c>
      <c r="EC366" s="252" t="str">
        <f t="shared" si="121"/>
        <v/>
      </c>
    </row>
    <row r="367" spans="37:133">
      <c r="AK367" s="3">
        <v>0.25138888888888899</v>
      </c>
      <c r="AM367" s="224">
        <v>0.25138888888888899</v>
      </c>
      <c r="AO367" s="72"/>
      <c r="AR367" s="3">
        <v>0.313888888888888</v>
      </c>
      <c r="AT367" s="3">
        <v>0.27222222222222298</v>
      </c>
      <c r="AU367" s="3">
        <v>0.25138888888888899</v>
      </c>
      <c r="AV367" s="72"/>
      <c r="AW367" s="72"/>
      <c r="BH367" s="2"/>
      <c r="BI367" s="250"/>
      <c r="BJ367" s="2"/>
      <c r="BK367" s="250"/>
      <c r="BL367" s="2"/>
      <c r="BM367" s="250"/>
      <c r="BN367" s="2"/>
      <c r="BO367" s="250"/>
      <c r="BP367" s="2"/>
      <c r="BQ367" s="250"/>
      <c r="BR367" s="2"/>
      <c r="BS367" s="250"/>
      <c r="BT367" s="2"/>
      <c r="BU367" s="250"/>
      <c r="BV367" s="2"/>
      <c r="BW367" s="250"/>
      <c r="BX367" s="2"/>
      <c r="BY367" s="250"/>
      <c r="BZ367" s="267"/>
      <c r="CA367" s="238"/>
      <c r="CB367" s="267" t="str">
        <f t="shared" si="104"/>
        <v/>
      </c>
      <c r="CC367" s="238" t="str">
        <f t="shared" si="105"/>
        <v/>
      </c>
      <c r="CD367" s="267"/>
      <c r="CE367" s="238"/>
      <c r="CF367" s="267"/>
      <c r="CG367" s="238"/>
      <c r="CH367" s="2"/>
      <c r="CI367" s="250"/>
      <c r="CJ367" s="267"/>
      <c r="CK367" s="238"/>
      <c r="CL367" s="2"/>
      <c r="CM367" s="250"/>
      <c r="CN367" s="251" t="str">
        <f t="shared" si="106"/>
        <v/>
      </c>
      <c r="CO367" s="252" t="str">
        <f t="shared" si="107"/>
        <v/>
      </c>
      <c r="CP367" s="2"/>
      <c r="CQ367" s="250"/>
      <c r="CR367" s="267"/>
      <c r="CS367" s="238"/>
      <c r="CT367" s="2"/>
      <c r="CU367" s="250"/>
      <c r="CV367" s="2"/>
      <c r="CW367" s="250"/>
      <c r="CX367" s="267"/>
      <c r="CY367" s="238"/>
      <c r="CZ367" s="267"/>
      <c r="DA367" s="238"/>
      <c r="DB367" s="2" t="str">
        <f t="shared" si="122"/>
        <v/>
      </c>
      <c r="DC367" s="250" t="str">
        <f t="shared" si="123"/>
        <v/>
      </c>
      <c r="DD367" s="267"/>
      <c r="DE367" s="238"/>
      <c r="DF367" s="2"/>
      <c r="DG367" s="250"/>
      <c r="DH367" s="2"/>
      <c r="DI367" s="250"/>
      <c r="DJ367" s="348"/>
      <c r="DK367" s="349"/>
      <c r="DL367" s="350"/>
      <c r="DM367" s="351"/>
      <c r="DN367" s="348"/>
      <c r="DO367" s="349"/>
      <c r="DP367" s="251" t="str">
        <f t="shared" si="108"/>
        <v/>
      </c>
      <c r="DQ367" s="252" t="str">
        <f t="shared" si="109"/>
        <v/>
      </c>
      <c r="DR367" s="251" t="str">
        <f t="shared" si="110"/>
        <v/>
      </c>
      <c r="DS367" s="252" t="str">
        <f t="shared" si="111"/>
        <v/>
      </c>
      <c r="DT367" s="251" t="str">
        <f t="shared" si="112"/>
        <v/>
      </c>
      <c r="DU367" s="252" t="str">
        <f t="shared" si="113"/>
        <v/>
      </c>
      <c r="DV367" s="251" t="str">
        <f t="shared" si="114"/>
        <v/>
      </c>
      <c r="DW367" s="252" t="str">
        <f t="shared" si="115"/>
        <v/>
      </c>
      <c r="DX367" s="251" t="str">
        <f t="shared" si="116"/>
        <v/>
      </c>
      <c r="DY367" s="252" t="str">
        <f t="shared" si="117"/>
        <v/>
      </c>
      <c r="DZ367" s="251" t="str">
        <f t="shared" si="118"/>
        <v/>
      </c>
      <c r="EA367" s="252" t="str">
        <f t="shared" si="119"/>
        <v/>
      </c>
      <c r="EB367" s="251" t="str">
        <f t="shared" si="120"/>
        <v/>
      </c>
      <c r="EC367" s="252" t="str">
        <f t="shared" si="121"/>
        <v/>
      </c>
    </row>
    <row r="368" spans="37:133">
      <c r="AK368" s="3">
        <v>0.25208333333333299</v>
      </c>
      <c r="AM368" s="224">
        <v>0.25208333333333299</v>
      </c>
      <c r="AO368" s="72"/>
      <c r="AR368" s="3">
        <v>0.31458333333333199</v>
      </c>
      <c r="AT368" s="3">
        <v>0.27291666666666797</v>
      </c>
      <c r="AU368" s="3">
        <v>0.25208333333333299</v>
      </c>
      <c r="AV368" s="72"/>
      <c r="AW368" s="72"/>
      <c r="BH368" s="2"/>
      <c r="BI368" s="250"/>
      <c r="BJ368" s="2"/>
      <c r="BK368" s="250"/>
      <c r="BL368" s="2"/>
      <c r="BM368" s="250"/>
      <c r="BN368" s="2"/>
      <c r="BO368" s="250"/>
      <c r="BP368" s="2"/>
      <c r="BQ368" s="250"/>
      <c r="BR368" s="2"/>
      <c r="BS368" s="250"/>
      <c r="BT368" s="2"/>
      <c r="BU368" s="250"/>
      <c r="BV368" s="2"/>
      <c r="BW368" s="250"/>
      <c r="BX368" s="2"/>
      <c r="BY368" s="250"/>
      <c r="BZ368" s="267"/>
      <c r="CA368" s="238"/>
      <c r="CB368" s="267" t="str">
        <f t="shared" si="104"/>
        <v/>
      </c>
      <c r="CC368" s="238" t="str">
        <f t="shared" si="105"/>
        <v/>
      </c>
      <c r="CD368" s="267"/>
      <c r="CE368" s="238"/>
      <c r="CF368" s="267"/>
      <c r="CG368" s="238"/>
      <c r="CH368" s="2"/>
      <c r="CI368" s="250"/>
      <c r="CJ368" s="267"/>
      <c r="CK368" s="238"/>
      <c r="CL368" s="2"/>
      <c r="CM368" s="250"/>
      <c r="CN368" s="251" t="str">
        <f t="shared" si="106"/>
        <v/>
      </c>
      <c r="CO368" s="252" t="str">
        <f t="shared" si="107"/>
        <v/>
      </c>
      <c r="CP368" s="2"/>
      <c r="CQ368" s="250"/>
      <c r="CR368" s="267"/>
      <c r="CS368" s="238"/>
      <c r="CT368" s="2"/>
      <c r="CU368" s="250"/>
      <c r="CV368" s="2"/>
      <c r="CW368" s="250"/>
      <c r="CX368" s="267"/>
      <c r="CY368" s="238"/>
      <c r="CZ368" s="267"/>
      <c r="DA368" s="238"/>
      <c r="DB368" s="2" t="str">
        <f t="shared" si="122"/>
        <v/>
      </c>
      <c r="DC368" s="250" t="str">
        <f t="shared" si="123"/>
        <v/>
      </c>
      <c r="DD368" s="267"/>
      <c r="DE368" s="238"/>
      <c r="DF368" s="2"/>
      <c r="DG368" s="250"/>
      <c r="DH368" s="2"/>
      <c r="DI368" s="250"/>
      <c r="DJ368" s="348"/>
      <c r="DK368" s="349"/>
      <c r="DL368" s="350"/>
      <c r="DM368" s="351"/>
      <c r="DN368" s="348"/>
      <c r="DO368" s="349"/>
      <c r="DP368" s="251" t="str">
        <f t="shared" si="108"/>
        <v/>
      </c>
      <c r="DQ368" s="252" t="str">
        <f t="shared" si="109"/>
        <v/>
      </c>
      <c r="DR368" s="251" t="str">
        <f t="shared" si="110"/>
        <v/>
      </c>
      <c r="DS368" s="252" t="str">
        <f t="shared" si="111"/>
        <v/>
      </c>
      <c r="DT368" s="251" t="str">
        <f t="shared" si="112"/>
        <v/>
      </c>
      <c r="DU368" s="252" t="str">
        <f t="shared" si="113"/>
        <v/>
      </c>
      <c r="DV368" s="251" t="str">
        <f t="shared" si="114"/>
        <v/>
      </c>
      <c r="DW368" s="252" t="str">
        <f t="shared" si="115"/>
        <v/>
      </c>
      <c r="DX368" s="251" t="str">
        <f t="shared" si="116"/>
        <v/>
      </c>
      <c r="DY368" s="252" t="str">
        <f t="shared" si="117"/>
        <v/>
      </c>
      <c r="DZ368" s="251" t="str">
        <f t="shared" si="118"/>
        <v/>
      </c>
      <c r="EA368" s="252" t="str">
        <f t="shared" si="119"/>
        <v/>
      </c>
      <c r="EB368" s="251" t="str">
        <f t="shared" si="120"/>
        <v/>
      </c>
      <c r="EC368" s="252" t="str">
        <f t="shared" si="121"/>
        <v/>
      </c>
    </row>
    <row r="369" spans="37:133">
      <c r="AK369" s="3">
        <v>0.25277777777777799</v>
      </c>
      <c r="AM369" s="224">
        <v>0.25277777777777799</v>
      </c>
      <c r="AO369" s="72"/>
      <c r="AR369" s="3">
        <v>0.31527777777777699</v>
      </c>
      <c r="AT369" s="3">
        <v>0.27361111111111203</v>
      </c>
      <c r="AU369" s="3">
        <v>0.25277777777777799</v>
      </c>
      <c r="AV369" s="72"/>
      <c r="AW369" s="72"/>
      <c r="BH369" s="2"/>
      <c r="BI369" s="250"/>
      <c r="BJ369" s="2"/>
      <c r="BK369" s="250"/>
      <c r="BL369" s="2"/>
      <c r="BM369" s="250"/>
      <c r="BN369" s="2"/>
      <c r="BO369" s="250"/>
      <c r="BP369" s="2"/>
      <c r="BQ369" s="250"/>
      <c r="BR369" s="2"/>
      <c r="BS369" s="250"/>
      <c r="BT369" s="2"/>
      <c r="BU369" s="250"/>
      <c r="BV369" s="2"/>
      <c r="BW369" s="250"/>
      <c r="BX369" s="2"/>
      <c r="BY369" s="250"/>
      <c r="BZ369" s="267"/>
      <c r="CA369" s="238"/>
      <c r="CB369" s="267" t="str">
        <f t="shared" si="104"/>
        <v/>
      </c>
      <c r="CC369" s="238" t="str">
        <f t="shared" si="105"/>
        <v/>
      </c>
      <c r="CD369" s="267"/>
      <c r="CE369" s="238"/>
      <c r="CF369" s="267"/>
      <c r="CG369" s="238"/>
      <c r="CH369" s="2"/>
      <c r="CI369" s="250"/>
      <c r="CJ369" s="267"/>
      <c r="CK369" s="238"/>
      <c r="CL369" s="2"/>
      <c r="CM369" s="250"/>
      <c r="CN369" s="251" t="str">
        <f t="shared" si="106"/>
        <v/>
      </c>
      <c r="CO369" s="252" t="str">
        <f t="shared" si="107"/>
        <v/>
      </c>
      <c r="CP369" s="2"/>
      <c r="CQ369" s="250"/>
      <c r="CR369" s="267"/>
      <c r="CS369" s="238"/>
      <c r="CT369" s="2"/>
      <c r="CU369" s="250"/>
      <c r="CV369" s="2"/>
      <c r="CW369" s="250"/>
      <c r="CX369" s="267"/>
      <c r="CY369" s="238"/>
      <c r="CZ369" s="267"/>
      <c r="DA369" s="238"/>
      <c r="DB369" s="2" t="str">
        <f t="shared" si="122"/>
        <v/>
      </c>
      <c r="DC369" s="250" t="str">
        <f t="shared" si="123"/>
        <v/>
      </c>
      <c r="DD369" s="267"/>
      <c r="DE369" s="238"/>
      <c r="DF369" s="2"/>
      <c r="DG369" s="250"/>
      <c r="DH369" s="2"/>
      <c r="DI369" s="250"/>
      <c r="DJ369" s="348"/>
      <c r="DK369" s="349"/>
      <c r="DL369" s="350"/>
      <c r="DM369" s="351"/>
      <c r="DN369" s="348"/>
      <c r="DO369" s="349"/>
      <c r="DP369" s="251" t="str">
        <f t="shared" si="108"/>
        <v/>
      </c>
      <c r="DQ369" s="252" t="str">
        <f t="shared" si="109"/>
        <v/>
      </c>
      <c r="DR369" s="251" t="str">
        <f t="shared" si="110"/>
        <v/>
      </c>
      <c r="DS369" s="252" t="str">
        <f t="shared" si="111"/>
        <v/>
      </c>
      <c r="DT369" s="251" t="str">
        <f t="shared" si="112"/>
        <v/>
      </c>
      <c r="DU369" s="252" t="str">
        <f t="shared" si="113"/>
        <v/>
      </c>
      <c r="DV369" s="251" t="str">
        <f t="shared" si="114"/>
        <v/>
      </c>
      <c r="DW369" s="252" t="str">
        <f t="shared" si="115"/>
        <v/>
      </c>
      <c r="DX369" s="251" t="str">
        <f t="shared" si="116"/>
        <v/>
      </c>
      <c r="DY369" s="252" t="str">
        <f t="shared" si="117"/>
        <v/>
      </c>
      <c r="DZ369" s="251" t="str">
        <f t="shared" si="118"/>
        <v/>
      </c>
      <c r="EA369" s="252" t="str">
        <f t="shared" si="119"/>
        <v/>
      </c>
      <c r="EB369" s="251" t="str">
        <f t="shared" si="120"/>
        <v/>
      </c>
      <c r="EC369" s="252" t="str">
        <f t="shared" si="121"/>
        <v/>
      </c>
    </row>
    <row r="370" spans="37:133">
      <c r="AK370" s="3">
        <v>0.25347222222222199</v>
      </c>
      <c r="AM370" s="224">
        <v>0.25347222222222199</v>
      </c>
      <c r="AO370" s="72"/>
      <c r="AR370" s="3">
        <v>0.31597222222222099</v>
      </c>
      <c r="AT370" s="3">
        <v>0.27430555555555702</v>
      </c>
      <c r="AU370" s="3">
        <v>0.25347222222222199</v>
      </c>
      <c r="AV370" s="72"/>
      <c r="AW370" s="72"/>
      <c r="BH370" s="2"/>
      <c r="BI370" s="250"/>
      <c r="BJ370" s="2"/>
      <c r="BK370" s="250"/>
      <c r="BL370" s="2"/>
      <c r="BM370" s="250"/>
      <c r="BN370" s="2"/>
      <c r="BO370" s="250"/>
      <c r="BP370" s="2"/>
      <c r="BQ370" s="250"/>
      <c r="BR370" s="2"/>
      <c r="BS370" s="250"/>
      <c r="BT370" s="2"/>
      <c r="BU370" s="250"/>
      <c r="BV370" s="2"/>
      <c r="BW370" s="250"/>
      <c r="BX370" s="2"/>
      <c r="BY370" s="250"/>
      <c r="BZ370" s="267"/>
      <c r="CA370" s="238"/>
      <c r="CB370" s="267" t="str">
        <f t="shared" si="104"/>
        <v/>
      </c>
      <c r="CC370" s="238" t="str">
        <f t="shared" si="105"/>
        <v/>
      </c>
      <c r="CD370" s="267"/>
      <c r="CE370" s="238"/>
      <c r="CF370" s="267"/>
      <c r="CG370" s="238"/>
      <c r="CH370" s="2"/>
      <c r="CI370" s="250"/>
      <c r="CJ370" s="267"/>
      <c r="CK370" s="238"/>
      <c r="CL370" s="2"/>
      <c r="CM370" s="250"/>
      <c r="CN370" s="251" t="str">
        <f t="shared" si="106"/>
        <v/>
      </c>
      <c r="CO370" s="252" t="str">
        <f t="shared" si="107"/>
        <v/>
      </c>
      <c r="CP370" s="2"/>
      <c r="CQ370" s="250"/>
      <c r="CR370" s="267"/>
      <c r="CS370" s="238"/>
      <c r="CT370" s="2"/>
      <c r="CU370" s="250"/>
      <c r="CV370" s="2"/>
      <c r="CW370" s="250"/>
      <c r="CX370" s="267"/>
      <c r="CY370" s="238"/>
      <c r="CZ370" s="267"/>
      <c r="DA370" s="238"/>
      <c r="DB370" s="2" t="str">
        <f t="shared" si="122"/>
        <v/>
      </c>
      <c r="DC370" s="250" t="str">
        <f t="shared" si="123"/>
        <v/>
      </c>
      <c r="DD370" s="267"/>
      <c r="DE370" s="238"/>
      <c r="DF370" s="2"/>
      <c r="DG370" s="250"/>
      <c r="DH370" s="2"/>
      <c r="DI370" s="250"/>
      <c r="DJ370" s="348"/>
      <c r="DK370" s="349"/>
      <c r="DL370" s="350"/>
      <c r="DM370" s="351"/>
      <c r="DN370" s="348"/>
      <c r="DO370" s="349"/>
      <c r="DP370" s="251" t="str">
        <f t="shared" si="108"/>
        <v/>
      </c>
      <c r="DQ370" s="252" t="str">
        <f t="shared" si="109"/>
        <v/>
      </c>
      <c r="DR370" s="251" t="str">
        <f t="shared" si="110"/>
        <v/>
      </c>
      <c r="DS370" s="252" t="str">
        <f t="shared" si="111"/>
        <v/>
      </c>
      <c r="DT370" s="251" t="str">
        <f t="shared" si="112"/>
        <v/>
      </c>
      <c r="DU370" s="252" t="str">
        <f t="shared" si="113"/>
        <v/>
      </c>
      <c r="DV370" s="251" t="str">
        <f t="shared" si="114"/>
        <v/>
      </c>
      <c r="DW370" s="252" t="str">
        <f t="shared" si="115"/>
        <v/>
      </c>
      <c r="DX370" s="251" t="str">
        <f t="shared" si="116"/>
        <v/>
      </c>
      <c r="DY370" s="252" t="str">
        <f t="shared" si="117"/>
        <v/>
      </c>
      <c r="DZ370" s="251" t="str">
        <f t="shared" si="118"/>
        <v/>
      </c>
      <c r="EA370" s="252" t="str">
        <f t="shared" si="119"/>
        <v/>
      </c>
      <c r="EB370" s="251" t="str">
        <f t="shared" si="120"/>
        <v/>
      </c>
      <c r="EC370" s="252" t="str">
        <f t="shared" si="121"/>
        <v/>
      </c>
    </row>
    <row r="371" spans="37:133">
      <c r="AK371" s="3">
        <v>0.25416666666666698</v>
      </c>
      <c r="AM371" s="224">
        <v>0.25416666666666698</v>
      </c>
      <c r="AO371" s="72"/>
      <c r="AR371" s="3">
        <v>0.31666666666666599</v>
      </c>
      <c r="AT371" s="3">
        <v>0.27500000000000102</v>
      </c>
      <c r="AU371" s="3">
        <v>0.25416666666666698</v>
      </c>
      <c r="AV371" s="72"/>
      <c r="AW371" s="72"/>
      <c r="BH371" s="2"/>
      <c r="BI371" s="250"/>
      <c r="BJ371" s="2"/>
      <c r="BK371" s="250"/>
      <c r="BL371" s="2"/>
      <c r="BM371" s="250"/>
      <c r="BN371" s="2"/>
      <c r="BO371" s="250"/>
      <c r="BP371" s="2"/>
      <c r="BQ371" s="250"/>
      <c r="BR371" s="2"/>
      <c r="BS371" s="250"/>
      <c r="BT371" s="2"/>
      <c r="BU371" s="250"/>
      <c r="BV371" s="2"/>
      <c r="BW371" s="250"/>
      <c r="BX371" s="2"/>
      <c r="BY371" s="250"/>
      <c r="BZ371" s="267"/>
      <c r="CA371" s="238"/>
      <c r="CB371" s="267" t="str">
        <f t="shared" si="104"/>
        <v/>
      </c>
      <c r="CC371" s="238" t="str">
        <f t="shared" si="105"/>
        <v/>
      </c>
      <c r="CD371" s="267"/>
      <c r="CE371" s="238"/>
      <c r="CF371" s="267"/>
      <c r="CG371" s="238"/>
      <c r="CH371" s="2"/>
      <c r="CI371" s="250"/>
      <c r="CJ371" s="267"/>
      <c r="CK371" s="238"/>
      <c r="CL371" s="2"/>
      <c r="CM371" s="250"/>
      <c r="CN371" s="251" t="str">
        <f t="shared" si="106"/>
        <v/>
      </c>
      <c r="CO371" s="252" t="str">
        <f t="shared" si="107"/>
        <v/>
      </c>
      <c r="CP371" s="2"/>
      <c r="CQ371" s="250"/>
      <c r="CR371" s="267"/>
      <c r="CS371" s="238"/>
      <c r="CT371" s="2"/>
      <c r="CU371" s="250"/>
      <c r="CV371" s="2"/>
      <c r="CW371" s="250"/>
      <c r="CX371" s="267"/>
      <c r="CY371" s="238"/>
      <c r="CZ371" s="267"/>
      <c r="DA371" s="238"/>
      <c r="DB371" s="2" t="str">
        <f t="shared" si="122"/>
        <v/>
      </c>
      <c r="DC371" s="250" t="str">
        <f t="shared" si="123"/>
        <v/>
      </c>
      <c r="DD371" s="267"/>
      <c r="DE371" s="238"/>
      <c r="DF371" s="2"/>
      <c r="DG371" s="250"/>
      <c r="DH371" s="2"/>
      <c r="DI371" s="250"/>
      <c r="DJ371" s="348"/>
      <c r="DK371" s="349"/>
      <c r="DL371" s="350"/>
      <c r="DM371" s="351"/>
      <c r="DN371" s="348"/>
      <c r="DO371" s="349"/>
      <c r="DP371" s="251" t="str">
        <f t="shared" si="108"/>
        <v/>
      </c>
      <c r="DQ371" s="252" t="str">
        <f t="shared" si="109"/>
        <v/>
      </c>
      <c r="DR371" s="251" t="str">
        <f t="shared" si="110"/>
        <v/>
      </c>
      <c r="DS371" s="252" t="str">
        <f t="shared" si="111"/>
        <v/>
      </c>
      <c r="DT371" s="251" t="str">
        <f t="shared" si="112"/>
        <v/>
      </c>
      <c r="DU371" s="252" t="str">
        <f t="shared" si="113"/>
        <v/>
      </c>
      <c r="DV371" s="251" t="str">
        <f t="shared" si="114"/>
        <v/>
      </c>
      <c r="DW371" s="252" t="str">
        <f t="shared" si="115"/>
        <v/>
      </c>
      <c r="DX371" s="251" t="str">
        <f t="shared" si="116"/>
        <v/>
      </c>
      <c r="DY371" s="252" t="str">
        <f t="shared" si="117"/>
        <v/>
      </c>
      <c r="DZ371" s="251" t="str">
        <f t="shared" si="118"/>
        <v/>
      </c>
      <c r="EA371" s="252" t="str">
        <f t="shared" si="119"/>
        <v/>
      </c>
      <c r="EB371" s="251" t="str">
        <f t="shared" si="120"/>
        <v/>
      </c>
      <c r="EC371" s="252" t="str">
        <f t="shared" si="121"/>
        <v/>
      </c>
    </row>
    <row r="372" spans="37:133">
      <c r="AK372" s="3">
        <v>0.25486111111111098</v>
      </c>
      <c r="AM372" s="224">
        <v>0.25486111111111098</v>
      </c>
      <c r="AO372" s="72"/>
      <c r="AR372" s="3">
        <v>0.31736111111110998</v>
      </c>
      <c r="AT372" s="3">
        <v>0.27569444444444602</v>
      </c>
      <c r="AU372" s="3">
        <v>0.25486111111111098</v>
      </c>
      <c r="AV372" s="72"/>
      <c r="AW372" s="72"/>
      <c r="BH372" s="2"/>
      <c r="BI372" s="250"/>
      <c r="BJ372" s="2"/>
      <c r="BK372" s="250"/>
      <c r="BL372" s="2"/>
      <c r="BM372" s="250"/>
      <c r="BN372" s="2"/>
      <c r="BO372" s="250"/>
      <c r="BP372" s="2"/>
      <c r="BQ372" s="250"/>
      <c r="BR372" s="2"/>
      <c r="BS372" s="250"/>
      <c r="BT372" s="2"/>
      <c r="BU372" s="250"/>
      <c r="BV372" s="2"/>
      <c r="BW372" s="250"/>
      <c r="BX372" s="2"/>
      <c r="BY372" s="250"/>
      <c r="BZ372" s="267"/>
      <c r="CA372" s="238"/>
      <c r="CB372" s="267" t="str">
        <f t="shared" si="104"/>
        <v/>
      </c>
      <c r="CC372" s="238" t="str">
        <f t="shared" si="105"/>
        <v/>
      </c>
      <c r="CD372" s="267"/>
      <c r="CE372" s="238"/>
      <c r="CF372" s="267"/>
      <c r="CG372" s="238"/>
      <c r="CH372" s="2"/>
      <c r="CI372" s="250"/>
      <c r="CJ372" s="267"/>
      <c r="CK372" s="238"/>
      <c r="CL372" s="2"/>
      <c r="CM372" s="250"/>
      <c r="CN372" s="251" t="str">
        <f t="shared" si="106"/>
        <v/>
      </c>
      <c r="CO372" s="252" t="str">
        <f t="shared" si="107"/>
        <v/>
      </c>
      <c r="CP372" s="2"/>
      <c r="CQ372" s="250"/>
      <c r="CR372" s="267"/>
      <c r="CS372" s="238"/>
      <c r="CT372" s="2"/>
      <c r="CU372" s="250"/>
      <c r="CV372" s="2"/>
      <c r="CW372" s="250"/>
      <c r="CX372" s="267"/>
      <c r="CY372" s="238"/>
      <c r="CZ372" s="267"/>
      <c r="DA372" s="238"/>
      <c r="DB372" s="2" t="str">
        <f t="shared" si="122"/>
        <v/>
      </c>
      <c r="DC372" s="250" t="str">
        <f t="shared" si="123"/>
        <v/>
      </c>
      <c r="DD372" s="267"/>
      <c r="DE372" s="238"/>
      <c r="DF372" s="2"/>
      <c r="DG372" s="250"/>
      <c r="DH372" s="2"/>
      <c r="DI372" s="250"/>
      <c r="DJ372" s="348"/>
      <c r="DK372" s="349"/>
      <c r="DL372" s="350"/>
      <c r="DM372" s="351"/>
      <c r="DN372" s="348"/>
      <c r="DO372" s="349"/>
      <c r="DP372" s="251" t="str">
        <f t="shared" si="108"/>
        <v/>
      </c>
      <c r="DQ372" s="252" t="str">
        <f t="shared" si="109"/>
        <v/>
      </c>
      <c r="DR372" s="251" t="str">
        <f t="shared" si="110"/>
        <v/>
      </c>
      <c r="DS372" s="252" t="str">
        <f t="shared" si="111"/>
        <v/>
      </c>
      <c r="DT372" s="251" t="str">
        <f t="shared" si="112"/>
        <v/>
      </c>
      <c r="DU372" s="252" t="str">
        <f t="shared" si="113"/>
        <v/>
      </c>
      <c r="DV372" s="251" t="str">
        <f t="shared" si="114"/>
        <v/>
      </c>
      <c r="DW372" s="252" t="str">
        <f t="shared" si="115"/>
        <v/>
      </c>
      <c r="DX372" s="251" t="str">
        <f t="shared" si="116"/>
        <v/>
      </c>
      <c r="DY372" s="252" t="str">
        <f t="shared" si="117"/>
        <v/>
      </c>
      <c r="DZ372" s="251" t="str">
        <f t="shared" si="118"/>
        <v/>
      </c>
      <c r="EA372" s="252" t="str">
        <f t="shared" si="119"/>
        <v/>
      </c>
      <c r="EB372" s="251" t="str">
        <f t="shared" si="120"/>
        <v/>
      </c>
      <c r="EC372" s="252" t="str">
        <f t="shared" si="121"/>
        <v/>
      </c>
    </row>
    <row r="373" spans="37:133">
      <c r="AK373" s="3">
        <v>0.25555555555555598</v>
      </c>
      <c r="AM373" s="224">
        <v>0.25555555555555598</v>
      </c>
      <c r="AO373" s="72"/>
      <c r="AR373" s="3">
        <v>0.31805555555555498</v>
      </c>
      <c r="AT373" s="3">
        <v>0.27638888888889002</v>
      </c>
      <c r="AU373" s="3">
        <v>0.25555555555555598</v>
      </c>
      <c r="AV373" s="72"/>
      <c r="AW373" s="72"/>
      <c r="BH373" s="2"/>
      <c r="BI373" s="250"/>
      <c r="BJ373" s="2"/>
      <c r="BK373" s="250"/>
      <c r="BL373" s="2"/>
      <c r="BM373" s="250"/>
      <c r="BN373" s="2"/>
      <c r="BO373" s="250"/>
      <c r="BP373" s="2"/>
      <c r="BQ373" s="250"/>
      <c r="BR373" s="2"/>
      <c r="BS373" s="250"/>
      <c r="BT373" s="2"/>
      <c r="BU373" s="250"/>
      <c r="BV373" s="2"/>
      <c r="BW373" s="250"/>
      <c r="BX373" s="2"/>
      <c r="BY373" s="250"/>
      <c r="BZ373" s="267"/>
      <c r="CA373" s="238"/>
      <c r="CB373" s="267" t="str">
        <f t="shared" si="104"/>
        <v/>
      </c>
      <c r="CC373" s="238" t="str">
        <f t="shared" si="105"/>
        <v/>
      </c>
      <c r="CD373" s="267"/>
      <c r="CE373" s="238"/>
      <c r="CF373" s="267"/>
      <c r="CG373" s="238"/>
      <c r="CH373" s="2"/>
      <c r="CI373" s="250"/>
      <c r="CJ373" s="267"/>
      <c r="CK373" s="238"/>
      <c r="CL373" s="2"/>
      <c r="CM373" s="250"/>
      <c r="CN373" s="251" t="str">
        <f t="shared" si="106"/>
        <v/>
      </c>
      <c r="CO373" s="252" t="str">
        <f t="shared" si="107"/>
        <v/>
      </c>
      <c r="CP373" s="2"/>
      <c r="CQ373" s="250"/>
      <c r="CR373" s="267"/>
      <c r="CS373" s="238"/>
      <c r="CT373" s="2"/>
      <c r="CU373" s="250"/>
      <c r="CV373" s="2"/>
      <c r="CW373" s="250"/>
      <c r="CX373" s="267"/>
      <c r="CY373" s="238"/>
      <c r="CZ373" s="267"/>
      <c r="DA373" s="238"/>
      <c r="DB373" s="2" t="str">
        <f t="shared" si="122"/>
        <v/>
      </c>
      <c r="DC373" s="250" t="str">
        <f t="shared" si="123"/>
        <v/>
      </c>
      <c r="DD373" s="267"/>
      <c r="DE373" s="238"/>
      <c r="DF373" s="2"/>
      <c r="DG373" s="250"/>
      <c r="DH373" s="2"/>
      <c r="DI373" s="250"/>
      <c r="DJ373" s="348"/>
      <c r="DK373" s="349"/>
      <c r="DL373" s="350"/>
      <c r="DM373" s="351"/>
      <c r="DN373" s="348"/>
      <c r="DO373" s="349"/>
      <c r="DP373" s="251" t="str">
        <f t="shared" si="108"/>
        <v/>
      </c>
      <c r="DQ373" s="252" t="str">
        <f t="shared" si="109"/>
        <v/>
      </c>
      <c r="DR373" s="251" t="str">
        <f t="shared" si="110"/>
        <v/>
      </c>
      <c r="DS373" s="252" t="str">
        <f t="shared" si="111"/>
        <v/>
      </c>
      <c r="DT373" s="251" t="str">
        <f t="shared" si="112"/>
        <v/>
      </c>
      <c r="DU373" s="252" t="str">
        <f t="shared" si="113"/>
        <v/>
      </c>
      <c r="DV373" s="251" t="str">
        <f t="shared" si="114"/>
        <v/>
      </c>
      <c r="DW373" s="252" t="str">
        <f t="shared" si="115"/>
        <v/>
      </c>
      <c r="DX373" s="251" t="str">
        <f t="shared" si="116"/>
        <v/>
      </c>
      <c r="DY373" s="252" t="str">
        <f t="shared" si="117"/>
        <v/>
      </c>
      <c r="DZ373" s="251" t="str">
        <f t="shared" si="118"/>
        <v/>
      </c>
      <c r="EA373" s="252" t="str">
        <f t="shared" si="119"/>
        <v/>
      </c>
      <c r="EB373" s="251" t="str">
        <f t="shared" si="120"/>
        <v/>
      </c>
      <c r="EC373" s="252" t="str">
        <f t="shared" si="121"/>
        <v/>
      </c>
    </row>
    <row r="374" spans="37:133">
      <c r="AK374" s="3">
        <v>0.25624999999999998</v>
      </c>
      <c r="AM374" s="224">
        <v>0.25624999999999998</v>
      </c>
      <c r="AO374" s="72"/>
      <c r="AR374" s="3">
        <v>0.31874999999999898</v>
      </c>
      <c r="AT374" s="3">
        <v>0.27708333333333501</v>
      </c>
      <c r="AU374" s="3">
        <v>0.25624999999999998</v>
      </c>
      <c r="AV374" s="72"/>
      <c r="AW374" s="72"/>
      <c r="BH374" s="2"/>
      <c r="BI374" s="250"/>
      <c r="BJ374" s="2"/>
      <c r="BK374" s="250"/>
      <c r="BL374" s="2"/>
      <c r="BM374" s="250"/>
      <c r="BN374" s="2"/>
      <c r="BO374" s="250"/>
      <c r="BP374" s="2"/>
      <c r="BQ374" s="250"/>
      <c r="BR374" s="2"/>
      <c r="BS374" s="250"/>
      <c r="BT374" s="2"/>
      <c r="BU374" s="250"/>
      <c r="BV374" s="2"/>
      <c r="BW374" s="250"/>
      <c r="BX374" s="2"/>
      <c r="BY374" s="250"/>
      <c r="BZ374" s="267"/>
      <c r="CA374" s="238"/>
      <c r="CB374" s="267" t="str">
        <f t="shared" si="104"/>
        <v/>
      </c>
      <c r="CC374" s="238" t="str">
        <f t="shared" si="105"/>
        <v/>
      </c>
      <c r="CD374" s="267"/>
      <c r="CE374" s="238"/>
      <c r="CF374" s="267"/>
      <c r="CG374" s="238"/>
      <c r="CH374" s="2"/>
      <c r="CI374" s="250"/>
      <c r="CJ374" s="267"/>
      <c r="CK374" s="238"/>
      <c r="CL374" s="2"/>
      <c r="CM374" s="250"/>
      <c r="CN374" s="251" t="str">
        <f t="shared" si="106"/>
        <v/>
      </c>
      <c r="CO374" s="252" t="str">
        <f t="shared" si="107"/>
        <v/>
      </c>
      <c r="CP374" s="2"/>
      <c r="CQ374" s="250"/>
      <c r="CR374" s="267"/>
      <c r="CS374" s="238"/>
      <c r="CT374" s="2"/>
      <c r="CU374" s="250"/>
      <c r="CV374" s="2"/>
      <c r="CW374" s="250"/>
      <c r="CX374" s="267"/>
      <c r="CY374" s="238"/>
      <c r="CZ374" s="267"/>
      <c r="DA374" s="238"/>
      <c r="DB374" s="2" t="str">
        <f t="shared" si="122"/>
        <v/>
      </c>
      <c r="DC374" s="250" t="str">
        <f t="shared" si="123"/>
        <v/>
      </c>
      <c r="DD374" s="267"/>
      <c r="DE374" s="238"/>
      <c r="DF374" s="2"/>
      <c r="DG374" s="250"/>
      <c r="DH374" s="2"/>
      <c r="DI374" s="250"/>
      <c r="DJ374" s="348"/>
      <c r="DK374" s="349"/>
      <c r="DL374" s="350"/>
      <c r="DM374" s="351"/>
      <c r="DN374" s="348"/>
      <c r="DO374" s="349"/>
      <c r="DP374" s="251" t="str">
        <f t="shared" si="108"/>
        <v/>
      </c>
      <c r="DQ374" s="252" t="str">
        <f t="shared" si="109"/>
        <v/>
      </c>
      <c r="DR374" s="251" t="str">
        <f t="shared" si="110"/>
        <v/>
      </c>
      <c r="DS374" s="252" t="str">
        <f t="shared" si="111"/>
        <v/>
      </c>
      <c r="DT374" s="251" t="str">
        <f t="shared" si="112"/>
        <v/>
      </c>
      <c r="DU374" s="252" t="str">
        <f t="shared" si="113"/>
        <v/>
      </c>
      <c r="DV374" s="251" t="str">
        <f t="shared" si="114"/>
        <v/>
      </c>
      <c r="DW374" s="252" t="str">
        <f t="shared" si="115"/>
        <v/>
      </c>
      <c r="DX374" s="251" t="str">
        <f t="shared" si="116"/>
        <v/>
      </c>
      <c r="DY374" s="252" t="str">
        <f t="shared" si="117"/>
        <v/>
      </c>
      <c r="DZ374" s="251" t="str">
        <f t="shared" si="118"/>
        <v/>
      </c>
      <c r="EA374" s="252" t="str">
        <f t="shared" si="119"/>
        <v/>
      </c>
      <c r="EB374" s="251" t="str">
        <f t="shared" si="120"/>
        <v/>
      </c>
      <c r="EC374" s="252" t="str">
        <f t="shared" si="121"/>
        <v/>
      </c>
    </row>
    <row r="375" spans="37:133">
      <c r="AK375" s="3">
        <v>0.25694444444444398</v>
      </c>
      <c r="AM375" s="224">
        <v>0.25694444444444398</v>
      </c>
      <c r="AO375" s="72"/>
      <c r="AR375" s="3">
        <v>0.31944444444444398</v>
      </c>
      <c r="AT375" s="3">
        <v>0.27777777777777901</v>
      </c>
      <c r="AU375" s="3">
        <v>0.25694444444444398</v>
      </c>
      <c r="AV375" s="72"/>
      <c r="AW375" s="72"/>
      <c r="BH375" s="2"/>
      <c r="BI375" s="250"/>
      <c r="BJ375" s="2"/>
      <c r="BK375" s="250"/>
      <c r="BL375" s="2"/>
      <c r="BM375" s="250"/>
      <c r="BN375" s="2"/>
      <c r="BO375" s="250"/>
      <c r="BP375" s="2"/>
      <c r="BQ375" s="250"/>
      <c r="BR375" s="2"/>
      <c r="BS375" s="250"/>
      <c r="BT375" s="2"/>
      <c r="BU375" s="250"/>
      <c r="BV375" s="2"/>
      <c r="BW375" s="250"/>
      <c r="BX375" s="2"/>
      <c r="BY375" s="250"/>
      <c r="BZ375" s="267"/>
      <c r="CA375" s="238"/>
      <c r="CB375" s="267" t="str">
        <f t="shared" si="104"/>
        <v/>
      </c>
      <c r="CC375" s="238" t="str">
        <f t="shared" si="105"/>
        <v/>
      </c>
      <c r="CD375" s="267"/>
      <c r="CE375" s="238"/>
      <c r="CF375" s="267"/>
      <c r="CG375" s="238"/>
      <c r="CH375" s="2"/>
      <c r="CI375" s="250"/>
      <c r="CJ375" s="267"/>
      <c r="CK375" s="238"/>
      <c r="CL375" s="2"/>
      <c r="CM375" s="250"/>
      <c r="CN375" s="251" t="str">
        <f t="shared" si="106"/>
        <v/>
      </c>
      <c r="CO375" s="252" t="str">
        <f t="shared" si="107"/>
        <v/>
      </c>
      <c r="CP375" s="2"/>
      <c r="CQ375" s="250"/>
      <c r="CR375" s="267"/>
      <c r="CS375" s="238"/>
      <c r="CT375" s="2"/>
      <c r="CU375" s="250"/>
      <c r="CV375" s="2"/>
      <c r="CW375" s="250"/>
      <c r="CX375" s="267"/>
      <c r="CY375" s="238"/>
      <c r="CZ375" s="267"/>
      <c r="DA375" s="238"/>
      <c r="DB375" s="2" t="str">
        <f t="shared" si="122"/>
        <v/>
      </c>
      <c r="DC375" s="250" t="str">
        <f t="shared" si="123"/>
        <v/>
      </c>
      <c r="DD375" s="267"/>
      <c r="DE375" s="238"/>
      <c r="DF375" s="2"/>
      <c r="DG375" s="250"/>
      <c r="DH375" s="2"/>
      <c r="DI375" s="250"/>
      <c r="DJ375" s="348"/>
      <c r="DK375" s="349"/>
      <c r="DL375" s="350"/>
      <c r="DM375" s="351"/>
      <c r="DN375" s="348"/>
      <c r="DO375" s="349"/>
      <c r="DP375" s="251" t="str">
        <f t="shared" si="108"/>
        <v/>
      </c>
      <c r="DQ375" s="252" t="str">
        <f t="shared" si="109"/>
        <v/>
      </c>
      <c r="DR375" s="251" t="str">
        <f t="shared" si="110"/>
        <v/>
      </c>
      <c r="DS375" s="252" t="str">
        <f t="shared" si="111"/>
        <v/>
      </c>
      <c r="DT375" s="251" t="str">
        <f t="shared" si="112"/>
        <v/>
      </c>
      <c r="DU375" s="252" t="str">
        <f t="shared" si="113"/>
        <v/>
      </c>
      <c r="DV375" s="251" t="str">
        <f t="shared" si="114"/>
        <v/>
      </c>
      <c r="DW375" s="252" t="str">
        <f t="shared" si="115"/>
        <v/>
      </c>
      <c r="DX375" s="251" t="str">
        <f t="shared" si="116"/>
        <v/>
      </c>
      <c r="DY375" s="252" t="str">
        <f t="shared" si="117"/>
        <v/>
      </c>
      <c r="DZ375" s="251" t="str">
        <f t="shared" si="118"/>
        <v/>
      </c>
      <c r="EA375" s="252" t="str">
        <f t="shared" si="119"/>
        <v/>
      </c>
      <c r="EB375" s="251" t="str">
        <f t="shared" si="120"/>
        <v/>
      </c>
      <c r="EC375" s="252" t="str">
        <f t="shared" si="121"/>
        <v/>
      </c>
    </row>
    <row r="376" spans="37:133">
      <c r="AK376" s="3">
        <v>0.25763888888888897</v>
      </c>
      <c r="AM376" s="224">
        <v>0.25763888888888897</v>
      </c>
      <c r="AO376" s="72"/>
      <c r="AR376" s="3">
        <v>0.32013888888888797</v>
      </c>
      <c r="AT376" s="3">
        <v>0.27847222222222401</v>
      </c>
      <c r="AU376" s="3">
        <v>0.25763888888888897</v>
      </c>
      <c r="AV376" s="72"/>
      <c r="AW376" s="72"/>
      <c r="BH376" s="2"/>
      <c r="BI376" s="250"/>
      <c r="BJ376" s="2"/>
      <c r="BK376" s="250"/>
      <c r="BL376" s="2"/>
      <c r="BM376" s="250"/>
      <c r="BN376" s="2"/>
      <c r="BO376" s="250"/>
      <c r="BP376" s="2"/>
      <c r="BQ376" s="250"/>
      <c r="BR376" s="2"/>
      <c r="BS376" s="250"/>
      <c r="BT376" s="2"/>
      <c r="BU376" s="250"/>
      <c r="BV376" s="2"/>
      <c r="BW376" s="250"/>
      <c r="BX376" s="2"/>
      <c r="BY376" s="250"/>
      <c r="BZ376" s="267"/>
      <c r="CA376" s="238"/>
      <c r="CB376" s="267" t="str">
        <f t="shared" si="104"/>
        <v/>
      </c>
      <c r="CC376" s="238" t="str">
        <f t="shared" si="105"/>
        <v/>
      </c>
      <c r="CD376" s="267"/>
      <c r="CE376" s="238"/>
      <c r="CF376" s="267"/>
      <c r="CG376" s="238"/>
      <c r="CH376" s="2"/>
      <c r="CI376" s="250"/>
      <c r="CJ376" s="267"/>
      <c r="CK376" s="238"/>
      <c r="CL376" s="2"/>
      <c r="CM376" s="250"/>
      <c r="CN376" s="251" t="str">
        <f t="shared" si="106"/>
        <v/>
      </c>
      <c r="CO376" s="252" t="str">
        <f t="shared" si="107"/>
        <v/>
      </c>
      <c r="CP376" s="2"/>
      <c r="CQ376" s="250"/>
      <c r="CR376" s="267"/>
      <c r="CS376" s="238"/>
      <c r="CT376" s="2"/>
      <c r="CU376" s="250"/>
      <c r="CV376" s="2"/>
      <c r="CW376" s="250"/>
      <c r="CX376" s="267"/>
      <c r="CY376" s="238"/>
      <c r="CZ376" s="267"/>
      <c r="DA376" s="238"/>
      <c r="DB376" s="2" t="str">
        <f t="shared" si="122"/>
        <v/>
      </c>
      <c r="DC376" s="250" t="str">
        <f t="shared" si="123"/>
        <v/>
      </c>
      <c r="DD376" s="267"/>
      <c r="DE376" s="238"/>
      <c r="DF376" s="2"/>
      <c r="DG376" s="250"/>
      <c r="DH376" s="2"/>
      <c r="DI376" s="250"/>
      <c r="DJ376" s="348"/>
      <c r="DK376" s="349"/>
      <c r="DL376" s="350"/>
      <c r="DM376" s="351"/>
      <c r="DN376" s="348"/>
      <c r="DO376" s="349"/>
      <c r="DP376" s="251" t="str">
        <f t="shared" si="108"/>
        <v/>
      </c>
      <c r="DQ376" s="252" t="str">
        <f t="shared" si="109"/>
        <v/>
      </c>
      <c r="DR376" s="251" t="str">
        <f t="shared" si="110"/>
        <v/>
      </c>
      <c r="DS376" s="252" t="str">
        <f t="shared" si="111"/>
        <v/>
      </c>
      <c r="DT376" s="251" t="str">
        <f t="shared" si="112"/>
        <v/>
      </c>
      <c r="DU376" s="252" t="str">
        <f t="shared" si="113"/>
        <v/>
      </c>
      <c r="DV376" s="251" t="str">
        <f t="shared" si="114"/>
        <v/>
      </c>
      <c r="DW376" s="252" t="str">
        <f t="shared" si="115"/>
        <v/>
      </c>
      <c r="DX376" s="251" t="str">
        <f t="shared" si="116"/>
        <v/>
      </c>
      <c r="DY376" s="252" t="str">
        <f t="shared" si="117"/>
        <v/>
      </c>
      <c r="DZ376" s="251" t="str">
        <f t="shared" si="118"/>
        <v/>
      </c>
      <c r="EA376" s="252" t="str">
        <f t="shared" si="119"/>
        <v/>
      </c>
      <c r="EB376" s="251" t="str">
        <f t="shared" si="120"/>
        <v/>
      </c>
      <c r="EC376" s="252" t="str">
        <f t="shared" si="121"/>
        <v/>
      </c>
    </row>
    <row r="377" spans="37:133">
      <c r="AK377" s="3">
        <v>0.25833333333333303</v>
      </c>
      <c r="AM377" s="224">
        <v>0.25833333333333303</v>
      </c>
      <c r="AO377" s="72"/>
      <c r="AR377" s="3">
        <v>0.32083333333333203</v>
      </c>
      <c r="AT377" s="3">
        <v>0.27916666666666801</v>
      </c>
      <c r="AU377" s="3">
        <v>0.25833333333333303</v>
      </c>
      <c r="AV377" s="72"/>
      <c r="AW377" s="72"/>
      <c r="BH377" s="2"/>
      <c r="BI377" s="250"/>
      <c r="BJ377" s="2"/>
      <c r="BK377" s="250"/>
      <c r="BL377" s="2"/>
      <c r="BM377" s="250"/>
      <c r="BN377" s="2"/>
      <c r="BO377" s="250"/>
      <c r="BP377" s="2"/>
      <c r="BQ377" s="250"/>
      <c r="BR377" s="2"/>
      <c r="BS377" s="250"/>
      <c r="BT377" s="2"/>
      <c r="BU377" s="250"/>
      <c r="BV377" s="2"/>
      <c r="BW377" s="250"/>
      <c r="BX377" s="2"/>
      <c r="BY377" s="250"/>
      <c r="BZ377" s="267"/>
      <c r="CA377" s="238"/>
      <c r="CB377" s="267" t="str">
        <f t="shared" si="104"/>
        <v/>
      </c>
      <c r="CC377" s="238" t="str">
        <f t="shared" si="105"/>
        <v/>
      </c>
      <c r="CD377" s="267"/>
      <c r="CE377" s="238"/>
      <c r="CF377" s="267"/>
      <c r="CG377" s="238"/>
      <c r="CH377" s="2"/>
      <c r="CI377" s="250"/>
      <c r="CJ377" s="267"/>
      <c r="CK377" s="238"/>
      <c r="CL377" s="2"/>
      <c r="CM377" s="250"/>
      <c r="CN377" s="251" t="str">
        <f t="shared" si="106"/>
        <v/>
      </c>
      <c r="CO377" s="252" t="str">
        <f t="shared" si="107"/>
        <v/>
      </c>
      <c r="CP377" s="2"/>
      <c r="CQ377" s="250"/>
      <c r="CR377" s="267"/>
      <c r="CS377" s="238"/>
      <c r="CT377" s="2"/>
      <c r="CU377" s="250"/>
      <c r="CV377" s="2"/>
      <c r="CW377" s="250"/>
      <c r="CX377" s="267"/>
      <c r="CY377" s="238"/>
      <c r="CZ377" s="267"/>
      <c r="DA377" s="238"/>
      <c r="DB377" s="2" t="str">
        <f t="shared" si="122"/>
        <v/>
      </c>
      <c r="DC377" s="250" t="str">
        <f t="shared" si="123"/>
        <v/>
      </c>
      <c r="DD377" s="267"/>
      <c r="DE377" s="238"/>
      <c r="DF377" s="2"/>
      <c r="DG377" s="250"/>
      <c r="DH377" s="2"/>
      <c r="DI377" s="250"/>
      <c r="DJ377" s="348"/>
      <c r="DK377" s="349"/>
      <c r="DL377" s="350"/>
      <c r="DM377" s="351"/>
      <c r="DN377" s="348"/>
      <c r="DO377" s="349"/>
      <c r="DP377" s="251" t="str">
        <f t="shared" si="108"/>
        <v/>
      </c>
      <c r="DQ377" s="252" t="str">
        <f t="shared" si="109"/>
        <v/>
      </c>
      <c r="DR377" s="251" t="str">
        <f t="shared" si="110"/>
        <v/>
      </c>
      <c r="DS377" s="252" t="str">
        <f t="shared" si="111"/>
        <v/>
      </c>
      <c r="DT377" s="251" t="str">
        <f t="shared" si="112"/>
        <v/>
      </c>
      <c r="DU377" s="252" t="str">
        <f t="shared" si="113"/>
        <v/>
      </c>
      <c r="DV377" s="251" t="str">
        <f t="shared" si="114"/>
        <v/>
      </c>
      <c r="DW377" s="252" t="str">
        <f t="shared" si="115"/>
        <v/>
      </c>
      <c r="DX377" s="251" t="str">
        <f t="shared" si="116"/>
        <v/>
      </c>
      <c r="DY377" s="252" t="str">
        <f t="shared" si="117"/>
        <v/>
      </c>
      <c r="DZ377" s="251" t="str">
        <f t="shared" si="118"/>
        <v/>
      </c>
      <c r="EA377" s="252" t="str">
        <f t="shared" si="119"/>
        <v/>
      </c>
      <c r="EB377" s="251" t="str">
        <f t="shared" si="120"/>
        <v/>
      </c>
      <c r="EC377" s="252" t="str">
        <f t="shared" si="121"/>
        <v/>
      </c>
    </row>
    <row r="378" spans="37:133">
      <c r="AK378" s="3">
        <v>0.25902777777777802</v>
      </c>
      <c r="AM378" s="224">
        <v>0.25902777777777802</v>
      </c>
      <c r="AO378" s="72"/>
      <c r="AR378" s="3">
        <v>0.32152777777777702</v>
      </c>
      <c r="AT378" s="3">
        <v>0.279861111111112</v>
      </c>
      <c r="AU378" s="3">
        <v>0.25902777777777802</v>
      </c>
      <c r="AV378" s="72"/>
      <c r="AW378" s="72"/>
      <c r="BH378" s="2"/>
      <c r="BI378" s="250"/>
      <c r="BJ378" s="2"/>
      <c r="BK378" s="250"/>
      <c r="BL378" s="2"/>
      <c r="BM378" s="250"/>
      <c r="BN378" s="2"/>
      <c r="BO378" s="250"/>
      <c r="BP378" s="2"/>
      <c r="BQ378" s="250"/>
      <c r="BR378" s="2"/>
      <c r="BS378" s="250"/>
      <c r="BT378" s="2"/>
      <c r="BU378" s="250"/>
      <c r="BV378" s="2"/>
      <c r="BW378" s="250"/>
      <c r="BX378" s="2"/>
      <c r="BY378" s="250"/>
      <c r="BZ378" s="267"/>
      <c r="CA378" s="238"/>
      <c r="CB378" s="267" t="str">
        <f t="shared" si="104"/>
        <v/>
      </c>
      <c r="CC378" s="238" t="str">
        <f t="shared" si="105"/>
        <v/>
      </c>
      <c r="CD378" s="267"/>
      <c r="CE378" s="238"/>
      <c r="CF378" s="267"/>
      <c r="CG378" s="238"/>
      <c r="CH378" s="2"/>
      <c r="CI378" s="250"/>
      <c r="CJ378" s="267"/>
      <c r="CK378" s="238"/>
      <c r="CL378" s="2"/>
      <c r="CM378" s="250"/>
      <c r="CN378" s="251" t="str">
        <f t="shared" si="106"/>
        <v/>
      </c>
      <c r="CO378" s="252" t="str">
        <f t="shared" si="107"/>
        <v/>
      </c>
      <c r="CP378" s="2"/>
      <c r="CQ378" s="250"/>
      <c r="CR378" s="267"/>
      <c r="CS378" s="238"/>
      <c r="CT378" s="2"/>
      <c r="CU378" s="250"/>
      <c r="CV378" s="2"/>
      <c r="CW378" s="250"/>
      <c r="CX378" s="267"/>
      <c r="CY378" s="238"/>
      <c r="CZ378" s="267"/>
      <c r="DA378" s="238"/>
      <c r="DB378" s="2" t="str">
        <f t="shared" si="122"/>
        <v/>
      </c>
      <c r="DC378" s="250" t="str">
        <f t="shared" si="123"/>
        <v/>
      </c>
      <c r="DD378" s="267"/>
      <c r="DE378" s="238"/>
      <c r="DF378" s="2"/>
      <c r="DG378" s="250"/>
      <c r="DH378" s="2"/>
      <c r="DI378" s="250"/>
      <c r="DJ378" s="348"/>
      <c r="DK378" s="349"/>
      <c r="DL378" s="350"/>
      <c r="DM378" s="351"/>
      <c r="DN378" s="348"/>
      <c r="DO378" s="349"/>
      <c r="DP378" s="251" t="str">
        <f t="shared" si="108"/>
        <v/>
      </c>
      <c r="DQ378" s="252" t="str">
        <f t="shared" si="109"/>
        <v/>
      </c>
      <c r="DR378" s="251" t="str">
        <f t="shared" si="110"/>
        <v/>
      </c>
      <c r="DS378" s="252" t="str">
        <f t="shared" si="111"/>
        <v/>
      </c>
      <c r="DT378" s="251" t="str">
        <f t="shared" si="112"/>
        <v/>
      </c>
      <c r="DU378" s="252" t="str">
        <f t="shared" si="113"/>
        <v/>
      </c>
      <c r="DV378" s="251" t="str">
        <f t="shared" si="114"/>
        <v/>
      </c>
      <c r="DW378" s="252" t="str">
        <f t="shared" si="115"/>
        <v/>
      </c>
      <c r="DX378" s="251" t="str">
        <f t="shared" si="116"/>
        <v/>
      </c>
      <c r="DY378" s="252" t="str">
        <f t="shared" si="117"/>
        <v/>
      </c>
      <c r="DZ378" s="251" t="str">
        <f t="shared" si="118"/>
        <v/>
      </c>
      <c r="EA378" s="252" t="str">
        <f t="shared" si="119"/>
        <v/>
      </c>
      <c r="EB378" s="251" t="str">
        <f t="shared" si="120"/>
        <v/>
      </c>
      <c r="EC378" s="252" t="str">
        <f t="shared" si="121"/>
        <v/>
      </c>
    </row>
    <row r="379" spans="37:133">
      <c r="AK379" s="3">
        <v>0.25972222222222202</v>
      </c>
      <c r="AM379" s="224">
        <v>0.25972222222222202</v>
      </c>
      <c r="AO379" s="72"/>
      <c r="AR379" s="3">
        <v>0.32222222222222102</v>
      </c>
      <c r="AT379" s="3">
        <v>0.280555555555557</v>
      </c>
      <c r="AU379" s="3">
        <v>0.25972222222222202</v>
      </c>
      <c r="AV379" s="72"/>
      <c r="AW379" s="72"/>
      <c r="BH379" s="2"/>
      <c r="BI379" s="250"/>
      <c r="BJ379" s="2"/>
      <c r="BK379" s="250"/>
      <c r="BL379" s="2"/>
      <c r="BM379" s="250"/>
      <c r="BN379" s="2"/>
      <c r="BO379" s="250"/>
      <c r="BP379" s="2"/>
      <c r="BQ379" s="250"/>
      <c r="BR379" s="2"/>
      <c r="BS379" s="250"/>
      <c r="BT379" s="2"/>
      <c r="BU379" s="250"/>
      <c r="BV379" s="2"/>
      <c r="BW379" s="250"/>
      <c r="BX379" s="2"/>
      <c r="BY379" s="250"/>
      <c r="BZ379" s="267"/>
      <c r="CA379" s="238"/>
      <c r="CB379" s="267" t="str">
        <f t="shared" si="104"/>
        <v/>
      </c>
      <c r="CC379" s="238" t="str">
        <f t="shared" si="105"/>
        <v/>
      </c>
      <c r="CD379" s="267"/>
      <c r="CE379" s="238"/>
      <c r="CF379" s="267"/>
      <c r="CG379" s="238"/>
      <c r="CH379" s="2"/>
      <c r="CI379" s="250"/>
      <c r="CJ379" s="267"/>
      <c r="CK379" s="238"/>
      <c r="CL379" s="2"/>
      <c r="CM379" s="250"/>
      <c r="CN379" s="251" t="str">
        <f t="shared" si="106"/>
        <v/>
      </c>
      <c r="CO379" s="252" t="str">
        <f t="shared" si="107"/>
        <v/>
      </c>
      <c r="CP379" s="2"/>
      <c r="CQ379" s="250"/>
      <c r="CR379" s="267"/>
      <c r="CS379" s="238"/>
      <c r="CT379" s="2"/>
      <c r="CU379" s="250"/>
      <c r="CV379" s="2"/>
      <c r="CW379" s="250"/>
      <c r="CX379" s="267"/>
      <c r="CY379" s="238"/>
      <c r="CZ379" s="267"/>
      <c r="DA379" s="238"/>
      <c r="DB379" s="2" t="str">
        <f t="shared" si="122"/>
        <v/>
      </c>
      <c r="DC379" s="250" t="str">
        <f t="shared" si="123"/>
        <v/>
      </c>
      <c r="DD379" s="267"/>
      <c r="DE379" s="238"/>
      <c r="DF379" s="2"/>
      <c r="DG379" s="250"/>
      <c r="DH379" s="2"/>
      <c r="DI379" s="250"/>
      <c r="DJ379" s="348"/>
      <c r="DK379" s="349"/>
      <c r="DL379" s="350"/>
      <c r="DM379" s="351"/>
      <c r="DN379" s="348"/>
      <c r="DO379" s="349"/>
      <c r="DP379" s="251" t="str">
        <f t="shared" si="108"/>
        <v/>
      </c>
      <c r="DQ379" s="252" t="str">
        <f t="shared" si="109"/>
        <v/>
      </c>
      <c r="DR379" s="251" t="str">
        <f t="shared" si="110"/>
        <v/>
      </c>
      <c r="DS379" s="252" t="str">
        <f t="shared" si="111"/>
        <v/>
      </c>
      <c r="DT379" s="251" t="str">
        <f t="shared" si="112"/>
        <v/>
      </c>
      <c r="DU379" s="252" t="str">
        <f t="shared" si="113"/>
        <v/>
      </c>
      <c r="DV379" s="251" t="str">
        <f t="shared" si="114"/>
        <v/>
      </c>
      <c r="DW379" s="252" t="str">
        <f t="shared" si="115"/>
        <v/>
      </c>
      <c r="DX379" s="251" t="str">
        <f t="shared" si="116"/>
        <v/>
      </c>
      <c r="DY379" s="252" t="str">
        <f t="shared" si="117"/>
        <v/>
      </c>
      <c r="DZ379" s="251" t="str">
        <f t="shared" si="118"/>
        <v/>
      </c>
      <c r="EA379" s="252" t="str">
        <f t="shared" si="119"/>
        <v/>
      </c>
      <c r="EB379" s="251" t="str">
        <f t="shared" si="120"/>
        <v/>
      </c>
      <c r="EC379" s="252" t="str">
        <f t="shared" si="121"/>
        <v/>
      </c>
    </row>
    <row r="380" spans="37:133">
      <c r="AK380" s="3">
        <v>0.26041666666666702</v>
      </c>
      <c r="AM380" s="224">
        <v>0.26041666666666702</v>
      </c>
      <c r="AO380" s="72"/>
      <c r="AR380" s="3">
        <v>0.32291666666666602</v>
      </c>
      <c r="AT380" s="3">
        <v>0.281250000000001</v>
      </c>
      <c r="AU380" s="3">
        <v>0.26041666666666702</v>
      </c>
      <c r="AV380" s="72"/>
      <c r="AW380" s="72"/>
      <c r="BH380" s="2"/>
      <c r="BI380" s="250"/>
      <c r="BJ380" s="2"/>
      <c r="BK380" s="250"/>
      <c r="BL380" s="2"/>
      <c r="BM380" s="250"/>
      <c r="BN380" s="2"/>
      <c r="BO380" s="250"/>
      <c r="BP380" s="2"/>
      <c r="BQ380" s="250"/>
      <c r="BR380" s="2"/>
      <c r="BS380" s="250"/>
      <c r="BT380" s="2"/>
      <c r="BU380" s="250"/>
      <c r="BV380" s="2"/>
      <c r="BW380" s="250"/>
      <c r="BX380" s="2"/>
      <c r="BY380" s="250"/>
      <c r="BZ380" s="267"/>
      <c r="CA380" s="238"/>
      <c r="CB380" s="267" t="str">
        <f t="shared" si="104"/>
        <v/>
      </c>
      <c r="CC380" s="238" t="str">
        <f t="shared" si="105"/>
        <v/>
      </c>
      <c r="CD380" s="267"/>
      <c r="CE380" s="238"/>
      <c r="CF380" s="267"/>
      <c r="CG380" s="238"/>
      <c r="CH380" s="2"/>
      <c r="CI380" s="250"/>
      <c r="CJ380" s="267"/>
      <c r="CK380" s="238"/>
      <c r="CL380" s="2"/>
      <c r="CM380" s="250"/>
      <c r="CN380" s="251" t="str">
        <f t="shared" si="106"/>
        <v/>
      </c>
      <c r="CO380" s="252" t="str">
        <f t="shared" si="107"/>
        <v/>
      </c>
      <c r="CP380" s="2"/>
      <c r="CQ380" s="250"/>
      <c r="CR380" s="267"/>
      <c r="CS380" s="238"/>
      <c r="CT380" s="2"/>
      <c r="CU380" s="250"/>
      <c r="CV380" s="2"/>
      <c r="CW380" s="250"/>
      <c r="CX380" s="267"/>
      <c r="CY380" s="238"/>
      <c r="CZ380" s="267"/>
      <c r="DA380" s="238"/>
      <c r="DB380" s="2" t="str">
        <f t="shared" si="122"/>
        <v/>
      </c>
      <c r="DC380" s="250" t="str">
        <f t="shared" si="123"/>
        <v/>
      </c>
      <c r="DD380" s="267"/>
      <c r="DE380" s="238"/>
      <c r="DF380" s="2"/>
      <c r="DG380" s="250"/>
      <c r="DH380" s="2"/>
      <c r="DI380" s="250"/>
      <c r="DJ380" s="348"/>
      <c r="DK380" s="349"/>
      <c r="DL380" s="350"/>
      <c r="DM380" s="351"/>
      <c r="DN380" s="348"/>
      <c r="DO380" s="349"/>
      <c r="DP380" s="251" t="str">
        <f t="shared" si="108"/>
        <v/>
      </c>
      <c r="DQ380" s="252" t="str">
        <f t="shared" si="109"/>
        <v/>
      </c>
      <c r="DR380" s="251" t="str">
        <f t="shared" si="110"/>
        <v/>
      </c>
      <c r="DS380" s="252" t="str">
        <f t="shared" si="111"/>
        <v/>
      </c>
      <c r="DT380" s="251" t="str">
        <f t="shared" si="112"/>
        <v/>
      </c>
      <c r="DU380" s="252" t="str">
        <f t="shared" si="113"/>
        <v/>
      </c>
      <c r="DV380" s="251" t="str">
        <f t="shared" si="114"/>
        <v/>
      </c>
      <c r="DW380" s="252" t="str">
        <f t="shared" si="115"/>
        <v/>
      </c>
      <c r="DX380" s="251" t="str">
        <f t="shared" si="116"/>
        <v/>
      </c>
      <c r="DY380" s="252" t="str">
        <f t="shared" si="117"/>
        <v/>
      </c>
      <c r="DZ380" s="251" t="str">
        <f t="shared" si="118"/>
        <v/>
      </c>
      <c r="EA380" s="252" t="str">
        <f t="shared" si="119"/>
        <v/>
      </c>
      <c r="EB380" s="251" t="str">
        <f t="shared" si="120"/>
        <v/>
      </c>
      <c r="EC380" s="252" t="str">
        <f t="shared" si="121"/>
        <v/>
      </c>
    </row>
    <row r="381" spans="37:133">
      <c r="AK381" s="3">
        <v>0.26111111111111102</v>
      </c>
      <c r="AM381" s="224">
        <v>0.26111111111111102</v>
      </c>
      <c r="AO381" s="72"/>
      <c r="AR381" s="3">
        <v>0.32361111111111002</v>
      </c>
      <c r="AT381" s="3">
        <v>0.281944444444446</v>
      </c>
      <c r="AU381" s="3">
        <v>0.26111111111111102</v>
      </c>
      <c r="AV381" s="72"/>
      <c r="AW381" s="72"/>
      <c r="BH381" s="2"/>
      <c r="BI381" s="250"/>
      <c r="BJ381" s="2"/>
      <c r="BK381" s="250"/>
      <c r="BL381" s="2"/>
      <c r="BM381" s="250"/>
      <c r="BN381" s="2"/>
      <c r="BO381" s="250"/>
      <c r="BP381" s="2"/>
      <c r="BQ381" s="250"/>
      <c r="BR381" s="2"/>
      <c r="BS381" s="250"/>
      <c r="BT381" s="2"/>
      <c r="BU381" s="250"/>
      <c r="BV381" s="2"/>
      <c r="BW381" s="250"/>
      <c r="BX381" s="2"/>
      <c r="BY381" s="250"/>
      <c r="BZ381" s="267"/>
      <c r="CA381" s="238"/>
      <c r="CB381" s="267" t="str">
        <f t="shared" si="104"/>
        <v/>
      </c>
      <c r="CC381" s="238" t="str">
        <f t="shared" si="105"/>
        <v/>
      </c>
      <c r="CD381" s="267"/>
      <c r="CE381" s="238"/>
      <c r="CF381" s="267"/>
      <c r="CG381" s="238"/>
      <c r="CH381" s="2"/>
      <c r="CI381" s="250"/>
      <c r="CJ381" s="267"/>
      <c r="CK381" s="238"/>
      <c r="CL381" s="2"/>
      <c r="CM381" s="250"/>
      <c r="CN381" s="251" t="str">
        <f t="shared" si="106"/>
        <v/>
      </c>
      <c r="CO381" s="252" t="str">
        <f t="shared" si="107"/>
        <v/>
      </c>
      <c r="CP381" s="2"/>
      <c r="CQ381" s="250"/>
      <c r="CR381" s="267"/>
      <c r="CS381" s="238"/>
      <c r="CT381" s="2"/>
      <c r="CU381" s="250"/>
      <c r="CV381" s="2"/>
      <c r="CW381" s="250"/>
      <c r="CX381" s="267"/>
      <c r="CY381" s="238"/>
      <c r="CZ381" s="267"/>
      <c r="DA381" s="238"/>
      <c r="DB381" s="2" t="str">
        <f t="shared" si="122"/>
        <v/>
      </c>
      <c r="DC381" s="250" t="str">
        <f t="shared" si="123"/>
        <v/>
      </c>
      <c r="DD381" s="267"/>
      <c r="DE381" s="238"/>
      <c r="DF381" s="2"/>
      <c r="DG381" s="250"/>
      <c r="DH381" s="2"/>
      <c r="DI381" s="250"/>
      <c r="DJ381" s="348"/>
      <c r="DK381" s="349"/>
      <c r="DL381" s="350"/>
      <c r="DM381" s="351"/>
      <c r="DN381" s="348"/>
      <c r="DO381" s="349"/>
      <c r="DP381" s="251" t="str">
        <f t="shared" si="108"/>
        <v/>
      </c>
      <c r="DQ381" s="252" t="str">
        <f t="shared" si="109"/>
        <v/>
      </c>
      <c r="DR381" s="251" t="str">
        <f t="shared" si="110"/>
        <v/>
      </c>
      <c r="DS381" s="252" t="str">
        <f t="shared" si="111"/>
        <v/>
      </c>
      <c r="DT381" s="251" t="str">
        <f t="shared" si="112"/>
        <v/>
      </c>
      <c r="DU381" s="252" t="str">
        <f t="shared" si="113"/>
        <v/>
      </c>
      <c r="DV381" s="251" t="str">
        <f t="shared" si="114"/>
        <v/>
      </c>
      <c r="DW381" s="252" t="str">
        <f t="shared" si="115"/>
        <v/>
      </c>
      <c r="DX381" s="251" t="str">
        <f t="shared" si="116"/>
        <v/>
      </c>
      <c r="DY381" s="252" t="str">
        <f t="shared" si="117"/>
        <v/>
      </c>
      <c r="DZ381" s="251" t="str">
        <f t="shared" si="118"/>
        <v/>
      </c>
      <c r="EA381" s="252" t="str">
        <f t="shared" si="119"/>
        <v/>
      </c>
      <c r="EB381" s="251" t="str">
        <f t="shared" si="120"/>
        <v/>
      </c>
      <c r="EC381" s="252" t="str">
        <f t="shared" si="121"/>
        <v/>
      </c>
    </row>
    <row r="382" spans="37:133">
      <c r="AK382" s="3">
        <v>0.26180555555555601</v>
      </c>
      <c r="AM382" s="224">
        <v>0.26180555555555601</v>
      </c>
      <c r="AO382" s="72"/>
      <c r="AR382" s="3">
        <v>0.32430555555555501</v>
      </c>
      <c r="AT382" s="3">
        <v>0.28263888888888999</v>
      </c>
      <c r="AU382" s="3">
        <v>0.26180555555555601</v>
      </c>
      <c r="AV382" s="72"/>
      <c r="AW382" s="72"/>
      <c r="BH382" s="2"/>
      <c r="BI382" s="250"/>
      <c r="BJ382" s="2"/>
      <c r="BK382" s="250"/>
      <c r="BL382" s="2"/>
      <c r="BM382" s="250"/>
      <c r="BN382" s="2"/>
      <c r="BO382" s="250"/>
      <c r="BP382" s="2"/>
      <c r="BQ382" s="250"/>
      <c r="BR382" s="2"/>
      <c r="BS382" s="250"/>
      <c r="BT382" s="2"/>
      <c r="BU382" s="250"/>
      <c r="BV382" s="2"/>
      <c r="BW382" s="250"/>
      <c r="BX382" s="2"/>
      <c r="BY382" s="250"/>
      <c r="BZ382" s="267"/>
      <c r="CA382" s="238"/>
      <c r="CB382" s="267" t="str">
        <f t="shared" si="104"/>
        <v/>
      </c>
      <c r="CC382" s="238" t="str">
        <f t="shared" si="105"/>
        <v/>
      </c>
      <c r="CD382" s="267"/>
      <c r="CE382" s="238"/>
      <c r="CF382" s="267"/>
      <c r="CG382" s="238"/>
      <c r="CH382" s="2"/>
      <c r="CI382" s="250"/>
      <c r="CJ382" s="267"/>
      <c r="CK382" s="238"/>
      <c r="CL382" s="2"/>
      <c r="CM382" s="250"/>
      <c r="CN382" s="251" t="str">
        <f t="shared" si="106"/>
        <v/>
      </c>
      <c r="CO382" s="252" t="str">
        <f t="shared" si="107"/>
        <v/>
      </c>
      <c r="CP382" s="2"/>
      <c r="CQ382" s="250"/>
      <c r="CR382" s="267"/>
      <c r="CS382" s="238"/>
      <c r="CT382" s="2"/>
      <c r="CU382" s="250"/>
      <c r="CV382" s="2"/>
      <c r="CW382" s="250"/>
      <c r="CX382" s="267"/>
      <c r="CY382" s="238"/>
      <c r="CZ382" s="267"/>
      <c r="DA382" s="238"/>
      <c r="DB382" s="2" t="str">
        <f t="shared" si="122"/>
        <v/>
      </c>
      <c r="DC382" s="250" t="str">
        <f t="shared" si="123"/>
        <v/>
      </c>
      <c r="DD382" s="267"/>
      <c r="DE382" s="238"/>
      <c r="DF382" s="2"/>
      <c r="DG382" s="250"/>
      <c r="DH382" s="2"/>
      <c r="DI382" s="250"/>
      <c r="DJ382" s="348"/>
      <c r="DK382" s="349"/>
      <c r="DL382" s="350"/>
      <c r="DM382" s="351"/>
      <c r="DN382" s="348"/>
      <c r="DO382" s="349"/>
      <c r="DP382" s="251" t="str">
        <f t="shared" si="108"/>
        <v/>
      </c>
      <c r="DQ382" s="252" t="str">
        <f t="shared" si="109"/>
        <v/>
      </c>
      <c r="DR382" s="251" t="str">
        <f t="shared" si="110"/>
        <v/>
      </c>
      <c r="DS382" s="252" t="str">
        <f t="shared" si="111"/>
        <v/>
      </c>
      <c r="DT382" s="251" t="str">
        <f t="shared" si="112"/>
        <v/>
      </c>
      <c r="DU382" s="252" t="str">
        <f t="shared" si="113"/>
        <v/>
      </c>
      <c r="DV382" s="251" t="str">
        <f t="shared" si="114"/>
        <v/>
      </c>
      <c r="DW382" s="252" t="str">
        <f t="shared" si="115"/>
        <v/>
      </c>
      <c r="DX382" s="251" t="str">
        <f t="shared" si="116"/>
        <v/>
      </c>
      <c r="DY382" s="252" t="str">
        <f t="shared" si="117"/>
        <v/>
      </c>
      <c r="DZ382" s="251" t="str">
        <f t="shared" si="118"/>
        <v/>
      </c>
      <c r="EA382" s="252" t="str">
        <f t="shared" si="119"/>
        <v/>
      </c>
      <c r="EB382" s="251" t="str">
        <f t="shared" si="120"/>
        <v/>
      </c>
      <c r="EC382" s="252" t="str">
        <f t="shared" si="121"/>
        <v/>
      </c>
    </row>
    <row r="383" spans="37:133">
      <c r="AK383" s="3">
        <v>0.26250000000000001</v>
      </c>
      <c r="AM383" s="224">
        <v>0.26250000000000001</v>
      </c>
      <c r="AO383" s="72"/>
      <c r="AR383" s="3">
        <v>0.32499999999999901</v>
      </c>
      <c r="AT383" s="3">
        <v>0.28333333333333499</v>
      </c>
      <c r="AU383" s="3">
        <v>0.26250000000000001</v>
      </c>
      <c r="AV383" s="72"/>
      <c r="AW383" s="72"/>
      <c r="BH383" s="2"/>
      <c r="BI383" s="250"/>
      <c r="BJ383" s="2"/>
      <c r="BK383" s="250"/>
      <c r="BL383" s="2"/>
      <c r="BM383" s="250"/>
      <c r="BN383" s="2"/>
      <c r="BO383" s="250"/>
      <c r="BP383" s="2"/>
      <c r="BQ383" s="250"/>
      <c r="BR383" s="2"/>
      <c r="BS383" s="250"/>
      <c r="BT383" s="2"/>
      <c r="BU383" s="250"/>
      <c r="BV383" s="2"/>
      <c r="BW383" s="250"/>
      <c r="BX383" s="2"/>
      <c r="BY383" s="250"/>
      <c r="BZ383" s="267"/>
      <c r="CA383" s="238"/>
      <c r="CB383" s="267" t="str">
        <f t="shared" si="104"/>
        <v/>
      </c>
      <c r="CC383" s="238" t="str">
        <f t="shared" si="105"/>
        <v/>
      </c>
      <c r="CD383" s="267"/>
      <c r="CE383" s="238"/>
      <c r="CF383" s="267"/>
      <c r="CG383" s="238"/>
      <c r="CH383" s="2"/>
      <c r="CI383" s="250"/>
      <c r="CJ383" s="267"/>
      <c r="CK383" s="238"/>
      <c r="CL383" s="2"/>
      <c r="CM383" s="250"/>
      <c r="CN383" s="251" t="str">
        <f t="shared" si="106"/>
        <v/>
      </c>
      <c r="CO383" s="252" t="str">
        <f t="shared" si="107"/>
        <v/>
      </c>
      <c r="CP383" s="2"/>
      <c r="CQ383" s="250"/>
      <c r="CR383" s="267"/>
      <c r="CS383" s="238"/>
      <c r="CT383" s="2"/>
      <c r="CU383" s="250"/>
      <c r="CV383" s="2"/>
      <c r="CW383" s="250"/>
      <c r="CX383" s="267"/>
      <c r="CY383" s="238"/>
      <c r="CZ383" s="267"/>
      <c r="DA383" s="238"/>
      <c r="DB383" s="2" t="str">
        <f t="shared" si="122"/>
        <v/>
      </c>
      <c r="DC383" s="250" t="str">
        <f t="shared" si="123"/>
        <v/>
      </c>
      <c r="DD383" s="267"/>
      <c r="DE383" s="238"/>
      <c r="DF383" s="2"/>
      <c r="DG383" s="250"/>
      <c r="DH383" s="2"/>
      <c r="DI383" s="250"/>
      <c r="DJ383" s="348"/>
      <c r="DK383" s="349"/>
      <c r="DL383" s="350"/>
      <c r="DM383" s="351"/>
      <c r="DN383" s="348"/>
      <c r="DO383" s="349"/>
      <c r="DP383" s="251" t="str">
        <f t="shared" si="108"/>
        <v/>
      </c>
      <c r="DQ383" s="252" t="str">
        <f t="shared" si="109"/>
        <v/>
      </c>
      <c r="DR383" s="251" t="str">
        <f t="shared" si="110"/>
        <v/>
      </c>
      <c r="DS383" s="252" t="str">
        <f t="shared" si="111"/>
        <v/>
      </c>
      <c r="DT383" s="251" t="str">
        <f t="shared" si="112"/>
        <v/>
      </c>
      <c r="DU383" s="252" t="str">
        <f t="shared" si="113"/>
        <v/>
      </c>
      <c r="DV383" s="251" t="str">
        <f t="shared" si="114"/>
        <v/>
      </c>
      <c r="DW383" s="252" t="str">
        <f t="shared" si="115"/>
        <v/>
      </c>
      <c r="DX383" s="251" t="str">
        <f t="shared" si="116"/>
        <v/>
      </c>
      <c r="DY383" s="252" t="str">
        <f t="shared" si="117"/>
        <v/>
      </c>
      <c r="DZ383" s="251" t="str">
        <f t="shared" si="118"/>
        <v/>
      </c>
      <c r="EA383" s="252" t="str">
        <f t="shared" si="119"/>
        <v/>
      </c>
      <c r="EB383" s="251" t="str">
        <f t="shared" si="120"/>
        <v/>
      </c>
      <c r="EC383" s="252" t="str">
        <f t="shared" si="121"/>
        <v/>
      </c>
    </row>
    <row r="384" spans="37:133">
      <c r="AK384" s="3">
        <v>0.26319444444444401</v>
      </c>
      <c r="AM384" s="224">
        <v>0.26319444444444401</v>
      </c>
      <c r="AO384" s="72"/>
      <c r="AR384" s="3">
        <v>0.32569444444444401</v>
      </c>
      <c r="AT384" s="3">
        <v>0.28402777777777899</v>
      </c>
      <c r="AU384" s="3">
        <v>0.26319444444444401</v>
      </c>
      <c r="AV384" s="72"/>
      <c r="AW384" s="72"/>
      <c r="BH384" s="2"/>
      <c r="BI384" s="250"/>
      <c r="BJ384" s="2"/>
      <c r="BK384" s="250"/>
      <c r="BL384" s="2"/>
      <c r="BM384" s="250"/>
      <c r="BN384" s="2"/>
      <c r="BO384" s="250"/>
      <c r="BP384" s="2"/>
      <c r="BQ384" s="250"/>
      <c r="BR384" s="2"/>
      <c r="BS384" s="250"/>
      <c r="BT384" s="2"/>
      <c r="BU384" s="250"/>
      <c r="BV384" s="2"/>
      <c r="BW384" s="250"/>
      <c r="BX384" s="2"/>
      <c r="BY384" s="250"/>
      <c r="BZ384" s="267"/>
      <c r="CA384" s="238"/>
      <c r="CB384" s="267" t="str">
        <f t="shared" si="104"/>
        <v/>
      </c>
      <c r="CC384" s="238" t="str">
        <f t="shared" si="105"/>
        <v/>
      </c>
      <c r="CD384" s="267"/>
      <c r="CE384" s="238"/>
      <c r="CF384" s="267"/>
      <c r="CG384" s="238"/>
      <c r="CH384" s="2"/>
      <c r="CI384" s="250"/>
      <c r="CJ384" s="267"/>
      <c r="CK384" s="238"/>
      <c r="CL384" s="2"/>
      <c r="CM384" s="250"/>
      <c r="CN384" s="251" t="str">
        <f t="shared" si="106"/>
        <v/>
      </c>
      <c r="CO384" s="252" t="str">
        <f t="shared" si="107"/>
        <v/>
      </c>
      <c r="CP384" s="2"/>
      <c r="CQ384" s="250"/>
      <c r="CR384" s="267"/>
      <c r="CS384" s="238"/>
      <c r="CT384" s="2"/>
      <c r="CU384" s="250"/>
      <c r="CV384" s="2"/>
      <c r="CW384" s="250"/>
      <c r="CX384" s="267"/>
      <c r="CY384" s="238"/>
      <c r="CZ384" s="267"/>
      <c r="DA384" s="238"/>
      <c r="DB384" s="2" t="str">
        <f t="shared" si="122"/>
        <v/>
      </c>
      <c r="DC384" s="250" t="str">
        <f t="shared" si="123"/>
        <v/>
      </c>
      <c r="DD384" s="267"/>
      <c r="DE384" s="238"/>
      <c r="DF384" s="2"/>
      <c r="DG384" s="250"/>
      <c r="DH384" s="2"/>
      <c r="DI384" s="250"/>
      <c r="DJ384" s="348"/>
      <c r="DK384" s="349"/>
      <c r="DL384" s="350"/>
      <c r="DM384" s="351"/>
      <c r="DN384" s="348"/>
      <c r="DO384" s="349"/>
      <c r="DP384" s="251" t="str">
        <f t="shared" si="108"/>
        <v/>
      </c>
      <c r="DQ384" s="252" t="str">
        <f t="shared" si="109"/>
        <v/>
      </c>
      <c r="DR384" s="251" t="str">
        <f t="shared" si="110"/>
        <v/>
      </c>
      <c r="DS384" s="252" t="str">
        <f t="shared" si="111"/>
        <v/>
      </c>
      <c r="DT384" s="251" t="str">
        <f t="shared" si="112"/>
        <v/>
      </c>
      <c r="DU384" s="252" t="str">
        <f t="shared" si="113"/>
        <v/>
      </c>
      <c r="DV384" s="251" t="str">
        <f t="shared" si="114"/>
        <v/>
      </c>
      <c r="DW384" s="252" t="str">
        <f t="shared" si="115"/>
        <v/>
      </c>
      <c r="DX384" s="251" t="str">
        <f t="shared" si="116"/>
        <v/>
      </c>
      <c r="DY384" s="252" t="str">
        <f t="shared" si="117"/>
        <v/>
      </c>
      <c r="DZ384" s="251" t="str">
        <f t="shared" si="118"/>
        <v/>
      </c>
      <c r="EA384" s="252" t="str">
        <f t="shared" si="119"/>
        <v/>
      </c>
      <c r="EB384" s="251" t="str">
        <f t="shared" si="120"/>
        <v/>
      </c>
      <c r="EC384" s="252" t="str">
        <f t="shared" si="121"/>
        <v/>
      </c>
    </row>
    <row r="385" spans="37:133">
      <c r="AK385" s="3">
        <v>0.26388888888888901</v>
      </c>
      <c r="AM385" s="224">
        <v>0.26388888888888901</v>
      </c>
      <c r="AO385" s="72"/>
      <c r="AR385" s="3">
        <v>0.32638888888888801</v>
      </c>
      <c r="AT385" s="3">
        <v>0.28472222222222399</v>
      </c>
      <c r="AU385" s="3">
        <v>0.26388888888888901</v>
      </c>
      <c r="AV385" s="72"/>
      <c r="AW385" s="72"/>
      <c r="BH385" s="2"/>
      <c r="BI385" s="250"/>
      <c r="BJ385" s="2"/>
      <c r="BK385" s="250"/>
      <c r="BL385" s="2"/>
      <c r="BM385" s="250"/>
      <c r="BN385" s="2"/>
      <c r="BO385" s="250"/>
      <c r="BP385" s="2"/>
      <c r="BQ385" s="250"/>
      <c r="BR385" s="2"/>
      <c r="BS385" s="250"/>
      <c r="BT385" s="2"/>
      <c r="BU385" s="250"/>
      <c r="BV385" s="2"/>
      <c r="BW385" s="250"/>
      <c r="BX385" s="2"/>
      <c r="BY385" s="250"/>
      <c r="BZ385" s="267"/>
      <c r="CA385" s="238"/>
      <c r="CB385" s="267" t="str">
        <f t="shared" si="104"/>
        <v/>
      </c>
      <c r="CC385" s="238" t="str">
        <f t="shared" si="105"/>
        <v/>
      </c>
      <c r="CD385" s="267"/>
      <c r="CE385" s="238"/>
      <c r="CF385" s="267"/>
      <c r="CG385" s="238"/>
      <c r="CH385" s="2"/>
      <c r="CI385" s="250"/>
      <c r="CJ385" s="267"/>
      <c r="CK385" s="238"/>
      <c r="CL385" s="2"/>
      <c r="CM385" s="250"/>
      <c r="CN385" s="251" t="str">
        <f t="shared" si="106"/>
        <v/>
      </c>
      <c r="CO385" s="252" t="str">
        <f t="shared" si="107"/>
        <v/>
      </c>
      <c r="CP385" s="2"/>
      <c r="CQ385" s="250"/>
      <c r="CR385" s="267"/>
      <c r="CS385" s="238"/>
      <c r="CT385" s="2"/>
      <c r="CU385" s="250"/>
      <c r="CV385" s="2"/>
      <c r="CW385" s="250"/>
      <c r="CX385" s="267"/>
      <c r="CY385" s="238"/>
      <c r="CZ385" s="267"/>
      <c r="DA385" s="238"/>
      <c r="DB385" s="2" t="str">
        <f t="shared" si="122"/>
        <v/>
      </c>
      <c r="DC385" s="250" t="str">
        <f t="shared" si="123"/>
        <v/>
      </c>
      <c r="DD385" s="267"/>
      <c r="DE385" s="238"/>
      <c r="DF385" s="2"/>
      <c r="DG385" s="250"/>
      <c r="DH385" s="2"/>
      <c r="DI385" s="250"/>
      <c r="DJ385" s="348"/>
      <c r="DK385" s="349"/>
      <c r="DL385" s="350"/>
      <c r="DM385" s="351"/>
      <c r="DN385" s="348"/>
      <c r="DO385" s="349"/>
      <c r="DP385" s="251" t="str">
        <f t="shared" si="108"/>
        <v/>
      </c>
      <c r="DQ385" s="252" t="str">
        <f t="shared" si="109"/>
        <v/>
      </c>
      <c r="DR385" s="251" t="str">
        <f t="shared" si="110"/>
        <v/>
      </c>
      <c r="DS385" s="252" t="str">
        <f t="shared" si="111"/>
        <v/>
      </c>
      <c r="DT385" s="251" t="str">
        <f t="shared" si="112"/>
        <v/>
      </c>
      <c r="DU385" s="252" t="str">
        <f t="shared" si="113"/>
        <v/>
      </c>
      <c r="DV385" s="251" t="str">
        <f t="shared" si="114"/>
        <v/>
      </c>
      <c r="DW385" s="252" t="str">
        <f t="shared" si="115"/>
        <v/>
      </c>
      <c r="DX385" s="251" t="str">
        <f t="shared" si="116"/>
        <v/>
      </c>
      <c r="DY385" s="252" t="str">
        <f t="shared" si="117"/>
        <v/>
      </c>
      <c r="DZ385" s="251" t="str">
        <f t="shared" si="118"/>
        <v/>
      </c>
      <c r="EA385" s="252" t="str">
        <f t="shared" si="119"/>
        <v/>
      </c>
      <c r="EB385" s="251" t="str">
        <f t="shared" si="120"/>
        <v/>
      </c>
      <c r="EC385" s="252" t="str">
        <f t="shared" si="121"/>
        <v/>
      </c>
    </row>
    <row r="386" spans="37:133">
      <c r="AK386" s="3">
        <v>0.264583333333333</v>
      </c>
      <c r="AM386" s="224">
        <v>0.264583333333333</v>
      </c>
      <c r="AO386" s="72"/>
      <c r="AR386" s="3">
        <v>0.327083333333332</v>
      </c>
      <c r="AT386" s="3">
        <v>0.28541666666666798</v>
      </c>
      <c r="AU386" s="3">
        <v>0.264583333333333</v>
      </c>
      <c r="AV386" s="72"/>
      <c r="AW386" s="72"/>
      <c r="BH386" s="2"/>
      <c r="BI386" s="250"/>
      <c r="BJ386" s="2"/>
      <c r="BK386" s="250"/>
      <c r="BL386" s="2"/>
      <c r="BM386" s="250"/>
      <c r="BN386" s="2"/>
      <c r="BO386" s="250"/>
      <c r="BP386" s="2"/>
      <c r="BQ386" s="250"/>
      <c r="BR386" s="2"/>
      <c r="BS386" s="250"/>
      <c r="BT386" s="2"/>
      <c r="BU386" s="250"/>
      <c r="BV386" s="2"/>
      <c r="BW386" s="250"/>
      <c r="BX386" s="2"/>
      <c r="BY386" s="250"/>
      <c r="BZ386" s="267"/>
      <c r="CA386" s="238"/>
      <c r="CB386" s="267" t="str">
        <f t="shared" si="104"/>
        <v/>
      </c>
      <c r="CC386" s="238" t="str">
        <f t="shared" si="105"/>
        <v/>
      </c>
      <c r="CD386" s="267"/>
      <c r="CE386" s="238"/>
      <c r="CF386" s="267"/>
      <c r="CG386" s="238"/>
      <c r="CH386" s="2"/>
      <c r="CI386" s="250"/>
      <c r="CJ386" s="267"/>
      <c r="CK386" s="238"/>
      <c r="CL386" s="2"/>
      <c r="CM386" s="250"/>
      <c r="CN386" s="251" t="str">
        <f t="shared" si="106"/>
        <v/>
      </c>
      <c r="CO386" s="252" t="str">
        <f t="shared" si="107"/>
        <v/>
      </c>
      <c r="CP386" s="2"/>
      <c r="CQ386" s="250"/>
      <c r="CR386" s="267"/>
      <c r="CS386" s="238"/>
      <c r="CT386" s="2"/>
      <c r="CU386" s="250"/>
      <c r="CV386" s="2"/>
      <c r="CW386" s="250"/>
      <c r="CX386" s="267"/>
      <c r="CY386" s="238"/>
      <c r="CZ386" s="267"/>
      <c r="DA386" s="238"/>
      <c r="DB386" s="2" t="str">
        <f t="shared" si="122"/>
        <v/>
      </c>
      <c r="DC386" s="250" t="str">
        <f t="shared" si="123"/>
        <v/>
      </c>
      <c r="DD386" s="267"/>
      <c r="DE386" s="238"/>
      <c r="DF386" s="2"/>
      <c r="DG386" s="250"/>
      <c r="DH386" s="2"/>
      <c r="DI386" s="250"/>
      <c r="DJ386" s="348"/>
      <c r="DK386" s="349"/>
      <c r="DL386" s="350"/>
      <c r="DM386" s="351"/>
      <c r="DN386" s="348"/>
      <c r="DO386" s="349"/>
      <c r="DP386" s="251" t="str">
        <f t="shared" si="108"/>
        <v/>
      </c>
      <c r="DQ386" s="252" t="str">
        <f t="shared" si="109"/>
        <v/>
      </c>
      <c r="DR386" s="251" t="str">
        <f t="shared" si="110"/>
        <v/>
      </c>
      <c r="DS386" s="252" t="str">
        <f t="shared" si="111"/>
        <v/>
      </c>
      <c r="DT386" s="251" t="str">
        <f t="shared" si="112"/>
        <v/>
      </c>
      <c r="DU386" s="252" t="str">
        <f t="shared" si="113"/>
        <v/>
      </c>
      <c r="DV386" s="251" t="str">
        <f t="shared" si="114"/>
        <v/>
      </c>
      <c r="DW386" s="252" t="str">
        <f t="shared" si="115"/>
        <v/>
      </c>
      <c r="DX386" s="251" t="str">
        <f t="shared" si="116"/>
        <v/>
      </c>
      <c r="DY386" s="252" t="str">
        <f t="shared" si="117"/>
        <v/>
      </c>
      <c r="DZ386" s="251" t="str">
        <f t="shared" si="118"/>
        <v/>
      </c>
      <c r="EA386" s="252" t="str">
        <f t="shared" si="119"/>
        <v/>
      </c>
      <c r="EB386" s="251" t="str">
        <f t="shared" si="120"/>
        <v/>
      </c>
      <c r="EC386" s="252" t="str">
        <f t="shared" si="121"/>
        <v/>
      </c>
    </row>
    <row r="387" spans="37:133">
      <c r="AK387" s="3">
        <v>0.265277777777778</v>
      </c>
      <c r="AM387" s="224">
        <v>0.265277777777778</v>
      </c>
      <c r="AO387" s="72"/>
      <c r="AR387" s="3">
        <v>0.327777777777777</v>
      </c>
      <c r="AT387" s="3">
        <v>0.28611111111111198</v>
      </c>
      <c r="AU387" s="3">
        <v>0.265277777777778</v>
      </c>
      <c r="AV387" s="72"/>
      <c r="AW387" s="72"/>
      <c r="BH387" s="2"/>
      <c r="BI387" s="250"/>
      <c r="BJ387" s="2"/>
      <c r="BK387" s="250"/>
      <c r="BL387" s="2"/>
      <c r="BM387" s="250"/>
      <c r="BN387" s="2"/>
      <c r="BO387" s="250"/>
      <c r="BP387" s="2"/>
      <c r="BQ387" s="250"/>
      <c r="BR387" s="2"/>
      <c r="BS387" s="250"/>
      <c r="BT387" s="2"/>
      <c r="BU387" s="250"/>
      <c r="BV387" s="2"/>
      <c r="BW387" s="250"/>
      <c r="BX387" s="2"/>
      <c r="BY387" s="250"/>
      <c r="BZ387" s="267"/>
      <c r="CA387" s="238"/>
      <c r="CB387" s="267" t="str">
        <f t="shared" si="104"/>
        <v/>
      </c>
      <c r="CC387" s="238" t="str">
        <f t="shared" si="105"/>
        <v/>
      </c>
      <c r="CD387" s="267"/>
      <c r="CE387" s="238"/>
      <c r="CF387" s="267"/>
      <c r="CG387" s="238"/>
      <c r="CH387" s="2"/>
      <c r="CI387" s="250"/>
      <c r="CJ387" s="267"/>
      <c r="CK387" s="238"/>
      <c r="CL387" s="2"/>
      <c r="CM387" s="250"/>
      <c r="CN387" s="251" t="str">
        <f t="shared" si="106"/>
        <v/>
      </c>
      <c r="CO387" s="252" t="str">
        <f t="shared" si="107"/>
        <v/>
      </c>
      <c r="CP387" s="2"/>
      <c r="CQ387" s="250"/>
      <c r="CR387" s="267"/>
      <c r="CS387" s="238"/>
      <c r="CT387" s="2"/>
      <c r="CU387" s="250"/>
      <c r="CV387" s="2"/>
      <c r="CW387" s="250"/>
      <c r="CX387" s="267"/>
      <c r="CY387" s="238"/>
      <c r="CZ387" s="267"/>
      <c r="DA387" s="238"/>
      <c r="DB387" s="2" t="str">
        <f t="shared" si="122"/>
        <v/>
      </c>
      <c r="DC387" s="250" t="str">
        <f t="shared" si="123"/>
        <v/>
      </c>
      <c r="DD387" s="267"/>
      <c r="DE387" s="238"/>
      <c r="DF387" s="2"/>
      <c r="DG387" s="250"/>
      <c r="DH387" s="2"/>
      <c r="DI387" s="250"/>
      <c r="DJ387" s="348"/>
      <c r="DK387" s="349"/>
      <c r="DL387" s="350"/>
      <c r="DM387" s="351"/>
      <c r="DN387" s="348"/>
      <c r="DO387" s="349"/>
      <c r="DP387" s="251" t="str">
        <f t="shared" si="108"/>
        <v/>
      </c>
      <c r="DQ387" s="252" t="str">
        <f t="shared" si="109"/>
        <v/>
      </c>
      <c r="DR387" s="251" t="str">
        <f t="shared" si="110"/>
        <v/>
      </c>
      <c r="DS387" s="252" t="str">
        <f t="shared" si="111"/>
        <v/>
      </c>
      <c r="DT387" s="251" t="str">
        <f t="shared" si="112"/>
        <v/>
      </c>
      <c r="DU387" s="252" t="str">
        <f t="shared" si="113"/>
        <v/>
      </c>
      <c r="DV387" s="251" t="str">
        <f t="shared" si="114"/>
        <v/>
      </c>
      <c r="DW387" s="252" t="str">
        <f t="shared" si="115"/>
        <v/>
      </c>
      <c r="DX387" s="251" t="str">
        <f t="shared" si="116"/>
        <v/>
      </c>
      <c r="DY387" s="252" t="str">
        <f t="shared" si="117"/>
        <v/>
      </c>
      <c r="DZ387" s="251" t="str">
        <f t="shared" si="118"/>
        <v/>
      </c>
      <c r="EA387" s="252" t="str">
        <f t="shared" si="119"/>
        <v/>
      </c>
      <c r="EB387" s="251" t="str">
        <f t="shared" si="120"/>
        <v/>
      </c>
      <c r="EC387" s="252" t="str">
        <f t="shared" si="121"/>
        <v/>
      </c>
    </row>
    <row r="388" spans="37:133">
      <c r="AK388" s="3">
        <v>0.265972222222222</v>
      </c>
      <c r="AM388" s="224">
        <v>0.265972222222222</v>
      </c>
      <c r="AO388" s="72"/>
      <c r="AR388" s="3">
        <v>0.328472222222221</v>
      </c>
      <c r="AT388" s="3">
        <v>0.28680555555555698</v>
      </c>
      <c r="AU388" s="3">
        <v>0.265972222222222</v>
      </c>
      <c r="AV388" s="72"/>
      <c r="AW388" s="72"/>
      <c r="BH388" s="2"/>
      <c r="BI388" s="250"/>
      <c r="BJ388" s="2"/>
      <c r="BK388" s="250"/>
      <c r="BL388" s="2"/>
      <c r="BM388" s="250"/>
      <c r="BN388" s="2"/>
      <c r="BO388" s="250"/>
      <c r="BP388" s="2"/>
      <c r="BQ388" s="250"/>
      <c r="BR388" s="2"/>
      <c r="BS388" s="250"/>
      <c r="BT388" s="2"/>
      <c r="BU388" s="250"/>
      <c r="BV388" s="2"/>
      <c r="BW388" s="250"/>
      <c r="BX388" s="2"/>
      <c r="BY388" s="250"/>
      <c r="BZ388" s="267"/>
      <c r="CA388" s="238"/>
      <c r="CB388" s="267" t="str">
        <f t="shared" si="104"/>
        <v/>
      </c>
      <c r="CC388" s="238" t="str">
        <f t="shared" si="105"/>
        <v/>
      </c>
      <c r="CD388" s="267"/>
      <c r="CE388" s="238"/>
      <c r="CF388" s="267"/>
      <c r="CG388" s="238"/>
      <c r="CH388" s="2"/>
      <c r="CI388" s="250"/>
      <c r="CJ388" s="267"/>
      <c r="CK388" s="238"/>
      <c r="CL388" s="2"/>
      <c r="CM388" s="250"/>
      <c r="CN388" s="251" t="str">
        <f t="shared" si="106"/>
        <v/>
      </c>
      <c r="CO388" s="252" t="str">
        <f t="shared" si="107"/>
        <v/>
      </c>
      <c r="CP388" s="2"/>
      <c r="CQ388" s="250"/>
      <c r="CR388" s="267"/>
      <c r="CS388" s="238"/>
      <c r="CT388" s="2"/>
      <c r="CU388" s="250"/>
      <c r="CV388" s="2"/>
      <c r="CW388" s="250"/>
      <c r="CX388" s="267"/>
      <c r="CY388" s="238"/>
      <c r="CZ388" s="267"/>
      <c r="DA388" s="238"/>
      <c r="DB388" s="2" t="str">
        <f t="shared" si="122"/>
        <v/>
      </c>
      <c r="DC388" s="250" t="str">
        <f t="shared" si="123"/>
        <v/>
      </c>
      <c r="DD388" s="267"/>
      <c r="DE388" s="238"/>
      <c r="DF388" s="2"/>
      <c r="DG388" s="250"/>
      <c r="DH388" s="2"/>
      <c r="DI388" s="250"/>
      <c r="DJ388" s="348"/>
      <c r="DK388" s="349"/>
      <c r="DL388" s="350"/>
      <c r="DM388" s="351"/>
      <c r="DN388" s="348"/>
      <c r="DO388" s="349"/>
      <c r="DP388" s="251" t="str">
        <f t="shared" si="108"/>
        <v/>
      </c>
      <c r="DQ388" s="252" t="str">
        <f t="shared" si="109"/>
        <v/>
      </c>
      <c r="DR388" s="251" t="str">
        <f t="shared" si="110"/>
        <v/>
      </c>
      <c r="DS388" s="252" t="str">
        <f t="shared" si="111"/>
        <v/>
      </c>
      <c r="DT388" s="251" t="str">
        <f t="shared" si="112"/>
        <v/>
      </c>
      <c r="DU388" s="252" t="str">
        <f t="shared" si="113"/>
        <v/>
      </c>
      <c r="DV388" s="251" t="str">
        <f t="shared" si="114"/>
        <v/>
      </c>
      <c r="DW388" s="252" t="str">
        <f t="shared" si="115"/>
        <v/>
      </c>
      <c r="DX388" s="251" t="str">
        <f t="shared" si="116"/>
        <v/>
      </c>
      <c r="DY388" s="252" t="str">
        <f t="shared" si="117"/>
        <v/>
      </c>
      <c r="DZ388" s="251" t="str">
        <f t="shared" si="118"/>
        <v/>
      </c>
      <c r="EA388" s="252" t="str">
        <f t="shared" si="119"/>
        <v/>
      </c>
      <c r="EB388" s="251" t="str">
        <f t="shared" si="120"/>
        <v/>
      </c>
      <c r="EC388" s="252" t="str">
        <f t="shared" si="121"/>
        <v/>
      </c>
    </row>
    <row r="389" spans="37:133">
      <c r="AK389" s="3">
        <v>0.266666666666667</v>
      </c>
      <c r="AM389" s="224">
        <v>0.266666666666667</v>
      </c>
      <c r="AO389" s="72"/>
      <c r="AR389" s="3">
        <v>0.329166666666666</v>
      </c>
      <c r="AT389" s="3">
        <v>0.28750000000000098</v>
      </c>
      <c r="AU389" s="3">
        <v>0.266666666666667</v>
      </c>
      <c r="AV389" s="72"/>
      <c r="AW389" s="72"/>
      <c r="BH389" s="2"/>
      <c r="BI389" s="250"/>
      <c r="BJ389" s="2"/>
      <c r="BK389" s="250"/>
      <c r="BL389" s="2"/>
      <c r="BM389" s="250"/>
      <c r="BN389" s="2"/>
      <c r="BO389" s="250"/>
      <c r="BP389" s="2"/>
      <c r="BQ389" s="250"/>
      <c r="BR389" s="2"/>
      <c r="BS389" s="250"/>
      <c r="BT389" s="2"/>
      <c r="BU389" s="250"/>
      <c r="BV389" s="2"/>
      <c r="BW389" s="250"/>
      <c r="BX389" s="2"/>
      <c r="BY389" s="250"/>
      <c r="BZ389" s="267"/>
      <c r="CA389" s="238"/>
      <c r="CB389" s="267" t="str">
        <f t="shared" si="104"/>
        <v/>
      </c>
      <c r="CC389" s="238" t="str">
        <f t="shared" si="105"/>
        <v/>
      </c>
      <c r="CD389" s="267"/>
      <c r="CE389" s="238"/>
      <c r="CF389" s="267"/>
      <c r="CG389" s="238"/>
      <c r="CH389" s="2"/>
      <c r="CI389" s="250"/>
      <c r="CJ389" s="267"/>
      <c r="CK389" s="238"/>
      <c r="CL389" s="2"/>
      <c r="CM389" s="250"/>
      <c r="CN389" s="251" t="str">
        <f t="shared" si="106"/>
        <v/>
      </c>
      <c r="CO389" s="252" t="str">
        <f t="shared" si="107"/>
        <v/>
      </c>
      <c r="CP389" s="2"/>
      <c r="CQ389" s="250"/>
      <c r="CR389" s="267"/>
      <c r="CS389" s="238"/>
      <c r="CT389" s="2"/>
      <c r="CU389" s="250"/>
      <c r="CV389" s="2"/>
      <c r="CW389" s="250"/>
      <c r="CX389" s="267"/>
      <c r="CY389" s="238"/>
      <c r="CZ389" s="267"/>
      <c r="DA389" s="238"/>
      <c r="DB389" s="2" t="str">
        <f t="shared" si="122"/>
        <v/>
      </c>
      <c r="DC389" s="250" t="str">
        <f t="shared" si="123"/>
        <v/>
      </c>
      <c r="DD389" s="267"/>
      <c r="DE389" s="238"/>
      <c r="DF389" s="2"/>
      <c r="DG389" s="250"/>
      <c r="DH389" s="2"/>
      <c r="DI389" s="250"/>
      <c r="DJ389" s="348"/>
      <c r="DK389" s="349"/>
      <c r="DL389" s="350"/>
      <c r="DM389" s="351"/>
      <c r="DN389" s="348"/>
      <c r="DO389" s="349"/>
      <c r="DP389" s="251" t="str">
        <f t="shared" si="108"/>
        <v/>
      </c>
      <c r="DQ389" s="252" t="str">
        <f t="shared" si="109"/>
        <v/>
      </c>
      <c r="DR389" s="251" t="str">
        <f t="shared" si="110"/>
        <v/>
      </c>
      <c r="DS389" s="252" t="str">
        <f t="shared" si="111"/>
        <v/>
      </c>
      <c r="DT389" s="251" t="str">
        <f t="shared" si="112"/>
        <v/>
      </c>
      <c r="DU389" s="252" t="str">
        <f t="shared" si="113"/>
        <v/>
      </c>
      <c r="DV389" s="251" t="str">
        <f t="shared" si="114"/>
        <v/>
      </c>
      <c r="DW389" s="252" t="str">
        <f t="shared" si="115"/>
        <v/>
      </c>
      <c r="DX389" s="251" t="str">
        <f t="shared" si="116"/>
        <v/>
      </c>
      <c r="DY389" s="252" t="str">
        <f t="shared" si="117"/>
        <v/>
      </c>
      <c r="DZ389" s="251" t="str">
        <f t="shared" si="118"/>
        <v/>
      </c>
      <c r="EA389" s="252" t="str">
        <f t="shared" si="119"/>
        <v/>
      </c>
      <c r="EB389" s="251" t="str">
        <f t="shared" si="120"/>
        <v/>
      </c>
      <c r="EC389" s="252" t="str">
        <f t="shared" si="121"/>
        <v/>
      </c>
    </row>
    <row r="390" spans="37:133">
      <c r="AK390" s="3">
        <v>0.26736111111111099</v>
      </c>
      <c r="AM390" s="224">
        <v>0.26736111111111099</v>
      </c>
      <c r="AO390" s="72"/>
      <c r="AR390" s="3">
        <v>0.32986111111110999</v>
      </c>
      <c r="AT390" s="3">
        <v>0.28819444444444597</v>
      </c>
      <c r="AU390" s="3">
        <v>0.26736111111111099</v>
      </c>
      <c r="AV390" s="72"/>
      <c r="AW390" s="72"/>
      <c r="BH390" s="2"/>
      <c r="BI390" s="250"/>
      <c r="BJ390" s="2"/>
      <c r="BK390" s="250"/>
      <c r="BL390" s="2"/>
      <c r="BM390" s="250"/>
      <c r="BN390" s="2"/>
      <c r="BO390" s="250"/>
      <c r="BP390" s="2"/>
      <c r="BQ390" s="250"/>
      <c r="BR390" s="2"/>
      <c r="BS390" s="250"/>
      <c r="BT390" s="2"/>
      <c r="BU390" s="250"/>
      <c r="BV390" s="2"/>
      <c r="BW390" s="250"/>
      <c r="BX390" s="2"/>
      <c r="BY390" s="250"/>
      <c r="BZ390" s="267"/>
      <c r="CA390" s="238"/>
      <c r="CB390" s="267" t="str">
        <f t="shared" ref="CB390:CB453" si="124">IF(ISBLANK(BZ390),"",BZ390)</f>
        <v/>
      </c>
      <c r="CC390" s="238" t="str">
        <f t="shared" ref="CC390:CC453" si="125">IF(ISBLANK(CA390),"",CA390)</f>
        <v/>
      </c>
      <c r="CD390" s="267"/>
      <c r="CE390" s="238"/>
      <c r="CF390" s="267"/>
      <c r="CG390" s="238"/>
      <c r="CH390" s="2"/>
      <c r="CI390" s="250"/>
      <c r="CJ390" s="267"/>
      <c r="CK390" s="238"/>
      <c r="CL390" s="2"/>
      <c r="CM390" s="250"/>
      <c r="CN390" s="251" t="str">
        <f t="shared" ref="CN390:CN453" si="126">IF(ISBLANK(CL390),"",CL390)</f>
        <v/>
      </c>
      <c r="CO390" s="252" t="str">
        <f t="shared" ref="CO390:CO453" si="127">IF(ISBLANK(CM390),"",CM390)</f>
        <v/>
      </c>
      <c r="CP390" s="2"/>
      <c r="CQ390" s="250"/>
      <c r="CR390" s="267"/>
      <c r="CS390" s="238"/>
      <c r="CT390" s="2"/>
      <c r="CU390" s="250"/>
      <c r="CV390" s="2"/>
      <c r="CW390" s="250"/>
      <c r="CX390" s="267"/>
      <c r="CY390" s="238"/>
      <c r="CZ390" s="267"/>
      <c r="DA390" s="238"/>
      <c r="DB390" s="2" t="str">
        <f t="shared" si="122"/>
        <v/>
      </c>
      <c r="DC390" s="250" t="str">
        <f t="shared" si="123"/>
        <v/>
      </c>
      <c r="DD390" s="267"/>
      <c r="DE390" s="238"/>
      <c r="DF390" s="2"/>
      <c r="DG390" s="250"/>
      <c r="DH390" s="2"/>
      <c r="DI390" s="250"/>
      <c r="DJ390" s="348"/>
      <c r="DK390" s="349"/>
      <c r="DL390" s="350"/>
      <c r="DM390" s="351"/>
      <c r="DN390" s="348"/>
      <c r="DO390" s="349"/>
      <c r="DP390" s="251" t="str">
        <f t="shared" ref="DP390:DP453" si="128">IF(ISBLANK(DN390),"",DN390)</f>
        <v/>
      </c>
      <c r="DQ390" s="252" t="str">
        <f t="shared" ref="DQ390:DQ453" si="129">IF(ISBLANK(DO390),"",DO390)</f>
        <v/>
      </c>
      <c r="DR390" s="251" t="str">
        <f t="shared" ref="DR390:DR453" si="130">IF(ISBLANK(DP390),"",DP390)</f>
        <v/>
      </c>
      <c r="DS390" s="252" t="str">
        <f t="shared" ref="DS390:DS453" si="131">IF(ISBLANK(DQ390),"",DQ390)</f>
        <v/>
      </c>
      <c r="DT390" s="251" t="str">
        <f t="shared" ref="DT390:DT453" si="132">IF(ISBLANK(DR390),"",DR390)</f>
        <v/>
      </c>
      <c r="DU390" s="252" t="str">
        <f t="shared" ref="DU390:DU453" si="133">IF(ISBLANK(DS390),"",DS390)</f>
        <v/>
      </c>
      <c r="DV390" s="251" t="str">
        <f t="shared" ref="DV390:DV453" si="134">IF(ISBLANK(DT390),"",DT390)</f>
        <v/>
      </c>
      <c r="DW390" s="252" t="str">
        <f t="shared" ref="DW390:DW453" si="135">IF(ISBLANK(DU390),"",DU390)</f>
        <v/>
      </c>
      <c r="DX390" s="251" t="str">
        <f t="shared" ref="DX390:DX453" si="136">IF(ISBLANK(DV390),"",DV390)</f>
        <v/>
      </c>
      <c r="DY390" s="252" t="str">
        <f t="shared" ref="DY390:DY453" si="137">IF(ISBLANK(DW390),"",DW390)</f>
        <v/>
      </c>
      <c r="DZ390" s="251" t="str">
        <f t="shared" ref="DZ390:DZ453" si="138">IF(ISBLANK(DX390),"",DX390)</f>
        <v/>
      </c>
      <c r="EA390" s="252" t="str">
        <f t="shared" ref="EA390:EA453" si="139">IF(ISBLANK(DY390),"",DY390)</f>
        <v/>
      </c>
      <c r="EB390" s="251" t="str">
        <f t="shared" ref="EB390:EB453" si="140">IF(ISBLANK(DZ390),"",DZ390)</f>
        <v/>
      </c>
      <c r="EC390" s="252" t="str">
        <f t="shared" ref="EC390:EC453" si="141">IF(ISBLANK(EA390),"",EA390)</f>
        <v/>
      </c>
    </row>
    <row r="391" spans="37:133">
      <c r="AK391" s="3">
        <v>0.26805555555555599</v>
      </c>
      <c r="AM391" s="224">
        <v>0.26805555555555599</v>
      </c>
      <c r="AO391" s="72"/>
      <c r="AR391" s="3">
        <v>0.33055555555555499</v>
      </c>
      <c r="AT391" s="3">
        <v>0.28888888888889003</v>
      </c>
      <c r="AU391" s="3">
        <v>0.26805555555555599</v>
      </c>
      <c r="AV391" s="72"/>
      <c r="AW391" s="72"/>
      <c r="BH391" s="2"/>
      <c r="BI391" s="250"/>
      <c r="BJ391" s="2"/>
      <c r="BK391" s="250"/>
      <c r="BL391" s="2"/>
      <c r="BM391" s="250"/>
      <c r="BN391" s="2"/>
      <c r="BO391" s="250"/>
      <c r="BP391" s="2"/>
      <c r="BQ391" s="250"/>
      <c r="BR391" s="2"/>
      <c r="BS391" s="250"/>
      <c r="BT391" s="2"/>
      <c r="BU391" s="250"/>
      <c r="BV391" s="2"/>
      <c r="BW391" s="250"/>
      <c r="BX391" s="2"/>
      <c r="BY391" s="250"/>
      <c r="BZ391" s="267"/>
      <c r="CA391" s="238"/>
      <c r="CB391" s="267" t="str">
        <f t="shared" si="124"/>
        <v/>
      </c>
      <c r="CC391" s="238" t="str">
        <f t="shared" si="125"/>
        <v/>
      </c>
      <c r="CD391" s="267"/>
      <c r="CE391" s="238"/>
      <c r="CF391" s="267"/>
      <c r="CG391" s="238"/>
      <c r="CH391" s="2"/>
      <c r="CI391" s="250"/>
      <c r="CJ391" s="267"/>
      <c r="CK391" s="238"/>
      <c r="CL391" s="2"/>
      <c r="CM391" s="250"/>
      <c r="CN391" s="251" t="str">
        <f t="shared" si="126"/>
        <v/>
      </c>
      <c r="CO391" s="252" t="str">
        <f t="shared" si="127"/>
        <v/>
      </c>
      <c r="CP391" s="2"/>
      <c r="CQ391" s="250"/>
      <c r="CR391" s="267"/>
      <c r="CS391" s="238"/>
      <c r="CT391" s="2"/>
      <c r="CU391" s="250"/>
      <c r="CV391" s="2"/>
      <c r="CW391" s="250"/>
      <c r="CX391" s="267"/>
      <c r="CY391" s="238"/>
      <c r="CZ391" s="267"/>
      <c r="DA391" s="238"/>
      <c r="DB391" s="2" t="str">
        <f t="shared" si="122"/>
        <v/>
      </c>
      <c r="DC391" s="250" t="str">
        <f t="shared" si="123"/>
        <v/>
      </c>
      <c r="DD391" s="267"/>
      <c r="DE391" s="238"/>
      <c r="DF391" s="2"/>
      <c r="DG391" s="250"/>
      <c r="DH391" s="2"/>
      <c r="DI391" s="250"/>
      <c r="DJ391" s="348"/>
      <c r="DK391" s="349"/>
      <c r="DL391" s="350"/>
      <c r="DM391" s="351"/>
      <c r="DN391" s="348"/>
      <c r="DO391" s="349"/>
      <c r="DP391" s="251" t="str">
        <f t="shared" si="128"/>
        <v/>
      </c>
      <c r="DQ391" s="252" t="str">
        <f t="shared" si="129"/>
        <v/>
      </c>
      <c r="DR391" s="251" t="str">
        <f t="shared" si="130"/>
        <v/>
      </c>
      <c r="DS391" s="252" t="str">
        <f t="shared" si="131"/>
        <v/>
      </c>
      <c r="DT391" s="251" t="str">
        <f t="shared" si="132"/>
        <v/>
      </c>
      <c r="DU391" s="252" t="str">
        <f t="shared" si="133"/>
        <v/>
      </c>
      <c r="DV391" s="251" t="str">
        <f t="shared" si="134"/>
        <v/>
      </c>
      <c r="DW391" s="252" t="str">
        <f t="shared" si="135"/>
        <v/>
      </c>
      <c r="DX391" s="251" t="str">
        <f t="shared" si="136"/>
        <v/>
      </c>
      <c r="DY391" s="252" t="str">
        <f t="shared" si="137"/>
        <v/>
      </c>
      <c r="DZ391" s="251" t="str">
        <f t="shared" si="138"/>
        <v/>
      </c>
      <c r="EA391" s="252" t="str">
        <f t="shared" si="139"/>
        <v/>
      </c>
      <c r="EB391" s="251" t="str">
        <f t="shared" si="140"/>
        <v/>
      </c>
      <c r="EC391" s="252" t="str">
        <f t="shared" si="141"/>
        <v/>
      </c>
    </row>
    <row r="392" spans="37:133">
      <c r="AK392" s="3">
        <v>0.26874999999999999</v>
      </c>
      <c r="AM392" s="224">
        <v>0.26874999999999999</v>
      </c>
      <c r="AO392" s="72"/>
      <c r="AR392" s="3">
        <v>0.33124999999999899</v>
      </c>
      <c r="AT392" s="3">
        <v>0.28958333333333502</v>
      </c>
      <c r="AU392" s="3">
        <v>0.26874999999999999</v>
      </c>
      <c r="AV392" s="72"/>
      <c r="AW392" s="72"/>
      <c r="BH392" s="2"/>
      <c r="BI392" s="250"/>
      <c r="BJ392" s="2"/>
      <c r="BK392" s="250"/>
      <c r="BL392" s="2"/>
      <c r="BM392" s="250"/>
      <c r="BN392" s="2"/>
      <c r="BO392" s="250"/>
      <c r="BP392" s="2"/>
      <c r="BQ392" s="250"/>
      <c r="BR392" s="2"/>
      <c r="BS392" s="250"/>
      <c r="BT392" s="2"/>
      <c r="BU392" s="250"/>
      <c r="BV392" s="2"/>
      <c r="BW392" s="250"/>
      <c r="BX392" s="2"/>
      <c r="BY392" s="250"/>
      <c r="BZ392" s="267"/>
      <c r="CA392" s="238"/>
      <c r="CB392" s="267" t="str">
        <f t="shared" si="124"/>
        <v/>
      </c>
      <c r="CC392" s="238" t="str">
        <f t="shared" si="125"/>
        <v/>
      </c>
      <c r="CD392" s="267"/>
      <c r="CE392" s="238"/>
      <c r="CF392" s="267"/>
      <c r="CG392" s="238"/>
      <c r="CH392" s="2"/>
      <c r="CI392" s="250"/>
      <c r="CJ392" s="267"/>
      <c r="CK392" s="238"/>
      <c r="CL392" s="2"/>
      <c r="CM392" s="250"/>
      <c r="CN392" s="251" t="str">
        <f t="shared" si="126"/>
        <v/>
      </c>
      <c r="CO392" s="252" t="str">
        <f t="shared" si="127"/>
        <v/>
      </c>
      <c r="CP392" s="2"/>
      <c r="CQ392" s="250"/>
      <c r="CR392" s="267"/>
      <c r="CS392" s="238"/>
      <c r="CT392" s="2"/>
      <c r="CU392" s="250"/>
      <c r="CV392" s="2"/>
      <c r="CW392" s="250"/>
      <c r="CX392" s="267"/>
      <c r="CY392" s="238"/>
      <c r="CZ392" s="267"/>
      <c r="DA392" s="238"/>
      <c r="DB392" s="2" t="str">
        <f t="shared" si="122"/>
        <v/>
      </c>
      <c r="DC392" s="250" t="str">
        <f t="shared" si="123"/>
        <v/>
      </c>
      <c r="DD392" s="267"/>
      <c r="DE392" s="238"/>
      <c r="DF392" s="2"/>
      <c r="DG392" s="250"/>
      <c r="DH392" s="2"/>
      <c r="DI392" s="250"/>
      <c r="DJ392" s="348"/>
      <c r="DK392" s="349"/>
      <c r="DL392" s="350"/>
      <c r="DM392" s="351"/>
      <c r="DN392" s="348"/>
      <c r="DO392" s="349"/>
      <c r="DP392" s="251" t="str">
        <f t="shared" si="128"/>
        <v/>
      </c>
      <c r="DQ392" s="252" t="str">
        <f t="shared" si="129"/>
        <v/>
      </c>
      <c r="DR392" s="251" t="str">
        <f t="shared" si="130"/>
        <v/>
      </c>
      <c r="DS392" s="252" t="str">
        <f t="shared" si="131"/>
        <v/>
      </c>
      <c r="DT392" s="251" t="str">
        <f t="shared" si="132"/>
        <v/>
      </c>
      <c r="DU392" s="252" t="str">
        <f t="shared" si="133"/>
        <v/>
      </c>
      <c r="DV392" s="251" t="str">
        <f t="shared" si="134"/>
        <v/>
      </c>
      <c r="DW392" s="252" t="str">
        <f t="shared" si="135"/>
        <v/>
      </c>
      <c r="DX392" s="251" t="str">
        <f t="shared" si="136"/>
        <v/>
      </c>
      <c r="DY392" s="252" t="str">
        <f t="shared" si="137"/>
        <v/>
      </c>
      <c r="DZ392" s="251" t="str">
        <f t="shared" si="138"/>
        <v/>
      </c>
      <c r="EA392" s="252" t="str">
        <f t="shared" si="139"/>
        <v/>
      </c>
      <c r="EB392" s="251" t="str">
        <f t="shared" si="140"/>
        <v/>
      </c>
      <c r="EC392" s="252" t="str">
        <f t="shared" si="141"/>
        <v/>
      </c>
    </row>
    <row r="393" spans="37:133">
      <c r="AK393" s="3">
        <v>0.26944444444444399</v>
      </c>
      <c r="AM393" s="224">
        <v>0.26944444444444399</v>
      </c>
      <c r="AO393" s="72"/>
      <c r="AR393" s="3">
        <v>0.33194444444444299</v>
      </c>
      <c r="AT393" s="3">
        <v>0.29027777777777902</v>
      </c>
      <c r="AU393" s="3">
        <v>0.26944444444444399</v>
      </c>
      <c r="AV393" s="72"/>
      <c r="AW393" s="72"/>
      <c r="BH393" s="2"/>
      <c r="BI393" s="250"/>
      <c r="BJ393" s="2"/>
      <c r="BK393" s="250"/>
      <c r="BL393" s="2"/>
      <c r="BM393" s="250"/>
      <c r="BN393" s="2"/>
      <c r="BO393" s="250"/>
      <c r="BP393" s="2"/>
      <c r="BQ393" s="250"/>
      <c r="BR393" s="2"/>
      <c r="BS393" s="250"/>
      <c r="BT393" s="2"/>
      <c r="BU393" s="250"/>
      <c r="BV393" s="2"/>
      <c r="BW393" s="250"/>
      <c r="BX393" s="2"/>
      <c r="BY393" s="250"/>
      <c r="BZ393" s="267"/>
      <c r="CA393" s="238"/>
      <c r="CB393" s="267" t="str">
        <f t="shared" si="124"/>
        <v/>
      </c>
      <c r="CC393" s="238" t="str">
        <f t="shared" si="125"/>
        <v/>
      </c>
      <c r="CD393" s="267"/>
      <c r="CE393" s="238"/>
      <c r="CF393" s="267"/>
      <c r="CG393" s="238"/>
      <c r="CH393" s="2"/>
      <c r="CI393" s="250"/>
      <c r="CJ393" s="267"/>
      <c r="CK393" s="238"/>
      <c r="CL393" s="2"/>
      <c r="CM393" s="250"/>
      <c r="CN393" s="251" t="str">
        <f t="shared" si="126"/>
        <v/>
      </c>
      <c r="CO393" s="252" t="str">
        <f t="shared" si="127"/>
        <v/>
      </c>
      <c r="CP393" s="2"/>
      <c r="CQ393" s="250"/>
      <c r="CR393" s="267"/>
      <c r="CS393" s="238"/>
      <c r="CT393" s="2"/>
      <c r="CU393" s="250"/>
      <c r="CV393" s="2"/>
      <c r="CW393" s="250"/>
      <c r="CX393" s="267"/>
      <c r="CY393" s="238"/>
      <c r="CZ393" s="267"/>
      <c r="DA393" s="238"/>
      <c r="DB393" s="2" t="str">
        <f t="shared" si="122"/>
        <v/>
      </c>
      <c r="DC393" s="250" t="str">
        <f t="shared" si="123"/>
        <v/>
      </c>
      <c r="DD393" s="267"/>
      <c r="DE393" s="238"/>
      <c r="DF393" s="2"/>
      <c r="DG393" s="250"/>
      <c r="DH393" s="2"/>
      <c r="DI393" s="250"/>
      <c r="DJ393" s="348"/>
      <c r="DK393" s="349"/>
      <c r="DL393" s="350"/>
      <c r="DM393" s="351"/>
      <c r="DN393" s="348"/>
      <c r="DO393" s="349"/>
      <c r="DP393" s="251" t="str">
        <f t="shared" si="128"/>
        <v/>
      </c>
      <c r="DQ393" s="252" t="str">
        <f t="shared" si="129"/>
        <v/>
      </c>
      <c r="DR393" s="251" t="str">
        <f t="shared" si="130"/>
        <v/>
      </c>
      <c r="DS393" s="252" t="str">
        <f t="shared" si="131"/>
        <v/>
      </c>
      <c r="DT393" s="251" t="str">
        <f t="shared" si="132"/>
        <v/>
      </c>
      <c r="DU393" s="252" t="str">
        <f t="shared" si="133"/>
        <v/>
      </c>
      <c r="DV393" s="251" t="str">
        <f t="shared" si="134"/>
        <v/>
      </c>
      <c r="DW393" s="252" t="str">
        <f t="shared" si="135"/>
        <v/>
      </c>
      <c r="DX393" s="251" t="str">
        <f t="shared" si="136"/>
        <v/>
      </c>
      <c r="DY393" s="252" t="str">
        <f t="shared" si="137"/>
        <v/>
      </c>
      <c r="DZ393" s="251" t="str">
        <f t="shared" si="138"/>
        <v/>
      </c>
      <c r="EA393" s="252" t="str">
        <f t="shared" si="139"/>
        <v/>
      </c>
      <c r="EB393" s="251" t="str">
        <f t="shared" si="140"/>
        <v/>
      </c>
      <c r="EC393" s="252" t="str">
        <f t="shared" si="141"/>
        <v/>
      </c>
    </row>
    <row r="394" spans="37:133">
      <c r="AK394" s="3">
        <v>0.27013888888888898</v>
      </c>
      <c r="AM394" s="224">
        <v>0.27013888888888898</v>
      </c>
      <c r="AO394" s="72"/>
      <c r="AR394" s="3">
        <v>0.33263888888888798</v>
      </c>
      <c r="AT394" s="3">
        <v>0.29097222222222402</v>
      </c>
      <c r="AU394" s="3">
        <v>0.27013888888888898</v>
      </c>
      <c r="AV394" s="72"/>
      <c r="AW394" s="72"/>
      <c r="BH394" s="2"/>
      <c r="BI394" s="250"/>
      <c r="BJ394" s="2"/>
      <c r="BK394" s="250"/>
      <c r="BL394" s="2"/>
      <c r="BM394" s="250"/>
      <c r="BN394" s="2"/>
      <c r="BO394" s="250"/>
      <c r="BP394" s="2"/>
      <c r="BQ394" s="250"/>
      <c r="BR394" s="2"/>
      <c r="BS394" s="250"/>
      <c r="BT394" s="2"/>
      <c r="BU394" s="250"/>
      <c r="BV394" s="2"/>
      <c r="BW394" s="250"/>
      <c r="BX394" s="2"/>
      <c r="BY394" s="250"/>
      <c r="BZ394" s="267"/>
      <c r="CA394" s="238"/>
      <c r="CB394" s="267" t="str">
        <f t="shared" si="124"/>
        <v/>
      </c>
      <c r="CC394" s="238" t="str">
        <f t="shared" si="125"/>
        <v/>
      </c>
      <c r="CD394" s="267"/>
      <c r="CE394" s="238"/>
      <c r="CF394" s="267"/>
      <c r="CG394" s="238"/>
      <c r="CH394" s="2"/>
      <c r="CI394" s="250"/>
      <c r="CJ394" s="267"/>
      <c r="CK394" s="238"/>
      <c r="CL394" s="2"/>
      <c r="CM394" s="250"/>
      <c r="CN394" s="251" t="str">
        <f t="shared" si="126"/>
        <v/>
      </c>
      <c r="CO394" s="252" t="str">
        <f t="shared" si="127"/>
        <v/>
      </c>
      <c r="CP394" s="2"/>
      <c r="CQ394" s="250"/>
      <c r="CR394" s="267"/>
      <c r="CS394" s="238"/>
      <c r="CT394" s="2"/>
      <c r="CU394" s="250"/>
      <c r="CV394" s="2"/>
      <c r="CW394" s="250"/>
      <c r="CX394" s="267"/>
      <c r="CY394" s="238"/>
      <c r="CZ394" s="267"/>
      <c r="DA394" s="238"/>
      <c r="DB394" s="2" t="str">
        <f t="shared" si="122"/>
        <v/>
      </c>
      <c r="DC394" s="250" t="str">
        <f t="shared" si="123"/>
        <v/>
      </c>
      <c r="DD394" s="267"/>
      <c r="DE394" s="238"/>
      <c r="DF394" s="2"/>
      <c r="DG394" s="250"/>
      <c r="DH394" s="2"/>
      <c r="DI394" s="250"/>
      <c r="DJ394" s="348"/>
      <c r="DK394" s="349"/>
      <c r="DL394" s="350"/>
      <c r="DM394" s="351"/>
      <c r="DN394" s="348"/>
      <c r="DO394" s="349"/>
      <c r="DP394" s="251" t="str">
        <f t="shared" si="128"/>
        <v/>
      </c>
      <c r="DQ394" s="252" t="str">
        <f t="shared" si="129"/>
        <v/>
      </c>
      <c r="DR394" s="251" t="str">
        <f t="shared" si="130"/>
        <v/>
      </c>
      <c r="DS394" s="252" t="str">
        <f t="shared" si="131"/>
        <v/>
      </c>
      <c r="DT394" s="251" t="str">
        <f t="shared" si="132"/>
        <v/>
      </c>
      <c r="DU394" s="252" t="str">
        <f t="shared" si="133"/>
        <v/>
      </c>
      <c r="DV394" s="251" t="str">
        <f t="shared" si="134"/>
        <v/>
      </c>
      <c r="DW394" s="252" t="str">
        <f t="shared" si="135"/>
        <v/>
      </c>
      <c r="DX394" s="251" t="str">
        <f t="shared" si="136"/>
        <v/>
      </c>
      <c r="DY394" s="252" t="str">
        <f t="shared" si="137"/>
        <v/>
      </c>
      <c r="DZ394" s="251" t="str">
        <f t="shared" si="138"/>
        <v/>
      </c>
      <c r="EA394" s="252" t="str">
        <f t="shared" si="139"/>
        <v/>
      </c>
      <c r="EB394" s="251" t="str">
        <f t="shared" si="140"/>
        <v/>
      </c>
      <c r="EC394" s="252" t="str">
        <f t="shared" si="141"/>
        <v/>
      </c>
    </row>
    <row r="395" spans="37:133">
      <c r="AK395" s="3">
        <v>0.27083333333333298</v>
      </c>
      <c r="AM395" s="224">
        <v>0.27083333333333298</v>
      </c>
      <c r="AO395" s="72"/>
      <c r="AR395" s="3">
        <v>0.33333333333333198</v>
      </c>
      <c r="AT395" s="3">
        <v>0.29166666666666802</v>
      </c>
      <c r="AU395" s="3">
        <v>0.27083333333333298</v>
      </c>
      <c r="AV395" s="72"/>
      <c r="AW395" s="72"/>
      <c r="BH395" s="2"/>
      <c r="BI395" s="250"/>
      <c r="BJ395" s="2"/>
      <c r="BK395" s="250"/>
      <c r="BL395" s="2"/>
      <c r="BM395" s="250"/>
      <c r="BN395" s="2"/>
      <c r="BO395" s="250"/>
      <c r="BP395" s="2"/>
      <c r="BQ395" s="250"/>
      <c r="BR395" s="2"/>
      <c r="BS395" s="250"/>
      <c r="BT395" s="2"/>
      <c r="BU395" s="250"/>
      <c r="BV395" s="2"/>
      <c r="BW395" s="250"/>
      <c r="BX395" s="2"/>
      <c r="BY395" s="250"/>
      <c r="BZ395" s="267"/>
      <c r="CA395" s="238"/>
      <c r="CB395" s="267" t="str">
        <f t="shared" si="124"/>
        <v/>
      </c>
      <c r="CC395" s="238" t="str">
        <f t="shared" si="125"/>
        <v/>
      </c>
      <c r="CD395" s="267"/>
      <c r="CE395" s="238"/>
      <c r="CF395" s="267"/>
      <c r="CG395" s="238"/>
      <c r="CH395" s="2"/>
      <c r="CI395" s="250"/>
      <c r="CJ395" s="267"/>
      <c r="CK395" s="238"/>
      <c r="CL395" s="2"/>
      <c r="CM395" s="250"/>
      <c r="CN395" s="251" t="str">
        <f t="shared" si="126"/>
        <v/>
      </c>
      <c r="CO395" s="252" t="str">
        <f t="shared" si="127"/>
        <v/>
      </c>
      <c r="CP395" s="2"/>
      <c r="CQ395" s="250"/>
      <c r="CR395" s="267"/>
      <c r="CS395" s="238"/>
      <c r="CT395" s="2"/>
      <c r="CU395" s="250"/>
      <c r="CV395" s="2"/>
      <c r="CW395" s="250"/>
      <c r="CX395" s="267"/>
      <c r="CY395" s="238"/>
      <c r="CZ395" s="267"/>
      <c r="DA395" s="238"/>
      <c r="DB395" s="2" t="str">
        <f t="shared" si="122"/>
        <v/>
      </c>
      <c r="DC395" s="250" t="str">
        <f t="shared" si="123"/>
        <v/>
      </c>
      <c r="DD395" s="267"/>
      <c r="DE395" s="238"/>
      <c r="DF395" s="2"/>
      <c r="DG395" s="250"/>
      <c r="DH395" s="2"/>
      <c r="DI395" s="250"/>
      <c r="DJ395" s="348"/>
      <c r="DK395" s="349"/>
      <c r="DL395" s="350"/>
      <c r="DM395" s="351"/>
      <c r="DN395" s="348"/>
      <c r="DO395" s="349"/>
      <c r="DP395" s="251" t="str">
        <f t="shared" si="128"/>
        <v/>
      </c>
      <c r="DQ395" s="252" t="str">
        <f t="shared" si="129"/>
        <v/>
      </c>
      <c r="DR395" s="251" t="str">
        <f t="shared" si="130"/>
        <v/>
      </c>
      <c r="DS395" s="252" t="str">
        <f t="shared" si="131"/>
        <v/>
      </c>
      <c r="DT395" s="251" t="str">
        <f t="shared" si="132"/>
        <v/>
      </c>
      <c r="DU395" s="252" t="str">
        <f t="shared" si="133"/>
        <v/>
      </c>
      <c r="DV395" s="251" t="str">
        <f t="shared" si="134"/>
        <v/>
      </c>
      <c r="DW395" s="252" t="str">
        <f t="shared" si="135"/>
        <v/>
      </c>
      <c r="DX395" s="251" t="str">
        <f t="shared" si="136"/>
        <v/>
      </c>
      <c r="DY395" s="252" t="str">
        <f t="shared" si="137"/>
        <v/>
      </c>
      <c r="DZ395" s="251" t="str">
        <f t="shared" si="138"/>
        <v/>
      </c>
      <c r="EA395" s="252" t="str">
        <f t="shared" si="139"/>
        <v/>
      </c>
      <c r="EB395" s="251" t="str">
        <f t="shared" si="140"/>
        <v/>
      </c>
      <c r="EC395" s="252" t="str">
        <f t="shared" si="141"/>
        <v/>
      </c>
    </row>
    <row r="396" spans="37:133">
      <c r="AK396" s="3">
        <v>0.27152777777777798</v>
      </c>
      <c r="AM396" s="224">
        <v>0.27152777777777798</v>
      </c>
      <c r="AO396" s="72"/>
      <c r="AR396" s="3">
        <v>0.33402777777777698</v>
      </c>
      <c r="AT396" s="3">
        <v>0.29236111111111301</v>
      </c>
      <c r="AU396" s="3">
        <v>0.27152777777777798</v>
      </c>
      <c r="AV396" s="72"/>
      <c r="AW396" s="72"/>
      <c r="BH396" s="2"/>
      <c r="BI396" s="250"/>
      <c r="BJ396" s="2"/>
      <c r="BK396" s="250"/>
      <c r="BL396" s="2"/>
      <c r="BM396" s="250"/>
      <c r="BN396" s="2"/>
      <c r="BO396" s="250"/>
      <c r="BP396" s="2"/>
      <c r="BQ396" s="250"/>
      <c r="BR396" s="2"/>
      <c r="BS396" s="250"/>
      <c r="BT396" s="2"/>
      <c r="BU396" s="250"/>
      <c r="BV396" s="2"/>
      <c r="BW396" s="250"/>
      <c r="BX396" s="2"/>
      <c r="BY396" s="250"/>
      <c r="BZ396" s="267"/>
      <c r="CA396" s="238"/>
      <c r="CB396" s="267" t="str">
        <f t="shared" si="124"/>
        <v/>
      </c>
      <c r="CC396" s="238" t="str">
        <f t="shared" si="125"/>
        <v/>
      </c>
      <c r="CD396" s="267"/>
      <c r="CE396" s="238"/>
      <c r="CF396" s="267"/>
      <c r="CG396" s="238"/>
      <c r="CH396" s="2"/>
      <c r="CI396" s="250"/>
      <c r="CJ396" s="267"/>
      <c r="CK396" s="238"/>
      <c r="CL396" s="2"/>
      <c r="CM396" s="250"/>
      <c r="CN396" s="251" t="str">
        <f t="shared" si="126"/>
        <v/>
      </c>
      <c r="CO396" s="252" t="str">
        <f t="shared" si="127"/>
        <v/>
      </c>
      <c r="CP396" s="2"/>
      <c r="CQ396" s="250"/>
      <c r="CR396" s="267"/>
      <c r="CS396" s="238"/>
      <c r="CT396" s="2"/>
      <c r="CU396" s="250"/>
      <c r="CV396" s="2"/>
      <c r="CW396" s="250"/>
      <c r="CX396" s="267"/>
      <c r="CY396" s="238"/>
      <c r="CZ396" s="267"/>
      <c r="DA396" s="238"/>
      <c r="DB396" s="2" t="str">
        <f t="shared" si="122"/>
        <v/>
      </c>
      <c r="DC396" s="250" t="str">
        <f t="shared" si="123"/>
        <v/>
      </c>
      <c r="DD396" s="267"/>
      <c r="DE396" s="238"/>
      <c r="DF396" s="2"/>
      <c r="DG396" s="250"/>
      <c r="DH396" s="2"/>
      <c r="DI396" s="250"/>
      <c r="DJ396" s="348"/>
      <c r="DK396" s="349"/>
      <c r="DL396" s="350"/>
      <c r="DM396" s="351"/>
      <c r="DN396" s="348"/>
      <c r="DO396" s="349"/>
      <c r="DP396" s="251" t="str">
        <f t="shared" si="128"/>
        <v/>
      </c>
      <c r="DQ396" s="252" t="str">
        <f t="shared" si="129"/>
        <v/>
      </c>
      <c r="DR396" s="251" t="str">
        <f t="shared" si="130"/>
        <v/>
      </c>
      <c r="DS396" s="252" t="str">
        <f t="shared" si="131"/>
        <v/>
      </c>
      <c r="DT396" s="251" t="str">
        <f t="shared" si="132"/>
        <v/>
      </c>
      <c r="DU396" s="252" t="str">
        <f t="shared" si="133"/>
        <v/>
      </c>
      <c r="DV396" s="251" t="str">
        <f t="shared" si="134"/>
        <v/>
      </c>
      <c r="DW396" s="252" t="str">
        <f t="shared" si="135"/>
        <v/>
      </c>
      <c r="DX396" s="251" t="str">
        <f t="shared" si="136"/>
        <v/>
      </c>
      <c r="DY396" s="252" t="str">
        <f t="shared" si="137"/>
        <v/>
      </c>
      <c r="DZ396" s="251" t="str">
        <f t="shared" si="138"/>
        <v/>
      </c>
      <c r="EA396" s="252" t="str">
        <f t="shared" si="139"/>
        <v/>
      </c>
      <c r="EB396" s="251" t="str">
        <f t="shared" si="140"/>
        <v/>
      </c>
      <c r="EC396" s="252" t="str">
        <f t="shared" si="141"/>
        <v/>
      </c>
    </row>
    <row r="397" spans="37:133">
      <c r="AK397" s="3">
        <v>0.27222222222222198</v>
      </c>
      <c r="AM397" s="224">
        <v>0.27222222222222198</v>
      </c>
      <c r="AO397" s="72"/>
      <c r="AR397" s="3">
        <v>0.33472222222222098</v>
      </c>
      <c r="AT397" s="3">
        <v>0.29305555555555701</v>
      </c>
      <c r="AU397" s="3">
        <v>0.27222222222222198</v>
      </c>
      <c r="AV397" s="72"/>
      <c r="AW397" s="72"/>
      <c r="BH397" s="2"/>
      <c r="BI397" s="250"/>
      <c r="BJ397" s="2"/>
      <c r="BK397" s="250"/>
      <c r="BL397" s="2"/>
      <c r="BM397" s="250"/>
      <c r="BN397" s="2"/>
      <c r="BO397" s="250"/>
      <c r="BP397" s="2"/>
      <c r="BQ397" s="250"/>
      <c r="BR397" s="2"/>
      <c r="BS397" s="250"/>
      <c r="BT397" s="2"/>
      <c r="BU397" s="250"/>
      <c r="BV397" s="2"/>
      <c r="BW397" s="250"/>
      <c r="BX397" s="2"/>
      <c r="BY397" s="250"/>
      <c r="BZ397" s="267"/>
      <c r="CA397" s="238"/>
      <c r="CB397" s="267" t="str">
        <f t="shared" si="124"/>
        <v/>
      </c>
      <c r="CC397" s="238" t="str">
        <f t="shared" si="125"/>
        <v/>
      </c>
      <c r="CD397" s="267"/>
      <c r="CE397" s="238"/>
      <c r="CF397" s="267"/>
      <c r="CG397" s="238"/>
      <c r="CH397" s="2"/>
      <c r="CI397" s="250"/>
      <c r="CJ397" s="267"/>
      <c r="CK397" s="238"/>
      <c r="CL397" s="2"/>
      <c r="CM397" s="250"/>
      <c r="CN397" s="251" t="str">
        <f t="shared" si="126"/>
        <v/>
      </c>
      <c r="CO397" s="252" t="str">
        <f t="shared" si="127"/>
        <v/>
      </c>
      <c r="CP397" s="2"/>
      <c r="CQ397" s="250"/>
      <c r="CR397" s="267"/>
      <c r="CS397" s="238"/>
      <c r="CT397" s="2"/>
      <c r="CU397" s="250"/>
      <c r="CV397" s="2"/>
      <c r="CW397" s="250"/>
      <c r="CX397" s="267"/>
      <c r="CY397" s="238"/>
      <c r="CZ397" s="267"/>
      <c r="DA397" s="238"/>
      <c r="DB397" s="2" t="str">
        <f t="shared" si="122"/>
        <v/>
      </c>
      <c r="DC397" s="250" t="str">
        <f t="shared" si="123"/>
        <v/>
      </c>
      <c r="DD397" s="267"/>
      <c r="DE397" s="238"/>
      <c r="DF397" s="2"/>
      <c r="DG397" s="250"/>
      <c r="DH397" s="2"/>
      <c r="DI397" s="250"/>
      <c r="DJ397" s="348"/>
      <c r="DK397" s="349"/>
      <c r="DL397" s="350"/>
      <c r="DM397" s="351"/>
      <c r="DN397" s="348"/>
      <c r="DO397" s="349"/>
      <c r="DP397" s="251" t="str">
        <f t="shared" si="128"/>
        <v/>
      </c>
      <c r="DQ397" s="252" t="str">
        <f t="shared" si="129"/>
        <v/>
      </c>
      <c r="DR397" s="251" t="str">
        <f t="shared" si="130"/>
        <v/>
      </c>
      <c r="DS397" s="252" t="str">
        <f t="shared" si="131"/>
        <v/>
      </c>
      <c r="DT397" s="251" t="str">
        <f t="shared" si="132"/>
        <v/>
      </c>
      <c r="DU397" s="252" t="str">
        <f t="shared" si="133"/>
        <v/>
      </c>
      <c r="DV397" s="251" t="str">
        <f t="shared" si="134"/>
        <v/>
      </c>
      <c r="DW397" s="252" t="str">
        <f t="shared" si="135"/>
        <v/>
      </c>
      <c r="DX397" s="251" t="str">
        <f t="shared" si="136"/>
        <v/>
      </c>
      <c r="DY397" s="252" t="str">
        <f t="shared" si="137"/>
        <v/>
      </c>
      <c r="DZ397" s="251" t="str">
        <f t="shared" si="138"/>
        <v/>
      </c>
      <c r="EA397" s="252" t="str">
        <f t="shared" si="139"/>
        <v/>
      </c>
      <c r="EB397" s="251" t="str">
        <f t="shared" si="140"/>
        <v/>
      </c>
      <c r="EC397" s="252" t="str">
        <f t="shared" si="141"/>
        <v/>
      </c>
    </row>
    <row r="398" spans="37:133">
      <c r="AK398" s="3">
        <v>0.27291666666666697</v>
      </c>
      <c r="AM398" s="224">
        <v>0.27291666666666697</v>
      </c>
      <c r="AO398" s="72"/>
      <c r="AR398" s="3">
        <v>0.33541666666666597</v>
      </c>
      <c r="AT398" s="3">
        <v>0.29375000000000101</v>
      </c>
      <c r="AU398" s="3">
        <v>0.27291666666666697</v>
      </c>
      <c r="AV398" s="72"/>
      <c r="AW398" s="72"/>
      <c r="BH398" s="2"/>
      <c r="BI398" s="250"/>
      <c r="BJ398" s="2"/>
      <c r="BK398" s="250"/>
      <c r="BL398" s="2"/>
      <c r="BM398" s="250"/>
      <c r="BN398" s="2"/>
      <c r="BO398" s="250"/>
      <c r="BP398" s="2"/>
      <c r="BQ398" s="250"/>
      <c r="BR398" s="2"/>
      <c r="BS398" s="250"/>
      <c r="BT398" s="2"/>
      <c r="BU398" s="250"/>
      <c r="BV398" s="2"/>
      <c r="BW398" s="250"/>
      <c r="BX398" s="2"/>
      <c r="BY398" s="250"/>
      <c r="BZ398" s="267"/>
      <c r="CA398" s="238"/>
      <c r="CB398" s="267" t="str">
        <f t="shared" si="124"/>
        <v/>
      </c>
      <c r="CC398" s="238" t="str">
        <f t="shared" si="125"/>
        <v/>
      </c>
      <c r="CD398" s="267"/>
      <c r="CE398" s="238"/>
      <c r="CF398" s="267"/>
      <c r="CG398" s="238"/>
      <c r="CH398" s="2"/>
      <c r="CI398" s="250"/>
      <c r="CJ398" s="267"/>
      <c r="CK398" s="238"/>
      <c r="CL398" s="2"/>
      <c r="CM398" s="250"/>
      <c r="CN398" s="251" t="str">
        <f t="shared" si="126"/>
        <v/>
      </c>
      <c r="CO398" s="252" t="str">
        <f t="shared" si="127"/>
        <v/>
      </c>
      <c r="CP398" s="2"/>
      <c r="CQ398" s="250"/>
      <c r="CR398" s="267"/>
      <c r="CS398" s="238"/>
      <c r="CT398" s="2"/>
      <c r="CU398" s="250"/>
      <c r="CV398" s="2"/>
      <c r="CW398" s="250"/>
      <c r="CX398" s="267"/>
      <c r="CY398" s="238"/>
      <c r="CZ398" s="267"/>
      <c r="DA398" s="238"/>
      <c r="DB398" s="2" t="str">
        <f t="shared" si="122"/>
        <v/>
      </c>
      <c r="DC398" s="250" t="str">
        <f t="shared" si="123"/>
        <v/>
      </c>
      <c r="DD398" s="267"/>
      <c r="DE398" s="238"/>
      <c r="DF398" s="2"/>
      <c r="DG398" s="250"/>
      <c r="DH398" s="2"/>
      <c r="DI398" s="250"/>
      <c r="DJ398" s="348"/>
      <c r="DK398" s="349"/>
      <c r="DL398" s="350"/>
      <c r="DM398" s="351"/>
      <c r="DN398" s="348"/>
      <c r="DO398" s="349"/>
      <c r="DP398" s="251" t="str">
        <f t="shared" si="128"/>
        <v/>
      </c>
      <c r="DQ398" s="252" t="str">
        <f t="shared" si="129"/>
        <v/>
      </c>
      <c r="DR398" s="251" t="str">
        <f t="shared" si="130"/>
        <v/>
      </c>
      <c r="DS398" s="252" t="str">
        <f t="shared" si="131"/>
        <v/>
      </c>
      <c r="DT398" s="251" t="str">
        <f t="shared" si="132"/>
        <v/>
      </c>
      <c r="DU398" s="252" t="str">
        <f t="shared" si="133"/>
        <v/>
      </c>
      <c r="DV398" s="251" t="str">
        <f t="shared" si="134"/>
        <v/>
      </c>
      <c r="DW398" s="252" t="str">
        <f t="shared" si="135"/>
        <v/>
      </c>
      <c r="DX398" s="251" t="str">
        <f t="shared" si="136"/>
        <v/>
      </c>
      <c r="DY398" s="252" t="str">
        <f t="shared" si="137"/>
        <v/>
      </c>
      <c r="DZ398" s="251" t="str">
        <f t="shared" si="138"/>
        <v/>
      </c>
      <c r="EA398" s="252" t="str">
        <f t="shared" si="139"/>
        <v/>
      </c>
      <c r="EB398" s="251" t="str">
        <f t="shared" si="140"/>
        <v/>
      </c>
      <c r="EC398" s="252" t="str">
        <f t="shared" si="141"/>
        <v/>
      </c>
    </row>
    <row r="399" spans="37:133">
      <c r="AK399" s="3">
        <v>0.27361111111111103</v>
      </c>
      <c r="AM399" s="224">
        <v>0.27361111111111103</v>
      </c>
      <c r="AO399" s="72"/>
      <c r="AR399" s="3">
        <v>0.33611111111110997</v>
      </c>
      <c r="AT399" s="3">
        <v>0.29444444444444601</v>
      </c>
      <c r="AU399" s="3">
        <v>0.27361111111111103</v>
      </c>
      <c r="AV399" s="72"/>
      <c r="AW399" s="72"/>
      <c r="BH399" s="2"/>
      <c r="BI399" s="250"/>
      <c r="BJ399" s="2"/>
      <c r="BK399" s="250"/>
      <c r="BL399" s="2"/>
      <c r="BM399" s="250"/>
      <c r="BN399" s="2"/>
      <c r="BO399" s="250"/>
      <c r="BP399" s="2"/>
      <c r="BQ399" s="250"/>
      <c r="BR399" s="2"/>
      <c r="BS399" s="250"/>
      <c r="BT399" s="2"/>
      <c r="BU399" s="250"/>
      <c r="BV399" s="2"/>
      <c r="BW399" s="250"/>
      <c r="BX399" s="2"/>
      <c r="BY399" s="250"/>
      <c r="BZ399" s="267"/>
      <c r="CA399" s="238"/>
      <c r="CB399" s="267" t="str">
        <f t="shared" si="124"/>
        <v/>
      </c>
      <c r="CC399" s="238" t="str">
        <f t="shared" si="125"/>
        <v/>
      </c>
      <c r="CD399" s="267"/>
      <c r="CE399" s="238"/>
      <c r="CF399" s="267"/>
      <c r="CG399" s="238"/>
      <c r="CH399" s="2"/>
      <c r="CI399" s="250"/>
      <c r="CJ399" s="267"/>
      <c r="CK399" s="238"/>
      <c r="CL399" s="2"/>
      <c r="CM399" s="250"/>
      <c r="CN399" s="251" t="str">
        <f t="shared" si="126"/>
        <v/>
      </c>
      <c r="CO399" s="252" t="str">
        <f t="shared" si="127"/>
        <v/>
      </c>
      <c r="CP399" s="2"/>
      <c r="CQ399" s="250"/>
      <c r="CR399" s="267"/>
      <c r="CS399" s="238"/>
      <c r="CT399" s="2"/>
      <c r="CU399" s="250"/>
      <c r="CV399" s="2"/>
      <c r="CW399" s="250"/>
      <c r="CX399" s="267"/>
      <c r="CY399" s="238"/>
      <c r="CZ399" s="267"/>
      <c r="DA399" s="238"/>
      <c r="DB399" s="2" t="str">
        <f t="shared" si="122"/>
        <v/>
      </c>
      <c r="DC399" s="250" t="str">
        <f t="shared" si="123"/>
        <v/>
      </c>
      <c r="DD399" s="267"/>
      <c r="DE399" s="238"/>
      <c r="DF399" s="2"/>
      <c r="DG399" s="250"/>
      <c r="DH399" s="2"/>
      <c r="DI399" s="250"/>
      <c r="DJ399" s="348"/>
      <c r="DK399" s="349"/>
      <c r="DL399" s="350"/>
      <c r="DM399" s="351"/>
      <c r="DN399" s="348"/>
      <c r="DO399" s="349"/>
      <c r="DP399" s="251" t="str">
        <f t="shared" si="128"/>
        <v/>
      </c>
      <c r="DQ399" s="252" t="str">
        <f t="shared" si="129"/>
        <v/>
      </c>
      <c r="DR399" s="251" t="str">
        <f t="shared" si="130"/>
        <v/>
      </c>
      <c r="DS399" s="252" t="str">
        <f t="shared" si="131"/>
        <v/>
      </c>
      <c r="DT399" s="251" t="str">
        <f t="shared" si="132"/>
        <v/>
      </c>
      <c r="DU399" s="252" t="str">
        <f t="shared" si="133"/>
        <v/>
      </c>
      <c r="DV399" s="251" t="str">
        <f t="shared" si="134"/>
        <v/>
      </c>
      <c r="DW399" s="252" t="str">
        <f t="shared" si="135"/>
        <v/>
      </c>
      <c r="DX399" s="251" t="str">
        <f t="shared" si="136"/>
        <v/>
      </c>
      <c r="DY399" s="252" t="str">
        <f t="shared" si="137"/>
        <v/>
      </c>
      <c r="DZ399" s="251" t="str">
        <f t="shared" si="138"/>
        <v/>
      </c>
      <c r="EA399" s="252" t="str">
        <f t="shared" si="139"/>
        <v/>
      </c>
      <c r="EB399" s="251" t="str">
        <f t="shared" si="140"/>
        <v/>
      </c>
      <c r="EC399" s="252" t="str">
        <f t="shared" si="141"/>
        <v/>
      </c>
    </row>
    <row r="400" spans="37:133">
      <c r="AK400" s="3">
        <v>0.27430555555555602</v>
      </c>
      <c r="AM400" s="224">
        <v>0.27430555555555602</v>
      </c>
      <c r="AO400" s="72"/>
      <c r="AR400" s="3">
        <v>0.33680555555555503</v>
      </c>
      <c r="AT400" s="3">
        <v>0.29513888888889001</v>
      </c>
      <c r="AU400" s="3">
        <v>0.27430555555555602</v>
      </c>
      <c r="AV400" s="72"/>
      <c r="AW400" s="72"/>
      <c r="BH400" s="2"/>
      <c r="BI400" s="250"/>
      <c r="BJ400" s="2"/>
      <c r="BK400" s="250"/>
      <c r="BL400" s="2"/>
      <c r="BM400" s="250"/>
      <c r="BN400" s="2"/>
      <c r="BO400" s="250"/>
      <c r="BP400" s="2"/>
      <c r="BQ400" s="250"/>
      <c r="BR400" s="2"/>
      <c r="BS400" s="250"/>
      <c r="BT400" s="2"/>
      <c r="BU400" s="250"/>
      <c r="BV400" s="2"/>
      <c r="BW400" s="250"/>
      <c r="BX400" s="2"/>
      <c r="BY400" s="250"/>
      <c r="BZ400" s="267"/>
      <c r="CA400" s="238"/>
      <c r="CB400" s="267" t="str">
        <f t="shared" si="124"/>
        <v/>
      </c>
      <c r="CC400" s="238" t="str">
        <f t="shared" si="125"/>
        <v/>
      </c>
      <c r="CD400" s="267"/>
      <c r="CE400" s="238"/>
      <c r="CF400" s="267"/>
      <c r="CG400" s="238"/>
      <c r="CH400" s="2"/>
      <c r="CI400" s="250"/>
      <c r="CJ400" s="267"/>
      <c r="CK400" s="238"/>
      <c r="CL400" s="2"/>
      <c r="CM400" s="250"/>
      <c r="CN400" s="251" t="str">
        <f t="shared" si="126"/>
        <v/>
      </c>
      <c r="CO400" s="252" t="str">
        <f t="shared" si="127"/>
        <v/>
      </c>
      <c r="CP400" s="2"/>
      <c r="CQ400" s="250"/>
      <c r="CR400" s="267"/>
      <c r="CS400" s="238"/>
      <c r="CT400" s="2"/>
      <c r="CU400" s="250"/>
      <c r="CV400" s="2"/>
      <c r="CW400" s="250"/>
      <c r="CX400" s="267"/>
      <c r="CY400" s="238"/>
      <c r="CZ400" s="267"/>
      <c r="DA400" s="238"/>
      <c r="DB400" s="2" t="str">
        <f t="shared" si="122"/>
        <v/>
      </c>
      <c r="DC400" s="250" t="str">
        <f t="shared" si="123"/>
        <v/>
      </c>
      <c r="DD400" s="267"/>
      <c r="DE400" s="238"/>
      <c r="DF400" s="2"/>
      <c r="DG400" s="250"/>
      <c r="DH400" s="2"/>
      <c r="DI400" s="250"/>
      <c r="DJ400" s="348"/>
      <c r="DK400" s="349"/>
      <c r="DL400" s="350"/>
      <c r="DM400" s="351"/>
      <c r="DN400" s="348"/>
      <c r="DO400" s="349"/>
      <c r="DP400" s="251" t="str">
        <f t="shared" si="128"/>
        <v/>
      </c>
      <c r="DQ400" s="252" t="str">
        <f t="shared" si="129"/>
        <v/>
      </c>
      <c r="DR400" s="251" t="str">
        <f t="shared" si="130"/>
        <v/>
      </c>
      <c r="DS400" s="252" t="str">
        <f t="shared" si="131"/>
        <v/>
      </c>
      <c r="DT400" s="251" t="str">
        <f t="shared" si="132"/>
        <v/>
      </c>
      <c r="DU400" s="252" t="str">
        <f t="shared" si="133"/>
        <v/>
      </c>
      <c r="DV400" s="251" t="str">
        <f t="shared" si="134"/>
        <v/>
      </c>
      <c r="DW400" s="252" t="str">
        <f t="shared" si="135"/>
        <v/>
      </c>
      <c r="DX400" s="251" t="str">
        <f t="shared" si="136"/>
        <v/>
      </c>
      <c r="DY400" s="252" t="str">
        <f t="shared" si="137"/>
        <v/>
      </c>
      <c r="DZ400" s="251" t="str">
        <f t="shared" si="138"/>
        <v/>
      </c>
      <c r="EA400" s="252" t="str">
        <f t="shared" si="139"/>
        <v/>
      </c>
      <c r="EB400" s="251" t="str">
        <f t="shared" si="140"/>
        <v/>
      </c>
      <c r="EC400" s="252" t="str">
        <f t="shared" si="141"/>
        <v/>
      </c>
    </row>
    <row r="401" spans="37:133">
      <c r="AK401" s="3">
        <v>0.27500000000000002</v>
      </c>
      <c r="AM401" s="224">
        <v>0.27500000000000002</v>
      </c>
      <c r="AO401" s="72"/>
      <c r="AR401" s="3">
        <v>0.33749999999999902</v>
      </c>
      <c r="AT401" s="3">
        <v>0.295833333333335</v>
      </c>
      <c r="AU401" s="3">
        <v>0.27500000000000002</v>
      </c>
      <c r="AV401" s="72"/>
      <c r="AW401" s="72"/>
      <c r="BH401" s="2"/>
      <c r="BI401" s="250"/>
      <c r="BJ401" s="2"/>
      <c r="BK401" s="250"/>
      <c r="BL401" s="2"/>
      <c r="BM401" s="250"/>
      <c r="BN401" s="2"/>
      <c r="BO401" s="250"/>
      <c r="BP401" s="2"/>
      <c r="BQ401" s="250"/>
      <c r="BR401" s="2"/>
      <c r="BS401" s="250"/>
      <c r="BT401" s="2"/>
      <c r="BU401" s="250"/>
      <c r="BV401" s="2"/>
      <c r="BW401" s="250"/>
      <c r="BX401" s="2"/>
      <c r="BY401" s="250"/>
      <c r="BZ401" s="267"/>
      <c r="CA401" s="238"/>
      <c r="CB401" s="267" t="str">
        <f t="shared" si="124"/>
        <v/>
      </c>
      <c r="CC401" s="238" t="str">
        <f t="shared" si="125"/>
        <v/>
      </c>
      <c r="CD401" s="267"/>
      <c r="CE401" s="238"/>
      <c r="CF401" s="267"/>
      <c r="CG401" s="238"/>
      <c r="CH401" s="2"/>
      <c r="CI401" s="250"/>
      <c r="CJ401" s="267"/>
      <c r="CK401" s="238"/>
      <c r="CL401" s="2"/>
      <c r="CM401" s="250"/>
      <c r="CN401" s="251" t="str">
        <f t="shared" si="126"/>
        <v/>
      </c>
      <c r="CO401" s="252" t="str">
        <f t="shared" si="127"/>
        <v/>
      </c>
      <c r="CP401" s="2"/>
      <c r="CQ401" s="250"/>
      <c r="CR401" s="267"/>
      <c r="CS401" s="238"/>
      <c r="CT401" s="2"/>
      <c r="CU401" s="250"/>
      <c r="CV401" s="2"/>
      <c r="CW401" s="250"/>
      <c r="CX401" s="267"/>
      <c r="CY401" s="238"/>
      <c r="CZ401" s="267"/>
      <c r="DA401" s="238"/>
      <c r="DB401" s="2" t="str">
        <f t="shared" si="122"/>
        <v/>
      </c>
      <c r="DC401" s="250" t="str">
        <f t="shared" si="123"/>
        <v/>
      </c>
      <c r="DD401" s="267"/>
      <c r="DE401" s="238"/>
      <c r="DF401" s="2"/>
      <c r="DG401" s="250"/>
      <c r="DH401" s="2"/>
      <c r="DI401" s="250"/>
      <c r="DJ401" s="348"/>
      <c r="DK401" s="349"/>
      <c r="DL401" s="350"/>
      <c r="DM401" s="351"/>
      <c r="DN401" s="348"/>
      <c r="DO401" s="349"/>
      <c r="DP401" s="251" t="str">
        <f t="shared" si="128"/>
        <v/>
      </c>
      <c r="DQ401" s="252" t="str">
        <f t="shared" si="129"/>
        <v/>
      </c>
      <c r="DR401" s="251" t="str">
        <f t="shared" si="130"/>
        <v/>
      </c>
      <c r="DS401" s="252" t="str">
        <f t="shared" si="131"/>
        <v/>
      </c>
      <c r="DT401" s="251" t="str">
        <f t="shared" si="132"/>
        <v/>
      </c>
      <c r="DU401" s="252" t="str">
        <f t="shared" si="133"/>
        <v/>
      </c>
      <c r="DV401" s="251" t="str">
        <f t="shared" si="134"/>
        <v/>
      </c>
      <c r="DW401" s="252" t="str">
        <f t="shared" si="135"/>
        <v/>
      </c>
      <c r="DX401" s="251" t="str">
        <f t="shared" si="136"/>
        <v/>
      </c>
      <c r="DY401" s="252" t="str">
        <f t="shared" si="137"/>
        <v/>
      </c>
      <c r="DZ401" s="251" t="str">
        <f t="shared" si="138"/>
        <v/>
      </c>
      <c r="EA401" s="252" t="str">
        <f t="shared" si="139"/>
        <v/>
      </c>
      <c r="EB401" s="251" t="str">
        <f t="shared" si="140"/>
        <v/>
      </c>
      <c r="EC401" s="252" t="str">
        <f t="shared" si="141"/>
        <v/>
      </c>
    </row>
    <row r="402" spans="37:133">
      <c r="AK402" s="3">
        <v>0.27569444444444402</v>
      </c>
      <c r="AM402" s="224">
        <v>0.27569444444444402</v>
      </c>
      <c r="AO402" s="72"/>
      <c r="AR402" s="3">
        <v>0.33819444444444302</v>
      </c>
      <c r="AT402" s="3">
        <v>0.296527777777779</v>
      </c>
      <c r="AU402" s="3">
        <v>0.27569444444444402</v>
      </c>
      <c r="AV402" s="72"/>
      <c r="AW402" s="72"/>
      <c r="BH402" s="2"/>
      <c r="BI402" s="250"/>
      <c r="BJ402" s="2"/>
      <c r="BK402" s="250"/>
      <c r="BL402" s="2"/>
      <c r="BM402" s="250"/>
      <c r="BN402" s="2"/>
      <c r="BO402" s="250"/>
      <c r="BP402" s="2"/>
      <c r="BQ402" s="250"/>
      <c r="BR402" s="2"/>
      <c r="BS402" s="250"/>
      <c r="BT402" s="2"/>
      <c r="BU402" s="250"/>
      <c r="BV402" s="2"/>
      <c r="BW402" s="250"/>
      <c r="BX402" s="2"/>
      <c r="BY402" s="250"/>
      <c r="BZ402" s="267"/>
      <c r="CA402" s="238"/>
      <c r="CB402" s="267" t="str">
        <f t="shared" si="124"/>
        <v/>
      </c>
      <c r="CC402" s="238" t="str">
        <f t="shared" si="125"/>
        <v/>
      </c>
      <c r="CD402" s="267"/>
      <c r="CE402" s="238"/>
      <c r="CF402" s="267"/>
      <c r="CG402" s="238"/>
      <c r="CH402" s="2"/>
      <c r="CI402" s="250"/>
      <c r="CJ402" s="267"/>
      <c r="CK402" s="238"/>
      <c r="CL402" s="2"/>
      <c r="CM402" s="250"/>
      <c r="CN402" s="251" t="str">
        <f t="shared" si="126"/>
        <v/>
      </c>
      <c r="CO402" s="252" t="str">
        <f t="shared" si="127"/>
        <v/>
      </c>
      <c r="CP402" s="2"/>
      <c r="CQ402" s="250"/>
      <c r="CR402" s="267"/>
      <c r="CS402" s="238"/>
      <c r="CT402" s="2"/>
      <c r="CU402" s="250"/>
      <c r="CV402" s="2"/>
      <c r="CW402" s="250"/>
      <c r="CX402" s="267"/>
      <c r="CY402" s="238"/>
      <c r="CZ402" s="267"/>
      <c r="DA402" s="238"/>
      <c r="DB402" s="2" t="str">
        <f t="shared" si="122"/>
        <v/>
      </c>
      <c r="DC402" s="250" t="str">
        <f t="shared" si="123"/>
        <v/>
      </c>
      <c r="DD402" s="267"/>
      <c r="DE402" s="238"/>
      <c r="DF402" s="2"/>
      <c r="DG402" s="250"/>
      <c r="DH402" s="2"/>
      <c r="DI402" s="250"/>
      <c r="DJ402" s="348"/>
      <c r="DK402" s="349"/>
      <c r="DL402" s="350"/>
      <c r="DM402" s="351"/>
      <c r="DN402" s="348"/>
      <c r="DO402" s="349"/>
      <c r="DP402" s="251" t="str">
        <f t="shared" si="128"/>
        <v/>
      </c>
      <c r="DQ402" s="252" t="str">
        <f t="shared" si="129"/>
        <v/>
      </c>
      <c r="DR402" s="251" t="str">
        <f t="shared" si="130"/>
        <v/>
      </c>
      <c r="DS402" s="252" t="str">
        <f t="shared" si="131"/>
        <v/>
      </c>
      <c r="DT402" s="251" t="str">
        <f t="shared" si="132"/>
        <v/>
      </c>
      <c r="DU402" s="252" t="str">
        <f t="shared" si="133"/>
        <v/>
      </c>
      <c r="DV402" s="251" t="str">
        <f t="shared" si="134"/>
        <v/>
      </c>
      <c r="DW402" s="252" t="str">
        <f t="shared" si="135"/>
        <v/>
      </c>
      <c r="DX402" s="251" t="str">
        <f t="shared" si="136"/>
        <v/>
      </c>
      <c r="DY402" s="252" t="str">
        <f t="shared" si="137"/>
        <v/>
      </c>
      <c r="DZ402" s="251" t="str">
        <f t="shared" si="138"/>
        <v/>
      </c>
      <c r="EA402" s="252" t="str">
        <f t="shared" si="139"/>
        <v/>
      </c>
      <c r="EB402" s="251" t="str">
        <f t="shared" si="140"/>
        <v/>
      </c>
      <c r="EC402" s="252" t="str">
        <f t="shared" si="141"/>
        <v/>
      </c>
    </row>
    <row r="403" spans="37:133">
      <c r="AK403" s="3">
        <v>0.27638888888888902</v>
      </c>
      <c r="AM403" s="224">
        <v>0.27638888888888902</v>
      </c>
      <c r="AO403" s="72"/>
      <c r="AR403" s="3">
        <v>0.33888888888888802</v>
      </c>
      <c r="AT403" s="3">
        <v>0.297222222222224</v>
      </c>
      <c r="AU403" s="3">
        <v>0.27638888888888902</v>
      </c>
      <c r="AV403" s="72"/>
      <c r="AW403" s="72"/>
      <c r="BH403" s="2"/>
      <c r="BI403" s="250"/>
      <c r="BJ403" s="2"/>
      <c r="BK403" s="250"/>
      <c r="BL403" s="2"/>
      <c r="BM403" s="250"/>
      <c r="BN403" s="2"/>
      <c r="BO403" s="250"/>
      <c r="BP403" s="2"/>
      <c r="BQ403" s="250"/>
      <c r="BR403" s="2"/>
      <c r="BS403" s="250"/>
      <c r="BT403" s="2"/>
      <c r="BU403" s="250"/>
      <c r="BV403" s="2"/>
      <c r="BW403" s="250"/>
      <c r="BX403" s="2"/>
      <c r="BY403" s="250"/>
      <c r="BZ403" s="267"/>
      <c r="CA403" s="238"/>
      <c r="CB403" s="267" t="str">
        <f t="shared" si="124"/>
        <v/>
      </c>
      <c r="CC403" s="238" t="str">
        <f t="shared" si="125"/>
        <v/>
      </c>
      <c r="CD403" s="267"/>
      <c r="CE403" s="238"/>
      <c r="CF403" s="267"/>
      <c r="CG403" s="238"/>
      <c r="CH403" s="2"/>
      <c r="CI403" s="250"/>
      <c r="CJ403" s="267"/>
      <c r="CK403" s="238"/>
      <c r="CL403" s="2"/>
      <c r="CM403" s="250"/>
      <c r="CN403" s="251" t="str">
        <f t="shared" si="126"/>
        <v/>
      </c>
      <c r="CO403" s="252" t="str">
        <f t="shared" si="127"/>
        <v/>
      </c>
      <c r="CP403" s="2"/>
      <c r="CQ403" s="250"/>
      <c r="CR403" s="267"/>
      <c r="CS403" s="238"/>
      <c r="CT403" s="2"/>
      <c r="CU403" s="250"/>
      <c r="CV403" s="2"/>
      <c r="CW403" s="250"/>
      <c r="CX403" s="267"/>
      <c r="CY403" s="238"/>
      <c r="CZ403" s="267"/>
      <c r="DA403" s="238"/>
      <c r="DB403" s="2" t="str">
        <f t="shared" si="122"/>
        <v/>
      </c>
      <c r="DC403" s="250" t="str">
        <f t="shared" si="123"/>
        <v/>
      </c>
      <c r="DD403" s="267"/>
      <c r="DE403" s="238"/>
      <c r="DF403" s="2"/>
      <c r="DG403" s="250"/>
      <c r="DH403" s="2"/>
      <c r="DI403" s="250"/>
      <c r="DJ403" s="348"/>
      <c r="DK403" s="349"/>
      <c r="DL403" s="350"/>
      <c r="DM403" s="351"/>
      <c r="DN403" s="348"/>
      <c r="DO403" s="349"/>
      <c r="DP403" s="251" t="str">
        <f t="shared" si="128"/>
        <v/>
      </c>
      <c r="DQ403" s="252" t="str">
        <f t="shared" si="129"/>
        <v/>
      </c>
      <c r="DR403" s="251" t="str">
        <f t="shared" si="130"/>
        <v/>
      </c>
      <c r="DS403" s="252" t="str">
        <f t="shared" si="131"/>
        <v/>
      </c>
      <c r="DT403" s="251" t="str">
        <f t="shared" si="132"/>
        <v/>
      </c>
      <c r="DU403" s="252" t="str">
        <f t="shared" si="133"/>
        <v/>
      </c>
      <c r="DV403" s="251" t="str">
        <f t="shared" si="134"/>
        <v/>
      </c>
      <c r="DW403" s="252" t="str">
        <f t="shared" si="135"/>
        <v/>
      </c>
      <c r="DX403" s="251" t="str">
        <f t="shared" si="136"/>
        <v/>
      </c>
      <c r="DY403" s="252" t="str">
        <f t="shared" si="137"/>
        <v/>
      </c>
      <c r="DZ403" s="251" t="str">
        <f t="shared" si="138"/>
        <v/>
      </c>
      <c r="EA403" s="252" t="str">
        <f t="shared" si="139"/>
        <v/>
      </c>
      <c r="EB403" s="251" t="str">
        <f t="shared" si="140"/>
        <v/>
      </c>
      <c r="EC403" s="252" t="str">
        <f t="shared" si="141"/>
        <v/>
      </c>
    </row>
    <row r="404" spans="37:133">
      <c r="AK404" s="3">
        <v>0.27708333333333302</v>
      </c>
      <c r="AM404" s="224">
        <v>0.27708333333333302</v>
      </c>
      <c r="AO404" s="72"/>
      <c r="AR404" s="3">
        <v>0.33958333333333202</v>
      </c>
      <c r="AT404" s="3">
        <v>0.297916666666668</v>
      </c>
      <c r="AU404" s="3">
        <v>0.27708333333333302</v>
      </c>
      <c r="AV404" s="72"/>
      <c r="AW404" s="72"/>
      <c r="BH404" s="2"/>
      <c r="BI404" s="250"/>
      <c r="BJ404" s="2"/>
      <c r="BK404" s="250"/>
      <c r="BL404" s="2"/>
      <c r="BM404" s="250"/>
      <c r="BN404" s="2"/>
      <c r="BO404" s="250"/>
      <c r="BP404" s="2"/>
      <c r="BQ404" s="250"/>
      <c r="BR404" s="2"/>
      <c r="BS404" s="250"/>
      <c r="BT404" s="2"/>
      <c r="BU404" s="250"/>
      <c r="BV404" s="2"/>
      <c r="BW404" s="250"/>
      <c r="BX404" s="2"/>
      <c r="BY404" s="250"/>
      <c r="BZ404" s="267"/>
      <c r="CA404" s="238"/>
      <c r="CB404" s="267" t="str">
        <f t="shared" si="124"/>
        <v/>
      </c>
      <c r="CC404" s="238" t="str">
        <f t="shared" si="125"/>
        <v/>
      </c>
      <c r="CD404" s="267"/>
      <c r="CE404" s="238"/>
      <c r="CF404" s="267"/>
      <c r="CG404" s="238"/>
      <c r="CH404" s="2"/>
      <c r="CI404" s="250"/>
      <c r="CJ404" s="267"/>
      <c r="CK404" s="238"/>
      <c r="CL404" s="2"/>
      <c r="CM404" s="250"/>
      <c r="CN404" s="251" t="str">
        <f t="shared" si="126"/>
        <v/>
      </c>
      <c r="CO404" s="252" t="str">
        <f t="shared" si="127"/>
        <v/>
      </c>
      <c r="CP404" s="2"/>
      <c r="CQ404" s="250"/>
      <c r="CR404" s="267"/>
      <c r="CS404" s="238"/>
      <c r="CT404" s="2"/>
      <c r="CU404" s="250"/>
      <c r="CV404" s="2"/>
      <c r="CW404" s="250"/>
      <c r="CX404" s="267"/>
      <c r="CY404" s="238"/>
      <c r="CZ404" s="267"/>
      <c r="DA404" s="238"/>
      <c r="DB404" s="2" t="str">
        <f t="shared" si="122"/>
        <v/>
      </c>
      <c r="DC404" s="250" t="str">
        <f t="shared" si="123"/>
        <v/>
      </c>
      <c r="DD404" s="267"/>
      <c r="DE404" s="238"/>
      <c r="DF404" s="2"/>
      <c r="DG404" s="250"/>
      <c r="DH404" s="2"/>
      <c r="DI404" s="250"/>
      <c r="DJ404" s="348"/>
      <c r="DK404" s="349"/>
      <c r="DL404" s="350"/>
      <c r="DM404" s="351"/>
      <c r="DN404" s="348"/>
      <c r="DO404" s="349"/>
      <c r="DP404" s="251" t="str">
        <f t="shared" si="128"/>
        <v/>
      </c>
      <c r="DQ404" s="252" t="str">
        <f t="shared" si="129"/>
        <v/>
      </c>
      <c r="DR404" s="251" t="str">
        <f t="shared" si="130"/>
        <v/>
      </c>
      <c r="DS404" s="252" t="str">
        <f t="shared" si="131"/>
        <v/>
      </c>
      <c r="DT404" s="251" t="str">
        <f t="shared" si="132"/>
        <v/>
      </c>
      <c r="DU404" s="252" t="str">
        <f t="shared" si="133"/>
        <v/>
      </c>
      <c r="DV404" s="251" t="str">
        <f t="shared" si="134"/>
        <v/>
      </c>
      <c r="DW404" s="252" t="str">
        <f t="shared" si="135"/>
        <v/>
      </c>
      <c r="DX404" s="251" t="str">
        <f t="shared" si="136"/>
        <v/>
      </c>
      <c r="DY404" s="252" t="str">
        <f t="shared" si="137"/>
        <v/>
      </c>
      <c r="DZ404" s="251" t="str">
        <f t="shared" si="138"/>
        <v/>
      </c>
      <c r="EA404" s="252" t="str">
        <f t="shared" si="139"/>
        <v/>
      </c>
      <c r="EB404" s="251" t="str">
        <f t="shared" si="140"/>
        <v/>
      </c>
      <c r="EC404" s="252" t="str">
        <f t="shared" si="141"/>
        <v/>
      </c>
    </row>
    <row r="405" spans="37:133">
      <c r="AK405" s="3">
        <v>0.27777777777777801</v>
      </c>
      <c r="AM405" s="224">
        <v>0.27777777777777801</v>
      </c>
      <c r="AO405" s="72"/>
      <c r="AR405" s="3">
        <v>0.34027777777777701</v>
      </c>
      <c r="AT405" s="3">
        <v>0.29861111111111299</v>
      </c>
      <c r="AU405" s="3">
        <v>0.27777777777777801</v>
      </c>
      <c r="AV405" s="72"/>
      <c r="AW405" s="72"/>
      <c r="BH405" s="2"/>
      <c r="BI405" s="250"/>
      <c r="BJ405" s="2"/>
      <c r="BK405" s="250"/>
      <c r="BL405" s="2"/>
      <c r="BM405" s="250"/>
      <c r="BN405" s="2"/>
      <c r="BO405" s="250"/>
      <c r="BP405" s="2"/>
      <c r="BQ405" s="250"/>
      <c r="BR405" s="2"/>
      <c r="BS405" s="250"/>
      <c r="BT405" s="2"/>
      <c r="BU405" s="250"/>
      <c r="BV405" s="2"/>
      <c r="BW405" s="250"/>
      <c r="BX405" s="2"/>
      <c r="BY405" s="250"/>
      <c r="BZ405" s="267"/>
      <c r="CA405" s="238"/>
      <c r="CB405" s="267" t="str">
        <f t="shared" si="124"/>
        <v/>
      </c>
      <c r="CC405" s="238" t="str">
        <f t="shared" si="125"/>
        <v/>
      </c>
      <c r="CD405" s="267"/>
      <c r="CE405" s="238"/>
      <c r="CF405" s="267"/>
      <c r="CG405" s="238"/>
      <c r="CH405" s="2"/>
      <c r="CI405" s="250"/>
      <c r="CJ405" s="267"/>
      <c r="CK405" s="238"/>
      <c r="CL405" s="2"/>
      <c r="CM405" s="250"/>
      <c r="CN405" s="251" t="str">
        <f t="shared" si="126"/>
        <v/>
      </c>
      <c r="CO405" s="252" t="str">
        <f t="shared" si="127"/>
        <v/>
      </c>
      <c r="CP405" s="2"/>
      <c r="CQ405" s="250"/>
      <c r="CR405" s="267"/>
      <c r="CS405" s="238"/>
      <c r="CT405" s="2"/>
      <c r="CU405" s="250"/>
      <c r="CV405" s="2"/>
      <c r="CW405" s="250"/>
      <c r="CX405" s="267"/>
      <c r="CY405" s="238"/>
      <c r="CZ405" s="267"/>
      <c r="DA405" s="238"/>
      <c r="DB405" s="2" t="str">
        <f t="shared" si="122"/>
        <v/>
      </c>
      <c r="DC405" s="250" t="str">
        <f t="shared" si="123"/>
        <v/>
      </c>
      <c r="DD405" s="267"/>
      <c r="DE405" s="238"/>
      <c r="DF405" s="2"/>
      <c r="DG405" s="250"/>
      <c r="DH405" s="2"/>
      <c r="DI405" s="250"/>
      <c r="DJ405" s="348"/>
      <c r="DK405" s="349"/>
      <c r="DL405" s="350"/>
      <c r="DM405" s="351"/>
      <c r="DN405" s="348"/>
      <c r="DO405" s="349"/>
      <c r="DP405" s="251" t="str">
        <f t="shared" si="128"/>
        <v/>
      </c>
      <c r="DQ405" s="252" t="str">
        <f t="shared" si="129"/>
        <v/>
      </c>
      <c r="DR405" s="251" t="str">
        <f t="shared" si="130"/>
        <v/>
      </c>
      <c r="DS405" s="252" t="str">
        <f t="shared" si="131"/>
        <v/>
      </c>
      <c r="DT405" s="251" t="str">
        <f t="shared" si="132"/>
        <v/>
      </c>
      <c r="DU405" s="252" t="str">
        <f t="shared" si="133"/>
        <v/>
      </c>
      <c r="DV405" s="251" t="str">
        <f t="shared" si="134"/>
        <v/>
      </c>
      <c r="DW405" s="252" t="str">
        <f t="shared" si="135"/>
        <v/>
      </c>
      <c r="DX405" s="251" t="str">
        <f t="shared" si="136"/>
        <v/>
      </c>
      <c r="DY405" s="252" t="str">
        <f t="shared" si="137"/>
        <v/>
      </c>
      <c r="DZ405" s="251" t="str">
        <f t="shared" si="138"/>
        <v/>
      </c>
      <c r="EA405" s="252" t="str">
        <f t="shared" si="139"/>
        <v/>
      </c>
      <c r="EB405" s="251" t="str">
        <f t="shared" si="140"/>
        <v/>
      </c>
      <c r="EC405" s="252" t="str">
        <f t="shared" si="141"/>
        <v/>
      </c>
    </row>
    <row r="406" spans="37:133">
      <c r="AK406" s="3">
        <v>0.27847222222222201</v>
      </c>
      <c r="AM406" s="224">
        <v>0.27847222222222201</v>
      </c>
      <c r="AO406" s="72"/>
      <c r="AR406" s="3">
        <v>0.34097222222222101</v>
      </c>
      <c r="AT406" s="3">
        <v>0.29930555555555699</v>
      </c>
      <c r="AU406" s="3">
        <v>0.27847222222222201</v>
      </c>
      <c r="AV406" s="72"/>
      <c r="AW406" s="72"/>
      <c r="BH406" s="2"/>
      <c r="BI406" s="250"/>
      <c r="BJ406" s="2"/>
      <c r="BK406" s="250"/>
      <c r="BL406" s="2"/>
      <c r="BM406" s="250"/>
      <c r="BN406" s="2"/>
      <c r="BO406" s="250"/>
      <c r="BP406" s="2"/>
      <c r="BQ406" s="250"/>
      <c r="BR406" s="2"/>
      <c r="BS406" s="250"/>
      <c r="BT406" s="2"/>
      <c r="BU406" s="250"/>
      <c r="BV406" s="2"/>
      <c r="BW406" s="250"/>
      <c r="BX406" s="2"/>
      <c r="BY406" s="250"/>
      <c r="BZ406" s="267"/>
      <c r="CA406" s="238"/>
      <c r="CB406" s="267" t="str">
        <f t="shared" si="124"/>
        <v/>
      </c>
      <c r="CC406" s="238" t="str">
        <f t="shared" si="125"/>
        <v/>
      </c>
      <c r="CD406" s="267"/>
      <c r="CE406" s="238"/>
      <c r="CF406" s="267"/>
      <c r="CG406" s="238"/>
      <c r="CH406" s="2"/>
      <c r="CI406" s="250"/>
      <c r="CJ406" s="267"/>
      <c r="CK406" s="238"/>
      <c r="CL406" s="2"/>
      <c r="CM406" s="250"/>
      <c r="CN406" s="251" t="str">
        <f t="shared" si="126"/>
        <v/>
      </c>
      <c r="CO406" s="252" t="str">
        <f t="shared" si="127"/>
        <v/>
      </c>
      <c r="CP406" s="2"/>
      <c r="CQ406" s="250"/>
      <c r="CR406" s="267"/>
      <c r="CS406" s="238"/>
      <c r="CT406" s="2"/>
      <c r="CU406" s="250"/>
      <c r="CV406" s="2"/>
      <c r="CW406" s="250"/>
      <c r="CX406" s="267"/>
      <c r="CY406" s="238"/>
      <c r="CZ406" s="267"/>
      <c r="DA406" s="238"/>
      <c r="DB406" s="2" t="str">
        <f t="shared" si="122"/>
        <v/>
      </c>
      <c r="DC406" s="250" t="str">
        <f t="shared" si="123"/>
        <v/>
      </c>
      <c r="DD406" s="267"/>
      <c r="DE406" s="238"/>
      <c r="DF406" s="2"/>
      <c r="DG406" s="250"/>
      <c r="DH406" s="2"/>
      <c r="DI406" s="250"/>
      <c r="DJ406" s="348"/>
      <c r="DK406" s="349"/>
      <c r="DL406" s="350"/>
      <c r="DM406" s="351"/>
      <c r="DN406" s="348"/>
      <c r="DO406" s="349"/>
      <c r="DP406" s="251" t="str">
        <f t="shared" si="128"/>
        <v/>
      </c>
      <c r="DQ406" s="252" t="str">
        <f t="shared" si="129"/>
        <v/>
      </c>
      <c r="DR406" s="251" t="str">
        <f t="shared" si="130"/>
        <v/>
      </c>
      <c r="DS406" s="252" t="str">
        <f t="shared" si="131"/>
        <v/>
      </c>
      <c r="DT406" s="251" t="str">
        <f t="shared" si="132"/>
        <v/>
      </c>
      <c r="DU406" s="252" t="str">
        <f t="shared" si="133"/>
        <v/>
      </c>
      <c r="DV406" s="251" t="str">
        <f t="shared" si="134"/>
        <v/>
      </c>
      <c r="DW406" s="252" t="str">
        <f t="shared" si="135"/>
        <v/>
      </c>
      <c r="DX406" s="251" t="str">
        <f t="shared" si="136"/>
        <v/>
      </c>
      <c r="DY406" s="252" t="str">
        <f t="shared" si="137"/>
        <v/>
      </c>
      <c r="DZ406" s="251" t="str">
        <f t="shared" si="138"/>
        <v/>
      </c>
      <c r="EA406" s="252" t="str">
        <f t="shared" si="139"/>
        <v/>
      </c>
      <c r="EB406" s="251" t="str">
        <f t="shared" si="140"/>
        <v/>
      </c>
      <c r="EC406" s="252" t="str">
        <f t="shared" si="141"/>
        <v/>
      </c>
    </row>
    <row r="407" spans="37:133">
      <c r="AK407" s="3">
        <v>0.27916666666666701</v>
      </c>
      <c r="AM407" s="224">
        <v>0.27916666666666701</v>
      </c>
      <c r="AO407" s="72"/>
      <c r="AR407" s="3">
        <v>0.34166666666666601</v>
      </c>
      <c r="AT407" s="3">
        <v>0.30000000000000099</v>
      </c>
      <c r="AU407" s="3">
        <v>0.27916666666666701</v>
      </c>
      <c r="AV407" s="72"/>
      <c r="AW407" s="72"/>
      <c r="BH407" s="2"/>
      <c r="BI407" s="250"/>
      <c r="BJ407" s="2"/>
      <c r="BK407" s="250"/>
      <c r="BL407" s="2"/>
      <c r="BM407" s="250"/>
      <c r="BN407" s="2"/>
      <c r="BO407" s="250"/>
      <c r="BP407" s="2"/>
      <c r="BQ407" s="250"/>
      <c r="BR407" s="2"/>
      <c r="BS407" s="250"/>
      <c r="BT407" s="2"/>
      <c r="BU407" s="250"/>
      <c r="BV407" s="2"/>
      <c r="BW407" s="250"/>
      <c r="BX407" s="2"/>
      <c r="BY407" s="250"/>
      <c r="BZ407" s="267"/>
      <c r="CA407" s="238"/>
      <c r="CB407" s="267" t="str">
        <f t="shared" si="124"/>
        <v/>
      </c>
      <c r="CC407" s="238" t="str">
        <f t="shared" si="125"/>
        <v/>
      </c>
      <c r="CD407" s="267"/>
      <c r="CE407" s="238"/>
      <c r="CF407" s="267"/>
      <c r="CG407" s="238"/>
      <c r="CH407" s="2"/>
      <c r="CI407" s="250"/>
      <c r="CJ407" s="267"/>
      <c r="CK407" s="238"/>
      <c r="CL407" s="2"/>
      <c r="CM407" s="250"/>
      <c r="CN407" s="251" t="str">
        <f t="shared" si="126"/>
        <v/>
      </c>
      <c r="CO407" s="252" t="str">
        <f t="shared" si="127"/>
        <v/>
      </c>
      <c r="CP407" s="2"/>
      <c r="CQ407" s="250"/>
      <c r="CR407" s="267"/>
      <c r="CS407" s="238"/>
      <c r="CT407" s="2"/>
      <c r="CU407" s="250"/>
      <c r="CV407" s="2"/>
      <c r="CW407" s="250"/>
      <c r="CX407" s="267"/>
      <c r="CY407" s="238"/>
      <c r="CZ407" s="267"/>
      <c r="DA407" s="238"/>
      <c r="DB407" s="2" t="str">
        <f t="shared" si="122"/>
        <v/>
      </c>
      <c r="DC407" s="250" t="str">
        <f t="shared" si="123"/>
        <v/>
      </c>
      <c r="DD407" s="267"/>
      <c r="DE407" s="238"/>
      <c r="DF407" s="2"/>
      <c r="DG407" s="250"/>
      <c r="DH407" s="2"/>
      <c r="DI407" s="250"/>
      <c r="DJ407" s="348"/>
      <c r="DK407" s="349"/>
      <c r="DL407" s="350"/>
      <c r="DM407" s="351"/>
      <c r="DN407" s="348"/>
      <c r="DO407" s="349"/>
      <c r="DP407" s="251" t="str">
        <f t="shared" si="128"/>
        <v/>
      </c>
      <c r="DQ407" s="252" t="str">
        <f t="shared" si="129"/>
        <v/>
      </c>
      <c r="DR407" s="251" t="str">
        <f t="shared" si="130"/>
        <v/>
      </c>
      <c r="DS407" s="252" t="str">
        <f t="shared" si="131"/>
        <v/>
      </c>
      <c r="DT407" s="251" t="str">
        <f t="shared" si="132"/>
        <v/>
      </c>
      <c r="DU407" s="252" t="str">
        <f t="shared" si="133"/>
        <v/>
      </c>
      <c r="DV407" s="251" t="str">
        <f t="shared" si="134"/>
        <v/>
      </c>
      <c r="DW407" s="252" t="str">
        <f t="shared" si="135"/>
        <v/>
      </c>
      <c r="DX407" s="251" t="str">
        <f t="shared" si="136"/>
        <v/>
      </c>
      <c r="DY407" s="252" t="str">
        <f t="shared" si="137"/>
        <v/>
      </c>
      <c r="DZ407" s="251" t="str">
        <f t="shared" si="138"/>
        <v/>
      </c>
      <c r="EA407" s="252" t="str">
        <f t="shared" si="139"/>
        <v/>
      </c>
      <c r="EB407" s="251" t="str">
        <f t="shared" si="140"/>
        <v/>
      </c>
      <c r="EC407" s="252" t="str">
        <f t="shared" si="141"/>
        <v/>
      </c>
    </row>
    <row r="408" spans="37:133">
      <c r="AK408" s="3">
        <v>0.27986111111111101</v>
      </c>
      <c r="AM408" s="224">
        <v>0.27986111111111101</v>
      </c>
      <c r="AO408" s="72"/>
      <c r="AR408" s="3">
        <v>0.34236111111111001</v>
      </c>
      <c r="AT408" s="3">
        <v>0.30069444444444599</v>
      </c>
      <c r="AU408" s="3">
        <v>0.27986111111111101</v>
      </c>
      <c r="AV408" s="72"/>
      <c r="AW408" s="72"/>
      <c r="BH408" s="2"/>
      <c r="BI408" s="250"/>
      <c r="BJ408" s="2"/>
      <c r="BK408" s="250"/>
      <c r="BL408" s="2"/>
      <c r="BM408" s="250"/>
      <c r="BN408" s="2"/>
      <c r="BO408" s="250"/>
      <c r="BP408" s="2"/>
      <c r="BQ408" s="250"/>
      <c r="BR408" s="2"/>
      <c r="BS408" s="250"/>
      <c r="BT408" s="2"/>
      <c r="BU408" s="250"/>
      <c r="BV408" s="2"/>
      <c r="BW408" s="250"/>
      <c r="BX408" s="2"/>
      <c r="BY408" s="250"/>
      <c r="BZ408" s="267"/>
      <c r="CA408" s="238"/>
      <c r="CB408" s="267" t="str">
        <f t="shared" si="124"/>
        <v/>
      </c>
      <c r="CC408" s="238" t="str">
        <f t="shared" si="125"/>
        <v/>
      </c>
      <c r="CD408" s="267"/>
      <c r="CE408" s="238"/>
      <c r="CF408" s="267"/>
      <c r="CG408" s="238"/>
      <c r="CH408" s="2"/>
      <c r="CI408" s="250"/>
      <c r="CJ408" s="267"/>
      <c r="CK408" s="238"/>
      <c r="CL408" s="2"/>
      <c r="CM408" s="250"/>
      <c r="CN408" s="251" t="str">
        <f t="shared" si="126"/>
        <v/>
      </c>
      <c r="CO408" s="252" t="str">
        <f t="shared" si="127"/>
        <v/>
      </c>
      <c r="CP408" s="2"/>
      <c r="CQ408" s="250"/>
      <c r="CR408" s="267"/>
      <c r="CS408" s="238"/>
      <c r="CT408" s="2"/>
      <c r="CU408" s="250"/>
      <c r="CV408" s="2"/>
      <c r="CW408" s="250"/>
      <c r="CX408" s="267"/>
      <c r="CY408" s="238"/>
      <c r="CZ408" s="267"/>
      <c r="DA408" s="238"/>
      <c r="DB408" s="2" t="str">
        <f t="shared" si="122"/>
        <v/>
      </c>
      <c r="DC408" s="250" t="str">
        <f t="shared" si="123"/>
        <v/>
      </c>
      <c r="DD408" s="267"/>
      <c r="DE408" s="238"/>
      <c r="DF408" s="2"/>
      <c r="DG408" s="250"/>
      <c r="DH408" s="2"/>
      <c r="DI408" s="250"/>
      <c r="DJ408" s="348"/>
      <c r="DK408" s="349"/>
      <c r="DL408" s="350"/>
      <c r="DM408" s="351"/>
      <c r="DN408" s="348"/>
      <c r="DO408" s="349"/>
      <c r="DP408" s="251" t="str">
        <f t="shared" si="128"/>
        <v/>
      </c>
      <c r="DQ408" s="252" t="str">
        <f t="shared" si="129"/>
        <v/>
      </c>
      <c r="DR408" s="251" t="str">
        <f t="shared" si="130"/>
        <v/>
      </c>
      <c r="DS408" s="252" t="str">
        <f t="shared" si="131"/>
        <v/>
      </c>
      <c r="DT408" s="251" t="str">
        <f t="shared" si="132"/>
        <v/>
      </c>
      <c r="DU408" s="252" t="str">
        <f t="shared" si="133"/>
        <v/>
      </c>
      <c r="DV408" s="251" t="str">
        <f t="shared" si="134"/>
        <v/>
      </c>
      <c r="DW408" s="252" t="str">
        <f t="shared" si="135"/>
        <v/>
      </c>
      <c r="DX408" s="251" t="str">
        <f t="shared" si="136"/>
        <v/>
      </c>
      <c r="DY408" s="252" t="str">
        <f t="shared" si="137"/>
        <v/>
      </c>
      <c r="DZ408" s="251" t="str">
        <f t="shared" si="138"/>
        <v/>
      </c>
      <c r="EA408" s="252" t="str">
        <f t="shared" si="139"/>
        <v/>
      </c>
      <c r="EB408" s="251" t="str">
        <f t="shared" si="140"/>
        <v/>
      </c>
      <c r="EC408" s="252" t="str">
        <f t="shared" si="141"/>
        <v/>
      </c>
    </row>
    <row r="409" spans="37:133">
      <c r="AK409" s="3">
        <v>0.280555555555556</v>
      </c>
      <c r="AM409" s="224">
        <v>0.280555555555556</v>
      </c>
      <c r="AO409" s="72"/>
      <c r="AR409" s="3">
        <v>0.343055555555555</v>
      </c>
      <c r="AT409" s="3">
        <v>0.30138888888888998</v>
      </c>
      <c r="AU409" s="3">
        <v>0.280555555555556</v>
      </c>
      <c r="AV409" s="72"/>
      <c r="AW409" s="72"/>
      <c r="BH409" s="2"/>
      <c r="BI409" s="250"/>
      <c r="BJ409" s="2"/>
      <c r="BK409" s="250"/>
      <c r="BL409" s="2"/>
      <c r="BM409" s="250"/>
      <c r="BN409" s="2"/>
      <c r="BO409" s="250"/>
      <c r="BP409" s="2"/>
      <c r="BQ409" s="250"/>
      <c r="BR409" s="2"/>
      <c r="BS409" s="250"/>
      <c r="BT409" s="2"/>
      <c r="BU409" s="250"/>
      <c r="BV409" s="2"/>
      <c r="BW409" s="250"/>
      <c r="BX409" s="2"/>
      <c r="BY409" s="250"/>
      <c r="BZ409" s="267"/>
      <c r="CA409" s="238"/>
      <c r="CB409" s="267" t="str">
        <f t="shared" si="124"/>
        <v/>
      </c>
      <c r="CC409" s="238" t="str">
        <f t="shared" si="125"/>
        <v/>
      </c>
      <c r="CD409" s="267"/>
      <c r="CE409" s="238"/>
      <c r="CF409" s="267"/>
      <c r="CG409" s="238"/>
      <c r="CH409" s="2"/>
      <c r="CI409" s="250"/>
      <c r="CJ409" s="267"/>
      <c r="CK409" s="238"/>
      <c r="CL409" s="2"/>
      <c r="CM409" s="250"/>
      <c r="CN409" s="251" t="str">
        <f t="shared" si="126"/>
        <v/>
      </c>
      <c r="CO409" s="252" t="str">
        <f t="shared" si="127"/>
        <v/>
      </c>
      <c r="CP409" s="2"/>
      <c r="CQ409" s="250"/>
      <c r="CR409" s="267"/>
      <c r="CS409" s="238"/>
      <c r="CT409" s="2"/>
      <c r="CU409" s="250"/>
      <c r="CV409" s="2"/>
      <c r="CW409" s="250"/>
      <c r="CX409" s="267"/>
      <c r="CY409" s="238"/>
      <c r="CZ409" s="267"/>
      <c r="DA409" s="238"/>
      <c r="DB409" s="2" t="str">
        <f t="shared" si="122"/>
        <v/>
      </c>
      <c r="DC409" s="250" t="str">
        <f t="shared" si="123"/>
        <v/>
      </c>
      <c r="DD409" s="267"/>
      <c r="DE409" s="238"/>
      <c r="DF409" s="2"/>
      <c r="DG409" s="250"/>
      <c r="DH409" s="2"/>
      <c r="DI409" s="250"/>
      <c r="DJ409" s="348"/>
      <c r="DK409" s="349"/>
      <c r="DL409" s="350"/>
      <c r="DM409" s="351"/>
      <c r="DN409" s="348"/>
      <c r="DO409" s="349"/>
      <c r="DP409" s="251" t="str">
        <f t="shared" si="128"/>
        <v/>
      </c>
      <c r="DQ409" s="252" t="str">
        <f t="shared" si="129"/>
        <v/>
      </c>
      <c r="DR409" s="251" t="str">
        <f t="shared" si="130"/>
        <v/>
      </c>
      <c r="DS409" s="252" t="str">
        <f t="shared" si="131"/>
        <v/>
      </c>
      <c r="DT409" s="251" t="str">
        <f t="shared" si="132"/>
        <v/>
      </c>
      <c r="DU409" s="252" t="str">
        <f t="shared" si="133"/>
        <v/>
      </c>
      <c r="DV409" s="251" t="str">
        <f t="shared" si="134"/>
        <v/>
      </c>
      <c r="DW409" s="252" t="str">
        <f t="shared" si="135"/>
        <v/>
      </c>
      <c r="DX409" s="251" t="str">
        <f t="shared" si="136"/>
        <v/>
      </c>
      <c r="DY409" s="252" t="str">
        <f t="shared" si="137"/>
        <v/>
      </c>
      <c r="DZ409" s="251" t="str">
        <f t="shared" si="138"/>
        <v/>
      </c>
      <c r="EA409" s="252" t="str">
        <f t="shared" si="139"/>
        <v/>
      </c>
      <c r="EB409" s="251" t="str">
        <f t="shared" si="140"/>
        <v/>
      </c>
      <c r="EC409" s="252" t="str">
        <f t="shared" si="141"/>
        <v/>
      </c>
    </row>
    <row r="410" spans="37:133">
      <c r="AK410" s="3">
        <v>0.28125</v>
      </c>
      <c r="AM410" s="224">
        <v>0.28125</v>
      </c>
      <c r="AO410" s="72"/>
      <c r="AR410" s="3">
        <v>0.343749999999999</v>
      </c>
      <c r="AT410" s="3">
        <v>0.30208333333333498</v>
      </c>
      <c r="AU410" s="3">
        <v>0.28125</v>
      </c>
      <c r="AV410" s="72"/>
      <c r="AW410" s="72"/>
      <c r="BH410" s="2"/>
      <c r="BI410" s="250"/>
      <c r="BJ410" s="2"/>
      <c r="BK410" s="250"/>
      <c r="BL410" s="2"/>
      <c r="BM410" s="250"/>
      <c r="BN410" s="2"/>
      <c r="BO410" s="250"/>
      <c r="BP410" s="2"/>
      <c r="BQ410" s="250"/>
      <c r="BR410" s="2"/>
      <c r="BS410" s="250"/>
      <c r="BT410" s="2"/>
      <c r="BU410" s="250"/>
      <c r="BV410" s="2"/>
      <c r="BW410" s="250"/>
      <c r="BX410" s="2"/>
      <c r="BY410" s="250"/>
      <c r="BZ410" s="267"/>
      <c r="CA410" s="238"/>
      <c r="CB410" s="267" t="str">
        <f t="shared" si="124"/>
        <v/>
      </c>
      <c r="CC410" s="238" t="str">
        <f t="shared" si="125"/>
        <v/>
      </c>
      <c r="CD410" s="267"/>
      <c r="CE410" s="238"/>
      <c r="CF410" s="267"/>
      <c r="CG410" s="238"/>
      <c r="CH410" s="2"/>
      <c r="CI410" s="250"/>
      <c r="CJ410" s="267"/>
      <c r="CK410" s="238"/>
      <c r="CL410" s="2"/>
      <c r="CM410" s="250"/>
      <c r="CN410" s="251" t="str">
        <f t="shared" si="126"/>
        <v/>
      </c>
      <c r="CO410" s="252" t="str">
        <f t="shared" si="127"/>
        <v/>
      </c>
      <c r="CP410" s="2"/>
      <c r="CQ410" s="250"/>
      <c r="CR410" s="267"/>
      <c r="CS410" s="238"/>
      <c r="CT410" s="2"/>
      <c r="CU410" s="250"/>
      <c r="CV410" s="2"/>
      <c r="CW410" s="250"/>
      <c r="CX410" s="267"/>
      <c r="CY410" s="238"/>
      <c r="CZ410" s="267"/>
      <c r="DA410" s="238"/>
      <c r="DB410" s="2" t="str">
        <f t="shared" si="122"/>
        <v/>
      </c>
      <c r="DC410" s="250" t="str">
        <f t="shared" si="123"/>
        <v/>
      </c>
      <c r="DD410" s="267"/>
      <c r="DE410" s="238"/>
      <c r="DF410" s="2"/>
      <c r="DG410" s="250"/>
      <c r="DH410" s="2"/>
      <c r="DI410" s="250"/>
      <c r="DJ410" s="348"/>
      <c r="DK410" s="349"/>
      <c r="DL410" s="350"/>
      <c r="DM410" s="351"/>
      <c r="DN410" s="348"/>
      <c r="DO410" s="349"/>
      <c r="DP410" s="251" t="str">
        <f t="shared" si="128"/>
        <v/>
      </c>
      <c r="DQ410" s="252" t="str">
        <f t="shared" si="129"/>
        <v/>
      </c>
      <c r="DR410" s="251" t="str">
        <f t="shared" si="130"/>
        <v/>
      </c>
      <c r="DS410" s="252" t="str">
        <f t="shared" si="131"/>
        <v/>
      </c>
      <c r="DT410" s="251" t="str">
        <f t="shared" si="132"/>
        <v/>
      </c>
      <c r="DU410" s="252" t="str">
        <f t="shared" si="133"/>
        <v/>
      </c>
      <c r="DV410" s="251" t="str">
        <f t="shared" si="134"/>
        <v/>
      </c>
      <c r="DW410" s="252" t="str">
        <f t="shared" si="135"/>
        <v/>
      </c>
      <c r="DX410" s="251" t="str">
        <f t="shared" si="136"/>
        <v/>
      </c>
      <c r="DY410" s="252" t="str">
        <f t="shared" si="137"/>
        <v/>
      </c>
      <c r="DZ410" s="251" t="str">
        <f t="shared" si="138"/>
        <v/>
      </c>
      <c r="EA410" s="252" t="str">
        <f t="shared" si="139"/>
        <v/>
      </c>
      <c r="EB410" s="251" t="str">
        <f t="shared" si="140"/>
        <v/>
      </c>
      <c r="EC410" s="252" t="str">
        <f t="shared" si="141"/>
        <v/>
      </c>
    </row>
    <row r="411" spans="37:133">
      <c r="AK411" s="3">
        <v>0.281944444444444</v>
      </c>
      <c r="AM411" s="224">
        <v>0.281944444444444</v>
      </c>
      <c r="AO411" s="72"/>
      <c r="AR411" s="3">
        <v>0.344444444444443</v>
      </c>
      <c r="AT411" s="3">
        <v>0.30277777777777898</v>
      </c>
      <c r="AU411" s="3">
        <v>0.281944444444444</v>
      </c>
      <c r="AV411" s="72"/>
      <c r="AW411" s="72"/>
      <c r="BH411" s="2"/>
      <c r="BI411" s="250"/>
      <c r="BJ411" s="2"/>
      <c r="BK411" s="250"/>
      <c r="BL411" s="2"/>
      <c r="BM411" s="250"/>
      <c r="BN411" s="2"/>
      <c r="BO411" s="250"/>
      <c r="BP411" s="2"/>
      <c r="BQ411" s="250"/>
      <c r="BR411" s="2"/>
      <c r="BS411" s="250"/>
      <c r="BT411" s="2"/>
      <c r="BU411" s="250"/>
      <c r="BV411" s="2"/>
      <c r="BW411" s="250"/>
      <c r="BX411" s="2"/>
      <c r="BY411" s="250"/>
      <c r="BZ411" s="267"/>
      <c r="CA411" s="238"/>
      <c r="CB411" s="267" t="str">
        <f t="shared" si="124"/>
        <v/>
      </c>
      <c r="CC411" s="238" t="str">
        <f t="shared" si="125"/>
        <v/>
      </c>
      <c r="CD411" s="267"/>
      <c r="CE411" s="238"/>
      <c r="CF411" s="267"/>
      <c r="CG411" s="238"/>
      <c r="CH411" s="2"/>
      <c r="CI411" s="250"/>
      <c r="CJ411" s="267"/>
      <c r="CK411" s="238"/>
      <c r="CL411" s="2"/>
      <c r="CM411" s="250"/>
      <c r="CN411" s="251" t="str">
        <f t="shared" si="126"/>
        <v/>
      </c>
      <c r="CO411" s="252" t="str">
        <f t="shared" si="127"/>
        <v/>
      </c>
      <c r="CP411" s="2"/>
      <c r="CQ411" s="250"/>
      <c r="CR411" s="267"/>
      <c r="CS411" s="238"/>
      <c r="CT411" s="2"/>
      <c r="CU411" s="250"/>
      <c r="CV411" s="2"/>
      <c r="CW411" s="250"/>
      <c r="CX411" s="267"/>
      <c r="CY411" s="238"/>
      <c r="CZ411" s="267"/>
      <c r="DA411" s="238"/>
      <c r="DB411" s="2" t="str">
        <f t="shared" si="122"/>
        <v/>
      </c>
      <c r="DC411" s="250" t="str">
        <f t="shared" si="123"/>
        <v/>
      </c>
      <c r="DD411" s="267"/>
      <c r="DE411" s="238"/>
      <c r="DF411" s="2"/>
      <c r="DG411" s="250"/>
      <c r="DH411" s="2"/>
      <c r="DI411" s="250"/>
      <c r="DJ411" s="348"/>
      <c r="DK411" s="349"/>
      <c r="DL411" s="350"/>
      <c r="DM411" s="351"/>
      <c r="DN411" s="348"/>
      <c r="DO411" s="349"/>
      <c r="DP411" s="251" t="str">
        <f t="shared" si="128"/>
        <v/>
      </c>
      <c r="DQ411" s="252" t="str">
        <f t="shared" si="129"/>
        <v/>
      </c>
      <c r="DR411" s="251" t="str">
        <f t="shared" si="130"/>
        <v/>
      </c>
      <c r="DS411" s="252" t="str">
        <f t="shared" si="131"/>
        <v/>
      </c>
      <c r="DT411" s="251" t="str">
        <f t="shared" si="132"/>
        <v/>
      </c>
      <c r="DU411" s="252" t="str">
        <f t="shared" si="133"/>
        <v/>
      </c>
      <c r="DV411" s="251" t="str">
        <f t="shared" si="134"/>
        <v/>
      </c>
      <c r="DW411" s="252" t="str">
        <f t="shared" si="135"/>
        <v/>
      </c>
      <c r="DX411" s="251" t="str">
        <f t="shared" si="136"/>
        <v/>
      </c>
      <c r="DY411" s="252" t="str">
        <f t="shared" si="137"/>
        <v/>
      </c>
      <c r="DZ411" s="251" t="str">
        <f t="shared" si="138"/>
        <v/>
      </c>
      <c r="EA411" s="252" t="str">
        <f t="shared" si="139"/>
        <v/>
      </c>
      <c r="EB411" s="251" t="str">
        <f t="shared" si="140"/>
        <v/>
      </c>
      <c r="EC411" s="252" t="str">
        <f t="shared" si="141"/>
        <v/>
      </c>
    </row>
    <row r="412" spans="37:133">
      <c r="AK412" s="3">
        <v>0.28263888888888899</v>
      </c>
      <c r="AM412" s="224">
        <v>0.28263888888888899</v>
      </c>
      <c r="AO412" s="72"/>
      <c r="AR412" s="3">
        <v>0.345138888888888</v>
      </c>
      <c r="AT412" s="3">
        <v>0.30347222222222398</v>
      </c>
      <c r="AU412" s="3">
        <v>0.28263888888888899</v>
      </c>
      <c r="AV412" s="72"/>
      <c r="AW412" s="72"/>
      <c r="BH412" s="2"/>
      <c r="BI412" s="250"/>
      <c r="BJ412" s="2"/>
      <c r="BK412" s="250"/>
      <c r="BL412" s="2"/>
      <c r="BM412" s="250"/>
      <c r="BN412" s="2"/>
      <c r="BO412" s="250"/>
      <c r="BP412" s="2"/>
      <c r="BQ412" s="250"/>
      <c r="BR412" s="2"/>
      <c r="BS412" s="250"/>
      <c r="BT412" s="2"/>
      <c r="BU412" s="250"/>
      <c r="BV412" s="2"/>
      <c r="BW412" s="250"/>
      <c r="BX412" s="2"/>
      <c r="BY412" s="250"/>
      <c r="BZ412" s="267"/>
      <c r="CA412" s="238"/>
      <c r="CB412" s="267" t="str">
        <f t="shared" si="124"/>
        <v/>
      </c>
      <c r="CC412" s="238" t="str">
        <f t="shared" si="125"/>
        <v/>
      </c>
      <c r="CD412" s="267"/>
      <c r="CE412" s="238"/>
      <c r="CF412" s="267"/>
      <c r="CG412" s="238"/>
      <c r="CH412" s="2"/>
      <c r="CI412" s="250"/>
      <c r="CJ412" s="267"/>
      <c r="CK412" s="238"/>
      <c r="CL412" s="2"/>
      <c r="CM412" s="250"/>
      <c r="CN412" s="251" t="str">
        <f t="shared" si="126"/>
        <v/>
      </c>
      <c r="CO412" s="252" t="str">
        <f t="shared" si="127"/>
        <v/>
      </c>
      <c r="CP412" s="2"/>
      <c r="CQ412" s="250"/>
      <c r="CR412" s="267"/>
      <c r="CS412" s="238"/>
      <c r="CT412" s="2"/>
      <c r="CU412" s="250"/>
      <c r="CV412" s="2"/>
      <c r="CW412" s="250"/>
      <c r="CX412" s="267"/>
      <c r="CY412" s="238"/>
      <c r="CZ412" s="267"/>
      <c r="DA412" s="238"/>
      <c r="DB412" s="2" t="str">
        <f t="shared" si="122"/>
        <v/>
      </c>
      <c r="DC412" s="250" t="str">
        <f t="shared" si="123"/>
        <v/>
      </c>
      <c r="DD412" s="267"/>
      <c r="DE412" s="238"/>
      <c r="DF412" s="2"/>
      <c r="DG412" s="250"/>
      <c r="DH412" s="2"/>
      <c r="DI412" s="250"/>
      <c r="DJ412" s="348"/>
      <c r="DK412" s="349"/>
      <c r="DL412" s="350"/>
      <c r="DM412" s="351"/>
      <c r="DN412" s="348"/>
      <c r="DO412" s="349"/>
      <c r="DP412" s="251" t="str">
        <f t="shared" si="128"/>
        <v/>
      </c>
      <c r="DQ412" s="252" t="str">
        <f t="shared" si="129"/>
        <v/>
      </c>
      <c r="DR412" s="251" t="str">
        <f t="shared" si="130"/>
        <v/>
      </c>
      <c r="DS412" s="252" t="str">
        <f t="shared" si="131"/>
        <v/>
      </c>
      <c r="DT412" s="251" t="str">
        <f t="shared" si="132"/>
        <v/>
      </c>
      <c r="DU412" s="252" t="str">
        <f t="shared" si="133"/>
        <v/>
      </c>
      <c r="DV412" s="251" t="str">
        <f t="shared" si="134"/>
        <v/>
      </c>
      <c r="DW412" s="252" t="str">
        <f t="shared" si="135"/>
        <v/>
      </c>
      <c r="DX412" s="251" t="str">
        <f t="shared" si="136"/>
        <v/>
      </c>
      <c r="DY412" s="252" t="str">
        <f t="shared" si="137"/>
        <v/>
      </c>
      <c r="DZ412" s="251" t="str">
        <f t="shared" si="138"/>
        <v/>
      </c>
      <c r="EA412" s="252" t="str">
        <f t="shared" si="139"/>
        <v/>
      </c>
      <c r="EB412" s="251" t="str">
        <f t="shared" si="140"/>
        <v/>
      </c>
      <c r="EC412" s="252" t="str">
        <f t="shared" si="141"/>
        <v/>
      </c>
    </row>
    <row r="413" spans="37:133">
      <c r="AK413" s="3">
        <v>0.28333333333333299</v>
      </c>
      <c r="AM413" s="224">
        <v>0.28333333333333299</v>
      </c>
      <c r="AO413" s="72"/>
      <c r="AR413" s="3">
        <v>0.34583333333333199</v>
      </c>
      <c r="AT413" s="3">
        <v>0.30416666666666797</v>
      </c>
      <c r="AU413" s="3">
        <v>0.28333333333333299</v>
      </c>
      <c r="AV413" s="72"/>
      <c r="AW413" s="72"/>
      <c r="BH413" s="2"/>
      <c r="BI413" s="250"/>
      <c r="BJ413" s="2"/>
      <c r="BK413" s="250"/>
      <c r="BL413" s="2"/>
      <c r="BM413" s="250"/>
      <c r="BN413" s="2"/>
      <c r="BO413" s="250"/>
      <c r="BP413" s="2"/>
      <c r="BQ413" s="250"/>
      <c r="BR413" s="2"/>
      <c r="BS413" s="250"/>
      <c r="BT413" s="2"/>
      <c r="BU413" s="250"/>
      <c r="BV413" s="2"/>
      <c r="BW413" s="250"/>
      <c r="BX413" s="2"/>
      <c r="BY413" s="250"/>
      <c r="BZ413" s="267"/>
      <c r="CA413" s="238"/>
      <c r="CB413" s="267" t="str">
        <f t="shared" si="124"/>
        <v/>
      </c>
      <c r="CC413" s="238" t="str">
        <f t="shared" si="125"/>
        <v/>
      </c>
      <c r="CD413" s="267"/>
      <c r="CE413" s="238"/>
      <c r="CF413" s="267"/>
      <c r="CG413" s="238"/>
      <c r="CH413" s="2"/>
      <c r="CI413" s="250"/>
      <c r="CJ413" s="267"/>
      <c r="CK413" s="238"/>
      <c r="CL413" s="2"/>
      <c r="CM413" s="250"/>
      <c r="CN413" s="251" t="str">
        <f t="shared" si="126"/>
        <v/>
      </c>
      <c r="CO413" s="252" t="str">
        <f t="shared" si="127"/>
        <v/>
      </c>
      <c r="CP413" s="2"/>
      <c r="CQ413" s="250"/>
      <c r="CR413" s="267"/>
      <c r="CS413" s="238"/>
      <c r="CT413" s="2"/>
      <c r="CU413" s="250"/>
      <c r="CV413" s="2"/>
      <c r="CW413" s="250"/>
      <c r="CX413" s="267"/>
      <c r="CY413" s="238"/>
      <c r="CZ413" s="267"/>
      <c r="DA413" s="238"/>
      <c r="DB413" s="2" t="str">
        <f t="shared" si="122"/>
        <v/>
      </c>
      <c r="DC413" s="250" t="str">
        <f t="shared" si="123"/>
        <v/>
      </c>
      <c r="DD413" s="267"/>
      <c r="DE413" s="238"/>
      <c r="DF413" s="2"/>
      <c r="DG413" s="250"/>
      <c r="DH413" s="2"/>
      <c r="DI413" s="250"/>
      <c r="DJ413" s="348"/>
      <c r="DK413" s="349"/>
      <c r="DL413" s="350"/>
      <c r="DM413" s="351"/>
      <c r="DN413" s="348"/>
      <c r="DO413" s="349"/>
      <c r="DP413" s="251" t="str">
        <f t="shared" si="128"/>
        <v/>
      </c>
      <c r="DQ413" s="252" t="str">
        <f t="shared" si="129"/>
        <v/>
      </c>
      <c r="DR413" s="251" t="str">
        <f t="shared" si="130"/>
        <v/>
      </c>
      <c r="DS413" s="252" t="str">
        <f t="shared" si="131"/>
        <v/>
      </c>
      <c r="DT413" s="251" t="str">
        <f t="shared" si="132"/>
        <v/>
      </c>
      <c r="DU413" s="252" t="str">
        <f t="shared" si="133"/>
        <v/>
      </c>
      <c r="DV413" s="251" t="str">
        <f t="shared" si="134"/>
        <v/>
      </c>
      <c r="DW413" s="252" t="str">
        <f t="shared" si="135"/>
        <v/>
      </c>
      <c r="DX413" s="251" t="str">
        <f t="shared" si="136"/>
        <v/>
      </c>
      <c r="DY413" s="252" t="str">
        <f t="shared" si="137"/>
        <v/>
      </c>
      <c r="DZ413" s="251" t="str">
        <f t="shared" si="138"/>
        <v/>
      </c>
      <c r="EA413" s="252" t="str">
        <f t="shared" si="139"/>
        <v/>
      </c>
      <c r="EB413" s="251" t="str">
        <f t="shared" si="140"/>
        <v/>
      </c>
      <c r="EC413" s="252" t="str">
        <f t="shared" si="141"/>
        <v/>
      </c>
    </row>
    <row r="414" spans="37:133">
      <c r="AK414" s="3">
        <v>0.28402777777777799</v>
      </c>
      <c r="AM414" s="224">
        <v>0.28402777777777799</v>
      </c>
      <c r="AO414" s="72"/>
      <c r="AR414" s="3">
        <v>0.34652777777777699</v>
      </c>
      <c r="AT414" s="3">
        <v>0.30486111111111303</v>
      </c>
      <c r="AU414" s="3">
        <v>0.28402777777777799</v>
      </c>
      <c r="AV414" s="72"/>
      <c r="AW414" s="72"/>
      <c r="BH414" s="2"/>
      <c r="BI414" s="250"/>
      <c r="BJ414" s="2"/>
      <c r="BK414" s="250"/>
      <c r="BL414" s="2"/>
      <c r="BM414" s="250"/>
      <c r="BN414" s="2"/>
      <c r="BO414" s="250"/>
      <c r="BP414" s="2"/>
      <c r="BQ414" s="250"/>
      <c r="BR414" s="2"/>
      <c r="BS414" s="250"/>
      <c r="BT414" s="2"/>
      <c r="BU414" s="250"/>
      <c r="BV414" s="2"/>
      <c r="BW414" s="250"/>
      <c r="BX414" s="2"/>
      <c r="BY414" s="250"/>
      <c r="BZ414" s="267"/>
      <c r="CA414" s="238"/>
      <c r="CB414" s="267" t="str">
        <f t="shared" si="124"/>
        <v/>
      </c>
      <c r="CC414" s="238" t="str">
        <f t="shared" si="125"/>
        <v/>
      </c>
      <c r="CD414" s="267"/>
      <c r="CE414" s="238"/>
      <c r="CF414" s="267"/>
      <c r="CG414" s="238"/>
      <c r="CH414" s="2"/>
      <c r="CI414" s="250"/>
      <c r="CJ414" s="267"/>
      <c r="CK414" s="238"/>
      <c r="CL414" s="2"/>
      <c r="CM414" s="250"/>
      <c r="CN414" s="251" t="str">
        <f t="shared" si="126"/>
        <v/>
      </c>
      <c r="CO414" s="252" t="str">
        <f t="shared" si="127"/>
        <v/>
      </c>
      <c r="CP414" s="2"/>
      <c r="CQ414" s="250"/>
      <c r="CR414" s="267"/>
      <c r="CS414" s="238"/>
      <c r="CT414" s="2"/>
      <c r="CU414" s="250"/>
      <c r="CV414" s="2"/>
      <c r="CW414" s="250"/>
      <c r="CX414" s="267"/>
      <c r="CY414" s="238"/>
      <c r="CZ414" s="267"/>
      <c r="DA414" s="238"/>
      <c r="DB414" s="2" t="str">
        <f t="shared" si="122"/>
        <v/>
      </c>
      <c r="DC414" s="250" t="str">
        <f t="shared" si="123"/>
        <v/>
      </c>
      <c r="DD414" s="267"/>
      <c r="DE414" s="238"/>
      <c r="DF414" s="2"/>
      <c r="DG414" s="250"/>
      <c r="DH414" s="2"/>
      <c r="DI414" s="250"/>
      <c r="DJ414" s="348"/>
      <c r="DK414" s="349"/>
      <c r="DL414" s="350"/>
      <c r="DM414" s="351"/>
      <c r="DN414" s="348"/>
      <c r="DO414" s="349"/>
      <c r="DP414" s="251" t="str">
        <f t="shared" si="128"/>
        <v/>
      </c>
      <c r="DQ414" s="252" t="str">
        <f t="shared" si="129"/>
        <v/>
      </c>
      <c r="DR414" s="251" t="str">
        <f t="shared" si="130"/>
        <v/>
      </c>
      <c r="DS414" s="252" t="str">
        <f t="shared" si="131"/>
        <v/>
      </c>
      <c r="DT414" s="251" t="str">
        <f t="shared" si="132"/>
        <v/>
      </c>
      <c r="DU414" s="252" t="str">
        <f t="shared" si="133"/>
        <v/>
      </c>
      <c r="DV414" s="251" t="str">
        <f t="shared" si="134"/>
        <v/>
      </c>
      <c r="DW414" s="252" t="str">
        <f t="shared" si="135"/>
        <v/>
      </c>
      <c r="DX414" s="251" t="str">
        <f t="shared" si="136"/>
        <v/>
      </c>
      <c r="DY414" s="252" t="str">
        <f t="shared" si="137"/>
        <v/>
      </c>
      <c r="DZ414" s="251" t="str">
        <f t="shared" si="138"/>
        <v/>
      </c>
      <c r="EA414" s="252" t="str">
        <f t="shared" si="139"/>
        <v/>
      </c>
      <c r="EB414" s="251" t="str">
        <f t="shared" si="140"/>
        <v/>
      </c>
      <c r="EC414" s="252" t="str">
        <f t="shared" si="141"/>
        <v/>
      </c>
    </row>
    <row r="415" spans="37:133">
      <c r="AK415" s="3">
        <v>0.28472222222222199</v>
      </c>
      <c r="AM415" s="224">
        <v>0.28472222222222199</v>
      </c>
      <c r="AO415" s="72"/>
      <c r="AR415" s="3">
        <v>0.34722222222222099</v>
      </c>
      <c r="AT415" s="3">
        <v>0.30555555555555702</v>
      </c>
      <c r="AU415" s="3">
        <v>0.28472222222222199</v>
      </c>
      <c r="AV415" s="72"/>
      <c r="AW415" s="72"/>
      <c r="BH415" s="2"/>
      <c r="BI415" s="250"/>
      <c r="BJ415" s="2"/>
      <c r="BK415" s="250"/>
      <c r="BL415" s="2"/>
      <c r="BM415" s="250"/>
      <c r="BN415" s="2"/>
      <c r="BO415" s="250"/>
      <c r="BP415" s="2"/>
      <c r="BQ415" s="250"/>
      <c r="BR415" s="2"/>
      <c r="BS415" s="250"/>
      <c r="BT415" s="2"/>
      <c r="BU415" s="250"/>
      <c r="BV415" s="2"/>
      <c r="BW415" s="250"/>
      <c r="BX415" s="2"/>
      <c r="BY415" s="250"/>
      <c r="BZ415" s="267"/>
      <c r="CA415" s="238"/>
      <c r="CB415" s="267" t="str">
        <f t="shared" si="124"/>
        <v/>
      </c>
      <c r="CC415" s="238" t="str">
        <f t="shared" si="125"/>
        <v/>
      </c>
      <c r="CD415" s="267"/>
      <c r="CE415" s="238"/>
      <c r="CF415" s="267"/>
      <c r="CG415" s="238"/>
      <c r="CH415" s="2"/>
      <c r="CI415" s="250"/>
      <c r="CJ415" s="267"/>
      <c r="CK415" s="238"/>
      <c r="CL415" s="2"/>
      <c r="CM415" s="250"/>
      <c r="CN415" s="251" t="str">
        <f t="shared" si="126"/>
        <v/>
      </c>
      <c r="CO415" s="252" t="str">
        <f t="shared" si="127"/>
        <v/>
      </c>
      <c r="CP415" s="2"/>
      <c r="CQ415" s="250"/>
      <c r="CR415" s="267"/>
      <c r="CS415" s="238"/>
      <c r="CT415" s="2"/>
      <c r="CU415" s="250"/>
      <c r="CV415" s="2"/>
      <c r="CW415" s="250"/>
      <c r="CX415" s="267"/>
      <c r="CY415" s="238"/>
      <c r="CZ415" s="267"/>
      <c r="DA415" s="238"/>
      <c r="DB415" s="2" t="str">
        <f t="shared" si="122"/>
        <v/>
      </c>
      <c r="DC415" s="250" t="str">
        <f t="shared" si="123"/>
        <v/>
      </c>
      <c r="DD415" s="267"/>
      <c r="DE415" s="238"/>
      <c r="DF415" s="2"/>
      <c r="DG415" s="250"/>
      <c r="DH415" s="2"/>
      <c r="DI415" s="250"/>
      <c r="DJ415" s="348"/>
      <c r="DK415" s="349"/>
      <c r="DL415" s="350"/>
      <c r="DM415" s="351"/>
      <c r="DN415" s="348"/>
      <c r="DO415" s="349"/>
      <c r="DP415" s="251" t="str">
        <f t="shared" si="128"/>
        <v/>
      </c>
      <c r="DQ415" s="252" t="str">
        <f t="shared" si="129"/>
        <v/>
      </c>
      <c r="DR415" s="251" t="str">
        <f t="shared" si="130"/>
        <v/>
      </c>
      <c r="DS415" s="252" t="str">
        <f t="shared" si="131"/>
        <v/>
      </c>
      <c r="DT415" s="251" t="str">
        <f t="shared" si="132"/>
        <v/>
      </c>
      <c r="DU415" s="252" t="str">
        <f t="shared" si="133"/>
        <v/>
      </c>
      <c r="DV415" s="251" t="str">
        <f t="shared" si="134"/>
        <v/>
      </c>
      <c r="DW415" s="252" t="str">
        <f t="shared" si="135"/>
        <v/>
      </c>
      <c r="DX415" s="251" t="str">
        <f t="shared" si="136"/>
        <v/>
      </c>
      <c r="DY415" s="252" t="str">
        <f t="shared" si="137"/>
        <v/>
      </c>
      <c r="DZ415" s="251" t="str">
        <f t="shared" si="138"/>
        <v/>
      </c>
      <c r="EA415" s="252" t="str">
        <f t="shared" si="139"/>
        <v/>
      </c>
      <c r="EB415" s="251" t="str">
        <f t="shared" si="140"/>
        <v/>
      </c>
      <c r="EC415" s="252" t="str">
        <f t="shared" si="141"/>
        <v/>
      </c>
    </row>
    <row r="416" spans="37:133">
      <c r="AK416" s="3">
        <v>0.28541666666666698</v>
      </c>
      <c r="AM416" s="224">
        <v>0.28541666666666698</v>
      </c>
      <c r="AO416" s="72"/>
      <c r="AR416" s="3">
        <v>0.34791666666666599</v>
      </c>
      <c r="AT416" s="3">
        <v>0.30625000000000102</v>
      </c>
      <c r="AU416" s="3">
        <v>0.28541666666666698</v>
      </c>
      <c r="AV416" s="72"/>
      <c r="AW416" s="72"/>
      <c r="BH416" s="2"/>
      <c r="BI416" s="250"/>
      <c r="BJ416" s="2"/>
      <c r="BK416" s="250"/>
      <c r="BL416" s="2"/>
      <c r="BM416" s="250"/>
      <c r="BN416" s="2"/>
      <c r="BO416" s="250"/>
      <c r="BP416" s="2"/>
      <c r="BQ416" s="250"/>
      <c r="BR416" s="2"/>
      <c r="BS416" s="250"/>
      <c r="BT416" s="2"/>
      <c r="BU416" s="250"/>
      <c r="BV416" s="2"/>
      <c r="BW416" s="250"/>
      <c r="BX416" s="2"/>
      <c r="BY416" s="250"/>
      <c r="BZ416" s="267"/>
      <c r="CA416" s="238"/>
      <c r="CB416" s="267" t="str">
        <f t="shared" si="124"/>
        <v/>
      </c>
      <c r="CC416" s="238" t="str">
        <f t="shared" si="125"/>
        <v/>
      </c>
      <c r="CD416" s="267"/>
      <c r="CE416" s="238"/>
      <c r="CF416" s="267"/>
      <c r="CG416" s="238"/>
      <c r="CH416" s="2"/>
      <c r="CI416" s="250"/>
      <c r="CJ416" s="267"/>
      <c r="CK416" s="238"/>
      <c r="CL416" s="2"/>
      <c r="CM416" s="250"/>
      <c r="CN416" s="251" t="str">
        <f t="shared" si="126"/>
        <v/>
      </c>
      <c r="CO416" s="252" t="str">
        <f t="shared" si="127"/>
        <v/>
      </c>
      <c r="CP416" s="2"/>
      <c r="CQ416" s="250"/>
      <c r="CR416" s="267"/>
      <c r="CS416" s="238"/>
      <c r="CT416" s="2"/>
      <c r="CU416" s="250"/>
      <c r="CV416" s="2"/>
      <c r="CW416" s="250"/>
      <c r="CX416" s="267"/>
      <c r="CY416" s="238"/>
      <c r="CZ416" s="267"/>
      <c r="DA416" s="238"/>
      <c r="DB416" s="2" t="str">
        <f t="shared" si="122"/>
        <v/>
      </c>
      <c r="DC416" s="250" t="str">
        <f t="shared" si="123"/>
        <v/>
      </c>
      <c r="DD416" s="267"/>
      <c r="DE416" s="238"/>
      <c r="DF416" s="2"/>
      <c r="DG416" s="250"/>
      <c r="DH416" s="2"/>
      <c r="DI416" s="250"/>
      <c r="DJ416" s="348"/>
      <c r="DK416" s="349"/>
      <c r="DL416" s="350"/>
      <c r="DM416" s="351"/>
      <c r="DN416" s="348"/>
      <c r="DO416" s="349"/>
      <c r="DP416" s="251" t="str">
        <f t="shared" si="128"/>
        <v/>
      </c>
      <c r="DQ416" s="252" t="str">
        <f t="shared" si="129"/>
        <v/>
      </c>
      <c r="DR416" s="251" t="str">
        <f t="shared" si="130"/>
        <v/>
      </c>
      <c r="DS416" s="252" t="str">
        <f t="shared" si="131"/>
        <v/>
      </c>
      <c r="DT416" s="251" t="str">
        <f t="shared" si="132"/>
        <v/>
      </c>
      <c r="DU416" s="252" t="str">
        <f t="shared" si="133"/>
        <v/>
      </c>
      <c r="DV416" s="251" t="str">
        <f t="shared" si="134"/>
        <v/>
      </c>
      <c r="DW416" s="252" t="str">
        <f t="shared" si="135"/>
        <v/>
      </c>
      <c r="DX416" s="251" t="str">
        <f t="shared" si="136"/>
        <v/>
      </c>
      <c r="DY416" s="252" t="str">
        <f t="shared" si="137"/>
        <v/>
      </c>
      <c r="DZ416" s="251" t="str">
        <f t="shared" si="138"/>
        <v/>
      </c>
      <c r="EA416" s="252" t="str">
        <f t="shared" si="139"/>
        <v/>
      </c>
      <c r="EB416" s="251" t="str">
        <f t="shared" si="140"/>
        <v/>
      </c>
      <c r="EC416" s="252" t="str">
        <f t="shared" si="141"/>
        <v/>
      </c>
    </row>
    <row r="417" spans="37:133">
      <c r="AK417" s="3">
        <v>0.28611111111111098</v>
      </c>
      <c r="AM417" s="224">
        <v>0.28611111111111098</v>
      </c>
      <c r="AO417" s="72"/>
      <c r="AR417" s="3">
        <v>0.34861111111110998</v>
      </c>
      <c r="AT417" s="3">
        <v>0.30694444444444602</v>
      </c>
      <c r="AU417" s="3">
        <v>0.28611111111111098</v>
      </c>
      <c r="AV417" s="72"/>
      <c r="AW417" s="72"/>
      <c r="BH417" s="2"/>
      <c r="BI417" s="250"/>
      <c r="BJ417" s="2"/>
      <c r="BK417" s="250"/>
      <c r="BL417" s="2"/>
      <c r="BM417" s="250"/>
      <c r="BN417" s="2"/>
      <c r="BO417" s="250"/>
      <c r="BP417" s="2"/>
      <c r="BQ417" s="250"/>
      <c r="BR417" s="2"/>
      <c r="BS417" s="250"/>
      <c r="BT417" s="2"/>
      <c r="BU417" s="250"/>
      <c r="BV417" s="2"/>
      <c r="BW417" s="250"/>
      <c r="BX417" s="2"/>
      <c r="BY417" s="250"/>
      <c r="BZ417" s="267"/>
      <c r="CA417" s="238"/>
      <c r="CB417" s="267" t="str">
        <f t="shared" si="124"/>
        <v/>
      </c>
      <c r="CC417" s="238" t="str">
        <f t="shared" si="125"/>
        <v/>
      </c>
      <c r="CD417" s="267"/>
      <c r="CE417" s="238"/>
      <c r="CF417" s="267"/>
      <c r="CG417" s="238"/>
      <c r="CH417" s="2"/>
      <c r="CI417" s="250"/>
      <c r="CJ417" s="267"/>
      <c r="CK417" s="238"/>
      <c r="CL417" s="2"/>
      <c r="CM417" s="250"/>
      <c r="CN417" s="251" t="str">
        <f t="shared" si="126"/>
        <v/>
      </c>
      <c r="CO417" s="252" t="str">
        <f t="shared" si="127"/>
        <v/>
      </c>
      <c r="CP417" s="2"/>
      <c r="CQ417" s="250"/>
      <c r="CR417" s="267"/>
      <c r="CS417" s="238"/>
      <c r="CT417" s="2"/>
      <c r="CU417" s="250"/>
      <c r="CV417" s="2"/>
      <c r="CW417" s="250"/>
      <c r="CX417" s="267"/>
      <c r="CY417" s="238"/>
      <c r="CZ417" s="267"/>
      <c r="DA417" s="238"/>
      <c r="DB417" s="2" t="str">
        <f t="shared" si="122"/>
        <v/>
      </c>
      <c r="DC417" s="250" t="str">
        <f t="shared" si="123"/>
        <v/>
      </c>
      <c r="DD417" s="267"/>
      <c r="DE417" s="238"/>
      <c r="DF417" s="2"/>
      <c r="DG417" s="250"/>
      <c r="DH417" s="2"/>
      <c r="DI417" s="250"/>
      <c r="DJ417" s="348"/>
      <c r="DK417" s="349"/>
      <c r="DL417" s="350"/>
      <c r="DM417" s="351"/>
      <c r="DN417" s="348"/>
      <c r="DO417" s="349"/>
      <c r="DP417" s="251" t="str">
        <f t="shared" si="128"/>
        <v/>
      </c>
      <c r="DQ417" s="252" t="str">
        <f t="shared" si="129"/>
        <v/>
      </c>
      <c r="DR417" s="251" t="str">
        <f t="shared" si="130"/>
        <v/>
      </c>
      <c r="DS417" s="252" t="str">
        <f t="shared" si="131"/>
        <v/>
      </c>
      <c r="DT417" s="251" t="str">
        <f t="shared" si="132"/>
        <v/>
      </c>
      <c r="DU417" s="252" t="str">
        <f t="shared" si="133"/>
        <v/>
      </c>
      <c r="DV417" s="251" t="str">
        <f t="shared" si="134"/>
        <v/>
      </c>
      <c r="DW417" s="252" t="str">
        <f t="shared" si="135"/>
        <v/>
      </c>
      <c r="DX417" s="251" t="str">
        <f t="shared" si="136"/>
        <v/>
      </c>
      <c r="DY417" s="252" t="str">
        <f t="shared" si="137"/>
        <v/>
      </c>
      <c r="DZ417" s="251" t="str">
        <f t="shared" si="138"/>
        <v/>
      </c>
      <c r="EA417" s="252" t="str">
        <f t="shared" si="139"/>
        <v/>
      </c>
      <c r="EB417" s="251" t="str">
        <f t="shared" si="140"/>
        <v/>
      </c>
      <c r="EC417" s="252" t="str">
        <f t="shared" si="141"/>
        <v/>
      </c>
    </row>
    <row r="418" spans="37:133">
      <c r="AK418" s="3">
        <v>0.28680555555555598</v>
      </c>
      <c r="AM418" s="224">
        <v>0.28680555555555598</v>
      </c>
      <c r="AO418" s="72"/>
      <c r="AR418" s="3">
        <v>0.34930555555555498</v>
      </c>
      <c r="AT418" s="3">
        <v>0.30763888888889002</v>
      </c>
      <c r="AU418" s="3">
        <v>0.28680555555555598</v>
      </c>
      <c r="AV418" s="72"/>
      <c r="AW418" s="72"/>
      <c r="BH418" s="2"/>
      <c r="BI418" s="250"/>
      <c r="BJ418" s="2"/>
      <c r="BK418" s="250"/>
      <c r="BL418" s="2"/>
      <c r="BM418" s="250"/>
      <c r="BN418" s="2"/>
      <c r="BO418" s="250"/>
      <c r="BP418" s="2"/>
      <c r="BQ418" s="250"/>
      <c r="BR418" s="2"/>
      <c r="BS418" s="250"/>
      <c r="BT418" s="2"/>
      <c r="BU418" s="250"/>
      <c r="BV418" s="2"/>
      <c r="BW418" s="250"/>
      <c r="BX418" s="2"/>
      <c r="BY418" s="250"/>
      <c r="BZ418" s="267"/>
      <c r="CA418" s="238"/>
      <c r="CB418" s="267" t="str">
        <f t="shared" si="124"/>
        <v/>
      </c>
      <c r="CC418" s="238" t="str">
        <f t="shared" si="125"/>
        <v/>
      </c>
      <c r="CD418" s="267"/>
      <c r="CE418" s="238"/>
      <c r="CF418" s="267"/>
      <c r="CG418" s="238"/>
      <c r="CH418" s="2"/>
      <c r="CI418" s="250"/>
      <c r="CJ418" s="267"/>
      <c r="CK418" s="238"/>
      <c r="CL418" s="2"/>
      <c r="CM418" s="250"/>
      <c r="CN418" s="251" t="str">
        <f t="shared" si="126"/>
        <v/>
      </c>
      <c r="CO418" s="252" t="str">
        <f t="shared" si="127"/>
        <v/>
      </c>
      <c r="CP418" s="2"/>
      <c r="CQ418" s="250"/>
      <c r="CR418" s="267"/>
      <c r="CS418" s="238"/>
      <c r="CT418" s="2"/>
      <c r="CU418" s="250"/>
      <c r="CV418" s="2"/>
      <c r="CW418" s="250"/>
      <c r="CX418" s="267"/>
      <c r="CY418" s="238"/>
      <c r="CZ418" s="267"/>
      <c r="DA418" s="238"/>
      <c r="DB418" s="2" t="str">
        <f t="shared" si="122"/>
        <v/>
      </c>
      <c r="DC418" s="250" t="str">
        <f t="shared" si="123"/>
        <v/>
      </c>
      <c r="DD418" s="267"/>
      <c r="DE418" s="238"/>
      <c r="DF418" s="2"/>
      <c r="DG418" s="250"/>
      <c r="DH418" s="2"/>
      <c r="DI418" s="250"/>
      <c r="DJ418" s="348"/>
      <c r="DK418" s="349"/>
      <c r="DL418" s="350"/>
      <c r="DM418" s="351"/>
      <c r="DN418" s="348"/>
      <c r="DO418" s="349"/>
      <c r="DP418" s="251" t="str">
        <f t="shared" si="128"/>
        <v/>
      </c>
      <c r="DQ418" s="252" t="str">
        <f t="shared" si="129"/>
        <v/>
      </c>
      <c r="DR418" s="251" t="str">
        <f t="shared" si="130"/>
        <v/>
      </c>
      <c r="DS418" s="252" t="str">
        <f t="shared" si="131"/>
        <v/>
      </c>
      <c r="DT418" s="251" t="str">
        <f t="shared" si="132"/>
        <v/>
      </c>
      <c r="DU418" s="252" t="str">
        <f t="shared" si="133"/>
        <v/>
      </c>
      <c r="DV418" s="251" t="str">
        <f t="shared" si="134"/>
        <v/>
      </c>
      <c r="DW418" s="252" t="str">
        <f t="shared" si="135"/>
        <v/>
      </c>
      <c r="DX418" s="251" t="str">
        <f t="shared" si="136"/>
        <v/>
      </c>
      <c r="DY418" s="252" t="str">
        <f t="shared" si="137"/>
        <v/>
      </c>
      <c r="DZ418" s="251" t="str">
        <f t="shared" si="138"/>
        <v/>
      </c>
      <c r="EA418" s="252" t="str">
        <f t="shared" si="139"/>
        <v/>
      </c>
      <c r="EB418" s="251" t="str">
        <f t="shared" si="140"/>
        <v/>
      </c>
      <c r="EC418" s="252" t="str">
        <f t="shared" si="141"/>
        <v/>
      </c>
    </row>
    <row r="419" spans="37:133">
      <c r="AK419" s="3">
        <v>0.28749999999999998</v>
      </c>
      <c r="AM419" s="224">
        <v>0.28749999999999998</v>
      </c>
      <c r="AO419" s="72"/>
      <c r="AR419" s="3">
        <v>0.34999999999999898</v>
      </c>
      <c r="AT419" s="3">
        <v>0.30833333333333501</v>
      </c>
      <c r="AU419" s="3">
        <v>0.28749999999999998</v>
      </c>
      <c r="AV419" s="72"/>
      <c r="AW419" s="72"/>
      <c r="BH419" s="2"/>
      <c r="BI419" s="250"/>
      <c r="BJ419" s="2"/>
      <c r="BK419" s="250"/>
      <c r="BL419" s="2"/>
      <c r="BM419" s="250"/>
      <c r="BN419" s="2"/>
      <c r="BO419" s="250"/>
      <c r="BP419" s="2"/>
      <c r="BQ419" s="250"/>
      <c r="BR419" s="2"/>
      <c r="BS419" s="250"/>
      <c r="BT419" s="2"/>
      <c r="BU419" s="250"/>
      <c r="BV419" s="2"/>
      <c r="BW419" s="250"/>
      <c r="BX419" s="2"/>
      <c r="BY419" s="250"/>
      <c r="BZ419" s="267"/>
      <c r="CA419" s="238"/>
      <c r="CB419" s="267" t="str">
        <f t="shared" si="124"/>
        <v/>
      </c>
      <c r="CC419" s="238" t="str">
        <f t="shared" si="125"/>
        <v/>
      </c>
      <c r="CD419" s="267"/>
      <c r="CE419" s="238"/>
      <c r="CF419" s="267"/>
      <c r="CG419" s="238"/>
      <c r="CH419" s="2"/>
      <c r="CI419" s="250"/>
      <c r="CJ419" s="267"/>
      <c r="CK419" s="238"/>
      <c r="CL419" s="2"/>
      <c r="CM419" s="250"/>
      <c r="CN419" s="251" t="str">
        <f t="shared" si="126"/>
        <v/>
      </c>
      <c r="CO419" s="252" t="str">
        <f t="shared" si="127"/>
        <v/>
      </c>
      <c r="CP419" s="2"/>
      <c r="CQ419" s="250"/>
      <c r="CR419" s="267"/>
      <c r="CS419" s="238"/>
      <c r="CT419" s="2"/>
      <c r="CU419" s="250"/>
      <c r="CV419" s="2"/>
      <c r="CW419" s="250"/>
      <c r="CX419" s="267"/>
      <c r="CY419" s="238"/>
      <c r="CZ419" s="267"/>
      <c r="DA419" s="238"/>
      <c r="DB419" s="2" t="str">
        <f t="shared" si="122"/>
        <v/>
      </c>
      <c r="DC419" s="250" t="str">
        <f t="shared" si="123"/>
        <v/>
      </c>
      <c r="DD419" s="267"/>
      <c r="DE419" s="238"/>
      <c r="DF419" s="2"/>
      <c r="DG419" s="250"/>
      <c r="DH419" s="2"/>
      <c r="DI419" s="250"/>
      <c r="DJ419" s="348"/>
      <c r="DK419" s="349"/>
      <c r="DL419" s="350"/>
      <c r="DM419" s="351"/>
      <c r="DN419" s="348"/>
      <c r="DO419" s="349"/>
      <c r="DP419" s="251" t="str">
        <f t="shared" si="128"/>
        <v/>
      </c>
      <c r="DQ419" s="252" t="str">
        <f t="shared" si="129"/>
        <v/>
      </c>
      <c r="DR419" s="251" t="str">
        <f t="shared" si="130"/>
        <v/>
      </c>
      <c r="DS419" s="252" t="str">
        <f t="shared" si="131"/>
        <v/>
      </c>
      <c r="DT419" s="251" t="str">
        <f t="shared" si="132"/>
        <v/>
      </c>
      <c r="DU419" s="252" t="str">
        <f t="shared" si="133"/>
        <v/>
      </c>
      <c r="DV419" s="251" t="str">
        <f t="shared" si="134"/>
        <v/>
      </c>
      <c r="DW419" s="252" t="str">
        <f t="shared" si="135"/>
        <v/>
      </c>
      <c r="DX419" s="251" t="str">
        <f t="shared" si="136"/>
        <v/>
      </c>
      <c r="DY419" s="252" t="str">
        <f t="shared" si="137"/>
        <v/>
      </c>
      <c r="DZ419" s="251" t="str">
        <f t="shared" si="138"/>
        <v/>
      </c>
      <c r="EA419" s="252" t="str">
        <f t="shared" si="139"/>
        <v/>
      </c>
      <c r="EB419" s="251" t="str">
        <f t="shared" si="140"/>
        <v/>
      </c>
      <c r="EC419" s="252" t="str">
        <f t="shared" si="141"/>
        <v/>
      </c>
    </row>
    <row r="420" spans="37:133">
      <c r="AK420" s="3">
        <v>0.28819444444444398</v>
      </c>
      <c r="AM420" s="224">
        <v>0.28819444444444398</v>
      </c>
      <c r="AO420" s="72"/>
      <c r="AR420" s="3">
        <v>0.35069444444444298</v>
      </c>
      <c r="AT420" s="3">
        <v>0.30902777777777901</v>
      </c>
      <c r="AU420" s="3">
        <v>0.28819444444444398</v>
      </c>
      <c r="AV420" s="72"/>
      <c r="AW420" s="72"/>
      <c r="BH420" s="2"/>
      <c r="BI420" s="250"/>
      <c r="BJ420" s="2"/>
      <c r="BK420" s="250"/>
      <c r="BL420" s="2"/>
      <c r="BM420" s="250"/>
      <c r="BN420" s="2"/>
      <c r="BO420" s="250"/>
      <c r="BP420" s="2"/>
      <c r="BQ420" s="250"/>
      <c r="BR420" s="2"/>
      <c r="BS420" s="250"/>
      <c r="BT420" s="2"/>
      <c r="BU420" s="250"/>
      <c r="BV420" s="2"/>
      <c r="BW420" s="250"/>
      <c r="BX420" s="2"/>
      <c r="BY420" s="250"/>
      <c r="BZ420" s="267"/>
      <c r="CA420" s="238"/>
      <c r="CB420" s="267" t="str">
        <f t="shared" si="124"/>
        <v/>
      </c>
      <c r="CC420" s="238" t="str">
        <f t="shared" si="125"/>
        <v/>
      </c>
      <c r="CD420" s="267"/>
      <c r="CE420" s="238"/>
      <c r="CF420" s="267"/>
      <c r="CG420" s="238"/>
      <c r="CH420" s="2"/>
      <c r="CI420" s="250"/>
      <c r="CJ420" s="267"/>
      <c r="CK420" s="238"/>
      <c r="CL420" s="2"/>
      <c r="CM420" s="250"/>
      <c r="CN420" s="251" t="str">
        <f t="shared" si="126"/>
        <v/>
      </c>
      <c r="CO420" s="252" t="str">
        <f t="shared" si="127"/>
        <v/>
      </c>
      <c r="CP420" s="2"/>
      <c r="CQ420" s="250"/>
      <c r="CR420" s="267"/>
      <c r="CS420" s="238"/>
      <c r="CT420" s="2"/>
      <c r="CU420" s="250"/>
      <c r="CV420" s="2"/>
      <c r="CW420" s="250"/>
      <c r="CX420" s="267"/>
      <c r="CY420" s="238"/>
      <c r="CZ420" s="267"/>
      <c r="DA420" s="238"/>
      <c r="DB420" s="2" t="str">
        <f t="shared" si="122"/>
        <v/>
      </c>
      <c r="DC420" s="250" t="str">
        <f t="shared" si="123"/>
        <v/>
      </c>
      <c r="DD420" s="267"/>
      <c r="DE420" s="238"/>
      <c r="DF420" s="2"/>
      <c r="DG420" s="250"/>
      <c r="DH420" s="2"/>
      <c r="DI420" s="250"/>
      <c r="DJ420" s="348"/>
      <c r="DK420" s="349"/>
      <c r="DL420" s="350"/>
      <c r="DM420" s="351"/>
      <c r="DN420" s="348"/>
      <c r="DO420" s="349"/>
      <c r="DP420" s="251" t="str">
        <f t="shared" si="128"/>
        <v/>
      </c>
      <c r="DQ420" s="252" t="str">
        <f t="shared" si="129"/>
        <v/>
      </c>
      <c r="DR420" s="251" t="str">
        <f t="shared" si="130"/>
        <v/>
      </c>
      <c r="DS420" s="252" t="str">
        <f t="shared" si="131"/>
        <v/>
      </c>
      <c r="DT420" s="251" t="str">
        <f t="shared" si="132"/>
        <v/>
      </c>
      <c r="DU420" s="252" t="str">
        <f t="shared" si="133"/>
        <v/>
      </c>
      <c r="DV420" s="251" t="str">
        <f t="shared" si="134"/>
        <v/>
      </c>
      <c r="DW420" s="252" t="str">
        <f t="shared" si="135"/>
        <v/>
      </c>
      <c r="DX420" s="251" t="str">
        <f t="shared" si="136"/>
        <v/>
      </c>
      <c r="DY420" s="252" t="str">
        <f t="shared" si="137"/>
        <v/>
      </c>
      <c r="DZ420" s="251" t="str">
        <f t="shared" si="138"/>
        <v/>
      </c>
      <c r="EA420" s="252" t="str">
        <f t="shared" si="139"/>
        <v/>
      </c>
      <c r="EB420" s="251" t="str">
        <f t="shared" si="140"/>
        <v/>
      </c>
      <c r="EC420" s="252" t="str">
        <f t="shared" si="141"/>
        <v/>
      </c>
    </row>
    <row r="421" spans="37:133">
      <c r="AK421" s="3">
        <v>0.28888888888888897</v>
      </c>
      <c r="AM421" s="224">
        <v>0.28888888888888897</v>
      </c>
      <c r="AO421" s="72"/>
      <c r="AR421" s="3">
        <v>0.35138888888888797</v>
      </c>
      <c r="AT421" s="3">
        <v>0.30972222222222401</v>
      </c>
      <c r="AU421" s="3">
        <v>0.28888888888888897</v>
      </c>
      <c r="AV421" s="72"/>
      <c r="AW421" s="72"/>
      <c r="BH421" s="2"/>
      <c r="BI421" s="250"/>
      <c r="BJ421" s="2"/>
      <c r="BK421" s="250"/>
      <c r="BL421" s="2"/>
      <c r="BM421" s="250"/>
      <c r="BN421" s="2"/>
      <c r="BO421" s="250"/>
      <c r="BP421" s="2"/>
      <c r="BQ421" s="250"/>
      <c r="BR421" s="2"/>
      <c r="BS421" s="250"/>
      <c r="BT421" s="2"/>
      <c r="BU421" s="250"/>
      <c r="BV421" s="2"/>
      <c r="BW421" s="250"/>
      <c r="BX421" s="2"/>
      <c r="BY421" s="250"/>
      <c r="BZ421" s="267"/>
      <c r="CA421" s="238"/>
      <c r="CB421" s="267" t="str">
        <f t="shared" si="124"/>
        <v/>
      </c>
      <c r="CC421" s="238" t="str">
        <f t="shared" si="125"/>
        <v/>
      </c>
      <c r="CD421" s="267"/>
      <c r="CE421" s="238"/>
      <c r="CF421" s="267"/>
      <c r="CG421" s="238"/>
      <c r="CH421" s="2"/>
      <c r="CI421" s="250"/>
      <c r="CJ421" s="267"/>
      <c r="CK421" s="238"/>
      <c r="CL421" s="2"/>
      <c r="CM421" s="250"/>
      <c r="CN421" s="251" t="str">
        <f t="shared" si="126"/>
        <v/>
      </c>
      <c r="CO421" s="252" t="str">
        <f t="shared" si="127"/>
        <v/>
      </c>
      <c r="CP421" s="2"/>
      <c r="CQ421" s="250"/>
      <c r="CR421" s="267"/>
      <c r="CS421" s="238"/>
      <c r="CT421" s="2"/>
      <c r="CU421" s="250"/>
      <c r="CV421" s="2"/>
      <c r="CW421" s="250"/>
      <c r="CX421" s="267"/>
      <c r="CY421" s="238"/>
      <c r="CZ421" s="267"/>
      <c r="DA421" s="238"/>
      <c r="DB421" s="2" t="str">
        <f t="shared" si="122"/>
        <v/>
      </c>
      <c r="DC421" s="250" t="str">
        <f t="shared" si="123"/>
        <v/>
      </c>
      <c r="DD421" s="267"/>
      <c r="DE421" s="238"/>
      <c r="DF421" s="2"/>
      <c r="DG421" s="250"/>
      <c r="DH421" s="2"/>
      <c r="DI421" s="250"/>
      <c r="DJ421" s="348"/>
      <c r="DK421" s="349"/>
      <c r="DL421" s="350"/>
      <c r="DM421" s="351"/>
      <c r="DN421" s="348"/>
      <c r="DO421" s="349"/>
      <c r="DP421" s="251" t="str">
        <f t="shared" si="128"/>
        <v/>
      </c>
      <c r="DQ421" s="252" t="str">
        <f t="shared" si="129"/>
        <v/>
      </c>
      <c r="DR421" s="251" t="str">
        <f t="shared" si="130"/>
        <v/>
      </c>
      <c r="DS421" s="252" t="str">
        <f t="shared" si="131"/>
        <v/>
      </c>
      <c r="DT421" s="251" t="str">
        <f t="shared" si="132"/>
        <v/>
      </c>
      <c r="DU421" s="252" t="str">
        <f t="shared" si="133"/>
        <v/>
      </c>
      <c r="DV421" s="251" t="str">
        <f t="shared" si="134"/>
        <v/>
      </c>
      <c r="DW421" s="252" t="str">
        <f t="shared" si="135"/>
        <v/>
      </c>
      <c r="DX421" s="251" t="str">
        <f t="shared" si="136"/>
        <v/>
      </c>
      <c r="DY421" s="252" t="str">
        <f t="shared" si="137"/>
        <v/>
      </c>
      <c r="DZ421" s="251" t="str">
        <f t="shared" si="138"/>
        <v/>
      </c>
      <c r="EA421" s="252" t="str">
        <f t="shared" si="139"/>
        <v/>
      </c>
      <c r="EB421" s="251" t="str">
        <f t="shared" si="140"/>
        <v/>
      </c>
      <c r="EC421" s="252" t="str">
        <f t="shared" si="141"/>
        <v/>
      </c>
    </row>
    <row r="422" spans="37:133">
      <c r="AK422" s="3">
        <v>0.28958333333333303</v>
      </c>
      <c r="AM422" s="224">
        <v>0.28958333333333303</v>
      </c>
      <c r="AO422" s="72"/>
      <c r="AR422" s="3">
        <v>0.35208333333333203</v>
      </c>
      <c r="AT422" s="3">
        <v>0.31041666666666801</v>
      </c>
      <c r="AU422" s="3">
        <v>0.28958333333333303</v>
      </c>
      <c r="AV422" s="72"/>
      <c r="AW422" s="72"/>
      <c r="BH422" s="2"/>
      <c r="BI422" s="250"/>
      <c r="BJ422" s="2"/>
      <c r="BK422" s="250"/>
      <c r="BL422" s="2"/>
      <c r="BM422" s="250"/>
      <c r="BN422" s="2"/>
      <c r="BO422" s="250"/>
      <c r="BP422" s="2"/>
      <c r="BQ422" s="250"/>
      <c r="BR422" s="2"/>
      <c r="BS422" s="250"/>
      <c r="BT422" s="2"/>
      <c r="BU422" s="250"/>
      <c r="BV422" s="2"/>
      <c r="BW422" s="250"/>
      <c r="BX422" s="2"/>
      <c r="BY422" s="250"/>
      <c r="BZ422" s="267"/>
      <c r="CA422" s="238"/>
      <c r="CB422" s="267" t="str">
        <f t="shared" si="124"/>
        <v/>
      </c>
      <c r="CC422" s="238" t="str">
        <f t="shared" si="125"/>
        <v/>
      </c>
      <c r="CD422" s="267"/>
      <c r="CE422" s="238"/>
      <c r="CF422" s="267"/>
      <c r="CG422" s="238"/>
      <c r="CH422" s="2"/>
      <c r="CI422" s="250"/>
      <c r="CJ422" s="267"/>
      <c r="CK422" s="238"/>
      <c r="CL422" s="2"/>
      <c r="CM422" s="250"/>
      <c r="CN422" s="251" t="str">
        <f t="shared" si="126"/>
        <v/>
      </c>
      <c r="CO422" s="252" t="str">
        <f t="shared" si="127"/>
        <v/>
      </c>
      <c r="CP422" s="2"/>
      <c r="CQ422" s="250"/>
      <c r="CR422" s="267"/>
      <c r="CS422" s="238"/>
      <c r="CT422" s="2"/>
      <c r="CU422" s="250"/>
      <c r="CV422" s="2"/>
      <c r="CW422" s="250"/>
      <c r="CX422" s="267"/>
      <c r="CY422" s="238"/>
      <c r="CZ422" s="267"/>
      <c r="DA422" s="238"/>
      <c r="DB422" s="2" t="str">
        <f t="shared" ref="DB422:DB485" si="142">IF(ISBLANK(CZ422),"",CZ422)</f>
        <v/>
      </c>
      <c r="DC422" s="250" t="str">
        <f t="shared" ref="DC422:DC485" si="143">IF(ISBLANK(DA422),"",DA422)</f>
        <v/>
      </c>
      <c r="DD422" s="267"/>
      <c r="DE422" s="238"/>
      <c r="DF422" s="2"/>
      <c r="DG422" s="250"/>
      <c r="DH422" s="2"/>
      <c r="DI422" s="250"/>
      <c r="DJ422" s="348"/>
      <c r="DK422" s="349"/>
      <c r="DL422" s="350"/>
      <c r="DM422" s="351"/>
      <c r="DN422" s="348"/>
      <c r="DO422" s="349"/>
      <c r="DP422" s="251" t="str">
        <f t="shared" si="128"/>
        <v/>
      </c>
      <c r="DQ422" s="252" t="str">
        <f t="shared" si="129"/>
        <v/>
      </c>
      <c r="DR422" s="251" t="str">
        <f t="shared" si="130"/>
        <v/>
      </c>
      <c r="DS422" s="252" t="str">
        <f t="shared" si="131"/>
        <v/>
      </c>
      <c r="DT422" s="251" t="str">
        <f t="shared" si="132"/>
        <v/>
      </c>
      <c r="DU422" s="252" t="str">
        <f t="shared" si="133"/>
        <v/>
      </c>
      <c r="DV422" s="251" t="str">
        <f t="shared" si="134"/>
        <v/>
      </c>
      <c r="DW422" s="252" t="str">
        <f t="shared" si="135"/>
        <v/>
      </c>
      <c r="DX422" s="251" t="str">
        <f t="shared" si="136"/>
        <v/>
      </c>
      <c r="DY422" s="252" t="str">
        <f t="shared" si="137"/>
        <v/>
      </c>
      <c r="DZ422" s="251" t="str">
        <f t="shared" si="138"/>
        <v/>
      </c>
      <c r="EA422" s="252" t="str">
        <f t="shared" si="139"/>
        <v/>
      </c>
      <c r="EB422" s="251" t="str">
        <f t="shared" si="140"/>
        <v/>
      </c>
      <c r="EC422" s="252" t="str">
        <f t="shared" si="141"/>
        <v/>
      </c>
    </row>
    <row r="423" spans="37:133">
      <c r="AK423" s="3">
        <v>0.29027777777777802</v>
      </c>
      <c r="AM423" s="224">
        <v>0.29027777777777802</v>
      </c>
      <c r="AO423" s="72"/>
      <c r="AR423" s="3">
        <v>0.35277777777777702</v>
      </c>
      <c r="AT423" s="3">
        <v>0.311111111111113</v>
      </c>
      <c r="AU423" s="3">
        <v>0.29027777777777802</v>
      </c>
      <c r="AV423" s="72"/>
      <c r="AW423" s="72"/>
      <c r="BH423" s="2"/>
      <c r="BI423" s="250"/>
      <c r="BJ423" s="2"/>
      <c r="BK423" s="250"/>
      <c r="BL423" s="2"/>
      <c r="BM423" s="250"/>
      <c r="BN423" s="2"/>
      <c r="BO423" s="250"/>
      <c r="BP423" s="2"/>
      <c r="BQ423" s="250"/>
      <c r="BR423" s="2"/>
      <c r="BS423" s="250"/>
      <c r="BT423" s="2"/>
      <c r="BU423" s="250"/>
      <c r="BV423" s="2"/>
      <c r="BW423" s="250"/>
      <c r="BX423" s="2"/>
      <c r="BY423" s="250"/>
      <c r="BZ423" s="267"/>
      <c r="CA423" s="238"/>
      <c r="CB423" s="267" t="str">
        <f t="shared" si="124"/>
        <v/>
      </c>
      <c r="CC423" s="238" t="str">
        <f t="shared" si="125"/>
        <v/>
      </c>
      <c r="CD423" s="267"/>
      <c r="CE423" s="238"/>
      <c r="CF423" s="267"/>
      <c r="CG423" s="238"/>
      <c r="CH423" s="2"/>
      <c r="CI423" s="250"/>
      <c r="CJ423" s="267"/>
      <c r="CK423" s="238"/>
      <c r="CL423" s="2"/>
      <c r="CM423" s="250"/>
      <c r="CN423" s="251" t="str">
        <f t="shared" si="126"/>
        <v/>
      </c>
      <c r="CO423" s="252" t="str">
        <f t="shared" si="127"/>
        <v/>
      </c>
      <c r="CP423" s="2"/>
      <c r="CQ423" s="250"/>
      <c r="CR423" s="267"/>
      <c r="CS423" s="238"/>
      <c r="CT423" s="2"/>
      <c r="CU423" s="250"/>
      <c r="CV423" s="2"/>
      <c r="CW423" s="250"/>
      <c r="CX423" s="267"/>
      <c r="CY423" s="238"/>
      <c r="CZ423" s="267"/>
      <c r="DA423" s="238"/>
      <c r="DB423" s="2" t="str">
        <f t="shared" si="142"/>
        <v/>
      </c>
      <c r="DC423" s="250" t="str">
        <f t="shared" si="143"/>
        <v/>
      </c>
      <c r="DD423" s="267"/>
      <c r="DE423" s="238"/>
      <c r="DF423" s="2"/>
      <c r="DG423" s="250"/>
      <c r="DH423" s="2"/>
      <c r="DI423" s="250"/>
      <c r="DJ423" s="348"/>
      <c r="DK423" s="349"/>
      <c r="DL423" s="350"/>
      <c r="DM423" s="351"/>
      <c r="DN423" s="348"/>
      <c r="DO423" s="349"/>
      <c r="DP423" s="251" t="str">
        <f t="shared" si="128"/>
        <v/>
      </c>
      <c r="DQ423" s="252" t="str">
        <f t="shared" si="129"/>
        <v/>
      </c>
      <c r="DR423" s="251" t="str">
        <f t="shared" si="130"/>
        <v/>
      </c>
      <c r="DS423" s="252" t="str">
        <f t="shared" si="131"/>
        <v/>
      </c>
      <c r="DT423" s="251" t="str">
        <f t="shared" si="132"/>
        <v/>
      </c>
      <c r="DU423" s="252" t="str">
        <f t="shared" si="133"/>
        <v/>
      </c>
      <c r="DV423" s="251" t="str">
        <f t="shared" si="134"/>
        <v/>
      </c>
      <c r="DW423" s="252" t="str">
        <f t="shared" si="135"/>
        <v/>
      </c>
      <c r="DX423" s="251" t="str">
        <f t="shared" si="136"/>
        <v/>
      </c>
      <c r="DY423" s="252" t="str">
        <f t="shared" si="137"/>
        <v/>
      </c>
      <c r="DZ423" s="251" t="str">
        <f t="shared" si="138"/>
        <v/>
      </c>
      <c r="EA423" s="252" t="str">
        <f t="shared" si="139"/>
        <v/>
      </c>
      <c r="EB423" s="251" t="str">
        <f t="shared" si="140"/>
        <v/>
      </c>
      <c r="EC423" s="252" t="str">
        <f t="shared" si="141"/>
        <v/>
      </c>
    </row>
    <row r="424" spans="37:133">
      <c r="AK424" s="3">
        <v>0.29097222222222202</v>
      </c>
      <c r="AM424" s="224">
        <v>0.29097222222222202</v>
      </c>
      <c r="AO424" s="72"/>
      <c r="AR424" s="3">
        <v>0.35347222222222102</v>
      </c>
      <c r="AT424" s="3">
        <v>0.311805555555557</v>
      </c>
      <c r="AU424" s="3">
        <v>0.29097222222222202</v>
      </c>
      <c r="AV424" s="72"/>
      <c r="AW424" s="72"/>
      <c r="BH424" s="2"/>
      <c r="BI424" s="250"/>
      <c r="BJ424" s="2"/>
      <c r="BK424" s="250"/>
      <c r="BL424" s="2"/>
      <c r="BM424" s="250"/>
      <c r="BN424" s="2"/>
      <c r="BO424" s="250"/>
      <c r="BP424" s="2"/>
      <c r="BQ424" s="250"/>
      <c r="BR424" s="2"/>
      <c r="BS424" s="250"/>
      <c r="BT424" s="2"/>
      <c r="BU424" s="250"/>
      <c r="BV424" s="2"/>
      <c r="BW424" s="250"/>
      <c r="BX424" s="2"/>
      <c r="BY424" s="250"/>
      <c r="BZ424" s="267"/>
      <c r="CA424" s="238"/>
      <c r="CB424" s="267" t="str">
        <f t="shared" si="124"/>
        <v/>
      </c>
      <c r="CC424" s="238" t="str">
        <f t="shared" si="125"/>
        <v/>
      </c>
      <c r="CD424" s="267"/>
      <c r="CE424" s="238"/>
      <c r="CF424" s="267"/>
      <c r="CG424" s="238"/>
      <c r="CH424" s="2"/>
      <c r="CI424" s="250"/>
      <c r="CJ424" s="267"/>
      <c r="CK424" s="238"/>
      <c r="CL424" s="2"/>
      <c r="CM424" s="250"/>
      <c r="CN424" s="251" t="str">
        <f t="shared" si="126"/>
        <v/>
      </c>
      <c r="CO424" s="252" t="str">
        <f t="shared" si="127"/>
        <v/>
      </c>
      <c r="CP424" s="2"/>
      <c r="CQ424" s="250"/>
      <c r="CR424" s="267"/>
      <c r="CS424" s="238"/>
      <c r="CT424" s="2"/>
      <c r="CU424" s="250"/>
      <c r="CV424" s="2"/>
      <c r="CW424" s="250"/>
      <c r="CX424" s="267"/>
      <c r="CY424" s="238"/>
      <c r="CZ424" s="267"/>
      <c r="DA424" s="238"/>
      <c r="DB424" s="2" t="str">
        <f t="shared" si="142"/>
        <v/>
      </c>
      <c r="DC424" s="250" t="str">
        <f t="shared" si="143"/>
        <v/>
      </c>
      <c r="DD424" s="267"/>
      <c r="DE424" s="238"/>
      <c r="DF424" s="2"/>
      <c r="DG424" s="250"/>
      <c r="DH424" s="2"/>
      <c r="DI424" s="250"/>
      <c r="DJ424" s="348"/>
      <c r="DK424" s="349"/>
      <c r="DL424" s="350"/>
      <c r="DM424" s="351"/>
      <c r="DN424" s="348"/>
      <c r="DO424" s="349"/>
      <c r="DP424" s="251" t="str">
        <f t="shared" si="128"/>
        <v/>
      </c>
      <c r="DQ424" s="252" t="str">
        <f t="shared" si="129"/>
        <v/>
      </c>
      <c r="DR424" s="251" t="str">
        <f t="shared" si="130"/>
        <v/>
      </c>
      <c r="DS424" s="252" t="str">
        <f t="shared" si="131"/>
        <v/>
      </c>
      <c r="DT424" s="251" t="str">
        <f t="shared" si="132"/>
        <v/>
      </c>
      <c r="DU424" s="252" t="str">
        <f t="shared" si="133"/>
        <v/>
      </c>
      <c r="DV424" s="251" t="str">
        <f t="shared" si="134"/>
        <v/>
      </c>
      <c r="DW424" s="252" t="str">
        <f t="shared" si="135"/>
        <v/>
      </c>
      <c r="DX424" s="251" t="str">
        <f t="shared" si="136"/>
        <v/>
      </c>
      <c r="DY424" s="252" t="str">
        <f t="shared" si="137"/>
        <v/>
      </c>
      <c r="DZ424" s="251" t="str">
        <f t="shared" si="138"/>
        <v/>
      </c>
      <c r="EA424" s="252" t="str">
        <f t="shared" si="139"/>
        <v/>
      </c>
      <c r="EB424" s="251" t="str">
        <f t="shared" si="140"/>
        <v/>
      </c>
      <c r="EC424" s="252" t="str">
        <f t="shared" si="141"/>
        <v/>
      </c>
    </row>
    <row r="425" spans="37:133">
      <c r="AK425" s="3">
        <v>0.29166666666666702</v>
      </c>
      <c r="AM425" s="224">
        <v>0.29166666666666702</v>
      </c>
      <c r="AO425" s="72"/>
      <c r="AR425" s="3">
        <v>0.35416666666666602</v>
      </c>
      <c r="AT425" s="3">
        <v>0.312500000000002</v>
      </c>
      <c r="AU425" s="3">
        <v>0.29166666666666702</v>
      </c>
      <c r="AV425" s="72"/>
      <c r="AW425" s="72"/>
      <c r="BH425" s="2"/>
      <c r="BI425" s="250"/>
      <c r="BJ425" s="2"/>
      <c r="BK425" s="250"/>
      <c r="BL425" s="2"/>
      <c r="BM425" s="250"/>
      <c r="BN425" s="2"/>
      <c r="BO425" s="250"/>
      <c r="BP425" s="2"/>
      <c r="BQ425" s="250"/>
      <c r="BR425" s="2"/>
      <c r="BS425" s="250"/>
      <c r="BT425" s="2"/>
      <c r="BU425" s="250"/>
      <c r="BV425" s="2"/>
      <c r="BW425" s="250"/>
      <c r="BX425" s="2"/>
      <c r="BY425" s="250"/>
      <c r="BZ425" s="267"/>
      <c r="CA425" s="238"/>
      <c r="CB425" s="267" t="str">
        <f t="shared" si="124"/>
        <v/>
      </c>
      <c r="CC425" s="238" t="str">
        <f t="shared" si="125"/>
        <v/>
      </c>
      <c r="CD425" s="267"/>
      <c r="CE425" s="238"/>
      <c r="CF425" s="267"/>
      <c r="CG425" s="238"/>
      <c r="CH425" s="2"/>
      <c r="CI425" s="250"/>
      <c r="CJ425" s="267"/>
      <c r="CK425" s="238"/>
      <c r="CL425" s="2"/>
      <c r="CM425" s="250"/>
      <c r="CN425" s="251" t="str">
        <f t="shared" si="126"/>
        <v/>
      </c>
      <c r="CO425" s="252" t="str">
        <f t="shared" si="127"/>
        <v/>
      </c>
      <c r="CP425" s="2"/>
      <c r="CQ425" s="250"/>
      <c r="CR425" s="267"/>
      <c r="CS425" s="238"/>
      <c r="CT425" s="2"/>
      <c r="CU425" s="250"/>
      <c r="CV425" s="2"/>
      <c r="CW425" s="250"/>
      <c r="CX425" s="267"/>
      <c r="CY425" s="238"/>
      <c r="CZ425" s="267"/>
      <c r="DA425" s="238"/>
      <c r="DB425" s="2" t="str">
        <f t="shared" si="142"/>
        <v/>
      </c>
      <c r="DC425" s="250" t="str">
        <f t="shared" si="143"/>
        <v/>
      </c>
      <c r="DD425" s="267"/>
      <c r="DE425" s="238"/>
      <c r="DF425" s="2"/>
      <c r="DG425" s="250"/>
      <c r="DH425" s="2"/>
      <c r="DI425" s="250"/>
      <c r="DJ425" s="348"/>
      <c r="DK425" s="349"/>
      <c r="DL425" s="350"/>
      <c r="DM425" s="351"/>
      <c r="DN425" s="348"/>
      <c r="DO425" s="349"/>
      <c r="DP425" s="251" t="str">
        <f t="shared" si="128"/>
        <v/>
      </c>
      <c r="DQ425" s="252" t="str">
        <f t="shared" si="129"/>
        <v/>
      </c>
      <c r="DR425" s="251" t="str">
        <f t="shared" si="130"/>
        <v/>
      </c>
      <c r="DS425" s="252" t="str">
        <f t="shared" si="131"/>
        <v/>
      </c>
      <c r="DT425" s="251" t="str">
        <f t="shared" si="132"/>
        <v/>
      </c>
      <c r="DU425" s="252" t="str">
        <f t="shared" si="133"/>
        <v/>
      </c>
      <c r="DV425" s="251" t="str">
        <f t="shared" si="134"/>
        <v/>
      </c>
      <c r="DW425" s="252" t="str">
        <f t="shared" si="135"/>
        <v/>
      </c>
      <c r="DX425" s="251" t="str">
        <f t="shared" si="136"/>
        <v/>
      </c>
      <c r="DY425" s="252" t="str">
        <f t="shared" si="137"/>
        <v/>
      </c>
      <c r="DZ425" s="251" t="str">
        <f t="shared" si="138"/>
        <v/>
      </c>
      <c r="EA425" s="252" t="str">
        <f t="shared" si="139"/>
        <v/>
      </c>
      <c r="EB425" s="251" t="str">
        <f t="shared" si="140"/>
        <v/>
      </c>
      <c r="EC425" s="252" t="str">
        <f t="shared" si="141"/>
        <v/>
      </c>
    </row>
    <row r="426" spans="37:133">
      <c r="AK426" s="3">
        <v>0.29236111111111102</v>
      </c>
      <c r="AM426" s="224">
        <v>0.29236111111111102</v>
      </c>
      <c r="AO426" s="72"/>
      <c r="AR426" s="3">
        <v>0.35486111111111002</v>
      </c>
      <c r="AT426" s="3">
        <v>0.313194444444446</v>
      </c>
      <c r="AU426" s="3">
        <v>0.29236111111111102</v>
      </c>
      <c r="AV426" s="72"/>
      <c r="AW426" s="72"/>
      <c r="BH426" s="2"/>
      <c r="BI426" s="250"/>
      <c r="BJ426" s="2"/>
      <c r="BK426" s="250"/>
      <c r="BL426" s="2"/>
      <c r="BM426" s="250"/>
      <c r="BN426" s="2"/>
      <c r="BO426" s="250"/>
      <c r="BP426" s="2"/>
      <c r="BQ426" s="250"/>
      <c r="BR426" s="2"/>
      <c r="BS426" s="250"/>
      <c r="BT426" s="2"/>
      <c r="BU426" s="250"/>
      <c r="BV426" s="2"/>
      <c r="BW426" s="250"/>
      <c r="BX426" s="2"/>
      <c r="BY426" s="250"/>
      <c r="BZ426" s="267"/>
      <c r="CA426" s="238"/>
      <c r="CB426" s="267" t="str">
        <f t="shared" si="124"/>
        <v/>
      </c>
      <c r="CC426" s="238" t="str">
        <f t="shared" si="125"/>
        <v/>
      </c>
      <c r="CD426" s="267"/>
      <c r="CE426" s="238"/>
      <c r="CF426" s="267"/>
      <c r="CG426" s="238"/>
      <c r="CH426" s="2"/>
      <c r="CI426" s="250"/>
      <c r="CJ426" s="267"/>
      <c r="CK426" s="238"/>
      <c r="CL426" s="2"/>
      <c r="CM426" s="250"/>
      <c r="CN426" s="251" t="str">
        <f t="shared" si="126"/>
        <v/>
      </c>
      <c r="CO426" s="252" t="str">
        <f t="shared" si="127"/>
        <v/>
      </c>
      <c r="CP426" s="2"/>
      <c r="CQ426" s="250"/>
      <c r="CR426" s="267"/>
      <c r="CS426" s="238"/>
      <c r="CT426" s="2"/>
      <c r="CU426" s="250"/>
      <c r="CV426" s="2"/>
      <c r="CW426" s="250"/>
      <c r="CX426" s="267"/>
      <c r="CY426" s="238"/>
      <c r="CZ426" s="267"/>
      <c r="DA426" s="238"/>
      <c r="DB426" s="2" t="str">
        <f t="shared" si="142"/>
        <v/>
      </c>
      <c r="DC426" s="250" t="str">
        <f t="shared" si="143"/>
        <v/>
      </c>
      <c r="DD426" s="267"/>
      <c r="DE426" s="238"/>
      <c r="DF426" s="2"/>
      <c r="DG426" s="250"/>
      <c r="DH426" s="2"/>
      <c r="DI426" s="250"/>
      <c r="DJ426" s="348"/>
      <c r="DK426" s="349"/>
      <c r="DL426" s="350"/>
      <c r="DM426" s="351"/>
      <c r="DN426" s="348"/>
      <c r="DO426" s="349"/>
      <c r="DP426" s="251" t="str">
        <f t="shared" si="128"/>
        <v/>
      </c>
      <c r="DQ426" s="252" t="str">
        <f t="shared" si="129"/>
        <v/>
      </c>
      <c r="DR426" s="251" t="str">
        <f t="shared" si="130"/>
        <v/>
      </c>
      <c r="DS426" s="252" t="str">
        <f t="shared" si="131"/>
        <v/>
      </c>
      <c r="DT426" s="251" t="str">
        <f t="shared" si="132"/>
        <v/>
      </c>
      <c r="DU426" s="252" t="str">
        <f t="shared" si="133"/>
        <v/>
      </c>
      <c r="DV426" s="251" t="str">
        <f t="shared" si="134"/>
        <v/>
      </c>
      <c r="DW426" s="252" t="str">
        <f t="shared" si="135"/>
        <v/>
      </c>
      <c r="DX426" s="251" t="str">
        <f t="shared" si="136"/>
        <v/>
      </c>
      <c r="DY426" s="252" t="str">
        <f t="shared" si="137"/>
        <v/>
      </c>
      <c r="DZ426" s="251" t="str">
        <f t="shared" si="138"/>
        <v/>
      </c>
      <c r="EA426" s="252" t="str">
        <f t="shared" si="139"/>
        <v/>
      </c>
      <c r="EB426" s="251" t="str">
        <f t="shared" si="140"/>
        <v/>
      </c>
      <c r="EC426" s="252" t="str">
        <f t="shared" si="141"/>
        <v/>
      </c>
    </row>
    <row r="427" spans="37:133">
      <c r="AK427" s="3">
        <v>0.29305555555555601</v>
      </c>
      <c r="AM427" s="224">
        <v>0.29305555555555601</v>
      </c>
      <c r="AO427" s="72"/>
      <c r="AR427" s="3">
        <v>0.35555555555555501</v>
      </c>
      <c r="AT427" s="3">
        <v>0.31388888888888999</v>
      </c>
      <c r="AU427" s="3">
        <v>0.29305555555555601</v>
      </c>
      <c r="AV427" s="72"/>
      <c r="AW427" s="72"/>
      <c r="BH427" s="2"/>
      <c r="BI427" s="250"/>
      <c r="BJ427" s="2"/>
      <c r="BK427" s="250"/>
      <c r="BL427" s="2"/>
      <c r="BM427" s="250"/>
      <c r="BN427" s="2"/>
      <c r="BO427" s="250"/>
      <c r="BP427" s="2"/>
      <c r="BQ427" s="250"/>
      <c r="BR427" s="2"/>
      <c r="BS427" s="250"/>
      <c r="BT427" s="2"/>
      <c r="BU427" s="250"/>
      <c r="BV427" s="2"/>
      <c r="BW427" s="250"/>
      <c r="BX427" s="2"/>
      <c r="BY427" s="250"/>
      <c r="BZ427" s="267"/>
      <c r="CA427" s="238"/>
      <c r="CB427" s="267" t="str">
        <f t="shared" si="124"/>
        <v/>
      </c>
      <c r="CC427" s="238" t="str">
        <f t="shared" si="125"/>
        <v/>
      </c>
      <c r="CD427" s="267"/>
      <c r="CE427" s="238"/>
      <c r="CF427" s="267"/>
      <c r="CG427" s="238"/>
      <c r="CH427" s="2"/>
      <c r="CI427" s="250"/>
      <c r="CJ427" s="267"/>
      <c r="CK427" s="238"/>
      <c r="CL427" s="2"/>
      <c r="CM427" s="250"/>
      <c r="CN427" s="251" t="str">
        <f t="shared" si="126"/>
        <v/>
      </c>
      <c r="CO427" s="252" t="str">
        <f t="shared" si="127"/>
        <v/>
      </c>
      <c r="CP427" s="2"/>
      <c r="CQ427" s="250"/>
      <c r="CR427" s="267"/>
      <c r="CS427" s="238"/>
      <c r="CT427" s="2"/>
      <c r="CU427" s="250"/>
      <c r="CV427" s="2"/>
      <c r="CW427" s="250"/>
      <c r="CX427" s="267"/>
      <c r="CY427" s="238"/>
      <c r="CZ427" s="267"/>
      <c r="DA427" s="238"/>
      <c r="DB427" s="2" t="str">
        <f t="shared" si="142"/>
        <v/>
      </c>
      <c r="DC427" s="250" t="str">
        <f t="shared" si="143"/>
        <v/>
      </c>
      <c r="DD427" s="267"/>
      <c r="DE427" s="238"/>
      <c r="DF427" s="2"/>
      <c r="DG427" s="250"/>
      <c r="DH427" s="2"/>
      <c r="DI427" s="250"/>
      <c r="DJ427" s="348"/>
      <c r="DK427" s="349"/>
      <c r="DL427" s="350"/>
      <c r="DM427" s="351"/>
      <c r="DN427" s="348"/>
      <c r="DO427" s="349"/>
      <c r="DP427" s="251" t="str">
        <f t="shared" si="128"/>
        <v/>
      </c>
      <c r="DQ427" s="252" t="str">
        <f t="shared" si="129"/>
        <v/>
      </c>
      <c r="DR427" s="251" t="str">
        <f t="shared" si="130"/>
        <v/>
      </c>
      <c r="DS427" s="252" t="str">
        <f t="shared" si="131"/>
        <v/>
      </c>
      <c r="DT427" s="251" t="str">
        <f t="shared" si="132"/>
        <v/>
      </c>
      <c r="DU427" s="252" t="str">
        <f t="shared" si="133"/>
        <v/>
      </c>
      <c r="DV427" s="251" t="str">
        <f t="shared" si="134"/>
        <v/>
      </c>
      <c r="DW427" s="252" t="str">
        <f t="shared" si="135"/>
        <v/>
      </c>
      <c r="DX427" s="251" t="str">
        <f t="shared" si="136"/>
        <v/>
      </c>
      <c r="DY427" s="252" t="str">
        <f t="shared" si="137"/>
        <v/>
      </c>
      <c r="DZ427" s="251" t="str">
        <f t="shared" si="138"/>
        <v/>
      </c>
      <c r="EA427" s="252" t="str">
        <f t="shared" si="139"/>
        <v/>
      </c>
      <c r="EB427" s="251" t="str">
        <f t="shared" si="140"/>
        <v/>
      </c>
      <c r="EC427" s="252" t="str">
        <f t="shared" si="141"/>
        <v/>
      </c>
    </row>
    <row r="428" spans="37:133">
      <c r="AK428" s="3">
        <v>0.29375000000000001</v>
      </c>
      <c r="AM428" s="224">
        <v>0.29375000000000001</v>
      </c>
      <c r="AO428" s="72"/>
      <c r="AR428" s="3">
        <v>0.35624999999999901</v>
      </c>
      <c r="AT428" s="3">
        <v>0.31458333333333499</v>
      </c>
      <c r="AU428" s="3">
        <v>0.29375000000000001</v>
      </c>
      <c r="AV428" s="72"/>
      <c r="AW428" s="72"/>
      <c r="BH428" s="2"/>
      <c r="BI428" s="250"/>
      <c r="BJ428" s="2"/>
      <c r="BK428" s="250"/>
      <c r="BL428" s="2"/>
      <c r="BM428" s="250"/>
      <c r="BN428" s="2"/>
      <c r="BO428" s="250"/>
      <c r="BP428" s="2"/>
      <c r="BQ428" s="250"/>
      <c r="BR428" s="2"/>
      <c r="BS428" s="250"/>
      <c r="BT428" s="2"/>
      <c r="BU428" s="250"/>
      <c r="BV428" s="2"/>
      <c r="BW428" s="250"/>
      <c r="BX428" s="2"/>
      <c r="BY428" s="250"/>
      <c r="BZ428" s="267"/>
      <c r="CA428" s="238"/>
      <c r="CB428" s="267" t="str">
        <f t="shared" si="124"/>
        <v/>
      </c>
      <c r="CC428" s="238" t="str">
        <f t="shared" si="125"/>
        <v/>
      </c>
      <c r="CD428" s="267"/>
      <c r="CE428" s="238"/>
      <c r="CF428" s="267"/>
      <c r="CG428" s="238"/>
      <c r="CH428" s="2"/>
      <c r="CI428" s="250"/>
      <c r="CJ428" s="267"/>
      <c r="CK428" s="238"/>
      <c r="CL428" s="2"/>
      <c r="CM428" s="250"/>
      <c r="CN428" s="251" t="str">
        <f t="shared" si="126"/>
        <v/>
      </c>
      <c r="CO428" s="252" t="str">
        <f t="shared" si="127"/>
        <v/>
      </c>
      <c r="CP428" s="2"/>
      <c r="CQ428" s="250"/>
      <c r="CR428" s="267"/>
      <c r="CS428" s="238"/>
      <c r="CT428" s="2"/>
      <c r="CU428" s="250"/>
      <c r="CV428" s="2"/>
      <c r="CW428" s="250"/>
      <c r="CX428" s="267"/>
      <c r="CY428" s="238"/>
      <c r="CZ428" s="267"/>
      <c r="DA428" s="238"/>
      <c r="DB428" s="2" t="str">
        <f t="shared" si="142"/>
        <v/>
      </c>
      <c r="DC428" s="250" t="str">
        <f t="shared" si="143"/>
        <v/>
      </c>
      <c r="DD428" s="267"/>
      <c r="DE428" s="238"/>
      <c r="DF428" s="2"/>
      <c r="DG428" s="250"/>
      <c r="DH428" s="2"/>
      <c r="DI428" s="250"/>
      <c r="DJ428" s="348"/>
      <c r="DK428" s="349"/>
      <c r="DL428" s="350"/>
      <c r="DM428" s="351"/>
      <c r="DN428" s="348"/>
      <c r="DO428" s="349"/>
      <c r="DP428" s="251" t="str">
        <f t="shared" si="128"/>
        <v/>
      </c>
      <c r="DQ428" s="252" t="str">
        <f t="shared" si="129"/>
        <v/>
      </c>
      <c r="DR428" s="251" t="str">
        <f t="shared" si="130"/>
        <v/>
      </c>
      <c r="DS428" s="252" t="str">
        <f t="shared" si="131"/>
        <v/>
      </c>
      <c r="DT428" s="251" t="str">
        <f t="shared" si="132"/>
        <v/>
      </c>
      <c r="DU428" s="252" t="str">
        <f t="shared" si="133"/>
        <v/>
      </c>
      <c r="DV428" s="251" t="str">
        <f t="shared" si="134"/>
        <v/>
      </c>
      <c r="DW428" s="252" t="str">
        <f t="shared" si="135"/>
        <v/>
      </c>
      <c r="DX428" s="251" t="str">
        <f t="shared" si="136"/>
        <v/>
      </c>
      <c r="DY428" s="252" t="str">
        <f t="shared" si="137"/>
        <v/>
      </c>
      <c r="DZ428" s="251" t="str">
        <f t="shared" si="138"/>
        <v/>
      </c>
      <c r="EA428" s="252" t="str">
        <f t="shared" si="139"/>
        <v/>
      </c>
      <c r="EB428" s="251" t="str">
        <f t="shared" si="140"/>
        <v/>
      </c>
      <c r="EC428" s="252" t="str">
        <f t="shared" si="141"/>
        <v/>
      </c>
    </row>
    <row r="429" spans="37:133">
      <c r="AK429" s="3">
        <v>0.29444444444444401</v>
      </c>
      <c r="AM429" s="224">
        <v>0.29444444444444401</v>
      </c>
      <c r="AO429" s="72"/>
      <c r="AR429" s="3">
        <v>0.35694444444444301</v>
      </c>
      <c r="AT429" s="3">
        <v>0.31527777777777899</v>
      </c>
      <c r="AU429" s="3">
        <v>0.29444444444444401</v>
      </c>
      <c r="AV429" s="72"/>
      <c r="AW429" s="72"/>
      <c r="BH429" s="2"/>
      <c r="BI429" s="250"/>
      <c r="BJ429" s="2"/>
      <c r="BK429" s="250"/>
      <c r="BL429" s="2"/>
      <c r="BM429" s="250"/>
      <c r="BN429" s="2"/>
      <c r="BO429" s="250"/>
      <c r="BP429" s="2"/>
      <c r="BQ429" s="250"/>
      <c r="BR429" s="2"/>
      <c r="BS429" s="250"/>
      <c r="BT429" s="2"/>
      <c r="BU429" s="250"/>
      <c r="BV429" s="2"/>
      <c r="BW429" s="250"/>
      <c r="BX429" s="2"/>
      <c r="BY429" s="250"/>
      <c r="BZ429" s="267"/>
      <c r="CA429" s="238"/>
      <c r="CB429" s="267" t="str">
        <f t="shared" si="124"/>
        <v/>
      </c>
      <c r="CC429" s="238" t="str">
        <f t="shared" si="125"/>
        <v/>
      </c>
      <c r="CD429" s="267"/>
      <c r="CE429" s="238"/>
      <c r="CF429" s="267"/>
      <c r="CG429" s="238"/>
      <c r="CH429" s="2"/>
      <c r="CI429" s="250"/>
      <c r="CJ429" s="267"/>
      <c r="CK429" s="238"/>
      <c r="CL429" s="2"/>
      <c r="CM429" s="250"/>
      <c r="CN429" s="251" t="str">
        <f t="shared" si="126"/>
        <v/>
      </c>
      <c r="CO429" s="252" t="str">
        <f t="shared" si="127"/>
        <v/>
      </c>
      <c r="CP429" s="2"/>
      <c r="CQ429" s="250"/>
      <c r="CR429" s="267"/>
      <c r="CS429" s="238"/>
      <c r="CT429" s="2"/>
      <c r="CU429" s="250"/>
      <c r="CV429" s="2"/>
      <c r="CW429" s="250"/>
      <c r="CX429" s="267"/>
      <c r="CY429" s="238"/>
      <c r="CZ429" s="267"/>
      <c r="DA429" s="238"/>
      <c r="DB429" s="2" t="str">
        <f t="shared" si="142"/>
        <v/>
      </c>
      <c r="DC429" s="250" t="str">
        <f t="shared" si="143"/>
        <v/>
      </c>
      <c r="DD429" s="267"/>
      <c r="DE429" s="238"/>
      <c r="DF429" s="2"/>
      <c r="DG429" s="250"/>
      <c r="DH429" s="2"/>
      <c r="DI429" s="250"/>
      <c r="DJ429" s="348"/>
      <c r="DK429" s="349"/>
      <c r="DL429" s="350"/>
      <c r="DM429" s="351"/>
      <c r="DN429" s="348"/>
      <c r="DO429" s="349"/>
      <c r="DP429" s="251" t="str">
        <f t="shared" si="128"/>
        <v/>
      </c>
      <c r="DQ429" s="252" t="str">
        <f t="shared" si="129"/>
        <v/>
      </c>
      <c r="DR429" s="251" t="str">
        <f t="shared" si="130"/>
        <v/>
      </c>
      <c r="DS429" s="252" t="str">
        <f t="shared" si="131"/>
        <v/>
      </c>
      <c r="DT429" s="251" t="str">
        <f t="shared" si="132"/>
        <v/>
      </c>
      <c r="DU429" s="252" t="str">
        <f t="shared" si="133"/>
        <v/>
      </c>
      <c r="DV429" s="251" t="str">
        <f t="shared" si="134"/>
        <v/>
      </c>
      <c r="DW429" s="252" t="str">
        <f t="shared" si="135"/>
        <v/>
      </c>
      <c r="DX429" s="251" t="str">
        <f t="shared" si="136"/>
        <v/>
      </c>
      <c r="DY429" s="252" t="str">
        <f t="shared" si="137"/>
        <v/>
      </c>
      <c r="DZ429" s="251" t="str">
        <f t="shared" si="138"/>
        <v/>
      </c>
      <c r="EA429" s="252" t="str">
        <f t="shared" si="139"/>
        <v/>
      </c>
      <c r="EB429" s="251" t="str">
        <f t="shared" si="140"/>
        <v/>
      </c>
      <c r="EC429" s="252" t="str">
        <f t="shared" si="141"/>
        <v/>
      </c>
    </row>
    <row r="430" spans="37:133">
      <c r="AK430" s="3">
        <v>0.29513888888888901</v>
      </c>
      <c r="AM430" s="224">
        <v>0.29513888888888901</v>
      </c>
      <c r="AO430" s="72"/>
      <c r="AR430" s="3">
        <v>0.35763888888888801</v>
      </c>
      <c r="AT430" s="3">
        <v>0.31597222222222399</v>
      </c>
      <c r="AU430" s="3">
        <v>0.29513888888888901</v>
      </c>
      <c r="AV430" s="72"/>
      <c r="AW430" s="72"/>
      <c r="BH430" s="2"/>
      <c r="BI430" s="250"/>
      <c r="BJ430" s="2"/>
      <c r="BK430" s="250"/>
      <c r="BL430" s="2"/>
      <c r="BM430" s="250"/>
      <c r="BN430" s="2"/>
      <c r="BO430" s="250"/>
      <c r="BP430" s="2"/>
      <c r="BQ430" s="250"/>
      <c r="BR430" s="2"/>
      <c r="BS430" s="250"/>
      <c r="BT430" s="2"/>
      <c r="BU430" s="250"/>
      <c r="BV430" s="2"/>
      <c r="BW430" s="250"/>
      <c r="BX430" s="2"/>
      <c r="BY430" s="250"/>
      <c r="BZ430" s="267"/>
      <c r="CA430" s="238"/>
      <c r="CB430" s="267" t="str">
        <f t="shared" si="124"/>
        <v/>
      </c>
      <c r="CC430" s="238" t="str">
        <f t="shared" si="125"/>
        <v/>
      </c>
      <c r="CD430" s="267"/>
      <c r="CE430" s="238"/>
      <c r="CF430" s="267"/>
      <c r="CG430" s="238"/>
      <c r="CH430" s="2"/>
      <c r="CI430" s="250"/>
      <c r="CJ430" s="267"/>
      <c r="CK430" s="238"/>
      <c r="CL430" s="2"/>
      <c r="CM430" s="250"/>
      <c r="CN430" s="251" t="str">
        <f t="shared" si="126"/>
        <v/>
      </c>
      <c r="CO430" s="252" t="str">
        <f t="shared" si="127"/>
        <v/>
      </c>
      <c r="CP430" s="2"/>
      <c r="CQ430" s="250"/>
      <c r="CR430" s="267"/>
      <c r="CS430" s="238"/>
      <c r="CT430" s="2"/>
      <c r="CU430" s="250"/>
      <c r="CV430" s="2"/>
      <c r="CW430" s="250"/>
      <c r="CX430" s="267"/>
      <c r="CY430" s="238"/>
      <c r="CZ430" s="267"/>
      <c r="DA430" s="238"/>
      <c r="DB430" s="2" t="str">
        <f t="shared" si="142"/>
        <v/>
      </c>
      <c r="DC430" s="250" t="str">
        <f t="shared" si="143"/>
        <v/>
      </c>
      <c r="DD430" s="267"/>
      <c r="DE430" s="238"/>
      <c r="DF430" s="2"/>
      <c r="DG430" s="250"/>
      <c r="DH430" s="2"/>
      <c r="DI430" s="250"/>
      <c r="DJ430" s="348"/>
      <c r="DK430" s="349"/>
      <c r="DL430" s="350"/>
      <c r="DM430" s="351"/>
      <c r="DN430" s="348"/>
      <c r="DO430" s="349"/>
      <c r="DP430" s="251" t="str">
        <f t="shared" si="128"/>
        <v/>
      </c>
      <c r="DQ430" s="252" t="str">
        <f t="shared" si="129"/>
        <v/>
      </c>
      <c r="DR430" s="251" t="str">
        <f t="shared" si="130"/>
        <v/>
      </c>
      <c r="DS430" s="252" t="str">
        <f t="shared" si="131"/>
        <v/>
      </c>
      <c r="DT430" s="251" t="str">
        <f t="shared" si="132"/>
        <v/>
      </c>
      <c r="DU430" s="252" t="str">
        <f t="shared" si="133"/>
        <v/>
      </c>
      <c r="DV430" s="251" t="str">
        <f t="shared" si="134"/>
        <v/>
      </c>
      <c r="DW430" s="252" t="str">
        <f t="shared" si="135"/>
        <v/>
      </c>
      <c r="DX430" s="251" t="str">
        <f t="shared" si="136"/>
        <v/>
      </c>
      <c r="DY430" s="252" t="str">
        <f t="shared" si="137"/>
        <v/>
      </c>
      <c r="DZ430" s="251" t="str">
        <f t="shared" si="138"/>
        <v/>
      </c>
      <c r="EA430" s="252" t="str">
        <f t="shared" si="139"/>
        <v/>
      </c>
      <c r="EB430" s="251" t="str">
        <f t="shared" si="140"/>
        <v/>
      </c>
      <c r="EC430" s="252" t="str">
        <f t="shared" si="141"/>
        <v/>
      </c>
    </row>
    <row r="431" spans="37:133">
      <c r="AK431" s="3">
        <v>0.295833333333333</v>
      </c>
      <c r="AM431" s="224">
        <v>0.295833333333333</v>
      </c>
      <c r="AO431" s="72"/>
      <c r="AR431" s="3">
        <v>0.358333333333332</v>
      </c>
      <c r="AT431" s="3">
        <v>0.31666666666666798</v>
      </c>
      <c r="AU431" s="3">
        <v>0.295833333333333</v>
      </c>
      <c r="AV431" s="72"/>
      <c r="AW431" s="72"/>
      <c r="BH431" s="2"/>
      <c r="BI431" s="250"/>
      <c r="BJ431" s="2"/>
      <c r="BK431" s="250"/>
      <c r="BL431" s="2"/>
      <c r="BM431" s="250"/>
      <c r="BN431" s="2"/>
      <c r="BO431" s="250"/>
      <c r="BP431" s="2"/>
      <c r="BQ431" s="250"/>
      <c r="BR431" s="2"/>
      <c r="BS431" s="250"/>
      <c r="BT431" s="2"/>
      <c r="BU431" s="250"/>
      <c r="BV431" s="2"/>
      <c r="BW431" s="250"/>
      <c r="BX431" s="2"/>
      <c r="BY431" s="250"/>
      <c r="BZ431" s="267"/>
      <c r="CA431" s="238"/>
      <c r="CB431" s="267" t="str">
        <f t="shared" si="124"/>
        <v/>
      </c>
      <c r="CC431" s="238" t="str">
        <f t="shared" si="125"/>
        <v/>
      </c>
      <c r="CD431" s="267"/>
      <c r="CE431" s="238"/>
      <c r="CF431" s="267"/>
      <c r="CG431" s="238"/>
      <c r="CH431" s="2"/>
      <c r="CI431" s="250"/>
      <c r="CJ431" s="267"/>
      <c r="CK431" s="238"/>
      <c r="CL431" s="2"/>
      <c r="CM431" s="250"/>
      <c r="CN431" s="251" t="str">
        <f t="shared" si="126"/>
        <v/>
      </c>
      <c r="CO431" s="252" t="str">
        <f t="shared" si="127"/>
        <v/>
      </c>
      <c r="CP431" s="2"/>
      <c r="CQ431" s="250"/>
      <c r="CR431" s="267"/>
      <c r="CS431" s="238"/>
      <c r="CT431" s="2"/>
      <c r="CU431" s="250"/>
      <c r="CV431" s="2"/>
      <c r="CW431" s="250"/>
      <c r="CX431" s="267"/>
      <c r="CY431" s="238"/>
      <c r="CZ431" s="267"/>
      <c r="DA431" s="238"/>
      <c r="DB431" s="2" t="str">
        <f t="shared" si="142"/>
        <v/>
      </c>
      <c r="DC431" s="250" t="str">
        <f t="shared" si="143"/>
        <v/>
      </c>
      <c r="DD431" s="267"/>
      <c r="DE431" s="238"/>
      <c r="DF431" s="2"/>
      <c r="DG431" s="250"/>
      <c r="DH431" s="2"/>
      <c r="DI431" s="250"/>
      <c r="DJ431" s="348"/>
      <c r="DK431" s="349"/>
      <c r="DL431" s="350"/>
      <c r="DM431" s="351"/>
      <c r="DN431" s="348"/>
      <c r="DO431" s="349"/>
      <c r="DP431" s="251" t="str">
        <f t="shared" si="128"/>
        <v/>
      </c>
      <c r="DQ431" s="252" t="str">
        <f t="shared" si="129"/>
        <v/>
      </c>
      <c r="DR431" s="251" t="str">
        <f t="shared" si="130"/>
        <v/>
      </c>
      <c r="DS431" s="252" t="str">
        <f t="shared" si="131"/>
        <v/>
      </c>
      <c r="DT431" s="251" t="str">
        <f t="shared" si="132"/>
        <v/>
      </c>
      <c r="DU431" s="252" t="str">
        <f t="shared" si="133"/>
        <v/>
      </c>
      <c r="DV431" s="251" t="str">
        <f t="shared" si="134"/>
        <v/>
      </c>
      <c r="DW431" s="252" t="str">
        <f t="shared" si="135"/>
        <v/>
      </c>
      <c r="DX431" s="251" t="str">
        <f t="shared" si="136"/>
        <v/>
      </c>
      <c r="DY431" s="252" t="str">
        <f t="shared" si="137"/>
        <v/>
      </c>
      <c r="DZ431" s="251" t="str">
        <f t="shared" si="138"/>
        <v/>
      </c>
      <c r="EA431" s="252" t="str">
        <f t="shared" si="139"/>
        <v/>
      </c>
      <c r="EB431" s="251" t="str">
        <f t="shared" si="140"/>
        <v/>
      </c>
      <c r="EC431" s="252" t="str">
        <f t="shared" si="141"/>
        <v/>
      </c>
    </row>
    <row r="432" spans="37:133">
      <c r="AK432" s="3">
        <v>0.296527777777778</v>
      </c>
      <c r="AM432" s="224">
        <v>0.296527777777778</v>
      </c>
      <c r="AO432" s="72"/>
      <c r="AR432" s="3">
        <v>0.359027777777777</v>
      </c>
      <c r="AT432" s="3">
        <v>0.31736111111111298</v>
      </c>
      <c r="AU432" s="3">
        <v>0.296527777777778</v>
      </c>
      <c r="AV432" s="72"/>
      <c r="AW432" s="72"/>
      <c r="BH432" s="2"/>
      <c r="BI432" s="250"/>
      <c r="BJ432" s="2"/>
      <c r="BK432" s="250"/>
      <c r="BL432" s="2"/>
      <c r="BM432" s="250"/>
      <c r="BN432" s="2"/>
      <c r="BO432" s="250"/>
      <c r="BP432" s="2"/>
      <c r="BQ432" s="250"/>
      <c r="BR432" s="2"/>
      <c r="BS432" s="250"/>
      <c r="BT432" s="2"/>
      <c r="BU432" s="250"/>
      <c r="BV432" s="2"/>
      <c r="BW432" s="250"/>
      <c r="BX432" s="2"/>
      <c r="BY432" s="250"/>
      <c r="BZ432" s="267"/>
      <c r="CA432" s="238"/>
      <c r="CB432" s="267" t="str">
        <f t="shared" si="124"/>
        <v/>
      </c>
      <c r="CC432" s="238" t="str">
        <f t="shared" si="125"/>
        <v/>
      </c>
      <c r="CD432" s="267"/>
      <c r="CE432" s="238"/>
      <c r="CF432" s="267"/>
      <c r="CG432" s="238"/>
      <c r="CH432" s="2"/>
      <c r="CI432" s="250"/>
      <c r="CJ432" s="267"/>
      <c r="CK432" s="238"/>
      <c r="CL432" s="2"/>
      <c r="CM432" s="250"/>
      <c r="CN432" s="251" t="str">
        <f t="shared" si="126"/>
        <v/>
      </c>
      <c r="CO432" s="252" t="str">
        <f t="shared" si="127"/>
        <v/>
      </c>
      <c r="CP432" s="2"/>
      <c r="CQ432" s="250"/>
      <c r="CR432" s="267"/>
      <c r="CS432" s="238"/>
      <c r="CT432" s="2"/>
      <c r="CU432" s="250"/>
      <c r="CV432" s="2"/>
      <c r="CW432" s="250"/>
      <c r="CX432" s="267"/>
      <c r="CY432" s="238"/>
      <c r="CZ432" s="267"/>
      <c r="DA432" s="238"/>
      <c r="DB432" s="2" t="str">
        <f t="shared" si="142"/>
        <v/>
      </c>
      <c r="DC432" s="250" t="str">
        <f t="shared" si="143"/>
        <v/>
      </c>
      <c r="DD432" s="267"/>
      <c r="DE432" s="238"/>
      <c r="DF432" s="2"/>
      <c r="DG432" s="250"/>
      <c r="DH432" s="2"/>
      <c r="DI432" s="250"/>
      <c r="DJ432" s="348"/>
      <c r="DK432" s="349"/>
      <c r="DL432" s="350"/>
      <c r="DM432" s="351"/>
      <c r="DN432" s="348"/>
      <c r="DO432" s="349"/>
      <c r="DP432" s="251" t="str">
        <f t="shared" si="128"/>
        <v/>
      </c>
      <c r="DQ432" s="252" t="str">
        <f t="shared" si="129"/>
        <v/>
      </c>
      <c r="DR432" s="251" t="str">
        <f t="shared" si="130"/>
        <v/>
      </c>
      <c r="DS432" s="252" t="str">
        <f t="shared" si="131"/>
        <v/>
      </c>
      <c r="DT432" s="251" t="str">
        <f t="shared" si="132"/>
        <v/>
      </c>
      <c r="DU432" s="252" t="str">
        <f t="shared" si="133"/>
        <v/>
      </c>
      <c r="DV432" s="251" t="str">
        <f t="shared" si="134"/>
        <v/>
      </c>
      <c r="DW432" s="252" t="str">
        <f t="shared" si="135"/>
        <v/>
      </c>
      <c r="DX432" s="251" t="str">
        <f t="shared" si="136"/>
        <v/>
      </c>
      <c r="DY432" s="252" t="str">
        <f t="shared" si="137"/>
        <v/>
      </c>
      <c r="DZ432" s="251" t="str">
        <f t="shared" si="138"/>
        <v/>
      </c>
      <c r="EA432" s="252" t="str">
        <f t="shared" si="139"/>
        <v/>
      </c>
      <c r="EB432" s="251" t="str">
        <f t="shared" si="140"/>
        <v/>
      </c>
      <c r="EC432" s="252" t="str">
        <f t="shared" si="141"/>
        <v/>
      </c>
    </row>
    <row r="433" spans="37:133">
      <c r="AK433" s="3">
        <v>0.297222222222222</v>
      </c>
      <c r="AM433" s="224">
        <v>0.297222222222222</v>
      </c>
      <c r="AO433" s="72"/>
      <c r="AR433" s="3">
        <v>0.359722222222221</v>
      </c>
      <c r="AT433" s="3">
        <v>0.31805555555555698</v>
      </c>
      <c r="AU433" s="3">
        <v>0.297222222222222</v>
      </c>
      <c r="AV433" s="72"/>
      <c r="AW433" s="72"/>
      <c r="BH433" s="2"/>
      <c r="BI433" s="250"/>
      <c r="BJ433" s="2"/>
      <c r="BK433" s="250"/>
      <c r="BL433" s="2"/>
      <c r="BM433" s="250"/>
      <c r="BN433" s="2"/>
      <c r="BO433" s="250"/>
      <c r="BP433" s="2"/>
      <c r="BQ433" s="250"/>
      <c r="BR433" s="2"/>
      <c r="BS433" s="250"/>
      <c r="BT433" s="2"/>
      <c r="BU433" s="250"/>
      <c r="BV433" s="2"/>
      <c r="BW433" s="250"/>
      <c r="BX433" s="2"/>
      <c r="BY433" s="250"/>
      <c r="BZ433" s="267"/>
      <c r="CA433" s="238"/>
      <c r="CB433" s="267" t="str">
        <f t="shared" si="124"/>
        <v/>
      </c>
      <c r="CC433" s="238" t="str">
        <f t="shared" si="125"/>
        <v/>
      </c>
      <c r="CD433" s="267"/>
      <c r="CE433" s="238"/>
      <c r="CF433" s="267"/>
      <c r="CG433" s="238"/>
      <c r="CH433" s="2"/>
      <c r="CI433" s="250"/>
      <c r="CJ433" s="267"/>
      <c r="CK433" s="238"/>
      <c r="CL433" s="2"/>
      <c r="CM433" s="250"/>
      <c r="CN433" s="251" t="str">
        <f t="shared" si="126"/>
        <v/>
      </c>
      <c r="CO433" s="252" t="str">
        <f t="shared" si="127"/>
        <v/>
      </c>
      <c r="CP433" s="2"/>
      <c r="CQ433" s="250"/>
      <c r="CR433" s="267"/>
      <c r="CS433" s="238"/>
      <c r="CT433" s="2"/>
      <c r="CU433" s="250"/>
      <c r="CV433" s="2"/>
      <c r="CW433" s="250"/>
      <c r="CX433" s="267"/>
      <c r="CY433" s="238"/>
      <c r="CZ433" s="267"/>
      <c r="DA433" s="238"/>
      <c r="DB433" s="2" t="str">
        <f t="shared" si="142"/>
        <v/>
      </c>
      <c r="DC433" s="250" t="str">
        <f t="shared" si="143"/>
        <v/>
      </c>
      <c r="DD433" s="267"/>
      <c r="DE433" s="238"/>
      <c r="DF433" s="2"/>
      <c r="DG433" s="250"/>
      <c r="DH433" s="2"/>
      <c r="DI433" s="250"/>
      <c r="DJ433" s="348"/>
      <c r="DK433" s="349"/>
      <c r="DL433" s="350"/>
      <c r="DM433" s="351"/>
      <c r="DN433" s="348"/>
      <c r="DO433" s="349"/>
      <c r="DP433" s="251" t="str">
        <f t="shared" si="128"/>
        <v/>
      </c>
      <c r="DQ433" s="252" t="str">
        <f t="shared" si="129"/>
        <v/>
      </c>
      <c r="DR433" s="251" t="str">
        <f t="shared" si="130"/>
        <v/>
      </c>
      <c r="DS433" s="252" t="str">
        <f t="shared" si="131"/>
        <v/>
      </c>
      <c r="DT433" s="251" t="str">
        <f t="shared" si="132"/>
        <v/>
      </c>
      <c r="DU433" s="252" t="str">
        <f t="shared" si="133"/>
        <v/>
      </c>
      <c r="DV433" s="251" t="str">
        <f t="shared" si="134"/>
        <v/>
      </c>
      <c r="DW433" s="252" t="str">
        <f t="shared" si="135"/>
        <v/>
      </c>
      <c r="DX433" s="251" t="str">
        <f t="shared" si="136"/>
        <v/>
      </c>
      <c r="DY433" s="252" t="str">
        <f t="shared" si="137"/>
        <v/>
      </c>
      <c r="DZ433" s="251" t="str">
        <f t="shared" si="138"/>
        <v/>
      </c>
      <c r="EA433" s="252" t="str">
        <f t="shared" si="139"/>
        <v/>
      </c>
      <c r="EB433" s="251" t="str">
        <f t="shared" si="140"/>
        <v/>
      </c>
      <c r="EC433" s="252" t="str">
        <f t="shared" si="141"/>
        <v/>
      </c>
    </row>
    <row r="434" spans="37:133">
      <c r="AK434" s="3">
        <v>0.297916666666667</v>
      </c>
      <c r="AM434" s="224">
        <v>0.297916666666667</v>
      </c>
      <c r="AO434" s="72"/>
      <c r="AR434" s="3">
        <v>0.360416666666666</v>
      </c>
      <c r="AT434" s="3">
        <v>0.31875000000000198</v>
      </c>
      <c r="AU434" s="3">
        <v>0.297916666666667</v>
      </c>
      <c r="AV434" s="72"/>
      <c r="AW434" s="72"/>
      <c r="BH434" s="2"/>
      <c r="BI434" s="250"/>
      <c r="BJ434" s="2"/>
      <c r="BK434" s="250"/>
      <c r="BL434" s="2"/>
      <c r="BM434" s="250"/>
      <c r="BN434" s="2"/>
      <c r="BO434" s="250"/>
      <c r="BP434" s="2"/>
      <c r="BQ434" s="250"/>
      <c r="BR434" s="2"/>
      <c r="BS434" s="250"/>
      <c r="BT434" s="2"/>
      <c r="BU434" s="250"/>
      <c r="BV434" s="2"/>
      <c r="BW434" s="250"/>
      <c r="BX434" s="2"/>
      <c r="BY434" s="250"/>
      <c r="BZ434" s="267"/>
      <c r="CA434" s="238"/>
      <c r="CB434" s="267" t="str">
        <f t="shared" si="124"/>
        <v/>
      </c>
      <c r="CC434" s="238" t="str">
        <f t="shared" si="125"/>
        <v/>
      </c>
      <c r="CD434" s="267"/>
      <c r="CE434" s="238"/>
      <c r="CF434" s="267"/>
      <c r="CG434" s="238"/>
      <c r="CH434" s="2"/>
      <c r="CI434" s="250"/>
      <c r="CJ434" s="267"/>
      <c r="CK434" s="238"/>
      <c r="CL434" s="2"/>
      <c r="CM434" s="250"/>
      <c r="CN434" s="251" t="str">
        <f t="shared" si="126"/>
        <v/>
      </c>
      <c r="CO434" s="252" t="str">
        <f t="shared" si="127"/>
        <v/>
      </c>
      <c r="CP434" s="2"/>
      <c r="CQ434" s="250"/>
      <c r="CR434" s="267"/>
      <c r="CS434" s="238"/>
      <c r="CT434" s="2"/>
      <c r="CU434" s="250"/>
      <c r="CV434" s="2"/>
      <c r="CW434" s="250"/>
      <c r="CX434" s="267"/>
      <c r="CY434" s="238"/>
      <c r="CZ434" s="267"/>
      <c r="DA434" s="238"/>
      <c r="DB434" s="2" t="str">
        <f t="shared" si="142"/>
        <v/>
      </c>
      <c r="DC434" s="250" t="str">
        <f t="shared" si="143"/>
        <v/>
      </c>
      <c r="DD434" s="267"/>
      <c r="DE434" s="238"/>
      <c r="DF434" s="2"/>
      <c r="DG434" s="250"/>
      <c r="DH434" s="2"/>
      <c r="DI434" s="250"/>
      <c r="DJ434" s="348"/>
      <c r="DK434" s="349"/>
      <c r="DL434" s="350"/>
      <c r="DM434" s="351"/>
      <c r="DN434" s="348"/>
      <c r="DO434" s="349"/>
      <c r="DP434" s="251" t="str">
        <f t="shared" si="128"/>
        <v/>
      </c>
      <c r="DQ434" s="252" t="str">
        <f t="shared" si="129"/>
        <v/>
      </c>
      <c r="DR434" s="251" t="str">
        <f t="shared" si="130"/>
        <v/>
      </c>
      <c r="DS434" s="252" t="str">
        <f t="shared" si="131"/>
        <v/>
      </c>
      <c r="DT434" s="251" t="str">
        <f t="shared" si="132"/>
        <v/>
      </c>
      <c r="DU434" s="252" t="str">
        <f t="shared" si="133"/>
        <v/>
      </c>
      <c r="DV434" s="251" t="str">
        <f t="shared" si="134"/>
        <v/>
      </c>
      <c r="DW434" s="252" t="str">
        <f t="shared" si="135"/>
        <v/>
      </c>
      <c r="DX434" s="251" t="str">
        <f t="shared" si="136"/>
        <v/>
      </c>
      <c r="DY434" s="252" t="str">
        <f t="shared" si="137"/>
        <v/>
      </c>
      <c r="DZ434" s="251" t="str">
        <f t="shared" si="138"/>
        <v/>
      </c>
      <c r="EA434" s="252" t="str">
        <f t="shared" si="139"/>
        <v/>
      </c>
      <c r="EB434" s="251" t="str">
        <f t="shared" si="140"/>
        <v/>
      </c>
      <c r="EC434" s="252" t="str">
        <f t="shared" si="141"/>
        <v/>
      </c>
    </row>
    <row r="435" spans="37:133">
      <c r="AK435" s="3">
        <v>0.29861111111111099</v>
      </c>
      <c r="AM435" s="224">
        <v>0.29861111111111099</v>
      </c>
      <c r="AO435" s="72"/>
      <c r="AR435" s="3">
        <v>0.36111111111110999</v>
      </c>
      <c r="AT435" s="3">
        <v>0.31944444444444597</v>
      </c>
      <c r="AU435" s="3">
        <v>0.29861111111111099</v>
      </c>
      <c r="AV435" s="72"/>
      <c r="AW435" s="72"/>
      <c r="BH435" s="2"/>
      <c r="BI435" s="250"/>
      <c r="BJ435" s="2"/>
      <c r="BK435" s="250"/>
      <c r="BL435" s="2"/>
      <c r="BM435" s="250"/>
      <c r="BN435" s="2"/>
      <c r="BO435" s="250"/>
      <c r="BP435" s="2"/>
      <c r="BQ435" s="250"/>
      <c r="BR435" s="2"/>
      <c r="BS435" s="250"/>
      <c r="BT435" s="2"/>
      <c r="BU435" s="250"/>
      <c r="BV435" s="2"/>
      <c r="BW435" s="250"/>
      <c r="BX435" s="2"/>
      <c r="BY435" s="250"/>
      <c r="BZ435" s="267"/>
      <c r="CA435" s="238"/>
      <c r="CB435" s="267" t="str">
        <f t="shared" si="124"/>
        <v/>
      </c>
      <c r="CC435" s="238" t="str">
        <f t="shared" si="125"/>
        <v/>
      </c>
      <c r="CD435" s="267"/>
      <c r="CE435" s="238"/>
      <c r="CF435" s="267"/>
      <c r="CG435" s="238"/>
      <c r="CH435" s="2"/>
      <c r="CI435" s="250"/>
      <c r="CJ435" s="267"/>
      <c r="CK435" s="238"/>
      <c r="CL435" s="2"/>
      <c r="CM435" s="250"/>
      <c r="CN435" s="251" t="str">
        <f t="shared" si="126"/>
        <v/>
      </c>
      <c r="CO435" s="252" t="str">
        <f t="shared" si="127"/>
        <v/>
      </c>
      <c r="CP435" s="2"/>
      <c r="CQ435" s="250"/>
      <c r="CR435" s="267"/>
      <c r="CS435" s="238"/>
      <c r="CT435" s="2"/>
      <c r="CU435" s="250"/>
      <c r="CV435" s="2"/>
      <c r="CW435" s="250"/>
      <c r="CX435" s="267"/>
      <c r="CY435" s="238"/>
      <c r="CZ435" s="267"/>
      <c r="DA435" s="238"/>
      <c r="DB435" s="2" t="str">
        <f t="shared" si="142"/>
        <v/>
      </c>
      <c r="DC435" s="250" t="str">
        <f t="shared" si="143"/>
        <v/>
      </c>
      <c r="DD435" s="267"/>
      <c r="DE435" s="238"/>
      <c r="DF435" s="2"/>
      <c r="DG435" s="250"/>
      <c r="DH435" s="2"/>
      <c r="DI435" s="250"/>
      <c r="DJ435" s="348"/>
      <c r="DK435" s="349"/>
      <c r="DL435" s="350"/>
      <c r="DM435" s="351"/>
      <c r="DN435" s="348"/>
      <c r="DO435" s="349"/>
      <c r="DP435" s="251" t="str">
        <f t="shared" si="128"/>
        <v/>
      </c>
      <c r="DQ435" s="252" t="str">
        <f t="shared" si="129"/>
        <v/>
      </c>
      <c r="DR435" s="251" t="str">
        <f t="shared" si="130"/>
        <v/>
      </c>
      <c r="DS435" s="252" t="str">
        <f t="shared" si="131"/>
        <v/>
      </c>
      <c r="DT435" s="251" t="str">
        <f t="shared" si="132"/>
        <v/>
      </c>
      <c r="DU435" s="252" t="str">
        <f t="shared" si="133"/>
        <v/>
      </c>
      <c r="DV435" s="251" t="str">
        <f t="shared" si="134"/>
        <v/>
      </c>
      <c r="DW435" s="252" t="str">
        <f t="shared" si="135"/>
        <v/>
      </c>
      <c r="DX435" s="251" t="str">
        <f t="shared" si="136"/>
        <v/>
      </c>
      <c r="DY435" s="252" t="str">
        <f t="shared" si="137"/>
        <v/>
      </c>
      <c r="DZ435" s="251" t="str">
        <f t="shared" si="138"/>
        <v/>
      </c>
      <c r="EA435" s="252" t="str">
        <f t="shared" si="139"/>
        <v/>
      </c>
      <c r="EB435" s="251" t="str">
        <f t="shared" si="140"/>
        <v/>
      </c>
      <c r="EC435" s="252" t="str">
        <f t="shared" si="141"/>
        <v/>
      </c>
    </row>
    <row r="436" spans="37:133">
      <c r="AK436" s="3">
        <v>0.29930555555555599</v>
      </c>
      <c r="AM436" s="224">
        <v>0.29930555555555599</v>
      </c>
      <c r="AO436" s="72"/>
      <c r="AR436" s="3">
        <v>0.36180555555555399</v>
      </c>
      <c r="AT436" s="3">
        <v>0.32013888888889003</v>
      </c>
      <c r="AU436" s="3">
        <v>0.29930555555555599</v>
      </c>
      <c r="AV436" s="72"/>
      <c r="AW436" s="72"/>
      <c r="BH436" s="2"/>
      <c r="BI436" s="250"/>
      <c r="BJ436" s="2"/>
      <c r="BK436" s="250"/>
      <c r="BL436" s="2"/>
      <c r="BM436" s="250"/>
      <c r="BN436" s="2"/>
      <c r="BO436" s="250"/>
      <c r="BP436" s="2"/>
      <c r="BQ436" s="250"/>
      <c r="BR436" s="2"/>
      <c r="BS436" s="250"/>
      <c r="BT436" s="2"/>
      <c r="BU436" s="250"/>
      <c r="BV436" s="2"/>
      <c r="BW436" s="250"/>
      <c r="BX436" s="2"/>
      <c r="BY436" s="250"/>
      <c r="BZ436" s="267"/>
      <c r="CA436" s="238"/>
      <c r="CB436" s="267" t="str">
        <f t="shared" si="124"/>
        <v/>
      </c>
      <c r="CC436" s="238" t="str">
        <f t="shared" si="125"/>
        <v/>
      </c>
      <c r="CD436" s="267"/>
      <c r="CE436" s="238"/>
      <c r="CF436" s="267"/>
      <c r="CG436" s="238"/>
      <c r="CH436" s="2"/>
      <c r="CI436" s="250"/>
      <c r="CJ436" s="267"/>
      <c r="CK436" s="238"/>
      <c r="CL436" s="2"/>
      <c r="CM436" s="250"/>
      <c r="CN436" s="251" t="str">
        <f t="shared" si="126"/>
        <v/>
      </c>
      <c r="CO436" s="252" t="str">
        <f t="shared" si="127"/>
        <v/>
      </c>
      <c r="CP436" s="2"/>
      <c r="CQ436" s="250"/>
      <c r="CR436" s="267"/>
      <c r="CS436" s="238"/>
      <c r="CT436" s="2"/>
      <c r="CU436" s="250"/>
      <c r="CV436" s="2"/>
      <c r="CW436" s="250"/>
      <c r="CX436" s="267"/>
      <c r="CY436" s="238"/>
      <c r="CZ436" s="267"/>
      <c r="DA436" s="238"/>
      <c r="DB436" s="2" t="str">
        <f t="shared" si="142"/>
        <v/>
      </c>
      <c r="DC436" s="250" t="str">
        <f t="shared" si="143"/>
        <v/>
      </c>
      <c r="DD436" s="267"/>
      <c r="DE436" s="238"/>
      <c r="DF436" s="2"/>
      <c r="DG436" s="250"/>
      <c r="DH436" s="2"/>
      <c r="DI436" s="250"/>
      <c r="DJ436" s="348"/>
      <c r="DK436" s="349"/>
      <c r="DL436" s="350"/>
      <c r="DM436" s="351"/>
      <c r="DN436" s="348"/>
      <c r="DO436" s="349"/>
      <c r="DP436" s="251" t="str">
        <f t="shared" si="128"/>
        <v/>
      </c>
      <c r="DQ436" s="252" t="str">
        <f t="shared" si="129"/>
        <v/>
      </c>
      <c r="DR436" s="251" t="str">
        <f t="shared" si="130"/>
        <v/>
      </c>
      <c r="DS436" s="252" t="str">
        <f t="shared" si="131"/>
        <v/>
      </c>
      <c r="DT436" s="251" t="str">
        <f t="shared" si="132"/>
        <v/>
      </c>
      <c r="DU436" s="252" t="str">
        <f t="shared" si="133"/>
        <v/>
      </c>
      <c r="DV436" s="251" t="str">
        <f t="shared" si="134"/>
        <v/>
      </c>
      <c r="DW436" s="252" t="str">
        <f t="shared" si="135"/>
        <v/>
      </c>
      <c r="DX436" s="251" t="str">
        <f t="shared" si="136"/>
        <v/>
      </c>
      <c r="DY436" s="252" t="str">
        <f t="shared" si="137"/>
        <v/>
      </c>
      <c r="DZ436" s="251" t="str">
        <f t="shared" si="138"/>
        <v/>
      </c>
      <c r="EA436" s="252" t="str">
        <f t="shared" si="139"/>
        <v/>
      </c>
      <c r="EB436" s="251" t="str">
        <f t="shared" si="140"/>
        <v/>
      </c>
      <c r="EC436" s="252" t="str">
        <f t="shared" si="141"/>
        <v/>
      </c>
    </row>
    <row r="437" spans="37:133">
      <c r="AK437" s="3">
        <v>0.3</v>
      </c>
      <c r="AM437" s="224">
        <v>0.3</v>
      </c>
      <c r="AO437" s="72"/>
      <c r="AR437" s="3">
        <v>0.36249999999999899</v>
      </c>
      <c r="AT437" s="3">
        <v>0.32083333333333502</v>
      </c>
      <c r="AU437" s="3">
        <v>0.3</v>
      </c>
      <c r="AV437" s="72"/>
      <c r="AW437" s="72"/>
      <c r="BH437" s="2"/>
      <c r="BI437" s="250"/>
      <c r="BJ437" s="2"/>
      <c r="BK437" s="250"/>
      <c r="BL437" s="2"/>
      <c r="BM437" s="250"/>
      <c r="BN437" s="2"/>
      <c r="BO437" s="250"/>
      <c r="BP437" s="2"/>
      <c r="BQ437" s="250"/>
      <c r="BR437" s="2"/>
      <c r="BS437" s="250"/>
      <c r="BT437" s="2"/>
      <c r="BU437" s="250"/>
      <c r="BV437" s="2"/>
      <c r="BW437" s="250"/>
      <c r="BX437" s="2"/>
      <c r="BY437" s="250"/>
      <c r="BZ437" s="267"/>
      <c r="CA437" s="238"/>
      <c r="CB437" s="267" t="str">
        <f t="shared" si="124"/>
        <v/>
      </c>
      <c r="CC437" s="238" t="str">
        <f t="shared" si="125"/>
        <v/>
      </c>
      <c r="CD437" s="267"/>
      <c r="CE437" s="238"/>
      <c r="CF437" s="267"/>
      <c r="CG437" s="238"/>
      <c r="CH437" s="2"/>
      <c r="CI437" s="250"/>
      <c r="CJ437" s="267"/>
      <c r="CK437" s="238"/>
      <c r="CL437" s="2"/>
      <c r="CM437" s="250"/>
      <c r="CN437" s="251" t="str">
        <f t="shared" si="126"/>
        <v/>
      </c>
      <c r="CO437" s="252" t="str">
        <f t="shared" si="127"/>
        <v/>
      </c>
      <c r="CP437" s="2"/>
      <c r="CQ437" s="250"/>
      <c r="CR437" s="267"/>
      <c r="CS437" s="238"/>
      <c r="CT437" s="2"/>
      <c r="CU437" s="250"/>
      <c r="CV437" s="2"/>
      <c r="CW437" s="250"/>
      <c r="CX437" s="267"/>
      <c r="CY437" s="238"/>
      <c r="CZ437" s="267"/>
      <c r="DA437" s="238"/>
      <c r="DB437" s="2" t="str">
        <f t="shared" si="142"/>
        <v/>
      </c>
      <c r="DC437" s="250" t="str">
        <f t="shared" si="143"/>
        <v/>
      </c>
      <c r="DD437" s="267"/>
      <c r="DE437" s="238"/>
      <c r="DF437" s="2"/>
      <c r="DG437" s="250"/>
      <c r="DH437" s="2"/>
      <c r="DI437" s="250"/>
      <c r="DJ437" s="348"/>
      <c r="DK437" s="349"/>
      <c r="DL437" s="350"/>
      <c r="DM437" s="351"/>
      <c r="DN437" s="348"/>
      <c r="DO437" s="349"/>
      <c r="DP437" s="251" t="str">
        <f t="shared" si="128"/>
        <v/>
      </c>
      <c r="DQ437" s="252" t="str">
        <f t="shared" si="129"/>
        <v/>
      </c>
      <c r="DR437" s="251" t="str">
        <f t="shared" si="130"/>
        <v/>
      </c>
      <c r="DS437" s="252" t="str">
        <f t="shared" si="131"/>
        <v/>
      </c>
      <c r="DT437" s="251" t="str">
        <f t="shared" si="132"/>
        <v/>
      </c>
      <c r="DU437" s="252" t="str">
        <f t="shared" si="133"/>
        <v/>
      </c>
      <c r="DV437" s="251" t="str">
        <f t="shared" si="134"/>
        <v/>
      </c>
      <c r="DW437" s="252" t="str">
        <f t="shared" si="135"/>
        <v/>
      </c>
      <c r="DX437" s="251" t="str">
        <f t="shared" si="136"/>
        <v/>
      </c>
      <c r="DY437" s="252" t="str">
        <f t="shared" si="137"/>
        <v/>
      </c>
      <c r="DZ437" s="251" t="str">
        <f t="shared" si="138"/>
        <v/>
      </c>
      <c r="EA437" s="252" t="str">
        <f t="shared" si="139"/>
        <v/>
      </c>
      <c r="EB437" s="251" t="str">
        <f t="shared" si="140"/>
        <v/>
      </c>
      <c r="EC437" s="252" t="str">
        <f t="shared" si="141"/>
        <v/>
      </c>
    </row>
    <row r="438" spans="37:133">
      <c r="AK438" s="3">
        <v>0.30069444444444399</v>
      </c>
      <c r="AM438" s="224">
        <v>0.30069444444444399</v>
      </c>
      <c r="AO438" s="72"/>
      <c r="AR438" s="3">
        <v>0.36319444444444299</v>
      </c>
      <c r="AT438" s="3">
        <v>0.32152777777777902</v>
      </c>
      <c r="AU438" s="3">
        <v>0.30069444444444399</v>
      </c>
      <c r="AV438" s="72"/>
      <c r="AW438" s="72"/>
      <c r="BH438" s="2"/>
      <c r="BI438" s="250"/>
      <c r="BJ438" s="2"/>
      <c r="BK438" s="250"/>
      <c r="BL438" s="2"/>
      <c r="BM438" s="250"/>
      <c r="BN438" s="2"/>
      <c r="BO438" s="250"/>
      <c r="BP438" s="2"/>
      <c r="BQ438" s="250"/>
      <c r="BR438" s="2"/>
      <c r="BS438" s="250"/>
      <c r="BT438" s="2"/>
      <c r="BU438" s="250"/>
      <c r="BV438" s="2"/>
      <c r="BW438" s="250"/>
      <c r="BX438" s="2"/>
      <c r="BY438" s="250"/>
      <c r="BZ438" s="267"/>
      <c r="CA438" s="238"/>
      <c r="CB438" s="267" t="str">
        <f t="shared" si="124"/>
        <v/>
      </c>
      <c r="CC438" s="238" t="str">
        <f t="shared" si="125"/>
        <v/>
      </c>
      <c r="CD438" s="267"/>
      <c r="CE438" s="238"/>
      <c r="CF438" s="267"/>
      <c r="CG438" s="238"/>
      <c r="CH438" s="2"/>
      <c r="CI438" s="250"/>
      <c r="CJ438" s="267"/>
      <c r="CK438" s="238"/>
      <c r="CL438" s="2"/>
      <c r="CM438" s="250"/>
      <c r="CN438" s="251" t="str">
        <f t="shared" si="126"/>
        <v/>
      </c>
      <c r="CO438" s="252" t="str">
        <f t="shared" si="127"/>
        <v/>
      </c>
      <c r="CP438" s="2"/>
      <c r="CQ438" s="250"/>
      <c r="CR438" s="267"/>
      <c r="CS438" s="238"/>
      <c r="CT438" s="2"/>
      <c r="CU438" s="250"/>
      <c r="CV438" s="2"/>
      <c r="CW438" s="250"/>
      <c r="CX438" s="267"/>
      <c r="CY438" s="238"/>
      <c r="CZ438" s="267"/>
      <c r="DA438" s="238"/>
      <c r="DB438" s="2" t="str">
        <f t="shared" si="142"/>
        <v/>
      </c>
      <c r="DC438" s="250" t="str">
        <f t="shared" si="143"/>
        <v/>
      </c>
      <c r="DD438" s="267"/>
      <c r="DE438" s="238"/>
      <c r="DF438" s="2"/>
      <c r="DG438" s="250"/>
      <c r="DH438" s="2"/>
      <c r="DI438" s="250"/>
      <c r="DJ438" s="348"/>
      <c r="DK438" s="349"/>
      <c r="DL438" s="350"/>
      <c r="DM438" s="351"/>
      <c r="DN438" s="348"/>
      <c r="DO438" s="349"/>
      <c r="DP438" s="251" t="str">
        <f t="shared" si="128"/>
        <v/>
      </c>
      <c r="DQ438" s="252" t="str">
        <f t="shared" si="129"/>
        <v/>
      </c>
      <c r="DR438" s="251" t="str">
        <f t="shared" si="130"/>
        <v/>
      </c>
      <c r="DS438" s="252" t="str">
        <f t="shared" si="131"/>
        <v/>
      </c>
      <c r="DT438" s="251" t="str">
        <f t="shared" si="132"/>
        <v/>
      </c>
      <c r="DU438" s="252" t="str">
        <f t="shared" si="133"/>
        <v/>
      </c>
      <c r="DV438" s="251" t="str">
        <f t="shared" si="134"/>
        <v/>
      </c>
      <c r="DW438" s="252" t="str">
        <f t="shared" si="135"/>
        <v/>
      </c>
      <c r="DX438" s="251" t="str">
        <f t="shared" si="136"/>
        <v/>
      </c>
      <c r="DY438" s="252" t="str">
        <f t="shared" si="137"/>
        <v/>
      </c>
      <c r="DZ438" s="251" t="str">
        <f t="shared" si="138"/>
        <v/>
      </c>
      <c r="EA438" s="252" t="str">
        <f t="shared" si="139"/>
        <v/>
      </c>
      <c r="EB438" s="251" t="str">
        <f t="shared" si="140"/>
        <v/>
      </c>
      <c r="EC438" s="252" t="str">
        <f t="shared" si="141"/>
        <v/>
      </c>
    </row>
    <row r="439" spans="37:133">
      <c r="AK439" s="3">
        <v>0.30138888888888898</v>
      </c>
      <c r="AM439" s="224">
        <v>0.30138888888888898</v>
      </c>
      <c r="AO439" s="72"/>
      <c r="AR439" s="3">
        <v>0.36388888888888798</v>
      </c>
      <c r="AT439" s="3">
        <v>0.32222222222222402</v>
      </c>
      <c r="AU439" s="3">
        <v>0.30138888888888898</v>
      </c>
      <c r="AV439" s="72"/>
      <c r="AW439" s="72"/>
      <c r="BH439" s="2"/>
      <c r="BI439" s="250"/>
      <c r="BJ439" s="2"/>
      <c r="BK439" s="250"/>
      <c r="BL439" s="2"/>
      <c r="BM439" s="250"/>
      <c r="BN439" s="2"/>
      <c r="BO439" s="250"/>
      <c r="BP439" s="2"/>
      <c r="BQ439" s="250"/>
      <c r="BR439" s="2"/>
      <c r="BS439" s="250"/>
      <c r="BT439" s="2"/>
      <c r="BU439" s="250"/>
      <c r="BV439" s="2"/>
      <c r="BW439" s="250"/>
      <c r="BX439" s="2"/>
      <c r="BY439" s="250"/>
      <c r="BZ439" s="267"/>
      <c r="CA439" s="238"/>
      <c r="CB439" s="267" t="str">
        <f t="shared" si="124"/>
        <v/>
      </c>
      <c r="CC439" s="238" t="str">
        <f t="shared" si="125"/>
        <v/>
      </c>
      <c r="CD439" s="267"/>
      <c r="CE439" s="238"/>
      <c r="CF439" s="267"/>
      <c r="CG439" s="238"/>
      <c r="CH439" s="2"/>
      <c r="CI439" s="250"/>
      <c r="CJ439" s="267"/>
      <c r="CK439" s="238"/>
      <c r="CL439" s="2"/>
      <c r="CM439" s="250"/>
      <c r="CN439" s="251" t="str">
        <f t="shared" si="126"/>
        <v/>
      </c>
      <c r="CO439" s="252" t="str">
        <f t="shared" si="127"/>
        <v/>
      </c>
      <c r="CP439" s="2"/>
      <c r="CQ439" s="250"/>
      <c r="CR439" s="267"/>
      <c r="CS439" s="238"/>
      <c r="CT439" s="2"/>
      <c r="CU439" s="250"/>
      <c r="CV439" s="2"/>
      <c r="CW439" s="250"/>
      <c r="CX439" s="267"/>
      <c r="CY439" s="238"/>
      <c r="CZ439" s="267"/>
      <c r="DA439" s="238"/>
      <c r="DB439" s="2" t="str">
        <f t="shared" si="142"/>
        <v/>
      </c>
      <c r="DC439" s="250" t="str">
        <f t="shared" si="143"/>
        <v/>
      </c>
      <c r="DD439" s="267"/>
      <c r="DE439" s="238"/>
      <c r="DF439" s="2"/>
      <c r="DG439" s="250"/>
      <c r="DH439" s="2"/>
      <c r="DI439" s="250"/>
      <c r="DJ439" s="348"/>
      <c r="DK439" s="349"/>
      <c r="DL439" s="350"/>
      <c r="DM439" s="351"/>
      <c r="DN439" s="348"/>
      <c r="DO439" s="349"/>
      <c r="DP439" s="251" t="str">
        <f t="shared" si="128"/>
        <v/>
      </c>
      <c r="DQ439" s="252" t="str">
        <f t="shared" si="129"/>
        <v/>
      </c>
      <c r="DR439" s="251" t="str">
        <f t="shared" si="130"/>
        <v/>
      </c>
      <c r="DS439" s="252" t="str">
        <f t="shared" si="131"/>
        <v/>
      </c>
      <c r="DT439" s="251" t="str">
        <f t="shared" si="132"/>
        <v/>
      </c>
      <c r="DU439" s="252" t="str">
        <f t="shared" si="133"/>
        <v/>
      </c>
      <c r="DV439" s="251" t="str">
        <f t="shared" si="134"/>
        <v/>
      </c>
      <c r="DW439" s="252" t="str">
        <f t="shared" si="135"/>
        <v/>
      </c>
      <c r="DX439" s="251" t="str">
        <f t="shared" si="136"/>
        <v/>
      </c>
      <c r="DY439" s="252" t="str">
        <f t="shared" si="137"/>
        <v/>
      </c>
      <c r="DZ439" s="251" t="str">
        <f t="shared" si="138"/>
        <v/>
      </c>
      <c r="EA439" s="252" t="str">
        <f t="shared" si="139"/>
        <v/>
      </c>
      <c r="EB439" s="251" t="str">
        <f t="shared" si="140"/>
        <v/>
      </c>
      <c r="EC439" s="252" t="str">
        <f t="shared" si="141"/>
        <v/>
      </c>
    </row>
    <row r="440" spans="37:133">
      <c r="AK440" s="3">
        <v>0.30208333333333298</v>
      </c>
      <c r="AM440" s="224">
        <v>0.30208333333333298</v>
      </c>
      <c r="AO440" s="72"/>
      <c r="AR440" s="3">
        <v>0.36458333333333198</v>
      </c>
      <c r="AT440" s="3">
        <v>0.32291666666666802</v>
      </c>
      <c r="AU440" s="3">
        <v>0.30208333333333298</v>
      </c>
      <c r="AV440" s="72"/>
      <c r="AW440" s="72"/>
      <c r="BH440" s="2"/>
      <c r="BI440" s="250"/>
      <c r="BJ440" s="2"/>
      <c r="BK440" s="250"/>
      <c r="BL440" s="2"/>
      <c r="BM440" s="250"/>
      <c r="BN440" s="2"/>
      <c r="BO440" s="250"/>
      <c r="BP440" s="2"/>
      <c r="BQ440" s="250"/>
      <c r="BR440" s="2"/>
      <c r="BS440" s="250"/>
      <c r="BT440" s="2"/>
      <c r="BU440" s="250"/>
      <c r="BV440" s="2"/>
      <c r="BW440" s="250"/>
      <c r="BX440" s="2"/>
      <c r="BY440" s="250"/>
      <c r="BZ440" s="267"/>
      <c r="CA440" s="238"/>
      <c r="CB440" s="267" t="str">
        <f t="shared" si="124"/>
        <v/>
      </c>
      <c r="CC440" s="238" t="str">
        <f t="shared" si="125"/>
        <v/>
      </c>
      <c r="CD440" s="267"/>
      <c r="CE440" s="238"/>
      <c r="CF440" s="267"/>
      <c r="CG440" s="238"/>
      <c r="CH440" s="2"/>
      <c r="CI440" s="250"/>
      <c r="CJ440" s="267"/>
      <c r="CK440" s="238"/>
      <c r="CL440" s="2"/>
      <c r="CM440" s="250"/>
      <c r="CN440" s="251" t="str">
        <f t="shared" si="126"/>
        <v/>
      </c>
      <c r="CO440" s="252" t="str">
        <f t="shared" si="127"/>
        <v/>
      </c>
      <c r="CP440" s="2"/>
      <c r="CQ440" s="250"/>
      <c r="CR440" s="267"/>
      <c r="CS440" s="238"/>
      <c r="CT440" s="2"/>
      <c r="CU440" s="250"/>
      <c r="CV440" s="2"/>
      <c r="CW440" s="250"/>
      <c r="CX440" s="267"/>
      <c r="CY440" s="238"/>
      <c r="CZ440" s="267"/>
      <c r="DA440" s="238"/>
      <c r="DB440" s="2" t="str">
        <f t="shared" si="142"/>
        <v/>
      </c>
      <c r="DC440" s="250" t="str">
        <f t="shared" si="143"/>
        <v/>
      </c>
      <c r="DD440" s="267"/>
      <c r="DE440" s="238"/>
      <c r="DF440" s="2"/>
      <c r="DG440" s="250"/>
      <c r="DH440" s="2"/>
      <c r="DI440" s="250"/>
      <c r="DJ440" s="348"/>
      <c r="DK440" s="349"/>
      <c r="DL440" s="350"/>
      <c r="DM440" s="351"/>
      <c r="DN440" s="348"/>
      <c r="DO440" s="349"/>
      <c r="DP440" s="251" t="str">
        <f t="shared" si="128"/>
        <v/>
      </c>
      <c r="DQ440" s="252" t="str">
        <f t="shared" si="129"/>
        <v/>
      </c>
      <c r="DR440" s="251" t="str">
        <f t="shared" si="130"/>
        <v/>
      </c>
      <c r="DS440" s="252" t="str">
        <f t="shared" si="131"/>
        <v/>
      </c>
      <c r="DT440" s="251" t="str">
        <f t="shared" si="132"/>
        <v/>
      </c>
      <c r="DU440" s="252" t="str">
        <f t="shared" si="133"/>
        <v/>
      </c>
      <c r="DV440" s="251" t="str">
        <f t="shared" si="134"/>
        <v/>
      </c>
      <c r="DW440" s="252" t="str">
        <f t="shared" si="135"/>
        <v/>
      </c>
      <c r="DX440" s="251" t="str">
        <f t="shared" si="136"/>
        <v/>
      </c>
      <c r="DY440" s="252" t="str">
        <f t="shared" si="137"/>
        <v/>
      </c>
      <c r="DZ440" s="251" t="str">
        <f t="shared" si="138"/>
        <v/>
      </c>
      <c r="EA440" s="252" t="str">
        <f t="shared" si="139"/>
        <v/>
      </c>
      <c r="EB440" s="251" t="str">
        <f t="shared" si="140"/>
        <v/>
      </c>
      <c r="EC440" s="252" t="str">
        <f t="shared" si="141"/>
        <v/>
      </c>
    </row>
    <row r="441" spans="37:133">
      <c r="AK441" s="3">
        <v>0.30277777777777798</v>
      </c>
      <c r="AM441" s="224">
        <v>0.30277777777777798</v>
      </c>
      <c r="AO441" s="72"/>
      <c r="AR441" s="3">
        <v>0.36527777777777698</v>
      </c>
      <c r="AT441" s="3">
        <v>0.32361111111111301</v>
      </c>
      <c r="AU441" s="3">
        <v>0.30277777777777798</v>
      </c>
      <c r="AV441" s="72"/>
      <c r="AW441" s="72"/>
      <c r="BH441" s="2"/>
      <c r="BI441" s="250"/>
      <c r="BJ441" s="2"/>
      <c r="BK441" s="250"/>
      <c r="BL441" s="2"/>
      <c r="BM441" s="250"/>
      <c r="BN441" s="2"/>
      <c r="BO441" s="250"/>
      <c r="BP441" s="2"/>
      <c r="BQ441" s="250"/>
      <c r="BR441" s="2"/>
      <c r="BS441" s="250"/>
      <c r="BT441" s="2"/>
      <c r="BU441" s="250"/>
      <c r="BV441" s="2"/>
      <c r="BW441" s="250"/>
      <c r="BX441" s="2"/>
      <c r="BY441" s="250"/>
      <c r="BZ441" s="267"/>
      <c r="CA441" s="238"/>
      <c r="CB441" s="267" t="str">
        <f t="shared" si="124"/>
        <v/>
      </c>
      <c r="CC441" s="238" t="str">
        <f t="shared" si="125"/>
        <v/>
      </c>
      <c r="CD441" s="267"/>
      <c r="CE441" s="238"/>
      <c r="CF441" s="267"/>
      <c r="CG441" s="238"/>
      <c r="CH441" s="2"/>
      <c r="CI441" s="250"/>
      <c r="CJ441" s="267"/>
      <c r="CK441" s="238"/>
      <c r="CL441" s="2"/>
      <c r="CM441" s="250"/>
      <c r="CN441" s="251" t="str">
        <f t="shared" si="126"/>
        <v/>
      </c>
      <c r="CO441" s="252" t="str">
        <f t="shared" si="127"/>
        <v/>
      </c>
      <c r="CP441" s="2"/>
      <c r="CQ441" s="250"/>
      <c r="CR441" s="267"/>
      <c r="CS441" s="238"/>
      <c r="CT441" s="2"/>
      <c r="CU441" s="250"/>
      <c r="CV441" s="2"/>
      <c r="CW441" s="250"/>
      <c r="CX441" s="267"/>
      <c r="CY441" s="238"/>
      <c r="CZ441" s="267"/>
      <c r="DA441" s="238"/>
      <c r="DB441" s="2" t="str">
        <f t="shared" si="142"/>
        <v/>
      </c>
      <c r="DC441" s="250" t="str">
        <f t="shared" si="143"/>
        <v/>
      </c>
      <c r="DD441" s="267"/>
      <c r="DE441" s="238"/>
      <c r="DF441" s="2"/>
      <c r="DG441" s="250"/>
      <c r="DH441" s="2"/>
      <c r="DI441" s="250"/>
      <c r="DJ441" s="348"/>
      <c r="DK441" s="349"/>
      <c r="DL441" s="350"/>
      <c r="DM441" s="351"/>
      <c r="DN441" s="348"/>
      <c r="DO441" s="349"/>
      <c r="DP441" s="251" t="str">
        <f t="shared" si="128"/>
        <v/>
      </c>
      <c r="DQ441" s="252" t="str">
        <f t="shared" si="129"/>
        <v/>
      </c>
      <c r="DR441" s="251" t="str">
        <f t="shared" si="130"/>
        <v/>
      </c>
      <c r="DS441" s="252" t="str">
        <f t="shared" si="131"/>
        <v/>
      </c>
      <c r="DT441" s="251" t="str">
        <f t="shared" si="132"/>
        <v/>
      </c>
      <c r="DU441" s="252" t="str">
        <f t="shared" si="133"/>
        <v/>
      </c>
      <c r="DV441" s="251" t="str">
        <f t="shared" si="134"/>
        <v/>
      </c>
      <c r="DW441" s="252" t="str">
        <f t="shared" si="135"/>
        <v/>
      </c>
      <c r="DX441" s="251" t="str">
        <f t="shared" si="136"/>
        <v/>
      </c>
      <c r="DY441" s="252" t="str">
        <f t="shared" si="137"/>
        <v/>
      </c>
      <c r="DZ441" s="251" t="str">
        <f t="shared" si="138"/>
        <v/>
      </c>
      <c r="EA441" s="252" t="str">
        <f t="shared" si="139"/>
        <v/>
      </c>
      <c r="EB441" s="251" t="str">
        <f t="shared" si="140"/>
        <v/>
      </c>
      <c r="EC441" s="252" t="str">
        <f t="shared" si="141"/>
        <v/>
      </c>
    </row>
    <row r="442" spans="37:133">
      <c r="AK442" s="3">
        <v>0.30347222222222198</v>
      </c>
      <c r="AM442" s="224">
        <v>0.30347222222222198</v>
      </c>
      <c r="AO442" s="72"/>
      <c r="AR442" s="3">
        <v>0.36597222222222098</v>
      </c>
      <c r="AT442" s="3">
        <v>0.32430555555555701</v>
      </c>
      <c r="AU442" s="3">
        <v>0.30347222222222198</v>
      </c>
      <c r="AV442" s="72"/>
      <c r="AW442" s="72"/>
      <c r="BH442" s="2"/>
      <c r="BI442" s="250"/>
      <c r="BJ442" s="2"/>
      <c r="BK442" s="250"/>
      <c r="BL442" s="2"/>
      <c r="BM442" s="250"/>
      <c r="BN442" s="2"/>
      <c r="BO442" s="250"/>
      <c r="BP442" s="2"/>
      <c r="BQ442" s="250"/>
      <c r="BR442" s="2"/>
      <c r="BS442" s="250"/>
      <c r="BT442" s="2"/>
      <c r="BU442" s="250"/>
      <c r="BV442" s="2"/>
      <c r="BW442" s="250"/>
      <c r="BX442" s="2"/>
      <c r="BY442" s="250"/>
      <c r="BZ442" s="267"/>
      <c r="CA442" s="238"/>
      <c r="CB442" s="267" t="str">
        <f t="shared" si="124"/>
        <v/>
      </c>
      <c r="CC442" s="238" t="str">
        <f t="shared" si="125"/>
        <v/>
      </c>
      <c r="CD442" s="267"/>
      <c r="CE442" s="238"/>
      <c r="CF442" s="267"/>
      <c r="CG442" s="238"/>
      <c r="CH442" s="2"/>
      <c r="CI442" s="250"/>
      <c r="CJ442" s="267"/>
      <c r="CK442" s="238"/>
      <c r="CL442" s="2"/>
      <c r="CM442" s="250"/>
      <c r="CN442" s="251" t="str">
        <f t="shared" si="126"/>
        <v/>
      </c>
      <c r="CO442" s="252" t="str">
        <f t="shared" si="127"/>
        <v/>
      </c>
      <c r="CP442" s="2"/>
      <c r="CQ442" s="250"/>
      <c r="CR442" s="267"/>
      <c r="CS442" s="238"/>
      <c r="CT442" s="2"/>
      <c r="CU442" s="250"/>
      <c r="CV442" s="2"/>
      <c r="CW442" s="250"/>
      <c r="CX442" s="267"/>
      <c r="CY442" s="238"/>
      <c r="CZ442" s="267"/>
      <c r="DA442" s="238"/>
      <c r="DB442" s="2" t="str">
        <f t="shared" si="142"/>
        <v/>
      </c>
      <c r="DC442" s="250" t="str">
        <f t="shared" si="143"/>
        <v/>
      </c>
      <c r="DD442" s="267"/>
      <c r="DE442" s="238"/>
      <c r="DF442" s="2"/>
      <c r="DG442" s="250"/>
      <c r="DH442" s="2"/>
      <c r="DI442" s="250"/>
      <c r="DJ442" s="348"/>
      <c r="DK442" s="349"/>
      <c r="DL442" s="350"/>
      <c r="DM442" s="351"/>
      <c r="DN442" s="348"/>
      <c r="DO442" s="349"/>
      <c r="DP442" s="251" t="str">
        <f t="shared" si="128"/>
        <v/>
      </c>
      <c r="DQ442" s="252" t="str">
        <f t="shared" si="129"/>
        <v/>
      </c>
      <c r="DR442" s="251" t="str">
        <f t="shared" si="130"/>
        <v/>
      </c>
      <c r="DS442" s="252" t="str">
        <f t="shared" si="131"/>
        <v/>
      </c>
      <c r="DT442" s="251" t="str">
        <f t="shared" si="132"/>
        <v/>
      </c>
      <c r="DU442" s="252" t="str">
        <f t="shared" si="133"/>
        <v/>
      </c>
      <c r="DV442" s="251" t="str">
        <f t="shared" si="134"/>
        <v/>
      </c>
      <c r="DW442" s="252" t="str">
        <f t="shared" si="135"/>
        <v/>
      </c>
      <c r="DX442" s="251" t="str">
        <f t="shared" si="136"/>
        <v/>
      </c>
      <c r="DY442" s="252" t="str">
        <f t="shared" si="137"/>
        <v/>
      </c>
      <c r="DZ442" s="251" t="str">
        <f t="shared" si="138"/>
        <v/>
      </c>
      <c r="EA442" s="252" t="str">
        <f t="shared" si="139"/>
        <v/>
      </c>
      <c r="EB442" s="251" t="str">
        <f t="shared" si="140"/>
        <v/>
      </c>
      <c r="EC442" s="252" t="str">
        <f t="shared" si="141"/>
        <v/>
      </c>
    </row>
    <row r="443" spans="37:133">
      <c r="AK443" s="3">
        <v>0.30416666666666697</v>
      </c>
      <c r="AM443" s="224">
        <v>0.30416666666666697</v>
      </c>
      <c r="AO443" s="72"/>
      <c r="AR443" s="3">
        <v>0.36666666666666597</v>
      </c>
      <c r="AT443" s="3">
        <v>0.32500000000000201</v>
      </c>
      <c r="AU443" s="3">
        <v>0.30416666666666697</v>
      </c>
      <c r="AV443" s="72"/>
      <c r="AW443" s="72"/>
      <c r="BH443" s="2"/>
      <c r="BI443" s="250"/>
      <c r="BJ443" s="2"/>
      <c r="BK443" s="250"/>
      <c r="BL443" s="2"/>
      <c r="BM443" s="250"/>
      <c r="BN443" s="2"/>
      <c r="BO443" s="250"/>
      <c r="BP443" s="2"/>
      <c r="BQ443" s="250"/>
      <c r="BR443" s="2"/>
      <c r="BS443" s="250"/>
      <c r="BT443" s="2"/>
      <c r="BU443" s="250"/>
      <c r="BV443" s="2"/>
      <c r="BW443" s="250"/>
      <c r="BX443" s="2"/>
      <c r="BY443" s="250"/>
      <c r="BZ443" s="267"/>
      <c r="CA443" s="238"/>
      <c r="CB443" s="267" t="str">
        <f t="shared" si="124"/>
        <v/>
      </c>
      <c r="CC443" s="238" t="str">
        <f t="shared" si="125"/>
        <v/>
      </c>
      <c r="CD443" s="267"/>
      <c r="CE443" s="238"/>
      <c r="CF443" s="267"/>
      <c r="CG443" s="238"/>
      <c r="CH443" s="2"/>
      <c r="CI443" s="250"/>
      <c r="CJ443" s="267"/>
      <c r="CK443" s="238"/>
      <c r="CL443" s="2"/>
      <c r="CM443" s="250"/>
      <c r="CN443" s="251" t="str">
        <f t="shared" si="126"/>
        <v/>
      </c>
      <c r="CO443" s="252" t="str">
        <f t="shared" si="127"/>
        <v/>
      </c>
      <c r="CP443" s="2"/>
      <c r="CQ443" s="250"/>
      <c r="CR443" s="267"/>
      <c r="CS443" s="238"/>
      <c r="CT443" s="2"/>
      <c r="CU443" s="250"/>
      <c r="CV443" s="2"/>
      <c r="CW443" s="250"/>
      <c r="CX443" s="267"/>
      <c r="CY443" s="238"/>
      <c r="CZ443" s="267"/>
      <c r="DA443" s="238"/>
      <c r="DB443" s="2" t="str">
        <f t="shared" si="142"/>
        <v/>
      </c>
      <c r="DC443" s="250" t="str">
        <f t="shared" si="143"/>
        <v/>
      </c>
      <c r="DD443" s="267"/>
      <c r="DE443" s="238"/>
      <c r="DF443" s="2"/>
      <c r="DG443" s="250"/>
      <c r="DH443" s="2"/>
      <c r="DI443" s="250"/>
      <c r="DJ443" s="348"/>
      <c r="DK443" s="349"/>
      <c r="DL443" s="350"/>
      <c r="DM443" s="351"/>
      <c r="DN443" s="348"/>
      <c r="DO443" s="349"/>
      <c r="DP443" s="251" t="str">
        <f t="shared" si="128"/>
        <v/>
      </c>
      <c r="DQ443" s="252" t="str">
        <f t="shared" si="129"/>
        <v/>
      </c>
      <c r="DR443" s="251" t="str">
        <f t="shared" si="130"/>
        <v/>
      </c>
      <c r="DS443" s="252" t="str">
        <f t="shared" si="131"/>
        <v/>
      </c>
      <c r="DT443" s="251" t="str">
        <f t="shared" si="132"/>
        <v/>
      </c>
      <c r="DU443" s="252" t="str">
        <f t="shared" si="133"/>
        <v/>
      </c>
      <c r="DV443" s="251" t="str">
        <f t="shared" si="134"/>
        <v/>
      </c>
      <c r="DW443" s="252" t="str">
        <f t="shared" si="135"/>
        <v/>
      </c>
      <c r="DX443" s="251" t="str">
        <f t="shared" si="136"/>
        <v/>
      </c>
      <c r="DY443" s="252" t="str">
        <f t="shared" si="137"/>
        <v/>
      </c>
      <c r="DZ443" s="251" t="str">
        <f t="shared" si="138"/>
        <v/>
      </c>
      <c r="EA443" s="252" t="str">
        <f t="shared" si="139"/>
        <v/>
      </c>
      <c r="EB443" s="251" t="str">
        <f t="shared" si="140"/>
        <v/>
      </c>
      <c r="EC443" s="252" t="str">
        <f t="shared" si="141"/>
        <v/>
      </c>
    </row>
    <row r="444" spans="37:133">
      <c r="AK444" s="3">
        <v>0.30486111111111103</v>
      </c>
      <c r="AM444" s="224">
        <v>0.30486111111111103</v>
      </c>
      <c r="AO444" s="72"/>
      <c r="AR444" s="3">
        <v>0.36736111111110997</v>
      </c>
      <c r="AT444" s="3">
        <v>0.32569444444444601</v>
      </c>
      <c r="AU444" s="3">
        <v>0.30486111111111103</v>
      </c>
      <c r="AV444" s="72"/>
      <c r="AW444" s="72"/>
      <c r="BH444" s="2"/>
      <c r="BI444" s="250"/>
      <c r="BJ444" s="2"/>
      <c r="BK444" s="250"/>
      <c r="BL444" s="2"/>
      <c r="BM444" s="250"/>
      <c r="BN444" s="2"/>
      <c r="BO444" s="250"/>
      <c r="BP444" s="2"/>
      <c r="BQ444" s="250"/>
      <c r="BR444" s="2"/>
      <c r="BS444" s="250"/>
      <c r="BT444" s="2"/>
      <c r="BU444" s="250"/>
      <c r="BV444" s="2"/>
      <c r="BW444" s="250"/>
      <c r="BX444" s="2"/>
      <c r="BY444" s="250"/>
      <c r="BZ444" s="267"/>
      <c r="CA444" s="238"/>
      <c r="CB444" s="267" t="str">
        <f t="shared" si="124"/>
        <v/>
      </c>
      <c r="CC444" s="238" t="str">
        <f t="shared" si="125"/>
        <v/>
      </c>
      <c r="CD444" s="267"/>
      <c r="CE444" s="238"/>
      <c r="CF444" s="267"/>
      <c r="CG444" s="238"/>
      <c r="CH444" s="2"/>
      <c r="CI444" s="250"/>
      <c r="CJ444" s="267"/>
      <c r="CK444" s="238"/>
      <c r="CL444" s="2"/>
      <c r="CM444" s="250"/>
      <c r="CN444" s="251" t="str">
        <f t="shared" si="126"/>
        <v/>
      </c>
      <c r="CO444" s="252" t="str">
        <f t="shared" si="127"/>
        <v/>
      </c>
      <c r="CP444" s="2"/>
      <c r="CQ444" s="250"/>
      <c r="CR444" s="267"/>
      <c r="CS444" s="238"/>
      <c r="CT444" s="2"/>
      <c r="CU444" s="250"/>
      <c r="CV444" s="2"/>
      <c r="CW444" s="250"/>
      <c r="CX444" s="267"/>
      <c r="CY444" s="238"/>
      <c r="CZ444" s="267"/>
      <c r="DA444" s="238"/>
      <c r="DB444" s="2" t="str">
        <f t="shared" si="142"/>
        <v/>
      </c>
      <c r="DC444" s="250" t="str">
        <f t="shared" si="143"/>
        <v/>
      </c>
      <c r="DD444" s="267"/>
      <c r="DE444" s="238"/>
      <c r="DF444" s="2"/>
      <c r="DG444" s="250"/>
      <c r="DH444" s="2"/>
      <c r="DI444" s="250"/>
      <c r="DJ444" s="348"/>
      <c r="DK444" s="349"/>
      <c r="DL444" s="350"/>
      <c r="DM444" s="351"/>
      <c r="DN444" s="348"/>
      <c r="DO444" s="349"/>
      <c r="DP444" s="251" t="str">
        <f t="shared" si="128"/>
        <v/>
      </c>
      <c r="DQ444" s="252" t="str">
        <f t="shared" si="129"/>
        <v/>
      </c>
      <c r="DR444" s="251" t="str">
        <f t="shared" si="130"/>
        <v/>
      </c>
      <c r="DS444" s="252" t="str">
        <f t="shared" si="131"/>
        <v/>
      </c>
      <c r="DT444" s="251" t="str">
        <f t="shared" si="132"/>
        <v/>
      </c>
      <c r="DU444" s="252" t="str">
        <f t="shared" si="133"/>
        <v/>
      </c>
      <c r="DV444" s="251" t="str">
        <f t="shared" si="134"/>
        <v/>
      </c>
      <c r="DW444" s="252" t="str">
        <f t="shared" si="135"/>
        <v/>
      </c>
      <c r="DX444" s="251" t="str">
        <f t="shared" si="136"/>
        <v/>
      </c>
      <c r="DY444" s="252" t="str">
        <f t="shared" si="137"/>
        <v/>
      </c>
      <c r="DZ444" s="251" t="str">
        <f t="shared" si="138"/>
        <v/>
      </c>
      <c r="EA444" s="252" t="str">
        <f t="shared" si="139"/>
        <v/>
      </c>
      <c r="EB444" s="251" t="str">
        <f t="shared" si="140"/>
        <v/>
      </c>
      <c r="EC444" s="252" t="str">
        <f t="shared" si="141"/>
        <v/>
      </c>
    </row>
    <row r="445" spans="37:133">
      <c r="AK445" s="3">
        <v>0.30555555555555602</v>
      </c>
      <c r="AM445" s="224">
        <v>0.30555555555555602</v>
      </c>
      <c r="AO445" s="72"/>
      <c r="AR445" s="3">
        <v>0.36805555555555403</v>
      </c>
      <c r="AT445" s="3">
        <v>0.326388888888891</v>
      </c>
      <c r="AU445" s="3">
        <v>0.30555555555555602</v>
      </c>
      <c r="AV445" s="72"/>
      <c r="AW445" s="72"/>
      <c r="BH445" s="2"/>
      <c r="BI445" s="250"/>
      <c r="BJ445" s="2"/>
      <c r="BK445" s="250"/>
      <c r="BL445" s="2"/>
      <c r="BM445" s="250"/>
      <c r="BN445" s="2"/>
      <c r="BO445" s="250"/>
      <c r="BP445" s="2"/>
      <c r="BQ445" s="250"/>
      <c r="BR445" s="2"/>
      <c r="BS445" s="250"/>
      <c r="BT445" s="2"/>
      <c r="BU445" s="250"/>
      <c r="BV445" s="2"/>
      <c r="BW445" s="250"/>
      <c r="BX445" s="2"/>
      <c r="BY445" s="250"/>
      <c r="BZ445" s="267"/>
      <c r="CA445" s="238"/>
      <c r="CB445" s="267" t="str">
        <f t="shared" si="124"/>
        <v/>
      </c>
      <c r="CC445" s="238" t="str">
        <f t="shared" si="125"/>
        <v/>
      </c>
      <c r="CD445" s="267"/>
      <c r="CE445" s="238"/>
      <c r="CF445" s="267"/>
      <c r="CG445" s="238"/>
      <c r="CH445" s="2"/>
      <c r="CI445" s="250"/>
      <c r="CJ445" s="267"/>
      <c r="CK445" s="238"/>
      <c r="CL445" s="2"/>
      <c r="CM445" s="250"/>
      <c r="CN445" s="251" t="str">
        <f t="shared" si="126"/>
        <v/>
      </c>
      <c r="CO445" s="252" t="str">
        <f t="shared" si="127"/>
        <v/>
      </c>
      <c r="CP445" s="2"/>
      <c r="CQ445" s="250"/>
      <c r="CR445" s="267"/>
      <c r="CS445" s="238"/>
      <c r="CT445" s="2"/>
      <c r="CU445" s="250"/>
      <c r="CV445" s="2"/>
      <c r="CW445" s="250"/>
      <c r="CX445" s="267"/>
      <c r="CY445" s="238"/>
      <c r="CZ445" s="267"/>
      <c r="DA445" s="238"/>
      <c r="DB445" s="2" t="str">
        <f t="shared" si="142"/>
        <v/>
      </c>
      <c r="DC445" s="250" t="str">
        <f t="shared" si="143"/>
        <v/>
      </c>
      <c r="DD445" s="267"/>
      <c r="DE445" s="238"/>
      <c r="DF445" s="2"/>
      <c r="DG445" s="250"/>
      <c r="DH445" s="2"/>
      <c r="DI445" s="250"/>
      <c r="DJ445" s="348"/>
      <c r="DK445" s="349"/>
      <c r="DL445" s="350"/>
      <c r="DM445" s="351"/>
      <c r="DN445" s="348"/>
      <c r="DO445" s="349"/>
      <c r="DP445" s="251" t="str">
        <f t="shared" si="128"/>
        <v/>
      </c>
      <c r="DQ445" s="252" t="str">
        <f t="shared" si="129"/>
        <v/>
      </c>
      <c r="DR445" s="251" t="str">
        <f t="shared" si="130"/>
        <v/>
      </c>
      <c r="DS445" s="252" t="str">
        <f t="shared" si="131"/>
        <v/>
      </c>
      <c r="DT445" s="251" t="str">
        <f t="shared" si="132"/>
        <v/>
      </c>
      <c r="DU445" s="252" t="str">
        <f t="shared" si="133"/>
        <v/>
      </c>
      <c r="DV445" s="251" t="str">
        <f t="shared" si="134"/>
        <v/>
      </c>
      <c r="DW445" s="252" t="str">
        <f t="shared" si="135"/>
        <v/>
      </c>
      <c r="DX445" s="251" t="str">
        <f t="shared" si="136"/>
        <v/>
      </c>
      <c r="DY445" s="252" t="str">
        <f t="shared" si="137"/>
        <v/>
      </c>
      <c r="DZ445" s="251" t="str">
        <f t="shared" si="138"/>
        <v/>
      </c>
      <c r="EA445" s="252" t="str">
        <f t="shared" si="139"/>
        <v/>
      </c>
      <c r="EB445" s="251" t="str">
        <f t="shared" si="140"/>
        <v/>
      </c>
      <c r="EC445" s="252" t="str">
        <f t="shared" si="141"/>
        <v/>
      </c>
    </row>
    <row r="446" spans="37:133">
      <c r="AK446" s="3">
        <v>0.30625000000000002</v>
      </c>
      <c r="AM446" s="224">
        <v>0.30625000000000002</v>
      </c>
      <c r="AO446" s="72"/>
      <c r="AR446" s="3">
        <v>0.36874999999999902</v>
      </c>
      <c r="AT446" s="3">
        <v>0.327083333333335</v>
      </c>
      <c r="AU446" s="3">
        <v>0.30625000000000002</v>
      </c>
      <c r="AV446" s="72"/>
      <c r="AW446" s="72"/>
      <c r="BH446" s="2"/>
      <c r="BI446" s="250"/>
      <c r="BJ446" s="2"/>
      <c r="BK446" s="250"/>
      <c r="BL446" s="2"/>
      <c r="BM446" s="250"/>
      <c r="BN446" s="2"/>
      <c r="BO446" s="250"/>
      <c r="BP446" s="2"/>
      <c r="BQ446" s="250"/>
      <c r="BR446" s="2"/>
      <c r="BS446" s="250"/>
      <c r="BT446" s="2"/>
      <c r="BU446" s="250"/>
      <c r="BV446" s="2"/>
      <c r="BW446" s="250"/>
      <c r="BX446" s="2"/>
      <c r="BY446" s="250"/>
      <c r="BZ446" s="267"/>
      <c r="CA446" s="238"/>
      <c r="CB446" s="267" t="str">
        <f t="shared" si="124"/>
        <v/>
      </c>
      <c r="CC446" s="238" t="str">
        <f t="shared" si="125"/>
        <v/>
      </c>
      <c r="CD446" s="267"/>
      <c r="CE446" s="238"/>
      <c r="CF446" s="267"/>
      <c r="CG446" s="238"/>
      <c r="CH446" s="2"/>
      <c r="CI446" s="250"/>
      <c r="CJ446" s="267"/>
      <c r="CK446" s="238"/>
      <c r="CL446" s="2"/>
      <c r="CM446" s="250"/>
      <c r="CN446" s="251" t="str">
        <f t="shared" si="126"/>
        <v/>
      </c>
      <c r="CO446" s="252" t="str">
        <f t="shared" si="127"/>
        <v/>
      </c>
      <c r="CP446" s="2"/>
      <c r="CQ446" s="250"/>
      <c r="CR446" s="267"/>
      <c r="CS446" s="238"/>
      <c r="CT446" s="2"/>
      <c r="CU446" s="250"/>
      <c r="CV446" s="2"/>
      <c r="CW446" s="250"/>
      <c r="CX446" s="267"/>
      <c r="CY446" s="238"/>
      <c r="CZ446" s="267"/>
      <c r="DA446" s="238"/>
      <c r="DB446" s="2" t="str">
        <f t="shared" si="142"/>
        <v/>
      </c>
      <c r="DC446" s="250" t="str">
        <f t="shared" si="143"/>
        <v/>
      </c>
      <c r="DD446" s="267"/>
      <c r="DE446" s="238"/>
      <c r="DF446" s="2"/>
      <c r="DG446" s="250"/>
      <c r="DH446" s="2"/>
      <c r="DI446" s="250"/>
      <c r="DJ446" s="348"/>
      <c r="DK446" s="349"/>
      <c r="DL446" s="350"/>
      <c r="DM446" s="351"/>
      <c r="DN446" s="348"/>
      <c r="DO446" s="349"/>
      <c r="DP446" s="251" t="str">
        <f t="shared" si="128"/>
        <v/>
      </c>
      <c r="DQ446" s="252" t="str">
        <f t="shared" si="129"/>
        <v/>
      </c>
      <c r="DR446" s="251" t="str">
        <f t="shared" si="130"/>
        <v/>
      </c>
      <c r="DS446" s="252" t="str">
        <f t="shared" si="131"/>
        <v/>
      </c>
      <c r="DT446" s="251" t="str">
        <f t="shared" si="132"/>
        <v/>
      </c>
      <c r="DU446" s="252" t="str">
        <f t="shared" si="133"/>
        <v/>
      </c>
      <c r="DV446" s="251" t="str">
        <f t="shared" si="134"/>
        <v/>
      </c>
      <c r="DW446" s="252" t="str">
        <f t="shared" si="135"/>
        <v/>
      </c>
      <c r="DX446" s="251" t="str">
        <f t="shared" si="136"/>
        <v/>
      </c>
      <c r="DY446" s="252" t="str">
        <f t="shared" si="137"/>
        <v/>
      </c>
      <c r="DZ446" s="251" t="str">
        <f t="shared" si="138"/>
        <v/>
      </c>
      <c r="EA446" s="252" t="str">
        <f t="shared" si="139"/>
        <v/>
      </c>
      <c r="EB446" s="251" t="str">
        <f t="shared" si="140"/>
        <v/>
      </c>
      <c r="EC446" s="252" t="str">
        <f t="shared" si="141"/>
        <v/>
      </c>
    </row>
    <row r="447" spans="37:133">
      <c r="AK447" s="3">
        <v>0.30694444444444402</v>
      </c>
      <c r="AM447" s="224">
        <v>0.30694444444444402</v>
      </c>
      <c r="AO447" s="72"/>
      <c r="AR447" s="3">
        <v>0.36944444444444302</v>
      </c>
      <c r="AT447" s="3">
        <v>0.327777777777779</v>
      </c>
      <c r="AU447" s="3">
        <v>0.30694444444444402</v>
      </c>
      <c r="AV447" s="72"/>
      <c r="AW447" s="72"/>
      <c r="BH447" s="2"/>
      <c r="BI447" s="250"/>
      <c r="BJ447" s="2"/>
      <c r="BK447" s="250"/>
      <c r="BL447" s="2"/>
      <c r="BM447" s="250"/>
      <c r="BN447" s="2"/>
      <c r="BO447" s="250"/>
      <c r="BP447" s="2"/>
      <c r="BQ447" s="250"/>
      <c r="BR447" s="2"/>
      <c r="BS447" s="250"/>
      <c r="BT447" s="2"/>
      <c r="BU447" s="250"/>
      <c r="BV447" s="2"/>
      <c r="BW447" s="250"/>
      <c r="BX447" s="2"/>
      <c r="BY447" s="250"/>
      <c r="BZ447" s="267"/>
      <c r="CA447" s="238"/>
      <c r="CB447" s="267" t="str">
        <f t="shared" si="124"/>
        <v/>
      </c>
      <c r="CC447" s="238" t="str">
        <f t="shared" si="125"/>
        <v/>
      </c>
      <c r="CD447" s="267"/>
      <c r="CE447" s="238"/>
      <c r="CF447" s="267"/>
      <c r="CG447" s="238"/>
      <c r="CH447" s="2"/>
      <c r="CI447" s="250"/>
      <c r="CJ447" s="267"/>
      <c r="CK447" s="238"/>
      <c r="CL447" s="2"/>
      <c r="CM447" s="250"/>
      <c r="CN447" s="251" t="str">
        <f t="shared" si="126"/>
        <v/>
      </c>
      <c r="CO447" s="252" t="str">
        <f t="shared" si="127"/>
        <v/>
      </c>
      <c r="CP447" s="2"/>
      <c r="CQ447" s="250"/>
      <c r="CR447" s="267"/>
      <c r="CS447" s="238"/>
      <c r="CT447" s="2"/>
      <c r="CU447" s="250"/>
      <c r="CV447" s="2"/>
      <c r="CW447" s="250"/>
      <c r="CX447" s="267"/>
      <c r="CY447" s="238"/>
      <c r="CZ447" s="267"/>
      <c r="DA447" s="238"/>
      <c r="DB447" s="2" t="str">
        <f t="shared" si="142"/>
        <v/>
      </c>
      <c r="DC447" s="250" t="str">
        <f t="shared" si="143"/>
        <v/>
      </c>
      <c r="DD447" s="267"/>
      <c r="DE447" s="238"/>
      <c r="DF447" s="2"/>
      <c r="DG447" s="250"/>
      <c r="DH447" s="2"/>
      <c r="DI447" s="250"/>
      <c r="DJ447" s="348"/>
      <c r="DK447" s="349"/>
      <c r="DL447" s="350"/>
      <c r="DM447" s="351"/>
      <c r="DN447" s="348"/>
      <c r="DO447" s="349"/>
      <c r="DP447" s="251" t="str">
        <f t="shared" si="128"/>
        <v/>
      </c>
      <c r="DQ447" s="252" t="str">
        <f t="shared" si="129"/>
        <v/>
      </c>
      <c r="DR447" s="251" t="str">
        <f t="shared" si="130"/>
        <v/>
      </c>
      <c r="DS447" s="252" t="str">
        <f t="shared" si="131"/>
        <v/>
      </c>
      <c r="DT447" s="251" t="str">
        <f t="shared" si="132"/>
        <v/>
      </c>
      <c r="DU447" s="252" t="str">
        <f t="shared" si="133"/>
        <v/>
      </c>
      <c r="DV447" s="251" t="str">
        <f t="shared" si="134"/>
        <v/>
      </c>
      <c r="DW447" s="252" t="str">
        <f t="shared" si="135"/>
        <v/>
      </c>
      <c r="DX447" s="251" t="str">
        <f t="shared" si="136"/>
        <v/>
      </c>
      <c r="DY447" s="252" t="str">
        <f t="shared" si="137"/>
        <v/>
      </c>
      <c r="DZ447" s="251" t="str">
        <f t="shared" si="138"/>
        <v/>
      </c>
      <c r="EA447" s="252" t="str">
        <f t="shared" si="139"/>
        <v/>
      </c>
      <c r="EB447" s="251" t="str">
        <f t="shared" si="140"/>
        <v/>
      </c>
      <c r="EC447" s="252" t="str">
        <f t="shared" si="141"/>
        <v/>
      </c>
    </row>
    <row r="448" spans="37:133">
      <c r="AK448" s="3">
        <v>0.30763888888888902</v>
      </c>
      <c r="AM448" s="224">
        <v>0.30763888888888902</v>
      </c>
      <c r="AO448" s="72"/>
      <c r="AR448" s="3">
        <v>0.37013888888888802</v>
      </c>
      <c r="AT448" s="3">
        <v>0.328472222222224</v>
      </c>
      <c r="AU448" s="3">
        <v>0.30763888888888902</v>
      </c>
      <c r="AV448" s="72"/>
      <c r="AW448" s="72"/>
      <c r="BH448" s="2"/>
      <c r="BI448" s="250"/>
      <c r="BJ448" s="2"/>
      <c r="BK448" s="250"/>
      <c r="BL448" s="2"/>
      <c r="BM448" s="250"/>
      <c r="BN448" s="2"/>
      <c r="BO448" s="250"/>
      <c r="BP448" s="2"/>
      <c r="BQ448" s="250"/>
      <c r="BR448" s="2"/>
      <c r="BS448" s="250"/>
      <c r="BT448" s="2"/>
      <c r="BU448" s="250"/>
      <c r="BV448" s="2"/>
      <c r="BW448" s="250"/>
      <c r="BX448" s="2"/>
      <c r="BY448" s="250"/>
      <c r="BZ448" s="267"/>
      <c r="CA448" s="238"/>
      <c r="CB448" s="267" t="str">
        <f t="shared" si="124"/>
        <v/>
      </c>
      <c r="CC448" s="238" t="str">
        <f t="shared" si="125"/>
        <v/>
      </c>
      <c r="CD448" s="267"/>
      <c r="CE448" s="238"/>
      <c r="CF448" s="267"/>
      <c r="CG448" s="238"/>
      <c r="CH448" s="2"/>
      <c r="CI448" s="250"/>
      <c r="CJ448" s="267"/>
      <c r="CK448" s="238"/>
      <c r="CL448" s="2"/>
      <c r="CM448" s="250"/>
      <c r="CN448" s="251" t="str">
        <f t="shared" si="126"/>
        <v/>
      </c>
      <c r="CO448" s="252" t="str">
        <f t="shared" si="127"/>
        <v/>
      </c>
      <c r="CP448" s="2"/>
      <c r="CQ448" s="250"/>
      <c r="CR448" s="267"/>
      <c r="CS448" s="238"/>
      <c r="CT448" s="2"/>
      <c r="CU448" s="250"/>
      <c r="CV448" s="2"/>
      <c r="CW448" s="250"/>
      <c r="CX448" s="267"/>
      <c r="CY448" s="238"/>
      <c r="CZ448" s="267"/>
      <c r="DA448" s="238"/>
      <c r="DB448" s="2" t="str">
        <f t="shared" si="142"/>
        <v/>
      </c>
      <c r="DC448" s="250" t="str">
        <f t="shared" si="143"/>
        <v/>
      </c>
      <c r="DD448" s="267"/>
      <c r="DE448" s="238"/>
      <c r="DF448" s="2"/>
      <c r="DG448" s="250"/>
      <c r="DH448" s="2"/>
      <c r="DI448" s="250"/>
      <c r="DJ448" s="348"/>
      <c r="DK448" s="349"/>
      <c r="DL448" s="350"/>
      <c r="DM448" s="351"/>
      <c r="DN448" s="348"/>
      <c r="DO448" s="349"/>
      <c r="DP448" s="251" t="str">
        <f t="shared" si="128"/>
        <v/>
      </c>
      <c r="DQ448" s="252" t="str">
        <f t="shared" si="129"/>
        <v/>
      </c>
      <c r="DR448" s="251" t="str">
        <f t="shared" si="130"/>
        <v/>
      </c>
      <c r="DS448" s="252" t="str">
        <f t="shared" si="131"/>
        <v/>
      </c>
      <c r="DT448" s="251" t="str">
        <f t="shared" si="132"/>
        <v/>
      </c>
      <c r="DU448" s="252" t="str">
        <f t="shared" si="133"/>
        <v/>
      </c>
      <c r="DV448" s="251" t="str">
        <f t="shared" si="134"/>
        <v/>
      </c>
      <c r="DW448" s="252" t="str">
        <f t="shared" si="135"/>
        <v/>
      </c>
      <c r="DX448" s="251" t="str">
        <f t="shared" si="136"/>
        <v/>
      </c>
      <c r="DY448" s="252" t="str">
        <f t="shared" si="137"/>
        <v/>
      </c>
      <c r="DZ448" s="251" t="str">
        <f t="shared" si="138"/>
        <v/>
      </c>
      <c r="EA448" s="252" t="str">
        <f t="shared" si="139"/>
        <v/>
      </c>
      <c r="EB448" s="251" t="str">
        <f t="shared" si="140"/>
        <v/>
      </c>
      <c r="EC448" s="252" t="str">
        <f t="shared" si="141"/>
        <v/>
      </c>
    </row>
    <row r="449" spans="37:133">
      <c r="AK449" s="3">
        <v>0.30833333333333302</v>
      </c>
      <c r="AM449" s="224">
        <v>0.30833333333333302</v>
      </c>
      <c r="AO449" s="72"/>
      <c r="AR449" s="3">
        <v>0.37083333333333202</v>
      </c>
      <c r="AT449" s="3">
        <v>0.329166666666668</v>
      </c>
      <c r="AU449" s="3">
        <v>0.30833333333333302</v>
      </c>
      <c r="AV449" s="72"/>
      <c r="AW449" s="72"/>
      <c r="BH449" s="2"/>
      <c r="BI449" s="250"/>
      <c r="BJ449" s="2"/>
      <c r="BK449" s="250"/>
      <c r="BL449" s="2"/>
      <c r="BM449" s="250"/>
      <c r="BN449" s="2"/>
      <c r="BO449" s="250"/>
      <c r="BP449" s="2"/>
      <c r="BQ449" s="250"/>
      <c r="BR449" s="2"/>
      <c r="BS449" s="250"/>
      <c r="BT449" s="2"/>
      <c r="BU449" s="250"/>
      <c r="BV449" s="2"/>
      <c r="BW449" s="250"/>
      <c r="BX449" s="2"/>
      <c r="BY449" s="250"/>
      <c r="BZ449" s="267"/>
      <c r="CA449" s="238"/>
      <c r="CB449" s="267" t="str">
        <f t="shared" si="124"/>
        <v/>
      </c>
      <c r="CC449" s="238" t="str">
        <f t="shared" si="125"/>
        <v/>
      </c>
      <c r="CD449" s="267"/>
      <c r="CE449" s="238"/>
      <c r="CF449" s="267"/>
      <c r="CG449" s="238"/>
      <c r="CH449" s="2"/>
      <c r="CI449" s="250"/>
      <c r="CJ449" s="267"/>
      <c r="CK449" s="238"/>
      <c r="CL449" s="2"/>
      <c r="CM449" s="250"/>
      <c r="CN449" s="251" t="str">
        <f t="shared" si="126"/>
        <v/>
      </c>
      <c r="CO449" s="252" t="str">
        <f t="shared" si="127"/>
        <v/>
      </c>
      <c r="CP449" s="2"/>
      <c r="CQ449" s="250"/>
      <c r="CR449" s="267"/>
      <c r="CS449" s="238"/>
      <c r="CT449" s="2"/>
      <c r="CU449" s="250"/>
      <c r="CV449" s="2"/>
      <c r="CW449" s="250"/>
      <c r="CX449" s="267"/>
      <c r="CY449" s="238"/>
      <c r="CZ449" s="267"/>
      <c r="DA449" s="238"/>
      <c r="DB449" s="2" t="str">
        <f t="shared" si="142"/>
        <v/>
      </c>
      <c r="DC449" s="250" t="str">
        <f t="shared" si="143"/>
        <v/>
      </c>
      <c r="DD449" s="267"/>
      <c r="DE449" s="238"/>
      <c r="DF449" s="2"/>
      <c r="DG449" s="250"/>
      <c r="DH449" s="2"/>
      <c r="DI449" s="250"/>
      <c r="DJ449" s="348"/>
      <c r="DK449" s="349"/>
      <c r="DL449" s="350"/>
      <c r="DM449" s="351"/>
      <c r="DN449" s="348"/>
      <c r="DO449" s="349"/>
      <c r="DP449" s="251" t="str">
        <f t="shared" si="128"/>
        <v/>
      </c>
      <c r="DQ449" s="252" t="str">
        <f t="shared" si="129"/>
        <v/>
      </c>
      <c r="DR449" s="251" t="str">
        <f t="shared" si="130"/>
        <v/>
      </c>
      <c r="DS449" s="252" t="str">
        <f t="shared" si="131"/>
        <v/>
      </c>
      <c r="DT449" s="251" t="str">
        <f t="shared" si="132"/>
        <v/>
      </c>
      <c r="DU449" s="252" t="str">
        <f t="shared" si="133"/>
        <v/>
      </c>
      <c r="DV449" s="251" t="str">
        <f t="shared" si="134"/>
        <v/>
      </c>
      <c r="DW449" s="252" t="str">
        <f t="shared" si="135"/>
        <v/>
      </c>
      <c r="DX449" s="251" t="str">
        <f t="shared" si="136"/>
        <v/>
      </c>
      <c r="DY449" s="252" t="str">
        <f t="shared" si="137"/>
        <v/>
      </c>
      <c r="DZ449" s="251" t="str">
        <f t="shared" si="138"/>
        <v/>
      </c>
      <c r="EA449" s="252" t="str">
        <f t="shared" si="139"/>
        <v/>
      </c>
      <c r="EB449" s="251" t="str">
        <f t="shared" si="140"/>
        <v/>
      </c>
      <c r="EC449" s="252" t="str">
        <f t="shared" si="141"/>
        <v/>
      </c>
    </row>
    <row r="450" spans="37:133">
      <c r="AK450" s="3">
        <v>0.30902777777777801</v>
      </c>
      <c r="AM450" s="224">
        <v>0.30902777777777801</v>
      </c>
      <c r="AO450" s="72"/>
      <c r="AR450" s="3">
        <v>0.37152777777777701</v>
      </c>
      <c r="AT450" s="3">
        <v>0.32986111111111199</v>
      </c>
      <c r="AU450" s="3">
        <v>0.30902777777777801</v>
      </c>
      <c r="AV450" s="72"/>
      <c r="AW450" s="72"/>
      <c r="BH450" s="2"/>
      <c r="BI450" s="250"/>
      <c r="BJ450" s="2"/>
      <c r="BK450" s="250"/>
      <c r="BL450" s="2"/>
      <c r="BM450" s="250"/>
      <c r="BN450" s="2"/>
      <c r="BO450" s="250"/>
      <c r="BP450" s="2"/>
      <c r="BQ450" s="250"/>
      <c r="BR450" s="2"/>
      <c r="BS450" s="250"/>
      <c r="BT450" s="2"/>
      <c r="BU450" s="250"/>
      <c r="BV450" s="2"/>
      <c r="BW450" s="250"/>
      <c r="BX450" s="2"/>
      <c r="BY450" s="250"/>
      <c r="BZ450" s="267"/>
      <c r="CA450" s="238"/>
      <c r="CB450" s="267" t="str">
        <f t="shared" si="124"/>
        <v/>
      </c>
      <c r="CC450" s="238" t="str">
        <f t="shared" si="125"/>
        <v/>
      </c>
      <c r="CD450" s="267"/>
      <c r="CE450" s="238"/>
      <c r="CF450" s="267"/>
      <c r="CG450" s="238"/>
      <c r="CH450" s="2"/>
      <c r="CI450" s="250"/>
      <c r="CJ450" s="267"/>
      <c r="CK450" s="238"/>
      <c r="CL450" s="2"/>
      <c r="CM450" s="250"/>
      <c r="CN450" s="251" t="str">
        <f t="shared" si="126"/>
        <v/>
      </c>
      <c r="CO450" s="252" t="str">
        <f t="shared" si="127"/>
        <v/>
      </c>
      <c r="CP450" s="2"/>
      <c r="CQ450" s="250"/>
      <c r="CR450" s="267"/>
      <c r="CS450" s="238"/>
      <c r="CT450" s="2"/>
      <c r="CU450" s="250"/>
      <c r="CV450" s="2"/>
      <c r="CW450" s="250"/>
      <c r="CX450" s="267"/>
      <c r="CY450" s="238"/>
      <c r="CZ450" s="267"/>
      <c r="DA450" s="238"/>
      <c r="DB450" s="2" t="str">
        <f t="shared" si="142"/>
        <v/>
      </c>
      <c r="DC450" s="250" t="str">
        <f t="shared" si="143"/>
        <v/>
      </c>
      <c r="DD450" s="267"/>
      <c r="DE450" s="238"/>
      <c r="DF450" s="2"/>
      <c r="DG450" s="250"/>
      <c r="DH450" s="2"/>
      <c r="DI450" s="250"/>
      <c r="DJ450" s="348"/>
      <c r="DK450" s="349"/>
      <c r="DL450" s="350"/>
      <c r="DM450" s="351"/>
      <c r="DN450" s="348"/>
      <c r="DO450" s="349"/>
      <c r="DP450" s="251" t="str">
        <f t="shared" si="128"/>
        <v/>
      </c>
      <c r="DQ450" s="252" t="str">
        <f t="shared" si="129"/>
        <v/>
      </c>
      <c r="DR450" s="251" t="str">
        <f t="shared" si="130"/>
        <v/>
      </c>
      <c r="DS450" s="252" t="str">
        <f t="shared" si="131"/>
        <v/>
      </c>
      <c r="DT450" s="251" t="str">
        <f t="shared" si="132"/>
        <v/>
      </c>
      <c r="DU450" s="252" t="str">
        <f t="shared" si="133"/>
        <v/>
      </c>
      <c r="DV450" s="251" t="str">
        <f t="shared" si="134"/>
        <v/>
      </c>
      <c r="DW450" s="252" t="str">
        <f t="shared" si="135"/>
        <v/>
      </c>
      <c r="DX450" s="251" t="str">
        <f t="shared" si="136"/>
        <v/>
      </c>
      <c r="DY450" s="252" t="str">
        <f t="shared" si="137"/>
        <v/>
      </c>
      <c r="DZ450" s="251" t="str">
        <f t="shared" si="138"/>
        <v/>
      </c>
      <c r="EA450" s="252" t="str">
        <f t="shared" si="139"/>
        <v/>
      </c>
      <c r="EB450" s="251" t="str">
        <f t="shared" si="140"/>
        <v/>
      </c>
      <c r="EC450" s="252" t="str">
        <f t="shared" si="141"/>
        <v/>
      </c>
    </row>
    <row r="451" spans="37:133">
      <c r="AK451" s="3">
        <v>0.30972222222222201</v>
      </c>
      <c r="AM451" s="224">
        <v>0.30972222222222201</v>
      </c>
      <c r="AO451" s="72"/>
      <c r="AR451" s="3">
        <v>0.37222222222222101</v>
      </c>
      <c r="AT451" s="3">
        <v>0.33055555555555599</v>
      </c>
      <c r="AU451" s="3">
        <v>0.30972222222222201</v>
      </c>
      <c r="AV451" s="72"/>
      <c r="AW451" s="72"/>
      <c r="BH451" s="2"/>
      <c r="BI451" s="250"/>
      <c r="BJ451" s="2"/>
      <c r="BK451" s="250"/>
      <c r="BL451" s="2"/>
      <c r="BM451" s="250"/>
      <c r="BN451" s="2"/>
      <c r="BO451" s="250"/>
      <c r="BP451" s="2"/>
      <c r="BQ451" s="250"/>
      <c r="BR451" s="2"/>
      <c r="BS451" s="250"/>
      <c r="BT451" s="2"/>
      <c r="BU451" s="250"/>
      <c r="BV451" s="2"/>
      <c r="BW451" s="250"/>
      <c r="BX451" s="2"/>
      <c r="BY451" s="250"/>
      <c r="BZ451" s="267"/>
      <c r="CA451" s="238"/>
      <c r="CB451" s="267" t="str">
        <f t="shared" si="124"/>
        <v/>
      </c>
      <c r="CC451" s="238" t="str">
        <f t="shared" si="125"/>
        <v/>
      </c>
      <c r="CD451" s="267"/>
      <c r="CE451" s="238"/>
      <c r="CF451" s="267"/>
      <c r="CG451" s="238"/>
      <c r="CH451" s="2"/>
      <c r="CI451" s="250"/>
      <c r="CJ451" s="267"/>
      <c r="CK451" s="238"/>
      <c r="CL451" s="2"/>
      <c r="CM451" s="250"/>
      <c r="CN451" s="251" t="str">
        <f t="shared" si="126"/>
        <v/>
      </c>
      <c r="CO451" s="252" t="str">
        <f t="shared" si="127"/>
        <v/>
      </c>
      <c r="CP451" s="2"/>
      <c r="CQ451" s="250"/>
      <c r="CR451" s="267"/>
      <c r="CS451" s="238"/>
      <c r="CT451" s="2"/>
      <c r="CU451" s="250"/>
      <c r="CV451" s="2"/>
      <c r="CW451" s="250"/>
      <c r="CX451" s="267"/>
      <c r="CY451" s="238"/>
      <c r="CZ451" s="267"/>
      <c r="DA451" s="238"/>
      <c r="DB451" s="2" t="str">
        <f t="shared" si="142"/>
        <v/>
      </c>
      <c r="DC451" s="250" t="str">
        <f t="shared" si="143"/>
        <v/>
      </c>
      <c r="DD451" s="267"/>
      <c r="DE451" s="238"/>
      <c r="DF451" s="2"/>
      <c r="DG451" s="250"/>
      <c r="DH451" s="2"/>
      <c r="DI451" s="250"/>
      <c r="DJ451" s="348"/>
      <c r="DK451" s="349"/>
      <c r="DL451" s="350"/>
      <c r="DM451" s="351"/>
      <c r="DN451" s="348"/>
      <c r="DO451" s="349"/>
      <c r="DP451" s="251" t="str">
        <f t="shared" si="128"/>
        <v/>
      </c>
      <c r="DQ451" s="252" t="str">
        <f t="shared" si="129"/>
        <v/>
      </c>
      <c r="DR451" s="251" t="str">
        <f t="shared" si="130"/>
        <v/>
      </c>
      <c r="DS451" s="252" t="str">
        <f t="shared" si="131"/>
        <v/>
      </c>
      <c r="DT451" s="251" t="str">
        <f t="shared" si="132"/>
        <v/>
      </c>
      <c r="DU451" s="252" t="str">
        <f t="shared" si="133"/>
        <v/>
      </c>
      <c r="DV451" s="251" t="str">
        <f t="shared" si="134"/>
        <v/>
      </c>
      <c r="DW451" s="252" t="str">
        <f t="shared" si="135"/>
        <v/>
      </c>
      <c r="DX451" s="251" t="str">
        <f t="shared" si="136"/>
        <v/>
      </c>
      <c r="DY451" s="252" t="str">
        <f t="shared" si="137"/>
        <v/>
      </c>
      <c r="DZ451" s="251" t="str">
        <f t="shared" si="138"/>
        <v/>
      </c>
      <c r="EA451" s="252" t="str">
        <f t="shared" si="139"/>
        <v/>
      </c>
      <c r="EB451" s="251" t="str">
        <f t="shared" si="140"/>
        <v/>
      </c>
      <c r="EC451" s="252" t="str">
        <f t="shared" si="141"/>
        <v/>
      </c>
    </row>
    <row r="452" spans="37:133">
      <c r="AK452" s="3">
        <v>0.31041666666666701</v>
      </c>
      <c r="AM452" s="224">
        <v>0.31041666666666701</v>
      </c>
      <c r="AO452" s="72"/>
      <c r="AR452" s="3">
        <v>0.37291666666666601</v>
      </c>
      <c r="AT452" s="3">
        <v>0.33124999999999999</v>
      </c>
      <c r="AU452" s="3">
        <v>0.31041666666666701</v>
      </c>
      <c r="AV452" s="72"/>
      <c r="AW452" s="72"/>
      <c r="BH452" s="2"/>
      <c r="BI452" s="250"/>
      <c r="BJ452" s="2"/>
      <c r="BK452" s="250"/>
      <c r="BL452" s="2"/>
      <c r="BM452" s="250"/>
      <c r="BN452" s="2"/>
      <c r="BO452" s="250"/>
      <c r="BP452" s="2"/>
      <c r="BQ452" s="250"/>
      <c r="BR452" s="2"/>
      <c r="BS452" s="250"/>
      <c r="BT452" s="2"/>
      <c r="BU452" s="250"/>
      <c r="BV452" s="2"/>
      <c r="BW452" s="250"/>
      <c r="BX452" s="2"/>
      <c r="BY452" s="250"/>
      <c r="BZ452" s="267"/>
      <c r="CA452" s="238"/>
      <c r="CB452" s="267" t="str">
        <f t="shared" si="124"/>
        <v/>
      </c>
      <c r="CC452" s="238" t="str">
        <f t="shared" si="125"/>
        <v/>
      </c>
      <c r="CD452" s="267"/>
      <c r="CE452" s="238"/>
      <c r="CF452" s="267"/>
      <c r="CG452" s="238"/>
      <c r="CH452" s="2"/>
      <c r="CI452" s="250"/>
      <c r="CJ452" s="267"/>
      <c r="CK452" s="238"/>
      <c r="CL452" s="2"/>
      <c r="CM452" s="250"/>
      <c r="CN452" s="251" t="str">
        <f t="shared" si="126"/>
        <v/>
      </c>
      <c r="CO452" s="252" t="str">
        <f t="shared" si="127"/>
        <v/>
      </c>
      <c r="CP452" s="2"/>
      <c r="CQ452" s="250"/>
      <c r="CR452" s="267"/>
      <c r="CS452" s="238"/>
      <c r="CT452" s="2"/>
      <c r="CU452" s="250"/>
      <c r="CV452" s="2"/>
      <c r="CW452" s="250"/>
      <c r="CX452" s="267"/>
      <c r="CY452" s="238"/>
      <c r="CZ452" s="267"/>
      <c r="DA452" s="238"/>
      <c r="DB452" s="2" t="str">
        <f t="shared" si="142"/>
        <v/>
      </c>
      <c r="DC452" s="250" t="str">
        <f t="shared" si="143"/>
        <v/>
      </c>
      <c r="DD452" s="267"/>
      <c r="DE452" s="238"/>
      <c r="DF452" s="2"/>
      <c r="DG452" s="250"/>
      <c r="DH452" s="2"/>
      <c r="DI452" s="250"/>
      <c r="DJ452" s="348"/>
      <c r="DK452" s="349"/>
      <c r="DL452" s="350"/>
      <c r="DM452" s="351"/>
      <c r="DN452" s="348"/>
      <c r="DO452" s="349"/>
      <c r="DP452" s="251" t="str">
        <f t="shared" si="128"/>
        <v/>
      </c>
      <c r="DQ452" s="252" t="str">
        <f t="shared" si="129"/>
        <v/>
      </c>
      <c r="DR452" s="251" t="str">
        <f t="shared" si="130"/>
        <v/>
      </c>
      <c r="DS452" s="252" t="str">
        <f t="shared" si="131"/>
        <v/>
      </c>
      <c r="DT452" s="251" t="str">
        <f t="shared" si="132"/>
        <v/>
      </c>
      <c r="DU452" s="252" t="str">
        <f t="shared" si="133"/>
        <v/>
      </c>
      <c r="DV452" s="251" t="str">
        <f t="shared" si="134"/>
        <v/>
      </c>
      <c r="DW452" s="252" t="str">
        <f t="shared" si="135"/>
        <v/>
      </c>
      <c r="DX452" s="251" t="str">
        <f t="shared" si="136"/>
        <v/>
      </c>
      <c r="DY452" s="252" t="str">
        <f t="shared" si="137"/>
        <v/>
      </c>
      <c r="DZ452" s="251" t="str">
        <f t="shared" si="138"/>
        <v/>
      </c>
      <c r="EA452" s="252" t="str">
        <f t="shared" si="139"/>
        <v/>
      </c>
      <c r="EB452" s="251" t="str">
        <f t="shared" si="140"/>
        <v/>
      </c>
      <c r="EC452" s="252" t="str">
        <f t="shared" si="141"/>
        <v/>
      </c>
    </row>
    <row r="453" spans="37:133">
      <c r="AK453" s="3">
        <v>0.31111111111111101</v>
      </c>
      <c r="AM453" s="224">
        <v>0.31111111111111101</v>
      </c>
      <c r="AO453" s="72"/>
      <c r="AR453" s="3">
        <v>0.37361111111111001</v>
      </c>
      <c r="AT453" s="3">
        <v>0.33194444444444399</v>
      </c>
      <c r="AU453" s="3">
        <v>0.31111111111111101</v>
      </c>
      <c r="AV453" s="72"/>
      <c r="AW453" s="72"/>
      <c r="BH453" s="2"/>
      <c r="BI453" s="250"/>
      <c r="BJ453" s="2"/>
      <c r="BK453" s="250"/>
      <c r="BL453" s="2"/>
      <c r="BM453" s="250"/>
      <c r="BN453" s="2"/>
      <c r="BO453" s="250"/>
      <c r="BP453" s="2"/>
      <c r="BQ453" s="250"/>
      <c r="BR453" s="2"/>
      <c r="BS453" s="250"/>
      <c r="BT453" s="2"/>
      <c r="BU453" s="250"/>
      <c r="BV453" s="2"/>
      <c r="BW453" s="250"/>
      <c r="BX453" s="2"/>
      <c r="BY453" s="250"/>
      <c r="BZ453" s="267"/>
      <c r="CA453" s="238"/>
      <c r="CB453" s="267" t="str">
        <f t="shared" si="124"/>
        <v/>
      </c>
      <c r="CC453" s="238" t="str">
        <f t="shared" si="125"/>
        <v/>
      </c>
      <c r="CD453" s="267"/>
      <c r="CE453" s="238"/>
      <c r="CF453" s="267"/>
      <c r="CG453" s="238"/>
      <c r="CH453" s="2"/>
      <c r="CI453" s="250"/>
      <c r="CJ453" s="267"/>
      <c r="CK453" s="238"/>
      <c r="CL453" s="2"/>
      <c r="CM453" s="250"/>
      <c r="CN453" s="251" t="str">
        <f t="shared" si="126"/>
        <v/>
      </c>
      <c r="CO453" s="252" t="str">
        <f t="shared" si="127"/>
        <v/>
      </c>
      <c r="CP453" s="2"/>
      <c r="CQ453" s="250"/>
      <c r="CR453" s="267"/>
      <c r="CS453" s="238"/>
      <c r="CT453" s="2"/>
      <c r="CU453" s="250"/>
      <c r="CV453" s="2"/>
      <c r="CW453" s="250"/>
      <c r="CX453" s="267"/>
      <c r="CY453" s="238"/>
      <c r="CZ453" s="267"/>
      <c r="DA453" s="238"/>
      <c r="DB453" s="2" t="str">
        <f t="shared" si="142"/>
        <v/>
      </c>
      <c r="DC453" s="250" t="str">
        <f t="shared" si="143"/>
        <v/>
      </c>
      <c r="DD453" s="267"/>
      <c r="DE453" s="238"/>
      <c r="DF453" s="2"/>
      <c r="DG453" s="250"/>
      <c r="DH453" s="2"/>
      <c r="DI453" s="250"/>
      <c r="DJ453" s="348"/>
      <c r="DK453" s="349"/>
      <c r="DL453" s="350"/>
      <c r="DM453" s="351"/>
      <c r="DN453" s="348"/>
      <c r="DO453" s="349"/>
      <c r="DP453" s="251" t="str">
        <f t="shared" si="128"/>
        <v/>
      </c>
      <c r="DQ453" s="252" t="str">
        <f t="shared" si="129"/>
        <v/>
      </c>
      <c r="DR453" s="251" t="str">
        <f t="shared" si="130"/>
        <v/>
      </c>
      <c r="DS453" s="252" t="str">
        <f t="shared" si="131"/>
        <v/>
      </c>
      <c r="DT453" s="251" t="str">
        <f t="shared" si="132"/>
        <v/>
      </c>
      <c r="DU453" s="252" t="str">
        <f t="shared" si="133"/>
        <v/>
      </c>
      <c r="DV453" s="251" t="str">
        <f t="shared" si="134"/>
        <v/>
      </c>
      <c r="DW453" s="252" t="str">
        <f t="shared" si="135"/>
        <v/>
      </c>
      <c r="DX453" s="251" t="str">
        <f t="shared" si="136"/>
        <v/>
      </c>
      <c r="DY453" s="252" t="str">
        <f t="shared" si="137"/>
        <v/>
      </c>
      <c r="DZ453" s="251" t="str">
        <f t="shared" si="138"/>
        <v/>
      </c>
      <c r="EA453" s="252" t="str">
        <f t="shared" si="139"/>
        <v/>
      </c>
      <c r="EB453" s="251" t="str">
        <f t="shared" si="140"/>
        <v/>
      </c>
      <c r="EC453" s="252" t="str">
        <f t="shared" si="141"/>
        <v/>
      </c>
    </row>
    <row r="454" spans="37:133">
      <c r="AK454" s="3">
        <v>0.311805555555556</v>
      </c>
      <c r="AM454" s="224">
        <v>0.311805555555556</v>
      </c>
      <c r="AO454" s="72"/>
      <c r="AR454" s="3">
        <v>0.374305555555554</v>
      </c>
      <c r="AT454" s="3">
        <v>0.33263888888888798</v>
      </c>
      <c r="AU454" s="3">
        <v>0.311805555555556</v>
      </c>
      <c r="AV454" s="72"/>
      <c r="AW454" s="72"/>
      <c r="BH454" s="2"/>
      <c r="BI454" s="250"/>
      <c r="BJ454" s="2"/>
      <c r="BK454" s="250"/>
      <c r="BL454" s="2"/>
      <c r="BM454" s="250"/>
      <c r="BN454" s="2"/>
      <c r="BO454" s="250"/>
      <c r="BP454" s="2"/>
      <c r="BQ454" s="250"/>
      <c r="BR454" s="2"/>
      <c r="BS454" s="250"/>
      <c r="BT454" s="2"/>
      <c r="BU454" s="250"/>
      <c r="BV454" s="2"/>
      <c r="BW454" s="250"/>
      <c r="BX454" s="2"/>
      <c r="BY454" s="250"/>
      <c r="BZ454" s="267"/>
      <c r="CA454" s="238"/>
      <c r="CB454" s="267" t="str">
        <f t="shared" ref="CB454:CB508" si="144">IF(ISBLANK(BZ454),"",BZ454)</f>
        <v/>
      </c>
      <c r="CC454" s="238" t="str">
        <f t="shared" ref="CC454:CC508" si="145">IF(ISBLANK(CA454),"",CA454)</f>
        <v/>
      </c>
      <c r="CD454" s="267"/>
      <c r="CE454" s="238"/>
      <c r="CF454" s="267"/>
      <c r="CG454" s="238"/>
      <c r="CH454" s="2"/>
      <c r="CI454" s="250"/>
      <c r="CJ454" s="267"/>
      <c r="CK454" s="238"/>
      <c r="CL454" s="2"/>
      <c r="CM454" s="250"/>
      <c r="CN454" s="251" t="str">
        <f t="shared" ref="CN454:CN508" si="146">IF(ISBLANK(CL454),"",CL454)</f>
        <v/>
      </c>
      <c r="CO454" s="252" t="str">
        <f t="shared" ref="CO454:CO508" si="147">IF(ISBLANK(CM454),"",CM454)</f>
        <v/>
      </c>
      <c r="CP454" s="2"/>
      <c r="CQ454" s="250"/>
      <c r="CR454" s="267"/>
      <c r="CS454" s="238"/>
      <c r="CT454" s="2"/>
      <c r="CU454" s="250"/>
      <c r="CV454" s="2"/>
      <c r="CW454" s="250"/>
      <c r="CX454" s="267"/>
      <c r="CY454" s="238"/>
      <c r="CZ454" s="267"/>
      <c r="DA454" s="238"/>
      <c r="DB454" s="2" t="str">
        <f t="shared" si="142"/>
        <v/>
      </c>
      <c r="DC454" s="250" t="str">
        <f t="shared" si="143"/>
        <v/>
      </c>
      <c r="DD454" s="267"/>
      <c r="DE454" s="238"/>
      <c r="DF454" s="2"/>
      <c r="DG454" s="250"/>
      <c r="DH454" s="2"/>
      <c r="DI454" s="250"/>
      <c r="DJ454" s="348"/>
      <c r="DK454" s="349"/>
      <c r="DL454" s="350"/>
      <c r="DM454" s="351"/>
      <c r="DN454" s="348"/>
      <c r="DO454" s="349"/>
      <c r="DP454" s="251" t="str">
        <f t="shared" ref="DP454:DP508" si="148">IF(ISBLANK(DN454),"",DN454)</f>
        <v/>
      </c>
      <c r="DQ454" s="252" t="str">
        <f t="shared" ref="DQ454:DQ508" si="149">IF(ISBLANK(DO454),"",DO454)</f>
        <v/>
      </c>
      <c r="DR454" s="251" t="str">
        <f t="shared" ref="DR454:DR508" si="150">IF(ISBLANK(DP454),"",DP454)</f>
        <v/>
      </c>
      <c r="DS454" s="252" t="str">
        <f t="shared" ref="DS454:DS508" si="151">IF(ISBLANK(DQ454),"",DQ454)</f>
        <v/>
      </c>
      <c r="DT454" s="251" t="str">
        <f t="shared" ref="DT454:DT508" si="152">IF(ISBLANK(DR454),"",DR454)</f>
        <v/>
      </c>
      <c r="DU454" s="252" t="str">
        <f t="shared" ref="DU454:DU508" si="153">IF(ISBLANK(DS454),"",DS454)</f>
        <v/>
      </c>
      <c r="DV454" s="251" t="str">
        <f t="shared" ref="DV454:DV508" si="154">IF(ISBLANK(DT454),"",DT454)</f>
        <v/>
      </c>
      <c r="DW454" s="252" t="str">
        <f t="shared" ref="DW454:DW508" si="155">IF(ISBLANK(DU454),"",DU454)</f>
        <v/>
      </c>
      <c r="DX454" s="251" t="str">
        <f t="shared" ref="DX454:DX508" si="156">IF(ISBLANK(DV454),"",DV454)</f>
        <v/>
      </c>
      <c r="DY454" s="252" t="str">
        <f t="shared" ref="DY454:DY508" si="157">IF(ISBLANK(DW454),"",DW454)</f>
        <v/>
      </c>
      <c r="DZ454" s="251" t="str">
        <f t="shared" ref="DZ454:DZ508" si="158">IF(ISBLANK(DX454),"",DX454)</f>
        <v/>
      </c>
      <c r="EA454" s="252" t="str">
        <f t="shared" ref="EA454:EA508" si="159">IF(ISBLANK(DY454),"",DY454)</f>
        <v/>
      </c>
      <c r="EB454" s="251" t="str">
        <f t="shared" ref="EB454:EB508" si="160">IF(ISBLANK(DZ454),"",DZ454)</f>
        <v/>
      </c>
      <c r="EC454" s="252" t="str">
        <f t="shared" ref="EC454:EC508" si="161">IF(ISBLANK(EA454),"",EA454)</f>
        <v/>
      </c>
    </row>
    <row r="455" spans="37:133">
      <c r="AK455" s="3">
        <v>0.3125</v>
      </c>
      <c r="AM455" s="224">
        <v>0.3125</v>
      </c>
      <c r="AO455" s="72"/>
      <c r="AR455" s="3">
        <v>0.374999999999999</v>
      </c>
      <c r="AT455" s="3">
        <v>0.33333333333333198</v>
      </c>
      <c r="AU455" s="3">
        <v>0.3125</v>
      </c>
      <c r="AV455" s="72"/>
      <c r="AW455" s="72"/>
      <c r="BH455" s="2"/>
      <c r="BI455" s="250"/>
      <c r="BJ455" s="2"/>
      <c r="BK455" s="250"/>
      <c r="BL455" s="2"/>
      <c r="BM455" s="250"/>
      <c r="BN455" s="2"/>
      <c r="BO455" s="250"/>
      <c r="BP455" s="2"/>
      <c r="BQ455" s="250"/>
      <c r="BR455" s="2"/>
      <c r="BS455" s="250"/>
      <c r="BT455" s="2"/>
      <c r="BU455" s="250"/>
      <c r="BV455" s="2"/>
      <c r="BW455" s="250"/>
      <c r="BX455" s="2"/>
      <c r="BY455" s="250"/>
      <c r="BZ455" s="267"/>
      <c r="CA455" s="238"/>
      <c r="CB455" s="267" t="str">
        <f t="shared" si="144"/>
        <v/>
      </c>
      <c r="CC455" s="238" t="str">
        <f t="shared" si="145"/>
        <v/>
      </c>
      <c r="CD455" s="267"/>
      <c r="CE455" s="238"/>
      <c r="CF455" s="267"/>
      <c r="CG455" s="238"/>
      <c r="CH455" s="2"/>
      <c r="CI455" s="250"/>
      <c r="CJ455" s="267"/>
      <c r="CK455" s="238"/>
      <c r="CL455" s="2"/>
      <c r="CM455" s="250"/>
      <c r="CN455" s="251" t="str">
        <f t="shared" si="146"/>
        <v/>
      </c>
      <c r="CO455" s="252" t="str">
        <f t="shared" si="147"/>
        <v/>
      </c>
      <c r="CP455" s="2"/>
      <c r="CQ455" s="250"/>
      <c r="CR455" s="267"/>
      <c r="CS455" s="238"/>
      <c r="CT455" s="2"/>
      <c r="CU455" s="250"/>
      <c r="CV455" s="2"/>
      <c r="CW455" s="250"/>
      <c r="CX455" s="267"/>
      <c r="CY455" s="238"/>
      <c r="CZ455" s="267"/>
      <c r="DA455" s="238"/>
      <c r="DB455" s="2" t="str">
        <f t="shared" si="142"/>
        <v/>
      </c>
      <c r="DC455" s="250" t="str">
        <f t="shared" si="143"/>
        <v/>
      </c>
      <c r="DD455" s="267"/>
      <c r="DE455" s="238"/>
      <c r="DF455" s="2"/>
      <c r="DG455" s="250"/>
      <c r="DH455" s="2"/>
      <c r="DI455" s="250"/>
      <c r="DJ455" s="348"/>
      <c r="DK455" s="349"/>
      <c r="DL455" s="350"/>
      <c r="DM455" s="351"/>
      <c r="DN455" s="348"/>
      <c r="DO455" s="349"/>
      <c r="DP455" s="251" t="str">
        <f t="shared" si="148"/>
        <v/>
      </c>
      <c r="DQ455" s="252" t="str">
        <f t="shared" si="149"/>
        <v/>
      </c>
      <c r="DR455" s="251" t="str">
        <f t="shared" si="150"/>
        <v/>
      </c>
      <c r="DS455" s="252" t="str">
        <f t="shared" si="151"/>
        <v/>
      </c>
      <c r="DT455" s="251" t="str">
        <f t="shared" si="152"/>
        <v/>
      </c>
      <c r="DU455" s="252" t="str">
        <f t="shared" si="153"/>
        <v/>
      </c>
      <c r="DV455" s="251" t="str">
        <f t="shared" si="154"/>
        <v/>
      </c>
      <c r="DW455" s="252" t="str">
        <f t="shared" si="155"/>
        <v/>
      </c>
      <c r="DX455" s="251" t="str">
        <f t="shared" si="156"/>
        <v/>
      </c>
      <c r="DY455" s="252" t="str">
        <f t="shared" si="157"/>
        <v/>
      </c>
      <c r="DZ455" s="251" t="str">
        <f t="shared" si="158"/>
        <v/>
      </c>
      <c r="EA455" s="252" t="str">
        <f t="shared" si="159"/>
        <v/>
      </c>
      <c r="EB455" s="251" t="str">
        <f t="shared" si="160"/>
        <v/>
      </c>
      <c r="EC455" s="252" t="str">
        <f t="shared" si="161"/>
        <v/>
      </c>
    </row>
    <row r="456" spans="37:133">
      <c r="AK456" s="3">
        <v>0.313194444444444</v>
      </c>
      <c r="AM456" s="224">
        <v>0.313194444444444</v>
      </c>
      <c r="AO456" s="72"/>
      <c r="AR456" s="3">
        <v>0.375694444444443</v>
      </c>
      <c r="AT456" s="3">
        <v>0.33402777777777598</v>
      </c>
      <c r="AU456" s="3">
        <v>0.313194444444444</v>
      </c>
      <c r="AV456" s="72"/>
      <c r="AW456" s="72"/>
      <c r="BH456" s="2"/>
      <c r="BI456" s="250"/>
      <c r="BJ456" s="2"/>
      <c r="BK456" s="250"/>
      <c r="BL456" s="2"/>
      <c r="BM456" s="250"/>
      <c r="BN456" s="2"/>
      <c r="BO456" s="250"/>
      <c r="BP456" s="2"/>
      <c r="BQ456" s="250"/>
      <c r="BR456" s="2"/>
      <c r="BS456" s="250"/>
      <c r="BT456" s="2"/>
      <c r="BU456" s="250"/>
      <c r="BV456" s="2"/>
      <c r="BW456" s="250"/>
      <c r="BX456" s="2"/>
      <c r="BY456" s="250"/>
      <c r="BZ456" s="267"/>
      <c r="CA456" s="238"/>
      <c r="CB456" s="267" t="str">
        <f t="shared" si="144"/>
        <v/>
      </c>
      <c r="CC456" s="238" t="str">
        <f t="shared" si="145"/>
        <v/>
      </c>
      <c r="CD456" s="267"/>
      <c r="CE456" s="238"/>
      <c r="CF456" s="267"/>
      <c r="CG456" s="238"/>
      <c r="CH456" s="2"/>
      <c r="CI456" s="250"/>
      <c r="CJ456" s="267"/>
      <c r="CK456" s="238"/>
      <c r="CL456" s="2"/>
      <c r="CM456" s="250"/>
      <c r="CN456" s="251" t="str">
        <f t="shared" si="146"/>
        <v/>
      </c>
      <c r="CO456" s="252" t="str">
        <f t="shared" si="147"/>
        <v/>
      </c>
      <c r="CP456" s="2"/>
      <c r="CQ456" s="250"/>
      <c r="CR456" s="267"/>
      <c r="CS456" s="238"/>
      <c r="CT456" s="2"/>
      <c r="CU456" s="250"/>
      <c r="CV456" s="2"/>
      <c r="CW456" s="250"/>
      <c r="CX456" s="267"/>
      <c r="CY456" s="238"/>
      <c r="CZ456" s="267"/>
      <c r="DA456" s="238"/>
      <c r="DB456" s="2" t="str">
        <f t="shared" si="142"/>
        <v/>
      </c>
      <c r="DC456" s="250" t="str">
        <f t="shared" si="143"/>
        <v/>
      </c>
      <c r="DD456" s="267"/>
      <c r="DE456" s="238"/>
      <c r="DF456" s="2"/>
      <c r="DG456" s="250"/>
      <c r="DH456" s="2"/>
      <c r="DI456" s="250"/>
      <c r="DJ456" s="348"/>
      <c r="DK456" s="349"/>
      <c r="DL456" s="350"/>
      <c r="DM456" s="351"/>
      <c r="DN456" s="348"/>
      <c r="DO456" s="349"/>
      <c r="DP456" s="251" t="str">
        <f t="shared" si="148"/>
        <v/>
      </c>
      <c r="DQ456" s="252" t="str">
        <f t="shared" si="149"/>
        <v/>
      </c>
      <c r="DR456" s="251" t="str">
        <f t="shared" si="150"/>
        <v/>
      </c>
      <c r="DS456" s="252" t="str">
        <f t="shared" si="151"/>
        <v/>
      </c>
      <c r="DT456" s="251" t="str">
        <f t="shared" si="152"/>
        <v/>
      </c>
      <c r="DU456" s="252" t="str">
        <f t="shared" si="153"/>
        <v/>
      </c>
      <c r="DV456" s="251" t="str">
        <f t="shared" si="154"/>
        <v/>
      </c>
      <c r="DW456" s="252" t="str">
        <f t="shared" si="155"/>
        <v/>
      </c>
      <c r="DX456" s="251" t="str">
        <f t="shared" si="156"/>
        <v/>
      </c>
      <c r="DY456" s="252" t="str">
        <f t="shared" si="157"/>
        <v/>
      </c>
      <c r="DZ456" s="251" t="str">
        <f t="shared" si="158"/>
        <v/>
      </c>
      <c r="EA456" s="252" t="str">
        <f t="shared" si="159"/>
        <v/>
      </c>
      <c r="EB456" s="251" t="str">
        <f t="shared" si="160"/>
        <v/>
      </c>
      <c r="EC456" s="252" t="str">
        <f t="shared" si="161"/>
        <v/>
      </c>
    </row>
    <row r="457" spans="37:133">
      <c r="AK457" s="3">
        <v>0.31388888888888899</v>
      </c>
      <c r="AM457" s="224">
        <v>0.31388888888888899</v>
      </c>
      <c r="AO457" s="72"/>
      <c r="AR457" s="3">
        <v>0.376388888888888</v>
      </c>
      <c r="AT457" s="3">
        <v>0.33472222222221998</v>
      </c>
      <c r="AU457" s="3">
        <v>0.31388888888888899</v>
      </c>
      <c r="AV457" s="72"/>
      <c r="AW457" s="72"/>
      <c r="BH457" s="2"/>
      <c r="BI457" s="250"/>
      <c r="BJ457" s="2"/>
      <c r="BK457" s="250"/>
      <c r="BL457" s="2"/>
      <c r="BM457" s="250"/>
      <c r="BN457" s="2"/>
      <c r="BO457" s="250"/>
      <c r="BP457" s="2"/>
      <c r="BQ457" s="250"/>
      <c r="BR457" s="2"/>
      <c r="BS457" s="250"/>
      <c r="BT457" s="2"/>
      <c r="BU457" s="250"/>
      <c r="BV457" s="2"/>
      <c r="BW457" s="250"/>
      <c r="BX457" s="2"/>
      <c r="BY457" s="250"/>
      <c r="BZ457" s="267"/>
      <c r="CA457" s="238"/>
      <c r="CB457" s="267" t="str">
        <f t="shared" si="144"/>
        <v/>
      </c>
      <c r="CC457" s="238" t="str">
        <f t="shared" si="145"/>
        <v/>
      </c>
      <c r="CD457" s="267"/>
      <c r="CE457" s="238"/>
      <c r="CF457" s="267"/>
      <c r="CG457" s="238"/>
      <c r="CH457" s="2"/>
      <c r="CI457" s="250"/>
      <c r="CJ457" s="267"/>
      <c r="CK457" s="238"/>
      <c r="CL457" s="2"/>
      <c r="CM457" s="250"/>
      <c r="CN457" s="251" t="str">
        <f t="shared" si="146"/>
        <v/>
      </c>
      <c r="CO457" s="252" t="str">
        <f t="shared" si="147"/>
        <v/>
      </c>
      <c r="CP457" s="2"/>
      <c r="CQ457" s="250"/>
      <c r="CR457" s="267"/>
      <c r="CS457" s="238"/>
      <c r="CT457" s="2"/>
      <c r="CU457" s="250"/>
      <c r="CV457" s="2"/>
      <c r="CW457" s="250"/>
      <c r="CX457" s="267"/>
      <c r="CY457" s="238"/>
      <c r="CZ457" s="267"/>
      <c r="DA457" s="238"/>
      <c r="DB457" s="2" t="str">
        <f t="shared" si="142"/>
        <v/>
      </c>
      <c r="DC457" s="250" t="str">
        <f t="shared" si="143"/>
        <v/>
      </c>
      <c r="DD457" s="267"/>
      <c r="DE457" s="238"/>
      <c r="DF457" s="2"/>
      <c r="DG457" s="250"/>
      <c r="DH457" s="2"/>
      <c r="DI457" s="250"/>
      <c r="DJ457" s="348"/>
      <c r="DK457" s="349"/>
      <c r="DL457" s="350"/>
      <c r="DM457" s="351"/>
      <c r="DN457" s="348"/>
      <c r="DO457" s="349"/>
      <c r="DP457" s="251" t="str">
        <f t="shared" si="148"/>
        <v/>
      </c>
      <c r="DQ457" s="252" t="str">
        <f t="shared" si="149"/>
        <v/>
      </c>
      <c r="DR457" s="251" t="str">
        <f t="shared" si="150"/>
        <v/>
      </c>
      <c r="DS457" s="252" t="str">
        <f t="shared" si="151"/>
        <v/>
      </c>
      <c r="DT457" s="251" t="str">
        <f t="shared" si="152"/>
        <v/>
      </c>
      <c r="DU457" s="252" t="str">
        <f t="shared" si="153"/>
        <v/>
      </c>
      <c r="DV457" s="251" t="str">
        <f t="shared" si="154"/>
        <v/>
      </c>
      <c r="DW457" s="252" t="str">
        <f t="shared" si="155"/>
        <v/>
      </c>
      <c r="DX457" s="251" t="str">
        <f t="shared" si="156"/>
        <v/>
      </c>
      <c r="DY457" s="252" t="str">
        <f t="shared" si="157"/>
        <v/>
      </c>
      <c r="DZ457" s="251" t="str">
        <f t="shared" si="158"/>
        <v/>
      </c>
      <c r="EA457" s="252" t="str">
        <f t="shared" si="159"/>
        <v/>
      </c>
      <c r="EB457" s="251" t="str">
        <f t="shared" si="160"/>
        <v/>
      </c>
      <c r="EC457" s="252" t="str">
        <f t="shared" si="161"/>
        <v/>
      </c>
    </row>
    <row r="458" spans="37:133">
      <c r="AK458" s="3">
        <v>0.31458333333333299</v>
      </c>
      <c r="AM458" s="224">
        <v>0.31458333333333299</v>
      </c>
      <c r="AO458" s="72"/>
      <c r="AR458" s="3">
        <v>0.37708333333333199</v>
      </c>
      <c r="AT458" s="3">
        <v>0.33541666666666398</v>
      </c>
      <c r="AU458" s="3">
        <v>0.31458333333333299</v>
      </c>
      <c r="AV458" s="72"/>
      <c r="AW458" s="72"/>
      <c r="BH458" s="2"/>
      <c r="BI458" s="250"/>
      <c r="BJ458" s="2"/>
      <c r="BK458" s="250"/>
      <c r="BL458" s="2"/>
      <c r="BM458" s="250"/>
      <c r="BN458" s="2"/>
      <c r="BO458" s="250"/>
      <c r="BP458" s="2"/>
      <c r="BQ458" s="250"/>
      <c r="BR458" s="2"/>
      <c r="BS458" s="250"/>
      <c r="BT458" s="2"/>
      <c r="BU458" s="250"/>
      <c r="BV458" s="2"/>
      <c r="BW458" s="250"/>
      <c r="BX458" s="2"/>
      <c r="BY458" s="250"/>
      <c r="BZ458" s="267"/>
      <c r="CA458" s="238"/>
      <c r="CB458" s="267" t="str">
        <f t="shared" si="144"/>
        <v/>
      </c>
      <c r="CC458" s="238" t="str">
        <f t="shared" si="145"/>
        <v/>
      </c>
      <c r="CD458" s="267"/>
      <c r="CE458" s="238"/>
      <c r="CF458" s="267"/>
      <c r="CG458" s="238"/>
      <c r="CH458" s="2"/>
      <c r="CI458" s="250"/>
      <c r="CJ458" s="267"/>
      <c r="CK458" s="238"/>
      <c r="CL458" s="2"/>
      <c r="CM458" s="250"/>
      <c r="CN458" s="251" t="str">
        <f t="shared" si="146"/>
        <v/>
      </c>
      <c r="CO458" s="252" t="str">
        <f t="shared" si="147"/>
        <v/>
      </c>
      <c r="CP458" s="2"/>
      <c r="CQ458" s="250"/>
      <c r="CR458" s="267"/>
      <c r="CS458" s="238"/>
      <c r="CT458" s="2"/>
      <c r="CU458" s="250"/>
      <c r="CV458" s="2"/>
      <c r="CW458" s="250"/>
      <c r="CX458" s="267"/>
      <c r="CY458" s="238"/>
      <c r="CZ458" s="267"/>
      <c r="DA458" s="238"/>
      <c r="DB458" s="2" t="str">
        <f t="shared" si="142"/>
        <v/>
      </c>
      <c r="DC458" s="250" t="str">
        <f t="shared" si="143"/>
        <v/>
      </c>
      <c r="DD458" s="267"/>
      <c r="DE458" s="238"/>
      <c r="DF458" s="2"/>
      <c r="DG458" s="250"/>
      <c r="DH458" s="2"/>
      <c r="DI458" s="250"/>
      <c r="DJ458" s="348"/>
      <c r="DK458" s="349"/>
      <c r="DL458" s="350"/>
      <c r="DM458" s="351"/>
      <c r="DN458" s="348"/>
      <c r="DO458" s="349"/>
      <c r="DP458" s="251" t="str">
        <f t="shared" si="148"/>
        <v/>
      </c>
      <c r="DQ458" s="252" t="str">
        <f t="shared" si="149"/>
        <v/>
      </c>
      <c r="DR458" s="251" t="str">
        <f t="shared" si="150"/>
        <v/>
      </c>
      <c r="DS458" s="252" t="str">
        <f t="shared" si="151"/>
        <v/>
      </c>
      <c r="DT458" s="251" t="str">
        <f t="shared" si="152"/>
        <v/>
      </c>
      <c r="DU458" s="252" t="str">
        <f t="shared" si="153"/>
        <v/>
      </c>
      <c r="DV458" s="251" t="str">
        <f t="shared" si="154"/>
        <v/>
      </c>
      <c r="DW458" s="252" t="str">
        <f t="shared" si="155"/>
        <v/>
      </c>
      <c r="DX458" s="251" t="str">
        <f t="shared" si="156"/>
        <v/>
      </c>
      <c r="DY458" s="252" t="str">
        <f t="shared" si="157"/>
        <v/>
      </c>
      <c r="DZ458" s="251" t="str">
        <f t="shared" si="158"/>
        <v/>
      </c>
      <c r="EA458" s="252" t="str">
        <f t="shared" si="159"/>
        <v/>
      </c>
      <c r="EB458" s="251" t="str">
        <f t="shared" si="160"/>
        <v/>
      </c>
      <c r="EC458" s="252" t="str">
        <f t="shared" si="161"/>
        <v/>
      </c>
    </row>
    <row r="459" spans="37:133">
      <c r="AK459" s="3">
        <v>0.31527777777777799</v>
      </c>
      <c r="AM459" s="224">
        <v>0.31527777777777799</v>
      </c>
      <c r="AO459" s="72"/>
      <c r="AR459" s="3">
        <v>0.37777777777777699</v>
      </c>
      <c r="AT459" s="3">
        <v>0.33611111111110797</v>
      </c>
      <c r="AU459" s="3">
        <v>0.31527777777777799</v>
      </c>
      <c r="AV459" s="72"/>
      <c r="AW459" s="72"/>
      <c r="BH459" s="2"/>
      <c r="BI459" s="250"/>
      <c r="BJ459" s="2"/>
      <c r="BK459" s="250"/>
      <c r="BL459" s="2"/>
      <c r="BM459" s="250"/>
      <c r="BN459" s="2"/>
      <c r="BO459" s="250"/>
      <c r="BP459" s="2"/>
      <c r="BQ459" s="250"/>
      <c r="BR459" s="2"/>
      <c r="BS459" s="250"/>
      <c r="BT459" s="2"/>
      <c r="BU459" s="250"/>
      <c r="BV459" s="2"/>
      <c r="BW459" s="250"/>
      <c r="BX459" s="2"/>
      <c r="BY459" s="250"/>
      <c r="BZ459" s="267"/>
      <c r="CA459" s="238"/>
      <c r="CB459" s="267" t="str">
        <f t="shared" si="144"/>
        <v/>
      </c>
      <c r="CC459" s="238" t="str">
        <f t="shared" si="145"/>
        <v/>
      </c>
      <c r="CD459" s="267"/>
      <c r="CE459" s="238"/>
      <c r="CF459" s="267"/>
      <c r="CG459" s="238"/>
      <c r="CH459" s="2"/>
      <c r="CI459" s="250"/>
      <c r="CJ459" s="267"/>
      <c r="CK459" s="238"/>
      <c r="CL459" s="2"/>
      <c r="CM459" s="250"/>
      <c r="CN459" s="251" t="str">
        <f t="shared" si="146"/>
        <v/>
      </c>
      <c r="CO459" s="252" t="str">
        <f t="shared" si="147"/>
        <v/>
      </c>
      <c r="CP459" s="2"/>
      <c r="CQ459" s="250"/>
      <c r="CR459" s="267"/>
      <c r="CS459" s="238"/>
      <c r="CT459" s="2"/>
      <c r="CU459" s="250"/>
      <c r="CV459" s="2"/>
      <c r="CW459" s="250"/>
      <c r="CX459" s="267"/>
      <c r="CY459" s="238"/>
      <c r="CZ459" s="267"/>
      <c r="DA459" s="238"/>
      <c r="DB459" s="2" t="str">
        <f t="shared" si="142"/>
        <v/>
      </c>
      <c r="DC459" s="250" t="str">
        <f t="shared" si="143"/>
        <v/>
      </c>
      <c r="DD459" s="267"/>
      <c r="DE459" s="238"/>
      <c r="DF459" s="2"/>
      <c r="DG459" s="250"/>
      <c r="DH459" s="2"/>
      <c r="DI459" s="250"/>
      <c r="DJ459" s="348"/>
      <c r="DK459" s="349"/>
      <c r="DL459" s="350"/>
      <c r="DM459" s="351"/>
      <c r="DN459" s="348"/>
      <c r="DO459" s="349"/>
      <c r="DP459" s="251" t="str">
        <f t="shared" si="148"/>
        <v/>
      </c>
      <c r="DQ459" s="252" t="str">
        <f t="shared" si="149"/>
        <v/>
      </c>
      <c r="DR459" s="251" t="str">
        <f t="shared" si="150"/>
        <v/>
      </c>
      <c r="DS459" s="252" t="str">
        <f t="shared" si="151"/>
        <v/>
      </c>
      <c r="DT459" s="251" t="str">
        <f t="shared" si="152"/>
        <v/>
      </c>
      <c r="DU459" s="252" t="str">
        <f t="shared" si="153"/>
        <v/>
      </c>
      <c r="DV459" s="251" t="str">
        <f t="shared" si="154"/>
        <v/>
      </c>
      <c r="DW459" s="252" t="str">
        <f t="shared" si="155"/>
        <v/>
      </c>
      <c r="DX459" s="251" t="str">
        <f t="shared" si="156"/>
        <v/>
      </c>
      <c r="DY459" s="252" t="str">
        <f t="shared" si="157"/>
        <v/>
      </c>
      <c r="DZ459" s="251" t="str">
        <f t="shared" si="158"/>
        <v/>
      </c>
      <c r="EA459" s="252" t="str">
        <f t="shared" si="159"/>
        <v/>
      </c>
      <c r="EB459" s="251" t="str">
        <f t="shared" si="160"/>
        <v/>
      </c>
      <c r="EC459" s="252" t="str">
        <f t="shared" si="161"/>
        <v/>
      </c>
    </row>
    <row r="460" spans="37:133">
      <c r="AK460" s="3">
        <v>0.31597222222222199</v>
      </c>
      <c r="AM460" s="224">
        <v>0.31597222222222199</v>
      </c>
      <c r="AO460" s="72"/>
      <c r="AR460" s="3">
        <v>0.37847222222222099</v>
      </c>
      <c r="AT460" s="3">
        <v>0.33680555555555203</v>
      </c>
      <c r="AU460" s="3">
        <v>0.31597222222222199</v>
      </c>
      <c r="AV460" s="72"/>
      <c r="AW460" s="72"/>
      <c r="BH460" s="2"/>
      <c r="BI460" s="250"/>
      <c r="BJ460" s="2"/>
      <c r="BK460" s="250"/>
      <c r="BL460" s="2"/>
      <c r="BM460" s="250"/>
      <c r="BN460" s="2"/>
      <c r="BO460" s="250"/>
      <c r="BP460" s="2"/>
      <c r="BQ460" s="250"/>
      <c r="BR460" s="2"/>
      <c r="BS460" s="250"/>
      <c r="BT460" s="2"/>
      <c r="BU460" s="250"/>
      <c r="BV460" s="2"/>
      <c r="BW460" s="250"/>
      <c r="BX460" s="2"/>
      <c r="BY460" s="250"/>
      <c r="BZ460" s="267"/>
      <c r="CA460" s="238"/>
      <c r="CB460" s="267" t="str">
        <f t="shared" si="144"/>
        <v/>
      </c>
      <c r="CC460" s="238" t="str">
        <f t="shared" si="145"/>
        <v/>
      </c>
      <c r="CD460" s="267"/>
      <c r="CE460" s="238"/>
      <c r="CF460" s="267"/>
      <c r="CG460" s="238"/>
      <c r="CH460" s="2"/>
      <c r="CI460" s="250"/>
      <c r="CJ460" s="267"/>
      <c r="CK460" s="238"/>
      <c r="CL460" s="2"/>
      <c r="CM460" s="250"/>
      <c r="CN460" s="251" t="str">
        <f t="shared" si="146"/>
        <v/>
      </c>
      <c r="CO460" s="252" t="str">
        <f t="shared" si="147"/>
        <v/>
      </c>
      <c r="CP460" s="2"/>
      <c r="CQ460" s="250"/>
      <c r="CR460" s="267"/>
      <c r="CS460" s="238"/>
      <c r="CT460" s="2"/>
      <c r="CU460" s="250"/>
      <c r="CV460" s="2"/>
      <c r="CW460" s="250"/>
      <c r="CX460" s="267"/>
      <c r="CY460" s="238"/>
      <c r="CZ460" s="267"/>
      <c r="DA460" s="238"/>
      <c r="DB460" s="2" t="str">
        <f t="shared" si="142"/>
        <v/>
      </c>
      <c r="DC460" s="250" t="str">
        <f t="shared" si="143"/>
        <v/>
      </c>
      <c r="DD460" s="267"/>
      <c r="DE460" s="238"/>
      <c r="DF460" s="2"/>
      <c r="DG460" s="250"/>
      <c r="DH460" s="2"/>
      <c r="DI460" s="250"/>
      <c r="DJ460" s="348"/>
      <c r="DK460" s="349"/>
      <c r="DL460" s="350"/>
      <c r="DM460" s="351"/>
      <c r="DN460" s="348"/>
      <c r="DO460" s="349"/>
      <c r="DP460" s="251" t="str">
        <f t="shared" si="148"/>
        <v/>
      </c>
      <c r="DQ460" s="252" t="str">
        <f t="shared" si="149"/>
        <v/>
      </c>
      <c r="DR460" s="251" t="str">
        <f t="shared" si="150"/>
        <v/>
      </c>
      <c r="DS460" s="252" t="str">
        <f t="shared" si="151"/>
        <v/>
      </c>
      <c r="DT460" s="251" t="str">
        <f t="shared" si="152"/>
        <v/>
      </c>
      <c r="DU460" s="252" t="str">
        <f t="shared" si="153"/>
        <v/>
      </c>
      <c r="DV460" s="251" t="str">
        <f t="shared" si="154"/>
        <v/>
      </c>
      <c r="DW460" s="252" t="str">
        <f t="shared" si="155"/>
        <v/>
      </c>
      <c r="DX460" s="251" t="str">
        <f t="shared" si="156"/>
        <v/>
      </c>
      <c r="DY460" s="252" t="str">
        <f t="shared" si="157"/>
        <v/>
      </c>
      <c r="DZ460" s="251" t="str">
        <f t="shared" si="158"/>
        <v/>
      </c>
      <c r="EA460" s="252" t="str">
        <f t="shared" si="159"/>
        <v/>
      </c>
      <c r="EB460" s="251" t="str">
        <f t="shared" si="160"/>
        <v/>
      </c>
      <c r="EC460" s="252" t="str">
        <f t="shared" si="161"/>
        <v/>
      </c>
    </row>
    <row r="461" spans="37:133">
      <c r="AK461" s="3">
        <v>0.31666666666666698</v>
      </c>
      <c r="AM461" s="224">
        <v>0.31666666666666698</v>
      </c>
      <c r="AO461" s="72"/>
      <c r="AR461" s="3">
        <v>0.37916666666666599</v>
      </c>
      <c r="AT461" s="3">
        <v>0.33749999999999603</v>
      </c>
      <c r="AU461" s="3">
        <v>0.31666666666666698</v>
      </c>
      <c r="AV461" s="72"/>
      <c r="AW461" s="72"/>
      <c r="BH461" s="2"/>
      <c r="BI461" s="250"/>
      <c r="BJ461" s="2"/>
      <c r="BK461" s="250"/>
      <c r="BL461" s="2"/>
      <c r="BM461" s="250"/>
      <c r="BN461" s="2"/>
      <c r="BO461" s="250"/>
      <c r="BP461" s="2"/>
      <c r="BQ461" s="250"/>
      <c r="BR461" s="2"/>
      <c r="BS461" s="250"/>
      <c r="BT461" s="2"/>
      <c r="BU461" s="250"/>
      <c r="BV461" s="2"/>
      <c r="BW461" s="250"/>
      <c r="BX461" s="2"/>
      <c r="BY461" s="250"/>
      <c r="BZ461" s="267"/>
      <c r="CA461" s="238"/>
      <c r="CB461" s="267" t="str">
        <f t="shared" si="144"/>
        <v/>
      </c>
      <c r="CC461" s="238" t="str">
        <f t="shared" si="145"/>
        <v/>
      </c>
      <c r="CD461" s="267"/>
      <c r="CE461" s="238"/>
      <c r="CF461" s="267"/>
      <c r="CG461" s="238"/>
      <c r="CH461" s="2"/>
      <c r="CI461" s="250"/>
      <c r="CJ461" s="267"/>
      <c r="CK461" s="238"/>
      <c r="CL461" s="2"/>
      <c r="CM461" s="250"/>
      <c r="CN461" s="251" t="str">
        <f t="shared" si="146"/>
        <v/>
      </c>
      <c r="CO461" s="252" t="str">
        <f t="shared" si="147"/>
        <v/>
      </c>
      <c r="CP461" s="2"/>
      <c r="CQ461" s="250"/>
      <c r="CR461" s="267"/>
      <c r="CS461" s="238"/>
      <c r="CT461" s="2"/>
      <c r="CU461" s="250"/>
      <c r="CV461" s="2"/>
      <c r="CW461" s="250"/>
      <c r="CX461" s="267"/>
      <c r="CY461" s="238"/>
      <c r="CZ461" s="267"/>
      <c r="DA461" s="238"/>
      <c r="DB461" s="2" t="str">
        <f t="shared" si="142"/>
        <v/>
      </c>
      <c r="DC461" s="250" t="str">
        <f t="shared" si="143"/>
        <v/>
      </c>
      <c r="DD461" s="267"/>
      <c r="DE461" s="238"/>
      <c r="DF461" s="2"/>
      <c r="DG461" s="250"/>
      <c r="DH461" s="2"/>
      <c r="DI461" s="250"/>
      <c r="DJ461" s="348"/>
      <c r="DK461" s="349"/>
      <c r="DL461" s="350"/>
      <c r="DM461" s="351"/>
      <c r="DN461" s="348"/>
      <c r="DO461" s="349"/>
      <c r="DP461" s="251" t="str">
        <f t="shared" si="148"/>
        <v/>
      </c>
      <c r="DQ461" s="252" t="str">
        <f t="shared" si="149"/>
        <v/>
      </c>
      <c r="DR461" s="251" t="str">
        <f t="shared" si="150"/>
        <v/>
      </c>
      <c r="DS461" s="252" t="str">
        <f t="shared" si="151"/>
        <v/>
      </c>
      <c r="DT461" s="251" t="str">
        <f t="shared" si="152"/>
        <v/>
      </c>
      <c r="DU461" s="252" t="str">
        <f t="shared" si="153"/>
        <v/>
      </c>
      <c r="DV461" s="251" t="str">
        <f t="shared" si="154"/>
        <v/>
      </c>
      <c r="DW461" s="252" t="str">
        <f t="shared" si="155"/>
        <v/>
      </c>
      <c r="DX461" s="251" t="str">
        <f t="shared" si="156"/>
        <v/>
      </c>
      <c r="DY461" s="252" t="str">
        <f t="shared" si="157"/>
        <v/>
      </c>
      <c r="DZ461" s="251" t="str">
        <f t="shared" si="158"/>
        <v/>
      </c>
      <c r="EA461" s="252" t="str">
        <f t="shared" si="159"/>
        <v/>
      </c>
      <c r="EB461" s="251" t="str">
        <f t="shared" si="160"/>
        <v/>
      </c>
      <c r="EC461" s="252" t="str">
        <f t="shared" si="161"/>
        <v/>
      </c>
    </row>
    <row r="462" spans="37:133">
      <c r="AK462" s="3">
        <v>0.31736111111111098</v>
      </c>
      <c r="AM462" s="224">
        <v>0.31736111111111098</v>
      </c>
      <c r="AO462" s="72"/>
      <c r="AR462" s="3">
        <v>0.37986111111110998</v>
      </c>
      <c r="AT462" s="3">
        <v>0.33819444444444002</v>
      </c>
      <c r="AU462" s="3">
        <v>0.31736111111111098</v>
      </c>
      <c r="AV462" s="72"/>
      <c r="AW462" s="72"/>
      <c r="BH462" s="2"/>
      <c r="BI462" s="250"/>
      <c r="BJ462" s="2"/>
      <c r="BK462" s="250"/>
      <c r="BL462" s="2"/>
      <c r="BM462" s="250"/>
      <c r="BN462" s="2"/>
      <c r="BO462" s="250"/>
      <c r="BP462" s="2"/>
      <c r="BQ462" s="250"/>
      <c r="BR462" s="2"/>
      <c r="BS462" s="250"/>
      <c r="BT462" s="2"/>
      <c r="BU462" s="250"/>
      <c r="BV462" s="2"/>
      <c r="BW462" s="250"/>
      <c r="BX462" s="2"/>
      <c r="BY462" s="250"/>
      <c r="BZ462" s="267"/>
      <c r="CA462" s="238"/>
      <c r="CB462" s="267" t="str">
        <f t="shared" si="144"/>
        <v/>
      </c>
      <c r="CC462" s="238" t="str">
        <f t="shared" si="145"/>
        <v/>
      </c>
      <c r="CD462" s="267"/>
      <c r="CE462" s="238"/>
      <c r="CF462" s="267"/>
      <c r="CG462" s="238"/>
      <c r="CH462" s="2"/>
      <c r="CI462" s="250"/>
      <c r="CJ462" s="267"/>
      <c r="CK462" s="238"/>
      <c r="CL462" s="2"/>
      <c r="CM462" s="250"/>
      <c r="CN462" s="251" t="str">
        <f t="shared" si="146"/>
        <v/>
      </c>
      <c r="CO462" s="252" t="str">
        <f t="shared" si="147"/>
        <v/>
      </c>
      <c r="CP462" s="2"/>
      <c r="CQ462" s="250"/>
      <c r="CR462" s="267"/>
      <c r="CS462" s="238"/>
      <c r="CT462" s="2"/>
      <c r="CU462" s="250"/>
      <c r="CV462" s="2"/>
      <c r="CW462" s="250"/>
      <c r="CX462" s="267"/>
      <c r="CY462" s="238"/>
      <c r="CZ462" s="267"/>
      <c r="DA462" s="238"/>
      <c r="DB462" s="2" t="str">
        <f t="shared" si="142"/>
        <v/>
      </c>
      <c r="DC462" s="250" t="str">
        <f t="shared" si="143"/>
        <v/>
      </c>
      <c r="DD462" s="267"/>
      <c r="DE462" s="238"/>
      <c r="DF462" s="2"/>
      <c r="DG462" s="250"/>
      <c r="DH462" s="2"/>
      <c r="DI462" s="250"/>
      <c r="DJ462" s="348"/>
      <c r="DK462" s="349"/>
      <c r="DL462" s="350"/>
      <c r="DM462" s="351"/>
      <c r="DN462" s="348"/>
      <c r="DO462" s="349"/>
      <c r="DP462" s="251" t="str">
        <f t="shared" si="148"/>
        <v/>
      </c>
      <c r="DQ462" s="252" t="str">
        <f t="shared" si="149"/>
        <v/>
      </c>
      <c r="DR462" s="251" t="str">
        <f t="shared" si="150"/>
        <v/>
      </c>
      <c r="DS462" s="252" t="str">
        <f t="shared" si="151"/>
        <v/>
      </c>
      <c r="DT462" s="251" t="str">
        <f t="shared" si="152"/>
        <v/>
      </c>
      <c r="DU462" s="252" t="str">
        <f t="shared" si="153"/>
        <v/>
      </c>
      <c r="DV462" s="251" t="str">
        <f t="shared" si="154"/>
        <v/>
      </c>
      <c r="DW462" s="252" t="str">
        <f t="shared" si="155"/>
        <v/>
      </c>
      <c r="DX462" s="251" t="str">
        <f t="shared" si="156"/>
        <v/>
      </c>
      <c r="DY462" s="252" t="str">
        <f t="shared" si="157"/>
        <v/>
      </c>
      <c r="DZ462" s="251" t="str">
        <f t="shared" si="158"/>
        <v/>
      </c>
      <c r="EA462" s="252" t="str">
        <f t="shared" si="159"/>
        <v/>
      </c>
      <c r="EB462" s="251" t="str">
        <f t="shared" si="160"/>
        <v/>
      </c>
      <c r="EC462" s="252" t="str">
        <f t="shared" si="161"/>
        <v/>
      </c>
    </row>
    <row r="463" spans="37:133">
      <c r="AK463" s="3">
        <v>0.31805555555555598</v>
      </c>
      <c r="AM463" s="224">
        <v>0.31805555555555598</v>
      </c>
      <c r="AO463" s="72"/>
      <c r="AR463" s="3">
        <v>0.38055555555555398</v>
      </c>
      <c r="AT463" s="3">
        <v>0.33888888888888402</v>
      </c>
      <c r="AU463" s="3">
        <v>0.31805555555555598</v>
      </c>
      <c r="AV463" s="72"/>
      <c r="AW463" s="72"/>
      <c r="BH463" s="2"/>
      <c r="BI463" s="250"/>
      <c r="BJ463" s="2"/>
      <c r="BK463" s="250"/>
      <c r="BL463" s="2"/>
      <c r="BM463" s="250"/>
      <c r="BN463" s="2"/>
      <c r="BO463" s="250"/>
      <c r="BP463" s="2"/>
      <c r="BQ463" s="250"/>
      <c r="BR463" s="2"/>
      <c r="BS463" s="250"/>
      <c r="BT463" s="2"/>
      <c r="BU463" s="250"/>
      <c r="BV463" s="2"/>
      <c r="BW463" s="250"/>
      <c r="BX463" s="2"/>
      <c r="BY463" s="250"/>
      <c r="BZ463" s="267"/>
      <c r="CA463" s="238"/>
      <c r="CB463" s="267" t="str">
        <f t="shared" si="144"/>
        <v/>
      </c>
      <c r="CC463" s="238" t="str">
        <f t="shared" si="145"/>
        <v/>
      </c>
      <c r="CD463" s="267"/>
      <c r="CE463" s="238"/>
      <c r="CF463" s="267"/>
      <c r="CG463" s="238"/>
      <c r="CH463" s="2"/>
      <c r="CI463" s="250"/>
      <c r="CJ463" s="267"/>
      <c r="CK463" s="238"/>
      <c r="CL463" s="2"/>
      <c r="CM463" s="250"/>
      <c r="CN463" s="251" t="str">
        <f t="shared" si="146"/>
        <v/>
      </c>
      <c r="CO463" s="252" t="str">
        <f t="shared" si="147"/>
        <v/>
      </c>
      <c r="CP463" s="2"/>
      <c r="CQ463" s="250"/>
      <c r="CR463" s="267"/>
      <c r="CS463" s="238"/>
      <c r="CT463" s="2"/>
      <c r="CU463" s="250"/>
      <c r="CV463" s="2"/>
      <c r="CW463" s="250"/>
      <c r="CX463" s="267"/>
      <c r="CY463" s="238"/>
      <c r="CZ463" s="267"/>
      <c r="DA463" s="238"/>
      <c r="DB463" s="2" t="str">
        <f t="shared" si="142"/>
        <v/>
      </c>
      <c r="DC463" s="250" t="str">
        <f t="shared" si="143"/>
        <v/>
      </c>
      <c r="DD463" s="267"/>
      <c r="DE463" s="238"/>
      <c r="DF463" s="2"/>
      <c r="DG463" s="250"/>
      <c r="DH463" s="2"/>
      <c r="DI463" s="250"/>
      <c r="DJ463" s="348"/>
      <c r="DK463" s="349"/>
      <c r="DL463" s="350"/>
      <c r="DM463" s="351"/>
      <c r="DN463" s="348"/>
      <c r="DO463" s="349"/>
      <c r="DP463" s="251" t="str">
        <f t="shared" si="148"/>
        <v/>
      </c>
      <c r="DQ463" s="252" t="str">
        <f t="shared" si="149"/>
        <v/>
      </c>
      <c r="DR463" s="251" t="str">
        <f t="shared" si="150"/>
        <v/>
      </c>
      <c r="DS463" s="252" t="str">
        <f t="shared" si="151"/>
        <v/>
      </c>
      <c r="DT463" s="251" t="str">
        <f t="shared" si="152"/>
        <v/>
      </c>
      <c r="DU463" s="252" t="str">
        <f t="shared" si="153"/>
        <v/>
      </c>
      <c r="DV463" s="251" t="str">
        <f t="shared" si="154"/>
        <v/>
      </c>
      <c r="DW463" s="252" t="str">
        <f t="shared" si="155"/>
        <v/>
      </c>
      <c r="DX463" s="251" t="str">
        <f t="shared" si="156"/>
        <v/>
      </c>
      <c r="DY463" s="252" t="str">
        <f t="shared" si="157"/>
        <v/>
      </c>
      <c r="DZ463" s="251" t="str">
        <f t="shared" si="158"/>
        <v/>
      </c>
      <c r="EA463" s="252" t="str">
        <f t="shared" si="159"/>
        <v/>
      </c>
      <c r="EB463" s="251" t="str">
        <f t="shared" si="160"/>
        <v/>
      </c>
      <c r="EC463" s="252" t="str">
        <f t="shared" si="161"/>
        <v/>
      </c>
    </row>
    <row r="464" spans="37:133">
      <c r="AK464" s="3">
        <v>0.31874999999999998</v>
      </c>
      <c r="AM464" s="224">
        <v>0.31874999999999998</v>
      </c>
      <c r="AO464" s="72"/>
      <c r="AR464" s="3">
        <v>0.38124999999999898</v>
      </c>
      <c r="AT464" s="3">
        <v>0.33958333333332802</v>
      </c>
      <c r="AU464" s="3">
        <v>0.31874999999999998</v>
      </c>
      <c r="AV464" s="72"/>
      <c r="AW464" s="72"/>
      <c r="BH464" s="2"/>
      <c r="BI464" s="250"/>
      <c r="BJ464" s="2"/>
      <c r="BK464" s="250"/>
      <c r="BL464" s="2"/>
      <c r="BM464" s="250"/>
      <c r="BN464" s="2"/>
      <c r="BO464" s="250"/>
      <c r="BP464" s="2"/>
      <c r="BQ464" s="250"/>
      <c r="BR464" s="2"/>
      <c r="BS464" s="250"/>
      <c r="BT464" s="2"/>
      <c r="BU464" s="250"/>
      <c r="BV464" s="2"/>
      <c r="BW464" s="250"/>
      <c r="BX464" s="2"/>
      <c r="BY464" s="250"/>
      <c r="BZ464" s="267"/>
      <c r="CA464" s="238"/>
      <c r="CB464" s="267" t="str">
        <f t="shared" si="144"/>
        <v/>
      </c>
      <c r="CC464" s="238" t="str">
        <f t="shared" si="145"/>
        <v/>
      </c>
      <c r="CD464" s="267"/>
      <c r="CE464" s="238"/>
      <c r="CF464" s="267"/>
      <c r="CG464" s="238"/>
      <c r="CH464" s="2"/>
      <c r="CI464" s="250"/>
      <c r="CJ464" s="267"/>
      <c r="CK464" s="238"/>
      <c r="CL464" s="2"/>
      <c r="CM464" s="250"/>
      <c r="CN464" s="251" t="str">
        <f t="shared" si="146"/>
        <v/>
      </c>
      <c r="CO464" s="252" t="str">
        <f t="shared" si="147"/>
        <v/>
      </c>
      <c r="CP464" s="2"/>
      <c r="CQ464" s="250"/>
      <c r="CR464" s="267"/>
      <c r="CS464" s="238"/>
      <c r="CT464" s="2"/>
      <c r="CU464" s="250"/>
      <c r="CV464" s="2"/>
      <c r="CW464" s="250"/>
      <c r="CX464" s="267"/>
      <c r="CY464" s="238"/>
      <c r="CZ464" s="267"/>
      <c r="DA464" s="238"/>
      <c r="DB464" s="2" t="str">
        <f t="shared" si="142"/>
        <v/>
      </c>
      <c r="DC464" s="250" t="str">
        <f t="shared" si="143"/>
        <v/>
      </c>
      <c r="DD464" s="267"/>
      <c r="DE464" s="238"/>
      <c r="DF464" s="2"/>
      <c r="DG464" s="250"/>
      <c r="DH464" s="2"/>
      <c r="DI464" s="250"/>
      <c r="DJ464" s="348"/>
      <c r="DK464" s="349"/>
      <c r="DL464" s="350"/>
      <c r="DM464" s="351"/>
      <c r="DN464" s="348"/>
      <c r="DO464" s="349"/>
      <c r="DP464" s="251" t="str">
        <f t="shared" si="148"/>
        <v/>
      </c>
      <c r="DQ464" s="252" t="str">
        <f t="shared" si="149"/>
        <v/>
      </c>
      <c r="DR464" s="251" t="str">
        <f t="shared" si="150"/>
        <v/>
      </c>
      <c r="DS464" s="252" t="str">
        <f t="shared" si="151"/>
        <v/>
      </c>
      <c r="DT464" s="251" t="str">
        <f t="shared" si="152"/>
        <v/>
      </c>
      <c r="DU464" s="252" t="str">
        <f t="shared" si="153"/>
        <v/>
      </c>
      <c r="DV464" s="251" t="str">
        <f t="shared" si="154"/>
        <v/>
      </c>
      <c r="DW464" s="252" t="str">
        <f t="shared" si="155"/>
        <v/>
      </c>
      <c r="DX464" s="251" t="str">
        <f t="shared" si="156"/>
        <v/>
      </c>
      <c r="DY464" s="252" t="str">
        <f t="shared" si="157"/>
        <v/>
      </c>
      <c r="DZ464" s="251" t="str">
        <f t="shared" si="158"/>
        <v/>
      </c>
      <c r="EA464" s="252" t="str">
        <f t="shared" si="159"/>
        <v/>
      </c>
      <c r="EB464" s="251" t="str">
        <f t="shared" si="160"/>
        <v/>
      </c>
      <c r="EC464" s="252" t="str">
        <f t="shared" si="161"/>
        <v/>
      </c>
    </row>
    <row r="465" spans="37:133">
      <c r="AK465" s="3">
        <v>0.31944444444444398</v>
      </c>
      <c r="AM465" s="224">
        <v>0.31944444444444398</v>
      </c>
      <c r="AO465" s="72"/>
      <c r="AR465" s="3">
        <v>0.38194444444444298</v>
      </c>
      <c r="AT465" s="3">
        <v>0.34027777777777202</v>
      </c>
      <c r="AU465" s="3">
        <v>0.31944444444444398</v>
      </c>
      <c r="AV465" s="72"/>
      <c r="AW465" s="72"/>
      <c r="BH465" s="2"/>
      <c r="BI465" s="250"/>
      <c r="BJ465" s="2"/>
      <c r="BK465" s="250"/>
      <c r="BL465" s="2"/>
      <c r="BM465" s="250"/>
      <c r="BN465" s="2"/>
      <c r="BO465" s="250"/>
      <c r="BP465" s="2"/>
      <c r="BQ465" s="250"/>
      <c r="BR465" s="2"/>
      <c r="BS465" s="250"/>
      <c r="BT465" s="2"/>
      <c r="BU465" s="250"/>
      <c r="BV465" s="2"/>
      <c r="BW465" s="250"/>
      <c r="BX465" s="2"/>
      <c r="BY465" s="250"/>
      <c r="BZ465" s="267"/>
      <c r="CA465" s="238"/>
      <c r="CB465" s="267" t="str">
        <f t="shared" si="144"/>
        <v/>
      </c>
      <c r="CC465" s="238" t="str">
        <f t="shared" si="145"/>
        <v/>
      </c>
      <c r="CD465" s="267"/>
      <c r="CE465" s="238"/>
      <c r="CF465" s="267"/>
      <c r="CG465" s="238"/>
      <c r="CH465" s="2"/>
      <c r="CI465" s="250"/>
      <c r="CJ465" s="267"/>
      <c r="CK465" s="238"/>
      <c r="CL465" s="2"/>
      <c r="CM465" s="250"/>
      <c r="CN465" s="251" t="str">
        <f t="shared" si="146"/>
        <v/>
      </c>
      <c r="CO465" s="252" t="str">
        <f t="shared" si="147"/>
        <v/>
      </c>
      <c r="CP465" s="2"/>
      <c r="CQ465" s="250"/>
      <c r="CR465" s="267"/>
      <c r="CS465" s="238"/>
      <c r="CT465" s="2"/>
      <c r="CU465" s="250"/>
      <c r="CV465" s="2"/>
      <c r="CW465" s="250"/>
      <c r="CX465" s="267"/>
      <c r="CY465" s="238"/>
      <c r="CZ465" s="267"/>
      <c r="DA465" s="238"/>
      <c r="DB465" s="2" t="str">
        <f t="shared" si="142"/>
        <v/>
      </c>
      <c r="DC465" s="250" t="str">
        <f t="shared" si="143"/>
        <v/>
      </c>
      <c r="DD465" s="267"/>
      <c r="DE465" s="238"/>
      <c r="DF465" s="2"/>
      <c r="DG465" s="250"/>
      <c r="DH465" s="2"/>
      <c r="DI465" s="250"/>
      <c r="DJ465" s="348"/>
      <c r="DK465" s="349"/>
      <c r="DL465" s="350"/>
      <c r="DM465" s="351"/>
      <c r="DN465" s="348"/>
      <c r="DO465" s="349"/>
      <c r="DP465" s="251" t="str">
        <f t="shared" si="148"/>
        <v/>
      </c>
      <c r="DQ465" s="252" t="str">
        <f t="shared" si="149"/>
        <v/>
      </c>
      <c r="DR465" s="251" t="str">
        <f t="shared" si="150"/>
        <v/>
      </c>
      <c r="DS465" s="252" t="str">
        <f t="shared" si="151"/>
        <v/>
      </c>
      <c r="DT465" s="251" t="str">
        <f t="shared" si="152"/>
        <v/>
      </c>
      <c r="DU465" s="252" t="str">
        <f t="shared" si="153"/>
        <v/>
      </c>
      <c r="DV465" s="251" t="str">
        <f t="shared" si="154"/>
        <v/>
      </c>
      <c r="DW465" s="252" t="str">
        <f t="shared" si="155"/>
        <v/>
      </c>
      <c r="DX465" s="251" t="str">
        <f t="shared" si="156"/>
        <v/>
      </c>
      <c r="DY465" s="252" t="str">
        <f t="shared" si="157"/>
        <v/>
      </c>
      <c r="DZ465" s="251" t="str">
        <f t="shared" si="158"/>
        <v/>
      </c>
      <c r="EA465" s="252" t="str">
        <f t="shared" si="159"/>
        <v/>
      </c>
      <c r="EB465" s="251" t="str">
        <f t="shared" si="160"/>
        <v/>
      </c>
      <c r="EC465" s="252" t="str">
        <f t="shared" si="161"/>
        <v/>
      </c>
    </row>
    <row r="466" spans="37:133">
      <c r="AK466" s="3">
        <v>0.32013888888888897</v>
      </c>
      <c r="AM466" s="224">
        <v>0.32013888888888897</v>
      </c>
      <c r="AO466" s="72"/>
      <c r="AR466" s="3">
        <v>0.38263888888888797</v>
      </c>
      <c r="AT466" s="3">
        <v>0.34097222222221601</v>
      </c>
      <c r="AU466" s="3">
        <v>0.32013888888888897</v>
      </c>
      <c r="AV466" s="72"/>
      <c r="AW466" s="72"/>
      <c r="BH466" s="2"/>
      <c r="BI466" s="250"/>
      <c r="BJ466" s="2"/>
      <c r="BK466" s="250"/>
      <c r="BL466" s="2"/>
      <c r="BM466" s="250"/>
      <c r="BN466" s="2"/>
      <c r="BO466" s="250"/>
      <c r="BP466" s="2"/>
      <c r="BQ466" s="250"/>
      <c r="BR466" s="2"/>
      <c r="BS466" s="250"/>
      <c r="BT466" s="2"/>
      <c r="BU466" s="250"/>
      <c r="BV466" s="2"/>
      <c r="BW466" s="250"/>
      <c r="BX466" s="2"/>
      <c r="BY466" s="250"/>
      <c r="BZ466" s="267"/>
      <c r="CA466" s="238"/>
      <c r="CB466" s="267" t="str">
        <f t="shared" si="144"/>
        <v/>
      </c>
      <c r="CC466" s="238" t="str">
        <f t="shared" si="145"/>
        <v/>
      </c>
      <c r="CD466" s="267"/>
      <c r="CE466" s="238"/>
      <c r="CF466" s="267"/>
      <c r="CG466" s="238"/>
      <c r="CH466" s="2"/>
      <c r="CI466" s="250"/>
      <c r="CJ466" s="267"/>
      <c r="CK466" s="238"/>
      <c r="CL466" s="2"/>
      <c r="CM466" s="250"/>
      <c r="CN466" s="251" t="str">
        <f t="shared" si="146"/>
        <v/>
      </c>
      <c r="CO466" s="252" t="str">
        <f t="shared" si="147"/>
        <v/>
      </c>
      <c r="CP466" s="2"/>
      <c r="CQ466" s="250"/>
      <c r="CR466" s="267"/>
      <c r="CS466" s="238"/>
      <c r="CT466" s="2"/>
      <c r="CU466" s="250"/>
      <c r="CV466" s="2"/>
      <c r="CW466" s="250"/>
      <c r="CX466" s="267"/>
      <c r="CY466" s="238"/>
      <c r="CZ466" s="267"/>
      <c r="DA466" s="238"/>
      <c r="DB466" s="2" t="str">
        <f t="shared" si="142"/>
        <v/>
      </c>
      <c r="DC466" s="250" t="str">
        <f t="shared" si="143"/>
        <v/>
      </c>
      <c r="DD466" s="267"/>
      <c r="DE466" s="238"/>
      <c r="DF466" s="2"/>
      <c r="DG466" s="250"/>
      <c r="DH466" s="2"/>
      <c r="DI466" s="250"/>
      <c r="DJ466" s="348"/>
      <c r="DK466" s="349"/>
      <c r="DL466" s="350"/>
      <c r="DM466" s="351"/>
      <c r="DN466" s="348"/>
      <c r="DO466" s="349"/>
      <c r="DP466" s="251" t="str">
        <f t="shared" si="148"/>
        <v/>
      </c>
      <c r="DQ466" s="252" t="str">
        <f t="shared" si="149"/>
        <v/>
      </c>
      <c r="DR466" s="251" t="str">
        <f t="shared" si="150"/>
        <v/>
      </c>
      <c r="DS466" s="252" t="str">
        <f t="shared" si="151"/>
        <v/>
      </c>
      <c r="DT466" s="251" t="str">
        <f t="shared" si="152"/>
        <v/>
      </c>
      <c r="DU466" s="252" t="str">
        <f t="shared" si="153"/>
        <v/>
      </c>
      <c r="DV466" s="251" t="str">
        <f t="shared" si="154"/>
        <v/>
      </c>
      <c r="DW466" s="252" t="str">
        <f t="shared" si="155"/>
        <v/>
      </c>
      <c r="DX466" s="251" t="str">
        <f t="shared" si="156"/>
        <v/>
      </c>
      <c r="DY466" s="252" t="str">
        <f t="shared" si="157"/>
        <v/>
      </c>
      <c r="DZ466" s="251" t="str">
        <f t="shared" si="158"/>
        <v/>
      </c>
      <c r="EA466" s="252" t="str">
        <f t="shared" si="159"/>
        <v/>
      </c>
      <c r="EB466" s="251" t="str">
        <f t="shared" si="160"/>
        <v/>
      </c>
      <c r="EC466" s="252" t="str">
        <f t="shared" si="161"/>
        <v/>
      </c>
    </row>
    <row r="467" spans="37:133">
      <c r="AK467" s="3">
        <v>0.32083333333333303</v>
      </c>
      <c r="AM467" s="224">
        <v>0.32083333333333303</v>
      </c>
      <c r="AO467" s="72"/>
      <c r="AR467" s="3">
        <v>0.38333333333333203</v>
      </c>
      <c r="AT467" s="3">
        <v>0.34166666666666001</v>
      </c>
      <c r="AU467" s="3">
        <v>0.32083333333333303</v>
      </c>
      <c r="AV467" s="72"/>
      <c r="AW467" s="72"/>
      <c r="BH467" s="2"/>
      <c r="BI467" s="250"/>
      <c r="BJ467" s="2"/>
      <c r="BK467" s="250"/>
      <c r="BL467" s="2"/>
      <c r="BM467" s="250"/>
      <c r="BN467" s="2"/>
      <c r="BO467" s="250"/>
      <c r="BP467" s="2"/>
      <c r="BQ467" s="250"/>
      <c r="BR467" s="2"/>
      <c r="BS467" s="250"/>
      <c r="BT467" s="2"/>
      <c r="BU467" s="250"/>
      <c r="BV467" s="2"/>
      <c r="BW467" s="250"/>
      <c r="BX467" s="2"/>
      <c r="BY467" s="250"/>
      <c r="BZ467" s="267"/>
      <c r="CA467" s="238"/>
      <c r="CB467" s="267" t="str">
        <f t="shared" si="144"/>
        <v/>
      </c>
      <c r="CC467" s="238" t="str">
        <f t="shared" si="145"/>
        <v/>
      </c>
      <c r="CD467" s="267"/>
      <c r="CE467" s="238"/>
      <c r="CF467" s="267"/>
      <c r="CG467" s="238"/>
      <c r="CH467" s="2"/>
      <c r="CI467" s="250"/>
      <c r="CJ467" s="267"/>
      <c r="CK467" s="238"/>
      <c r="CL467" s="2"/>
      <c r="CM467" s="250"/>
      <c r="CN467" s="251" t="str">
        <f t="shared" si="146"/>
        <v/>
      </c>
      <c r="CO467" s="252" t="str">
        <f t="shared" si="147"/>
        <v/>
      </c>
      <c r="CP467" s="2"/>
      <c r="CQ467" s="250"/>
      <c r="CR467" s="267"/>
      <c r="CS467" s="238"/>
      <c r="CT467" s="2"/>
      <c r="CU467" s="250"/>
      <c r="CV467" s="2"/>
      <c r="CW467" s="250"/>
      <c r="CX467" s="267"/>
      <c r="CY467" s="238"/>
      <c r="CZ467" s="267"/>
      <c r="DA467" s="238"/>
      <c r="DB467" s="2" t="str">
        <f t="shared" si="142"/>
        <v/>
      </c>
      <c r="DC467" s="250" t="str">
        <f t="shared" si="143"/>
        <v/>
      </c>
      <c r="DD467" s="267"/>
      <c r="DE467" s="238"/>
      <c r="DF467" s="2"/>
      <c r="DG467" s="250"/>
      <c r="DH467" s="2"/>
      <c r="DI467" s="250"/>
      <c r="DJ467" s="348"/>
      <c r="DK467" s="349"/>
      <c r="DL467" s="350"/>
      <c r="DM467" s="351"/>
      <c r="DN467" s="348"/>
      <c r="DO467" s="349"/>
      <c r="DP467" s="251" t="str">
        <f t="shared" si="148"/>
        <v/>
      </c>
      <c r="DQ467" s="252" t="str">
        <f t="shared" si="149"/>
        <v/>
      </c>
      <c r="DR467" s="251" t="str">
        <f t="shared" si="150"/>
        <v/>
      </c>
      <c r="DS467" s="252" t="str">
        <f t="shared" si="151"/>
        <v/>
      </c>
      <c r="DT467" s="251" t="str">
        <f t="shared" si="152"/>
        <v/>
      </c>
      <c r="DU467" s="252" t="str">
        <f t="shared" si="153"/>
        <v/>
      </c>
      <c r="DV467" s="251" t="str">
        <f t="shared" si="154"/>
        <v/>
      </c>
      <c r="DW467" s="252" t="str">
        <f t="shared" si="155"/>
        <v/>
      </c>
      <c r="DX467" s="251" t="str">
        <f t="shared" si="156"/>
        <v/>
      </c>
      <c r="DY467" s="252" t="str">
        <f t="shared" si="157"/>
        <v/>
      </c>
      <c r="DZ467" s="251" t="str">
        <f t="shared" si="158"/>
        <v/>
      </c>
      <c r="EA467" s="252" t="str">
        <f t="shared" si="159"/>
        <v/>
      </c>
      <c r="EB467" s="251" t="str">
        <f t="shared" si="160"/>
        <v/>
      </c>
      <c r="EC467" s="252" t="str">
        <f t="shared" si="161"/>
        <v/>
      </c>
    </row>
    <row r="468" spans="37:133">
      <c r="AK468" s="3">
        <v>0.32152777777777802</v>
      </c>
      <c r="AM468" s="224">
        <v>0.32152777777777802</v>
      </c>
      <c r="AO468" s="72"/>
      <c r="AR468" s="3">
        <v>0.38402777777777702</v>
      </c>
      <c r="AT468" s="3">
        <v>0.34236111111110401</v>
      </c>
      <c r="AU468" s="3">
        <v>0.32152777777777802</v>
      </c>
      <c r="AV468" s="72"/>
      <c r="AW468" s="72"/>
      <c r="BH468" s="2"/>
      <c r="BI468" s="250"/>
      <c r="BJ468" s="2"/>
      <c r="BK468" s="250"/>
      <c r="BL468" s="2"/>
      <c r="BM468" s="250"/>
      <c r="BN468" s="2"/>
      <c r="BO468" s="250"/>
      <c r="BP468" s="2"/>
      <c r="BQ468" s="250"/>
      <c r="BR468" s="2"/>
      <c r="BS468" s="250"/>
      <c r="BT468" s="2"/>
      <c r="BU468" s="250"/>
      <c r="BV468" s="2"/>
      <c r="BW468" s="250"/>
      <c r="BX468" s="2"/>
      <c r="BY468" s="250"/>
      <c r="BZ468" s="267"/>
      <c r="CA468" s="238"/>
      <c r="CB468" s="267" t="str">
        <f t="shared" si="144"/>
        <v/>
      </c>
      <c r="CC468" s="238" t="str">
        <f t="shared" si="145"/>
        <v/>
      </c>
      <c r="CD468" s="267"/>
      <c r="CE468" s="238"/>
      <c r="CF468" s="267"/>
      <c r="CG468" s="238"/>
      <c r="CH468" s="2"/>
      <c r="CI468" s="250"/>
      <c r="CJ468" s="267"/>
      <c r="CK468" s="238"/>
      <c r="CL468" s="2"/>
      <c r="CM468" s="250"/>
      <c r="CN468" s="251" t="str">
        <f t="shared" si="146"/>
        <v/>
      </c>
      <c r="CO468" s="252" t="str">
        <f t="shared" si="147"/>
        <v/>
      </c>
      <c r="CP468" s="2"/>
      <c r="CQ468" s="250"/>
      <c r="CR468" s="267"/>
      <c r="CS468" s="238"/>
      <c r="CT468" s="2"/>
      <c r="CU468" s="250"/>
      <c r="CV468" s="2"/>
      <c r="CW468" s="250"/>
      <c r="CX468" s="267"/>
      <c r="CY468" s="238"/>
      <c r="CZ468" s="267"/>
      <c r="DA468" s="238"/>
      <c r="DB468" s="2" t="str">
        <f t="shared" si="142"/>
        <v/>
      </c>
      <c r="DC468" s="250" t="str">
        <f t="shared" si="143"/>
        <v/>
      </c>
      <c r="DD468" s="267"/>
      <c r="DE468" s="238"/>
      <c r="DF468" s="2"/>
      <c r="DG468" s="250"/>
      <c r="DH468" s="2"/>
      <c r="DI468" s="250"/>
      <c r="DJ468" s="348"/>
      <c r="DK468" s="349"/>
      <c r="DL468" s="350"/>
      <c r="DM468" s="351"/>
      <c r="DN468" s="348"/>
      <c r="DO468" s="349"/>
      <c r="DP468" s="251" t="str">
        <f t="shared" si="148"/>
        <v/>
      </c>
      <c r="DQ468" s="252" t="str">
        <f t="shared" si="149"/>
        <v/>
      </c>
      <c r="DR468" s="251" t="str">
        <f t="shared" si="150"/>
        <v/>
      </c>
      <c r="DS468" s="252" t="str">
        <f t="shared" si="151"/>
        <v/>
      </c>
      <c r="DT468" s="251" t="str">
        <f t="shared" si="152"/>
        <v/>
      </c>
      <c r="DU468" s="252" t="str">
        <f t="shared" si="153"/>
        <v/>
      </c>
      <c r="DV468" s="251" t="str">
        <f t="shared" si="154"/>
        <v/>
      </c>
      <c r="DW468" s="252" t="str">
        <f t="shared" si="155"/>
        <v/>
      </c>
      <c r="DX468" s="251" t="str">
        <f t="shared" si="156"/>
        <v/>
      </c>
      <c r="DY468" s="252" t="str">
        <f t="shared" si="157"/>
        <v/>
      </c>
      <c r="DZ468" s="251" t="str">
        <f t="shared" si="158"/>
        <v/>
      </c>
      <c r="EA468" s="252" t="str">
        <f t="shared" si="159"/>
        <v/>
      </c>
      <c r="EB468" s="251" t="str">
        <f t="shared" si="160"/>
        <v/>
      </c>
      <c r="EC468" s="252" t="str">
        <f t="shared" si="161"/>
        <v/>
      </c>
    </row>
    <row r="469" spans="37:133">
      <c r="AK469" s="3">
        <v>0.32222222222222202</v>
      </c>
      <c r="AM469" s="224">
        <v>0.32222222222222202</v>
      </c>
      <c r="AO469" s="72"/>
      <c r="AR469" s="3">
        <v>0.38472222222222102</v>
      </c>
      <c r="AT469" s="3">
        <v>0.34305555555554801</v>
      </c>
      <c r="AU469" s="3">
        <v>0.32222222222222202</v>
      </c>
      <c r="AV469" s="72"/>
      <c r="AW469" s="72"/>
      <c r="BH469" s="2"/>
      <c r="BI469" s="250"/>
      <c r="BJ469" s="2"/>
      <c r="BK469" s="250"/>
      <c r="BL469" s="2"/>
      <c r="BM469" s="250"/>
      <c r="BN469" s="2"/>
      <c r="BO469" s="250"/>
      <c r="BP469" s="2"/>
      <c r="BQ469" s="250"/>
      <c r="BR469" s="2"/>
      <c r="BS469" s="250"/>
      <c r="BT469" s="2"/>
      <c r="BU469" s="250"/>
      <c r="BV469" s="2"/>
      <c r="BW469" s="250"/>
      <c r="BX469" s="2"/>
      <c r="BY469" s="250"/>
      <c r="BZ469" s="267"/>
      <c r="CA469" s="238"/>
      <c r="CB469" s="267" t="str">
        <f t="shared" si="144"/>
        <v/>
      </c>
      <c r="CC469" s="238" t="str">
        <f t="shared" si="145"/>
        <v/>
      </c>
      <c r="CD469" s="267"/>
      <c r="CE469" s="238"/>
      <c r="CF469" s="267"/>
      <c r="CG469" s="238"/>
      <c r="CH469" s="2"/>
      <c r="CI469" s="250"/>
      <c r="CJ469" s="267"/>
      <c r="CK469" s="238"/>
      <c r="CL469" s="2"/>
      <c r="CM469" s="250"/>
      <c r="CN469" s="251" t="str">
        <f t="shared" si="146"/>
        <v/>
      </c>
      <c r="CO469" s="252" t="str">
        <f t="shared" si="147"/>
        <v/>
      </c>
      <c r="CP469" s="2"/>
      <c r="CQ469" s="250"/>
      <c r="CR469" s="267"/>
      <c r="CS469" s="238"/>
      <c r="CT469" s="2"/>
      <c r="CU469" s="250"/>
      <c r="CV469" s="2"/>
      <c r="CW469" s="250"/>
      <c r="CX469" s="267"/>
      <c r="CY469" s="238"/>
      <c r="CZ469" s="267"/>
      <c r="DA469" s="238"/>
      <c r="DB469" s="2" t="str">
        <f t="shared" si="142"/>
        <v/>
      </c>
      <c r="DC469" s="250" t="str">
        <f t="shared" si="143"/>
        <v/>
      </c>
      <c r="DD469" s="267"/>
      <c r="DE469" s="238"/>
      <c r="DF469" s="2"/>
      <c r="DG469" s="250"/>
      <c r="DH469" s="2"/>
      <c r="DI469" s="250"/>
      <c r="DJ469" s="348"/>
      <c r="DK469" s="349"/>
      <c r="DL469" s="350"/>
      <c r="DM469" s="351"/>
      <c r="DN469" s="348"/>
      <c r="DO469" s="349"/>
      <c r="DP469" s="251" t="str">
        <f t="shared" si="148"/>
        <v/>
      </c>
      <c r="DQ469" s="252" t="str">
        <f t="shared" si="149"/>
        <v/>
      </c>
      <c r="DR469" s="251" t="str">
        <f t="shared" si="150"/>
        <v/>
      </c>
      <c r="DS469" s="252" t="str">
        <f t="shared" si="151"/>
        <v/>
      </c>
      <c r="DT469" s="251" t="str">
        <f t="shared" si="152"/>
        <v/>
      </c>
      <c r="DU469" s="252" t="str">
        <f t="shared" si="153"/>
        <v/>
      </c>
      <c r="DV469" s="251" t="str">
        <f t="shared" si="154"/>
        <v/>
      </c>
      <c r="DW469" s="252" t="str">
        <f t="shared" si="155"/>
        <v/>
      </c>
      <c r="DX469" s="251" t="str">
        <f t="shared" si="156"/>
        <v/>
      </c>
      <c r="DY469" s="252" t="str">
        <f t="shared" si="157"/>
        <v/>
      </c>
      <c r="DZ469" s="251" t="str">
        <f t="shared" si="158"/>
        <v/>
      </c>
      <c r="EA469" s="252" t="str">
        <f t="shared" si="159"/>
        <v/>
      </c>
      <c r="EB469" s="251" t="str">
        <f t="shared" si="160"/>
        <v/>
      </c>
      <c r="EC469" s="252" t="str">
        <f t="shared" si="161"/>
        <v/>
      </c>
    </row>
    <row r="470" spans="37:133">
      <c r="AK470" s="3">
        <v>0.32291666666666702</v>
      </c>
      <c r="AM470" s="224">
        <v>0.32291666666666702</v>
      </c>
      <c r="AO470" s="72"/>
      <c r="AR470" s="3">
        <v>0.38541666666666602</v>
      </c>
      <c r="AT470" s="3">
        <v>0.34374999999999201</v>
      </c>
      <c r="AU470" s="3">
        <v>0.32291666666666702</v>
      </c>
      <c r="AV470" s="72"/>
      <c r="AW470" s="72"/>
      <c r="BH470" s="2"/>
      <c r="BI470" s="250"/>
      <c r="BJ470" s="2"/>
      <c r="BK470" s="250"/>
      <c r="BL470" s="2"/>
      <c r="BM470" s="250"/>
      <c r="BN470" s="2"/>
      <c r="BO470" s="250"/>
      <c r="BP470" s="2"/>
      <c r="BQ470" s="250"/>
      <c r="BR470" s="2"/>
      <c r="BS470" s="250"/>
      <c r="BT470" s="2"/>
      <c r="BU470" s="250"/>
      <c r="BV470" s="2"/>
      <c r="BW470" s="250"/>
      <c r="BX470" s="2"/>
      <c r="BY470" s="250"/>
      <c r="BZ470" s="267"/>
      <c r="CA470" s="238"/>
      <c r="CB470" s="267" t="str">
        <f t="shared" si="144"/>
        <v/>
      </c>
      <c r="CC470" s="238" t="str">
        <f t="shared" si="145"/>
        <v/>
      </c>
      <c r="CD470" s="267"/>
      <c r="CE470" s="238"/>
      <c r="CF470" s="267"/>
      <c r="CG470" s="238"/>
      <c r="CH470" s="2"/>
      <c r="CI470" s="250"/>
      <c r="CJ470" s="267"/>
      <c r="CK470" s="238"/>
      <c r="CL470" s="2"/>
      <c r="CM470" s="250"/>
      <c r="CN470" s="251" t="str">
        <f t="shared" si="146"/>
        <v/>
      </c>
      <c r="CO470" s="252" t="str">
        <f t="shared" si="147"/>
        <v/>
      </c>
      <c r="CP470" s="2"/>
      <c r="CQ470" s="250"/>
      <c r="CR470" s="267"/>
      <c r="CS470" s="238"/>
      <c r="CT470" s="2"/>
      <c r="CU470" s="250"/>
      <c r="CV470" s="2"/>
      <c r="CW470" s="250"/>
      <c r="CX470" s="267"/>
      <c r="CY470" s="238"/>
      <c r="CZ470" s="267"/>
      <c r="DA470" s="238"/>
      <c r="DB470" s="2" t="str">
        <f t="shared" si="142"/>
        <v/>
      </c>
      <c r="DC470" s="250" t="str">
        <f t="shared" si="143"/>
        <v/>
      </c>
      <c r="DD470" s="267"/>
      <c r="DE470" s="238"/>
      <c r="DF470" s="2"/>
      <c r="DG470" s="250"/>
      <c r="DH470" s="2"/>
      <c r="DI470" s="250"/>
      <c r="DJ470" s="348"/>
      <c r="DK470" s="349"/>
      <c r="DL470" s="350"/>
      <c r="DM470" s="351"/>
      <c r="DN470" s="348"/>
      <c r="DO470" s="349"/>
      <c r="DP470" s="251" t="str">
        <f t="shared" si="148"/>
        <v/>
      </c>
      <c r="DQ470" s="252" t="str">
        <f t="shared" si="149"/>
        <v/>
      </c>
      <c r="DR470" s="251" t="str">
        <f t="shared" si="150"/>
        <v/>
      </c>
      <c r="DS470" s="252" t="str">
        <f t="shared" si="151"/>
        <v/>
      </c>
      <c r="DT470" s="251" t="str">
        <f t="shared" si="152"/>
        <v/>
      </c>
      <c r="DU470" s="252" t="str">
        <f t="shared" si="153"/>
        <v/>
      </c>
      <c r="DV470" s="251" t="str">
        <f t="shared" si="154"/>
        <v/>
      </c>
      <c r="DW470" s="252" t="str">
        <f t="shared" si="155"/>
        <v/>
      </c>
      <c r="DX470" s="251" t="str">
        <f t="shared" si="156"/>
        <v/>
      </c>
      <c r="DY470" s="252" t="str">
        <f t="shared" si="157"/>
        <v/>
      </c>
      <c r="DZ470" s="251" t="str">
        <f t="shared" si="158"/>
        <v/>
      </c>
      <c r="EA470" s="252" t="str">
        <f t="shared" si="159"/>
        <v/>
      </c>
      <c r="EB470" s="251" t="str">
        <f t="shared" si="160"/>
        <v/>
      </c>
      <c r="EC470" s="252" t="str">
        <f t="shared" si="161"/>
        <v/>
      </c>
    </row>
    <row r="471" spans="37:133">
      <c r="AK471" s="3">
        <v>0.32361111111111102</v>
      </c>
      <c r="AM471" s="224">
        <v>0.32361111111111102</v>
      </c>
      <c r="AO471" s="72"/>
      <c r="AR471" s="3">
        <v>0.38611111111111002</v>
      </c>
      <c r="AU471" s="3">
        <v>0.32361111111111102</v>
      </c>
      <c r="AV471" s="72"/>
      <c r="AW471" s="72"/>
      <c r="BH471" s="2"/>
      <c r="BI471" s="250"/>
      <c r="BJ471" s="2"/>
      <c r="BK471" s="250"/>
      <c r="BL471" s="2"/>
      <c r="BM471" s="250"/>
      <c r="BN471" s="2"/>
      <c r="BO471" s="250"/>
      <c r="BP471" s="2"/>
      <c r="BQ471" s="250"/>
      <c r="BR471" s="2"/>
      <c r="BS471" s="250"/>
      <c r="BT471" s="2"/>
      <c r="BU471" s="250"/>
      <c r="BV471" s="2"/>
      <c r="BW471" s="250"/>
      <c r="BX471" s="2"/>
      <c r="BY471" s="250"/>
      <c r="BZ471" s="267"/>
      <c r="CA471" s="238"/>
      <c r="CB471" s="267" t="str">
        <f t="shared" si="144"/>
        <v/>
      </c>
      <c r="CC471" s="238" t="str">
        <f t="shared" si="145"/>
        <v/>
      </c>
      <c r="CD471" s="267"/>
      <c r="CE471" s="238"/>
      <c r="CF471" s="267"/>
      <c r="CG471" s="238"/>
      <c r="CH471" s="2"/>
      <c r="CI471" s="250"/>
      <c r="CJ471" s="267"/>
      <c r="CK471" s="238"/>
      <c r="CL471" s="2"/>
      <c r="CM471" s="250"/>
      <c r="CN471" s="251" t="str">
        <f t="shared" si="146"/>
        <v/>
      </c>
      <c r="CO471" s="252" t="str">
        <f t="shared" si="147"/>
        <v/>
      </c>
      <c r="CP471" s="2"/>
      <c r="CQ471" s="250"/>
      <c r="CR471" s="267"/>
      <c r="CS471" s="238"/>
      <c r="CT471" s="2"/>
      <c r="CU471" s="250"/>
      <c r="CV471" s="2"/>
      <c r="CW471" s="250"/>
      <c r="CX471" s="267"/>
      <c r="CY471" s="238"/>
      <c r="CZ471" s="267"/>
      <c r="DA471" s="238"/>
      <c r="DB471" s="2" t="str">
        <f t="shared" si="142"/>
        <v/>
      </c>
      <c r="DC471" s="250" t="str">
        <f t="shared" si="143"/>
        <v/>
      </c>
      <c r="DD471" s="267"/>
      <c r="DE471" s="238"/>
      <c r="DF471" s="2"/>
      <c r="DG471" s="250"/>
      <c r="DH471" s="2"/>
      <c r="DI471" s="250"/>
      <c r="DJ471" s="348"/>
      <c r="DK471" s="349"/>
      <c r="DL471" s="350"/>
      <c r="DM471" s="351"/>
      <c r="DN471" s="348"/>
      <c r="DO471" s="349"/>
      <c r="DP471" s="251" t="str">
        <f t="shared" si="148"/>
        <v/>
      </c>
      <c r="DQ471" s="252" t="str">
        <f t="shared" si="149"/>
        <v/>
      </c>
      <c r="DR471" s="251" t="str">
        <f t="shared" si="150"/>
        <v/>
      </c>
      <c r="DS471" s="252" t="str">
        <f t="shared" si="151"/>
        <v/>
      </c>
      <c r="DT471" s="251" t="str">
        <f t="shared" si="152"/>
        <v/>
      </c>
      <c r="DU471" s="252" t="str">
        <f t="shared" si="153"/>
        <v/>
      </c>
      <c r="DV471" s="251" t="str">
        <f t="shared" si="154"/>
        <v/>
      </c>
      <c r="DW471" s="252" t="str">
        <f t="shared" si="155"/>
        <v/>
      </c>
      <c r="DX471" s="251" t="str">
        <f t="shared" si="156"/>
        <v/>
      </c>
      <c r="DY471" s="252" t="str">
        <f t="shared" si="157"/>
        <v/>
      </c>
      <c r="DZ471" s="251" t="str">
        <f t="shared" si="158"/>
        <v/>
      </c>
      <c r="EA471" s="252" t="str">
        <f t="shared" si="159"/>
        <v/>
      </c>
      <c r="EB471" s="251" t="str">
        <f t="shared" si="160"/>
        <v/>
      </c>
      <c r="EC471" s="252" t="str">
        <f t="shared" si="161"/>
        <v/>
      </c>
    </row>
    <row r="472" spans="37:133">
      <c r="AK472" s="3">
        <v>0.32430555555555601</v>
      </c>
      <c r="AM472" s="224">
        <v>0.32430555555555601</v>
      </c>
      <c r="AO472" s="72"/>
      <c r="AR472" s="3">
        <v>0.38680555555555401</v>
      </c>
      <c r="AU472" s="3">
        <v>0.32430555555555601</v>
      </c>
      <c r="AV472" s="72"/>
      <c r="AW472" s="72"/>
      <c r="BH472" s="2"/>
      <c r="BI472" s="250"/>
      <c r="BJ472" s="2"/>
      <c r="BK472" s="250"/>
      <c r="BL472" s="2"/>
      <c r="BM472" s="250"/>
      <c r="BN472" s="2"/>
      <c r="BO472" s="250"/>
      <c r="BP472" s="2"/>
      <c r="BQ472" s="250"/>
      <c r="BR472" s="2"/>
      <c r="BS472" s="250"/>
      <c r="BT472" s="2"/>
      <c r="BU472" s="250"/>
      <c r="BV472" s="2"/>
      <c r="BW472" s="250"/>
      <c r="BX472" s="2"/>
      <c r="BY472" s="250"/>
      <c r="BZ472" s="267"/>
      <c r="CA472" s="238"/>
      <c r="CB472" s="267" t="str">
        <f t="shared" si="144"/>
        <v/>
      </c>
      <c r="CC472" s="238" t="str">
        <f t="shared" si="145"/>
        <v/>
      </c>
      <c r="CD472" s="267"/>
      <c r="CE472" s="238"/>
      <c r="CF472" s="267"/>
      <c r="CG472" s="238"/>
      <c r="CH472" s="2"/>
      <c r="CI472" s="250"/>
      <c r="CJ472" s="267"/>
      <c r="CK472" s="238"/>
      <c r="CL472" s="2"/>
      <c r="CM472" s="250"/>
      <c r="CN472" s="251" t="str">
        <f t="shared" si="146"/>
        <v/>
      </c>
      <c r="CO472" s="252" t="str">
        <f t="shared" si="147"/>
        <v/>
      </c>
      <c r="CP472" s="2"/>
      <c r="CQ472" s="250"/>
      <c r="CR472" s="267"/>
      <c r="CS472" s="238"/>
      <c r="CT472" s="2"/>
      <c r="CU472" s="250"/>
      <c r="CV472" s="2"/>
      <c r="CW472" s="250"/>
      <c r="CX472" s="267"/>
      <c r="CY472" s="238"/>
      <c r="CZ472" s="267"/>
      <c r="DA472" s="238"/>
      <c r="DB472" s="2" t="str">
        <f t="shared" si="142"/>
        <v/>
      </c>
      <c r="DC472" s="250" t="str">
        <f t="shared" si="143"/>
        <v/>
      </c>
      <c r="DD472" s="267"/>
      <c r="DE472" s="238"/>
      <c r="DF472" s="2"/>
      <c r="DG472" s="250"/>
      <c r="DH472" s="2"/>
      <c r="DI472" s="250"/>
      <c r="DJ472" s="348"/>
      <c r="DK472" s="349"/>
      <c r="DL472" s="350"/>
      <c r="DM472" s="351"/>
      <c r="DN472" s="348"/>
      <c r="DO472" s="349"/>
      <c r="DP472" s="251" t="str">
        <f t="shared" si="148"/>
        <v/>
      </c>
      <c r="DQ472" s="252" t="str">
        <f t="shared" si="149"/>
        <v/>
      </c>
      <c r="DR472" s="251" t="str">
        <f t="shared" si="150"/>
        <v/>
      </c>
      <c r="DS472" s="252" t="str">
        <f t="shared" si="151"/>
        <v/>
      </c>
      <c r="DT472" s="251" t="str">
        <f t="shared" si="152"/>
        <v/>
      </c>
      <c r="DU472" s="252" t="str">
        <f t="shared" si="153"/>
        <v/>
      </c>
      <c r="DV472" s="251" t="str">
        <f t="shared" si="154"/>
        <v/>
      </c>
      <c r="DW472" s="252" t="str">
        <f t="shared" si="155"/>
        <v/>
      </c>
      <c r="DX472" s="251" t="str">
        <f t="shared" si="156"/>
        <v/>
      </c>
      <c r="DY472" s="252" t="str">
        <f t="shared" si="157"/>
        <v/>
      </c>
      <c r="DZ472" s="251" t="str">
        <f t="shared" si="158"/>
        <v/>
      </c>
      <c r="EA472" s="252" t="str">
        <f t="shared" si="159"/>
        <v/>
      </c>
      <c r="EB472" s="251" t="str">
        <f t="shared" si="160"/>
        <v/>
      </c>
      <c r="EC472" s="252" t="str">
        <f t="shared" si="161"/>
        <v/>
      </c>
    </row>
    <row r="473" spans="37:133">
      <c r="AK473" s="3">
        <v>0.32500000000000001</v>
      </c>
      <c r="AM473" s="224">
        <v>0.32500000000000001</v>
      </c>
      <c r="AO473" s="72"/>
      <c r="AR473" s="3">
        <v>0.38749999999999901</v>
      </c>
      <c r="AU473" s="3">
        <v>0.32500000000000001</v>
      </c>
      <c r="AV473" s="72"/>
      <c r="AW473" s="72"/>
      <c r="BH473" s="2"/>
      <c r="BI473" s="250"/>
      <c r="BJ473" s="2"/>
      <c r="BK473" s="250"/>
      <c r="BL473" s="2"/>
      <c r="BM473" s="250"/>
      <c r="BN473" s="2"/>
      <c r="BO473" s="250"/>
      <c r="BP473" s="2"/>
      <c r="BQ473" s="250"/>
      <c r="BR473" s="2"/>
      <c r="BS473" s="250"/>
      <c r="BT473" s="2"/>
      <c r="BU473" s="250"/>
      <c r="BV473" s="2"/>
      <c r="BW473" s="250"/>
      <c r="BX473" s="2"/>
      <c r="BY473" s="250"/>
      <c r="BZ473" s="267"/>
      <c r="CA473" s="238"/>
      <c r="CB473" s="267" t="str">
        <f t="shared" si="144"/>
        <v/>
      </c>
      <c r="CC473" s="238" t="str">
        <f t="shared" si="145"/>
        <v/>
      </c>
      <c r="CD473" s="267"/>
      <c r="CE473" s="238"/>
      <c r="CF473" s="267"/>
      <c r="CG473" s="238"/>
      <c r="CH473" s="2"/>
      <c r="CI473" s="250"/>
      <c r="CJ473" s="267"/>
      <c r="CK473" s="238"/>
      <c r="CL473" s="2"/>
      <c r="CM473" s="250"/>
      <c r="CN473" s="251" t="str">
        <f t="shared" si="146"/>
        <v/>
      </c>
      <c r="CO473" s="252" t="str">
        <f t="shared" si="147"/>
        <v/>
      </c>
      <c r="CP473" s="2"/>
      <c r="CQ473" s="250"/>
      <c r="CR473" s="267"/>
      <c r="CS473" s="238"/>
      <c r="CT473" s="2"/>
      <c r="CU473" s="250"/>
      <c r="CV473" s="2"/>
      <c r="CW473" s="250"/>
      <c r="CX473" s="267"/>
      <c r="CY473" s="238"/>
      <c r="CZ473" s="267"/>
      <c r="DA473" s="238"/>
      <c r="DB473" s="2" t="str">
        <f t="shared" si="142"/>
        <v/>
      </c>
      <c r="DC473" s="250" t="str">
        <f t="shared" si="143"/>
        <v/>
      </c>
      <c r="DD473" s="267"/>
      <c r="DE473" s="238"/>
      <c r="DF473" s="2"/>
      <c r="DG473" s="250"/>
      <c r="DH473" s="2"/>
      <c r="DI473" s="250"/>
      <c r="DJ473" s="348"/>
      <c r="DK473" s="349"/>
      <c r="DL473" s="350"/>
      <c r="DM473" s="351"/>
      <c r="DN473" s="348"/>
      <c r="DO473" s="349"/>
      <c r="DP473" s="251" t="str">
        <f t="shared" si="148"/>
        <v/>
      </c>
      <c r="DQ473" s="252" t="str">
        <f t="shared" si="149"/>
        <v/>
      </c>
      <c r="DR473" s="251" t="str">
        <f t="shared" si="150"/>
        <v/>
      </c>
      <c r="DS473" s="252" t="str">
        <f t="shared" si="151"/>
        <v/>
      </c>
      <c r="DT473" s="251" t="str">
        <f t="shared" si="152"/>
        <v/>
      </c>
      <c r="DU473" s="252" t="str">
        <f t="shared" si="153"/>
        <v/>
      </c>
      <c r="DV473" s="251" t="str">
        <f t="shared" si="154"/>
        <v/>
      </c>
      <c r="DW473" s="252" t="str">
        <f t="shared" si="155"/>
        <v/>
      </c>
      <c r="DX473" s="251" t="str">
        <f t="shared" si="156"/>
        <v/>
      </c>
      <c r="DY473" s="252" t="str">
        <f t="shared" si="157"/>
        <v/>
      </c>
      <c r="DZ473" s="251" t="str">
        <f t="shared" si="158"/>
        <v/>
      </c>
      <c r="EA473" s="252" t="str">
        <f t="shared" si="159"/>
        <v/>
      </c>
      <c r="EB473" s="251" t="str">
        <f t="shared" si="160"/>
        <v/>
      </c>
      <c r="EC473" s="252" t="str">
        <f t="shared" si="161"/>
        <v/>
      </c>
    </row>
    <row r="474" spans="37:133">
      <c r="AK474" s="3">
        <v>0.32569444444444401</v>
      </c>
      <c r="AM474" s="224">
        <v>0.32569444444444401</v>
      </c>
      <c r="AO474" s="72"/>
      <c r="AR474" s="3">
        <v>0.38819444444444301</v>
      </c>
      <c r="AU474" s="3">
        <v>0.32569444444444401</v>
      </c>
      <c r="AV474" s="72"/>
      <c r="AW474" s="72"/>
      <c r="BH474" s="2"/>
      <c r="BI474" s="250"/>
      <c r="BJ474" s="2"/>
      <c r="BK474" s="250"/>
      <c r="BL474" s="2"/>
      <c r="BM474" s="250"/>
      <c r="BN474" s="2"/>
      <c r="BO474" s="250"/>
      <c r="BP474" s="2"/>
      <c r="BQ474" s="250"/>
      <c r="BR474" s="2"/>
      <c r="BS474" s="250"/>
      <c r="BT474" s="2"/>
      <c r="BU474" s="250"/>
      <c r="BV474" s="2"/>
      <c r="BW474" s="250"/>
      <c r="BX474" s="2"/>
      <c r="BY474" s="250"/>
      <c r="BZ474" s="267"/>
      <c r="CA474" s="238"/>
      <c r="CB474" s="267" t="str">
        <f t="shared" si="144"/>
        <v/>
      </c>
      <c r="CC474" s="238" t="str">
        <f t="shared" si="145"/>
        <v/>
      </c>
      <c r="CD474" s="267"/>
      <c r="CE474" s="238"/>
      <c r="CF474" s="267"/>
      <c r="CG474" s="238"/>
      <c r="CH474" s="2"/>
      <c r="CI474" s="250"/>
      <c r="CJ474" s="267"/>
      <c r="CK474" s="238"/>
      <c r="CL474" s="2"/>
      <c r="CM474" s="250"/>
      <c r="CN474" s="251" t="str">
        <f t="shared" si="146"/>
        <v/>
      </c>
      <c r="CO474" s="252" t="str">
        <f t="shared" si="147"/>
        <v/>
      </c>
      <c r="CP474" s="2"/>
      <c r="CQ474" s="250"/>
      <c r="CR474" s="267"/>
      <c r="CS474" s="238"/>
      <c r="CT474" s="2"/>
      <c r="CU474" s="250"/>
      <c r="CV474" s="2"/>
      <c r="CW474" s="250"/>
      <c r="CX474" s="267"/>
      <c r="CY474" s="238"/>
      <c r="CZ474" s="267"/>
      <c r="DA474" s="238"/>
      <c r="DB474" s="2" t="str">
        <f t="shared" si="142"/>
        <v/>
      </c>
      <c r="DC474" s="250" t="str">
        <f t="shared" si="143"/>
        <v/>
      </c>
      <c r="DD474" s="267"/>
      <c r="DE474" s="238"/>
      <c r="DF474" s="2"/>
      <c r="DG474" s="250"/>
      <c r="DH474" s="2"/>
      <c r="DI474" s="250"/>
      <c r="DJ474" s="348"/>
      <c r="DK474" s="349"/>
      <c r="DL474" s="350"/>
      <c r="DM474" s="351"/>
      <c r="DN474" s="348"/>
      <c r="DO474" s="349"/>
      <c r="DP474" s="251" t="str">
        <f t="shared" si="148"/>
        <v/>
      </c>
      <c r="DQ474" s="252" t="str">
        <f t="shared" si="149"/>
        <v/>
      </c>
      <c r="DR474" s="251" t="str">
        <f t="shared" si="150"/>
        <v/>
      </c>
      <c r="DS474" s="252" t="str">
        <f t="shared" si="151"/>
        <v/>
      </c>
      <c r="DT474" s="251" t="str">
        <f t="shared" si="152"/>
        <v/>
      </c>
      <c r="DU474" s="252" t="str">
        <f t="shared" si="153"/>
        <v/>
      </c>
      <c r="DV474" s="251" t="str">
        <f t="shared" si="154"/>
        <v/>
      </c>
      <c r="DW474" s="252" t="str">
        <f t="shared" si="155"/>
        <v/>
      </c>
      <c r="DX474" s="251" t="str">
        <f t="shared" si="156"/>
        <v/>
      </c>
      <c r="DY474" s="252" t="str">
        <f t="shared" si="157"/>
        <v/>
      </c>
      <c r="DZ474" s="251" t="str">
        <f t="shared" si="158"/>
        <v/>
      </c>
      <c r="EA474" s="252" t="str">
        <f t="shared" si="159"/>
        <v/>
      </c>
      <c r="EB474" s="251" t="str">
        <f t="shared" si="160"/>
        <v/>
      </c>
      <c r="EC474" s="252" t="str">
        <f t="shared" si="161"/>
        <v/>
      </c>
    </row>
    <row r="475" spans="37:133">
      <c r="AK475" s="3">
        <v>0.32638888888888901</v>
      </c>
      <c r="AM475" s="224">
        <v>0.32638888888888901</v>
      </c>
      <c r="AO475" s="72"/>
      <c r="AR475" s="3">
        <v>0.38888888888888801</v>
      </c>
      <c r="AU475" s="3">
        <v>0.32638888888888901</v>
      </c>
      <c r="AV475" s="72"/>
      <c r="AW475" s="72"/>
      <c r="BH475" s="2"/>
      <c r="BI475" s="250"/>
      <c r="BJ475" s="2"/>
      <c r="BK475" s="250"/>
      <c r="BL475" s="2"/>
      <c r="BM475" s="250"/>
      <c r="BN475" s="2"/>
      <c r="BO475" s="250"/>
      <c r="BP475" s="2"/>
      <c r="BQ475" s="250"/>
      <c r="BR475" s="2"/>
      <c r="BS475" s="250"/>
      <c r="BT475" s="2"/>
      <c r="BU475" s="250"/>
      <c r="BV475" s="2"/>
      <c r="BW475" s="250"/>
      <c r="BX475" s="2"/>
      <c r="BY475" s="250"/>
      <c r="BZ475" s="267"/>
      <c r="CA475" s="238"/>
      <c r="CB475" s="267" t="str">
        <f t="shared" si="144"/>
        <v/>
      </c>
      <c r="CC475" s="238" t="str">
        <f t="shared" si="145"/>
        <v/>
      </c>
      <c r="CD475" s="267"/>
      <c r="CE475" s="238"/>
      <c r="CF475" s="267"/>
      <c r="CG475" s="238"/>
      <c r="CH475" s="2"/>
      <c r="CI475" s="250"/>
      <c r="CJ475" s="267"/>
      <c r="CK475" s="238"/>
      <c r="CL475" s="2"/>
      <c r="CM475" s="250"/>
      <c r="CN475" s="251" t="str">
        <f t="shared" si="146"/>
        <v/>
      </c>
      <c r="CO475" s="252" t="str">
        <f t="shared" si="147"/>
        <v/>
      </c>
      <c r="CP475" s="2"/>
      <c r="CQ475" s="250"/>
      <c r="CR475" s="267"/>
      <c r="CS475" s="238"/>
      <c r="CT475" s="2"/>
      <c r="CU475" s="250"/>
      <c r="CV475" s="2"/>
      <c r="CW475" s="250"/>
      <c r="CX475" s="267"/>
      <c r="CY475" s="238"/>
      <c r="CZ475" s="267"/>
      <c r="DA475" s="238"/>
      <c r="DB475" s="2" t="str">
        <f t="shared" si="142"/>
        <v/>
      </c>
      <c r="DC475" s="250" t="str">
        <f t="shared" si="143"/>
        <v/>
      </c>
      <c r="DD475" s="267"/>
      <c r="DE475" s="238"/>
      <c r="DF475" s="2"/>
      <c r="DG475" s="250"/>
      <c r="DH475" s="2"/>
      <c r="DI475" s="250"/>
      <c r="DJ475" s="348"/>
      <c r="DK475" s="349"/>
      <c r="DL475" s="350"/>
      <c r="DM475" s="351"/>
      <c r="DN475" s="348"/>
      <c r="DO475" s="349"/>
      <c r="DP475" s="251" t="str">
        <f t="shared" si="148"/>
        <v/>
      </c>
      <c r="DQ475" s="252" t="str">
        <f t="shared" si="149"/>
        <v/>
      </c>
      <c r="DR475" s="251" t="str">
        <f t="shared" si="150"/>
        <v/>
      </c>
      <c r="DS475" s="252" t="str">
        <f t="shared" si="151"/>
        <v/>
      </c>
      <c r="DT475" s="251" t="str">
        <f t="shared" si="152"/>
        <v/>
      </c>
      <c r="DU475" s="252" t="str">
        <f t="shared" si="153"/>
        <v/>
      </c>
      <c r="DV475" s="251" t="str">
        <f t="shared" si="154"/>
        <v/>
      </c>
      <c r="DW475" s="252" t="str">
        <f t="shared" si="155"/>
        <v/>
      </c>
      <c r="DX475" s="251" t="str">
        <f t="shared" si="156"/>
        <v/>
      </c>
      <c r="DY475" s="252" t="str">
        <f t="shared" si="157"/>
        <v/>
      </c>
      <c r="DZ475" s="251" t="str">
        <f t="shared" si="158"/>
        <v/>
      </c>
      <c r="EA475" s="252" t="str">
        <f t="shared" si="159"/>
        <v/>
      </c>
      <c r="EB475" s="251" t="str">
        <f t="shared" si="160"/>
        <v/>
      </c>
      <c r="EC475" s="252" t="str">
        <f t="shared" si="161"/>
        <v/>
      </c>
    </row>
    <row r="476" spans="37:133">
      <c r="AK476" s="3">
        <v>0.327083333333333</v>
      </c>
      <c r="AM476" s="224">
        <v>0.327083333333333</v>
      </c>
      <c r="AO476" s="72"/>
      <c r="AR476" s="3">
        <v>0.389583333333332</v>
      </c>
      <c r="AU476" s="3">
        <v>0.327083333333333</v>
      </c>
      <c r="AV476" s="72"/>
      <c r="AW476" s="72"/>
      <c r="BH476" s="2"/>
      <c r="BI476" s="250"/>
      <c r="BJ476" s="2"/>
      <c r="BK476" s="250"/>
      <c r="BL476" s="2"/>
      <c r="BM476" s="250"/>
      <c r="BN476" s="2"/>
      <c r="BO476" s="250"/>
      <c r="BP476" s="2"/>
      <c r="BQ476" s="250"/>
      <c r="BR476" s="2"/>
      <c r="BS476" s="250"/>
      <c r="BT476" s="2"/>
      <c r="BU476" s="250"/>
      <c r="BV476" s="2"/>
      <c r="BW476" s="250"/>
      <c r="BX476" s="2"/>
      <c r="BY476" s="250"/>
      <c r="BZ476" s="267"/>
      <c r="CA476" s="238"/>
      <c r="CB476" s="267" t="str">
        <f t="shared" si="144"/>
        <v/>
      </c>
      <c r="CC476" s="238" t="str">
        <f t="shared" si="145"/>
        <v/>
      </c>
      <c r="CD476" s="267"/>
      <c r="CE476" s="238"/>
      <c r="CF476" s="267"/>
      <c r="CG476" s="238"/>
      <c r="CH476" s="2"/>
      <c r="CI476" s="250"/>
      <c r="CJ476" s="267"/>
      <c r="CK476" s="238"/>
      <c r="CL476" s="2"/>
      <c r="CM476" s="250"/>
      <c r="CN476" s="251" t="str">
        <f t="shared" si="146"/>
        <v/>
      </c>
      <c r="CO476" s="252" t="str">
        <f t="shared" si="147"/>
        <v/>
      </c>
      <c r="CP476" s="2"/>
      <c r="CQ476" s="250"/>
      <c r="CR476" s="267"/>
      <c r="CS476" s="238"/>
      <c r="CT476" s="2"/>
      <c r="CU476" s="250"/>
      <c r="CV476" s="2"/>
      <c r="CW476" s="250"/>
      <c r="CX476" s="267"/>
      <c r="CY476" s="238"/>
      <c r="CZ476" s="267"/>
      <c r="DA476" s="238"/>
      <c r="DB476" s="2" t="str">
        <f t="shared" si="142"/>
        <v/>
      </c>
      <c r="DC476" s="250" t="str">
        <f t="shared" si="143"/>
        <v/>
      </c>
      <c r="DD476" s="267"/>
      <c r="DE476" s="238"/>
      <c r="DF476" s="2"/>
      <c r="DG476" s="250"/>
      <c r="DH476" s="2"/>
      <c r="DI476" s="250"/>
      <c r="DJ476" s="348"/>
      <c r="DK476" s="349"/>
      <c r="DL476" s="350"/>
      <c r="DM476" s="351"/>
      <c r="DN476" s="348"/>
      <c r="DO476" s="349"/>
      <c r="DP476" s="251" t="str">
        <f t="shared" si="148"/>
        <v/>
      </c>
      <c r="DQ476" s="252" t="str">
        <f t="shared" si="149"/>
        <v/>
      </c>
      <c r="DR476" s="251" t="str">
        <f t="shared" si="150"/>
        <v/>
      </c>
      <c r="DS476" s="252" t="str">
        <f t="shared" si="151"/>
        <v/>
      </c>
      <c r="DT476" s="251" t="str">
        <f t="shared" si="152"/>
        <v/>
      </c>
      <c r="DU476" s="252" t="str">
        <f t="shared" si="153"/>
        <v/>
      </c>
      <c r="DV476" s="251" t="str">
        <f t="shared" si="154"/>
        <v/>
      </c>
      <c r="DW476" s="252" t="str">
        <f t="shared" si="155"/>
        <v/>
      </c>
      <c r="DX476" s="251" t="str">
        <f t="shared" si="156"/>
        <v/>
      </c>
      <c r="DY476" s="252" t="str">
        <f t="shared" si="157"/>
        <v/>
      </c>
      <c r="DZ476" s="251" t="str">
        <f t="shared" si="158"/>
        <v/>
      </c>
      <c r="EA476" s="252" t="str">
        <f t="shared" si="159"/>
        <v/>
      </c>
      <c r="EB476" s="251" t="str">
        <f t="shared" si="160"/>
        <v/>
      </c>
      <c r="EC476" s="252" t="str">
        <f t="shared" si="161"/>
        <v/>
      </c>
    </row>
    <row r="477" spans="37:133">
      <c r="AK477" s="3">
        <v>0.327777777777778</v>
      </c>
      <c r="AM477" s="224">
        <v>0.327777777777778</v>
      </c>
      <c r="AO477" s="72"/>
      <c r="AR477" s="3">
        <v>0.390277777777777</v>
      </c>
      <c r="AU477" s="3">
        <v>0.327777777777778</v>
      </c>
      <c r="AV477" s="72"/>
      <c r="AW477" s="72"/>
      <c r="BH477" s="2"/>
      <c r="BI477" s="250"/>
      <c r="BJ477" s="2"/>
      <c r="BK477" s="250"/>
      <c r="BL477" s="2"/>
      <c r="BM477" s="250"/>
      <c r="BN477" s="2"/>
      <c r="BO477" s="250"/>
      <c r="BP477" s="2"/>
      <c r="BQ477" s="250"/>
      <c r="BR477" s="2"/>
      <c r="BS477" s="250"/>
      <c r="BT477" s="2"/>
      <c r="BU477" s="250"/>
      <c r="BV477" s="2"/>
      <c r="BW477" s="250"/>
      <c r="BX477" s="2"/>
      <c r="BY477" s="250"/>
      <c r="BZ477" s="267"/>
      <c r="CA477" s="238"/>
      <c r="CB477" s="267" t="str">
        <f t="shared" si="144"/>
        <v/>
      </c>
      <c r="CC477" s="238" t="str">
        <f t="shared" si="145"/>
        <v/>
      </c>
      <c r="CD477" s="267"/>
      <c r="CE477" s="238"/>
      <c r="CF477" s="267"/>
      <c r="CG477" s="238"/>
      <c r="CH477" s="2"/>
      <c r="CI477" s="250"/>
      <c r="CJ477" s="267"/>
      <c r="CK477" s="238"/>
      <c r="CL477" s="2"/>
      <c r="CM477" s="250"/>
      <c r="CN477" s="251" t="str">
        <f t="shared" si="146"/>
        <v/>
      </c>
      <c r="CO477" s="252" t="str">
        <f t="shared" si="147"/>
        <v/>
      </c>
      <c r="CP477" s="2"/>
      <c r="CQ477" s="250"/>
      <c r="CR477" s="267"/>
      <c r="CS477" s="238"/>
      <c r="CT477" s="2"/>
      <c r="CU477" s="250"/>
      <c r="CV477" s="2"/>
      <c r="CW477" s="250"/>
      <c r="CX477" s="267"/>
      <c r="CY477" s="238"/>
      <c r="CZ477" s="267"/>
      <c r="DA477" s="238"/>
      <c r="DB477" s="2" t="str">
        <f t="shared" si="142"/>
        <v/>
      </c>
      <c r="DC477" s="250" t="str">
        <f t="shared" si="143"/>
        <v/>
      </c>
      <c r="DD477" s="267"/>
      <c r="DE477" s="238"/>
      <c r="DF477" s="2"/>
      <c r="DG477" s="250"/>
      <c r="DH477" s="2"/>
      <c r="DI477" s="250"/>
      <c r="DJ477" s="348"/>
      <c r="DK477" s="349"/>
      <c r="DL477" s="350"/>
      <c r="DM477" s="351"/>
      <c r="DN477" s="348"/>
      <c r="DO477" s="349"/>
      <c r="DP477" s="251" t="str">
        <f t="shared" si="148"/>
        <v/>
      </c>
      <c r="DQ477" s="252" t="str">
        <f t="shared" si="149"/>
        <v/>
      </c>
      <c r="DR477" s="251" t="str">
        <f t="shared" si="150"/>
        <v/>
      </c>
      <c r="DS477" s="252" t="str">
        <f t="shared" si="151"/>
        <v/>
      </c>
      <c r="DT477" s="251" t="str">
        <f t="shared" si="152"/>
        <v/>
      </c>
      <c r="DU477" s="252" t="str">
        <f t="shared" si="153"/>
        <v/>
      </c>
      <c r="DV477" s="251" t="str">
        <f t="shared" si="154"/>
        <v/>
      </c>
      <c r="DW477" s="252" t="str">
        <f t="shared" si="155"/>
        <v/>
      </c>
      <c r="DX477" s="251" t="str">
        <f t="shared" si="156"/>
        <v/>
      </c>
      <c r="DY477" s="252" t="str">
        <f t="shared" si="157"/>
        <v/>
      </c>
      <c r="DZ477" s="251" t="str">
        <f t="shared" si="158"/>
        <v/>
      </c>
      <c r="EA477" s="252" t="str">
        <f t="shared" si="159"/>
        <v/>
      </c>
      <c r="EB477" s="251" t="str">
        <f t="shared" si="160"/>
        <v/>
      </c>
      <c r="EC477" s="252" t="str">
        <f t="shared" si="161"/>
        <v/>
      </c>
    </row>
    <row r="478" spans="37:133">
      <c r="AK478" s="3">
        <v>0.328472222222222</v>
      </c>
      <c r="AM478" s="224">
        <v>0.328472222222222</v>
      </c>
      <c r="AO478" s="72"/>
      <c r="AR478" s="3">
        <v>0.390972222222221</v>
      </c>
      <c r="AU478" s="3">
        <v>0.328472222222222</v>
      </c>
      <c r="AV478" s="72"/>
      <c r="AW478" s="72"/>
      <c r="BH478" s="2"/>
      <c r="BI478" s="250"/>
      <c r="BJ478" s="2"/>
      <c r="BK478" s="250"/>
      <c r="BL478" s="2"/>
      <c r="BM478" s="250"/>
      <c r="BN478" s="2"/>
      <c r="BO478" s="250"/>
      <c r="BP478" s="2"/>
      <c r="BQ478" s="250"/>
      <c r="BR478" s="2"/>
      <c r="BS478" s="250"/>
      <c r="BT478" s="2"/>
      <c r="BU478" s="250"/>
      <c r="BV478" s="2"/>
      <c r="BW478" s="250"/>
      <c r="BX478" s="2"/>
      <c r="BY478" s="250"/>
      <c r="BZ478" s="267"/>
      <c r="CA478" s="238"/>
      <c r="CB478" s="267" t="str">
        <f t="shared" si="144"/>
        <v/>
      </c>
      <c r="CC478" s="238" t="str">
        <f t="shared" si="145"/>
        <v/>
      </c>
      <c r="CD478" s="267"/>
      <c r="CE478" s="238"/>
      <c r="CF478" s="267"/>
      <c r="CG478" s="238"/>
      <c r="CH478" s="2"/>
      <c r="CI478" s="250"/>
      <c r="CJ478" s="267"/>
      <c r="CK478" s="238"/>
      <c r="CL478" s="2"/>
      <c r="CM478" s="250"/>
      <c r="CN478" s="251" t="str">
        <f t="shared" si="146"/>
        <v/>
      </c>
      <c r="CO478" s="252" t="str">
        <f t="shared" si="147"/>
        <v/>
      </c>
      <c r="CP478" s="2"/>
      <c r="CQ478" s="250"/>
      <c r="CR478" s="267"/>
      <c r="CS478" s="238"/>
      <c r="CT478" s="2"/>
      <c r="CU478" s="250"/>
      <c r="CV478" s="2"/>
      <c r="CW478" s="250"/>
      <c r="CX478" s="267"/>
      <c r="CY478" s="238"/>
      <c r="CZ478" s="267"/>
      <c r="DA478" s="238"/>
      <c r="DB478" s="2" t="str">
        <f t="shared" si="142"/>
        <v/>
      </c>
      <c r="DC478" s="250" t="str">
        <f t="shared" si="143"/>
        <v/>
      </c>
      <c r="DD478" s="267"/>
      <c r="DE478" s="238"/>
      <c r="DF478" s="2"/>
      <c r="DG478" s="250"/>
      <c r="DH478" s="2"/>
      <c r="DI478" s="250"/>
      <c r="DJ478" s="348"/>
      <c r="DK478" s="349"/>
      <c r="DL478" s="350"/>
      <c r="DM478" s="351"/>
      <c r="DN478" s="348"/>
      <c r="DO478" s="349"/>
      <c r="DP478" s="251" t="str">
        <f t="shared" si="148"/>
        <v/>
      </c>
      <c r="DQ478" s="252" t="str">
        <f t="shared" si="149"/>
        <v/>
      </c>
      <c r="DR478" s="251" t="str">
        <f t="shared" si="150"/>
        <v/>
      </c>
      <c r="DS478" s="252" t="str">
        <f t="shared" si="151"/>
        <v/>
      </c>
      <c r="DT478" s="251" t="str">
        <f t="shared" si="152"/>
        <v/>
      </c>
      <c r="DU478" s="252" t="str">
        <f t="shared" si="153"/>
        <v/>
      </c>
      <c r="DV478" s="251" t="str">
        <f t="shared" si="154"/>
        <v/>
      </c>
      <c r="DW478" s="252" t="str">
        <f t="shared" si="155"/>
        <v/>
      </c>
      <c r="DX478" s="251" t="str">
        <f t="shared" si="156"/>
        <v/>
      </c>
      <c r="DY478" s="252" t="str">
        <f t="shared" si="157"/>
        <v/>
      </c>
      <c r="DZ478" s="251" t="str">
        <f t="shared" si="158"/>
        <v/>
      </c>
      <c r="EA478" s="252" t="str">
        <f t="shared" si="159"/>
        <v/>
      </c>
      <c r="EB478" s="251" t="str">
        <f t="shared" si="160"/>
        <v/>
      </c>
      <c r="EC478" s="252" t="str">
        <f t="shared" si="161"/>
        <v/>
      </c>
    </row>
    <row r="479" spans="37:133">
      <c r="AK479" s="3">
        <v>0.329166666666667</v>
      </c>
      <c r="AM479" s="224">
        <v>0.329166666666667</v>
      </c>
      <c r="AO479" s="72"/>
      <c r="AR479" s="3">
        <v>0.391666666666665</v>
      </c>
      <c r="AU479" s="3">
        <v>0.329166666666667</v>
      </c>
      <c r="AV479" s="72"/>
      <c r="AW479" s="72"/>
      <c r="BH479" s="2"/>
      <c r="BI479" s="250"/>
      <c r="BJ479" s="2"/>
      <c r="BK479" s="250"/>
      <c r="BL479" s="2"/>
      <c r="BM479" s="250"/>
      <c r="BN479" s="2"/>
      <c r="BO479" s="250"/>
      <c r="BP479" s="2"/>
      <c r="BQ479" s="250"/>
      <c r="BR479" s="2"/>
      <c r="BS479" s="250"/>
      <c r="BT479" s="2"/>
      <c r="BU479" s="250"/>
      <c r="BV479" s="2"/>
      <c r="BW479" s="250"/>
      <c r="BX479" s="2"/>
      <c r="BY479" s="250"/>
      <c r="BZ479" s="267"/>
      <c r="CA479" s="238"/>
      <c r="CB479" s="267" t="str">
        <f t="shared" si="144"/>
        <v/>
      </c>
      <c r="CC479" s="238" t="str">
        <f t="shared" si="145"/>
        <v/>
      </c>
      <c r="CD479" s="267"/>
      <c r="CE479" s="238"/>
      <c r="CF479" s="267"/>
      <c r="CG479" s="238"/>
      <c r="CH479" s="2"/>
      <c r="CI479" s="250"/>
      <c r="CJ479" s="267"/>
      <c r="CK479" s="238"/>
      <c r="CL479" s="2"/>
      <c r="CM479" s="250"/>
      <c r="CN479" s="251" t="str">
        <f t="shared" si="146"/>
        <v/>
      </c>
      <c r="CO479" s="252" t="str">
        <f t="shared" si="147"/>
        <v/>
      </c>
      <c r="CP479" s="2"/>
      <c r="CQ479" s="250"/>
      <c r="CR479" s="267"/>
      <c r="CS479" s="238"/>
      <c r="CT479" s="2"/>
      <c r="CU479" s="250"/>
      <c r="CV479" s="2"/>
      <c r="CW479" s="250"/>
      <c r="CX479" s="267"/>
      <c r="CY479" s="238"/>
      <c r="CZ479" s="267"/>
      <c r="DA479" s="238"/>
      <c r="DB479" s="2" t="str">
        <f t="shared" si="142"/>
        <v/>
      </c>
      <c r="DC479" s="250" t="str">
        <f t="shared" si="143"/>
        <v/>
      </c>
      <c r="DD479" s="267"/>
      <c r="DE479" s="238"/>
      <c r="DF479" s="2"/>
      <c r="DG479" s="250"/>
      <c r="DH479" s="2"/>
      <c r="DI479" s="250"/>
      <c r="DJ479" s="348"/>
      <c r="DK479" s="349"/>
      <c r="DL479" s="350"/>
      <c r="DM479" s="351"/>
      <c r="DN479" s="348"/>
      <c r="DO479" s="349"/>
      <c r="DP479" s="251" t="str">
        <f t="shared" si="148"/>
        <v/>
      </c>
      <c r="DQ479" s="252" t="str">
        <f t="shared" si="149"/>
        <v/>
      </c>
      <c r="DR479" s="251" t="str">
        <f t="shared" si="150"/>
        <v/>
      </c>
      <c r="DS479" s="252" t="str">
        <f t="shared" si="151"/>
        <v/>
      </c>
      <c r="DT479" s="251" t="str">
        <f t="shared" si="152"/>
        <v/>
      </c>
      <c r="DU479" s="252" t="str">
        <f t="shared" si="153"/>
        <v/>
      </c>
      <c r="DV479" s="251" t="str">
        <f t="shared" si="154"/>
        <v/>
      </c>
      <c r="DW479" s="252" t="str">
        <f t="shared" si="155"/>
        <v/>
      </c>
      <c r="DX479" s="251" t="str">
        <f t="shared" si="156"/>
        <v/>
      </c>
      <c r="DY479" s="252" t="str">
        <f t="shared" si="157"/>
        <v/>
      </c>
      <c r="DZ479" s="251" t="str">
        <f t="shared" si="158"/>
        <v/>
      </c>
      <c r="EA479" s="252" t="str">
        <f t="shared" si="159"/>
        <v/>
      </c>
      <c r="EB479" s="251" t="str">
        <f t="shared" si="160"/>
        <v/>
      </c>
      <c r="EC479" s="252" t="str">
        <f t="shared" si="161"/>
        <v/>
      </c>
    </row>
    <row r="480" spans="37:133">
      <c r="AK480" s="3">
        <v>0.32986111111111099</v>
      </c>
      <c r="AM480" s="224">
        <v>0.32986111111111099</v>
      </c>
      <c r="AO480" s="72"/>
      <c r="AR480" s="3">
        <v>0.39236111111110999</v>
      </c>
      <c r="AU480" s="3">
        <v>0.32986111111111099</v>
      </c>
      <c r="AV480" s="72"/>
      <c r="BH480" s="2"/>
      <c r="BI480" s="250"/>
      <c r="BJ480" s="2"/>
      <c r="BK480" s="250"/>
      <c r="BL480" s="2"/>
      <c r="BM480" s="250"/>
      <c r="BN480" s="2"/>
      <c r="BO480" s="250"/>
      <c r="BP480" s="2"/>
      <c r="BQ480" s="250"/>
      <c r="BR480" s="2"/>
      <c r="BS480" s="250"/>
      <c r="BT480" s="2"/>
      <c r="BU480" s="250"/>
      <c r="BV480" s="2"/>
      <c r="BW480" s="250"/>
      <c r="BX480" s="2"/>
      <c r="BY480" s="250"/>
      <c r="BZ480" s="267"/>
      <c r="CA480" s="238"/>
      <c r="CB480" s="267" t="str">
        <f t="shared" si="144"/>
        <v/>
      </c>
      <c r="CC480" s="238" t="str">
        <f t="shared" si="145"/>
        <v/>
      </c>
      <c r="CD480" s="267"/>
      <c r="CE480" s="238"/>
      <c r="CF480" s="267"/>
      <c r="CG480" s="238"/>
      <c r="CH480" s="2"/>
      <c r="CI480" s="250"/>
      <c r="CJ480" s="267"/>
      <c r="CK480" s="238"/>
      <c r="CL480" s="2"/>
      <c r="CM480" s="250"/>
      <c r="CN480" s="251" t="str">
        <f t="shared" si="146"/>
        <v/>
      </c>
      <c r="CO480" s="252" t="str">
        <f t="shared" si="147"/>
        <v/>
      </c>
      <c r="CP480" s="2"/>
      <c r="CQ480" s="250"/>
      <c r="CR480" s="267"/>
      <c r="CS480" s="238"/>
      <c r="CT480" s="2"/>
      <c r="CU480" s="250"/>
      <c r="CV480" s="2"/>
      <c r="CW480" s="250"/>
      <c r="CX480" s="267"/>
      <c r="CY480" s="238"/>
      <c r="CZ480" s="267"/>
      <c r="DA480" s="238"/>
      <c r="DB480" s="2" t="str">
        <f t="shared" si="142"/>
        <v/>
      </c>
      <c r="DC480" s="250" t="str">
        <f t="shared" si="143"/>
        <v/>
      </c>
      <c r="DD480" s="267"/>
      <c r="DE480" s="238"/>
      <c r="DF480" s="2"/>
      <c r="DG480" s="250"/>
      <c r="DH480" s="2"/>
      <c r="DI480" s="250"/>
      <c r="DJ480" s="348"/>
      <c r="DK480" s="349"/>
      <c r="DL480" s="350"/>
      <c r="DM480" s="351"/>
      <c r="DN480" s="348"/>
      <c r="DO480" s="349"/>
      <c r="DP480" s="251" t="str">
        <f t="shared" si="148"/>
        <v/>
      </c>
      <c r="DQ480" s="252" t="str">
        <f t="shared" si="149"/>
        <v/>
      </c>
      <c r="DR480" s="251" t="str">
        <f t="shared" si="150"/>
        <v/>
      </c>
      <c r="DS480" s="252" t="str">
        <f t="shared" si="151"/>
        <v/>
      </c>
      <c r="DT480" s="251" t="str">
        <f t="shared" si="152"/>
        <v/>
      </c>
      <c r="DU480" s="252" t="str">
        <f t="shared" si="153"/>
        <v/>
      </c>
      <c r="DV480" s="251" t="str">
        <f t="shared" si="154"/>
        <v/>
      </c>
      <c r="DW480" s="252" t="str">
        <f t="shared" si="155"/>
        <v/>
      </c>
      <c r="DX480" s="251" t="str">
        <f t="shared" si="156"/>
        <v/>
      </c>
      <c r="DY480" s="252" t="str">
        <f t="shared" si="157"/>
        <v/>
      </c>
      <c r="DZ480" s="251" t="str">
        <f t="shared" si="158"/>
        <v/>
      </c>
      <c r="EA480" s="252" t="str">
        <f t="shared" si="159"/>
        <v/>
      </c>
      <c r="EB480" s="251" t="str">
        <f t="shared" si="160"/>
        <v/>
      </c>
      <c r="EC480" s="252" t="str">
        <f t="shared" si="161"/>
        <v/>
      </c>
    </row>
    <row r="481" spans="37:133">
      <c r="AK481" s="3">
        <v>0.33055555555555599</v>
      </c>
      <c r="AM481" s="224">
        <v>0.33055555555555599</v>
      </c>
      <c r="AO481" s="72"/>
      <c r="AR481" s="3">
        <v>0.39305555555555399</v>
      </c>
      <c r="AU481" s="3">
        <v>0.33055555555555599</v>
      </c>
      <c r="AV481" s="72"/>
      <c r="BH481" s="2"/>
      <c r="BI481" s="250"/>
      <c r="BJ481" s="2"/>
      <c r="BK481" s="250"/>
      <c r="BL481" s="2"/>
      <c r="BM481" s="250"/>
      <c r="BN481" s="2"/>
      <c r="BO481" s="250"/>
      <c r="BP481" s="2"/>
      <c r="BQ481" s="250"/>
      <c r="BR481" s="2"/>
      <c r="BS481" s="250"/>
      <c r="BT481" s="2"/>
      <c r="BU481" s="250"/>
      <c r="BV481" s="2"/>
      <c r="BW481" s="250"/>
      <c r="BX481" s="2"/>
      <c r="BY481" s="250"/>
      <c r="BZ481" s="267"/>
      <c r="CA481" s="238"/>
      <c r="CB481" s="267" t="str">
        <f t="shared" si="144"/>
        <v/>
      </c>
      <c r="CC481" s="238" t="str">
        <f t="shared" si="145"/>
        <v/>
      </c>
      <c r="CD481" s="267"/>
      <c r="CE481" s="238"/>
      <c r="CF481" s="267"/>
      <c r="CG481" s="238"/>
      <c r="CH481" s="2"/>
      <c r="CI481" s="250"/>
      <c r="CJ481" s="267"/>
      <c r="CK481" s="238"/>
      <c r="CL481" s="2"/>
      <c r="CM481" s="250"/>
      <c r="CN481" s="251" t="str">
        <f t="shared" si="146"/>
        <v/>
      </c>
      <c r="CO481" s="252" t="str">
        <f t="shared" si="147"/>
        <v/>
      </c>
      <c r="CP481" s="2"/>
      <c r="CQ481" s="250"/>
      <c r="CR481" s="267"/>
      <c r="CS481" s="238"/>
      <c r="CT481" s="2"/>
      <c r="CU481" s="250"/>
      <c r="CV481" s="2"/>
      <c r="CW481" s="250"/>
      <c r="CX481" s="267"/>
      <c r="CY481" s="238"/>
      <c r="CZ481" s="267"/>
      <c r="DA481" s="238"/>
      <c r="DB481" s="2" t="str">
        <f t="shared" si="142"/>
        <v/>
      </c>
      <c r="DC481" s="250" t="str">
        <f t="shared" si="143"/>
        <v/>
      </c>
      <c r="DD481" s="267"/>
      <c r="DE481" s="238"/>
      <c r="DF481" s="2"/>
      <c r="DG481" s="250"/>
      <c r="DH481" s="2"/>
      <c r="DI481" s="250"/>
      <c r="DJ481" s="348"/>
      <c r="DK481" s="349"/>
      <c r="DL481" s="350"/>
      <c r="DM481" s="351"/>
      <c r="DN481" s="348"/>
      <c r="DO481" s="349"/>
      <c r="DP481" s="251" t="str">
        <f t="shared" si="148"/>
        <v/>
      </c>
      <c r="DQ481" s="252" t="str">
        <f t="shared" si="149"/>
        <v/>
      </c>
      <c r="DR481" s="251" t="str">
        <f t="shared" si="150"/>
        <v/>
      </c>
      <c r="DS481" s="252" t="str">
        <f t="shared" si="151"/>
        <v/>
      </c>
      <c r="DT481" s="251" t="str">
        <f t="shared" si="152"/>
        <v/>
      </c>
      <c r="DU481" s="252" t="str">
        <f t="shared" si="153"/>
        <v/>
      </c>
      <c r="DV481" s="251" t="str">
        <f t="shared" si="154"/>
        <v/>
      </c>
      <c r="DW481" s="252" t="str">
        <f t="shared" si="155"/>
        <v/>
      </c>
      <c r="DX481" s="251" t="str">
        <f t="shared" si="156"/>
        <v/>
      </c>
      <c r="DY481" s="252" t="str">
        <f t="shared" si="157"/>
        <v/>
      </c>
      <c r="DZ481" s="251" t="str">
        <f t="shared" si="158"/>
        <v/>
      </c>
      <c r="EA481" s="252" t="str">
        <f t="shared" si="159"/>
        <v/>
      </c>
      <c r="EB481" s="251" t="str">
        <f t="shared" si="160"/>
        <v/>
      </c>
      <c r="EC481" s="252" t="str">
        <f t="shared" si="161"/>
        <v/>
      </c>
    </row>
    <row r="482" spans="37:133">
      <c r="AK482" s="3">
        <v>0.33124999999999999</v>
      </c>
      <c r="AM482" s="224">
        <v>0.33124999999999999</v>
      </c>
      <c r="AO482" s="72"/>
      <c r="AR482" s="3">
        <v>0.39374999999999899</v>
      </c>
      <c r="AU482" s="3">
        <v>0.33124999999999999</v>
      </c>
      <c r="AV482" s="72"/>
      <c r="BH482" s="2"/>
      <c r="BI482" s="250"/>
      <c r="BJ482" s="2"/>
      <c r="BK482" s="250"/>
      <c r="BL482" s="2"/>
      <c r="BM482" s="250"/>
      <c r="BN482" s="2"/>
      <c r="BO482" s="250"/>
      <c r="BP482" s="2"/>
      <c r="BQ482" s="250"/>
      <c r="BR482" s="2"/>
      <c r="BS482" s="250"/>
      <c r="BT482" s="2"/>
      <c r="BU482" s="250"/>
      <c r="BV482" s="2"/>
      <c r="BW482" s="250"/>
      <c r="BX482" s="2"/>
      <c r="BY482" s="250"/>
      <c r="BZ482" s="267"/>
      <c r="CA482" s="238"/>
      <c r="CB482" s="267" t="str">
        <f t="shared" si="144"/>
        <v/>
      </c>
      <c r="CC482" s="238" t="str">
        <f t="shared" si="145"/>
        <v/>
      </c>
      <c r="CD482" s="267"/>
      <c r="CE482" s="238"/>
      <c r="CF482" s="267"/>
      <c r="CG482" s="238"/>
      <c r="CH482" s="2"/>
      <c r="CI482" s="250"/>
      <c r="CJ482" s="267"/>
      <c r="CK482" s="238"/>
      <c r="CL482" s="2"/>
      <c r="CM482" s="250"/>
      <c r="CN482" s="251" t="str">
        <f t="shared" si="146"/>
        <v/>
      </c>
      <c r="CO482" s="252" t="str">
        <f t="shared" si="147"/>
        <v/>
      </c>
      <c r="CP482" s="2"/>
      <c r="CQ482" s="250"/>
      <c r="CR482" s="267"/>
      <c r="CS482" s="238"/>
      <c r="CT482" s="2"/>
      <c r="CU482" s="250"/>
      <c r="CV482" s="2"/>
      <c r="CW482" s="250"/>
      <c r="CX482" s="267"/>
      <c r="CY482" s="238"/>
      <c r="CZ482" s="267"/>
      <c r="DA482" s="238"/>
      <c r="DB482" s="2" t="str">
        <f t="shared" si="142"/>
        <v/>
      </c>
      <c r="DC482" s="250" t="str">
        <f t="shared" si="143"/>
        <v/>
      </c>
      <c r="DD482" s="267"/>
      <c r="DE482" s="238"/>
      <c r="DF482" s="2"/>
      <c r="DG482" s="250"/>
      <c r="DH482" s="2"/>
      <c r="DI482" s="250"/>
      <c r="DJ482" s="348"/>
      <c r="DK482" s="349"/>
      <c r="DL482" s="350"/>
      <c r="DM482" s="351"/>
      <c r="DN482" s="348"/>
      <c r="DO482" s="349"/>
      <c r="DP482" s="251" t="str">
        <f t="shared" si="148"/>
        <v/>
      </c>
      <c r="DQ482" s="252" t="str">
        <f t="shared" si="149"/>
        <v/>
      </c>
      <c r="DR482" s="251" t="str">
        <f t="shared" si="150"/>
        <v/>
      </c>
      <c r="DS482" s="252" t="str">
        <f t="shared" si="151"/>
        <v/>
      </c>
      <c r="DT482" s="251" t="str">
        <f t="shared" si="152"/>
        <v/>
      </c>
      <c r="DU482" s="252" t="str">
        <f t="shared" si="153"/>
        <v/>
      </c>
      <c r="DV482" s="251" t="str">
        <f t="shared" si="154"/>
        <v/>
      </c>
      <c r="DW482" s="252" t="str">
        <f t="shared" si="155"/>
        <v/>
      </c>
      <c r="DX482" s="251" t="str">
        <f t="shared" si="156"/>
        <v/>
      </c>
      <c r="DY482" s="252" t="str">
        <f t="shared" si="157"/>
        <v/>
      </c>
      <c r="DZ482" s="251" t="str">
        <f t="shared" si="158"/>
        <v/>
      </c>
      <c r="EA482" s="252" t="str">
        <f t="shared" si="159"/>
        <v/>
      </c>
      <c r="EB482" s="251" t="str">
        <f t="shared" si="160"/>
        <v/>
      </c>
      <c r="EC482" s="252" t="str">
        <f t="shared" si="161"/>
        <v/>
      </c>
    </row>
    <row r="483" spans="37:133">
      <c r="AK483" s="3">
        <v>0.33194444444444399</v>
      </c>
      <c r="AM483" s="224">
        <v>0.33194444444444399</v>
      </c>
      <c r="AO483" s="72"/>
      <c r="AR483" s="3">
        <v>0.39444444444444299</v>
      </c>
      <c r="AU483" s="3">
        <v>0.33194444444444399</v>
      </c>
      <c r="AV483" s="72"/>
      <c r="BH483" s="2"/>
      <c r="BI483" s="250"/>
      <c r="BJ483" s="2"/>
      <c r="BK483" s="250"/>
      <c r="BL483" s="2"/>
      <c r="BM483" s="250"/>
      <c r="BN483" s="2"/>
      <c r="BO483" s="250"/>
      <c r="BP483" s="2"/>
      <c r="BQ483" s="250"/>
      <c r="BR483" s="2"/>
      <c r="BS483" s="250"/>
      <c r="BT483" s="2"/>
      <c r="BU483" s="250"/>
      <c r="BV483" s="2"/>
      <c r="BW483" s="250"/>
      <c r="BX483" s="2"/>
      <c r="BY483" s="250"/>
      <c r="BZ483" s="267"/>
      <c r="CA483" s="238"/>
      <c r="CB483" s="267" t="str">
        <f t="shared" si="144"/>
        <v/>
      </c>
      <c r="CC483" s="238" t="str">
        <f t="shared" si="145"/>
        <v/>
      </c>
      <c r="CD483" s="267"/>
      <c r="CE483" s="238"/>
      <c r="CF483" s="267"/>
      <c r="CG483" s="238"/>
      <c r="CH483" s="2"/>
      <c r="CI483" s="250"/>
      <c r="CJ483" s="267"/>
      <c r="CK483" s="238"/>
      <c r="CL483" s="2"/>
      <c r="CM483" s="250"/>
      <c r="CN483" s="251" t="str">
        <f t="shared" si="146"/>
        <v/>
      </c>
      <c r="CO483" s="252" t="str">
        <f t="shared" si="147"/>
        <v/>
      </c>
      <c r="CP483" s="2"/>
      <c r="CQ483" s="250"/>
      <c r="CR483" s="267"/>
      <c r="CS483" s="238"/>
      <c r="CT483" s="2"/>
      <c r="CU483" s="250"/>
      <c r="CV483" s="2"/>
      <c r="CW483" s="250"/>
      <c r="CX483" s="267"/>
      <c r="CY483" s="238"/>
      <c r="CZ483" s="267"/>
      <c r="DA483" s="238"/>
      <c r="DB483" s="2" t="str">
        <f t="shared" si="142"/>
        <v/>
      </c>
      <c r="DC483" s="250" t="str">
        <f t="shared" si="143"/>
        <v/>
      </c>
      <c r="DD483" s="267"/>
      <c r="DE483" s="238"/>
      <c r="DF483" s="2"/>
      <c r="DG483" s="250"/>
      <c r="DH483" s="2"/>
      <c r="DI483" s="250"/>
      <c r="DJ483" s="348"/>
      <c r="DK483" s="349"/>
      <c r="DL483" s="350"/>
      <c r="DM483" s="351"/>
      <c r="DN483" s="348"/>
      <c r="DO483" s="349"/>
      <c r="DP483" s="251" t="str">
        <f t="shared" si="148"/>
        <v/>
      </c>
      <c r="DQ483" s="252" t="str">
        <f t="shared" si="149"/>
        <v/>
      </c>
      <c r="DR483" s="251" t="str">
        <f t="shared" si="150"/>
        <v/>
      </c>
      <c r="DS483" s="252" t="str">
        <f t="shared" si="151"/>
        <v/>
      </c>
      <c r="DT483" s="251" t="str">
        <f t="shared" si="152"/>
        <v/>
      </c>
      <c r="DU483" s="252" t="str">
        <f t="shared" si="153"/>
        <v/>
      </c>
      <c r="DV483" s="251" t="str">
        <f t="shared" si="154"/>
        <v/>
      </c>
      <c r="DW483" s="252" t="str">
        <f t="shared" si="155"/>
        <v/>
      </c>
      <c r="DX483" s="251" t="str">
        <f t="shared" si="156"/>
        <v/>
      </c>
      <c r="DY483" s="252" t="str">
        <f t="shared" si="157"/>
        <v/>
      </c>
      <c r="DZ483" s="251" t="str">
        <f t="shared" si="158"/>
        <v/>
      </c>
      <c r="EA483" s="252" t="str">
        <f t="shared" si="159"/>
        <v/>
      </c>
      <c r="EB483" s="251" t="str">
        <f t="shared" si="160"/>
        <v/>
      </c>
      <c r="EC483" s="252" t="str">
        <f t="shared" si="161"/>
        <v/>
      </c>
    </row>
    <row r="484" spans="37:133">
      <c r="AK484" s="3">
        <v>0.33263888888888898</v>
      </c>
      <c r="AM484" s="224">
        <v>0.33263888888888898</v>
      </c>
      <c r="AO484" s="72"/>
      <c r="AR484" s="3">
        <v>0.39513888888888798</v>
      </c>
      <c r="AU484" s="3">
        <v>0.33263888888888898</v>
      </c>
      <c r="AV484" s="72"/>
      <c r="BH484" s="2"/>
      <c r="BI484" s="250"/>
      <c r="BJ484" s="2"/>
      <c r="BK484" s="250"/>
      <c r="BL484" s="2"/>
      <c r="BM484" s="250"/>
      <c r="BN484" s="2"/>
      <c r="BO484" s="250"/>
      <c r="BP484" s="2"/>
      <c r="BQ484" s="250"/>
      <c r="BR484" s="2"/>
      <c r="BS484" s="250"/>
      <c r="BT484" s="2"/>
      <c r="BU484" s="250"/>
      <c r="BV484" s="2"/>
      <c r="BW484" s="250"/>
      <c r="BX484" s="2"/>
      <c r="BY484" s="250"/>
      <c r="BZ484" s="267"/>
      <c r="CA484" s="238"/>
      <c r="CB484" s="267" t="str">
        <f t="shared" si="144"/>
        <v/>
      </c>
      <c r="CC484" s="238" t="str">
        <f t="shared" si="145"/>
        <v/>
      </c>
      <c r="CD484" s="267"/>
      <c r="CE484" s="238"/>
      <c r="CF484" s="267"/>
      <c r="CG484" s="238"/>
      <c r="CH484" s="2"/>
      <c r="CI484" s="250"/>
      <c r="CJ484" s="267"/>
      <c r="CK484" s="238"/>
      <c r="CL484" s="2"/>
      <c r="CM484" s="250"/>
      <c r="CN484" s="251" t="str">
        <f t="shared" si="146"/>
        <v/>
      </c>
      <c r="CO484" s="252" t="str">
        <f t="shared" si="147"/>
        <v/>
      </c>
      <c r="CP484" s="2"/>
      <c r="CQ484" s="250"/>
      <c r="CR484" s="267"/>
      <c r="CS484" s="238"/>
      <c r="CT484" s="2"/>
      <c r="CU484" s="250"/>
      <c r="CV484" s="2"/>
      <c r="CW484" s="250"/>
      <c r="CX484" s="267"/>
      <c r="CY484" s="238"/>
      <c r="CZ484" s="267"/>
      <c r="DA484" s="238"/>
      <c r="DB484" s="2" t="str">
        <f t="shared" si="142"/>
        <v/>
      </c>
      <c r="DC484" s="250" t="str">
        <f t="shared" si="143"/>
        <v/>
      </c>
      <c r="DD484" s="267"/>
      <c r="DE484" s="238"/>
      <c r="DF484" s="2"/>
      <c r="DG484" s="250"/>
      <c r="DH484" s="2"/>
      <c r="DI484" s="250"/>
      <c r="DJ484" s="348"/>
      <c r="DK484" s="349"/>
      <c r="DL484" s="350"/>
      <c r="DM484" s="351"/>
      <c r="DN484" s="348"/>
      <c r="DO484" s="349"/>
      <c r="DP484" s="251" t="str">
        <f t="shared" si="148"/>
        <v/>
      </c>
      <c r="DQ484" s="252" t="str">
        <f t="shared" si="149"/>
        <v/>
      </c>
      <c r="DR484" s="251" t="str">
        <f t="shared" si="150"/>
        <v/>
      </c>
      <c r="DS484" s="252" t="str">
        <f t="shared" si="151"/>
        <v/>
      </c>
      <c r="DT484" s="251" t="str">
        <f t="shared" si="152"/>
        <v/>
      </c>
      <c r="DU484" s="252" t="str">
        <f t="shared" si="153"/>
        <v/>
      </c>
      <c r="DV484" s="251" t="str">
        <f t="shared" si="154"/>
        <v/>
      </c>
      <c r="DW484" s="252" t="str">
        <f t="shared" si="155"/>
        <v/>
      </c>
      <c r="DX484" s="251" t="str">
        <f t="shared" si="156"/>
        <v/>
      </c>
      <c r="DY484" s="252" t="str">
        <f t="shared" si="157"/>
        <v/>
      </c>
      <c r="DZ484" s="251" t="str">
        <f t="shared" si="158"/>
        <v/>
      </c>
      <c r="EA484" s="252" t="str">
        <f t="shared" si="159"/>
        <v/>
      </c>
      <c r="EB484" s="251" t="str">
        <f t="shared" si="160"/>
        <v/>
      </c>
      <c r="EC484" s="252" t="str">
        <f t="shared" si="161"/>
        <v/>
      </c>
    </row>
    <row r="485" spans="37:133">
      <c r="AK485" s="3">
        <v>0.33333333333333298</v>
      </c>
      <c r="AM485" s="224">
        <v>0.33333333333333298</v>
      </c>
      <c r="AO485" s="72"/>
      <c r="AR485" s="3">
        <v>0.39583333333333198</v>
      </c>
      <c r="AU485" s="3">
        <v>0.33333333333333298</v>
      </c>
      <c r="AV485" s="72"/>
      <c r="BH485" s="2"/>
      <c r="BI485" s="250"/>
      <c r="BJ485" s="2"/>
      <c r="BK485" s="250"/>
      <c r="BL485" s="2"/>
      <c r="BM485" s="250"/>
      <c r="BN485" s="2"/>
      <c r="BO485" s="250"/>
      <c r="BP485" s="2"/>
      <c r="BQ485" s="250"/>
      <c r="BR485" s="2"/>
      <c r="BS485" s="250"/>
      <c r="BT485" s="2"/>
      <c r="BU485" s="250"/>
      <c r="BV485" s="2"/>
      <c r="BW485" s="250"/>
      <c r="BX485" s="2"/>
      <c r="BY485" s="250"/>
      <c r="BZ485" s="267"/>
      <c r="CA485" s="238"/>
      <c r="CB485" s="267" t="str">
        <f t="shared" si="144"/>
        <v/>
      </c>
      <c r="CC485" s="238" t="str">
        <f t="shared" si="145"/>
        <v/>
      </c>
      <c r="CD485" s="267"/>
      <c r="CE485" s="238"/>
      <c r="CF485" s="267"/>
      <c r="CG485" s="238"/>
      <c r="CH485" s="2"/>
      <c r="CI485" s="250"/>
      <c r="CJ485" s="267"/>
      <c r="CK485" s="238"/>
      <c r="CL485" s="2"/>
      <c r="CM485" s="250"/>
      <c r="CN485" s="251" t="str">
        <f t="shared" si="146"/>
        <v/>
      </c>
      <c r="CO485" s="252" t="str">
        <f t="shared" si="147"/>
        <v/>
      </c>
      <c r="CP485" s="2"/>
      <c r="CQ485" s="250"/>
      <c r="CR485" s="267"/>
      <c r="CS485" s="238"/>
      <c r="CT485" s="2"/>
      <c r="CU485" s="250"/>
      <c r="CV485" s="2"/>
      <c r="CW485" s="250"/>
      <c r="CX485" s="267"/>
      <c r="CY485" s="238"/>
      <c r="CZ485" s="267"/>
      <c r="DA485" s="238"/>
      <c r="DB485" s="2" t="str">
        <f t="shared" si="142"/>
        <v/>
      </c>
      <c r="DC485" s="250" t="str">
        <f t="shared" si="143"/>
        <v/>
      </c>
      <c r="DD485" s="267"/>
      <c r="DE485" s="238"/>
      <c r="DF485" s="2"/>
      <c r="DG485" s="250"/>
      <c r="DH485" s="2"/>
      <c r="DI485" s="250"/>
      <c r="DJ485" s="348"/>
      <c r="DK485" s="349"/>
      <c r="DL485" s="350"/>
      <c r="DM485" s="351"/>
      <c r="DN485" s="348"/>
      <c r="DO485" s="349"/>
      <c r="DP485" s="251" t="str">
        <f t="shared" si="148"/>
        <v/>
      </c>
      <c r="DQ485" s="252" t="str">
        <f t="shared" si="149"/>
        <v/>
      </c>
      <c r="DR485" s="251" t="str">
        <f t="shared" si="150"/>
        <v/>
      </c>
      <c r="DS485" s="252" t="str">
        <f t="shared" si="151"/>
        <v/>
      </c>
      <c r="DT485" s="251" t="str">
        <f t="shared" si="152"/>
        <v/>
      </c>
      <c r="DU485" s="252" t="str">
        <f t="shared" si="153"/>
        <v/>
      </c>
      <c r="DV485" s="251" t="str">
        <f t="shared" si="154"/>
        <v/>
      </c>
      <c r="DW485" s="252" t="str">
        <f t="shared" si="155"/>
        <v/>
      </c>
      <c r="DX485" s="251" t="str">
        <f t="shared" si="156"/>
        <v/>
      </c>
      <c r="DY485" s="252" t="str">
        <f t="shared" si="157"/>
        <v/>
      </c>
      <c r="DZ485" s="251" t="str">
        <f t="shared" si="158"/>
        <v/>
      </c>
      <c r="EA485" s="252" t="str">
        <f t="shared" si="159"/>
        <v/>
      </c>
      <c r="EB485" s="251" t="str">
        <f t="shared" si="160"/>
        <v/>
      </c>
      <c r="EC485" s="252" t="str">
        <f t="shared" si="161"/>
        <v/>
      </c>
    </row>
    <row r="486" spans="37:133">
      <c r="AK486" s="3">
        <v>0.33402777777777798</v>
      </c>
      <c r="AM486" s="224">
        <v>0.33402777777777798</v>
      </c>
      <c r="AO486" s="72"/>
      <c r="AR486" s="3">
        <v>0.39652777777777698</v>
      </c>
      <c r="AU486" s="3">
        <v>0.33402777777777798</v>
      </c>
      <c r="AV486" s="72"/>
      <c r="BH486" s="2"/>
      <c r="BI486" s="250"/>
      <c r="BJ486" s="2"/>
      <c r="BK486" s="250"/>
      <c r="BL486" s="2"/>
      <c r="BM486" s="250"/>
      <c r="BN486" s="2"/>
      <c r="BO486" s="250"/>
      <c r="BP486" s="2"/>
      <c r="BQ486" s="250"/>
      <c r="BR486" s="2"/>
      <c r="BS486" s="250"/>
      <c r="BT486" s="2"/>
      <c r="BU486" s="250"/>
      <c r="BV486" s="2"/>
      <c r="BW486" s="250"/>
      <c r="BX486" s="2"/>
      <c r="BY486" s="250"/>
      <c r="BZ486" s="267"/>
      <c r="CA486" s="238"/>
      <c r="CB486" s="267" t="str">
        <f t="shared" si="144"/>
        <v/>
      </c>
      <c r="CC486" s="238" t="str">
        <f t="shared" si="145"/>
        <v/>
      </c>
      <c r="CD486" s="267"/>
      <c r="CE486" s="238"/>
      <c r="CF486" s="267"/>
      <c r="CG486" s="238"/>
      <c r="CH486" s="2"/>
      <c r="CI486" s="250"/>
      <c r="CJ486" s="267"/>
      <c r="CK486" s="238"/>
      <c r="CL486" s="2"/>
      <c r="CM486" s="250"/>
      <c r="CN486" s="251" t="str">
        <f t="shared" si="146"/>
        <v/>
      </c>
      <c r="CO486" s="252" t="str">
        <f t="shared" si="147"/>
        <v/>
      </c>
      <c r="CP486" s="2"/>
      <c r="CQ486" s="250"/>
      <c r="CR486" s="267"/>
      <c r="CS486" s="238"/>
      <c r="CT486" s="2"/>
      <c r="CU486" s="250"/>
      <c r="CV486" s="2"/>
      <c r="CW486" s="250"/>
      <c r="CX486" s="267"/>
      <c r="CY486" s="238"/>
      <c r="CZ486" s="267"/>
      <c r="DA486" s="238"/>
      <c r="DB486" s="2" t="str">
        <f t="shared" ref="DB486:DB508" si="162">IF(ISBLANK(CZ486),"",CZ486)</f>
        <v/>
      </c>
      <c r="DC486" s="250" t="str">
        <f t="shared" ref="DC486:DC508" si="163">IF(ISBLANK(DA486),"",DA486)</f>
        <v/>
      </c>
      <c r="DD486" s="267"/>
      <c r="DE486" s="238"/>
      <c r="DF486" s="2"/>
      <c r="DG486" s="250"/>
      <c r="DH486" s="2"/>
      <c r="DI486" s="250"/>
      <c r="DJ486" s="348"/>
      <c r="DK486" s="349"/>
      <c r="DL486" s="350"/>
      <c r="DM486" s="351"/>
      <c r="DN486" s="348"/>
      <c r="DO486" s="349"/>
      <c r="DP486" s="251" t="str">
        <f t="shared" si="148"/>
        <v/>
      </c>
      <c r="DQ486" s="252" t="str">
        <f t="shared" si="149"/>
        <v/>
      </c>
      <c r="DR486" s="251" t="str">
        <f t="shared" si="150"/>
        <v/>
      </c>
      <c r="DS486" s="252" t="str">
        <f t="shared" si="151"/>
        <v/>
      </c>
      <c r="DT486" s="251" t="str">
        <f t="shared" si="152"/>
        <v/>
      </c>
      <c r="DU486" s="252" t="str">
        <f t="shared" si="153"/>
        <v/>
      </c>
      <c r="DV486" s="251" t="str">
        <f t="shared" si="154"/>
        <v/>
      </c>
      <c r="DW486" s="252" t="str">
        <f t="shared" si="155"/>
        <v/>
      </c>
      <c r="DX486" s="251" t="str">
        <f t="shared" si="156"/>
        <v/>
      </c>
      <c r="DY486" s="252" t="str">
        <f t="shared" si="157"/>
        <v/>
      </c>
      <c r="DZ486" s="251" t="str">
        <f t="shared" si="158"/>
        <v/>
      </c>
      <c r="EA486" s="252" t="str">
        <f t="shared" si="159"/>
        <v/>
      </c>
      <c r="EB486" s="251" t="str">
        <f t="shared" si="160"/>
        <v/>
      </c>
      <c r="EC486" s="252" t="str">
        <f t="shared" si="161"/>
        <v/>
      </c>
    </row>
    <row r="487" spans="37:133">
      <c r="AK487" s="3">
        <v>0.33472222222222198</v>
      </c>
      <c r="AM487" s="224">
        <v>0.33472222222222198</v>
      </c>
      <c r="AO487" s="72"/>
      <c r="AR487" s="3">
        <v>0.39722222222222098</v>
      </c>
      <c r="AU487" s="3">
        <v>0.33472222222222198</v>
      </c>
      <c r="AV487" s="72"/>
      <c r="BH487" s="2"/>
      <c r="BI487" s="250"/>
      <c r="BJ487" s="2"/>
      <c r="BK487" s="250"/>
      <c r="BL487" s="2"/>
      <c r="BM487" s="250"/>
      <c r="BN487" s="2"/>
      <c r="BO487" s="250"/>
      <c r="BP487" s="2"/>
      <c r="BQ487" s="250"/>
      <c r="BR487" s="2"/>
      <c r="BS487" s="250"/>
      <c r="BT487" s="2"/>
      <c r="BU487" s="250"/>
      <c r="BV487" s="2"/>
      <c r="BW487" s="250"/>
      <c r="BX487" s="2"/>
      <c r="BY487" s="250"/>
      <c r="BZ487" s="267"/>
      <c r="CA487" s="238"/>
      <c r="CB487" s="267" t="str">
        <f t="shared" si="144"/>
        <v/>
      </c>
      <c r="CC487" s="238" t="str">
        <f t="shared" si="145"/>
        <v/>
      </c>
      <c r="CD487" s="267"/>
      <c r="CE487" s="238"/>
      <c r="CF487" s="267"/>
      <c r="CG487" s="238"/>
      <c r="CH487" s="2"/>
      <c r="CI487" s="250"/>
      <c r="CJ487" s="267"/>
      <c r="CK487" s="238"/>
      <c r="CL487" s="2"/>
      <c r="CM487" s="250"/>
      <c r="CN487" s="251" t="str">
        <f t="shared" si="146"/>
        <v/>
      </c>
      <c r="CO487" s="252" t="str">
        <f t="shared" si="147"/>
        <v/>
      </c>
      <c r="CP487" s="2"/>
      <c r="CQ487" s="250"/>
      <c r="CR487" s="267"/>
      <c r="CS487" s="238"/>
      <c r="CT487" s="2"/>
      <c r="CU487" s="250"/>
      <c r="CV487" s="2"/>
      <c r="CW487" s="250"/>
      <c r="CX487" s="267"/>
      <c r="CY487" s="238"/>
      <c r="CZ487" s="267"/>
      <c r="DA487" s="238"/>
      <c r="DB487" s="2" t="str">
        <f t="shared" si="162"/>
        <v/>
      </c>
      <c r="DC487" s="250" t="str">
        <f t="shared" si="163"/>
        <v/>
      </c>
      <c r="DD487" s="267"/>
      <c r="DE487" s="238"/>
      <c r="DF487" s="2"/>
      <c r="DG487" s="250"/>
      <c r="DH487" s="2"/>
      <c r="DI487" s="250"/>
      <c r="DJ487" s="348"/>
      <c r="DK487" s="349"/>
      <c r="DL487" s="350"/>
      <c r="DM487" s="351"/>
      <c r="DN487" s="348"/>
      <c r="DO487" s="349"/>
      <c r="DP487" s="251" t="str">
        <f t="shared" si="148"/>
        <v/>
      </c>
      <c r="DQ487" s="252" t="str">
        <f t="shared" si="149"/>
        <v/>
      </c>
      <c r="DR487" s="251" t="str">
        <f t="shared" si="150"/>
        <v/>
      </c>
      <c r="DS487" s="252" t="str">
        <f t="shared" si="151"/>
        <v/>
      </c>
      <c r="DT487" s="251" t="str">
        <f t="shared" si="152"/>
        <v/>
      </c>
      <c r="DU487" s="252" t="str">
        <f t="shared" si="153"/>
        <v/>
      </c>
      <c r="DV487" s="251" t="str">
        <f t="shared" si="154"/>
        <v/>
      </c>
      <c r="DW487" s="252" t="str">
        <f t="shared" si="155"/>
        <v/>
      </c>
      <c r="DX487" s="251" t="str">
        <f t="shared" si="156"/>
        <v/>
      </c>
      <c r="DY487" s="252" t="str">
        <f t="shared" si="157"/>
        <v/>
      </c>
      <c r="DZ487" s="251" t="str">
        <f t="shared" si="158"/>
        <v/>
      </c>
      <c r="EA487" s="252" t="str">
        <f t="shared" si="159"/>
        <v/>
      </c>
      <c r="EB487" s="251" t="str">
        <f t="shared" si="160"/>
        <v/>
      </c>
      <c r="EC487" s="252" t="str">
        <f t="shared" si="161"/>
        <v/>
      </c>
    </row>
    <row r="488" spans="37:133">
      <c r="AK488" s="3">
        <v>0.33541666666666697</v>
      </c>
      <c r="AM488" s="224">
        <v>0.33541666666666697</v>
      </c>
      <c r="AO488" s="72"/>
      <c r="AR488" s="3">
        <v>0.39791666666666498</v>
      </c>
      <c r="AU488" s="3">
        <v>0.33541666666666697</v>
      </c>
      <c r="AV488" s="72"/>
      <c r="BH488" s="2"/>
      <c r="BI488" s="250"/>
      <c r="BJ488" s="2"/>
      <c r="BK488" s="250"/>
      <c r="BL488" s="2"/>
      <c r="BM488" s="250"/>
      <c r="BN488" s="2"/>
      <c r="BO488" s="250"/>
      <c r="BP488" s="2"/>
      <c r="BQ488" s="250"/>
      <c r="BR488" s="2"/>
      <c r="BS488" s="250"/>
      <c r="BT488" s="2"/>
      <c r="BU488" s="250"/>
      <c r="BV488" s="2"/>
      <c r="BW488" s="250"/>
      <c r="BX488" s="2"/>
      <c r="BY488" s="250"/>
      <c r="BZ488" s="267"/>
      <c r="CA488" s="238"/>
      <c r="CB488" s="267" t="str">
        <f t="shared" si="144"/>
        <v/>
      </c>
      <c r="CC488" s="238" t="str">
        <f t="shared" si="145"/>
        <v/>
      </c>
      <c r="CD488" s="267"/>
      <c r="CE488" s="238"/>
      <c r="CF488" s="267"/>
      <c r="CG488" s="238"/>
      <c r="CH488" s="2"/>
      <c r="CI488" s="250"/>
      <c r="CJ488" s="267"/>
      <c r="CK488" s="238"/>
      <c r="CL488" s="2"/>
      <c r="CM488" s="250"/>
      <c r="CN488" s="251" t="str">
        <f t="shared" si="146"/>
        <v/>
      </c>
      <c r="CO488" s="252" t="str">
        <f t="shared" si="147"/>
        <v/>
      </c>
      <c r="CP488" s="2"/>
      <c r="CQ488" s="250"/>
      <c r="CR488" s="267"/>
      <c r="CS488" s="238"/>
      <c r="CT488" s="2"/>
      <c r="CU488" s="250"/>
      <c r="CV488" s="2"/>
      <c r="CW488" s="250"/>
      <c r="CX488" s="267"/>
      <c r="CY488" s="238"/>
      <c r="CZ488" s="267"/>
      <c r="DA488" s="238"/>
      <c r="DB488" s="2" t="str">
        <f t="shared" si="162"/>
        <v/>
      </c>
      <c r="DC488" s="250" t="str">
        <f t="shared" si="163"/>
        <v/>
      </c>
      <c r="DD488" s="267"/>
      <c r="DE488" s="238"/>
      <c r="DF488" s="2"/>
      <c r="DG488" s="250"/>
      <c r="DH488" s="2"/>
      <c r="DI488" s="250"/>
      <c r="DJ488" s="348"/>
      <c r="DK488" s="349"/>
      <c r="DL488" s="350"/>
      <c r="DM488" s="351"/>
      <c r="DN488" s="348"/>
      <c r="DO488" s="349"/>
      <c r="DP488" s="251" t="str">
        <f t="shared" si="148"/>
        <v/>
      </c>
      <c r="DQ488" s="252" t="str">
        <f t="shared" si="149"/>
        <v/>
      </c>
      <c r="DR488" s="251" t="str">
        <f t="shared" si="150"/>
        <v/>
      </c>
      <c r="DS488" s="252" t="str">
        <f t="shared" si="151"/>
        <v/>
      </c>
      <c r="DT488" s="251" t="str">
        <f t="shared" si="152"/>
        <v/>
      </c>
      <c r="DU488" s="252" t="str">
        <f t="shared" si="153"/>
        <v/>
      </c>
      <c r="DV488" s="251" t="str">
        <f t="shared" si="154"/>
        <v/>
      </c>
      <c r="DW488" s="252" t="str">
        <f t="shared" si="155"/>
        <v/>
      </c>
      <c r="DX488" s="251" t="str">
        <f t="shared" si="156"/>
        <v/>
      </c>
      <c r="DY488" s="252" t="str">
        <f t="shared" si="157"/>
        <v/>
      </c>
      <c r="DZ488" s="251" t="str">
        <f t="shared" si="158"/>
        <v/>
      </c>
      <c r="EA488" s="252" t="str">
        <f t="shared" si="159"/>
        <v/>
      </c>
      <c r="EB488" s="251" t="str">
        <f t="shared" si="160"/>
        <v/>
      </c>
      <c r="EC488" s="252" t="str">
        <f t="shared" si="161"/>
        <v/>
      </c>
    </row>
    <row r="489" spans="37:133">
      <c r="AK489" s="3">
        <v>0.33611111111111103</v>
      </c>
      <c r="AM489" s="224">
        <v>0.33611111111111103</v>
      </c>
      <c r="AO489" s="72"/>
      <c r="AR489" s="3">
        <v>0.39861111111110997</v>
      </c>
      <c r="AU489" s="3">
        <v>0.33611111111111103</v>
      </c>
      <c r="AV489" s="72"/>
      <c r="BH489" s="2"/>
      <c r="BI489" s="250"/>
      <c r="BJ489" s="2"/>
      <c r="BK489" s="250"/>
      <c r="BL489" s="2"/>
      <c r="BM489" s="250"/>
      <c r="BN489" s="2"/>
      <c r="BO489" s="250"/>
      <c r="BP489" s="2"/>
      <c r="BQ489" s="250"/>
      <c r="BR489" s="2"/>
      <c r="BS489" s="250"/>
      <c r="BT489" s="2"/>
      <c r="BU489" s="250"/>
      <c r="BV489" s="2"/>
      <c r="BW489" s="250"/>
      <c r="BX489" s="2"/>
      <c r="BY489" s="250"/>
      <c r="BZ489" s="267"/>
      <c r="CA489" s="238"/>
      <c r="CB489" s="267" t="str">
        <f t="shared" si="144"/>
        <v/>
      </c>
      <c r="CC489" s="238" t="str">
        <f t="shared" si="145"/>
        <v/>
      </c>
      <c r="CD489" s="267"/>
      <c r="CE489" s="238"/>
      <c r="CF489" s="267"/>
      <c r="CG489" s="238"/>
      <c r="CH489" s="2"/>
      <c r="CI489" s="250"/>
      <c r="CJ489" s="267"/>
      <c r="CK489" s="238"/>
      <c r="CL489" s="2"/>
      <c r="CM489" s="250"/>
      <c r="CN489" s="251" t="str">
        <f t="shared" si="146"/>
        <v/>
      </c>
      <c r="CO489" s="252" t="str">
        <f t="shared" si="147"/>
        <v/>
      </c>
      <c r="CP489" s="2"/>
      <c r="CQ489" s="250"/>
      <c r="CR489" s="267"/>
      <c r="CS489" s="238"/>
      <c r="CT489" s="2"/>
      <c r="CU489" s="250"/>
      <c r="CV489" s="2"/>
      <c r="CW489" s="250"/>
      <c r="CX489" s="267"/>
      <c r="CY489" s="238"/>
      <c r="CZ489" s="267"/>
      <c r="DA489" s="238"/>
      <c r="DB489" s="2" t="str">
        <f t="shared" si="162"/>
        <v/>
      </c>
      <c r="DC489" s="250" t="str">
        <f t="shared" si="163"/>
        <v/>
      </c>
      <c r="DD489" s="267"/>
      <c r="DE489" s="238"/>
      <c r="DF489" s="2"/>
      <c r="DG489" s="250"/>
      <c r="DH489" s="2"/>
      <c r="DI489" s="250"/>
      <c r="DJ489" s="348"/>
      <c r="DK489" s="349"/>
      <c r="DL489" s="350"/>
      <c r="DM489" s="351"/>
      <c r="DN489" s="348"/>
      <c r="DO489" s="349"/>
      <c r="DP489" s="251" t="str">
        <f t="shared" si="148"/>
        <v/>
      </c>
      <c r="DQ489" s="252" t="str">
        <f t="shared" si="149"/>
        <v/>
      </c>
      <c r="DR489" s="251" t="str">
        <f t="shared" si="150"/>
        <v/>
      </c>
      <c r="DS489" s="252" t="str">
        <f t="shared" si="151"/>
        <v/>
      </c>
      <c r="DT489" s="251" t="str">
        <f t="shared" si="152"/>
        <v/>
      </c>
      <c r="DU489" s="252" t="str">
        <f t="shared" si="153"/>
        <v/>
      </c>
      <c r="DV489" s="251" t="str">
        <f t="shared" si="154"/>
        <v/>
      </c>
      <c r="DW489" s="252" t="str">
        <f t="shared" si="155"/>
        <v/>
      </c>
      <c r="DX489" s="251" t="str">
        <f t="shared" si="156"/>
        <v/>
      </c>
      <c r="DY489" s="252" t="str">
        <f t="shared" si="157"/>
        <v/>
      </c>
      <c r="DZ489" s="251" t="str">
        <f t="shared" si="158"/>
        <v/>
      </c>
      <c r="EA489" s="252" t="str">
        <f t="shared" si="159"/>
        <v/>
      </c>
      <c r="EB489" s="251" t="str">
        <f t="shared" si="160"/>
        <v/>
      </c>
      <c r="EC489" s="252" t="str">
        <f t="shared" si="161"/>
        <v/>
      </c>
    </row>
    <row r="490" spans="37:133">
      <c r="AK490" s="3">
        <v>0.33680555555555602</v>
      </c>
      <c r="AM490" s="224">
        <v>0.33680555555555602</v>
      </c>
      <c r="AO490" s="72"/>
      <c r="AR490" s="3">
        <v>0.39930555555555403</v>
      </c>
      <c r="AU490" s="3">
        <v>0.33680555555555602</v>
      </c>
      <c r="AV490" s="72"/>
      <c r="BH490" s="2"/>
      <c r="BI490" s="250"/>
      <c r="BJ490" s="2"/>
      <c r="BK490" s="250"/>
      <c r="BL490" s="2"/>
      <c r="BM490" s="250"/>
      <c r="BN490" s="2"/>
      <c r="BO490" s="250"/>
      <c r="BP490" s="2"/>
      <c r="BQ490" s="250"/>
      <c r="BR490" s="2"/>
      <c r="BS490" s="250"/>
      <c r="BT490" s="2"/>
      <c r="BU490" s="250"/>
      <c r="BV490" s="2"/>
      <c r="BW490" s="250"/>
      <c r="BX490" s="2"/>
      <c r="BY490" s="250"/>
      <c r="BZ490" s="267"/>
      <c r="CA490" s="238"/>
      <c r="CB490" s="267" t="str">
        <f t="shared" si="144"/>
        <v/>
      </c>
      <c r="CC490" s="238" t="str">
        <f t="shared" si="145"/>
        <v/>
      </c>
      <c r="CD490" s="267"/>
      <c r="CE490" s="238"/>
      <c r="CF490" s="267"/>
      <c r="CG490" s="238"/>
      <c r="CH490" s="2"/>
      <c r="CI490" s="250"/>
      <c r="CJ490" s="267"/>
      <c r="CK490" s="238"/>
      <c r="CL490" s="2"/>
      <c r="CM490" s="250"/>
      <c r="CN490" s="251" t="str">
        <f t="shared" si="146"/>
        <v/>
      </c>
      <c r="CO490" s="252" t="str">
        <f t="shared" si="147"/>
        <v/>
      </c>
      <c r="CP490" s="2"/>
      <c r="CQ490" s="250"/>
      <c r="CR490" s="267"/>
      <c r="CS490" s="238"/>
      <c r="CT490" s="2"/>
      <c r="CU490" s="250"/>
      <c r="CV490" s="2"/>
      <c r="CW490" s="250"/>
      <c r="CX490" s="267"/>
      <c r="CY490" s="238"/>
      <c r="CZ490" s="267"/>
      <c r="DA490" s="238"/>
      <c r="DB490" s="2" t="str">
        <f t="shared" si="162"/>
        <v/>
      </c>
      <c r="DC490" s="250" t="str">
        <f t="shared" si="163"/>
        <v/>
      </c>
      <c r="DD490" s="267"/>
      <c r="DE490" s="238"/>
      <c r="DF490" s="2"/>
      <c r="DG490" s="250"/>
      <c r="DH490" s="2"/>
      <c r="DI490" s="250"/>
      <c r="DJ490" s="348"/>
      <c r="DK490" s="349"/>
      <c r="DL490" s="350"/>
      <c r="DM490" s="351"/>
      <c r="DN490" s="348"/>
      <c r="DO490" s="349"/>
      <c r="DP490" s="251" t="str">
        <f t="shared" si="148"/>
        <v/>
      </c>
      <c r="DQ490" s="252" t="str">
        <f t="shared" si="149"/>
        <v/>
      </c>
      <c r="DR490" s="251" t="str">
        <f t="shared" si="150"/>
        <v/>
      </c>
      <c r="DS490" s="252" t="str">
        <f t="shared" si="151"/>
        <v/>
      </c>
      <c r="DT490" s="251" t="str">
        <f t="shared" si="152"/>
        <v/>
      </c>
      <c r="DU490" s="252" t="str">
        <f t="shared" si="153"/>
        <v/>
      </c>
      <c r="DV490" s="251" t="str">
        <f t="shared" si="154"/>
        <v/>
      </c>
      <c r="DW490" s="252" t="str">
        <f t="shared" si="155"/>
        <v/>
      </c>
      <c r="DX490" s="251" t="str">
        <f t="shared" si="156"/>
        <v/>
      </c>
      <c r="DY490" s="252" t="str">
        <f t="shared" si="157"/>
        <v/>
      </c>
      <c r="DZ490" s="251" t="str">
        <f t="shared" si="158"/>
        <v/>
      </c>
      <c r="EA490" s="252" t="str">
        <f t="shared" si="159"/>
        <v/>
      </c>
      <c r="EB490" s="251" t="str">
        <f t="shared" si="160"/>
        <v/>
      </c>
      <c r="EC490" s="252" t="str">
        <f t="shared" si="161"/>
        <v/>
      </c>
    </row>
    <row r="491" spans="37:133">
      <c r="AK491" s="3">
        <v>0.33750000000000002</v>
      </c>
      <c r="AM491" s="224">
        <v>0.33750000000000002</v>
      </c>
      <c r="AO491" s="72"/>
      <c r="AR491" s="3">
        <v>0.39999999999999902</v>
      </c>
      <c r="AU491" s="3">
        <v>0.33750000000000002</v>
      </c>
      <c r="AV491" s="72"/>
      <c r="BH491" s="2"/>
      <c r="BI491" s="250"/>
      <c r="BJ491" s="2"/>
      <c r="BK491" s="250"/>
      <c r="BL491" s="2"/>
      <c r="BM491" s="250"/>
      <c r="BN491" s="2"/>
      <c r="BO491" s="250"/>
      <c r="BP491" s="2"/>
      <c r="BQ491" s="250"/>
      <c r="BR491" s="2"/>
      <c r="BS491" s="250"/>
      <c r="BT491" s="2"/>
      <c r="BU491" s="250"/>
      <c r="BV491" s="2"/>
      <c r="BW491" s="250"/>
      <c r="BX491" s="2"/>
      <c r="BY491" s="250"/>
      <c r="BZ491" s="267"/>
      <c r="CA491" s="238"/>
      <c r="CB491" s="267" t="str">
        <f t="shared" si="144"/>
        <v/>
      </c>
      <c r="CC491" s="238" t="str">
        <f t="shared" si="145"/>
        <v/>
      </c>
      <c r="CD491" s="267"/>
      <c r="CE491" s="238"/>
      <c r="CF491" s="267"/>
      <c r="CG491" s="238"/>
      <c r="CH491" s="2"/>
      <c r="CI491" s="250"/>
      <c r="CJ491" s="267"/>
      <c r="CK491" s="238"/>
      <c r="CL491" s="2"/>
      <c r="CM491" s="250"/>
      <c r="CN491" s="251" t="str">
        <f t="shared" si="146"/>
        <v/>
      </c>
      <c r="CO491" s="252" t="str">
        <f t="shared" si="147"/>
        <v/>
      </c>
      <c r="CP491" s="2"/>
      <c r="CQ491" s="250"/>
      <c r="CR491" s="267"/>
      <c r="CS491" s="238"/>
      <c r="CT491" s="2"/>
      <c r="CU491" s="250"/>
      <c r="CV491" s="2"/>
      <c r="CW491" s="250"/>
      <c r="CX491" s="267"/>
      <c r="CY491" s="238"/>
      <c r="CZ491" s="267"/>
      <c r="DA491" s="238"/>
      <c r="DB491" s="2" t="str">
        <f t="shared" si="162"/>
        <v/>
      </c>
      <c r="DC491" s="250" t="str">
        <f t="shared" si="163"/>
        <v/>
      </c>
      <c r="DD491" s="267"/>
      <c r="DE491" s="238"/>
      <c r="DF491" s="2"/>
      <c r="DG491" s="250"/>
      <c r="DH491" s="2"/>
      <c r="DI491" s="250"/>
      <c r="DJ491" s="348"/>
      <c r="DK491" s="349"/>
      <c r="DL491" s="350"/>
      <c r="DM491" s="351"/>
      <c r="DN491" s="348"/>
      <c r="DO491" s="349"/>
      <c r="DP491" s="251" t="str">
        <f t="shared" si="148"/>
        <v/>
      </c>
      <c r="DQ491" s="252" t="str">
        <f t="shared" si="149"/>
        <v/>
      </c>
      <c r="DR491" s="251" t="str">
        <f t="shared" si="150"/>
        <v/>
      </c>
      <c r="DS491" s="252" t="str">
        <f t="shared" si="151"/>
        <v/>
      </c>
      <c r="DT491" s="251" t="str">
        <f t="shared" si="152"/>
        <v/>
      </c>
      <c r="DU491" s="252" t="str">
        <f t="shared" si="153"/>
        <v/>
      </c>
      <c r="DV491" s="251" t="str">
        <f t="shared" si="154"/>
        <v/>
      </c>
      <c r="DW491" s="252" t="str">
        <f t="shared" si="155"/>
        <v/>
      </c>
      <c r="DX491" s="251" t="str">
        <f t="shared" si="156"/>
        <v/>
      </c>
      <c r="DY491" s="252" t="str">
        <f t="shared" si="157"/>
        <v/>
      </c>
      <c r="DZ491" s="251" t="str">
        <f t="shared" si="158"/>
        <v/>
      </c>
      <c r="EA491" s="252" t="str">
        <f t="shared" si="159"/>
        <v/>
      </c>
      <c r="EB491" s="251" t="str">
        <f t="shared" si="160"/>
        <v/>
      </c>
      <c r="EC491" s="252" t="str">
        <f t="shared" si="161"/>
        <v/>
      </c>
    </row>
    <row r="492" spans="37:133">
      <c r="AK492" s="3">
        <v>0.33819444444444402</v>
      </c>
      <c r="AM492" s="224">
        <v>0.33819444444444402</v>
      </c>
      <c r="AO492" s="72"/>
      <c r="AR492" s="3">
        <v>0.40069444444444302</v>
      </c>
      <c r="AU492" s="3">
        <v>0.33819444444444402</v>
      </c>
      <c r="AV492" s="72"/>
      <c r="BH492" s="2"/>
      <c r="BI492" s="250"/>
      <c r="BJ492" s="2"/>
      <c r="BK492" s="250"/>
      <c r="BL492" s="2"/>
      <c r="BM492" s="250"/>
      <c r="BN492" s="2"/>
      <c r="BO492" s="250"/>
      <c r="BP492" s="2"/>
      <c r="BQ492" s="250"/>
      <c r="BR492" s="2"/>
      <c r="BS492" s="250"/>
      <c r="BT492" s="2"/>
      <c r="BU492" s="250"/>
      <c r="BV492" s="2"/>
      <c r="BW492" s="250"/>
      <c r="BX492" s="2"/>
      <c r="BY492" s="250"/>
      <c r="BZ492" s="267"/>
      <c r="CA492" s="238"/>
      <c r="CB492" s="267" t="str">
        <f t="shared" si="144"/>
        <v/>
      </c>
      <c r="CC492" s="238" t="str">
        <f t="shared" si="145"/>
        <v/>
      </c>
      <c r="CD492" s="267"/>
      <c r="CE492" s="238"/>
      <c r="CF492" s="267"/>
      <c r="CG492" s="238"/>
      <c r="CH492" s="2"/>
      <c r="CI492" s="250"/>
      <c r="CJ492" s="267"/>
      <c r="CK492" s="238"/>
      <c r="CL492" s="2"/>
      <c r="CM492" s="250"/>
      <c r="CN492" s="251" t="str">
        <f t="shared" si="146"/>
        <v/>
      </c>
      <c r="CO492" s="252" t="str">
        <f t="shared" si="147"/>
        <v/>
      </c>
      <c r="CP492" s="2"/>
      <c r="CQ492" s="250"/>
      <c r="CR492" s="267"/>
      <c r="CS492" s="238"/>
      <c r="CT492" s="2"/>
      <c r="CU492" s="250"/>
      <c r="CV492" s="2"/>
      <c r="CW492" s="250"/>
      <c r="CX492" s="267"/>
      <c r="CY492" s="238"/>
      <c r="CZ492" s="267"/>
      <c r="DA492" s="238"/>
      <c r="DB492" s="2" t="str">
        <f t="shared" si="162"/>
        <v/>
      </c>
      <c r="DC492" s="250" t="str">
        <f t="shared" si="163"/>
        <v/>
      </c>
      <c r="DD492" s="267"/>
      <c r="DE492" s="238"/>
      <c r="DF492" s="2"/>
      <c r="DG492" s="250"/>
      <c r="DH492" s="2"/>
      <c r="DI492" s="250"/>
      <c r="DJ492" s="348"/>
      <c r="DK492" s="349"/>
      <c r="DL492" s="350"/>
      <c r="DM492" s="351"/>
      <c r="DN492" s="348"/>
      <c r="DO492" s="349"/>
      <c r="DP492" s="251" t="str">
        <f t="shared" si="148"/>
        <v/>
      </c>
      <c r="DQ492" s="252" t="str">
        <f t="shared" si="149"/>
        <v/>
      </c>
      <c r="DR492" s="251" t="str">
        <f t="shared" si="150"/>
        <v/>
      </c>
      <c r="DS492" s="252" t="str">
        <f t="shared" si="151"/>
        <v/>
      </c>
      <c r="DT492" s="251" t="str">
        <f t="shared" si="152"/>
        <v/>
      </c>
      <c r="DU492" s="252" t="str">
        <f t="shared" si="153"/>
        <v/>
      </c>
      <c r="DV492" s="251" t="str">
        <f t="shared" si="154"/>
        <v/>
      </c>
      <c r="DW492" s="252" t="str">
        <f t="shared" si="155"/>
        <v/>
      </c>
      <c r="DX492" s="251" t="str">
        <f t="shared" si="156"/>
        <v/>
      </c>
      <c r="DY492" s="252" t="str">
        <f t="shared" si="157"/>
        <v/>
      </c>
      <c r="DZ492" s="251" t="str">
        <f t="shared" si="158"/>
        <v/>
      </c>
      <c r="EA492" s="252" t="str">
        <f t="shared" si="159"/>
        <v/>
      </c>
      <c r="EB492" s="251" t="str">
        <f t="shared" si="160"/>
        <v/>
      </c>
      <c r="EC492" s="252" t="str">
        <f t="shared" si="161"/>
        <v/>
      </c>
    </row>
    <row r="493" spans="37:133">
      <c r="AK493" s="3">
        <v>0.33888888888888902</v>
      </c>
      <c r="AM493" s="224">
        <v>0.33888888888888902</v>
      </c>
      <c r="AO493" s="72"/>
      <c r="AR493" s="3">
        <v>0.40138888888888802</v>
      </c>
      <c r="AU493" s="3">
        <v>0.33888888888888902</v>
      </c>
      <c r="AV493" s="72"/>
      <c r="BH493" s="2"/>
      <c r="BI493" s="250"/>
      <c r="BJ493" s="2"/>
      <c r="BK493" s="250"/>
      <c r="BL493" s="2"/>
      <c r="BM493" s="250"/>
      <c r="BN493" s="2"/>
      <c r="BO493" s="250"/>
      <c r="BP493" s="2"/>
      <c r="BQ493" s="250"/>
      <c r="BR493" s="2"/>
      <c r="BS493" s="250"/>
      <c r="BT493" s="2"/>
      <c r="BU493" s="250"/>
      <c r="BV493" s="2"/>
      <c r="BW493" s="250"/>
      <c r="BX493" s="2"/>
      <c r="BY493" s="250"/>
      <c r="BZ493" s="267"/>
      <c r="CA493" s="238"/>
      <c r="CB493" s="267" t="str">
        <f t="shared" si="144"/>
        <v/>
      </c>
      <c r="CC493" s="238" t="str">
        <f t="shared" si="145"/>
        <v/>
      </c>
      <c r="CD493" s="267"/>
      <c r="CE493" s="238"/>
      <c r="CF493" s="267"/>
      <c r="CG493" s="238"/>
      <c r="CH493" s="2"/>
      <c r="CI493" s="250"/>
      <c r="CJ493" s="267"/>
      <c r="CK493" s="238"/>
      <c r="CL493" s="2"/>
      <c r="CM493" s="250"/>
      <c r="CN493" s="251" t="str">
        <f t="shared" si="146"/>
        <v/>
      </c>
      <c r="CO493" s="252" t="str">
        <f t="shared" si="147"/>
        <v/>
      </c>
      <c r="CP493" s="2"/>
      <c r="CQ493" s="250"/>
      <c r="CR493" s="267"/>
      <c r="CS493" s="238"/>
      <c r="CT493" s="2"/>
      <c r="CU493" s="250"/>
      <c r="CV493" s="2"/>
      <c r="CW493" s="250"/>
      <c r="CX493" s="267"/>
      <c r="CY493" s="238"/>
      <c r="CZ493" s="267"/>
      <c r="DA493" s="238"/>
      <c r="DB493" s="2" t="str">
        <f t="shared" si="162"/>
        <v/>
      </c>
      <c r="DC493" s="250" t="str">
        <f t="shared" si="163"/>
        <v/>
      </c>
      <c r="DD493" s="267"/>
      <c r="DE493" s="238"/>
      <c r="DF493" s="2"/>
      <c r="DG493" s="250"/>
      <c r="DH493" s="2"/>
      <c r="DI493" s="250"/>
      <c r="DJ493" s="348"/>
      <c r="DK493" s="349"/>
      <c r="DL493" s="350"/>
      <c r="DM493" s="351"/>
      <c r="DN493" s="348"/>
      <c r="DO493" s="349"/>
      <c r="DP493" s="251" t="str">
        <f t="shared" si="148"/>
        <v/>
      </c>
      <c r="DQ493" s="252" t="str">
        <f t="shared" si="149"/>
        <v/>
      </c>
      <c r="DR493" s="251" t="str">
        <f t="shared" si="150"/>
        <v/>
      </c>
      <c r="DS493" s="252" t="str">
        <f t="shared" si="151"/>
        <v/>
      </c>
      <c r="DT493" s="251" t="str">
        <f t="shared" si="152"/>
        <v/>
      </c>
      <c r="DU493" s="252" t="str">
        <f t="shared" si="153"/>
        <v/>
      </c>
      <c r="DV493" s="251" t="str">
        <f t="shared" si="154"/>
        <v/>
      </c>
      <c r="DW493" s="252" t="str">
        <f t="shared" si="155"/>
        <v/>
      </c>
      <c r="DX493" s="251" t="str">
        <f t="shared" si="156"/>
        <v/>
      </c>
      <c r="DY493" s="252" t="str">
        <f t="shared" si="157"/>
        <v/>
      </c>
      <c r="DZ493" s="251" t="str">
        <f t="shared" si="158"/>
        <v/>
      </c>
      <c r="EA493" s="252" t="str">
        <f t="shared" si="159"/>
        <v/>
      </c>
      <c r="EB493" s="251" t="str">
        <f t="shared" si="160"/>
        <v/>
      </c>
      <c r="EC493" s="252" t="str">
        <f t="shared" si="161"/>
        <v/>
      </c>
    </row>
    <row r="494" spans="37:133">
      <c r="AK494" s="3">
        <v>0.33958333333333302</v>
      </c>
      <c r="AM494" s="224">
        <v>0.33958333333333302</v>
      </c>
      <c r="AO494" s="72"/>
      <c r="AR494" s="3">
        <v>0.40208333333333202</v>
      </c>
      <c r="AU494" s="3">
        <v>0.33958333333333302</v>
      </c>
      <c r="AV494" s="72"/>
      <c r="BH494" s="2"/>
      <c r="BI494" s="250"/>
      <c r="BJ494" s="2"/>
      <c r="BK494" s="250"/>
      <c r="BL494" s="2"/>
      <c r="BM494" s="250"/>
      <c r="BN494" s="2"/>
      <c r="BO494" s="250"/>
      <c r="BP494" s="2"/>
      <c r="BQ494" s="250"/>
      <c r="BR494" s="2"/>
      <c r="BS494" s="250"/>
      <c r="BT494" s="2"/>
      <c r="BU494" s="250"/>
      <c r="BV494" s="2"/>
      <c r="BW494" s="250"/>
      <c r="BX494" s="2"/>
      <c r="BY494" s="250"/>
      <c r="BZ494" s="267"/>
      <c r="CA494" s="238"/>
      <c r="CB494" s="267" t="str">
        <f t="shared" si="144"/>
        <v/>
      </c>
      <c r="CC494" s="238" t="str">
        <f t="shared" si="145"/>
        <v/>
      </c>
      <c r="CD494" s="267"/>
      <c r="CE494" s="238"/>
      <c r="CF494" s="267"/>
      <c r="CG494" s="238"/>
      <c r="CH494" s="2"/>
      <c r="CI494" s="250"/>
      <c r="CJ494" s="267"/>
      <c r="CK494" s="238"/>
      <c r="CL494" s="2"/>
      <c r="CM494" s="250"/>
      <c r="CN494" s="251" t="str">
        <f t="shared" si="146"/>
        <v/>
      </c>
      <c r="CO494" s="252" t="str">
        <f t="shared" si="147"/>
        <v/>
      </c>
      <c r="CP494" s="2"/>
      <c r="CQ494" s="250"/>
      <c r="CR494" s="267"/>
      <c r="CS494" s="238"/>
      <c r="CT494" s="2"/>
      <c r="CU494" s="250"/>
      <c r="CV494" s="2"/>
      <c r="CW494" s="250"/>
      <c r="CX494" s="267"/>
      <c r="CY494" s="238"/>
      <c r="CZ494" s="267"/>
      <c r="DA494" s="238"/>
      <c r="DB494" s="2" t="str">
        <f t="shared" si="162"/>
        <v/>
      </c>
      <c r="DC494" s="250" t="str">
        <f t="shared" si="163"/>
        <v/>
      </c>
      <c r="DD494" s="267"/>
      <c r="DE494" s="238"/>
      <c r="DF494" s="2"/>
      <c r="DG494" s="250"/>
      <c r="DH494" s="2"/>
      <c r="DI494" s="250"/>
      <c r="DJ494" s="348"/>
      <c r="DK494" s="349"/>
      <c r="DL494" s="350"/>
      <c r="DM494" s="351"/>
      <c r="DN494" s="348"/>
      <c r="DO494" s="349"/>
      <c r="DP494" s="251" t="str">
        <f t="shared" si="148"/>
        <v/>
      </c>
      <c r="DQ494" s="252" t="str">
        <f t="shared" si="149"/>
        <v/>
      </c>
      <c r="DR494" s="251" t="str">
        <f t="shared" si="150"/>
        <v/>
      </c>
      <c r="DS494" s="252" t="str">
        <f t="shared" si="151"/>
        <v/>
      </c>
      <c r="DT494" s="251" t="str">
        <f t="shared" si="152"/>
        <v/>
      </c>
      <c r="DU494" s="252" t="str">
        <f t="shared" si="153"/>
        <v/>
      </c>
      <c r="DV494" s="251" t="str">
        <f t="shared" si="154"/>
        <v/>
      </c>
      <c r="DW494" s="252" t="str">
        <f t="shared" si="155"/>
        <v/>
      </c>
      <c r="DX494" s="251" t="str">
        <f t="shared" si="156"/>
        <v/>
      </c>
      <c r="DY494" s="252" t="str">
        <f t="shared" si="157"/>
        <v/>
      </c>
      <c r="DZ494" s="251" t="str">
        <f t="shared" si="158"/>
        <v/>
      </c>
      <c r="EA494" s="252" t="str">
        <f t="shared" si="159"/>
        <v/>
      </c>
      <c r="EB494" s="251" t="str">
        <f t="shared" si="160"/>
        <v/>
      </c>
      <c r="EC494" s="252" t="str">
        <f t="shared" si="161"/>
        <v/>
      </c>
    </row>
    <row r="495" spans="37:133">
      <c r="AK495" s="3">
        <v>0.34027777777777801</v>
      </c>
      <c r="AM495" s="224">
        <v>0.34027777777777801</v>
      </c>
      <c r="AO495" s="72"/>
      <c r="AR495" s="3">
        <v>0.40277777777777701</v>
      </c>
      <c r="AU495" s="3">
        <v>0.34027777777777801</v>
      </c>
      <c r="AV495" s="72"/>
      <c r="BH495" s="2"/>
      <c r="BI495" s="250"/>
      <c r="BJ495" s="2"/>
      <c r="BK495" s="250"/>
      <c r="BL495" s="2"/>
      <c r="BM495" s="250"/>
      <c r="BN495" s="2"/>
      <c r="BO495" s="250"/>
      <c r="BP495" s="2"/>
      <c r="BQ495" s="250"/>
      <c r="BR495" s="2"/>
      <c r="BS495" s="250"/>
      <c r="BT495" s="2"/>
      <c r="BU495" s="250"/>
      <c r="BV495" s="2"/>
      <c r="BW495" s="250"/>
      <c r="BX495" s="2"/>
      <c r="BY495" s="250"/>
      <c r="BZ495" s="267"/>
      <c r="CA495" s="238"/>
      <c r="CB495" s="267" t="str">
        <f t="shared" si="144"/>
        <v/>
      </c>
      <c r="CC495" s="238" t="str">
        <f t="shared" si="145"/>
        <v/>
      </c>
      <c r="CD495" s="267"/>
      <c r="CE495" s="238"/>
      <c r="CF495" s="267"/>
      <c r="CG495" s="238"/>
      <c r="CH495" s="2"/>
      <c r="CI495" s="250"/>
      <c r="CJ495" s="267"/>
      <c r="CK495" s="238"/>
      <c r="CL495" s="2"/>
      <c r="CM495" s="250"/>
      <c r="CN495" s="251" t="str">
        <f t="shared" si="146"/>
        <v/>
      </c>
      <c r="CO495" s="252" t="str">
        <f t="shared" si="147"/>
        <v/>
      </c>
      <c r="CP495" s="2"/>
      <c r="CQ495" s="250"/>
      <c r="CR495" s="267"/>
      <c r="CS495" s="238"/>
      <c r="CT495" s="2"/>
      <c r="CU495" s="250"/>
      <c r="CV495" s="2"/>
      <c r="CW495" s="250"/>
      <c r="CX495" s="267"/>
      <c r="CY495" s="238"/>
      <c r="CZ495" s="267"/>
      <c r="DA495" s="238"/>
      <c r="DB495" s="2" t="str">
        <f t="shared" si="162"/>
        <v/>
      </c>
      <c r="DC495" s="250" t="str">
        <f t="shared" si="163"/>
        <v/>
      </c>
      <c r="DD495" s="267"/>
      <c r="DE495" s="238"/>
      <c r="DF495" s="2"/>
      <c r="DG495" s="250"/>
      <c r="DH495" s="2"/>
      <c r="DI495" s="250"/>
      <c r="DJ495" s="348"/>
      <c r="DK495" s="349"/>
      <c r="DL495" s="350"/>
      <c r="DM495" s="351"/>
      <c r="DN495" s="348"/>
      <c r="DO495" s="349"/>
      <c r="DP495" s="251" t="str">
        <f t="shared" si="148"/>
        <v/>
      </c>
      <c r="DQ495" s="252" t="str">
        <f t="shared" si="149"/>
        <v/>
      </c>
      <c r="DR495" s="251" t="str">
        <f t="shared" si="150"/>
        <v/>
      </c>
      <c r="DS495" s="252" t="str">
        <f t="shared" si="151"/>
        <v/>
      </c>
      <c r="DT495" s="251" t="str">
        <f t="shared" si="152"/>
        <v/>
      </c>
      <c r="DU495" s="252" t="str">
        <f t="shared" si="153"/>
        <v/>
      </c>
      <c r="DV495" s="251" t="str">
        <f t="shared" si="154"/>
        <v/>
      </c>
      <c r="DW495" s="252" t="str">
        <f t="shared" si="155"/>
        <v/>
      </c>
      <c r="DX495" s="251" t="str">
        <f t="shared" si="156"/>
        <v/>
      </c>
      <c r="DY495" s="252" t="str">
        <f t="shared" si="157"/>
        <v/>
      </c>
      <c r="DZ495" s="251" t="str">
        <f t="shared" si="158"/>
        <v/>
      </c>
      <c r="EA495" s="252" t="str">
        <f t="shared" si="159"/>
        <v/>
      </c>
      <c r="EB495" s="251" t="str">
        <f t="shared" si="160"/>
        <v/>
      </c>
      <c r="EC495" s="252" t="str">
        <f t="shared" si="161"/>
        <v/>
      </c>
    </row>
    <row r="496" spans="37:133">
      <c r="AK496" s="3">
        <v>0.34097222222222201</v>
      </c>
      <c r="AM496" s="224">
        <v>0.34097222222222201</v>
      </c>
      <c r="AO496" s="72"/>
      <c r="AR496" s="3">
        <v>0.40347222222222101</v>
      </c>
      <c r="AU496" s="3">
        <v>0.34097222222222201</v>
      </c>
      <c r="AV496" s="72"/>
      <c r="BH496" s="2"/>
      <c r="BI496" s="250"/>
      <c r="BJ496" s="2"/>
      <c r="BK496" s="250"/>
      <c r="BL496" s="2"/>
      <c r="BM496" s="250"/>
      <c r="BN496" s="2"/>
      <c r="BO496" s="250"/>
      <c r="BP496" s="2"/>
      <c r="BQ496" s="250"/>
      <c r="BR496" s="2"/>
      <c r="BS496" s="250"/>
      <c r="BT496" s="2"/>
      <c r="BU496" s="250"/>
      <c r="BV496" s="2"/>
      <c r="BW496" s="250"/>
      <c r="BX496" s="2"/>
      <c r="BY496" s="250"/>
      <c r="BZ496" s="267"/>
      <c r="CA496" s="238"/>
      <c r="CB496" s="267" t="str">
        <f t="shared" si="144"/>
        <v/>
      </c>
      <c r="CC496" s="238" t="str">
        <f t="shared" si="145"/>
        <v/>
      </c>
      <c r="CD496" s="267"/>
      <c r="CE496" s="238"/>
      <c r="CF496" s="267"/>
      <c r="CG496" s="238"/>
      <c r="CH496" s="2"/>
      <c r="CI496" s="250"/>
      <c r="CJ496" s="267"/>
      <c r="CK496" s="238"/>
      <c r="CL496" s="2"/>
      <c r="CM496" s="250"/>
      <c r="CN496" s="251" t="str">
        <f t="shared" si="146"/>
        <v/>
      </c>
      <c r="CO496" s="252" t="str">
        <f t="shared" si="147"/>
        <v/>
      </c>
      <c r="CP496" s="2"/>
      <c r="CQ496" s="250"/>
      <c r="CR496" s="267"/>
      <c r="CS496" s="238"/>
      <c r="CT496" s="2"/>
      <c r="CU496" s="250"/>
      <c r="CV496" s="2"/>
      <c r="CW496" s="250"/>
      <c r="CX496" s="267"/>
      <c r="CY496" s="238"/>
      <c r="CZ496" s="267"/>
      <c r="DA496" s="238"/>
      <c r="DB496" s="2" t="str">
        <f t="shared" si="162"/>
        <v/>
      </c>
      <c r="DC496" s="250" t="str">
        <f t="shared" si="163"/>
        <v/>
      </c>
      <c r="DD496" s="267"/>
      <c r="DE496" s="238"/>
      <c r="DF496" s="2"/>
      <c r="DG496" s="250"/>
      <c r="DH496" s="2"/>
      <c r="DI496" s="250"/>
      <c r="DJ496" s="348"/>
      <c r="DK496" s="349"/>
      <c r="DL496" s="350"/>
      <c r="DM496" s="351"/>
      <c r="DN496" s="348"/>
      <c r="DO496" s="349"/>
      <c r="DP496" s="251" t="str">
        <f t="shared" si="148"/>
        <v/>
      </c>
      <c r="DQ496" s="252" t="str">
        <f t="shared" si="149"/>
        <v/>
      </c>
      <c r="DR496" s="251" t="str">
        <f t="shared" si="150"/>
        <v/>
      </c>
      <c r="DS496" s="252" t="str">
        <f t="shared" si="151"/>
        <v/>
      </c>
      <c r="DT496" s="251" t="str">
        <f t="shared" si="152"/>
        <v/>
      </c>
      <c r="DU496" s="252" t="str">
        <f t="shared" si="153"/>
        <v/>
      </c>
      <c r="DV496" s="251" t="str">
        <f t="shared" si="154"/>
        <v/>
      </c>
      <c r="DW496" s="252" t="str">
        <f t="shared" si="155"/>
        <v/>
      </c>
      <c r="DX496" s="251" t="str">
        <f t="shared" si="156"/>
        <v/>
      </c>
      <c r="DY496" s="252" t="str">
        <f t="shared" si="157"/>
        <v/>
      </c>
      <c r="DZ496" s="251" t="str">
        <f t="shared" si="158"/>
        <v/>
      </c>
      <c r="EA496" s="252" t="str">
        <f t="shared" si="159"/>
        <v/>
      </c>
      <c r="EB496" s="251" t="str">
        <f t="shared" si="160"/>
        <v/>
      </c>
      <c r="EC496" s="252" t="str">
        <f t="shared" si="161"/>
        <v/>
      </c>
    </row>
    <row r="497" spans="37:133">
      <c r="AK497" s="3">
        <v>0.34166666666666701</v>
      </c>
      <c r="AM497" s="224">
        <v>0.34166666666666701</v>
      </c>
      <c r="AO497" s="72"/>
      <c r="AR497" s="3">
        <v>0.40416666666666501</v>
      </c>
      <c r="AU497" s="3">
        <v>0.34166666666666701</v>
      </c>
      <c r="AV497" s="72"/>
      <c r="BH497" s="2"/>
      <c r="BI497" s="250"/>
      <c r="BJ497" s="2"/>
      <c r="BK497" s="250"/>
      <c r="BL497" s="2"/>
      <c r="BM497" s="250"/>
      <c r="BN497" s="2"/>
      <c r="BO497" s="250"/>
      <c r="BP497" s="2"/>
      <c r="BQ497" s="250"/>
      <c r="BR497" s="2"/>
      <c r="BS497" s="250"/>
      <c r="BT497" s="2"/>
      <c r="BU497" s="250"/>
      <c r="BV497" s="2"/>
      <c r="BW497" s="250"/>
      <c r="BX497" s="2"/>
      <c r="BY497" s="250"/>
      <c r="BZ497" s="267"/>
      <c r="CA497" s="238"/>
      <c r="CB497" s="267" t="str">
        <f t="shared" si="144"/>
        <v/>
      </c>
      <c r="CC497" s="238" t="str">
        <f t="shared" si="145"/>
        <v/>
      </c>
      <c r="CD497" s="267"/>
      <c r="CE497" s="238"/>
      <c r="CF497" s="267"/>
      <c r="CG497" s="238"/>
      <c r="CH497" s="2"/>
      <c r="CI497" s="250"/>
      <c r="CJ497" s="267"/>
      <c r="CK497" s="238"/>
      <c r="CL497" s="2"/>
      <c r="CM497" s="250"/>
      <c r="CN497" s="251" t="str">
        <f t="shared" si="146"/>
        <v/>
      </c>
      <c r="CO497" s="252" t="str">
        <f t="shared" si="147"/>
        <v/>
      </c>
      <c r="CP497" s="2"/>
      <c r="CQ497" s="250"/>
      <c r="CR497" s="267"/>
      <c r="CS497" s="238"/>
      <c r="CT497" s="2"/>
      <c r="CU497" s="250"/>
      <c r="CV497" s="2"/>
      <c r="CW497" s="250"/>
      <c r="CX497" s="267"/>
      <c r="CY497" s="238"/>
      <c r="CZ497" s="267"/>
      <c r="DA497" s="238"/>
      <c r="DB497" s="2" t="str">
        <f t="shared" si="162"/>
        <v/>
      </c>
      <c r="DC497" s="250" t="str">
        <f t="shared" si="163"/>
        <v/>
      </c>
      <c r="DD497" s="267"/>
      <c r="DE497" s="238"/>
      <c r="DF497" s="2"/>
      <c r="DG497" s="250"/>
      <c r="DH497" s="2"/>
      <c r="DI497" s="250"/>
      <c r="DJ497" s="348"/>
      <c r="DK497" s="349"/>
      <c r="DL497" s="350"/>
      <c r="DM497" s="351"/>
      <c r="DN497" s="348"/>
      <c r="DO497" s="349"/>
      <c r="DP497" s="251" t="str">
        <f t="shared" si="148"/>
        <v/>
      </c>
      <c r="DQ497" s="252" t="str">
        <f t="shared" si="149"/>
        <v/>
      </c>
      <c r="DR497" s="251" t="str">
        <f t="shared" si="150"/>
        <v/>
      </c>
      <c r="DS497" s="252" t="str">
        <f t="shared" si="151"/>
        <v/>
      </c>
      <c r="DT497" s="251" t="str">
        <f t="shared" si="152"/>
        <v/>
      </c>
      <c r="DU497" s="252" t="str">
        <f t="shared" si="153"/>
        <v/>
      </c>
      <c r="DV497" s="251" t="str">
        <f t="shared" si="154"/>
        <v/>
      </c>
      <c r="DW497" s="252" t="str">
        <f t="shared" si="155"/>
        <v/>
      </c>
      <c r="DX497" s="251" t="str">
        <f t="shared" si="156"/>
        <v/>
      </c>
      <c r="DY497" s="252" t="str">
        <f t="shared" si="157"/>
        <v/>
      </c>
      <c r="DZ497" s="251" t="str">
        <f t="shared" si="158"/>
        <v/>
      </c>
      <c r="EA497" s="252" t="str">
        <f t="shared" si="159"/>
        <v/>
      </c>
      <c r="EB497" s="251" t="str">
        <f t="shared" si="160"/>
        <v/>
      </c>
      <c r="EC497" s="252" t="str">
        <f t="shared" si="161"/>
        <v/>
      </c>
    </row>
    <row r="498" spans="37:133">
      <c r="AK498" s="3">
        <v>0.34236111111111101</v>
      </c>
      <c r="AM498" s="224">
        <v>0.34236111111111101</v>
      </c>
      <c r="AO498" s="72"/>
      <c r="AR498" s="3">
        <v>0.40486111111111001</v>
      </c>
      <c r="AU498" s="3">
        <v>0.34236111111111101</v>
      </c>
      <c r="AV498" s="72"/>
      <c r="BH498" s="2"/>
      <c r="BI498" s="250"/>
      <c r="BJ498" s="2"/>
      <c r="BK498" s="250"/>
      <c r="BL498" s="2"/>
      <c r="BM498" s="250"/>
      <c r="BN498" s="2"/>
      <c r="BO498" s="250"/>
      <c r="BP498" s="2"/>
      <c r="BQ498" s="250"/>
      <c r="BR498" s="2"/>
      <c r="BS498" s="250"/>
      <c r="BT498" s="2"/>
      <c r="BU498" s="250"/>
      <c r="BV498" s="2"/>
      <c r="BW498" s="250"/>
      <c r="BX498" s="2"/>
      <c r="BY498" s="250"/>
      <c r="BZ498" s="267"/>
      <c r="CA498" s="238"/>
      <c r="CB498" s="267" t="str">
        <f t="shared" si="144"/>
        <v/>
      </c>
      <c r="CC498" s="238" t="str">
        <f t="shared" si="145"/>
        <v/>
      </c>
      <c r="CD498" s="267"/>
      <c r="CE498" s="238"/>
      <c r="CF498" s="267"/>
      <c r="CG498" s="238"/>
      <c r="CH498" s="2"/>
      <c r="CI498" s="250"/>
      <c r="CJ498" s="267"/>
      <c r="CK498" s="238"/>
      <c r="CL498" s="2"/>
      <c r="CM498" s="250"/>
      <c r="CN498" s="251" t="str">
        <f t="shared" si="146"/>
        <v/>
      </c>
      <c r="CO498" s="252" t="str">
        <f t="shared" si="147"/>
        <v/>
      </c>
      <c r="CP498" s="2"/>
      <c r="CQ498" s="250"/>
      <c r="CR498" s="267"/>
      <c r="CS498" s="238"/>
      <c r="CT498" s="2"/>
      <c r="CU498" s="250"/>
      <c r="CV498" s="2"/>
      <c r="CW498" s="250"/>
      <c r="CX498" s="267"/>
      <c r="CY498" s="238"/>
      <c r="CZ498" s="267"/>
      <c r="DA498" s="238"/>
      <c r="DB498" s="2" t="str">
        <f t="shared" si="162"/>
        <v/>
      </c>
      <c r="DC498" s="250" t="str">
        <f t="shared" si="163"/>
        <v/>
      </c>
      <c r="DD498" s="267"/>
      <c r="DE498" s="238"/>
      <c r="DF498" s="2"/>
      <c r="DG498" s="250"/>
      <c r="DH498" s="2"/>
      <c r="DI498" s="250"/>
      <c r="DJ498" s="348"/>
      <c r="DK498" s="349"/>
      <c r="DL498" s="350"/>
      <c r="DM498" s="351"/>
      <c r="DN498" s="348"/>
      <c r="DO498" s="349"/>
      <c r="DP498" s="251" t="str">
        <f t="shared" si="148"/>
        <v/>
      </c>
      <c r="DQ498" s="252" t="str">
        <f t="shared" si="149"/>
        <v/>
      </c>
      <c r="DR498" s="251" t="str">
        <f t="shared" si="150"/>
        <v/>
      </c>
      <c r="DS498" s="252" t="str">
        <f t="shared" si="151"/>
        <v/>
      </c>
      <c r="DT498" s="251" t="str">
        <f t="shared" si="152"/>
        <v/>
      </c>
      <c r="DU498" s="252" t="str">
        <f t="shared" si="153"/>
        <v/>
      </c>
      <c r="DV498" s="251" t="str">
        <f t="shared" si="154"/>
        <v/>
      </c>
      <c r="DW498" s="252" t="str">
        <f t="shared" si="155"/>
        <v/>
      </c>
      <c r="DX498" s="251" t="str">
        <f t="shared" si="156"/>
        <v/>
      </c>
      <c r="DY498" s="252" t="str">
        <f t="shared" si="157"/>
        <v/>
      </c>
      <c r="DZ498" s="251" t="str">
        <f t="shared" si="158"/>
        <v/>
      </c>
      <c r="EA498" s="252" t="str">
        <f t="shared" si="159"/>
        <v/>
      </c>
      <c r="EB498" s="251" t="str">
        <f t="shared" si="160"/>
        <v/>
      </c>
      <c r="EC498" s="252" t="str">
        <f t="shared" si="161"/>
        <v/>
      </c>
    </row>
    <row r="499" spans="37:133">
      <c r="AK499" s="3">
        <v>0.343055555555556</v>
      </c>
      <c r="AM499" s="224">
        <v>0.343055555555556</v>
      </c>
      <c r="AO499" s="72"/>
      <c r="AR499" s="3">
        <v>0.405555555555554</v>
      </c>
      <c r="AU499" s="3">
        <v>0.343055555555556</v>
      </c>
      <c r="AV499" s="72"/>
      <c r="BH499" s="2"/>
      <c r="BI499" s="250"/>
      <c r="BJ499" s="2"/>
      <c r="BK499" s="250"/>
      <c r="BL499" s="2"/>
      <c r="BM499" s="250"/>
      <c r="BN499" s="2"/>
      <c r="BO499" s="250"/>
      <c r="BP499" s="2"/>
      <c r="BQ499" s="250"/>
      <c r="BR499" s="2"/>
      <c r="BS499" s="250"/>
      <c r="BT499" s="2"/>
      <c r="BU499" s="250"/>
      <c r="BV499" s="2"/>
      <c r="BW499" s="250"/>
      <c r="BX499" s="2"/>
      <c r="BY499" s="250"/>
      <c r="BZ499" s="267"/>
      <c r="CA499" s="238"/>
      <c r="CB499" s="267" t="str">
        <f t="shared" si="144"/>
        <v/>
      </c>
      <c r="CC499" s="238" t="str">
        <f t="shared" si="145"/>
        <v/>
      </c>
      <c r="CD499" s="267"/>
      <c r="CE499" s="238"/>
      <c r="CF499" s="267"/>
      <c r="CG499" s="238"/>
      <c r="CH499" s="2"/>
      <c r="CI499" s="250"/>
      <c r="CJ499" s="267"/>
      <c r="CK499" s="238"/>
      <c r="CL499" s="2"/>
      <c r="CM499" s="250"/>
      <c r="CN499" s="251" t="str">
        <f t="shared" si="146"/>
        <v/>
      </c>
      <c r="CO499" s="252" t="str">
        <f t="shared" si="147"/>
        <v/>
      </c>
      <c r="CP499" s="2"/>
      <c r="CQ499" s="250"/>
      <c r="CR499" s="267"/>
      <c r="CS499" s="238"/>
      <c r="CT499" s="2"/>
      <c r="CU499" s="250"/>
      <c r="CV499" s="2"/>
      <c r="CW499" s="250"/>
      <c r="CX499" s="267"/>
      <c r="CY499" s="238"/>
      <c r="CZ499" s="267"/>
      <c r="DA499" s="238"/>
      <c r="DB499" s="2" t="str">
        <f t="shared" si="162"/>
        <v/>
      </c>
      <c r="DC499" s="250" t="str">
        <f t="shared" si="163"/>
        <v/>
      </c>
      <c r="DD499" s="267"/>
      <c r="DE499" s="238"/>
      <c r="DF499" s="2"/>
      <c r="DG499" s="250"/>
      <c r="DH499" s="2"/>
      <c r="DI499" s="250"/>
      <c r="DJ499" s="348"/>
      <c r="DK499" s="349"/>
      <c r="DL499" s="350"/>
      <c r="DM499" s="351"/>
      <c r="DN499" s="348"/>
      <c r="DO499" s="349"/>
      <c r="DP499" s="251" t="str">
        <f t="shared" si="148"/>
        <v/>
      </c>
      <c r="DQ499" s="252" t="str">
        <f t="shared" si="149"/>
        <v/>
      </c>
      <c r="DR499" s="251" t="str">
        <f t="shared" si="150"/>
        <v/>
      </c>
      <c r="DS499" s="252" t="str">
        <f t="shared" si="151"/>
        <v/>
      </c>
      <c r="DT499" s="251" t="str">
        <f t="shared" si="152"/>
        <v/>
      </c>
      <c r="DU499" s="252" t="str">
        <f t="shared" si="153"/>
        <v/>
      </c>
      <c r="DV499" s="251" t="str">
        <f t="shared" si="154"/>
        <v/>
      </c>
      <c r="DW499" s="252" t="str">
        <f t="shared" si="155"/>
        <v/>
      </c>
      <c r="DX499" s="251" t="str">
        <f t="shared" si="156"/>
        <v/>
      </c>
      <c r="DY499" s="252" t="str">
        <f t="shared" si="157"/>
        <v/>
      </c>
      <c r="DZ499" s="251" t="str">
        <f t="shared" si="158"/>
        <v/>
      </c>
      <c r="EA499" s="252" t="str">
        <f t="shared" si="159"/>
        <v/>
      </c>
      <c r="EB499" s="251" t="str">
        <f t="shared" si="160"/>
        <v/>
      </c>
      <c r="EC499" s="252" t="str">
        <f t="shared" si="161"/>
        <v/>
      </c>
    </row>
    <row r="500" spans="37:133">
      <c r="AK500" s="3">
        <v>0.34375</v>
      </c>
      <c r="AM500" s="224">
        <v>0.34375</v>
      </c>
      <c r="AO500" s="72"/>
      <c r="AR500" s="3">
        <v>0.406249999999999</v>
      </c>
      <c r="AU500" s="3">
        <v>0.34375</v>
      </c>
      <c r="AV500" s="72"/>
      <c r="BH500" s="2"/>
      <c r="BI500" s="250"/>
      <c r="BJ500" s="2"/>
      <c r="BK500" s="250"/>
      <c r="BL500" s="2"/>
      <c r="BM500" s="250"/>
      <c r="BN500" s="2"/>
      <c r="BO500" s="250"/>
      <c r="BP500" s="2"/>
      <c r="BQ500" s="250"/>
      <c r="BR500" s="2"/>
      <c r="BS500" s="250"/>
      <c r="BT500" s="2"/>
      <c r="BU500" s="250"/>
      <c r="BV500" s="2"/>
      <c r="BW500" s="250"/>
      <c r="BX500" s="2"/>
      <c r="BY500" s="250"/>
      <c r="BZ500" s="267"/>
      <c r="CA500" s="238"/>
      <c r="CB500" s="267" t="str">
        <f t="shared" si="144"/>
        <v/>
      </c>
      <c r="CC500" s="238" t="str">
        <f t="shared" si="145"/>
        <v/>
      </c>
      <c r="CD500" s="267"/>
      <c r="CE500" s="238"/>
      <c r="CF500" s="267"/>
      <c r="CG500" s="238"/>
      <c r="CH500" s="2"/>
      <c r="CI500" s="250"/>
      <c r="CJ500" s="267"/>
      <c r="CK500" s="238"/>
      <c r="CL500" s="2"/>
      <c r="CM500" s="250"/>
      <c r="CN500" s="251" t="str">
        <f t="shared" si="146"/>
        <v/>
      </c>
      <c r="CO500" s="252" t="str">
        <f t="shared" si="147"/>
        <v/>
      </c>
      <c r="CP500" s="2"/>
      <c r="CQ500" s="250"/>
      <c r="CR500" s="267"/>
      <c r="CS500" s="238"/>
      <c r="CT500" s="2"/>
      <c r="CU500" s="250"/>
      <c r="CV500" s="2"/>
      <c r="CW500" s="250"/>
      <c r="CX500" s="267"/>
      <c r="CY500" s="238"/>
      <c r="CZ500" s="267"/>
      <c r="DA500" s="238"/>
      <c r="DB500" s="2" t="str">
        <f t="shared" si="162"/>
        <v/>
      </c>
      <c r="DC500" s="250" t="str">
        <f t="shared" si="163"/>
        <v/>
      </c>
      <c r="DD500" s="267"/>
      <c r="DE500" s="238"/>
      <c r="DF500" s="2"/>
      <c r="DG500" s="250"/>
      <c r="DH500" s="2"/>
      <c r="DI500" s="250"/>
      <c r="DJ500" s="348"/>
      <c r="DK500" s="349"/>
      <c r="DL500" s="350"/>
      <c r="DM500" s="351"/>
      <c r="DN500" s="348"/>
      <c r="DO500" s="349"/>
      <c r="DP500" s="251" t="str">
        <f t="shared" si="148"/>
        <v/>
      </c>
      <c r="DQ500" s="252" t="str">
        <f t="shared" si="149"/>
        <v/>
      </c>
      <c r="DR500" s="251" t="str">
        <f t="shared" si="150"/>
        <v/>
      </c>
      <c r="DS500" s="252" t="str">
        <f t="shared" si="151"/>
        <v/>
      </c>
      <c r="DT500" s="251" t="str">
        <f t="shared" si="152"/>
        <v/>
      </c>
      <c r="DU500" s="252" t="str">
        <f t="shared" si="153"/>
        <v/>
      </c>
      <c r="DV500" s="251" t="str">
        <f t="shared" si="154"/>
        <v/>
      </c>
      <c r="DW500" s="252" t="str">
        <f t="shared" si="155"/>
        <v/>
      </c>
      <c r="DX500" s="251" t="str">
        <f t="shared" si="156"/>
        <v/>
      </c>
      <c r="DY500" s="252" t="str">
        <f t="shared" si="157"/>
        <v/>
      </c>
      <c r="DZ500" s="251" t="str">
        <f t="shared" si="158"/>
        <v/>
      </c>
      <c r="EA500" s="252" t="str">
        <f t="shared" si="159"/>
        <v/>
      </c>
      <c r="EB500" s="251" t="str">
        <f t="shared" si="160"/>
        <v/>
      </c>
      <c r="EC500" s="252" t="str">
        <f t="shared" si="161"/>
        <v/>
      </c>
    </row>
    <row r="501" spans="37:133">
      <c r="AK501" s="3">
        <v>0.344444444444444</v>
      </c>
      <c r="AM501" s="224">
        <v>0.344444444444444</v>
      </c>
      <c r="AO501" s="72"/>
      <c r="AR501" s="3">
        <v>0.406944444444443</v>
      </c>
      <c r="AU501" s="3">
        <v>0.344444444444444</v>
      </c>
      <c r="AV501" s="72"/>
      <c r="BH501" s="2"/>
      <c r="BI501" s="250"/>
      <c r="BJ501" s="2"/>
      <c r="BK501" s="250"/>
      <c r="BL501" s="2"/>
      <c r="BM501" s="250"/>
      <c r="BN501" s="2"/>
      <c r="BO501" s="250"/>
      <c r="BP501" s="2"/>
      <c r="BQ501" s="250"/>
      <c r="BR501" s="2"/>
      <c r="BS501" s="250"/>
      <c r="BT501" s="2"/>
      <c r="BU501" s="250"/>
      <c r="BV501" s="2"/>
      <c r="BW501" s="250"/>
      <c r="BX501" s="2"/>
      <c r="BY501" s="250"/>
      <c r="BZ501" s="267"/>
      <c r="CA501" s="238"/>
      <c r="CB501" s="267" t="str">
        <f t="shared" si="144"/>
        <v/>
      </c>
      <c r="CC501" s="238" t="str">
        <f t="shared" si="145"/>
        <v/>
      </c>
      <c r="CD501" s="267"/>
      <c r="CE501" s="238"/>
      <c r="CF501" s="267"/>
      <c r="CG501" s="238"/>
      <c r="CH501" s="2"/>
      <c r="CI501" s="250"/>
      <c r="CJ501" s="267"/>
      <c r="CK501" s="238"/>
      <c r="CL501" s="2"/>
      <c r="CM501" s="250"/>
      <c r="CN501" s="251" t="str">
        <f t="shared" si="146"/>
        <v/>
      </c>
      <c r="CO501" s="252" t="str">
        <f t="shared" si="147"/>
        <v/>
      </c>
      <c r="CP501" s="2"/>
      <c r="CQ501" s="250"/>
      <c r="CR501" s="267"/>
      <c r="CS501" s="238"/>
      <c r="CT501" s="2"/>
      <c r="CU501" s="250"/>
      <c r="CV501" s="2"/>
      <c r="CW501" s="250"/>
      <c r="CX501" s="267"/>
      <c r="CY501" s="238"/>
      <c r="CZ501" s="267"/>
      <c r="DA501" s="238"/>
      <c r="DB501" s="2" t="str">
        <f t="shared" si="162"/>
        <v/>
      </c>
      <c r="DC501" s="250" t="str">
        <f t="shared" si="163"/>
        <v/>
      </c>
      <c r="DD501" s="267"/>
      <c r="DE501" s="238"/>
      <c r="DF501" s="2"/>
      <c r="DG501" s="250"/>
      <c r="DH501" s="2"/>
      <c r="DI501" s="250"/>
      <c r="DJ501" s="348"/>
      <c r="DK501" s="349"/>
      <c r="DL501" s="350"/>
      <c r="DM501" s="351"/>
      <c r="DN501" s="348"/>
      <c r="DO501" s="349"/>
      <c r="DP501" s="251" t="str">
        <f t="shared" si="148"/>
        <v/>
      </c>
      <c r="DQ501" s="252" t="str">
        <f t="shared" si="149"/>
        <v/>
      </c>
      <c r="DR501" s="251" t="str">
        <f t="shared" si="150"/>
        <v/>
      </c>
      <c r="DS501" s="252" t="str">
        <f t="shared" si="151"/>
        <v/>
      </c>
      <c r="DT501" s="251" t="str">
        <f t="shared" si="152"/>
        <v/>
      </c>
      <c r="DU501" s="252" t="str">
        <f t="shared" si="153"/>
        <v/>
      </c>
      <c r="DV501" s="251" t="str">
        <f t="shared" si="154"/>
        <v/>
      </c>
      <c r="DW501" s="252" t="str">
        <f t="shared" si="155"/>
        <v/>
      </c>
      <c r="DX501" s="251" t="str">
        <f t="shared" si="156"/>
        <v/>
      </c>
      <c r="DY501" s="252" t="str">
        <f t="shared" si="157"/>
        <v/>
      </c>
      <c r="DZ501" s="251" t="str">
        <f t="shared" si="158"/>
        <v/>
      </c>
      <c r="EA501" s="252" t="str">
        <f t="shared" si="159"/>
        <v/>
      </c>
      <c r="EB501" s="251" t="str">
        <f t="shared" si="160"/>
        <v/>
      </c>
      <c r="EC501" s="252" t="str">
        <f t="shared" si="161"/>
        <v/>
      </c>
    </row>
    <row r="502" spans="37:133">
      <c r="AK502" s="3">
        <v>0.34513888888888899</v>
      </c>
      <c r="AM502" s="224">
        <v>0.34513888888888899</v>
      </c>
      <c r="AO502" s="72"/>
      <c r="AR502" s="3">
        <v>0.407638888888888</v>
      </c>
      <c r="AU502" s="3">
        <v>0.34513888888888899</v>
      </c>
      <c r="AV502" s="72"/>
      <c r="BH502" s="2"/>
      <c r="BI502" s="250"/>
      <c r="BJ502" s="2"/>
      <c r="BK502" s="250"/>
      <c r="BL502" s="2"/>
      <c r="BM502" s="250"/>
      <c r="BN502" s="2"/>
      <c r="BO502" s="250"/>
      <c r="BP502" s="2"/>
      <c r="BQ502" s="250"/>
      <c r="BR502" s="2"/>
      <c r="BS502" s="250"/>
      <c r="BT502" s="2"/>
      <c r="BU502" s="250"/>
      <c r="BV502" s="2"/>
      <c r="BW502" s="250"/>
      <c r="BX502" s="2"/>
      <c r="BY502" s="250"/>
      <c r="BZ502" s="267"/>
      <c r="CA502" s="238"/>
      <c r="CB502" s="267" t="str">
        <f t="shared" si="144"/>
        <v/>
      </c>
      <c r="CC502" s="238" t="str">
        <f t="shared" si="145"/>
        <v/>
      </c>
      <c r="CD502" s="267"/>
      <c r="CE502" s="238"/>
      <c r="CF502" s="267"/>
      <c r="CG502" s="238"/>
      <c r="CH502" s="2"/>
      <c r="CI502" s="250"/>
      <c r="CJ502" s="267"/>
      <c r="CK502" s="238"/>
      <c r="CL502" s="2"/>
      <c r="CM502" s="250"/>
      <c r="CN502" s="251" t="str">
        <f t="shared" si="146"/>
        <v/>
      </c>
      <c r="CO502" s="252" t="str">
        <f t="shared" si="147"/>
        <v/>
      </c>
      <c r="CP502" s="2"/>
      <c r="CQ502" s="250"/>
      <c r="CR502" s="267"/>
      <c r="CS502" s="238"/>
      <c r="CT502" s="2"/>
      <c r="CU502" s="250"/>
      <c r="CV502" s="2"/>
      <c r="CW502" s="250"/>
      <c r="CX502" s="267"/>
      <c r="CY502" s="238"/>
      <c r="CZ502" s="267"/>
      <c r="DA502" s="238"/>
      <c r="DB502" s="2" t="str">
        <f t="shared" si="162"/>
        <v/>
      </c>
      <c r="DC502" s="250" t="str">
        <f t="shared" si="163"/>
        <v/>
      </c>
      <c r="DD502" s="267"/>
      <c r="DE502" s="238"/>
      <c r="DF502" s="2"/>
      <c r="DG502" s="250"/>
      <c r="DH502" s="2"/>
      <c r="DI502" s="250"/>
      <c r="DJ502" s="348"/>
      <c r="DK502" s="349"/>
      <c r="DL502" s="350"/>
      <c r="DM502" s="351"/>
      <c r="DN502" s="348"/>
      <c r="DO502" s="349"/>
      <c r="DP502" s="251" t="str">
        <f t="shared" si="148"/>
        <v/>
      </c>
      <c r="DQ502" s="252" t="str">
        <f t="shared" si="149"/>
        <v/>
      </c>
      <c r="DR502" s="251" t="str">
        <f t="shared" si="150"/>
        <v/>
      </c>
      <c r="DS502" s="252" t="str">
        <f t="shared" si="151"/>
        <v/>
      </c>
      <c r="DT502" s="251" t="str">
        <f t="shared" si="152"/>
        <v/>
      </c>
      <c r="DU502" s="252" t="str">
        <f t="shared" si="153"/>
        <v/>
      </c>
      <c r="DV502" s="251" t="str">
        <f t="shared" si="154"/>
        <v/>
      </c>
      <c r="DW502" s="252" t="str">
        <f t="shared" si="155"/>
        <v/>
      </c>
      <c r="DX502" s="251" t="str">
        <f t="shared" si="156"/>
        <v/>
      </c>
      <c r="DY502" s="252" t="str">
        <f t="shared" si="157"/>
        <v/>
      </c>
      <c r="DZ502" s="251" t="str">
        <f t="shared" si="158"/>
        <v/>
      </c>
      <c r="EA502" s="252" t="str">
        <f t="shared" si="159"/>
        <v/>
      </c>
      <c r="EB502" s="251" t="str">
        <f t="shared" si="160"/>
        <v/>
      </c>
      <c r="EC502" s="252" t="str">
        <f t="shared" si="161"/>
        <v/>
      </c>
    </row>
    <row r="503" spans="37:133">
      <c r="AK503" s="3">
        <v>0.34583333333333299</v>
      </c>
      <c r="AM503" s="224">
        <v>0.34583333333333299</v>
      </c>
      <c r="AO503" s="72"/>
      <c r="AR503" s="3">
        <v>0.40833333333333199</v>
      </c>
      <c r="AU503" s="3">
        <v>0.34583333333333299</v>
      </c>
      <c r="AV503" s="72"/>
      <c r="BH503" s="2"/>
      <c r="BI503" s="250"/>
      <c r="BJ503" s="2"/>
      <c r="BK503" s="250"/>
      <c r="BL503" s="2"/>
      <c r="BM503" s="250"/>
      <c r="BN503" s="2"/>
      <c r="BO503" s="250"/>
      <c r="BP503" s="2"/>
      <c r="BQ503" s="250"/>
      <c r="BR503" s="2"/>
      <c r="BS503" s="250"/>
      <c r="BT503" s="2"/>
      <c r="BU503" s="250"/>
      <c r="BV503" s="2"/>
      <c r="BW503" s="250"/>
      <c r="BX503" s="2"/>
      <c r="BY503" s="250"/>
      <c r="BZ503" s="267"/>
      <c r="CA503" s="238"/>
      <c r="CB503" s="267" t="str">
        <f t="shared" si="144"/>
        <v/>
      </c>
      <c r="CC503" s="238" t="str">
        <f t="shared" si="145"/>
        <v/>
      </c>
      <c r="CD503" s="267"/>
      <c r="CE503" s="238"/>
      <c r="CF503" s="267"/>
      <c r="CG503" s="238"/>
      <c r="CH503" s="2"/>
      <c r="CI503" s="250"/>
      <c r="CJ503" s="267"/>
      <c r="CK503" s="238"/>
      <c r="CL503" s="2"/>
      <c r="CM503" s="250"/>
      <c r="CN503" s="251" t="str">
        <f t="shared" si="146"/>
        <v/>
      </c>
      <c r="CO503" s="252" t="str">
        <f t="shared" si="147"/>
        <v/>
      </c>
      <c r="CP503" s="2"/>
      <c r="CQ503" s="250"/>
      <c r="CR503" s="267"/>
      <c r="CS503" s="238"/>
      <c r="CT503" s="2"/>
      <c r="CU503" s="250"/>
      <c r="CV503" s="2"/>
      <c r="CW503" s="250"/>
      <c r="CX503" s="267"/>
      <c r="CY503" s="238"/>
      <c r="CZ503" s="267"/>
      <c r="DA503" s="238"/>
      <c r="DB503" s="2" t="str">
        <f t="shared" si="162"/>
        <v/>
      </c>
      <c r="DC503" s="250" t="str">
        <f t="shared" si="163"/>
        <v/>
      </c>
      <c r="DD503" s="267"/>
      <c r="DE503" s="238"/>
      <c r="DF503" s="2"/>
      <c r="DG503" s="250"/>
      <c r="DH503" s="2"/>
      <c r="DI503" s="250"/>
      <c r="DJ503" s="348"/>
      <c r="DK503" s="349"/>
      <c r="DL503" s="350"/>
      <c r="DM503" s="351"/>
      <c r="DN503" s="348"/>
      <c r="DO503" s="349"/>
      <c r="DP503" s="251" t="str">
        <f t="shared" si="148"/>
        <v/>
      </c>
      <c r="DQ503" s="252" t="str">
        <f t="shared" si="149"/>
        <v/>
      </c>
      <c r="DR503" s="251" t="str">
        <f t="shared" si="150"/>
        <v/>
      </c>
      <c r="DS503" s="252" t="str">
        <f t="shared" si="151"/>
        <v/>
      </c>
      <c r="DT503" s="251" t="str">
        <f t="shared" si="152"/>
        <v/>
      </c>
      <c r="DU503" s="252" t="str">
        <f t="shared" si="153"/>
        <v/>
      </c>
      <c r="DV503" s="251" t="str">
        <f t="shared" si="154"/>
        <v/>
      </c>
      <c r="DW503" s="252" t="str">
        <f t="shared" si="155"/>
        <v/>
      </c>
      <c r="DX503" s="251" t="str">
        <f t="shared" si="156"/>
        <v/>
      </c>
      <c r="DY503" s="252" t="str">
        <f t="shared" si="157"/>
        <v/>
      </c>
      <c r="DZ503" s="251" t="str">
        <f t="shared" si="158"/>
        <v/>
      </c>
      <c r="EA503" s="252" t="str">
        <f t="shared" si="159"/>
        <v/>
      </c>
      <c r="EB503" s="251" t="str">
        <f t="shared" si="160"/>
        <v/>
      </c>
      <c r="EC503" s="252" t="str">
        <f t="shared" si="161"/>
        <v/>
      </c>
    </row>
    <row r="504" spans="37:133">
      <c r="AK504" s="3">
        <v>0.34652777777777799</v>
      </c>
      <c r="AM504" s="224">
        <v>0.34652777777777799</v>
      </c>
      <c r="AO504" s="72"/>
      <c r="AR504" s="3">
        <v>0.40902777777777699</v>
      </c>
      <c r="AU504" s="3">
        <v>0.34652777777777799</v>
      </c>
      <c r="AV504" s="72"/>
      <c r="BH504" s="2"/>
      <c r="BI504" s="250"/>
      <c r="BJ504" s="2"/>
      <c r="BK504" s="250"/>
      <c r="BL504" s="2"/>
      <c r="BM504" s="250"/>
      <c r="BN504" s="2"/>
      <c r="BO504" s="250"/>
      <c r="BP504" s="2"/>
      <c r="BQ504" s="250"/>
      <c r="BR504" s="2"/>
      <c r="BS504" s="250"/>
      <c r="BT504" s="2"/>
      <c r="BU504" s="250"/>
      <c r="BV504" s="2"/>
      <c r="BW504" s="250"/>
      <c r="BX504" s="2"/>
      <c r="BY504" s="250"/>
      <c r="BZ504" s="267"/>
      <c r="CA504" s="238"/>
      <c r="CB504" s="267" t="str">
        <f t="shared" si="144"/>
        <v/>
      </c>
      <c r="CC504" s="238" t="str">
        <f t="shared" si="145"/>
        <v/>
      </c>
      <c r="CD504" s="267"/>
      <c r="CE504" s="238"/>
      <c r="CF504" s="267"/>
      <c r="CG504" s="238"/>
      <c r="CH504" s="2"/>
      <c r="CI504" s="250"/>
      <c r="CJ504" s="267"/>
      <c r="CK504" s="238"/>
      <c r="CL504" s="2"/>
      <c r="CM504" s="250"/>
      <c r="CN504" s="251" t="str">
        <f t="shared" si="146"/>
        <v/>
      </c>
      <c r="CO504" s="252" t="str">
        <f t="shared" si="147"/>
        <v/>
      </c>
      <c r="CP504" s="2"/>
      <c r="CQ504" s="250"/>
      <c r="CR504" s="267"/>
      <c r="CS504" s="238"/>
      <c r="CT504" s="2"/>
      <c r="CU504" s="250"/>
      <c r="CV504" s="2"/>
      <c r="CW504" s="250"/>
      <c r="CX504" s="267"/>
      <c r="CY504" s="238"/>
      <c r="CZ504" s="267"/>
      <c r="DA504" s="238"/>
      <c r="DB504" s="2" t="str">
        <f t="shared" si="162"/>
        <v/>
      </c>
      <c r="DC504" s="250" t="str">
        <f t="shared" si="163"/>
        <v/>
      </c>
      <c r="DD504" s="267"/>
      <c r="DE504" s="238"/>
      <c r="DF504" s="2"/>
      <c r="DG504" s="250"/>
      <c r="DH504" s="2"/>
      <c r="DI504" s="250"/>
      <c r="DJ504" s="348"/>
      <c r="DK504" s="349"/>
      <c r="DL504" s="350"/>
      <c r="DM504" s="351"/>
      <c r="DN504" s="348"/>
      <c r="DO504" s="349"/>
      <c r="DP504" s="251" t="str">
        <f t="shared" si="148"/>
        <v/>
      </c>
      <c r="DQ504" s="252" t="str">
        <f t="shared" si="149"/>
        <v/>
      </c>
      <c r="DR504" s="251" t="str">
        <f t="shared" si="150"/>
        <v/>
      </c>
      <c r="DS504" s="252" t="str">
        <f t="shared" si="151"/>
        <v/>
      </c>
      <c r="DT504" s="251" t="str">
        <f t="shared" si="152"/>
        <v/>
      </c>
      <c r="DU504" s="252" t="str">
        <f t="shared" si="153"/>
        <v/>
      </c>
      <c r="DV504" s="251" t="str">
        <f t="shared" si="154"/>
        <v/>
      </c>
      <c r="DW504" s="252" t="str">
        <f t="shared" si="155"/>
        <v/>
      </c>
      <c r="DX504" s="251" t="str">
        <f t="shared" si="156"/>
        <v/>
      </c>
      <c r="DY504" s="252" t="str">
        <f t="shared" si="157"/>
        <v/>
      </c>
      <c r="DZ504" s="251" t="str">
        <f t="shared" si="158"/>
        <v/>
      </c>
      <c r="EA504" s="252" t="str">
        <f t="shared" si="159"/>
        <v/>
      </c>
      <c r="EB504" s="251" t="str">
        <f t="shared" si="160"/>
        <v/>
      </c>
      <c r="EC504" s="252" t="str">
        <f t="shared" si="161"/>
        <v/>
      </c>
    </row>
    <row r="505" spans="37:133">
      <c r="AK505" s="3">
        <v>0.34722222222222199</v>
      </c>
      <c r="AM505" s="224">
        <v>0.34722222222222199</v>
      </c>
      <c r="AO505" s="72"/>
      <c r="AR505" s="3">
        <v>0.40972222222222099</v>
      </c>
      <c r="AU505" s="3">
        <v>0.34722222222222199</v>
      </c>
      <c r="AV505" s="72"/>
      <c r="BH505" s="2"/>
      <c r="BI505" s="250"/>
      <c r="BJ505" s="2"/>
      <c r="BK505" s="250"/>
      <c r="BL505" s="2"/>
      <c r="BM505" s="250"/>
      <c r="BN505" s="2"/>
      <c r="BO505" s="250"/>
      <c r="BP505" s="2"/>
      <c r="BQ505" s="250"/>
      <c r="BR505" s="2"/>
      <c r="BS505" s="250"/>
      <c r="BT505" s="2"/>
      <c r="BU505" s="250"/>
      <c r="BV505" s="2"/>
      <c r="BW505" s="250"/>
      <c r="BX505" s="2"/>
      <c r="BY505" s="250"/>
      <c r="BZ505" s="267"/>
      <c r="CA505" s="238"/>
      <c r="CB505" s="267" t="str">
        <f t="shared" si="144"/>
        <v/>
      </c>
      <c r="CC505" s="238" t="str">
        <f t="shared" si="145"/>
        <v/>
      </c>
      <c r="CD505" s="267"/>
      <c r="CE505" s="238"/>
      <c r="CF505" s="267"/>
      <c r="CG505" s="238"/>
      <c r="CH505" s="2"/>
      <c r="CI505" s="250"/>
      <c r="CJ505" s="267"/>
      <c r="CK505" s="238"/>
      <c r="CL505" s="2"/>
      <c r="CM505" s="250"/>
      <c r="CN505" s="251" t="str">
        <f t="shared" si="146"/>
        <v/>
      </c>
      <c r="CO505" s="252" t="str">
        <f t="shared" si="147"/>
        <v/>
      </c>
      <c r="CP505" s="2"/>
      <c r="CQ505" s="250"/>
      <c r="CR505" s="267"/>
      <c r="CS505" s="238"/>
      <c r="CT505" s="2"/>
      <c r="CU505" s="250"/>
      <c r="CV505" s="2"/>
      <c r="CW505" s="250"/>
      <c r="CX505" s="267"/>
      <c r="CY505" s="238"/>
      <c r="CZ505" s="267"/>
      <c r="DA505" s="238"/>
      <c r="DB505" s="2" t="str">
        <f t="shared" si="162"/>
        <v/>
      </c>
      <c r="DC505" s="250" t="str">
        <f t="shared" si="163"/>
        <v/>
      </c>
      <c r="DD505" s="267"/>
      <c r="DE505" s="238"/>
      <c r="DF505" s="2"/>
      <c r="DG505" s="250"/>
      <c r="DH505" s="2"/>
      <c r="DI505" s="250"/>
      <c r="DJ505" s="348"/>
      <c r="DK505" s="349"/>
      <c r="DL505" s="350"/>
      <c r="DM505" s="351"/>
      <c r="DN505" s="348"/>
      <c r="DO505" s="349"/>
      <c r="DP505" s="251" t="str">
        <f t="shared" si="148"/>
        <v/>
      </c>
      <c r="DQ505" s="252" t="str">
        <f t="shared" si="149"/>
        <v/>
      </c>
      <c r="DR505" s="251" t="str">
        <f t="shared" si="150"/>
        <v/>
      </c>
      <c r="DS505" s="252" t="str">
        <f t="shared" si="151"/>
        <v/>
      </c>
      <c r="DT505" s="251" t="str">
        <f t="shared" si="152"/>
        <v/>
      </c>
      <c r="DU505" s="252" t="str">
        <f t="shared" si="153"/>
        <v/>
      </c>
      <c r="DV505" s="251" t="str">
        <f t="shared" si="154"/>
        <v/>
      </c>
      <c r="DW505" s="252" t="str">
        <f t="shared" si="155"/>
        <v/>
      </c>
      <c r="DX505" s="251" t="str">
        <f t="shared" si="156"/>
        <v/>
      </c>
      <c r="DY505" s="252" t="str">
        <f t="shared" si="157"/>
        <v/>
      </c>
      <c r="DZ505" s="251" t="str">
        <f t="shared" si="158"/>
        <v/>
      </c>
      <c r="EA505" s="252" t="str">
        <f t="shared" si="159"/>
        <v/>
      </c>
      <c r="EB505" s="251" t="str">
        <f t="shared" si="160"/>
        <v/>
      </c>
      <c r="EC505" s="252" t="str">
        <f t="shared" si="161"/>
        <v/>
      </c>
    </row>
    <row r="506" spans="37:133">
      <c r="AK506" s="3">
        <v>0.34791666666666698</v>
      </c>
      <c r="AM506" s="224">
        <v>0.34791666666666698</v>
      </c>
      <c r="AO506" s="72"/>
      <c r="AR506" s="3">
        <v>0.41041666666666499</v>
      </c>
      <c r="AU506" s="3">
        <v>0.34791666666666698</v>
      </c>
      <c r="AV506" s="72"/>
      <c r="BH506" s="2"/>
      <c r="BI506" s="250"/>
      <c r="BJ506" s="2"/>
      <c r="BK506" s="250"/>
      <c r="BL506" s="2"/>
      <c r="BM506" s="250"/>
      <c r="BN506" s="2"/>
      <c r="BO506" s="250"/>
      <c r="BP506" s="2"/>
      <c r="BQ506" s="250"/>
      <c r="BR506" s="2"/>
      <c r="BS506" s="250"/>
      <c r="BT506" s="2"/>
      <c r="BU506" s="250"/>
      <c r="BV506" s="2"/>
      <c r="BW506" s="250"/>
      <c r="BX506" s="2"/>
      <c r="BY506" s="250"/>
      <c r="BZ506" s="267"/>
      <c r="CA506" s="238"/>
      <c r="CB506" s="267" t="str">
        <f t="shared" si="144"/>
        <v/>
      </c>
      <c r="CC506" s="238" t="str">
        <f t="shared" si="145"/>
        <v/>
      </c>
      <c r="CD506" s="267"/>
      <c r="CE506" s="238"/>
      <c r="CF506" s="267"/>
      <c r="CG506" s="238"/>
      <c r="CH506" s="2"/>
      <c r="CI506" s="250"/>
      <c r="CJ506" s="267"/>
      <c r="CK506" s="238"/>
      <c r="CL506" s="2"/>
      <c r="CM506" s="250"/>
      <c r="CN506" s="251" t="str">
        <f t="shared" si="146"/>
        <v/>
      </c>
      <c r="CO506" s="252" t="str">
        <f t="shared" si="147"/>
        <v/>
      </c>
      <c r="CP506" s="2"/>
      <c r="CQ506" s="250"/>
      <c r="CR506" s="267"/>
      <c r="CS506" s="238"/>
      <c r="CT506" s="2"/>
      <c r="CU506" s="250"/>
      <c r="CV506" s="2"/>
      <c r="CW506" s="250"/>
      <c r="CX506" s="267"/>
      <c r="CY506" s="238"/>
      <c r="CZ506" s="267"/>
      <c r="DA506" s="238"/>
      <c r="DB506" s="2" t="str">
        <f t="shared" si="162"/>
        <v/>
      </c>
      <c r="DC506" s="250" t="str">
        <f t="shared" si="163"/>
        <v/>
      </c>
      <c r="DD506" s="267"/>
      <c r="DE506" s="238"/>
      <c r="DF506" s="2"/>
      <c r="DG506" s="250"/>
      <c r="DH506" s="2"/>
      <c r="DI506" s="250"/>
      <c r="DJ506" s="348"/>
      <c r="DK506" s="349"/>
      <c r="DL506" s="350"/>
      <c r="DM506" s="351"/>
      <c r="DN506" s="348"/>
      <c r="DO506" s="349"/>
      <c r="DP506" s="251" t="str">
        <f t="shared" si="148"/>
        <v/>
      </c>
      <c r="DQ506" s="252" t="str">
        <f t="shared" si="149"/>
        <v/>
      </c>
      <c r="DR506" s="251" t="str">
        <f t="shared" si="150"/>
        <v/>
      </c>
      <c r="DS506" s="252" t="str">
        <f t="shared" si="151"/>
        <v/>
      </c>
      <c r="DT506" s="251" t="str">
        <f t="shared" si="152"/>
        <v/>
      </c>
      <c r="DU506" s="252" t="str">
        <f t="shared" si="153"/>
        <v/>
      </c>
      <c r="DV506" s="251" t="str">
        <f t="shared" si="154"/>
        <v/>
      </c>
      <c r="DW506" s="252" t="str">
        <f t="shared" si="155"/>
        <v/>
      </c>
      <c r="DX506" s="251" t="str">
        <f t="shared" si="156"/>
        <v/>
      </c>
      <c r="DY506" s="252" t="str">
        <f t="shared" si="157"/>
        <v/>
      </c>
      <c r="DZ506" s="251" t="str">
        <f t="shared" si="158"/>
        <v/>
      </c>
      <c r="EA506" s="252" t="str">
        <f t="shared" si="159"/>
        <v/>
      </c>
      <c r="EB506" s="251" t="str">
        <f t="shared" si="160"/>
        <v/>
      </c>
      <c r="EC506" s="252" t="str">
        <f t="shared" si="161"/>
        <v/>
      </c>
    </row>
    <row r="507" spans="37:133">
      <c r="AK507" s="3">
        <v>0.34861111111111098</v>
      </c>
      <c r="AM507" s="224">
        <v>0.34861111111111098</v>
      </c>
      <c r="AO507" s="72"/>
      <c r="AR507" s="3">
        <v>0.41111111111110998</v>
      </c>
      <c r="AU507" s="3">
        <v>0.34861111111111098</v>
      </c>
      <c r="AV507" s="72"/>
      <c r="BH507" s="2"/>
      <c r="BI507" s="250"/>
      <c r="BJ507" s="2"/>
      <c r="BK507" s="250"/>
      <c r="BL507" s="2"/>
      <c r="BM507" s="250"/>
      <c r="BN507" s="2"/>
      <c r="BO507" s="250"/>
      <c r="BP507" s="2"/>
      <c r="BQ507" s="250"/>
      <c r="BR507" s="2"/>
      <c r="BS507" s="250"/>
      <c r="BT507" s="2"/>
      <c r="BU507" s="250"/>
      <c r="BV507" s="2"/>
      <c r="BW507" s="250"/>
      <c r="BX507" s="2"/>
      <c r="BY507" s="250"/>
      <c r="BZ507" s="267"/>
      <c r="CA507" s="238"/>
      <c r="CB507" s="267" t="str">
        <f t="shared" si="144"/>
        <v/>
      </c>
      <c r="CC507" s="238" t="str">
        <f t="shared" si="145"/>
        <v/>
      </c>
      <c r="CD507" s="267"/>
      <c r="CE507" s="238"/>
      <c r="CF507" s="267"/>
      <c r="CG507" s="238"/>
      <c r="CH507" s="2"/>
      <c r="CI507" s="250"/>
      <c r="CJ507" s="267"/>
      <c r="CK507" s="238"/>
      <c r="CL507" s="2"/>
      <c r="CM507" s="250"/>
      <c r="CN507" s="251" t="str">
        <f t="shared" si="146"/>
        <v/>
      </c>
      <c r="CO507" s="252" t="str">
        <f t="shared" si="147"/>
        <v/>
      </c>
      <c r="CP507" s="2"/>
      <c r="CQ507" s="250"/>
      <c r="CR507" s="267"/>
      <c r="CS507" s="238"/>
      <c r="CT507" s="2"/>
      <c r="CU507" s="250"/>
      <c r="CV507" s="2"/>
      <c r="CW507" s="250"/>
      <c r="CX507" s="267"/>
      <c r="CY507" s="238"/>
      <c r="CZ507" s="267"/>
      <c r="DA507" s="238"/>
      <c r="DB507" s="2" t="str">
        <f t="shared" si="162"/>
        <v/>
      </c>
      <c r="DC507" s="250" t="str">
        <f t="shared" si="163"/>
        <v/>
      </c>
      <c r="DD507" s="267"/>
      <c r="DE507" s="238"/>
      <c r="DF507" s="2"/>
      <c r="DG507" s="250"/>
      <c r="DH507" s="2"/>
      <c r="DI507" s="250"/>
      <c r="DJ507" s="348"/>
      <c r="DK507" s="349"/>
      <c r="DL507" s="350"/>
      <c r="DM507" s="351"/>
      <c r="DN507" s="348"/>
      <c r="DO507" s="349"/>
      <c r="DP507" s="251" t="str">
        <f t="shared" si="148"/>
        <v/>
      </c>
      <c r="DQ507" s="252" t="str">
        <f t="shared" si="149"/>
        <v/>
      </c>
      <c r="DR507" s="251" t="str">
        <f t="shared" si="150"/>
        <v/>
      </c>
      <c r="DS507" s="252" t="str">
        <f t="shared" si="151"/>
        <v/>
      </c>
      <c r="DT507" s="251" t="str">
        <f t="shared" si="152"/>
        <v/>
      </c>
      <c r="DU507" s="252" t="str">
        <f t="shared" si="153"/>
        <v/>
      </c>
      <c r="DV507" s="251" t="str">
        <f t="shared" si="154"/>
        <v/>
      </c>
      <c r="DW507" s="252" t="str">
        <f t="shared" si="155"/>
        <v/>
      </c>
      <c r="DX507" s="251" t="str">
        <f t="shared" si="156"/>
        <v/>
      </c>
      <c r="DY507" s="252" t="str">
        <f t="shared" si="157"/>
        <v/>
      </c>
      <c r="DZ507" s="251" t="str">
        <f t="shared" si="158"/>
        <v/>
      </c>
      <c r="EA507" s="252" t="str">
        <f t="shared" si="159"/>
        <v/>
      </c>
      <c r="EB507" s="251" t="str">
        <f t="shared" si="160"/>
        <v/>
      </c>
      <c r="EC507" s="252" t="str">
        <f t="shared" si="161"/>
        <v/>
      </c>
    </row>
    <row r="508" spans="37:133">
      <c r="AK508" s="3">
        <v>0.34930555555555598</v>
      </c>
      <c r="AM508" s="224">
        <v>0.34930555555555598</v>
      </c>
      <c r="AO508" s="72"/>
      <c r="AR508" s="3">
        <v>0.41180555555555398</v>
      </c>
      <c r="AU508" s="3">
        <v>0.34930555555555598</v>
      </c>
      <c r="AV508" s="72"/>
      <c r="BH508" s="2"/>
      <c r="BI508" s="250"/>
      <c r="BJ508" s="2"/>
      <c r="BK508" s="250"/>
      <c r="BL508" s="2"/>
      <c r="BM508" s="250"/>
      <c r="BN508" s="2"/>
      <c r="BO508" s="250"/>
      <c r="BP508" s="2"/>
      <c r="BQ508" s="250"/>
      <c r="BR508" s="2"/>
      <c r="BS508" s="250"/>
      <c r="BT508" s="2"/>
      <c r="BU508" s="250"/>
      <c r="BV508" s="2"/>
      <c r="BW508" s="250"/>
      <c r="BX508" s="2"/>
      <c r="BY508" s="250"/>
      <c r="BZ508" s="267"/>
      <c r="CA508" s="238"/>
      <c r="CB508" s="267" t="str">
        <f t="shared" si="144"/>
        <v/>
      </c>
      <c r="CC508" s="238" t="str">
        <f t="shared" si="145"/>
        <v/>
      </c>
      <c r="CD508" s="267"/>
      <c r="CE508" s="238"/>
      <c r="CF508" s="267"/>
      <c r="CG508" s="238"/>
      <c r="CH508" s="2"/>
      <c r="CI508" s="250"/>
      <c r="CJ508" s="267"/>
      <c r="CK508" s="238"/>
      <c r="CL508" s="2"/>
      <c r="CM508" s="250"/>
      <c r="CN508" s="251" t="str">
        <f t="shared" si="146"/>
        <v/>
      </c>
      <c r="CO508" s="252" t="str">
        <f t="shared" si="147"/>
        <v/>
      </c>
      <c r="CP508" s="2"/>
      <c r="CQ508" s="250"/>
      <c r="CR508" s="267"/>
      <c r="CS508" s="238"/>
      <c r="CT508" s="2"/>
      <c r="CU508" s="250"/>
      <c r="CV508" s="2"/>
      <c r="CW508" s="250"/>
      <c r="CX508" s="267"/>
      <c r="CY508" s="238"/>
      <c r="CZ508" s="267"/>
      <c r="DA508" s="238"/>
      <c r="DB508" s="2" t="str">
        <f t="shared" si="162"/>
        <v/>
      </c>
      <c r="DC508" s="250" t="str">
        <f t="shared" si="163"/>
        <v/>
      </c>
      <c r="DD508" s="267"/>
      <c r="DE508" s="238"/>
      <c r="DF508" s="2"/>
      <c r="DG508" s="250"/>
      <c r="DH508" s="2"/>
      <c r="DI508" s="250"/>
      <c r="DJ508" s="348"/>
      <c r="DK508" s="349"/>
      <c r="DL508" s="350"/>
      <c r="DM508" s="351"/>
      <c r="DN508" s="348"/>
      <c r="DO508" s="349"/>
      <c r="DP508" s="251" t="str">
        <f t="shared" si="148"/>
        <v/>
      </c>
      <c r="DQ508" s="252" t="str">
        <f t="shared" si="149"/>
        <v/>
      </c>
      <c r="DR508" s="251" t="str">
        <f t="shared" si="150"/>
        <v/>
      </c>
      <c r="DS508" s="252" t="str">
        <f t="shared" si="151"/>
        <v/>
      </c>
      <c r="DT508" s="251" t="str">
        <f t="shared" si="152"/>
        <v/>
      </c>
      <c r="DU508" s="252" t="str">
        <f t="shared" si="153"/>
        <v/>
      </c>
      <c r="DV508" s="251" t="str">
        <f t="shared" si="154"/>
        <v/>
      </c>
      <c r="DW508" s="252" t="str">
        <f t="shared" si="155"/>
        <v/>
      </c>
      <c r="DX508" s="251" t="str">
        <f t="shared" si="156"/>
        <v/>
      </c>
      <c r="DY508" s="252" t="str">
        <f t="shared" si="157"/>
        <v/>
      </c>
      <c r="DZ508" s="251" t="str">
        <f t="shared" si="158"/>
        <v/>
      </c>
      <c r="EA508" s="252" t="str">
        <f t="shared" si="159"/>
        <v/>
      </c>
      <c r="EB508" s="251" t="str">
        <f t="shared" si="160"/>
        <v/>
      </c>
      <c r="EC508" s="252" t="str">
        <f t="shared" si="161"/>
        <v/>
      </c>
    </row>
    <row r="509" spans="37:133">
      <c r="AK509" s="3">
        <v>0.35</v>
      </c>
      <c r="AM509" s="224">
        <v>0.35</v>
      </c>
      <c r="AO509" s="72"/>
      <c r="AR509" s="3">
        <v>0.41249999999999898</v>
      </c>
      <c r="AU509" s="3">
        <v>0.35</v>
      </c>
      <c r="AV509" s="72"/>
    </row>
    <row r="510" spans="37:133">
      <c r="AK510" s="3">
        <v>0.35069444444444398</v>
      </c>
      <c r="AM510" s="224">
        <v>0.35069444444444398</v>
      </c>
      <c r="AO510" s="72"/>
      <c r="AR510" s="3">
        <v>0.41319444444444298</v>
      </c>
      <c r="AU510" s="3">
        <v>0.35069444444444398</v>
      </c>
      <c r="AV510" s="72"/>
    </row>
    <row r="511" spans="37:133">
      <c r="AK511" s="3">
        <v>0.35138888888888897</v>
      </c>
      <c r="AM511" s="224">
        <v>0.35138888888888897</v>
      </c>
      <c r="AO511" s="72"/>
      <c r="AR511" s="3">
        <v>0.41388888888888797</v>
      </c>
      <c r="AU511" s="3">
        <v>0.35138888888888897</v>
      </c>
      <c r="AV511" s="72"/>
    </row>
    <row r="512" spans="37:133">
      <c r="AK512" s="3">
        <v>0.35208333333333303</v>
      </c>
      <c r="AM512" s="224">
        <v>0.35208333333333303</v>
      </c>
      <c r="AO512" s="72"/>
      <c r="AR512" s="3">
        <v>0.41458333333333203</v>
      </c>
      <c r="AU512" s="3">
        <v>0.35208333333333303</v>
      </c>
      <c r="AV512" s="72"/>
    </row>
    <row r="513" spans="37:48">
      <c r="AK513" s="3">
        <v>0.35277777777777802</v>
      </c>
      <c r="AM513" s="224">
        <v>0.35277777777777802</v>
      </c>
      <c r="AO513" s="72"/>
      <c r="AR513" s="3">
        <v>0.41527777777777702</v>
      </c>
      <c r="AU513" s="3">
        <v>0.35277777777777802</v>
      </c>
      <c r="AV513" s="72"/>
    </row>
    <row r="514" spans="37:48">
      <c r="AK514" s="3">
        <v>0.35347222222222202</v>
      </c>
      <c r="AM514" s="224">
        <v>0.35347222222222202</v>
      </c>
      <c r="AO514" s="72"/>
      <c r="AR514" s="3">
        <v>0.41597222222222102</v>
      </c>
      <c r="AU514" s="3">
        <v>0.35347222222222202</v>
      </c>
      <c r="AV514" s="72"/>
    </row>
    <row r="515" spans="37:48">
      <c r="AK515" s="3">
        <v>0.35416666666666702</v>
      </c>
      <c r="AM515" s="224">
        <v>0.35416666666666702</v>
      </c>
      <c r="AO515" s="72"/>
      <c r="AR515" s="3">
        <v>0.41666666666666502</v>
      </c>
      <c r="AU515" s="3">
        <v>0.35416666666666702</v>
      </c>
      <c r="AV515" s="72"/>
    </row>
    <row r="516" spans="37:48">
      <c r="AK516" s="3">
        <v>0.35486111111111102</v>
      </c>
      <c r="AM516" s="224">
        <v>0.35486111111111102</v>
      </c>
      <c r="AO516" s="72"/>
      <c r="AR516" s="3">
        <v>0.41736111111111002</v>
      </c>
      <c r="AU516" s="3">
        <v>0.35486111111111102</v>
      </c>
      <c r="AV516" s="72"/>
    </row>
    <row r="517" spans="37:48">
      <c r="AK517" s="3">
        <v>0.35555555555555601</v>
      </c>
      <c r="AM517" s="224">
        <v>0.35555555555555601</v>
      </c>
      <c r="AO517" s="72"/>
      <c r="AR517" s="3">
        <v>0.41805555555555401</v>
      </c>
      <c r="AU517" s="3">
        <v>0.35555555555555601</v>
      </c>
      <c r="AV517" s="72"/>
    </row>
    <row r="518" spans="37:48">
      <c r="AK518" s="3">
        <v>0.35625000000000001</v>
      </c>
      <c r="AM518" s="224">
        <v>0.35625000000000001</v>
      </c>
      <c r="AO518" s="72"/>
      <c r="AR518" s="3">
        <v>0.41874999999999901</v>
      </c>
      <c r="AU518" s="3">
        <v>0.35625000000000001</v>
      </c>
      <c r="AV518" s="72"/>
    </row>
    <row r="519" spans="37:48">
      <c r="AK519" s="3">
        <v>0.35694444444444401</v>
      </c>
      <c r="AM519" s="224">
        <v>0.35694444444444401</v>
      </c>
      <c r="AO519" s="72"/>
      <c r="AR519" s="3">
        <v>0.41944444444444301</v>
      </c>
      <c r="AU519" s="3">
        <v>0.35694444444444401</v>
      </c>
      <c r="AV519" s="72"/>
    </row>
    <row r="520" spans="37:48">
      <c r="AK520" s="3">
        <v>0.35763888888888901</v>
      </c>
      <c r="AM520" s="224">
        <v>0.35763888888888901</v>
      </c>
      <c r="AO520" s="72"/>
      <c r="AR520" s="3">
        <v>0.42013888888888801</v>
      </c>
      <c r="AU520" s="3">
        <v>0.35763888888888901</v>
      </c>
      <c r="AV520" s="72"/>
    </row>
    <row r="521" spans="37:48">
      <c r="AK521" s="3">
        <v>0.358333333333333</v>
      </c>
      <c r="AM521" s="224">
        <v>0.358333333333333</v>
      </c>
      <c r="AO521" s="72"/>
      <c r="AR521" s="3">
        <v>0.420833333333332</v>
      </c>
      <c r="AU521" s="3">
        <v>0.358333333333333</v>
      </c>
      <c r="AV521" s="72"/>
    </row>
    <row r="522" spans="37:48">
      <c r="AK522" s="3">
        <v>0.359027777777778</v>
      </c>
      <c r="AM522" s="224">
        <v>0.359027777777778</v>
      </c>
      <c r="AO522" s="72"/>
      <c r="AR522" s="3">
        <v>0.421527777777777</v>
      </c>
      <c r="AU522" s="3">
        <v>0.359027777777778</v>
      </c>
      <c r="AV522" s="72"/>
    </row>
    <row r="523" spans="37:48">
      <c r="AK523" s="3">
        <v>0.359722222222222</v>
      </c>
      <c r="AM523" s="224">
        <v>0.359722222222222</v>
      </c>
      <c r="AO523" s="72"/>
      <c r="AR523" s="3">
        <v>0.422222222222221</v>
      </c>
      <c r="AU523" s="3">
        <v>0.359722222222222</v>
      </c>
      <c r="AV523" s="72"/>
    </row>
    <row r="524" spans="37:48">
      <c r="AK524" s="3">
        <v>0.360416666666667</v>
      </c>
      <c r="AM524" s="224">
        <v>0.360416666666667</v>
      </c>
      <c r="AO524" s="72"/>
      <c r="AR524" s="3">
        <v>0.422916666666665</v>
      </c>
      <c r="AU524" s="3">
        <v>0.360416666666667</v>
      </c>
      <c r="AV524" s="72"/>
    </row>
    <row r="525" spans="37:48">
      <c r="AK525" s="3">
        <v>0.36111111111111099</v>
      </c>
      <c r="AM525" s="224">
        <v>0.36111111111111099</v>
      </c>
      <c r="AO525" s="72"/>
      <c r="AR525" s="3">
        <v>0.42361111111110999</v>
      </c>
      <c r="AU525" s="3">
        <v>0.36111111111111099</v>
      </c>
      <c r="AV525" s="72"/>
    </row>
    <row r="526" spans="37:48">
      <c r="AK526" s="3">
        <v>0.36180555555555599</v>
      </c>
      <c r="AM526" s="224">
        <v>0.36180555555555599</v>
      </c>
      <c r="AO526" s="72"/>
      <c r="AR526" s="3">
        <v>0.42430555555555399</v>
      </c>
      <c r="AU526" s="3">
        <v>0.36180555555555599</v>
      </c>
      <c r="AV526" s="72"/>
    </row>
    <row r="527" spans="37:48">
      <c r="AK527" s="3">
        <v>0.36249999999999999</v>
      </c>
      <c r="AM527" s="224">
        <v>0.36249999999999999</v>
      </c>
      <c r="AO527" s="72"/>
      <c r="AR527" s="3">
        <v>0.42499999999999899</v>
      </c>
      <c r="AU527" s="3">
        <v>0.36249999999999999</v>
      </c>
      <c r="AV527" s="72"/>
    </row>
    <row r="528" spans="37:48">
      <c r="AK528" s="3">
        <v>0.36319444444444399</v>
      </c>
      <c r="AM528" s="224">
        <v>0.36319444444444399</v>
      </c>
      <c r="AO528" s="72"/>
      <c r="AR528" s="3">
        <v>0.42569444444444299</v>
      </c>
      <c r="AU528" s="3">
        <v>0.36319444444444399</v>
      </c>
      <c r="AV528" s="72"/>
    </row>
    <row r="529" spans="37:48">
      <c r="AK529" s="3">
        <v>0.36388888888888898</v>
      </c>
      <c r="AM529" s="224">
        <v>0.36388888888888898</v>
      </c>
      <c r="AO529" s="72"/>
      <c r="AR529" s="3">
        <v>0.42638888888888798</v>
      </c>
      <c r="AU529" s="3">
        <v>0.36388888888888898</v>
      </c>
      <c r="AV529" s="72"/>
    </row>
    <row r="530" spans="37:48">
      <c r="AK530" s="3">
        <v>0.36458333333333298</v>
      </c>
      <c r="AM530" s="224">
        <v>0.36458333333333298</v>
      </c>
      <c r="AO530" s="72"/>
      <c r="AR530" s="3">
        <v>0.42708333333333198</v>
      </c>
      <c r="AU530" s="3">
        <v>0.36458333333333298</v>
      </c>
      <c r="AV530" s="72"/>
    </row>
    <row r="531" spans="37:48">
      <c r="AK531" s="3">
        <v>0.36527777777777798</v>
      </c>
      <c r="AM531" s="224">
        <v>0.36527777777777798</v>
      </c>
      <c r="AO531" s="72"/>
      <c r="AR531" s="3">
        <v>0.42777777777777598</v>
      </c>
      <c r="AU531" s="3">
        <v>0.36527777777777798</v>
      </c>
      <c r="AV531" s="72"/>
    </row>
    <row r="532" spans="37:48">
      <c r="AK532" s="3">
        <v>0.36597222222222198</v>
      </c>
      <c r="AM532" s="224">
        <v>0.36597222222222198</v>
      </c>
      <c r="AO532" s="72"/>
      <c r="AR532" s="3">
        <v>0.42847222222222098</v>
      </c>
      <c r="AU532" s="3">
        <v>0.36597222222222198</v>
      </c>
      <c r="AV532" s="72"/>
    </row>
    <row r="533" spans="37:48">
      <c r="AK533" s="3">
        <v>0.36666666666666697</v>
      </c>
      <c r="AM533" s="224">
        <v>0.36666666666666697</v>
      </c>
      <c r="AO533" s="72"/>
      <c r="AR533" s="3">
        <v>0.42916666666666498</v>
      </c>
      <c r="AU533" s="3">
        <v>0.36666666666666697</v>
      </c>
      <c r="AV533" s="72"/>
    </row>
    <row r="534" spans="37:48">
      <c r="AK534" s="3">
        <v>0.36736111111111103</v>
      </c>
      <c r="AM534" s="224">
        <v>0.36736111111111103</v>
      </c>
      <c r="AO534" s="72"/>
      <c r="AR534" s="3">
        <v>0.42986111111110997</v>
      </c>
      <c r="AU534" s="3">
        <v>0.36736111111111103</v>
      </c>
      <c r="AV534" s="72"/>
    </row>
    <row r="535" spans="37:48">
      <c r="AK535" s="3">
        <v>0.36805555555555602</v>
      </c>
      <c r="AM535" s="224">
        <v>0.36805555555555602</v>
      </c>
      <c r="AO535" s="72"/>
      <c r="AR535" s="3">
        <v>0.43055555555555403</v>
      </c>
      <c r="AU535" s="3">
        <v>0.36805555555555602</v>
      </c>
      <c r="AV535" s="72"/>
    </row>
    <row r="536" spans="37:48">
      <c r="AK536" s="3">
        <v>0.36875000000000002</v>
      </c>
      <c r="AM536" s="224">
        <v>0.36875000000000002</v>
      </c>
      <c r="AO536" s="72"/>
      <c r="AR536" s="3">
        <v>0.43124999999999902</v>
      </c>
      <c r="AU536" s="3">
        <v>0.36875000000000002</v>
      </c>
      <c r="AV536" s="72"/>
    </row>
    <row r="537" spans="37:48">
      <c r="AK537" s="3">
        <v>0.36944444444444402</v>
      </c>
      <c r="AM537" s="224">
        <v>0.36944444444444402</v>
      </c>
      <c r="AO537" s="72"/>
      <c r="AR537" s="3">
        <v>0.43194444444444302</v>
      </c>
      <c r="AU537" s="3">
        <v>0.36944444444444402</v>
      </c>
      <c r="AV537" s="72"/>
    </row>
    <row r="538" spans="37:48">
      <c r="AK538" s="3">
        <v>0.37013888888888902</v>
      </c>
      <c r="AM538" s="224">
        <v>0.37013888888888902</v>
      </c>
      <c r="AO538" s="72"/>
      <c r="AR538" s="3">
        <v>0.43263888888888802</v>
      </c>
      <c r="AU538" s="3">
        <v>0.37013888888888902</v>
      </c>
      <c r="AV538" s="72"/>
    </row>
    <row r="539" spans="37:48">
      <c r="AK539" s="3">
        <v>0.37083333333333302</v>
      </c>
      <c r="AM539" s="224">
        <v>0.37083333333333302</v>
      </c>
      <c r="AO539" s="72"/>
      <c r="AR539" s="3">
        <v>0.43333333333333202</v>
      </c>
      <c r="AU539" s="3">
        <v>0.37083333333333302</v>
      </c>
      <c r="AV539" s="72"/>
    </row>
    <row r="540" spans="37:48">
      <c r="AK540" s="3">
        <v>0.37152777777777801</v>
      </c>
      <c r="AM540" s="224">
        <v>0.37152777777777801</v>
      </c>
      <c r="AO540" s="72"/>
      <c r="AR540" s="3">
        <v>0.43402777777777601</v>
      </c>
      <c r="AU540" s="3">
        <v>0.37152777777777801</v>
      </c>
      <c r="AV540" s="72"/>
    </row>
    <row r="541" spans="37:48">
      <c r="AK541" s="3">
        <v>0.37222222222222201</v>
      </c>
      <c r="AM541" s="224">
        <v>0.37222222222222201</v>
      </c>
      <c r="AO541" s="72"/>
      <c r="AR541" s="3">
        <v>0.43472222222222101</v>
      </c>
      <c r="AU541" s="3">
        <v>0.37222222222222201</v>
      </c>
      <c r="AV541" s="72"/>
    </row>
    <row r="542" spans="37:48">
      <c r="AK542" s="3">
        <v>0.37291666666666701</v>
      </c>
      <c r="AM542" s="224">
        <v>0.37291666666666701</v>
      </c>
      <c r="AO542" s="72"/>
      <c r="AR542" s="3">
        <v>0.43541666666666501</v>
      </c>
      <c r="AU542" s="3">
        <v>0.37291666666666701</v>
      </c>
      <c r="AV542" s="72"/>
    </row>
    <row r="543" spans="37:48">
      <c r="AK543" s="3">
        <v>0.37361111111111101</v>
      </c>
      <c r="AM543" s="224">
        <v>0.37361111111111101</v>
      </c>
      <c r="AO543" s="72"/>
      <c r="AR543" s="3">
        <v>0.43611111111111001</v>
      </c>
      <c r="AU543" s="3">
        <v>0.37361111111111101</v>
      </c>
      <c r="AV543" s="72"/>
    </row>
    <row r="544" spans="37:48">
      <c r="AK544" s="3">
        <v>0.374305555555556</v>
      </c>
      <c r="AM544" s="224">
        <v>0.374305555555556</v>
      </c>
      <c r="AO544" s="72"/>
      <c r="AR544" s="3">
        <v>0.436805555555554</v>
      </c>
      <c r="AU544" s="3">
        <v>0.374305555555556</v>
      </c>
      <c r="AV544" s="72"/>
    </row>
    <row r="545" spans="37:48">
      <c r="AK545" s="3">
        <v>0.375</v>
      </c>
      <c r="AM545" s="224">
        <v>0.375</v>
      </c>
      <c r="AO545" s="72"/>
      <c r="AR545" s="3">
        <v>0.437499999999999</v>
      </c>
      <c r="AU545" s="3">
        <v>0.375</v>
      </c>
      <c r="AV545" s="72"/>
    </row>
    <row r="546" spans="37:48">
      <c r="AK546" s="3">
        <v>0.375694444444444</v>
      </c>
      <c r="AM546" s="224">
        <v>0.375694444444444</v>
      </c>
      <c r="AO546" s="72"/>
      <c r="AR546" s="3">
        <v>0.438194444444443</v>
      </c>
      <c r="AU546" s="3">
        <v>0.375694444444444</v>
      </c>
      <c r="AV546" s="72"/>
    </row>
    <row r="547" spans="37:48">
      <c r="AK547" s="3">
        <v>0.37638888888888899</v>
      </c>
      <c r="AM547" s="224">
        <v>0.37638888888888899</v>
      </c>
      <c r="AO547" s="72"/>
      <c r="AR547" s="3">
        <v>0.438888888888888</v>
      </c>
      <c r="AU547" s="3">
        <v>0.37638888888888899</v>
      </c>
      <c r="AV547" s="72"/>
    </row>
    <row r="548" spans="37:48">
      <c r="AK548" s="3">
        <v>0.37708333333333299</v>
      </c>
      <c r="AM548" s="224">
        <v>0.37708333333333299</v>
      </c>
      <c r="AO548" s="72"/>
      <c r="AR548" s="3">
        <v>0.43958333333333199</v>
      </c>
      <c r="AU548" s="3">
        <v>0.37708333333333299</v>
      </c>
      <c r="AV548" s="72"/>
    </row>
    <row r="549" spans="37:48">
      <c r="AK549" s="3">
        <v>0.37777777777777799</v>
      </c>
      <c r="AM549" s="224">
        <v>0.37777777777777799</v>
      </c>
      <c r="AO549" s="72"/>
      <c r="AR549" s="3">
        <v>0.44027777777777599</v>
      </c>
      <c r="AU549" s="3">
        <v>0.37777777777777799</v>
      </c>
      <c r="AV549" s="72"/>
    </row>
    <row r="550" spans="37:48">
      <c r="AK550" s="3">
        <v>0.37847222222222199</v>
      </c>
      <c r="AM550" s="224">
        <v>0.37847222222222199</v>
      </c>
      <c r="AO550" s="72"/>
      <c r="AR550" s="3">
        <v>0.44097222222222099</v>
      </c>
      <c r="AU550" s="3">
        <v>0.37847222222222199</v>
      </c>
      <c r="AV550" s="72"/>
    </row>
    <row r="551" spans="37:48">
      <c r="AK551" s="3">
        <v>0.37916666666666698</v>
      </c>
      <c r="AM551" s="224">
        <v>0.37916666666666698</v>
      </c>
      <c r="AO551" s="72"/>
      <c r="AR551" s="3">
        <v>0.44166666666666499</v>
      </c>
      <c r="AU551" s="3">
        <v>0.37916666666666698</v>
      </c>
      <c r="AV551" s="72"/>
    </row>
    <row r="552" spans="37:48">
      <c r="AK552" s="3">
        <v>0.37986111111111098</v>
      </c>
      <c r="AM552" s="224">
        <v>0.37986111111111098</v>
      </c>
      <c r="AO552" s="72"/>
      <c r="AR552" s="3">
        <v>0.44236111111110998</v>
      </c>
      <c r="AU552" s="3">
        <v>0.37986111111111098</v>
      </c>
      <c r="AV552" s="72"/>
    </row>
    <row r="553" spans="37:48">
      <c r="AK553" s="3">
        <v>0.38055555555555598</v>
      </c>
      <c r="AM553" s="224">
        <v>0.38055555555555598</v>
      </c>
      <c r="AO553" s="72"/>
      <c r="AR553" s="3">
        <v>0.44305555555555398</v>
      </c>
      <c r="AU553" s="3">
        <v>0.38055555555555598</v>
      </c>
      <c r="AV553" s="72"/>
    </row>
    <row r="554" spans="37:48">
      <c r="AK554" s="3">
        <v>0.38124999999999998</v>
      </c>
      <c r="AM554" s="224">
        <v>0.38124999999999998</v>
      </c>
      <c r="AO554" s="72"/>
      <c r="AR554" s="3">
        <v>0.44374999999999898</v>
      </c>
      <c r="AU554" s="3">
        <v>0.38124999999999998</v>
      </c>
      <c r="AV554" s="72"/>
    </row>
    <row r="555" spans="37:48">
      <c r="AK555" s="3">
        <v>0.38194444444444398</v>
      </c>
      <c r="AM555" s="224">
        <v>0.38194444444444398</v>
      </c>
      <c r="AO555" s="72"/>
      <c r="AR555" s="3">
        <v>0.44444444444444298</v>
      </c>
      <c r="AU555" s="3">
        <v>0.38194444444444398</v>
      </c>
      <c r="AV555" s="72"/>
    </row>
    <row r="556" spans="37:48">
      <c r="AK556" s="3">
        <v>0.38263888888888897</v>
      </c>
      <c r="AM556" s="224">
        <v>0.38263888888888897</v>
      </c>
      <c r="AO556" s="72"/>
      <c r="AR556" s="3">
        <v>0.44513888888888797</v>
      </c>
      <c r="AU556" s="3">
        <v>0.38263888888888897</v>
      </c>
      <c r="AV556" s="72"/>
    </row>
    <row r="557" spans="37:48">
      <c r="AK557" s="3">
        <v>0.38333333333333303</v>
      </c>
      <c r="AM557" s="224">
        <v>0.38333333333333303</v>
      </c>
      <c r="AO557" s="72"/>
      <c r="AR557" s="3">
        <v>0.44583333333333203</v>
      </c>
      <c r="AU557" s="3">
        <v>0.38333333333333303</v>
      </c>
      <c r="AV557" s="72"/>
    </row>
    <row r="558" spans="37:48">
      <c r="AK558" s="3">
        <v>0.38402777777777802</v>
      </c>
      <c r="AM558" s="224">
        <v>0.38402777777777802</v>
      </c>
      <c r="AO558" s="72"/>
      <c r="AR558" s="3">
        <v>0.44652777777777602</v>
      </c>
      <c r="AU558" s="3">
        <v>0.38402777777777802</v>
      </c>
      <c r="AV558" s="72"/>
    </row>
    <row r="559" spans="37:48">
      <c r="AK559" s="3">
        <v>0.38472222222222202</v>
      </c>
      <c r="AM559" s="224">
        <v>0.38472222222222202</v>
      </c>
      <c r="AO559" s="72"/>
      <c r="AR559" s="3">
        <v>0.44722222222222102</v>
      </c>
      <c r="AU559" s="3">
        <v>0.38472222222222202</v>
      </c>
      <c r="AV559" s="72"/>
    </row>
    <row r="560" spans="37:48">
      <c r="AK560" s="3">
        <v>0.38541666666666702</v>
      </c>
      <c r="AM560" s="224">
        <v>0.38541666666666702</v>
      </c>
      <c r="AO560" s="72"/>
      <c r="AR560" s="3">
        <v>0.44791666666666502</v>
      </c>
      <c r="AU560" s="3">
        <v>0.38541666666666702</v>
      </c>
      <c r="AV560" s="72"/>
    </row>
    <row r="561" spans="37:48">
      <c r="AK561" s="3">
        <v>0.38611111111111102</v>
      </c>
      <c r="AM561" s="224">
        <v>0.38611111111111102</v>
      </c>
      <c r="AO561" s="72"/>
      <c r="AR561" s="3">
        <v>0.44861111111111002</v>
      </c>
      <c r="AU561" s="3">
        <v>0.38611111111111102</v>
      </c>
      <c r="AV561" s="72"/>
    </row>
    <row r="562" spans="37:48">
      <c r="AK562" s="3">
        <v>0.38680555555555601</v>
      </c>
      <c r="AM562" s="224">
        <v>0.38680555555555601</v>
      </c>
      <c r="AO562" s="72"/>
      <c r="AR562" s="3">
        <v>0.44930555555555401</v>
      </c>
      <c r="AU562" s="3">
        <v>0.38680555555555601</v>
      </c>
      <c r="AV562" s="72"/>
    </row>
    <row r="563" spans="37:48">
      <c r="AK563" s="3">
        <v>0.38750000000000001</v>
      </c>
      <c r="AM563" s="224">
        <v>0.38750000000000001</v>
      </c>
      <c r="AO563" s="72"/>
      <c r="AR563" s="3">
        <v>0.44999999999999901</v>
      </c>
      <c r="AU563" s="3">
        <v>0.38750000000000001</v>
      </c>
      <c r="AV563" s="72"/>
    </row>
    <row r="564" spans="37:48">
      <c r="AK564" s="3">
        <v>0.38819444444444401</v>
      </c>
      <c r="AM564" s="224">
        <v>0.38819444444444401</v>
      </c>
      <c r="AO564" s="72"/>
      <c r="AR564" s="3">
        <v>0.45069444444444301</v>
      </c>
      <c r="AU564" s="3">
        <v>0.38819444444444401</v>
      </c>
      <c r="AV564" s="72"/>
    </row>
    <row r="565" spans="37:48">
      <c r="AK565" s="3">
        <v>0.38888888888888901</v>
      </c>
      <c r="AM565" s="224">
        <v>0.38888888888888901</v>
      </c>
      <c r="AO565" s="72"/>
      <c r="AR565" s="3">
        <v>0.45138888888888801</v>
      </c>
      <c r="AU565" s="3">
        <v>0.38888888888888901</v>
      </c>
      <c r="AV565" s="72"/>
    </row>
    <row r="566" spans="37:48">
      <c r="AK566" s="3">
        <v>0.389583333333333</v>
      </c>
      <c r="AM566" s="224">
        <v>0.389583333333333</v>
      </c>
      <c r="AO566" s="72"/>
      <c r="AR566" s="3">
        <v>0.452083333333332</v>
      </c>
      <c r="AU566" s="3">
        <v>0.389583333333333</v>
      </c>
      <c r="AV566" s="72"/>
    </row>
    <row r="567" spans="37:48">
      <c r="AK567" s="3">
        <v>0.390277777777778</v>
      </c>
      <c r="AM567" s="224">
        <v>0.390277777777778</v>
      </c>
      <c r="AO567" s="72"/>
      <c r="AR567" s="3">
        <v>0.452777777777776</v>
      </c>
      <c r="AU567" s="3">
        <v>0.390277777777778</v>
      </c>
      <c r="AV567" s="72"/>
    </row>
    <row r="568" spans="37:48">
      <c r="AK568" s="3">
        <v>0.390972222222222</v>
      </c>
      <c r="AM568" s="224">
        <v>0.390972222222222</v>
      </c>
      <c r="AO568" s="72"/>
      <c r="AR568" s="3">
        <v>0.453472222222221</v>
      </c>
      <c r="AU568" s="3">
        <v>0.390972222222222</v>
      </c>
      <c r="AV568" s="72"/>
    </row>
    <row r="569" spans="37:48">
      <c r="AK569" s="3">
        <v>0.391666666666667</v>
      </c>
      <c r="AM569" s="224">
        <v>0.391666666666667</v>
      </c>
      <c r="AO569" s="72"/>
      <c r="AR569" s="3">
        <v>0.454166666666665</v>
      </c>
      <c r="AU569" s="3">
        <v>0.391666666666667</v>
      </c>
      <c r="AV569" s="72"/>
    </row>
    <row r="570" spans="37:48">
      <c r="AK570" s="3">
        <v>0.39236111111111099</v>
      </c>
      <c r="AM570" s="224">
        <v>0.39236111111111099</v>
      </c>
      <c r="AO570" s="72"/>
      <c r="AR570" s="3">
        <v>0.45486111111110999</v>
      </c>
      <c r="AU570" s="3">
        <v>0.39236111111111099</v>
      </c>
      <c r="AV570" s="72"/>
    </row>
    <row r="571" spans="37:48">
      <c r="AK571" s="3">
        <v>0.39305555555555599</v>
      </c>
      <c r="AM571" s="224">
        <v>0.39305555555555599</v>
      </c>
      <c r="AO571" s="72"/>
      <c r="AR571" s="3">
        <v>0.45555555555555399</v>
      </c>
      <c r="AU571" s="3">
        <v>0.39305555555555599</v>
      </c>
      <c r="AV571" s="72"/>
    </row>
    <row r="572" spans="37:48">
      <c r="AK572" s="3">
        <v>0.39374999999999999</v>
      </c>
      <c r="AM572" s="224">
        <v>0.39374999999999999</v>
      </c>
      <c r="AO572" s="72"/>
      <c r="AR572" s="3">
        <v>0.45624999999999899</v>
      </c>
      <c r="AU572" s="3">
        <v>0.39374999999999999</v>
      </c>
      <c r="AV572" s="72"/>
    </row>
    <row r="573" spans="37:48">
      <c r="AK573" s="3">
        <v>0.39444444444444399</v>
      </c>
      <c r="AM573" s="224">
        <v>0.39444444444444399</v>
      </c>
      <c r="AO573" s="72"/>
      <c r="AR573" s="3">
        <v>0.45694444444444299</v>
      </c>
      <c r="AU573" s="3">
        <v>0.39444444444444399</v>
      </c>
      <c r="AV573" s="72"/>
    </row>
    <row r="574" spans="37:48">
      <c r="AK574" s="3">
        <v>0.39513888888888898</v>
      </c>
      <c r="AM574" s="224">
        <v>0.39513888888888898</v>
      </c>
      <c r="AO574" s="72"/>
      <c r="AR574" s="3">
        <v>0.45763888888888699</v>
      </c>
      <c r="AU574" s="3">
        <v>0.39513888888888898</v>
      </c>
      <c r="AV574" s="72"/>
    </row>
    <row r="575" spans="37:48">
      <c r="AK575" s="3">
        <v>0.39583333333333298</v>
      </c>
      <c r="AM575" s="224">
        <v>0.39583333333333298</v>
      </c>
      <c r="AO575" s="72"/>
      <c r="AR575" s="3">
        <v>0.45833333333333198</v>
      </c>
      <c r="AU575" s="3">
        <v>0.39583333333333298</v>
      </c>
      <c r="AV575" s="72"/>
    </row>
    <row r="576" spans="37:48">
      <c r="AK576" s="3">
        <v>0.39652777777777798</v>
      </c>
      <c r="AM576" s="224">
        <v>0.39652777777777798</v>
      </c>
      <c r="AO576" s="72"/>
      <c r="AR576" s="3">
        <v>0.45902777777777598</v>
      </c>
      <c r="AU576" s="3">
        <v>0.39652777777777798</v>
      </c>
      <c r="AV576" s="72"/>
    </row>
    <row r="577" spans="37:48">
      <c r="AK577" s="3">
        <v>0.39722222222222198</v>
      </c>
      <c r="AM577" s="224">
        <v>0.39722222222222198</v>
      </c>
      <c r="AO577" s="72"/>
      <c r="AR577" s="3">
        <v>0.45972222222222098</v>
      </c>
      <c r="AU577" s="3">
        <v>0.39722222222222198</v>
      </c>
      <c r="AV577" s="72"/>
    </row>
    <row r="578" spans="37:48">
      <c r="AK578" s="3">
        <v>0.39791666666666697</v>
      </c>
      <c r="AM578" s="224">
        <v>0.39791666666666697</v>
      </c>
      <c r="AO578" s="72"/>
      <c r="AR578" s="3">
        <v>0.46041666666666498</v>
      </c>
      <c r="AU578" s="3">
        <v>0.39791666666666697</v>
      </c>
      <c r="AV578" s="72"/>
    </row>
    <row r="579" spans="37:48">
      <c r="AK579" s="3">
        <v>0.39861111111111103</v>
      </c>
      <c r="AM579" s="224">
        <v>0.39861111111111103</v>
      </c>
      <c r="AO579" s="72"/>
      <c r="AR579" s="3">
        <v>0.46111111111110997</v>
      </c>
      <c r="AU579" s="3">
        <v>0.39861111111111103</v>
      </c>
      <c r="AV579" s="72"/>
    </row>
    <row r="580" spans="37:48">
      <c r="AK580" s="3">
        <v>0.39930555555555602</v>
      </c>
      <c r="AM580" s="224">
        <v>0.39930555555555602</v>
      </c>
      <c r="AO580" s="72"/>
      <c r="AR580" s="3">
        <v>0.46180555555555403</v>
      </c>
      <c r="AU580" s="3">
        <v>0.39930555555555602</v>
      </c>
      <c r="AV580" s="72"/>
    </row>
    <row r="581" spans="37:48">
      <c r="AK581" s="3">
        <v>0.4</v>
      </c>
      <c r="AM581" s="224">
        <v>0.4</v>
      </c>
      <c r="AO581" s="72"/>
      <c r="AR581" s="3">
        <v>0.46249999999999902</v>
      </c>
      <c r="AU581" s="3">
        <v>0.4</v>
      </c>
      <c r="AV581" s="72"/>
    </row>
    <row r="582" spans="37:48">
      <c r="AK582" s="3">
        <v>0.40069444444444402</v>
      </c>
      <c r="AM582" s="224">
        <v>0.40069444444444402</v>
      </c>
      <c r="AO582" s="72"/>
      <c r="AR582" s="3">
        <v>0.46319444444444302</v>
      </c>
      <c r="AU582" s="3">
        <v>0.40069444444444402</v>
      </c>
      <c r="AV582" s="72"/>
    </row>
    <row r="583" spans="37:48">
      <c r="AK583" s="3">
        <v>0.40138888888888902</v>
      </c>
      <c r="AM583" s="224">
        <v>0.40138888888888902</v>
      </c>
      <c r="AO583" s="72"/>
      <c r="AR583" s="3">
        <v>0.46388888888888702</v>
      </c>
      <c r="AU583" s="3">
        <v>0.40138888888888902</v>
      </c>
      <c r="AV583" s="72"/>
    </row>
    <row r="584" spans="37:48">
      <c r="AK584" s="3">
        <v>0.40208333333333302</v>
      </c>
      <c r="AM584" s="224">
        <v>0.40208333333333302</v>
      </c>
      <c r="AO584" s="72"/>
      <c r="AR584" s="3">
        <v>0.46458333333333202</v>
      </c>
      <c r="AU584" s="3">
        <v>0.40208333333333302</v>
      </c>
      <c r="AV584" s="72"/>
    </row>
    <row r="585" spans="37:48">
      <c r="AK585" s="3">
        <v>0.40277777777777801</v>
      </c>
      <c r="AM585" s="224">
        <v>0.40277777777777801</v>
      </c>
      <c r="AO585" s="72"/>
      <c r="AR585" s="3">
        <v>0.46527777777777601</v>
      </c>
      <c r="AU585" s="3">
        <v>0.40277777777777801</v>
      </c>
      <c r="AV585" s="72"/>
    </row>
    <row r="586" spans="37:48">
      <c r="AK586" s="3">
        <v>0.40347222222222201</v>
      </c>
      <c r="AM586" s="224">
        <v>0.40347222222222201</v>
      </c>
      <c r="AO586" s="72"/>
      <c r="AR586" s="3">
        <v>0.46597222222222101</v>
      </c>
      <c r="AU586" s="3">
        <v>0.40347222222222201</v>
      </c>
      <c r="AV586" s="72"/>
    </row>
    <row r="587" spans="37:48">
      <c r="AK587" s="3">
        <v>0.40416666666666701</v>
      </c>
      <c r="AM587" s="224">
        <v>0.40416666666666701</v>
      </c>
      <c r="AO587" s="72"/>
      <c r="AR587" s="3">
        <v>0.46666666666666501</v>
      </c>
      <c r="AU587" s="3">
        <v>0.40416666666666701</v>
      </c>
      <c r="AV587" s="72"/>
    </row>
    <row r="588" spans="37:48">
      <c r="AK588" s="3">
        <v>0.40486111111111101</v>
      </c>
      <c r="AM588" s="224">
        <v>0.40486111111111101</v>
      </c>
      <c r="AO588" s="72"/>
      <c r="AR588" s="3">
        <v>0.46736111111111001</v>
      </c>
      <c r="AU588" s="3">
        <v>0.40486111111111101</v>
      </c>
      <c r="AV588" s="72"/>
    </row>
    <row r="589" spans="37:48">
      <c r="AK589" s="3">
        <v>0.405555555555556</v>
      </c>
      <c r="AM589" s="224">
        <v>0.405555555555556</v>
      </c>
      <c r="AO589" s="72"/>
      <c r="AR589" s="3">
        <v>0.468055555555554</v>
      </c>
      <c r="AU589" s="3">
        <v>0.405555555555556</v>
      </c>
      <c r="AV589" s="72"/>
    </row>
    <row r="590" spans="37:48">
      <c r="AK590" s="3">
        <v>0.40625</v>
      </c>
      <c r="AM590" s="224">
        <v>0.40625</v>
      </c>
      <c r="AO590" s="72"/>
      <c r="AR590" s="3">
        <v>0.468749999999999</v>
      </c>
      <c r="AU590" s="3">
        <v>0.40625</v>
      </c>
      <c r="AV590" s="72"/>
    </row>
    <row r="591" spans="37:48">
      <c r="AK591" s="3">
        <v>0.406944444444444</v>
      </c>
      <c r="AM591" s="224">
        <v>0.406944444444444</v>
      </c>
      <c r="AO591" s="72"/>
      <c r="AR591" s="3">
        <v>0.469444444444443</v>
      </c>
      <c r="AU591" s="3">
        <v>0.406944444444444</v>
      </c>
      <c r="AV591" s="72"/>
    </row>
    <row r="592" spans="37:48">
      <c r="AK592" s="3">
        <v>0.40763888888888899</v>
      </c>
      <c r="AM592" s="224">
        <v>0.40763888888888899</v>
      </c>
      <c r="AO592" s="72"/>
      <c r="AR592" s="3">
        <v>0.470138888888887</v>
      </c>
      <c r="AU592" s="3">
        <v>0.40763888888888899</v>
      </c>
      <c r="AV592" s="72"/>
    </row>
    <row r="593" spans="37:48">
      <c r="AK593" s="3">
        <v>0.40833333333333299</v>
      </c>
      <c r="AM593" s="224">
        <v>0.40833333333333299</v>
      </c>
      <c r="AO593" s="72"/>
      <c r="AR593" s="3">
        <v>0.47083333333333199</v>
      </c>
      <c r="AU593" s="3">
        <v>0.40833333333333299</v>
      </c>
      <c r="AV593" s="72"/>
    </row>
    <row r="594" spans="37:48">
      <c r="AK594" s="3">
        <v>0.40902777777777799</v>
      </c>
      <c r="AM594" s="224">
        <v>0.40902777777777799</v>
      </c>
      <c r="AO594" s="72"/>
      <c r="AR594" s="3">
        <v>0.47152777777777599</v>
      </c>
      <c r="AU594" s="3">
        <v>0.40902777777777799</v>
      </c>
      <c r="AV594" s="72"/>
    </row>
    <row r="595" spans="37:48">
      <c r="AK595" s="3">
        <v>0.40972222222222199</v>
      </c>
      <c r="AM595" s="224">
        <v>0.40972222222222199</v>
      </c>
      <c r="AO595" s="72"/>
      <c r="AR595" s="3">
        <v>0.47222222222222099</v>
      </c>
      <c r="AU595" s="3">
        <v>0.40972222222222199</v>
      </c>
      <c r="AV595" s="72"/>
    </row>
    <row r="596" spans="37:48">
      <c r="AK596" s="3">
        <v>0.41041666666666698</v>
      </c>
      <c r="AM596" s="224">
        <v>0.41041666666666698</v>
      </c>
      <c r="AO596" s="72"/>
      <c r="AR596" s="3">
        <v>0.47291666666666499</v>
      </c>
      <c r="AU596" s="3">
        <v>0.41041666666666698</v>
      </c>
      <c r="AV596" s="72"/>
    </row>
    <row r="597" spans="37:48">
      <c r="AK597" s="3">
        <v>0.41111111111111098</v>
      </c>
      <c r="AM597" s="224">
        <v>0.41111111111111098</v>
      </c>
      <c r="AO597" s="72"/>
      <c r="AR597" s="3">
        <v>0.47361111111110998</v>
      </c>
      <c r="AU597" s="3">
        <v>0.41111111111111098</v>
      </c>
      <c r="AV597" s="72"/>
    </row>
    <row r="598" spans="37:48">
      <c r="AK598" s="3">
        <v>0.41180555555555598</v>
      </c>
      <c r="AM598" s="224">
        <v>0.41180555555555598</v>
      </c>
      <c r="AO598" s="72"/>
      <c r="AR598" s="3">
        <v>0.47430555555555398</v>
      </c>
      <c r="AU598" s="3">
        <v>0.41180555555555598</v>
      </c>
      <c r="AV598" s="72"/>
    </row>
    <row r="599" spans="37:48">
      <c r="AK599" s="3">
        <v>0.41249999999999998</v>
      </c>
      <c r="AM599" s="224">
        <v>0.41249999999999998</v>
      </c>
      <c r="AO599" s="72"/>
      <c r="AR599" s="3">
        <v>0.47499999999999898</v>
      </c>
      <c r="AU599" s="3">
        <v>0.41249999999999998</v>
      </c>
      <c r="AV599" s="72"/>
    </row>
    <row r="600" spans="37:48">
      <c r="AK600" s="3">
        <v>0.41319444444444398</v>
      </c>
      <c r="AM600" s="224">
        <v>0.41319444444444398</v>
      </c>
      <c r="AO600" s="72"/>
      <c r="AR600" s="3">
        <v>0.47569444444444298</v>
      </c>
      <c r="AU600" s="3">
        <v>0.41319444444444398</v>
      </c>
      <c r="AV600" s="72"/>
    </row>
    <row r="601" spans="37:48">
      <c r="AK601" s="3">
        <v>0.41388888888888897</v>
      </c>
      <c r="AM601" s="224">
        <v>0.41388888888888897</v>
      </c>
      <c r="AO601" s="72"/>
      <c r="AR601" s="3">
        <v>0.47638888888888697</v>
      </c>
      <c r="AU601" s="3">
        <v>0.41388888888888897</v>
      </c>
      <c r="AV601" s="72"/>
    </row>
    <row r="602" spans="37:48">
      <c r="AK602" s="3">
        <v>0.41458333333333303</v>
      </c>
      <c r="AM602" s="224">
        <v>0.41458333333333303</v>
      </c>
      <c r="AO602" s="72"/>
      <c r="AR602" s="3">
        <v>0.47708333333333203</v>
      </c>
      <c r="AU602" s="3">
        <v>0.41458333333333303</v>
      </c>
      <c r="AV602" s="72"/>
    </row>
    <row r="603" spans="37:48">
      <c r="AK603" s="3">
        <v>0.41527777777777802</v>
      </c>
      <c r="AM603" s="224">
        <v>0.41527777777777802</v>
      </c>
      <c r="AO603" s="72"/>
      <c r="AR603" s="3">
        <v>0.47777777777777602</v>
      </c>
      <c r="AU603" s="3">
        <v>0.41527777777777802</v>
      </c>
      <c r="AV603" s="72"/>
    </row>
    <row r="604" spans="37:48">
      <c r="AK604" s="3">
        <v>0.41597222222222202</v>
      </c>
      <c r="AM604" s="224">
        <v>0.41597222222222202</v>
      </c>
      <c r="AO604" s="72"/>
      <c r="AR604" s="3">
        <v>0.47847222222222102</v>
      </c>
      <c r="AU604" s="3">
        <v>0.41597222222222202</v>
      </c>
      <c r="AV604" s="72"/>
    </row>
    <row r="605" spans="37:48">
      <c r="AK605" s="3">
        <v>0.41666666666666702</v>
      </c>
      <c r="AM605" s="224">
        <v>0.41666666666666702</v>
      </c>
      <c r="AO605" s="72"/>
      <c r="AR605" s="3">
        <v>0.47916666666666502</v>
      </c>
      <c r="AU605" s="3">
        <v>0.41666666666666702</v>
      </c>
      <c r="AV605" s="72"/>
    </row>
    <row r="606" spans="37:48">
      <c r="AK606" s="3">
        <v>0.41736111111111102</v>
      </c>
      <c r="AM606" s="224">
        <v>0.41736111111111102</v>
      </c>
      <c r="AO606" s="72"/>
      <c r="AR606" s="3">
        <v>0.47986111111111002</v>
      </c>
      <c r="AU606" s="3">
        <v>0.41736111111111102</v>
      </c>
      <c r="AV606" s="72"/>
    </row>
    <row r="607" spans="37:48">
      <c r="AK607" s="3">
        <v>0.41805555555555601</v>
      </c>
      <c r="AM607" s="224">
        <v>0.41805555555555601</v>
      </c>
      <c r="AO607" s="72"/>
      <c r="AR607" s="3">
        <v>0.48055555555555401</v>
      </c>
      <c r="AU607" s="3">
        <v>0.41805555555555601</v>
      </c>
      <c r="AV607" s="72"/>
    </row>
    <row r="608" spans="37:48">
      <c r="AK608" s="3">
        <v>0.41875000000000001</v>
      </c>
      <c r="AM608" s="224">
        <v>0.41875000000000001</v>
      </c>
      <c r="AO608" s="72"/>
      <c r="AR608" s="3">
        <v>0.48124999999999901</v>
      </c>
      <c r="AU608" s="3">
        <v>0.41875000000000001</v>
      </c>
      <c r="AV608" s="72"/>
    </row>
    <row r="609" spans="37:48">
      <c r="AK609" s="3">
        <v>0.41944444444444401</v>
      </c>
      <c r="AM609" s="224">
        <v>0.41944444444444401</v>
      </c>
      <c r="AO609" s="72"/>
      <c r="AR609" s="3">
        <v>0.48194444444444301</v>
      </c>
      <c r="AU609" s="3">
        <v>0.41944444444444401</v>
      </c>
      <c r="AV609" s="72"/>
    </row>
    <row r="610" spans="37:48">
      <c r="AK610" s="3">
        <v>0.42013888888888901</v>
      </c>
      <c r="AM610" s="224">
        <v>0.42013888888888901</v>
      </c>
      <c r="AO610" s="72"/>
      <c r="AR610" s="3">
        <v>0.48263888888888701</v>
      </c>
      <c r="AU610" s="3">
        <v>0.42013888888888901</v>
      </c>
      <c r="AV610" s="72"/>
    </row>
    <row r="611" spans="37:48">
      <c r="AK611" s="3">
        <v>0.420833333333333</v>
      </c>
      <c r="AM611" s="224">
        <v>0.420833333333333</v>
      </c>
      <c r="AO611" s="72"/>
      <c r="AR611" s="3">
        <v>0.483333333333332</v>
      </c>
      <c r="AU611" s="3">
        <v>0.420833333333333</v>
      </c>
      <c r="AV611" s="72"/>
    </row>
    <row r="612" spans="37:48">
      <c r="AK612" s="3">
        <v>0.421527777777778</v>
      </c>
      <c r="AM612" s="224">
        <v>0.421527777777778</v>
      </c>
      <c r="AO612" s="72"/>
      <c r="AR612" s="3">
        <v>0.484027777777776</v>
      </c>
      <c r="AU612" s="3">
        <v>0.421527777777778</v>
      </c>
      <c r="AV612" s="72"/>
    </row>
    <row r="613" spans="37:48">
      <c r="AK613" s="3">
        <v>0.422222222222222</v>
      </c>
      <c r="AM613" s="224">
        <v>0.422222222222222</v>
      </c>
      <c r="AO613" s="72"/>
      <c r="AR613" s="3">
        <v>0.484722222222221</v>
      </c>
      <c r="AU613" s="3">
        <v>0.422222222222222</v>
      </c>
      <c r="AV613" s="72"/>
    </row>
    <row r="614" spans="37:48">
      <c r="AK614" s="3">
        <v>0.422916666666667</v>
      </c>
      <c r="AM614" s="224">
        <v>0.422916666666667</v>
      </c>
      <c r="AO614" s="72"/>
      <c r="AR614" s="3">
        <v>0.485416666666665</v>
      </c>
      <c r="AU614" s="3">
        <v>0.422916666666667</v>
      </c>
      <c r="AV614" s="72"/>
    </row>
    <row r="615" spans="37:48">
      <c r="AK615" s="3">
        <v>0.42361111111111099</v>
      </c>
      <c r="AM615" s="224">
        <v>0.42361111111111099</v>
      </c>
      <c r="AO615" s="72"/>
      <c r="AR615" s="3">
        <v>0.48611111111110999</v>
      </c>
      <c r="AU615" s="3">
        <v>0.42361111111111099</v>
      </c>
      <c r="AV615" s="72"/>
    </row>
    <row r="616" spans="37:48">
      <c r="AK616" s="3">
        <v>0.42430555555555599</v>
      </c>
      <c r="AM616" s="224">
        <v>0.42430555555555599</v>
      </c>
      <c r="AO616" s="72"/>
      <c r="AR616" s="3">
        <v>0.48680555555555399</v>
      </c>
      <c r="AU616" s="3">
        <v>0.42430555555555599</v>
      </c>
      <c r="AV616" s="72"/>
    </row>
    <row r="617" spans="37:48">
      <c r="AK617" s="3">
        <v>0.42499999999999999</v>
      </c>
      <c r="AM617" s="224">
        <v>0.42499999999999999</v>
      </c>
      <c r="AO617" s="72"/>
      <c r="AR617" s="3">
        <v>0.48749999999999799</v>
      </c>
      <c r="AU617" s="3">
        <v>0.42499999999999999</v>
      </c>
      <c r="AV617" s="72"/>
    </row>
    <row r="618" spans="37:48">
      <c r="AK618" s="3">
        <v>0.42569444444444399</v>
      </c>
      <c r="AM618" s="224">
        <v>0.42569444444444399</v>
      </c>
      <c r="AO618" s="72"/>
      <c r="AR618" s="3">
        <v>0.48819444444444299</v>
      </c>
      <c r="AU618" s="3">
        <v>0.42569444444444399</v>
      </c>
      <c r="AV618" s="72"/>
    </row>
    <row r="619" spans="37:48">
      <c r="AK619" s="3">
        <v>0.42638888888888898</v>
      </c>
      <c r="AM619" s="224">
        <v>0.42638888888888898</v>
      </c>
      <c r="AO619" s="72"/>
      <c r="AR619" s="3">
        <v>0.48888888888888699</v>
      </c>
      <c r="AU619" s="3">
        <v>0.42638888888888898</v>
      </c>
      <c r="AV619" s="72"/>
    </row>
    <row r="620" spans="37:48">
      <c r="AK620" s="3">
        <v>0.42708333333333298</v>
      </c>
      <c r="AM620" s="224">
        <v>0.42708333333333298</v>
      </c>
      <c r="AO620" s="72"/>
      <c r="AR620" s="3">
        <v>0.48958333333333198</v>
      </c>
      <c r="AU620" s="3">
        <v>0.42708333333333298</v>
      </c>
      <c r="AV620" s="72"/>
    </row>
    <row r="621" spans="37:48">
      <c r="AK621" s="3">
        <v>0.42777777777777798</v>
      </c>
      <c r="AM621" s="224">
        <v>0.42777777777777798</v>
      </c>
      <c r="AO621" s="72"/>
      <c r="AR621" s="3">
        <v>0.49027777777777598</v>
      </c>
      <c r="AU621" s="3">
        <v>0.42777777777777798</v>
      </c>
      <c r="AV621" s="72"/>
    </row>
    <row r="622" spans="37:48">
      <c r="AK622" s="3">
        <v>0.42847222222222198</v>
      </c>
      <c r="AM622" s="224">
        <v>0.42847222222222198</v>
      </c>
      <c r="AO622" s="72"/>
      <c r="AR622" s="3">
        <v>0.49097222222222098</v>
      </c>
      <c r="AU622" s="3">
        <v>0.42847222222222198</v>
      </c>
      <c r="AV622" s="72"/>
    </row>
    <row r="623" spans="37:48">
      <c r="AK623" s="3">
        <v>0.42916666666666697</v>
      </c>
      <c r="AM623" s="224">
        <v>0.42916666666666697</v>
      </c>
      <c r="AO623" s="72"/>
      <c r="AR623" s="3">
        <v>0.49166666666666498</v>
      </c>
      <c r="AU623" s="3">
        <v>0.42916666666666697</v>
      </c>
      <c r="AV623" s="72"/>
    </row>
    <row r="624" spans="37:48">
      <c r="AK624" s="3">
        <v>0.42986111111111103</v>
      </c>
      <c r="AM624" s="224">
        <v>0.42986111111111103</v>
      </c>
      <c r="AO624" s="72"/>
      <c r="AR624" s="3">
        <v>0.49236111111110997</v>
      </c>
      <c r="AU624" s="3">
        <v>0.42986111111111103</v>
      </c>
      <c r="AV624" s="72"/>
    </row>
    <row r="625" spans="37:48">
      <c r="AK625" s="3">
        <v>0.43055555555555602</v>
      </c>
      <c r="AM625" s="224">
        <v>0.43055555555555602</v>
      </c>
      <c r="AO625" s="72"/>
      <c r="AR625" s="3">
        <v>0.49305555555555403</v>
      </c>
      <c r="AU625" s="3">
        <v>0.43055555555555602</v>
      </c>
      <c r="AV625" s="72"/>
    </row>
    <row r="626" spans="37:48">
      <c r="AK626" s="3">
        <v>0.43125000000000002</v>
      </c>
      <c r="AM626" s="224">
        <v>0.43125000000000002</v>
      </c>
      <c r="AO626" s="72"/>
      <c r="AR626" s="3">
        <v>0.49374999999999802</v>
      </c>
      <c r="AU626" s="3">
        <v>0.43125000000000002</v>
      </c>
      <c r="AV626" s="72"/>
    </row>
    <row r="627" spans="37:48">
      <c r="AK627" s="3">
        <v>0.43194444444444402</v>
      </c>
      <c r="AM627" s="224">
        <v>0.43194444444444402</v>
      </c>
      <c r="AO627" s="72"/>
      <c r="AR627" s="3">
        <v>0.49444444444444302</v>
      </c>
      <c r="AU627" s="3">
        <v>0.43194444444444402</v>
      </c>
      <c r="AV627" s="72"/>
    </row>
    <row r="628" spans="37:48">
      <c r="AK628" s="3">
        <v>0.43263888888888902</v>
      </c>
      <c r="AM628" s="224">
        <v>0.43263888888888902</v>
      </c>
      <c r="AO628" s="72"/>
      <c r="AR628" s="3">
        <v>0.49513888888888702</v>
      </c>
      <c r="AU628" s="3">
        <v>0.43263888888888902</v>
      </c>
      <c r="AV628" s="72"/>
    </row>
    <row r="629" spans="37:48">
      <c r="AK629" s="3">
        <v>0.43333333333333302</v>
      </c>
      <c r="AM629" s="224">
        <v>0.43333333333333302</v>
      </c>
      <c r="AO629" s="72"/>
      <c r="AR629" s="3">
        <v>0.49583333333333202</v>
      </c>
      <c r="AU629" s="3">
        <v>0.43333333333333302</v>
      </c>
      <c r="AV629" s="72"/>
    </row>
    <row r="630" spans="37:48">
      <c r="AK630" s="3">
        <v>0.43402777777777801</v>
      </c>
      <c r="AM630" s="224">
        <v>0.43402777777777801</v>
      </c>
      <c r="AO630" s="72"/>
      <c r="AR630" s="3">
        <v>0.49652777777777601</v>
      </c>
      <c r="AU630" s="3">
        <v>0.43402777777777801</v>
      </c>
      <c r="AV630" s="72"/>
    </row>
    <row r="631" spans="37:48">
      <c r="AK631" s="3">
        <v>0.43472222222222201</v>
      </c>
      <c r="AM631" s="224">
        <v>0.43472222222222201</v>
      </c>
      <c r="AO631" s="72"/>
      <c r="AR631" s="3">
        <v>0.49722222222222101</v>
      </c>
      <c r="AU631" s="3">
        <v>0.43472222222222201</v>
      </c>
      <c r="AV631" s="72"/>
    </row>
    <row r="632" spans="37:48">
      <c r="AK632" s="3">
        <v>0.43541666666666701</v>
      </c>
      <c r="AM632" s="224">
        <v>0.43541666666666701</v>
      </c>
      <c r="AO632" s="72"/>
      <c r="AR632" s="3">
        <v>0.49791666666666501</v>
      </c>
      <c r="AU632" s="3">
        <v>0.43541666666666701</v>
      </c>
      <c r="AV632" s="72"/>
    </row>
    <row r="633" spans="37:48">
      <c r="AK633" s="3">
        <v>0.43611111111111101</v>
      </c>
      <c r="AM633" s="224">
        <v>0.43611111111111101</v>
      </c>
      <c r="AO633" s="72"/>
      <c r="AR633" s="3">
        <v>0.49861111111111001</v>
      </c>
      <c r="AU633" s="3">
        <v>0.43611111111111101</v>
      </c>
      <c r="AV633" s="72"/>
    </row>
    <row r="634" spans="37:48">
      <c r="AK634" s="3">
        <v>0.436805555555556</v>
      </c>
      <c r="AM634" s="224">
        <v>0.436805555555556</v>
      </c>
      <c r="AO634" s="72"/>
      <c r="AR634" s="3">
        <v>0.499305555555554</v>
      </c>
      <c r="AU634" s="3">
        <v>0.436805555555556</v>
      </c>
      <c r="AV634" s="72"/>
    </row>
    <row r="635" spans="37:48">
      <c r="AK635" s="3">
        <v>0.4375</v>
      </c>
      <c r="AM635" s="224">
        <v>0.4375</v>
      </c>
      <c r="AO635" s="72"/>
      <c r="AR635" s="3">
        <v>0.499999999999998</v>
      </c>
      <c r="AU635" s="3">
        <v>0.4375</v>
      </c>
      <c r="AV635" s="72"/>
    </row>
    <row r="636" spans="37:48">
      <c r="AK636" s="3">
        <v>0.438194444444444</v>
      </c>
      <c r="AM636" s="224">
        <v>0.438194444444444</v>
      </c>
      <c r="AO636" s="72"/>
      <c r="AR636" s="3">
        <v>0.500694444444443</v>
      </c>
      <c r="AU636" s="3">
        <v>0.438194444444444</v>
      </c>
      <c r="AV636" s="72"/>
    </row>
    <row r="637" spans="37:48">
      <c r="AK637" s="3">
        <v>0.43888888888888899</v>
      </c>
      <c r="AM637" s="224">
        <v>0.43888888888888899</v>
      </c>
      <c r="AO637" s="72"/>
      <c r="AR637" s="3">
        <v>0.501388888888887</v>
      </c>
      <c r="AU637" s="3">
        <v>0.43888888888888899</v>
      </c>
      <c r="AV637" s="72"/>
    </row>
    <row r="638" spans="37:48">
      <c r="AK638" s="3">
        <v>0.43958333333333299</v>
      </c>
      <c r="AM638" s="224">
        <v>0.43958333333333299</v>
      </c>
      <c r="AO638" s="72"/>
      <c r="AR638" s="3">
        <v>0.50208333333333199</v>
      </c>
      <c r="AU638" s="3">
        <v>0.43958333333333299</v>
      </c>
      <c r="AV638" s="72"/>
    </row>
    <row r="639" spans="37:48">
      <c r="AK639" s="3">
        <v>0.44027777777777799</v>
      </c>
      <c r="AM639" s="224">
        <v>0.44027777777777799</v>
      </c>
      <c r="AO639" s="72"/>
      <c r="AR639" s="3">
        <v>0.50277777777777599</v>
      </c>
      <c r="AU639" s="3">
        <v>0.44027777777777799</v>
      </c>
      <c r="AV639" s="72"/>
    </row>
    <row r="640" spans="37:48">
      <c r="AK640" s="3">
        <v>0.44097222222222199</v>
      </c>
      <c r="AM640" s="224">
        <v>0.44097222222222199</v>
      </c>
      <c r="AO640" s="72"/>
      <c r="AR640" s="3">
        <v>0.50347222222222099</v>
      </c>
      <c r="AU640" s="3">
        <v>0.44097222222222199</v>
      </c>
      <c r="AV640" s="72"/>
    </row>
    <row r="641" spans="37:48">
      <c r="AK641" s="3">
        <v>0.44166666666666698</v>
      </c>
      <c r="AM641" s="224">
        <v>0.44166666666666698</v>
      </c>
      <c r="AO641" s="72"/>
      <c r="AR641" s="3">
        <v>0.50416666666666499</v>
      </c>
      <c r="AU641" s="3">
        <v>0.44166666666666698</v>
      </c>
      <c r="AV641" s="72"/>
    </row>
    <row r="642" spans="37:48">
      <c r="AK642" s="3">
        <v>0.44236111111111098</v>
      </c>
      <c r="AM642" s="224">
        <v>0.44236111111111098</v>
      </c>
      <c r="AO642" s="72"/>
      <c r="AR642" s="3">
        <v>0.50486111111110998</v>
      </c>
      <c r="AU642" s="3">
        <v>0.44236111111111098</v>
      </c>
      <c r="AV642" s="72"/>
    </row>
    <row r="643" spans="37:48">
      <c r="AK643" s="3">
        <v>0.44305555555555598</v>
      </c>
      <c r="AM643" s="224">
        <v>0.44305555555555598</v>
      </c>
      <c r="AO643" s="72"/>
      <c r="AR643" s="3">
        <v>0.50555555555555398</v>
      </c>
      <c r="AU643" s="3">
        <v>0.44305555555555598</v>
      </c>
      <c r="AV643" s="72"/>
    </row>
    <row r="644" spans="37:48">
      <c r="AK644" s="3">
        <v>0.44374999999999998</v>
      </c>
      <c r="AM644" s="224">
        <v>0.44374999999999998</v>
      </c>
      <c r="AO644" s="72"/>
      <c r="AR644" s="3">
        <v>0.50624999999999798</v>
      </c>
      <c r="AU644" s="3">
        <v>0.44374999999999998</v>
      </c>
      <c r="AV644" s="72"/>
    </row>
    <row r="645" spans="37:48">
      <c r="AK645" s="3">
        <v>0.44444444444444398</v>
      </c>
      <c r="AM645" s="224">
        <v>0.44444444444444398</v>
      </c>
      <c r="AO645" s="72"/>
      <c r="AR645" s="3">
        <v>0.50694444444444298</v>
      </c>
      <c r="AU645" s="3">
        <v>0.44444444444444398</v>
      </c>
      <c r="AV645" s="72"/>
    </row>
    <row r="646" spans="37:48">
      <c r="AK646" s="3">
        <v>0.44513888888888897</v>
      </c>
      <c r="AM646" s="224">
        <v>0.44513888888888897</v>
      </c>
      <c r="AO646" s="72"/>
      <c r="AR646" s="3">
        <v>0.50763888888888697</v>
      </c>
      <c r="AU646" s="3">
        <v>0.44513888888888897</v>
      </c>
      <c r="AV646" s="72"/>
    </row>
    <row r="647" spans="37:48">
      <c r="AK647" s="3">
        <v>0.44583333333333303</v>
      </c>
      <c r="AM647" s="224">
        <v>0.44583333333333303</v>
      </c>
      <c r="AO647" s="72"/>
      <c r="AR647" s="3">
        <v>0.50833333333333197</v>
      </c>
      <c r="AU647" s="3">
        <v>0.44583333333333303</v>
      </c>
      <c r="AV647" s="72"/>
    </row>
    <row r="648" spans="37:48">
      <c r="AK648" s="3">
        <v>0.44652777777777802</v>
      </c>
      <c r="AM648" s="224">
        <v>0.44652777777777802</v>
      </c>
      <c r="AO648" s="72"/>
      <c r="AR648" s="3">
        <v>0.50902777777777597</v>
      </c>
      <c r="AU648" s="3">
        <v>0.44652777777777802</v>
      </c>
      <c r="AV648" s="72"/>
    </row>
    <row r="649" spans="37:48">
      <c r="AK649" s="3">
        <v>0.44722222222222202</v>
      </c>
      <c r="AM649" s="224">
        <v>0.44722222222222202</v>
      </c>
      <c r="AO649" s="72"/>
      <c r="AR649" s="3">
        <v>0.50972222222222097</v>
      </c>
      <c r="AU649" s="3">
        <v>0.44722222222222202</v>
      </c>
      <c r="AV649" s="72"/>
    </row>
    <row r="650" spans="37:48">
      <c r="AK650" s="3">
        <v>0.44791666666666702</v>
      </c>
      <c r="AM650" s="224">
        <v>0.44791666666666702</v>
      </c>
      <c r="AO650" s="72"/>
      <c r="AR650" s="3">
        <v>0.51041666666666496</v>
      </c>
      <c r="AU650" s="3">
        <v>0.44791666666666702</v>
      </c>
      <c r="AV650" s="72"/>
    </row>
    <row r="651" spans="37:48">
      <c r="AK651" s="3">
        <v>0.44861111111111102</v>
      </c>
      <c r="AM651" s="224">
        <v>0.44861111111111102</v>
      </c>
      <c r="AO651" s="72"/>
      <c r="AR651" s="3">
        <v>0.51111111111110996</v>
      </c>
      <c r="AU651" s="3">
        <v>0.44861111111111102</v>
      </c>
      <c r="AV651" s="72"/>
    </row>
    <row r="652" spans="37:48">
      <c r="AK652" s="3">
        <v>0.44930555555555601</v>
      </c>
      <c r="AM652" s="224">
        <v>0.44930555555555601</v>
      </c>
      <c r="AO652" s="72"/>
      <c r="AR652" s="3">
        <v>0.51180555555555396</v>
      </c>
      <c r="AU652" s="3">
        <v>0.44930555555555601</v>
      </c>
      <c r="AV652" s="72"/>
    </row>
    <row r="653" spans="37:48">
      <c r="AK653" s="3">
        <v>0.45</v>
      </c>
      <c r="AM653" s="224">
        <v>0.45</v>
      </c>
      <c r="AO653" s="72"/>
      <c r="AR653" s="3">
        <v>0.51249999999999796</v>
      </c>
      <c r="AU653" s="3">
        <v>0.45</v>
      </c>
      <c r="AV653" s="72"/>
    </row>
    <row r="654" spans="37:48">
      <c r="AK654" s="3">
        <v>0.45069444444444401</v>
      </c>
      <c r="AM654" s="224">
        <v>0.45069444444444401</v>
      </c>
      <c r="AO654" s="72"/>
      <c r="AR654" s="3">
        <v>0.51319444444444295</v>
      </c>
      <c r="AU654" s="3">
        <v>0.45069444444444401</v>
      </c>
      <c r="AV654" s="72"/>
    </row>
    <row r="655" spans="37:48">
      <c r="AK655" s="3">
        <v>0.45138888888888901</v>
      </c>
      <c r="AM655" s="224">
        <v>0.45138888888888901</v>
      </c>
      <c r="AO655" s="72"/>
      <c r="AR655" s="3">
        <v>0.51388888888888695</v>
      </c>
      <c r="AU655" s="3">
        <v>0.45138888888888901</v>
      </c>
      <c r="AV655" s="72"/>
    </row>
    <row r="656" spans="37:48">
      <c r="AK656" s="3">
        <v>0.452083333333333</v>
      </c>
      <c r="AM656" s="224">
        <v>0.452083333333333</v>
      </c>
      <c r="AO656" s="72"/>
      <c r="AR656" s="3">
        <v>0.51458333333333195</v>
      </c>
      <c r="AU656" s="3">
        <v>0.452083333333333</v>
      </c>
      <c r="AV656" s="72"/>
    </row>
    <row r="657" spans="37:48">
      <c r="AK657" s="3">
        <v>0.452777777777778</v>
      </c>
      <c r="AM657" s="224">
        <v>0.452777777777778</v>
      </c>
      <c r="AO657" s="72"/>
      <c r="AR657" s="3">
        <v>0.51527777777777595</v>
      </c>
      <c r="AU657" s="3">
        <v>0.452777777777778</v>
      </c>
      <c r="AV657" s="72"/>
    </row>
    <row r="658" spans="37:48">
      <c r="AK658" s="3">
        <v>0.453472222222222</v>
      </c>
      <c r="AM658" s="224">
        <v>0.453472222222222</v>
      </c>
      <c r="AO658" s="72"/>
      <c r="AR658" s="3">
        <v>0.51597222222222106</v>
      </c>
      <c r="AU658" s="3">
        <v>0.453472222222222</v>
      </c>
      <c r="AV658" s="72"/>
    </row>
    <row r="659" spans="37:48">
      <c r="AK659" s="3">
        <v>0.454166666666667</v>
      </c>
      <c r="AM659" s="224">
        <v>0.454166666666667</v>
      </c>
      <c r="AO659" s="72"/>
      <c r="AR659" s="3">
        <v>0.51666666666666505</v>
      </c>
      <c r="AU659" s="3">
        <v>0.454166666666667</v>
      </c>
      <c r="AV659" s="72"/>
    </row>
    <row r="660" spans="37:48">
      <c r="AK660" s="3">
        <v>0.45486111111111099</v>
      </c>
      <c r="AM660" s="224">
        <v>0.45486111111111099</v>
      </c>
      <c r="AO660" s="72"/>
      <c r="AR660" s="3">
        <v>0.51736111111110905</v>
      </c>
      <c r="AU660" s="3">
        <v>0.45486111111111099</v>
      </c>
      <c r="AV660" s="72"/>
    </row>
    <row r="661" spans="37:48">
      <c r="AK661" s="3">
        <v>0.45555555555555599</v>
      </c>
      <c r="AM661" s="224">
        <v>0.45555555555555599</v>
      </c>
      <c r="AO661" s="72"/>
      <c r="AR661" s="3">
        <v>0.51805555555555405</v>
      </c>
      <c r="AU661" s="3">
        <v>0.45555555555555599</v>
      </c>
      <c r="AV661" s="72"/>
    </row>
    <row r="662" spans="37:48">
      <c r="AK662" s="3">
        <v>0.45624999999999999</v>
      </c>
      <c r="AM662" s="224">
        <v>0.45624999999999999</v>
      </c>
      <c r="AO662" s="72"/>
      <c r="AR662" s="3">
        <v>0.51874999999999805</v>
      </c>
      <c r="AU662" s="3">
        <v>0.45624999999999999</v>
      </c>
      <c r="AV662" s="72"/>
    </row>
    <row r="663" spans="37:48">
      <c r="AK663" s="3">
        <v>0.45694444444444399</v>
      </c>
      <c r="AM663" s="224">
        <v>0.45694444444444399</v>
      </c>
      <c r="AO663" s="72"/>
      <c r="AR663" s="3">
        <v>0.51944444444444304</v>
      </c>
      <c r="AU663" s="3">
        <v>0.45694444444444399</v>
      </c>
      <c r="AV663" s="72"/>
    </row>
    <row r="664" spans="37:48">
      <c r="AK664" s="3">
        <v>0.45763888888888898</v>
      </c>
      <c r="AM664" s="224">
        <v>0.45763888888888898</v>
      </c>
      <c r="AO664" s="72"/>
      <c r="AR664" s="3">
        <v>0.52013888888888704</v>
      </c>
      <c r="AU664" s="3">
        <v>0.45763888888888898</v>
      </c>
      <c r="AV664" s="72"/>
    </row>
    <row r="665" spans="37:48">
      <c r="AK665" s="3">
        <v>0.45833333333333298</v>
      </c>
      <c r="AM665" s="224">
        <v>0.45833333333333298</v>
      </c>
      <c r="AO665" s="72"/>
      <c r="AR665" s="3">
        <v>0.52083333333333204</v>
      </c>
      <c r="AU665" s="3">
        <v>0.45833333333333298</v>
      </c>
      <c r="AV665" s="72"/>
    </row>
    <row r="666" spans="37:48">
      <c r="AK666" s="3">
        <v>0.45902777777777798</v>
      </c>
      <c r="AM666" s="224">
        <v>0.45902777777777798</v>
      </c>
      <c r="AO666" s="72"/>
      <c r="AR666" s="3">
        <v>0.52152777777777604</v>
      </c>
      <c r="AU666" s="3">
        <v>0.45902777777777798</v>
      </c>
      <c r="AV666" s="72"/>
    </row>
    <row r="667" spans="37:48">
      <c r="AK667" s="3">
        <v>0.45972222222222198</v>
      </c>
      <c r="AM667" s="224">
        <v>0.45972222222222198</v>
      </c>
      <c r="AO667" s="72"/>
      <c r="AR667" s="3">
        <v>0.52222222222222103</v>
      </c>
      <c r="AU667" s="3">
        <v>0.45972222222222198</v>
      </c>
      <c r="AV667" s="72"/>
    </row>
    <row r="668" spans="37:48">
      <c r="AK668" s="3">
        <v>0.46041666666666697</v>
      </c>
      <c r="AM668" s="224">
        <v>0.46041666666666697</v>
      </c>
      <c r="AO668" s="72"/>
      <c r="AR668" s="3">
        <v>0.52291666666666503</v>
      </c>
      <c r="AU668" s="3">
        <v>0.46041666666666697</v>
      </c>
      <c r="AV668" s="72"/>
    </row>
    <row r="669" spans="37:48">
      <c r="AK669" s="3">
        <v>0.46111111111111103</v>
      </c>
      <c r="AM669" s="224">
        <v>0.46111111111111103</v>
      </c>
      <c r="AO669" s="72"/>
      <c r="AR669" s="3">
        <v>0.52361111111110903</v>
      </c>
      <c r="AU669" s="3">
        <v>0.46111111111111103</v>
      </c>
      <c r="AV669" s="72"/>
    </row>
    <row r="670" spans="37:48">
      <c r="AK670" s="3">
        <v>0.46180555555555602</v>
      </c>
      <c r="AM670" s="224">
        <v>0.46180555555555602</v>
      </c>
      <c r="AO670" s="72"/>
      <c r="AR670" s="3">
        <v>0.52430555555555403</v>
      </c>
      <c r="AU670" s="3">
        <v>0.46180555555555602</v>
      </c>
      <c r="AV670" s="72"/>
    </row>
    <row r="671" spans="37:48">
      <c r="AK671" s="3">
        <v>0.46250000000000002</v>
      </c>
      <c r="AM671" s="224">
        <v>0.46250000000000002</v>
      </c>
      <c r="AO671" s="72"/>
      <c r="AR671" s="3">
        <v>0.52499999999999802</v>
      </c>
      <c r="AU671" s="3">
        <v>0.46250000000000002</v>
      </c>
      <c r="AV671" s="72"/>
    </row>
    <row r="672" spans="37:48">
      <c r="AK672" s="3">
        <v>0.46319444444444402</v>
      </c>
      <c r="AM672" s="224">
        <v>0.46319444444444402</v>
      </c>
      <c r="AO672" s="72"/>
      <c r="AR672" s="3">
        <v>0.52569444444444302</v>
      </c>
      <c r="AU672" s="3">
        <v>0.46319444444444402</v>
      </c>
      <c r="AV672" s="72"/>
    </row>
    <row r="673" spans="37:48">
      <c r="AK673" s="3">
        <v>0.46388888888888902</v>
      </c>
      <c r="AM673" s="224">
        <v>0.46388888888888902</v>
      </c>
      <c r="AO673" s="72"/>
      <c r="AR673" s="3">
        <v>0.52638888888888702</v>
      </c>
      <c r="AU673" s="3">
        <v>0.46388888888888902</v>
      </c>
      <c r="AV673" s="72"/>
    </row>
    <row r="674" spans="37:48">
      <c r="AK674" s="3">
        <v>0.46458333333333302</v>
      </c>
      <c r="AM674" s="224">
        <v>0.46458333333333302</v>
      </c>
      <c r="AO674" s="72"/>
      <c r="AR674" s="3">
        <v>0.52708333333333202</v>
      </c>
      <c r="AU674" s="3">
        <v>0.46458333333333302</v>
      </c>
      <c r="AV674" s="72"/>
    </row>
    <row r="675" spans="37:48">
      <c r="AK675" s="3">
        <v>0.46527777777777801</v>
      </c>
      <c r="AM675" s="224">
        <v>0.46527777777777801</v>
      </c>
      <c r="AO675" s="72"/>
      <c r="AR675" s="3">
        <v>0.52777777777777601</v>
      </c>
      <c r="AU675" s="3">
        <v>0.46527777777777801</v>
      </c>
      <c r="AV675" s="72"/>
    </row>
    <row r="676" spans="37:48">
      <c r="AK676" s="3">
        <v>0.46597222222222201</v>
      </c>
      <c r="AM676" s="224">
        <v>0.46597222222222201</v>
      </c>
      <c r="AO676" s="72"/>
      <c r="AR676" s="3">
        <v>0.52847222222222101</v>
      </c>
      <c r="AU676" s="3">
        <v>0.46597222222222201</v>
      </c>
      <c r="AV676" s="72"/>
    </row>
    <row r="677" spans="37:48">
      <c r="AK677" s="3">
        <v>0.46666666666666701</v>
      </c>
      <c r="AM677" s="224">
        <v>0.46666666666666701</v>
      </c>
      <c r="AO677" s="72"/>
      <c r="AR677" s="3">
        <v>0.52916666666666501</v>
      </c>
      <c r="AU677" s="3">
        <v>0.46666666666666701</v>
      </c>
      <c r="AV677" s="72"/>
    </row>
    <row r="678" spans="37:48">
      <c r="AK678" s="3">
        <v>0.46736111111111101</v>
      </c>
      <c r="AM678" s="224">
        <v>0.46736111111111101</v>
      </c>
      <c r="AO678" s="72"/>
      <c r="AR678" s="3">
        <v>0.52986111111110901</v>
      </c>
      <c r="AU678" s="3">
        <v>0.46736111111111101</v>
      </c>
      <c r="AV678" s="72"/>
    </row>
    <row r="679" spans="37:48">
      <c r="AK679" s="3">
        <v>0.468055555555556</v>
      </c>
      <c r="AM679" s="224">
        <v>0.468055555555556</v>
      </c>
      <c r="AO679" s="72"/>
      <c r="AR679" s="3">
        <v>0.530555555555554</v>
      </c>
      <c r="AU679" s="3">
        <v>0.468055555555556</v>
      </c>
      <c r="AV679" s="72"/>
    </row>
    <row r="680" spans="37:48">
      <c r="AK680" s="3">
        <v>0.46875</v>
      </c>
      <c r="AM680" s="224">
        <v>0.46875</v>
      </c>
      <c r="AO680" s="72"/>
      <c r="AR680" s="3">
        <v>0.531249999999998</v>
      </c>
      <c r="AU680" s="3">
        <v>0.46875</v>
      </c>
      <c r="AV680" s="72"/>
    </row>
    <row r="681" spans="37:48">
      <c r="AK681" s="3">
        <v>0.469444444444444</v>
      </c>
      <c r="AM681" s="224">
        <v>0.469444444444444</v>
      </c>
      <c r="AO681" s="72"/>
      <c r="AR681" s="3">
        <v>0.531944444444443</v>
      </c>
      <c r="AU681" s="3">
        <v>0.469444444444444</v>
      </c>
      <c r="AV681" s="72"/>
    </row>
    <row r="682" spans="37:48">
      <c r="AK682" s="3">
        <v>0.47013888888888899</v>
      </c>
      <c r="AM682" s="224">
        <v>0.47013888888888899</v>
      </c>
      <c r="AO682" s="72"/>
      <c r="AR682" s="3">
        <v>0.532638888888887</v>
      </c>
      <c r="AU682" s="3">
        <v>0.47013888888888899</v>
      </c>
      <c r="AV682" s="72"/>
    </row>
    <row r="683" spans="37:48">
      <c r="AK683" s="3">
        <v>0.47083333333333299</v>
      </c>
      <c r="AM683" s="224">
        <v>0.47083333333333299</v>
      </c>
      <c r="AO683" s="72"/>
      <c r="AR683" s="3">
        <v>0.53333333333333199</v>
      </c>
      <c r="AU683" s="3">
        <v>0.47083333333333299</v>
      </c>
      <c r="AV683" s="72"/>
    </row>
    <row r="684" spans="37:48">
      <c r="AK684" s="3">
        <v>0.47152777777777799</v>
      </c>
      <c r="AM684" s="224">
        <v>0.47152777777777799</v>
      </c>
      <c r="AO684" s="72"/>
      <c r="AR684" s="3">
        <v>0.53402777777777599</v>
      </c>
      <c r="AU684" s="3">
        <v>0.47152777777777799</v>
      </c>
      <c r="AV684" s="72"/>
    </row>
    <row r="685" spans="37:48">
      <c r="AK685" s="3">
        <v>0.47222222222222199</v>
      </c>
      <c r="AM685" s="224">
        <v>0.47222222222222199</v>
      </c>
      <c r="AO685" s="72"/>
      <c r="AR685" s="3">
        <v>0.53472222222222099</v>
      </c>
      <c r="AU685" s="3">
        <v>0.47222222222222199</v>
      </c>
      <c r="AV685" s="72"/>
    </row>
    <row r="686" spans="37:48">
      <c r="AK686" s="3">
        <v>0.47291666666666698</v>
      </c>
      <c r="AM686" s="224">
        <v>0.47291666666666698</v>
      </c>
      <c r="AO686" s="72"/>
      <c r="AR686" s="3">
        <v>0.53541666666666499</v>
      </c>
      <c r="AU686" s="3">
        <v>0.47291666666666698</v>
      </c>
      <c r="AV686" s="72"/>
    </row>
    <row r="687" spans="37:48">
      <c r="AK687" s="3">
        <v>0.47361111111111098</v>
      </c>
      <c r="AM687" s="224">
        <v>0.47361111111111098</v>
      </c>
      <c r="AO687" s="72"/>
      <c r="AR687" s="3">
        <v>0.53611111111110898</v>
      </c>
      <c r="AU687" s="3">
        <v>0.47361111111111098</v>
      </c>
      <c r="AV687" s="72"/>
    </row>
    <row r="688" spans="37:48">
      <c r="AK688" s="3">
        <v>0.47430555555555598</v>
      </c>
      <c r="AM688" s="224">
        <v>0.47430555555555598</v>
      </c>
      <c r="AO688" s="72"/>
      <c r="AR688" s="3">
        <v>0.53680555555555398</v>
      </c>
      <c r="AU688" s="3">
        <v>0.47430555555555598</v>
      </c>
      <c r="AV688" s="72"/>
    </row>
    <row r="689" spans="37:48">
      <c r="AK689" s="3">
        <v>0.47499999999999998</v>
      </c>
      <c r="AM689" s="224">
        <v>0.47499999999999998</v>
      </c>
      <c r="AO689" s="72"/>
      <c r="AR689" s="3">
        <v>0.53749999999999798</v>
      </c>
      <c r="AU689" s="3">
        <v>0.47499999999999998</v>
      </c>
      <c r="AV689" s="72"/>
    </row>
    <row r="690" spans="37:48">
      <c r="AK690" s="3">
        <v>0.47569444444444398</v>
      </c>
      <c r="AM690" s="224">
        <v>0.47569444444444398</v>
      </c>
      <c r="AO690" s="72"/>
      <c r="AR690" s="3">
        <v>0.53819444444444298</v>
      </c>
      <c r="AU690" s="3">
        <v>0.47569444444444398</v>
      </c>
      <c r="AV690" s="72"/>
    </row>
    <row r="691" spans="37:48">
      <c r="AK691" s="3">
        <v>0.47638888888888897</v>
      </c>
      <c r="AM691" s="224">
        <v>0.47638888888888897</v>
      </c>
      <c r="AO691" s="72"/>
      <c r="AR691" s="3">
        <v>0.53888888888888697</v>
      </c>
      <c r="AU691" s="3">
        <v>0.47638888888888897</v>
      </c>
      <c r="AV691" s="72"/>
    </row>
    <row r="692" spans="37:48">
      <c r="AK692" s="3">
        <v>0.47708333333333303</v>
      </c>
      <c r="AM692" s="224">
        <v>0.47708333333333303</v>
      </c>
      <c r="AO692" s="72"/>
      <c r="AR692" s="3">
        <v>0.53958333333333197</v>
      </c>
      <c r="AU692" s="3">
        <v>0.47708333333333303</v>
      </c>
      <c r="AV692" s="72"/>
    </row>
    <row r="693" spans="37:48">
      <c r="AK693" s="3">
        <v>0.47777777777777802</v>
      </c>
      <c r="AM693" s="224">
        <v>0.47777777777777802</v>
      </c>
      <c r="AO693" s="72"/>
      <c r="AR693" s="3">
        <v>0.54027777777777597</v>
      </c>
      <c r="AU693" s="3">
        <v>0.47777777777777802</v>
      </c>
      <c r="AV693" s="72"/>
    </row>
    <row r="694" spans="37:48">
      <c r="AK694" s="3">
        <v>0.47847222222222202</v>
      </c>
      <c r="AM694" s="224">
        <v>0.47847222222222202</v>
      </c>
      <c r="AO694" s="72"/>
      <c r="AR694" s="3">
        <v>0.54097222222222097</v>
      </c>
      <c r="AU694" s="3">
        <v>0.47847222222222202</v>
      </c>
      <c r="AV694" s="72"/>
    </row>
    <row r="695" spans="37:48">
      <c r="AK695" s="3">
        <v>0.47916666666666702</v>
      </c>
      <c r="AM695" s="224">
        <v>0.47916666666666702</v>
      </c>
      <c r="AO695" s="72"/>
      <c r="AR695" s="3">
        <v>0.54166666666666496</v>
      </c>
      <c r="AU695" s="3">
        <v>0.47916666666666702</v>
      </c>
      <c r="AV695" s="72"/>
    </row>
    <row r="696" spans="37:48">
      <c r="AK696" s="3">
        <v>0.47986111111111102</v>
      </c>
      <c r="AM696" s="224">
        <v>0.47986111111111102</v>
      </c>
      <c r="AO696" s="72"/>
      <c r="AR696" s="3">
        <v>0.54236111111110896</v>
      </c>
      <c r="AU696" s="3">
        <v>0.47986111111111102</v>
      </c>
      <c r="AV696" s="72"/>
    </row>
    <row r="697" spans="37:48">
      <c r="AK697" s="3">
        <v>0.48055555555555601</v>
      </c>
      <c r="AM697" s="224">
        <v>0.48055555555555601</v>
      </c>
      <c r="AO697" s="72"/>
      <c r="AR697" s="3">
        <v>0.54305555555555396</v>
      </c>
      <c r="AU697" s="3">
        <v>0.48055555555555601</v>
      </c>
      <c r="AV697" s="72"/>
    </row>
    <row r="698" spans="37:48">
      <c r="AK698" s="3">
        <v>0.48125000000000001</v>
      </c>
      <c r="AM698" s="224">
        <v>0.48125000000000001</v>
      </c>
      <c r="AO698" s="72"/>
      <c r="AR698" s="3">
        <v>0.54374999999999796</v>
      </c>
      <c r="AU698" s="3">
        <v>0.48125000000000001</v>
      </c>
      <c r="AV698" s="72"/>
    </row>
    <row r="699" spans="37:48">
      <c r="AK699" s="3">
        <v>0.48194444444444401</v>
      </c>
      <c r="AM699" s="224">
        <v>0.48194444444444401</v>
      </c>
      <c r="AO699" s="72"/>
      <c r="AR699" s="3">
        <v>0.54444444444444295</v>
      </c>
      <c r="AU699" s="3">
        <v>0.48194444444444401</v>
      </c>
      <c r="AV699" s="72"/>
    </row>
    <row r="700" spans="37:48">
      <c r="AK700" s="3">
        <v>0.48263888888888901</v>
      </c>
      <c r="AM700" s="224">
        <v>0.48263888888888901</v>
      </c>
      <c r="AO700" s="72"/>
      <c r="AR700" s="3">
        <v>0.54513888888888695</v>
      </c>
      <c r="AU700" s="3">
        <v>0.48263888888888901</v>
      </c>
      <c r="AV700" s="72"/>
    </row>
    <row r="701" spans="37:48">
      <c r="AK701" s="3">
        <v>0.483333333333333</v>
      </c>
      <c r="AM701" s="224">
        <v>0.483333333333333</v>
      </c>
      <c r="AO701" s="72"/>
      <c r="AR701" s="3">
        <v>0.54583333333333195</v>
      </c>
      <c r="AU701" s="3">
        <v>0.483333333333333</v>
      </c>
      <c r="AV701" s="72"/>
    </row>
    <row r="702" spans="37:48">
      <c r="AK702" s="3">
        <v>0.484027777777778</v>
      </c>
      <c r="AM702" s="224">
        <v>0.484027777777778</v>
      </c>
      <c r="AO702" s="72"/>
      <c r="AR702" s="3">
        <v>0.54652777777777595</v>
      </c>
      <c r="AU702" s="3">
        <v>0.484027777777778</v>
      </c>
      <c r="AV702" s="72"/>
    </row>
    <row r="703" spans="37:48">
      <c r="AK703" s="3">
        <v>0.484722222222222</v>
      </c>
      <c r="AM703" s="224">
        <v>0.484722222222222</v>
      </c>
      <c r="AO703" s="72"/>
      <c r="AR703" s="3">
        <v>0.54722222222222106</v>
      </c>
      <c r="AU703" s="3">
        <v>0.484722222222222</v>
      </c>
      <c r="AV703" s="72"/>
    </row>
    <row r="704" spans="37:48">
      <c r="AK704" s="3">
        <v>0.485416666666667</v>
      </c>
      <c r="AM704" s="224">
        <v>0.485416666666667</v>
      </c>
      <c r="AO704" s="72"/>
      <c r="AR704" s="3">
        <v>0.54791666666666505</v>
      </c>
      <c r="AU704" s="3">
        <v>0.485416666666667</v>
      </c>
      <c r="AV704" s="72"/>
    </row>
    <row r="705" spans="37:48">
      <c r="AK705" s="3">
        <v>0.48611111111111099</v>
      </c>
      <c r="AM705" s="224">
        <v>0.48611111111111099</v>
      </c>
      <c r="AO705" s="72"/>
      <c r="AR705" s="3">
        <v>0.54861111111110905</v>
      </c>
      <c r="AU705" s="3">
        <v>0.48611111111111099</v>
      </c>
      <c r="AV705" s="72"/>
    </row>
    <row r="706" spans="37:48">
      <c r="AK706" s="3">
        <v>0.48680555555555599</v>
      </c>
      <c r="AM706" s="224">
        <v>0.48680555555555599</v>
      </c>
      <c r="AO706" s="72"/>
      <c r="AR706" s="3">
        <v>0.54930555555555405</v>
      </c>
      <c r="AU706" s="3">
        <v>0.48680555555555599</v>
      </c>
      <c r="AV706" s="72"/>
    </row>
    <row r="707" spans="37:48">
      <c r="AK707" s="3">
        <v>0.48749999999999999</v>
      </c>
      <c r="AM707" s="224">
        <v>0.48749999999999999</v>
      </c>
      <c r="AO707" s="72"/>
      <c r="AR707" s="3">
        <v>0.54999999999999805</v>
      </c>
      <c r="AU707" s="3">
        <v>0.48749999999999999</v>
      </c>
      <c r="AV707" s="72"/>
    </row>
    <row r="708" spans="37:48">
      <c r="AK708" s="3">
        <v>0.48819444444444399</v>
      </c>
      <c r="AM708" s="224">
        <v>0.48819444444444399</v>
      </c>
      <c r="AO708" s="72"/>
      <c r="AR708" s="3">
        <v>0.55069444444444304</v>
      </c>
      <c r="AU708" s="3">
        <v>0.48819444444444399</v>
      </c>
      <c r="AV708" s="72"/>
    </row>
    <row r="709" spans="37:48">
      <c r="AK709" s="3">
        <v>0.48888888888888898</v>
      </c>
      <c r="AM709" s="224">
        <v>0.48888888888888898</v>
      </c>
      <c r="AO709" s="72"/>
      <c r="AR709" s="3">
        <v>0.55138888888888704</v>
      </c>
      <c r="AU709" s="3">
        <v>0.48888888888888898</v>
      </c>
      <c r="AV709" s="72"/>
    </row>
    <row r="710" spans="37:48">
      <c r="AK710" s="3">
        <v>0.48958333333333298</v>
      </c>
      <c r="AM710" s="224">
        <v>0.48958333333333298</v>
      </c>
      <c r="AO710" s="72"/>
      <c r="AR710" s="3">
        <v>0.55208333333333204</v>
      </c>
      <c r="AU710" s="3">
        <v>0.48958333333333298</v>
      </c>
      <c r="AV710" s="72"/>
    </row>
    <row r="711" spans="37:48">
      <c r="AK711" s="3">
        <v>0.49027777777777798</v>
      </c>
      <c r="AM711" s="224">
        <v>0.49027777777777798</v>
      </c>
      <c r="AO711" s="72"/>
      <c r="AR711" s="3">
        <v>0.55277777777777604</v>
      </c>
      <c r="AU711" s="3">
        <v>0.49027777777777798</v>
      </c>
      <c r="AV711" s="72"/>
    </row>
    <row r="712" spans="37:48">
      <c r="AK712" s="3">
        <v>0.49097222222222198</v>
      </c>
      <c r="AM712" s="224">
        <v>0.49097222222222198</v>
      </c>
      <c r="AO712" s="72"/>
      <c r="AR712" s="3">
        <v>0.55347222222222003</v>
      </c>
      <c r="AU712" s="3">
        <v>0.49097222222222198</v>
      </c>
      <c r="AV712" s="72"/>
    </row>
    <row r="713" spans="37:48">
      <c r="AK713" s="3">
        <v>0.49166666666666697</v>
      </c>
      <c r="AM713" s="224">
        <v>0.49166666666666697</v>
      </c>
      <c r="AO713" s="72"/>
      <c r="AR713" s="3">
        <v>0.55416666666666503</v>
      </c>
      <c r="AU713" s="3">
        <v>0.49166666666666697</v>
      </c>
      <c r="AV713" s="72"/>
    </row>
    <row r="714" spans="37:48">
      <c r="AK714" s="3">
        <v>0.49236111111111103</v>
      </c>
      <c r="AM714" s="224">
        <v>0.49236111111111103</v>
      </c>
      <c r="AO714" s="72"/>
      <c r="AR714" s="3">
        <v>0.55486111111110903</v>
      </c>
      <c r="AU714" s="3">
        <v>0.49236111111111103</v>
      </c>
      <c r="AV714" s="72"/>
    </row>
    <row r="715" spans="37:48">
      <c r="AK715" s="3">
        <v>0.49305555555555602</v>
      </c>
      <c r="AM715" s="224">
        <v>0.49305555555555602</v>
      </c>
      <c r="AO715" s="72"/>
      <c r="AR715" s="3">
        <v>0.55555555555555403</v>
      </c>
      <c r="AU715" s="3">
        <v>0.49305555555555602</v>
      </c>
      <c r="AV715" s="72"/>
    </row>
    <row r="716" spans="37:48">
      <c r="AK716" s="3">
        <v>0.49375000000000002</v>
      </c>
      <c r="AM716" s="224">
        <v>0.49375000000000002</v>
      </c>
      <c r="AO716" s="72"/>
      <c r="AR716" s="3">
        <v>0.55624999999999802</v>
      </c>
      <c r="AU716" s="3">
        <v>0.49375000000000002</v>
      </c>
      <c r="AV716" s="72"/>
    </row>
    <row r="717" spans="37:48">
      <c r="AK717" s="3">
        <v>0.49444444444444402</v>
      </c>
      <c r="AM717" s="224">
        <v>0.49444444444444402</v>
      </c>
      <c r="AO717" s="72"/>
      <c r="AR717" s="3">
        <v>0.55694444444444302</v>
      </c>
      <c r="AU717" s="3">
        <v>0.49444444444444402</v>
      </c>
      <c r="AV717" s="72"/>
    </row>
    <row r="718" spans="37:48">
      <c r="AK718" s="3">
        <v>0.49513888888888902</v>
      </c>
      <c r="AM718" s="224">
        <v>0.49513888888888902</v>
      </c>
      <c r="AO718" s="72"/>
      <c r="AR718" s="3">
        <v>0.55763888888888702</v>
      </c>
      <c r="AU718" s="3">
        <v>0.49513888888888902</v>
      </c>
      <c r="AV718" s="72"/>
    </row>
    <row r="719" spans="37:48">
      <c r="AK719" s="3">
        <v>0.49583333333333302</v>
      </c>
      <c r="AM719" s="224">
        <v>0.49583333333333302</v>
      </c>
      <c r="AO719" s="72"/>
      <c r="AR719" s="3">
        <v>0.55833333333333202</v>
      </c>
      <c r="AU719" s="3">
        <v>0.49583333333333302</v>
      </c>
      <c r="AV719" s="72"/>
    </row>
    <row r="720" spans="37:48">
      <c r="AK720" s="3">
        <v>0.49652777777777801</v>
      </c>
      <c r="AM720" s="224">
        <v>0.49652777777777801</v>
      </c>
      <c r="AO720" s="72"/>
      <c r="AR720" s="3">
        <v>0.55902777777777601</v>
      </c>
      <c r="AU720" s="3">
        <v>0.49652777777777801</v>
      </c>
      <c r="AV720" s="72"/>
    </row>
    <row r="721" spans="37:48">
      <c r="AK721" s="3">
        <v>0.49722222222222201</v>
      </c>
      <c r="AM721" s="224">
        <v>0.49722222222222201</v>
      </c>
      <c r="AO721" s="72"/>
      <c r="AR721" s="3">
        <v>0.55972222222222001</v>
      </c>
      <c r="AU721" s="3">
        <v>0.49722222222222201</v>
      </c>
      <c r="AV721" s="72"/>
    </row>
    <row r="722" spans="37:48">
      <c r="AK722" s="3">
        <v>0.49791666666666701</v>
      </c>
      <c r="AM722" s="224">
        <v>0.49791666666666701</v>
      </c>
      <c r="AO722" s="72"/>
      <c r="AR722" s="3">
        <v>0.56041666666666501</v>
      </c>
      <c r="AU722" s="3">
        <v>0.49791666666666701</v>
      </c>
      <c r="AV722" s="72"/>
    </row>
    <row r="723" spans="37:48">
      <c r="AK723" s="3">
        <v>0.49861111111111101</v>
      </c>
      <c r="AM723" s="224">
        <v>0.49861111111111101</v>
      </c>
      <c r="AO723" s="72"/>
      <c r="AR723" s="3">
        <v>0.56111111111110901</v>
      </c>
      <c r="AU723" s="3">
        <v>0.49861111111111101</v>
      </c>
      <c r="AV723" s="72"/>
    </row>
    <row r="724" spans="37:48">
      <c r="AK724" s="3">
        <v>0.499305555555556</v>
      </c>
      <c r="AM724" s="224">
        <v>0.499305555555556</v>
      </c>
      <c r="AO724" s="72"/>
      <c r="AR724" s="3">
        <v>0.561805555555554</v>
      </c>
      <c r="AU724" s="3">
        <v>0.499305555555556</v>
      </c>
      <c r="AV724" s="72"/>
    </row>
    <row r="725" spans="37:48">
      <c r="AK725" s="3">
        <v>0.5</v>
      </c>
      <c r="AM725" s="224">
        <v>0.5</v>
      </c>
      <c r="AO725" s="72"/>
      <c r="AR725" s="3">
        <v>0.562499999999998</v>
      </c>
      <c r="AU725" s="3">
        <v>0.5</v>
      </c>
      <c r="AV725" s="72"/>
    </row>
    <row r="726" spans="37:48">
      <c r="AK726" s="3">
        <v>0.500694444444444</v>
      </c>
      <c r="AM726" s="224">
        <v>0.500694444444444</v>
      </c>
      <c r="AO726" s="72"/>
      <c r="AR726" s="3">
        <v>0.563194444444443</v>
      </c>
      <c r="AU726" s="3">
        <v>0.500694444444444</v>
      </c>
      <c r="AV726" s="72"/>
    </row>
    <row r="727" spans="37:48">
      <c r="AK727" s="3">
        <v>0.50138888888888899</v>
      </c>
      <c r="AM727" s="224">
        <v>0.50138888888888899</v>
      </c>
      <c r="AO727" s="72"/>
      <c r="AR727" s="3">
        <v>0.563888888888887</v>
      </c>
      <c r="AU727" s="3">
        <v>0.50138888888888899</v>
      </c>
      <c r="AV727" s="72"/>
    </row>
    <row r="728" spans="37:48">
      <c r="AK728" s="3">
        <v>0.50208333333333299</v>
      </c>
      <c r="AM728" s="224">
        <v>0.50208333333333299</v>
      </c>
      <c r="AO728" s="72"/>
      <c r="AR728" s="3">
        <v>0.56458333333333199</v>
      </c>
      <c r="AU728" s="3">
        <v>0.50208333333333299</v>
      </c>
      <c r="AV728" s="72"/>
    </row>
    <row r="729" spans="37:48">
      <c r="AK729" s="3">
        <v>0.50277777777777799</v>
      </c>
      <c r="AM729" s="224">
        <v>0.50277777777777799</v>
      </c>
      <c r="AO729" s="72"/>
      <c r="AR729" s="3">
        <v>0.56527777777777599</v>
      </c>
      <c r="AU729" s="3">
        <v>0.50277777777777799</v>
      </c>
      <c r="AV729" s="72"/>
    </row>
    <row r="730" spans="37:48">
      <c r="AK730" s="3">
        <v>0.50347222222222199</v>
      </c>
      <c r="AM730" s="224">
        <v>0.50347222222222199</v>
      </c>
      <c r="AO730" s="72"/>
      <c r="AR730" s="3">
        <v>0.56597222222221999</v>
      </c>
      <c r="AU730" s="3">
        <v>0.50347222222222199</v>
      </c>
      <c r="AV730" s="72"/>
    </row>
    <row r="731" spans="37:48">
      <c r="AK731" s="3">
        <v>0.50416666666666698</v>
      </c>
      <c r="AM731" s="224">
        <v>0.50416666666666698</v>
      </c>
      <c r="AO731" s="72"/>
      <c r="AR731" s="3">
        <v>0.56666666666666499</v>
      </c>
      <c r="AU731" s="3">
        <v>0.50416666666666698</v>
      </c>
      <c r="AV731" s="72"/>
    </row>
    <row r="732" spans="37:48">
      <c r="AK732" s="3">
        <v>0.50486111111111098</v>
      </c>
      <c r="AM732" s="224">
        <v>0.50486111111111098</v>
      </c>
      <c r="AO732" s="72"/>
      <c r="AR732" s="3">
        <v>0.56736111111110898</v>
      </c>
      <c r="AU732" s="3">
        <v>0.50486111111111098</v>
      </c>
      <c r="AV732" s="72"/>
    </row>
    <row r="733" spans="37:48">
      <c r="AK733" s="3">
        <v>0.50555555555555598</v>
      </c>
      <c r="AM733" s="224">
        <v>0.50555555555555598</v>
      </c>
      <c r="AO733" s="72"/>
      <c r="AR733" s="3">
        <v>0.56805555555555398</v>
      </c>
      <c r="AU733" s="3">
        <v>0.50555555555555598</v>
      </c>
      <c r="AV733" s="72"/>
    </row>
    <row r="734" spans="37:48">
      <c r="AK734" s="3">
        <v>0.50624999999999998</v>
      </c>
      <c r="AM734" s="224">
        <v>0.50624999999999998</v>
      </c>
      <c r="AO734" s="72"/>
      <c r="AR734" s="3">
        <v>0.56874999999999798</v>
      </c>
      <c r="AU734" s="3">
        <v>0.50624999999999998</v>
      </c>
      <c r="AV734" s="72"/>
    </row>
    <row r="735" spans="37:48">
      <c r="AK735" s="3">
        <v>0.50694444444444398</v>
      </c>
      <c r="AM735" s="224">
        <v>0.50694444444444398</v>
      </c>
      <c r="AO735" s="72"/>
      <c r="AR735" s="3">
        <v>0.56944444444444298</v>
      </c>
      <c r="AU735" s="3">
        <v>0.50694444444444398</v>
      </c>
      <c r="AV735" s="72"/>
    </row>
    <row r="736" spans="37:48">
      <c r="AK736" s="3">
        <v>0.50763888888888897</v>
      </c>
      <c r="AM736" s="224">
        <v>0.50763888888888897</v>
      </c>
      <c r="AO736" s="72"/>
      <c r="AR736" s="3">
        <v>0.57013888888888697</v>
      </c>
      <c r="AU736" s="3">
        <v>0.50763888888888897</v>
      </c>
      <c r="AV736" s="72"/>
    </row>
    <row r="737" spans="37:48">
      <c r="AK737" s="3">
        <v>0.50833333333333297</v>
      </c>
      <c r="AM737" s="224">
        <v>0.50833333333333297</v>
      </c>
      <c r="AO737" s="72"/>
      <c r="AR737" s="3">
        <v>0.57083333333333197</v>
      </c>
      <c r="AU737" s="3">
        <v>0.50833333333333297</v>
      </c>
      <c r="AV737" s="72"/>
    </row>
    <row r="738" spans="37:48">
      <c r="AK738" s="3">
        <v>0.50902777777777797</v>
      </c>
      <c r="AM738" s="224">
        <v>0.50902777777777797</v>
      </c>
      <c r="AO738" s="72"/>
      <c r="AR738" s="3">
        <v>0.57152777777777597</v>
      </c>
      <c r="AU738" s="3">
        <v>0.50902777777777797</v>
      </c>
      <c r="AV738" s="72"/>
    </row>
    <row r="739" spans="37:48">
      <c r="AK739" s="3">
        <v>0.50972222222222197</v>
      </c>
      <c r="AM739" s="224">
        <v>0.50972222222222197</v>
      </c>
      <c r="AO739" s="72"/>
      <c r="AR739" s="3">
        <v>0.57222222222221997</v>
      </c>
      <c r="AU739" s="3">
        <v>0.50972222222222197</v>
      </c>
      <c r="AV739" s="72"/>
    </row>
    <row r="740" spans="37:48">
      <c r="AK740" s="3">
        <v>0.51041666666666696</v>
      </c>
      <c r="AM740" s="224">
        <v>0.51041666666666696</v>
      </c>
      <c r="AO740" s="72"/>
      <c r="AR740" s="3">
        <v>0.57291666666666496</v>
      </c>
      <c r="AU740" s="3">
        <v>0.51041666666666696</v>
      </c>
      <c r="AV740" s="72"/>
    </row>
    <row r="741" spans="37:48">
      <c r="AK741" s="3">
        <v>0.51111111111111096</v>
      </c>
      <c r="AM741" s="224">
        <v>0.51111111111111096</v>
      </c>
      <c r="AO741" s="72"/>
      <c r="AR741" s="3">
        <v>0.57361111111110896</v>
      </c>
      <c r="AU741" s="3">
        <v>0.51111111111111096</v>
      </c>
      <c r="AV741" s="72"/>
    </row>
    <row r="742" spans="37:48">
      <c r="AK742" s="3">
        <v>0.51180555555555596</v>
      </c>
      <c r="AM742" s="224">
        <v>0.51180555555555596</v>
      </c>
      <c r="AO742" s="72"/>
      <c r="AR742" s="3">
        <v>0.57430555555555396</v>
      </c>
      <c r="AU742" s="3">
        <v>0.51180555555555596</v>
      </c>
      <c r="AV742" s="72"/>
    </row>
    <row r="743" spans="37:48">
      <c r="AK743" s="3">
        <v>0.51249999999999996</v>
      </c>
      <c r="AM743" s="224">
        <v>0.51249999999999996</v>
      </c>
      <c r="AO743" s="72"/>
      <c r="AR743" s="3">
        <v>0.57499999999999796</v>
      </c>
      <c r="AU743" s="3">
        <v>0.51249999999999996</v>
      </c>
      <c r="AV743" s="72"/>
    </row>
    <row r="744" spans="37:48">
      <c r="AK744" s="3">
        <v>0.51319444444444495</v>
      </c>
      <c r="AM744" s="224">
        <v>0.51319444444444495</v>
      </c>
      <c r="AO744" s="72"/>
      <c r="AR744" s="3">
        <v>0.57569444444444295</v>
      </c>
      <c r="AU744" s="3">
        <v>0.51319444444444495</v>
      </c>
      <c r="AV744" s="72"/>
    </row>
    <row r="745" spans="37:48">
      <c r="AK745" s="3">
        <v>0.51388888888888895</v>
      </c>
      <c r="AM745" s="224">
        <v>0.51388888888888895</v>
      </c>
      <c r="AO745" s="72"/>
      <c r="AR745" s="3">
        <v>0.57638888888888695</v>
      </c>
      <c r="AU745" s="3">
        <v>0.51388888888888895</v>
      </c>
      <c r="AV745" s="72"/>
    </row>
    <row r="746" spans="37:48">
      <c r="AK746" s="3">
        <v>0.51458333333333295</v>
      </c>
      <c r="AM746" s="224">
        <v>0.51458333333333295</v>
      </c>
      <c r="AO746" s="72"/>
      <c r="AR746" s="3">
        <v>0.57708333333333195</v>
      </c>
      <c r="AU746" s="3">
        <v>0.51458333333333295</v>
      </c>
      <c r="AV746" s="72"/>
    </row>
    <row r="747" spans="37:48">
      <c r="AK747" s="3">
        <v>0.51527777777777795</v>
      </c>
      <c r="AM747" s="224">
        <v>0.51527777777777795</v>
      </c>
      <c r="AO747" s="72"/>
      <c r="AR747" s="3">
        <v>0.57777777777777595</v>
      </c>
      <c r="AU747" s="3">
        <v>0.51527777777777795</v>
      </c>
      <c r="AV747" s="72"/>
    </row>
    <row r="748" spans="37:48">
      <c r="AK748" s="3">
        <v>0.51597222222222205</v>
      </c>
      <c r="AM748" s="224">
        <v>0.51597222222222205</v>
      </c>
      <c r="AO748" s="72"/>
      <c r="AR748" s="3">
        <v>0.57847222222221995</v>
      </c>
      <c r="AU748" s="3">
        <v>0.51597222222222205</v>
      </c>
      <c r="AV748" s="72"/>
    </row>
    <row r="749" spans="37:48">
      <c r="AK749" s="3">
        <v>0.51666666666666705</v>
      </c>
      <c r="AM749" s="224">
        <v>0.51666666666666705</v>
      </c>
      <c r="AO749" s="72"/>
      <c r="AR749" s="3">
        <v>0.57916666666666505</v>
      </c>
      <c r="AU749" s="3">
        <v>0.51666666666666705</v>
      </c>
      <c r="AV749" s="72"/>
    </row>
    <row r="750" spans="37:48">
      <c r="AK750" s="3">
        <v>0.51736111111111105</v>
      </c>
      <c r="AM750" s="224">
        <v>0.51736111111111105</v>
      </c>
      <c r="AO750" s="72"/>
      <c r="AR750" s="3">
        <v>0.57986111111110905</v>
      </c>
      <c r="AU750" s="3">
        <v>0.51736111111111105</v>
      </c>
      <c r="AV750" s="72"/>
    </row>
    <row r="751" spans="37:48">
      <c r="AK751" s="3">
        <v>0.51805555555555605</v>
      </c>
      <c r="AM751" s="224">
        <v>0.51805555555555605</v>
      </c>
      <c r="AO751" s="72"/>
      <c r="AR751" s="3">
        <v>0.58055555555555405</v>
      </c>
      <c r="AU751" s="3">
        <v>0.51805555555555605</v>
      </c>
      <c r="AV751" s="72"/>
    </row>
    <row r="752" spans="37:48">
      <c r="AK752" s="3">
        <v>0.51875000000000004</v>
      </c>
      <c r="AM752" s="224">
        <v>0.51875000000000004</v>
      </c>
      <c r="AO752" s="72"/>
      <c r="AR752" s="3">
        <v>0.58124999999999805</v>
      </c>
      <c r="AU752" s="3">
        <v>0.51875000000000004</v>
      </c>
      <c r="AV752" s="72"/>
    </row>
    <row r="753" spans="37:48">
      <c r="AK753" s="3">
        <v>0.51944444444444404</v>
      </c>
      <c r="AM753" s="224">
        <v>0.51944444444444404</v>
      </c>
      <c r="AO753" s="72"/>
      <c r="AR753" s="3">
        <v>0.58194444444444304</v>
      </c>
      <c r="AU753" s="3">
        <v>0.51944444444444404</v>
      </c>
      <c r="AV753" s="72"/>
    </row>
    <row r="754" spans="37:48">
      <c r="AK754" s="3">
        <v>0.52013888888888904</v>
      </c>
      <c r="AM754" s="224">
        <v>0.52013888888888904</v>
      </c>
      <c r="AO754" s="72"/>
      <c r="AR754" s="3">
        <v>0.58263888888888704</v>
      </c>
      <c r="AU754" s="3">
        <v>0.52013888888888904</v>
      </c>
      <c r="AV754" s="72"/>
    </row>
    <row r="755" spans="37:48">
      <c r="AK755" s="3">
        <v>0.52083333333333304</v>
      </c>
      <c r="AM755" s="224">
        <v>0.52083333333333304</v>
      </c>
      <c r="AO755" s="72"/>
      <c r="AR755" s="3">
        <v>0.58333333333333104</v>
      </c>
      <c r="AU755" s="3">
        <v>0.52083333333333304</v>
      </c>
      <c r="AV755" s="72"/>
    </row>
    <row r="756" spans="37:48">
      <c r="AK756" s="3">
        <v>0.52152777777777803</v>
      </c>
      <c r="AM756" s="224">
        <v>0.52152777777777803</v>
      </c>
      <c r="AO756" s="72"/>
      <c r="AR756" s="3">
        <v>0.58402777777777604</v>
      </c>
      <c r="AU756" s="3">
        <v>0.52152777777777803</v>
      </c>
      <c r="AV756" s="72"/>
    </row>
    <row r="757" spans="37:48">
      <c r="AK757" s="3">
        <v>0.52222222222222203</v>
      </c>
      <c r="AM757" s="224">
        <v>0.52222222222222203</v>
      </c>
      <c r="AO757" s="72"/>
      <c r="AR757" s="3">
        <v>0.58472222222222003</v>
      </c>
      <c r="AU757" s="3">
        <v>0.52222222222222203</v>
      </c>
      <c r="AV757" s="72"/>
    </row>
    <row r="758" spans="37:48">
      <c r="AK758" s="3">
        <v>0.52291666666666703</v>
      </c>
      <c r="AM758" s="224">
        <v>0.52291666666666703</v>
      </c>
      <c r="AO758" s="72"/>
      <c r="AR758" s="3">
        <v>0.58541666666666503</v>
      </c>
      <c r="AU758" s="3">
        <v>0.52291666666666703</v>
      </c>
      <c r="AV758" s="72"/>
    </row>
    <row r="759" spans="37:48">
      <c r="AK759" s="3">
        <v>0.52361111111111103</v>
      </c>
      <c r="AM759" s="224">
        <v>0.52361111111111103</v>
      </c>
      <c r="AO759" s="72"/>
      <c r="AR759" s="3">
        <v>0.58611111111110903</v>
      </c>
      <c r="AU759" s="3">
        <v>0.52361111111111103</v>
      </c>
      <c r="AV759" s="72"/>
    </row>
    <row r="760" spans="37:48">
      <c r="AK760" s="3">
        <v>0.52430555555555602</v>
      </c>
      <c r="AM760" s="224">
        <v>0.52430555555555602</v>
      </c>
      <c r="AO760" s="72"/>
      <c r="AR760" s="3">
        <v>0.58680555555555403</v>
      </c>
      <c r="AU760" s="3">
        <v>0.52430555555555602</v>
      </c>
      <c r="AV760" s="72"/>
    </row>
    <row r="761" spans="37:48">
      <c r="AK761" s="3">
        <v>0.52500000000000002</v>
      </c>
      <c r="AM761" s="224">
        <v>0.52500000000000002</v>
      </c>
      <c r="AO761" s="72"/>
      <c r="AR761" s="3">
        <v>0.58749999999999802</v>
      </c>
      <c r="AU761" s="3">
        <v>0.52500000000000002</v>
      </c>
      <c r="AV761" s="72"/>
    </row>
    <row r="762" spans="37:48">
      <c r="AK762" s="3">
        <v>0.52569444444444402</v>
      </c>
      <c r="AM762" s="224">
        <v>0.52569444444444402</v>
      </c>
      <c r="AO762" s="72"/>
      <c r="AR762" s="3">
        <v>0.58819444444444302</v>
      </c>
      <c r="AU762" s="3">
        <v>0.52569444444444402</v>
      </c>
      <c r="AV762" s="72"/>
    </row>
    <row r="763" spans="37:48">
      <c r="AK763" s="3">
        <v>0.52638888888888902</v>
      </c>
      <c r="AM763" s="224">
        <v>0.52638888888888902</v>
      </c>
      <c r="AO763" s="72"/>
      <c r="AR763" s="3">
        <v>0.58888888888888702</v>
      </c>
      <c r="AU763" s="3">
        <v>0.52638888888888902</v>
      </c>
      <c r="AV763" s="72"/>
    </row>
    <row r="764" spans="37:48">
      <c r="AK764" s="3">
        <v>0.52708333333333302</v>
      </c>
      <c r="AM764" s="224">
        <v>0.52708333333333302</v>
      </c>
      <c r="AO764" s="72"/>
      <c r="AR764" s="3">
        <v>0.58958333333333102</v>
      </c>
      <c r="AU764" s="3">
        <v>0.52708333333333302</v>
      </c>
      <c r="AV764" s="72"/>
    </row>
    <row r="765" spans="37:48">
      <c r="AK765" s="3">
        <v>0.52777777777777801</v>
      </c>
      <c r="AM765" s="224">
        <v>0.52777777777777801</v>
      </c>
      <c r="AO765" s="72"/>
      <c r="AR765" s="3">
        <v>0.59027777777777601</v>
      </c>
      <c r="AU765" s="3">
        <v>0.52777777777777801</v>
      </c>
      <c r="AV765" s="72"/>
    </row>
    <row r="766" spans="37:48">
      <c r="AK766" s="3">
        <v>0.52847222222222201</v>
      </c>
      <c r="AM766" s="224">
        <v>0.52847222222222201</v>
      </c>
      <c r="AO766" s="72"/>
      <c r="AR766" s="3">
        <v>0.59097222222222001</v>
      </c>
      <c r="AU766" s="3">
        <v>0.52847222222222201</v>
      </c>
      <c r="AV766" s="72"/>
    </row>
    <row r="767" spans="37:48">
      <c r="AK767" s="3">
        <v>0.52916666666666701</v>
      </c>
      <c r="AM767" s="224">
        <v>0.52916666666666701</v>
      </c>
      <c r="AO767" s="72"/>
      <c r="AR767" s="3">
        <v>0.59166666666666501</v>
      </c>
      <c r="AU767" s="3">
        <v>0.52916666666666701</v>
      </c>
      <c r="AV767" s="72"/>
    </row>
    <row r="768" spans="37:48">
      <c r="AK768" s="3">
        <v>0.52986111111111101</v>
      </c>
      <c r="AM768" s="224">
        <v>0.52986111111111101</v>
      </c>
      <c r="AO768" s="72"/>
      <c r="AR768" s="3">
        <v>0.59236111111110901</v>
      </c>
      <c r="AU768" s="3">
        <v>0.52986111111111101</v>
      </c>
      <c r="AV768" s="72"/>
    </row>
    <row r="769" spans="37:48">
      <c r="AK769" s="3">
        <v>0.530555555555556</v>
      </c>
      <c r="AM769" s="224">
        <v>0.530555555555556</v>
      </c>
      <c r="AO769" s="72"/>
      <c r="AR769" s="3">
        <v>0.593055555555554</v>
      </c>
      <c r="AU769" s="3">
        <v>0.530555555555556</v>
      </c>
      <c r="AV769" s="72"/>
    </row>
    <row r="770" spans="37:48">
      <c r="AK770" s="3">
        <v>0.53125</v>
      </c>
      <c r="AM770" s="224">
        <v>0.53125</v>
      </c>
      <c r="AO770" s="72"/>
      <c r="AR770" s="3">
        <v>0.593749999999998</v>
      </c>
      <c r="AU770" s="3">
        <v>0.53125</v>
      </c>
      <c r="AV770" s="72"/>
    </row>
    <row r="771" spans="37:48">
      <c r="AK771" s="3">
        <v>0.531944444444444</v>
      </c>
      <c r="AM771" s="224">
        <v>0.531944444444444</v>
      </c>
      <c r="AO771" s="72"/>
      <c r="AR771" s="3">
        <v>0.594444444444443</v>
      </c>
      <c r="AU771" s="3">
        <v>0.531944444444444</v>
      </c>
      <c r="AV771" s="72"/>
    </row>
    <row r="772" spans="37:48">
      <c r="AK772" s="3">
        <v>0.53263888888888899</v>
      </c>
      <c r="AM772" s="224">
        <v>0.53263888888888899</v>
      </c>
      <c r="AO772" s="72"/>
      <c r="AR772" s="3">
        <v>0.595138888888887</v>
      </c>
      <c r="AU772" s="3">
        <v>0.53263888888888899</v>
      </c>
      <c r="AV772" s="72"/>
    </row>
    <row r="773" spans="37:48">
      <c r="AK773" s="3">
        <v>0.53333333333333299</v>
      </c>
      <c r="AM773" s="224">
        <v>0.53333333333333299</v>
      </c>
      <c r="AO773" s="72"/>
      <c r="AR773" s="3">
        <v>0.59583333333333099</v>
      </c>
      <c r="AU773" s="3">
        <v>0.53333333333333299</v>
      </c>
      <c r="AV773" s="72"/>
    </row>
    <row r="774" spans="37:48">
      <c r="AK774" s="3">
        <v>0.53402777777777799</v>
      </c>
      <c r="AM774" s="224">
        <v>0.53402777777777799</v>
      </c>
      <c r="AO774" s="72"/>
      <c r="AR774" s="3">
        <v>0.59652777777777599</v>
      </c>
      <c r="AU774" s="3">
        <v>0.53402777777777799</v>
      </c>
      <c r="AV774" s="72"/>
    </row>
    <row r="775" spans="37:48">
      <c r="AK775" s="3">
        <v>0.53472222222222199</v>
      </c>
      <c r="AM775" s="224">
        <v>0.53472222222222199</v>
      </c>
      <c r="AO775" s="72"/>
      <c r="AR775" s="3">
        <v>0.59722222222221999</v>
      </c>
      <c r="AU775" s="3">
        <v>0.53472222222222199</v>
      </c>
      <c r="AV775" s="72"/>
    </row>
    <row r="776" spans="37:48">
      <c r="AK776" s="3">
        <v>0.53541666666666698</v>
      </c>
      <c r="AM776" s="224">
        <v>0.53541666666666698</v>
      </c>
      <c r="AO776" s="72"/>
      <c r="AR776" s="3">
        <v>0.59791666666666499</v>
      </c>
      <c r="AU776" s="3">
        <v>0.53541666666666698</v>
      </c>
      <c r="AV776" s="72"/>
    </row>
    <row r="777" spans="37:48">
      <c r="AK777" s="3">
        <v>0.53611111111111098</v>
      </c>
      <c r="AM777" s="224">
        <v>0.53611111111111098</v>
      </c>
      <c r="AO777" s="72"/>
      <c r="AR777" s="3">
        <v>0.59861111111110898</v>
      </c>
      <c r="AU777" s="3">
        <v>0.53611111111111098</v>
      </c>
      <c r="AV777" s="72"/>
    </row>
    <row r="778" spans="37:48">
      <c r="AK778" s="3">
        <v>0.53680555555555598</v>
      </c>
      <c r="AM778" s="224">
        <v>0.53680555555555598</v>
      </c>
      <c r="AO778" s="72"/>
      <c r="AR778" s="3">
        <v>0.59930555555555398</v>
      </c>
      <c r="AU778" s="3">
        <v>0.53680555555555598</v>
      </c>
      <c r="AV778" s="72"/>
    </row>
    <row r="779" spans="37:48">
      <c r="AK779" s="3">
        <v>0.53749999999999998</v>
      </c>
      <c r="AM779" s="224">
        <v>0.53749999999999998</v>
      </c>
      <c r="AO779" s="72"/>
      <c r="AR779" s="3">
        <v>0.59999999999999798</v>
      </c>
      <c r="AU779" s="3">
        <v>0.53749999999999998</v>
      </c>
      <c r="AV779" s="72"/>
    </row>
    <row r="780" spans="37:48">
      <c r="AK780" s="3">
        <v>0.53819444444444398</v>
      </c>
      <c r="AM780" s="224">
        <v>0.53819444444444398</v>
      </c>
      <c r="AO780" s="72"/>
      <c r="AR780" s="3">
        <v>0.60069444444444298</v>
      </c>
      <c r="AU780" s="3">
        <v>0.53819444444444398</v>
      </c>
      <c r="AV780" s="72"/>
    </row>
    <row r="781" spans="37:48">
      <c r="AK781" s="3">
        <v>0.53888888888888897</v>
      </c>
      <c r="AM781" s="224">
        <v>0.53888888888888897</v>
      </c>
      <c r="AO781" s="72"/>
      <c r="AR781" s="3">
        <v>0.60138888888888697</v>
      </c>
      <c r="AU781" s="3">
        <v>0.53888888888888897</v>
      </c>
      <c r="AV781" s="72"/>
    </row>
    <row r="782" spans="37:48">
      <c r="AK782" s="3">
        <v>0.53958333333333297</v>
      </c>
      <c r="AM782" s="224">
        <v>0.53958333333333297</v>
      </c>
      <c r="AO782" s="72"/>
      <c r="AR782" s="3">
        <v>0.60208333333333097</v>
      </c>
      <c r="AU782" s="3">
        <v>0.53958333333333297</v>
      </c>
      <c r="AV782" s="72"/>
    </row>
    <row r="783" spans="37:48">
      <c r="AK783" s="3">
        <v>0.54027777777777797</v>
      </c>
      <c r="AM783" s="224">
        <v>0.54027777777777797</v>
      </c>
      <c r="AO783" s="72"/>
      <c r="AR783" s="3">
        <v>0.60277777777777597</v>
      </c>
      <c r="AU783" s="3">
        <v>0.54027777777777797</v>
      </c>
      <c r="AV783" s="72"/>
    </row>
    <row r="784" spans="37:48">
      <c r="AK784" s="3">
        <v>0.54097222222222197</v>
      </c>
      <c r="AM784" s="224">
        <v>0.54097222222222197</v>
      </c>
      <c r="AO784" s="72"/>
      <c r="AR784" s="3">
        <v>0.60347222222221997</v>
      </c>
      <c r="AU784" s="3">
        <v>0.54097222222222197</v>
      </c>
      <c r="AV784" s="72"/>
    </row>
    <row r="785" spans="37:48">
      <c r="AK785" s="3">
        <v>0.54166666666666696</v>
      </c>
      <c r="AM785" s="224">
        <v>0.54166666666666696</v>
      </c>
      <c r="AO785" s="72"/>
      <c r="AR785" s="3">
        <v>0.60416666666666496</v>
      </c>
      <c r="AU785" s="3">
        <v>0.54166666666666696</v>
      </c>
      <c r="AV785" s="72"/>
    </row>
    <row r="786" spans="37:48">
      <c r="AK786" s="3">
        <v>0.54236111111111096</v>
      </c>
      <c r="AM786" s="224">
        <v>0.54236111111111096</v>
      </c>
      <c r="AO786" s="72"/>
      <c r="AR786" s="3">
        <v>0.60486111111110896</v>
      </c>
      <c r="AU786" s="3">
        <v>0.54236111111111096</v>
      </c>
      <c r="AV786" s="72"/>
    </row>
    <row r="787" spans="37:48">
      <c r="AK787" s="3">
        <v>0.54305555555555596</v>
      </c>
      <c r="AM787" s="224">
        <v>0.54305555555555596</v>
      </c>
      <c r="AO787" s="72"/>
      <c r="AR787" s="3">
        <v>0.60555555555555396</v>
      </c>
      <c r="AU787" s="3">
        <v>0.54305555555555596</v>
      </c>
      <c r="AV787" s="72"/>
    </row>
    <row r="788" spans="37:48">
      <c r="AK788" s="3">
        <v>0.54374999999999996</v>
      </c>
      <c r="AM788" s="224">
        <v>0.54374999999999996</v>
      </c>
      <c r="AO788" s="72"/>
      <c r="AR788" s="3">
        <v>0.60624999999999796</v>
      </c>
      <c r="AU788" s="3">
        <v>0.54374999999999996</v>
      </c>
      <c r="AV788" s="72"/>
    </row>
    <row r="789" spans="37:48">
      <c r="AK789" s="3">
        <v>0.54444444444444495</v>
      </c>
      <c r="AM789" s="224">
        <v>0.54444444444444495</v>
      </c>
      <c r="AO789" s="72"/>
      <c r="AR789" s="3">
        <v>0.60694444444444295</v>
      </c>
      <c r="AU789" s="3">
        <v>0.54444444444444495</v>
      </c>
      <c r="AV789" s="72"/>
    </row>
    <row r="790" spans="37:48">
      <c r="AK790" s="3">
        <v>0.54513888888888895</v>
      </c>
      <c r="AM790" s="224">
        <v>0.54513888888888895</v>
      </c>
      <c r="AO790" s="72"/>
      <c r="AR790" s="3">
        <v>0.60763888888888695</v>
      </c>
      <c r="AU790" s="3">
        <v>0.54513888888888895</v>
      </c>
      <c r="AV790" s="72"/>
    </row>
    <row r="791" spans="37:48">
      <c r="AK791" s="3">
        <v>0.54583333333333295</v>
      </c>
      <c r="AM791" s="224">
        <v>0.54583333333333295</v>
      </c>
      <c r="AO791" s="72"/>
      <c r="AR791" s="3">
        <v>0.60833333333333095</v>
      </c>
      <c r="AU791" s="3">
        <v>0.54583333333333295</v>
      </c>
      <c r="AV791" s="72"/>
    </row>
    <row r="792" spans="37:48">
      <c r="AK792" s="3">
        <v>0.54652777777777795</v>
      </c>
      <c r="AM792" s="224">
        <v>0.54652777777777795</v>
      </c>
      <c r="AO792" s="72"/>
      <c r="AR792" s="3">
        <v>0.60902777777777595</v>
      </c>
      <c r="AU792" s="3">
        <v>0.54652777777777795</v>
      </c>
      <c r="AV792" s="72"/>
    </row>
    <row r="793" spans="37:48">
      <c r="AK793" s="3">
        <v>0.54722222222222205</v>
      </c>
      <c r="AM793" s="224">
        <v>0.54722222222222205</v>
      </c>
      <c r="AO793" s="72"/>
      <c r="AR793" s="3">
        <v>0.60972222222221995</v>
      </c>
      <c r="AU793" s="3">
        <v>0.54722222222222205</v>
      </c>
      <c r="AV793" s="72"/>
    </row>
    <row r="794" spans="37:48">
      <c r="AK794" s="3">
        <v>0.54791666666666705</v>
      </c>
      <c r="AM794" s="224">
        <v>0.54791666666666705</v>
      </c>
      <c r="AO794" s="72"/>
      <c r="AR794" s="3">
        <v>0.61041666666666505</v>
      </c>
      <c r="AU794" s="3">
        <v>0.54791666666666705</v>
      </c>
      <c r="AV794" s="72"/>
    </row>
    <row r="795" spans="37:48">
      <c r="AK795" s="3">
        <v>0.54861111111111105</v>
      </c>
      <c r="AM795" s="224">
        <v>0.54861111111111105</v>
      </c>
      <c r="AO795" s="72"/>
      <c r="AR795" s="3">
        <v>0.61111111111110905</v>
      </c>
      <c r="AU795" s="3">
        <v>0.54861111111111105</v>
      </c>
      <c r="AV795" s="72"/>
    </row>
    <row r="796" spans="37:48">
      <c r="AK796" s="3">
        <v>0.54930555555555605</v>
      </c>
      <c r="AM796" s="224">
        <v>0.54930555555555605</v>
      </c>
      <c r="AO796" s="72"/>
      <c r="AR796" s="3">
        <v>0.61180555555555405</v>
      </c>
      <c r="AU796" s="3">
        <v>0.54930555555555605</v>
      </c>
      <c r="AV796" s="72"/>
    </row>
    <row r="797" spans="37:48">
      <c r="AK797" s="3">
        <v>0.55000000000000004</v>
      </c>
      <c r="AM797" s="224">
        <v>0.55000000000000004</v>
      </c>
      <c r="AO797" s="72"/>
      <c r="AR797" s="3">
        <v>0.61249999999999805</v>
      </c>
      <c r="AU797" s="3">
        <v>0.55000000000000004</v>
      </c>
      <c r="AV797" s="72"/>
    </row>
    <row r="798" spans="37:48">
      <c r="AK798" s="3">
        <v>0.55069444444444404</v>
      </c>
      <c r="AM798" s="224">
        <v>0.55069444444444404</v>
      </c>
      <c r="AO798" s="72"/>
      <c r="AR798" s="3">
        <v>0.61319444444444204</v>
      </c>
      <c r="AU798" s="3">
        <v>0.55069444444444404</v>
      </c>
      <c r="AV798" s="72"/>
    </row>
    <row r="799" spans="37:48">
      <c r="AK799" s="3">
        <v>0.55138888888888904</v>
      </c>
      <c r="AM799" s="224">
        <v>0.55138888888888904</v>
      </c>
      <c r="AO799" s="72"/>
      <c r="AR799" s="3">
        <v>0.61388888888888704</v>
      </c>
      <c r="AU799" s="3">
        <v>0.55138888888888904</v>
      </c>
      <c r="AV799" s="72"/>
    </row>
    <row r="800" spans="37:48">
      <c r="AK800" s="3">
        <v>0.55208333333333304</v>
      </c>
      <c r="AM800" s="224">
        <v>0.55208333333333304</v>
      </c>
      <c r="AO800" s="72"/>
      <c r="AR800" s="3">
        <v>0.61458333333333104</v>
      </c>
      <c r="AU800" s="3">
        <v>0.55208333333333304</v>
      </c>
      <c r="AV800" s="72"/>
    </row>
    <row r="801" spans="37:48">
      <c r="AK801" s="3">
        <v>0.55277777777777803</v>
      </c>
      <c r="AM801" s="224">
        <v>0.55277777777777803</v>
      </c>
      <c r="AO801" s="72"/>
      <c r="AR801" s="3">
        <v>0.61527777777777604</v>
      </c>
      <c r="AU801" s="3">
        <v>0.55277777777777803</v>
      </c>
      <c r="AV801" s="72"/>
    </row>
    <row r="802" spans="37:48">
      <c r="AK802" s="3">
        <v>0.55347222222222203</v>
      </c>
      <c r="AM802" s="224">
        <v>0.55347222222222203</v>
      </c>
      <c r="AO802" s="72"/>
      <c r="AR802" s="3">
        <v>0.61597222222222003</v>
      </c>
      <c r="AU802" s="3">
        <v>0.55347222222222203</v>
      </c>
      <c r="AV802" s="72"/>
    </row>
    <row r="803" spans="37:48">
      <c r="AK803" s="3">
        <v>0.55416666666666703</v>
      </c>
      <c r="AM803" s="224">
        <v>0.55416666666666703</v>
      </c>
      <c r="AO803" s="72"/>
      <c r="AR803" s="3">
        <v>0.61666666666666503</v>
      </c>
      <c r="AU803" s="3">
        <v>0.55416666666666703</v>
      </c>
      <c r="AV803" s="72"/>
    </row>
    <row r="804" spans="37:48">
      <c r="AK804" s="3">
        <v>0.55486111111111103</v>
      </c>
      <c r="AM804" s="224">
        <v>0.55486111111111103</v>
      </c>
      <c r="AO804" s="72"/>
      <c r="AR804" s="3">
        <v>0.61736111111110903</v>
      </c>
      <c r="AU804" s="3">
        <v>0.55486111111111103</v>
      </c>
      <c r="AV804" s="72"/>
    </row>
    <row r="805" spans="37:48">
      <c r="AK805" s="3">
        <v>0.55555555555555602</v>
      </c>
      <c r="AM805" s="224">
        <v>0.55555555555555602</v>
      </c>
      <c r="AO805" s="72"/>
      <c r="AR805" s="3">
        <v>0.61805555555555403</v>
      </c>
      <c r="AU805" s="3">
        <v>0.55555555555555602</v>
      </c>
      <c r="AV805" s="72"/>
    </row>
    <row r="806" spans="37:48">
      <c r="AK806" s="3">
        <v>0.55625000000000002</v>
      </c>
      <c r="AM806" s="224">
        <v>0.55625000000000002</v>
      </c>
      <c r="AO806" s="72"/>
      <c r="AR806" s="3">
        <v>0.61874999999999802</v>
      </c>
      <c r="AU806" s="3">
        <v>0.55625000000000002</v>
      </c>
      <c r="AV806" s="72"/>
    </row>
    <row r="807" spans="37:48">
      <c r="AK807" s="3">
        <v>0.55694444444444402</v>
      </c>
      <c r="AM807" s="224">
        <v>0.55694444444444402</v>
      </c>
      <c r="AO807" s="72"/>
      <c r="AR807" s="3">
        <v>0.61944444444444202</v>
      </c>
      <c r="AU807" s="3">
        <v>0.55694444444444402</v>
      </c>
      <c r="AV807" s="72"/>
    </row>
    <row r="808" spans="37:48">
      <c r="AK808" s="3">
        <v>0.55763888888888902</v>
      </c>
      <c r="AM808" s="224">
        <v>0.55763888888888902</v>
      </c>
      <c r="AO808" s="72"/>
      <c r="AR808" s="3">
        <v>0.62013888888888702</v>
      </c>
      <c r="AU808" s="3">
        <v>0.55763888888888902</v>
      </c>
      <c r="AV808" s="72"/>
    </row>
    <row r="809" spans="37:48">
      <c r="AK809" s="3">
        <v>0.55833333333333302</v>
      </c>
      <c r="AM809" s="224">
        <v>0.55833333333333302</v>
      </c>
      <c r="AO809" s="72"/>
      <c r="AR809" s="3">
        <v>0.62083333333333102</v>
      </c>
      <c r="AU809" s="3">
        <v>0.55833333333333302</v>
      </c>
      <c r="AV809" s="72"/>
    </row>
    <row r="810" spans="37:48">
      <c r="AK810" s="3">
        <v>0.55902777777777801</v>
      </c>
      <c r="AM810" s="224">
        <v>0.55902777777777801</v>
      </c>
      <c r="AO810" s="72"/>
      <c r="AR810" s="3">
        <v>0.62152777777777601</v>
      </c>
      <c r="AU810" s="3">
        <v>0.55902777777777801</v>
      </c>
      <c r="AV810" s="72"/>
    </row>
    <row r="811" spans="37:48">
      <c r="AK811" s="3">
        <v>0.55972222222222201</v>
      </c>
      <c r="AM811" s="224">
        <v>0.55972222222222201</v>
      </c>
      <c r="AO811" s="72"/>
      <c r="AR811" s="3">
        <v>0.62222222222222001</v>
      </c>
      <c r="AU811" s="3">
        <v>0.55972222222222201</v>
      </c>
      <c r="AV811" s="72"/>
    </row>
    <row r="812" spans="37:48">
      <c r="AK812" s="3">
        <v>0.56041666666666701</v>
      </c>
      <c r="AM812" s="224">
        <v>0.56041666666666701</v>
      </c>
      <c r="AO812" s="72"/>
      <c r="AR812" s="3">
        <v>0.62291666666666501</v>
      </c>
      <c r="AU812" s="3">
        <v>0.56041666666666701</v>
      </c>
      <c r="AV812" s="72"/>
    </row>
    <row r="813" spans="37:48">
      <c r="AK813" s="3">
        <v>0.56111111111111101</v>
      </c>
      <c r="AM813" s="224">
        <v>0.56111111111111101</v>
      </c>
      <c r="AO813" s="72"/>
      <c r="AR813" s="3">
        <v>0.62361111111110901</v>
      </c>
      <c r="AU813" s="3">
        <v>0.56111111111111101</v>
      </c>
      <c r="AV813" s="72"/>
    </row>
    <row r="814" spans="37:48">
      <c r="AK814" s="3">
        <v>0.561805555555556</v>
      </c>
      <c r="AM814" s="224">
        <v>0.561805555555556</v>
      </c>
      <c r="AO814" s="72"/>
      <c r="AR814" s="3">
        <v>0.624305555555554</v>
      </c>
      <c r="AU814" s="3">
        <v>0.561805555555556</v>
      </c>
      <c r="AV814" s="72"/>
    </row>
    <row r="815" spans="37:48">
      <c r="AK815" s="3">
        <v>0.5625</v>
      </c>
      <c r="AM815" s="224">
        <v>0.5625</v>
      </c>
      <c r="AO815" s="72"/>
      <c r="AR815" s="3">
        <v>0.624999999999998</v>
      </c>
      <c r="AU815" s="3">
        <v>0.5625</v>
      </c>
      <c r="AV815" s="72"/>
    </row>
    <row r="816" spans="37:48">
      <c r="AK816" s="3">
        <v>0.563194444444444</v>
      </c>
      <c r="AM816" s="224">
        <v>0.563194444444444</v>
      </c>
      <c r="AO816" s="72"/>
      <c r="AU816" s="3">
        <v>0.563194444444444</v>
      </c>
      <c r="AV816" s="72"/>
    </row>
    <row r="817" spans="37:48">
      <c r="AK817" s="3">
        <v>0.56388888888888899</v>
      </c>
      <c r="AM817" s="224">
        <v>0.56388888888888899</v>
      </c>
      <c r="AO817" s="72"/>
      <c r="AU817" s="3">
        <v>0.56388888888888899</v>
      </c>
      <c r="AV817" s="72"/>
    </row>
    <row r="818" spans="37:48">
      <c r="AK818" s="3">
        <v>0.56458333333333299</v>
      </c>
      <c r="AM818" s="224">
        <v>0.56458333333333299</v>
      </c>
      <c r="AO818" s="72"/>
      <c r="AU818" s="3">
        <v>0.56458333333333299</v>
      </c>
      <c r="AV818" s="72"/>
    </row>
    <row r="819" spans="37:48">
      <c r="AK819" s="3">
        <v>0.56527777777777799</v>
      </c>
      <c r="AM819" s="224">
        <v>0.56527777777777799</v>
      </c>
      <c r="AO819" s="72"/>
      <c r="AU819" s="3">
        <v>0.56527777777777799</v>
      </c>
      <c r="AV819" s="72"/>
    </row>
    <row r="820" spans="37:48">
      <c r="AK820" s="3">
        <v>0.56597222222222199</v>
      </c>
      <c r="AM820" s="224">
        <v>0.56597222222222199</v>
      </c>
      <c r="AO820" s="72"/>
      <c r="AU820" s="3">
        <v>0.56597222222222199</v>
      </c>
      <c r="AV820" s="72"/>
    </row>
    <row r="821" spans="37:48">
      <c r="AK821" s="3">
        <v>0.56666666666666698</v>
      </c>
      <c r="AM821" s="224">
        <v>0.56666666666666698</v>
      </c>
      <c r="AO821" s="72"/>
      <c r="AU821" s="3">
        <v>0.56666666666666698</v>
      </c>
      <c r="AV821" s="72"/>
    </row>
    <row r="822" spans="37:48">
      <c r="AK822" s="3">
        <v>0.56736111111111098</v>
      </c>
      <c r="AM822" s="224">
        <v>0.56736111111111098</v>
      </c>
      <c r="AO822" s="72"/>
      <c r="AU822" s="3">
        <v>0.56736111111111098</v>
      </c>
      <c r="AV822" s="72"/>
    </row>
    <row r="823" spans="37:48">
      <c r="AK823" s="3">
        <v>0.56805555555555598</v>
      </c>
      <c r="AM823" s="224">
        <v>0.56805555555555598</v>
      </c>
      <c r="AO823" s="72"/>
      <c r="AU823" s="3">
        <v>0.56805555555555598</v>
      </c>
      <c r="AV823" s="72"/>
    </row>
    <row r="824" spans="37:48">
      <c r="AK824" s="3">
        <v>0.56874999999999998</v>
      </c>
      <c r="AM824" s="224">
        <v>0.56874999999999998</v>
      </c>
      <c r="AO824" s="72"/>
      <c r="AU824" s="3">
        <v>0.56874999999999998</v>
      </c>
      <c r="AV824" s="72"/>
    </row>
    <row r="825" spans="37:48">
      <c r="AK825" s="3">
        <v>0.56944444444444398</v>
      </c>
      <c r="AM825" s="224">
        <v>0.56944444444444398</v>
      </c>
      <c r="AO825" s="72"/>
      <c r="AU825" s="3">
        <v>0.56944444444444398</v>
      </c>
      <c r="AV825" s="72"/>
    </row>
    <row r="826" spans="37:48">
      <c r="AK826" s="3">
        <v>0.57013888888888897</v>
      </c>
      <c r="AM826" s="224">
        <v>0.57013888888888897</v>
      </c>
      <c r="AO826" s="72"/>
      <c r="AU826" s="3">
        <v>0.57013888888888897</v>
      </c>
      <c r="AV826" s="72"/>
    </row>
    <row r="827" spans="37:48">
      <c r="AK827" s="3">
        <v>0.57083333333333297</v>
      </c>
      <c r="AM827" s="224">
        <v>0.57083333333333297</v>
      </c>
      <c r="AO827" s="72"/>
      <c r="AU827" s="3">
        <v>0.57083333333333297</v>
      </c>
      <c r="AV827" s="72"/>
    </row>
    <row r="828" spans="37:48">
      <c r="AK828" s="3">
        <v>0.57152777777777797</v>
      </c>
      <c r="AM828" s="224">
        <v>0.57152777777777797</v>
      </c>
      <c r="AO828" s="72"/>
      <c r="AU828" s="3">
        <v>0.57152777777777797</v>
      </c>
      <c r="AV828" s="72"/>
    </row>
    <row r="829" spans="37:48">
      <c r="AK829" s="3">
        <v>0.57222222222222197</v>
      </c>
      <c r="AM829" s="224">
        <v>0.57222222222222197</v>
      </c>
      <c r="AO829" s="72"/>
      <c r="AU829" s="3">
        <v>0.57222222222222197</v>
      </c>
      <c r="AV829" s="72"/>
    </row>
    <row r="830" spans="37:48">
      <c r="AK830" s="3">
        <v>0.57291666666666696</v>
      </c>
      <c r="AM830" s="224">
        <v>0.57291666666666696</v>
      </c>
      <c r="AO830" s="72"/>
      <c r="AU830" s="3">
        <v>0.57291666666666696</v>
      </c>
      <c r="AV830" s="72"/>
    </row>
    <row r="831" spans="37:48">
      <c r="AK831" s="3">
        <v>0.57361111111111096</v>
      </c>
      <c r="AM831" s="224">
        <v>0.57361111111111096</v>
      </c>
      <c r="AO831" s="72"/>
      <c r="AU831" s="3">
        <v>0.57361111111111096</v>
      </c>
      <c r="AV831" s="72"/>
    </row>
    <row r="832" spans="37:48">
      <c r="AK832" s="3">
        <v>0.57430555555555596</v>
      </c>
      <c r="AM832" s="224">
        <v>0.57430555555555596</v>
      </c>
      <c r="AO832" s="72"/>
      <c r="AU832" s="3">
        <v>0.57430555555555596</v>
      </c>
      <c r="AV832" s="72"/>
    </row>
    <row r="833" spans="37:48">
      <c r="AK833" s="3">
        <v>0.57499999999999996</v>
      </c>
      <c r="AM833" s="224">
        <v>0.57499999999999996</v>
      </c>
      <c r="AO833" s="72"/>
      <c r="AU833" s="3">
        <v>0.57499999999999996</v>
      </c>
      <c r="AV833" s="72"/>
    </row>
    <row r="834" spans="37:48">
      <c r="AK834" s="3">
        <v>0.57569444444444495</v>
      </c>
      <c r="AM834" s="224">
        <v>0.57569444444444495</v>
      </c>
      <c r="AO834" s="72"/>
      <c r="AU834" s="3">
        <v>0.57569444444444495</v>
      </c>
      <c r="AV834" s="72"/>
    </row>
    <row r="835" spans="37:48">
      <c r="AK835" s="3">
        <v>0.57638888888888895</v>
      </c>
      <c r="AM835" s="224">
        <v>0.57638888888888895</v>
      </c>
      <c r="AO835" s="72"/>
      <c r="AU835" s="3">
        <v>0.57638888888888895</v>
      </c>
      <c r="AV835" s="72"/>
    </row>
    <row r="836" spans="37:48">
      <c r="AK836" s="3">
        <v>0.57708333333333295</v>
      </c>
      <c r="AM836" s="224">
        <v>0.57708333333333295</v>
      </c>
      <c r="AO836" s="72"/>
      <c r="AU836" s="3">
        <v>0.57708333333333295</v>
      </c>
      <c r="AV836" s="72"/>
    </row>
    <row r="837" spans="37:48">
      <c r="AK837" s="3">
        <v>0.57777777777777795</v>
      </c>
      <c r="AM837" s="224">
        <v>0.57777777777777795</v>
      </c>
      <c r="AO837" s="72"/>
      <c r="AU837" s="3">
        <v>0.57777777777777795</v>
      </c>
      <c r="AV837" s="72"/>
    </row>
    <row r="838" spans="37:48">
      <c r="AK838" s="3">
        <v>0.57847222222222205</v>
      </c>
      <c r="AM838" s="224">
        <v>0.57847222222222205</v>
      </c>
      <c r="AO838" s="72"/>
      <c r="AU838" s="3">
        <v>0.57847222222222205</v>
      </c>
      <c r="AV838" s="72"/>
    </row>
    <row r="839" spans="37:48">
      <c r="AK839" s="3">
        <v>0.57916666666666705</v>
      </c>
      <c r="AM839" s="224">
        <v>0.57916666666666705</v>
      </c>
      <c r="AO839" s="72"/>
      <c r="AU839" s="3">
        <v>0.57916666666666705</v>
      </c>
      <c r="AV839" s="72"/>
    </row>
    <row r="840" spans="37:48">
      <c r="AK840" s="3">
        <v>0.57986111111111105</v>
      </c>
      <c r="AM840" s="224">
        <v>0.57986111111111105</v>
      </c>
      <c r="AO840" s="72"/>
      <c r="AU840" s="3">
        <v>0.57986111111111105</v>
      </c>
      <c r="AV840" s="72"/>
    </row>
    <row r="841" spans="37:48">
      <c r="AK841" s="3">
        <v>0.58055555555555605</v>
      </c>
      <c r="AM841" s="224">
        <v>0.58055555555555605</v>
      </c>
      <c r="AO841" s="72"/>
      <c r="AU841" s="3">
        <v>0.58055555555555605</v>
      </c>
      <c r="AV841" s="72"/>
    </row>
    <row r="842" spans="37:48">
      <c r="AK842" s="3">
        <v>0.58125000000000004</v>
      </c>
      <c r="AM842" s="224">
        <v>0.58125000000000004</v>
      </c>
      <c r="AO842" s="72"/>
      <c r="AU842" s="3">
        <v>0.58125000000000004</v>
      </c>
      <c r="AV842" s="72"/>
    </row>
    <row r="843" spans="37:48">
      <c r="AK843" s="3">
        <v>0.58194444444444404</v>
      </c>
      <c r="AM843" s="224">
        <v>0.58194444444444404</v>
      </c>
      <c r="AO843" s="72"/>
      <c r="AU843" s="3">
        <v>0.58194444444444404</v>
      </c>
      <c r="AV843" s="72"/>
    </row>
    <row r="844" spans="37:48">
      <c r="AK844" s="3">
        <v>0.58263888888888904</v>
      </c>
      <c r="AM844" s="224">
        <v>0.58263888888888904</v>
      </c>
      <c r="AO844" s="72"/>
      <c r="AU844" s="3">
        <v>0.58263888888888904</v>
      </c>
      <c r="AV844" s="72"/>
    </row>
    <row r="845" spans="37:48">
      <c r="AK845" s="3">
        <v>0.58333333333333304</v>
      </c>
      <c r="AM845" s="224">
        <v>0.58333333333333304</v>
      </c>
      <c r="AO845" s="72"/>
      <c r="AU845" s="3">
        <v>0.58333333333333304</v>
      </c>
      <c r="AV845" s="72"/>
    </row>
    <row r="846" spans="37:48">
      <c r="AK846" s="3">
        <v>0.58402777777777803</v>
      </c>
      <c r="AM846" s="224">
        <v>0.58402777777777803</v>
      </c>
      <c r="AO846" s="72"/>
      <c r="AU846" s="3">
        <v>0.58402777777777803</v>
      </c>
      <c r="AV846" s="72"/>
    </row>
    <row r="847" spans="37:48">
      <c r="AK847" s="3">
        <v>0.58472222222222203</v>
      </c>
      <c r="AM847" s="224">
        <v>0.58472222222222203</v>
      </c>
      <c r="AO847" s="72"/>
      <c r="AU847" s="3">
        <v>0.58472222222222203</v>
      </c>
      <c r="AV847" s="72"/>
    </row>
    <row r="848" spans="37:48">
      <c r="AK848" s="3">
        <v>0.58541666666666703</v>
      </c>
      <c r="AM848" s="224">
        <v>0.58541666666666703</v>
      </c>
      <c r="AO848" s="72"/>
      <c r="AU848" s="3">
        <v>0.58541666666666703</v>
      </c>
      <c r="AV848" s="72"/>
    </row>
    <row r="849" spans="37:48">
      <c r="AK849" s="3">
        <v>0.58611111111111103</v>
      </c>
      <c r="AM849" s="224">
        <v>0.58611111111111103</v>
      </c>
      <c r="AO849" s="72"/>
      <c r="AU849" s="3">
        <v>0.58611111111111103</v>
      </c>
      <c r="AV849" s="72"/>
    </row>
    <row r="850" spans="37:48">
      <c r="AK850" s="3">
        <v>0.58680555555555602</v>
      </c>
      <c r="AM850" s="224">
        <v>0.58680555555555602</v>
      </c>
      <c r="AO850" s="72"/>
      <c r="AU850" s="3">
        <v>0.58680555555555602</v>
      </c>
      <c r="AV850" s="72"/>
    </row>
    <row r="851" spans="37:48">
      <c r="AK851" s="3">
        <v>0.58750000000000002</v>
      </c>
      <c r="AM851" s="224">
        <v>0.58750000000000002</v>
      </c>
      <c r="AO851" s="72"/>
      <c r="AU851" s="3">
        <v>0.58750000000000002</v>
      </c>
      <c r="AV851" s="72"/>
    </row>
    <row r="852" spans="37:48">
      <c r="AK852" s="3">
        <v>0.58819444444444402</v>
      </c>
      <c r="AM852" s="224">
        <v>0.58819444444444402</v>
      </c>
      <c r="AO852" s="72"/>
      <c r="AU852" s="3">
        <v>0.58819444444444402</v>
      </c>
      <c r="AV852" s="72"/>
    </row>
    <row r="853" spans="37:48">
      <c r="AK853" s="3">
        <v>0.58888888888888902</v>
      </c>
      <c r="AM853" s="224">
        <v>0.58888888888888902</v>
      </c>
      <c r="AO853" s="72"/>
      <c r="AU853" s="3">
        <v>0.58888888888888902</v>
      </c>
      <c r="AV853" s="72"/>
    </row>
    <row r="854" spans="37:48">
      <c r="AK854" s="3">
        <v>0.58958333333333302</v>
      </c>
      <c r="AM854" s="224">
        <v>0.58958333333333302</v>
      </c>
      <c r="AO854" s="72"/>
      <c r="AU854" s="3">
        <v>0.58958333333333302</v>
      </c>
      <c r="AV854" s="72"/>
    </row>
    <row r="855" spans="37:48">
      <c r="AK855" s="3">
        <v>0.59027777777777801</v>
      </c>
      <c r="AM855" s="224">
        <v>0.59027777777777801</v>
      </c>
      <c r="AO855" s="72"/>
      <c r="AU855" s="3">
        <v>0.59027777777777801</v>
      </c>
      <c r="AV855" s="72"/>
    </row>
    <row r="856" spans="37:48">
      <c r="AK856" s="3">
        <v>0.59097222222222201</v>
      </c>
      <c r="AM856" s="224">
        <v>0.59097222222222201</v>
      </c>
      <c r="AO856" s="72"/>
      <c r="AU856" s="3">
        <v>0.59097222222222201</v>
      </c>
      <c r="AV856" s="72"/>
    </row>
    <row r="857" spans="37:48">
      <c r="AK857" s="3">
        <v>0.59166666666666701</v>
      </c>
      <c r="AM857" s="224">
        <v>0.59166666666666701</v>
      </c>
      <c r="AO857" s="72"/>
      <c r="AU857" s="3">
        <v>0.59166666666666701</v>
      </c>
      <c r="AV857" s="72"/>
    </row>
    <row r="858" spans="37:48">
      <c r="AK858" s="3">
        <v>0.59236111111111101</v>
      </c>
      <c r="AM858" s="224">
        <v>0.59236111111111101</v>
      </c>
      <c r="AO858" s="72"/>
      <c r="AU858" s="3">
        <v>0.59236111111111101</v>
      </c>
      <c r="AV858" s="72"/>
    </row>
    <row r="859" spans="37:48">
      <c r="AK859" s="3">
        <v>0.593055555555556</v>
      </c>
      <c r="AM859" s="224">
        <v>0.593055555555556</v>
      </c>
      <c r="AO859" s="72"/>
      <c r="AU859" s="3">
        <v>0.593055555555556</v>
      </c>
      <c r="AV859" s="72"/>
    </row>
    <row r="860" spans="37:48">
      <c r="AK860" s="3">
        <v>0.59375</v>
      </c>
      <c r="AM860" s="224">
        <v>0.59375</v>
      </c>
      <c r="AO860" s="72"/>
      <c r="AU860" s="3">
        <v>0.59375</v>
      </c>
      <c r="AV860" s="72"/>
    </row>
    <row r="861" spans="37:48">
      <c r="AK861" s="3">
        <v>0.594444444444444</v>
      </c>
      <c r="AM861" s="224">
        <v>0.594444444444444</v>
      </c>
      <c r="AO861" s="72"/>
      <c r="AU861" s="3">
        <v>0.594444444444444</v>
      </c>
      <c r="AV861" s="72"/>
    </row>
    <row r="862" spans="37:48">
      <c r="AK862" s="3">
        <v>0.59513888888888899</v>
      </c>
      <c r="AM862" s="224">
        <v>0.59513888888888899</v>
      </c>
      <c r="AO862" s="72"/>
      <c r="AU862" s="3">
        <v>0.59513888888888899</v>
      </c>
      <c r="AV862" s="72"/>
    </row>
    <row r="863" spans="37:48">
      <c r="AK863" s="3">
        <v>0.59583333333333299</v>
      </c>
      <c r="AM863" s="224">
        <v>0.59583333333333299</v>
      </c>
      <c r="AO863" s="72"/>
      <c r="AU863" s="3">
        <v>0.59583333333333299</v>
      </c>
      <c r="AV863" s="72"/>
    </row>
    <row r="864" spans="37:48">
      <c r="AK864" s="3">
        <v>0.59652777777777799</v>
      </c>
      <c r="AM864" s="224">
        <v>0.59652777777777799</v>
      </c>
      <c r="AO864" s="72"/>
      <c r="AU864" s="3">
        <v>0.59652777777777799</v>
      </c>
      <c r="AV864" s="72"/>
    </row>
    <row r="865" spans="37:48">
      <c r="AK865" s="3">
        <v>0.59722222222222199</v>
      </c>
      <c r="AM865" s="224">
        <v>0.59722222222222199</v>
      </c>
      <c r="AO865" s="72"/>
      <c r="AU865" s="3">
        <v>0.59722222222222199</v>
      </c>
      <c r="AV865" s="72"/>
    </row>
    <row r="866" spans="37:48">
      <c r="AK866" s="3">
        <v>0.59791666666666698</v>
      </c>
      <c r="AM866" s="224">
        <v>0.59791666666666698</v>
      </c>
      <c r="AO866" s="72"/>
      <c r="AU866" s="3">
        <v>0.59791666666666698</v>
      </c>
      <c r="AV866" s="72"/>
    </row>
    <row r="867" spans="37:48">
      <c r="AK867" s="3">
        <v>0.59861111111111098</v>
      </c>
      <c r="AM867" s="224">
        <v>0.59861111111111098</v>
      </c>
      <c r="AO867" s="72"/>
      <c r="AU867" s="3">
        <v>0.59861111111111098</v>
      </c>
      <c r="AV867" s="72"/>
    </row>
    <row r="868" spans="37:48">
      <c r="AK868" s="3">
        <v>0.59930555555555598</v>
      </c>
      <c r="AM868" s="224">
        <v>0.59930555555555598</v>
      </c>
      <c r="AO868" s="72"/>
      <c r="AU868" s="3">
        <v>0.59930555555555598</v>
      </c>
      <c r="AV868" s="72"/>
    </row>
    <row r="869" spans="37:48">
      <c r="AK869" s="3">
        <v>0.6</v>
      </c>
      <c r="AM869" s="224">
        <v>0.6</v>
      </c>
      <c r="AO869" s="72"/>
      <c r="AU869" s="3">
        <v>0.6</v>
      </c>
      <c r="AV869" s="72"/>
    </row>
    <row r="870" spans="37:48">
      <c r="AK870" s="3">
        <v>0.60069444444444398</v>
      </c>
      <c r="AM870" s="224">
        <v>0.60069444444444398</v>
      </c>
      <c r="AO870" s="72"/>
      <c r="AU870" s="3">
        <v>0.60069444444444398</v>
      </c>
      <c r="AV870" s="72"/>
    </row>
    <row r="871" spans="37:48">
      <c r="AK871" s="3">
        <v>0.60138888888888897</v>
      </c>
      <c r="AM871" s="224">
        <v>0.60138888888888897</v>
      </c>
      <c r="AO871" s="72"/>
      <c r="AU871" s="3">
        <v>0.60138888888888897</v>
      </c>
      <c r="AV871" s="72"/>
    </row>
    <row r="872" spans="37:48">
      <c r="AK872" s="3">
        <v>0.60208333333333297</v>
      </c>
      <c r="AM872" s="224">
        <v>0.60208333333333297</v>
      </c>
      <c r="AO872" s="72"/>
      <c r="AU872" s="3">
        <v>0.60208333333333297</v>
      </c>
      <c r="AV872" s="72"/>
    </row>
    <row r="873" spans="37:48">
      <c r="AK873" s="3">
        <v>0.60277777777777797</v>
      </c>
      <c r="AM873" s="224">
        <v>0.60277777777777797</v>
      </c>
      <c r="AO873" s="72"/>
      <c r="AU873" s="3">
        <v>0.60277777777777797</v>
      </c>
      <c r="AV873" s="72"/>
    </row>
    <row r="874" spans="37:48">
      <c r="AK874" s="3">
        <v>0.60347222222222197</v>
      </c>
      <c r="AM874" s="224">
        <v>0.60347222222222197</v>
      </c>
      <c r="AO874" s="72"/>
      <c r="AU874" s="3">
        <v>0.60347222222222197</v>
      </c>
      <c r="AV874" s="72"/>
    </row>
    <row r="875" spans="37:48">
      <c r="AK875" s="3">
        <v>0.60416666666666696</v>
      </c>
      <c r="AM875" s="224">
        <v>0.60416666666666696</v>
      </c>
      <c r="AO875" s="72"/>
      <c r="AU875" s="3">
        <v>0.60416666666666696</v>
      </c>
      <c r="AV875" s="72"/>
    </row>
    <row r="876" spans="37:48">
      <c r="AK876" s="3">
        <v>0.60486111111111096</v>
      </c>
      <c r="AM876" s="224">
        <v>0.60486111111111096</v>
      </c>
      <c r="AO876" s="72"/>
      <c r="AU876" s="3">
        <v>0.60486111111111096</v>
      </c>
      <c r="AV876" s="72"/>
    </row>
    <row r="877" spans="37:48">
      <c r="AK877" s="3">
        <v>0.60555555555555596</v>
      </c>
      <c r="AM877" s="224">
        <v>0.60555555555555596</v>
      </c>
      <c r="AO877" s="72"/>
      <c r="AU877" s="3">
        <v>0.60555555555555596</v>
      </c>
      <c r="AV877" s="72"/>
    </row>
    <row r="878" spans="37:48">
      <c r="AK878" s="3">
        <v>0.60624999999999996</v>
      </c>
      <c r="AM878" s="224">
        <v>0.60624999999999996</v>
      </c>
      <c r="AO878" s="72"/>
      <c r="AU878" s="3">
        <v>0.60624999999999996</v>
      </c>
      <c r="AV878" s="72"/>
    </row>
    <row r="879" spans="37:48">
      <c r="AK879" s="3">
        <v>0.60694444444444495</v>
      </c>
      <c r="AM879" s="224">
        <v>0.60694444444444495</v>
      </c>
      <c r="AO879" s="72"/>
      <c r="AU879" s="3">
        <v>0.60694444444444495</v>
      </c>
      <c r="AV879" s="72"/>
    </row>
    <row r="880" spans="37:48">
      <c r="AK880" s="3">
        <v>0.60763888888888895</v>
      </c>
      <c r="AM880" s="224">
        <v>0.60763888888888895</v>
      </c>
      <c r="AO880" s="72"/>
      <c r="AU880" s="3">
        <v>0.60763888888888895</v>
      </c>
      <c r="AV880" s="72"/>
    </row>
    <row r="881" spans="37:48">
      <c r="AK881" s="3">
        <v>0.60833333333333295</v>
      </c>
      <c r="AM881" s="224">
        <v>0.60833333333333295</v>
      </c>
      <c r="AO881" s="72"/>
      <c r="AU881" s="3">
        <v>0.60833333333333295</v>
      </c>
      <c r="AV881" s="72"/>
    </row>
    <row r="882" spans="37:48">
      <c r="AK882" s="3">
        <v>0.60902777777777795</v>
      </c>
      <c r="AM882" s="224">
        <v>0.60902777777777795</v>
      </c>
      <c r="AO882" s="72"/>
      <c r="AU882" s="3">
        <v>0.60902777777777795</v>
      </c>
      <c r="AV882" s="72"/>
    </row>
    <row r="883" spans="37:48">
      <c r="AK883" s="3">
        <v>0.60972222222222205</v>
      </c>
      <c r="AM883" s="224">
        <v>0.60972222222222205</v>
      </c>
      <c r="AO883" s="72"/>
      <c r="AU883" s="3">
        <v>0.60972222222222205</v>
      </c>
      <c r="AV883" s="72"/>
    </row>
    <row r="884" spans="37:48">
      <c r="AK884" s="3">
        <v>0.61041666666666705</v>
      </c>
      <c r="AM884" s="224">
        <v>0.61041666666666705</v>
      </c>
      <c r="AO884" s="72"/>
      <c r="AU884" s="3">
        <v>0.61041666666666705</v>
      </c>
      <c r="AV884" s="72"/>
    </row>
    <row r="885" spans="37:48">
      <c r="AK885" s="3">
        <v>0.61111111111111105</v>
      </c>
      <c r="AM885" s="224">
        <v>0.61111111111111105</v>
      </c>
      <c r="AO885" s="72"/>
      <c r="AU885" s="3">
        <v>0.61111111111111105</v>
      </c>
      <c r="AV885" s="72"/>
    </row>
    <row r="886" spans="37:48">
      <c r="AK886" s="3">
        <v>0.61180555555555605</v>
      </c>
      <c r="AM886" s="224">
        <v>0.61180555555555605</v>
      </c>
      <c r="AO886" s="72"/>
      <c r="AU886" s="3">
        <v>0.61180555555555605</v>
      </c>
      <c r="AV886" s="72"/>
    </row>
    <row r="887" spans="37:48">
      <c r="AK887" s="3">
        <v>0.61250000000000004</v>
      </c>
      <c r="AM887" s="224">
        <v>0.61250000000000004</v>
      </c>
      <c r="AO887" s="72"/>
      <c r="AU887" s="3">
        <v>0.61250000000000004</v>
      </c>
      <c r="AV887" s="72"/>
    </row>
    <row r="888" spans="37:48">
      <c r="AK888" s="3">
        <v>0.61319444444444404</v>
      </c>
      <c r="AM888" s="224">
        <v>0.61319444444444404</v>
      </c>
      <c r="AO888" s="72"/>
      <c r="AU888" s="3">
        <v>0.61319444444444404</v>
      </c>
      <c r="AV888" s="72"/>
    </row>
    <row r="889" spans="37:48">
      <c r="AK889" s="3">
        <v>0.61388888888888904</v>
      </c>
      <c r="AM889" s="224">
        <v>0.61388888888888904</v>
      </c>
      <c r="AO889" s="72"/>
      <c r="AU889" s="3">
        <v>0.61388888888888904</v>
      </c>
      <c r="AV889" s="72"/>
    </row>
    <row r="890" spans="37:48">
      <c r="AK890" s="3">
        <v>0.61458333333333304</v>
      </c>
      <c r="AM890" s="224">
        <v>0.61458333333333304</v>
      </c>
      <c r="AO890" s="72"/>
      <c r="AU890" s="3">
        <v>0.61458333333333304</v>
      </c>
      <c r="AV890" s="72"/>
    </row>
    <row r="891" spans="37:48">
      <c r="AK891" s="3">
        <v>0.61527777777777803</v>
      </c>
      <c r="AM891" s="224">
        <v>0.61527777777777803</v>
      </c>
      <c r="AO891" s="72"/>
      <c r="AU891" s="3">
        <v>0.61527777777777803</v>
      </c>
      <c r="AV891" s="72"/>
    </row>
    <row r="892" spans="37:48">
      <c r="AK892" s="3">
        <v>0.61597222222222203</v>
      </c>
      <c r="AM892" s="224">
        <v>0.61597222222222203</v>
      </c>
      <c r="AO892" s="72"/>
      <c r="AU892" s="3">
        <v>0.61597222222222203</v>
      </c>
      <c r="AV892" s="72"/>
    </row>
    <row r="893" spans="37:48">
      <c r="AK893" s="3">
        <v>0.61666666666666703</v>
      </c>
      <c r="AM893" s="224">
        <v>0.61666666666666703</v>
      </c>
      <c r="AO893" s="72"/>
      <c r="AU893" s="3">
        <v>0.61666666666666703</v>
      </c>
      <c r="AV893" s="72"/>
    </row>
    <row r="894" spans="37:48">
      <c r="AK894" s="3">
        <v>0.61736111111111103</v>
      </c>
      <c r="AM894" s="224">
        <v>0.61736111111111103</v>
      </c>
      <c r="AO894" s="72"/>
      <c r="AU894" s="3">
        <v>0.61736111111111103</v>
      </c>
      <c r="AV894" s="72"/>
    </row>
    <row r="895" spans="37:48">
      <c r="AK895" s="3">
        <v>0.61805555555555602</v>
      </c>
      <c r="AM895" s="224">
        <v>0.61805555555555602</v>
      </c>
      <c r="AO895" s="72"/>
      <c r="AU895" s="3">
        <v>0.61805555555555602</v>
      </c>
      <c r="AV895" s="72"/>
    </row>
    <row r="896" spans="37:48">
      <c r="AK896" s="3">
        <v>0.61875000000000002</v>
      </c>
      <c r="AM896" s="224">
        <v>0.61875000000000002</v>
      </c>
      <c r="AO896" s="72"/>
      <c r="AU896" s="3">
        <v>0.61875000000000002</v>
      </c>
      <c r="AV896" s="72"/>
    </row>
    <row r="897" spans="37:48">
      <c r="AK897" s="3">
        <v>0.61944444444444402</v>
      </c>
      <c r="AM897" s="224">
        <v>0.61944444444444402</v>
      </c>
      <c r="AO897" s="72"/>
      <c r="AU897" s="3">
        <v>0.61944444444444402</v>
      </c>
      <c r="AV897" s="72"/>
    </row>
    <row r="898" spans="37:48">
      <c r="AK898" s="3">
        <v>0.62013888888888902</v>
      </c>
      <c r="AM898" s="224">
        <v>0.62013888888888902</v>
      </c>
      <c r="AO898" s="72"/>
      <c r="AU898" s="3">
        <v>0.62013888888888902</v>
      </c>
      <c r="AV898" s="72"/>
    </row>
    <row r="899" spans="37:48">
      <c r="AK899" s="3">
        <v>0.62083333333333302</v>
      </c>
      <c r="AM899" s="224">
        <v>0.62083333333333302</v>
      </c>
      <c r="AO899" s="72"/>
      <c r="AU899" s="3">
        <v>0.62083333333333302</v>
      </c>
      <c r="AV899" s="72"/>
    </row>
    <row r="900" spans="37:48">
      <c r="AK900" s="3">
        <v>0.62152777777777801</v>
      </c>
      <c r="AM900" s="224">
        <v>0.62152777777777801</v>
      </c>
      <c r="AO900" s="72"/>
      <c r="AU900" s="3">
        <v>0.62152777777777801</v>
      </c>
      <c r="AV900" s="72"/>
    </row>
    <row r="901" spans="37:48">
      <c r="AK901" s="3">
        <v>0.62222222222222201</v>
      </c>
      <c r="AM901" s="224">
        <v>0.62222222222222201</v>
      </c>
      <c r="AO901" s="72"/>
      <c r="AU901" s="3">
        <v>0.62222222222222201</v>
      </c>
      <c r="AV901" s="72"/>
    </row>
    <row r="902" spans="37:48">
      <c r="AK902" s="3">
        <v>0.62291666666666701</v>
      </c>
      <c r="AM902" s="224">
        <v>0.62291666666666701</v>
      </c>
      <c r="AO902" s="72"/>
      <c r="AU902" s="3">
        <v>0.62291666666666701</v>
      </c>
      <c r="AV902" s="72"/>
    </row>
    <row r="903" spans="37:48">
      <c r="AK903" s="3">
        <v>0.62361111111111101</v>
      </c>
      <c r="AM903" s="224">
        <v>0.62361111111111101</v>
      </c>
      <c r="AO903" s="72"/>
      <c r="AU903" s="3">
        <v>0.62361111111111101</v>
      </c>
      <c r="AV903" s="72"/>
    </row>
    <row r="904" spans="37:48">
      <c r="AK904" s="3">
        <v>0.624305555555556</v>
      </c>
      <c r="AM904" s="224">
        <v>0.624305555555556</v>
      </c>
      <c r="AO904" s="72"/>
      <c r="AU904" s="3">
        <v>0.624305555555556</v>
      </c>
      <c r="AV904" s="72"/>
    </row>
    <row r="905" spans="37:48">
      <c r="AK905" s="3">
        <v>0.625</v>
      </c>
      <c r="AM905" s="224">
        <v>0.625</v>
      </c>
      <c r="AO905" s="72"/>
      <c r="AU905" s="3">
        <v>0.625</v>
      </c>
      <c r="AV905" s="72"/>
    </row>
    <row r="906" spans="37:48">
      <c r="AK906" s="3">
        <v>0.625694444444444</v>
      </c>
      <c r="AM906" s="224">
        <v>0.625694444444444</v>
      </c>
      <c r="AO906" s="72"/>
      <c r="AU906" s="3">
        <v>0.625694444444444</v>
      </c>
      <c r="AV906" s="72"/>
    </row>
    <row r="907" spans="37:48">
      <c r="AK907" s="3">
        <v>0.62638888888888899</v>
      </c>
      <c r="AM907" s="224">
        <v>0.62638888888888899</v>
      </c>
      <c r="AO907" s="72"/>
      <c r="AU907" s="3">
        <v>0.62638888888888899</v>
      </c>
      <c r="AV907" s="72"/>
    </row>
    <row r="908" spans="37:48">
      <c r="AK908" s="3">
        <v>0.62708333333333299</v>
      </c>
      <c r="AM908" s="224">
        <v>0.62708333333333299</v>
      </c>
      <c r="AO908" s="72"/>
      <c r="AU908" s="3">
        <v>0.62708333333333299</v>
      </c>
      <c r="AV908" s="72"/>
    </row>
    <row r="909" spans="37:48">
      <c r="AK909" s="3">
        <v>0.62777777777777799</v>
      </c>
      <c r="AM909" s="224">
        <v>0.62777777777777799</v>
      </c>
      <c r="AO909" s="72"/>
      <c r="AU909" s="3">
        <v>0.62777777777777799</v>
      </c>
      <c r="AV909" s="72"/>
    </row>
    <row r="910" spans="37:48">
      <c r="AK910" s="3">
        <v>0.62847222222222199</v>
      </c>
      <c r="AM910" s="224">
        <v>0.62847222222222199</v>
      </c>
      <c r="AO910" s="72"/>
      <c r="AU910" s="3">
        <v>0.62847222222222199</v>
      </c>
      <c r="AV910" s="72"/>
    </row>
    <row r="911" spans="37:48">
      <c r="AK911" s="3">
        <v>0.62916666666666698</v>
      </c>
      <c r="AM911" s="224">
        <v>0.62916666666666698</v>
      </c>
      <c r="AO911" s="72"/>
      <c r="AU911" s="3">
        <v>0.62916666666666698</v>
      </c>
      <c r="AV911" s="72"/>
    </row>
    <row r="912" spans="37:48">
      <c r="AK912" s="3">
        <v>0.62986111111111098</v>
      </c>
      <c r="AM912" s="224">
        <v>0.62986111111111098</v>
      </c>
      <c r="AO912" s="72"/>
      <c r="AU912" s="3">
        <v>0.62986111111111098</v>
      </c>
      <c r="AV912" s="72"/>
    </row>
    <row r="913" spans="37:48">
      <c r="AK913" s="3">
        <v>0.63055555555555598</v>
      </c>
      <c r="AM913" s="224">
        <v>0.63055555555555598</v>
      </c>
      <c r="AO913" s="72"/>
      <c r="AU913" s="3">
        <v>0.63055555555555598</v>
      </c>
      <c r="AV913" s="72"/>
    </row>
    <row r="914" spans="37:48">
      <c r="AK914" s="3">
        <v>0.63124999999999998</v>
      </c>
      <c r="AM914" s="224">
        <v>0.63124999999999998</v>
      </c>
      <c r="AO914" s="72"/>
      <c r="AU914" s="3">
        <v>0.63124999999999998</v>
      </c>
      <c r="AV914" s="72"/>
    </row>
    <row r="915" spans="37:48">
      <c r="AK915" s="3">
        <v>0.63194444444444398</v>
      </c>
      <c r="AM915" s="224">
        <v>0.63194444444444398</v>
      </c>
      <c r="AO915" s="72"/>
      <c r="AU915" s="3">
        <v>0.63194444444444398</v>
      </c>
      <c r="AV915" s="72"/>
    </row>
    <row r="916" spans="37:48">
      <c r="AK916" s="3">
        <v>0.63263888888888897</v>
      </c>
      <c r="AM916" s="224">
        <v>0.63263888888888897</v>
      </c>
      <c r="AO916" s="72"/>
      <c r="AU916" s="3">
        <v>0.63263888888888897</v>
      </c>
      <c r="AV916" s="72"/>
    </row>
    <row r="917" spans="37:48">
      <c r="AK917" s="3">
        <v>0.63333333333333297</v>
      </c>
      <c r="AM917" s="224">
        <v>0.63333333333333297</v>
      </c>
      <c r="AO917" s="72"/>
      <c r="AU917" s="3">
        <v>0.63333333333333297</v>
      </c>
      <c r="AV917" s="72"/>
    </row>
    <row r="918" spans="37:48">
      <c r="AK918" s="3">
        <v>0.63402777777777797</v>
      </c>
      <c r="AM918" s="224">
        <v>0.63402777777777797</v>
      </c>
      <c r="AO918" s="72"/>
      <c r="AU918" s="3">
        <v>0.63402777777777797</v>
      </c>
      <c r="AV918" s="72"/>
    </row>
    <row r="919" spans="37:48">
      <c r="AK919" s="3">
        <v>0.63472222222222197</v>
      </c>
      <c r="AM919" s="224">
        <v>0.63472222222222197</v>
      </c>
      <c r="AO919" s="72"/>
      <c r="AU919" s="3">
        <v>0.63472222222222197</v>
      </c>
      <c r="AV919" s="72"/>
    </row>
    <row r="920" spans="37:48">
      <c r="AK920" s="3">
        <v>0.63541666666666696</v>
      </c>
      <c r="AM920" s="224">
        <v>0.63541666666666696</v>
      </c>
      <c r="AO920" s="72"/>
      <c r="AU920" s="3">
        <v>0.63541666666666696</v>
      </c>
      <c r="AV920" s="72"/>
    </row>
    <row r="921" spans="37:48">
      <c r="AK921" s="3">
        <v>0.63611111111111096</v>
      </c>
      <c r="AM921" s="224">
        <v>0.63611111111111096</v>
      </c>
      <c r="AO921" s="72"/>
      <c r="AU921" s="3">
        <v>0.63611111111111096</v>
      </c>
      <c r="AV921" s="72"/>
    </row>
    <row r="922" spans="37:48">
      <c r="AK922" s="3">
        <v>0.63680555555555596</v>
      </c>
      <c r="AM922" s="224">
        <v>0.63680555555555596</v>
      </c>
      <c r="AO922" s="72"/>
      <c r="AU922" s="3">
        <v>0.63680555555555596</v>
      </c>
      <c r="AV922" s="72"/>
    </row>
    <row r="923" spans="37:48">
      <c r="AK923" s="3">
        <v>0.63749999999999996</v>
      </c>
      <c r="AM923" s="224">
        <v>0.63749999999999996</v>
      </c>
      <c r="AO923" s="72"/>
      <c r="AU923" s="3">
        <v>0.63749999999999996</v>
      </c>
      <c r="AV923" s="72"/>
    </row>
    <row r="924" spans="37:48">
      <c r="AK924" s="3">
        <v>0.63819444444444495</v>
      </c>
      <c r="AM924" s="224">
        <v>0.63819444444444495</v>
      </c>
      <c r="AO924" s="72"/>
      <c r="AU924" s="3">
        <v>0.63819444444444495</v>
      </c>
      <c r="AV924" s="72"/>
    </row>
    <row r="925" spans="37:48">
      <c r="AK925" s="3">
        <v>0.63888888888888895</v>
      </c>
      <c r="AM925" s="224">
        <v>0.63888888888888895</v>
      </c>
      <c r="AO925" s="72"/>
      <c r="AU925" s="3">
        <v>0.63888888888888895</v>
      </c>
      <c r="AV925" s="72"/>
    </row>
    <row r="926" spans="37:48">
      <c r="AK926" s="3">
        <v>0.63958333333333295</v>
      </c>
      <c r="AM926" s="224">
        <v>0.63958333333333295</v>
      </c>
      <c r="AO926" s="72"/>
      <c r="AU926" s="3">
        <v>0.63958333333333295</v>
      </c>
      <c r="AV926" s="72"/>
    </row>
    <row r="927" spans="37:48">
      <c r="AK927" s="3">
        <v>0.64027777777777795</v>
      </c>
      <c r="AM927" s="224">
        <v>0.64027777777777795</v>
      </c>
      <c r="AO927" s="72"/>
      <c r="AU927" s="3">
        <v>0.64027777777777795</v>
      </c>
      <c r="AV927" s="72"/>
    </row>
    <row r="928" spans="37:48">
      <c r="AK928" s="3">
        <v>0.64097222222222205</v>
      </c>
      <c r="AM928" s="224">
        <v>0.64097222222222205</v>
      </c>
      <c r="AO928" s="72"/>
      <c r="AU928" s="3">
        <v>0.64097222222222205</v>
      </c>
      <c r="AV928" s="72"/>
    </row>
    <row r="929" spans="37:48">
      <c r="AK929" s="3">
        <v>0.64166666666666705</v>
      </c>
      <c r="AM929" s="224">
        <v>0.64166666666666705</v>
      </c>
      <c r="AO929" s="72"/>
      <c r="AU929" s="3">
        <v>0.64166666666666705</v>
      </c>
      <c r="AV929" s="72"/>
    </row>
    <row r="930" spans="37:48">
      <c r="AK930" s="3">
        <v>0.64236111111111105</v>
      </c>
      <c r="AM930" s="224">
        <v>0.64236111111111105</v>
      </c>
      <c r="AO930" s="72"/>
      <c r="AU930" s="3">
        <v>0.64236111111111105</v>
      </c>
      <c r="AV930" s="72"/>
    </row>
    <row r="931" spans="37:48">
      <c r="AK931" s="3">
        <v>0.64305555555555605</v>
      </c>
      <c r="AM931" s="224">
        <v>0.64305555555555605</v>
      </c>
      <c r="AO931" s="72"/>
      <c r="AU931" s="3">
        <v>0.64305555555555605</v>
      </c>
      <c r="AV931" s="72"/>
    </row>
    <row r="932" spans="37:48">
      <c r="AK932" s="3">
        <v>0.64375000000000004</v>
      </c>
      <c r="AM932" s="224">
        <v>0.64375000000000004</v>
      </c>
      <c r="AO932" s="72"/>
      <c r="AU932" s="3">
        <v>0.64375000000000004</v>
      </c>
      <c r="AV932" s="72"/>
    </row>
    <row r="933" spans="37:48">
      <c r="AK933" s="3">
        <v>0.64444444444444404</v>
      </c>
      <c r="AM933" s="224">
        <v>0.64444444444444404</v>
      </c>
      <c r="AO933" s="72"/>
      <c r="AU933" s="3">
        <v>0.64444444444444404</v>
      </c>
      <c r="AV933" s="72"/>
    </row>
    <row r="934" spans="37:48">
      <c r="AK934" s="3">
        <v>0.64513888888888904</v>
      </c>
      <c r="AM934" s="224">
        <v>0.64513888888888904</v>
      </c>
      <c r="AO934" s="72"/>
      <c r="AU934" s="3">
        <v>0.64513888888888904</v>
      </c>
      <c r="AV934" s="72"/>
    </row>
    <row r="935" spans="37:48">
      <c r="AK935" s="3">
        <v>0.64583333333333304</v>
      </c>
      <c r="AM935" s="224">
        <v>0.64583333333333304</v>
      </c>
      <c r="AO935" s="72"/>
      <c r="AU935" s="3">
        <v>0.64583333333333304</v>
      </c>
      <c r="AV935" s="72"/>
    </row>
    <row r="936" spans="37:48">
      <c r="AK936" s="3">
        <v>0.64652777777777803</v>
      </c>
      <c r="AM936" s="224">
        <v>0.64652777777777803</v>
      </c>
      <c r="AO936" s="72"/>
      <c r="AU936" s="3">
        <v>0.64652777777777803</v>
      </c>
      <c r="AV936" s="72"/>
    </row>
    <row r="937" spans="37:48">
      <c r="AK937" s="3">
        <v>0.64722222222222203</v>
      </c>
      <c r="AM937" s="224">
        <v>0.64722222222222203</v>
      </c>
      <c r="AO937" s="72"/>
      <c r="AU937" s="3">
        <v>0.64722222222222203</v>
      </c>
      <c r="AV937" s="72"/>
    </row>
    <row r="938" spans="37:48">
      <c r="AK938" s="3">
        <v>0.64791666666666703</v>
      </c>
      <c r="AM938" s="224">
        <v>0.64791666666666703</v>
      </c>
      <c r="AO938" s="72"/>
      <c r="AU938" s="3">
        <v>0.64791666666666703</v>
      </c>
      <c r="AV938" s="72"/>
    </row>
    <row r="939" spans="37:48">
      <c r="AK939" s="3">
        <v>0.64861111111111103</v>
      </c>
      <c r="AM939" s="224">
        <v>0.64861111111111103</v>
      </c>
      <c r="AO939" s="72"/>
      <c r="AU939" s="3">
        <v>0.64861111111111103</v>
      </c>
      <c r="AV939" s="72"/>
    </row>
    <row r="940" spans="37:48">
      <c r="AK940" s="3">
        <v>0.64930555555555602</v>
      </c>
      <c r="AM940" s="224">
        <v>0.64930555555555602</v>
      </c>
      <c r="AO940" s="72"/>
      <c r="AU940" s="3">
        <v>0.64930555555555602</v>
      </c>
      <c r="AV940" s="72"/>
    </row>
    <row r="941" spans="37:48">
      <c r="AK941" s="3">
        <v>0.65</v>
      </c>
      <c r="AM941" s="224">
        <v>0.65</v>
      </c>
      <c r="AO941" s="72"/>
      <c r="AU941" s="3">
        <v>0.65</v>
      </c>
      <c r="AV941" s="72"/>
    </row>
    <row r="942" spans="37:48">
      <c r="AK942" s="3">
        <v>0.65069444444444402</v>
      </c>
      <c r="AM942" s="224">
        <v>0.65069444444444402</v>
      </c>
      <c r="AO942" s="72"/>
      <c r="AU942" s="3">
        <v>0.65069444444444402</v>
      </c>
      <c r="AV942" s="72"/>
    </row>
    <row r="943" spans="37:48">
      <c r="AK943" s="3">
        <v>0.65138888888888902</v>
      </c>
      <c r="AM943" s="224">
        <v>0.65138888888888902</v>
      </c>
      <c r="AO943" s="72"/>
      <c r="AU943" s="3">
        <v>0.65138888888888902</v>
      </c>
      <c r="AV943" s="72"/>
    </row>
    <row r="944" spans="37:48">
      <c r="AK944" s="3">
        <v>0.65208333333333302</v>
      </c>
      <c r="AM944" s="224">
        <v>0.65208333333333302</v>
      </c>
      <c r="AO944" s="72"/>
      <c r="AU944" s="3">
        <v>0.65208333333333302</v>
      </c>
      <c r="AV944" s="72"/>
    </row>
    <row r="945" spans="37:48">
      <c r="AK945" s="3">
        <v>0.65277777777777801</v>
      </c>
      <c r="AM945" s="224">
        <v>0.65277777777777801</v>
      </c>
      <c r="AO945" s="72"/>
      <c r="AU945" s="3">
        <v>0.65277777777777801</v>
      </c>
      <c r="AV945" s="72"/>
    </row>
    <row r="946" spans="37:48">
      <c r="AK946" s="3">
        <v>0.65347222222222201</v>
      </c>
      <c r="AM946" s="224">
        <v>0.65347222222222201</v>
      </c>
      <c r="AO946" s="72"/>
      <c r="AU946" s="3">
        <v>0.65347222222222201</v>
      </c>
      <c r="AV946" s="72"/>
    </row>
    <row r="947" spans="37:48">
      <c r="AK947" s="3">
        <v>0.65416666666666701</v>
      </c>
      <c r="AM947" s="224">
        <v>0.65416666666666701</v>
      </c>
      <c r="AO947" s="72"/>
      <c r="AU947" s="3">
        <v>0.65416666666666701</v>
      </c>
      <c r="AV947" s="72"/>
    </row>
    <row r="948" spans="37:48">
      <c r="AK948" s="3">
        <v>0.65486111111111101</v>
      </c>
      <c r="AM948" s="224">
        <v>0.65486111111111101</v>
      </c>
      <c r="AO948" s="72"/>
      <c r="AU948" s="3">
        <v>0.65486111111111101</v>
      </c>
      <c r="AV948" s="72"/>
    </row>
    <row r="949" spans="37:48">
      <c r="AK949" s="3">
        <v>0.655555555555556</v>
      </c>
      <c r="AM949" s="224">
        <v>0.655555555555556</v>
      </c>
      <c r="AO949" s="72"/>
      <c r="AU949" s="3">
        <v>0.655555555555556</v>
      </c>
      <c r="AV949" s="72"/>
    </row>
    <row r="950" spans="37:48">
      <c r="AK950" s="3">
        <v>0.65625</v>
      </c>
      <c r="AM950" s="224">
        <v>0.65625</v>
      </c>
      <c r="AO950" s="72"/>
      <c r="AU950" s="3">
        <v>0.65625</v>
      </c>
      <c r="AV950" s="72"/>
    </row>
    <row r="951" spans="37:48">
      <c r="AK951" s="3">
        <v>0.656944444444444</v>
      </c>
      <c r="AM951" s="224">
        <v>0.656944444444444</v>
      </c>
      <c r="AO951" s="72"/>
      <c r="AU951" s="3">
        <v>0.656944444444444</v>
      </c>
      <c r="AV951" s="72"/>
    </row>
    <row r="952" spans="37:48">
      <c r="AK952" s="3">
        <v>0.65763888888888899</v>
      </c>
      <c r="AM952" s="224">
        <v>0.65763888888888899</v>
      </c>
      <c r="AO952" s="72"/>
      <c r="AU952" s="3">
        <v>0.65763888888888899</v>
      </c>
      <c r="AV952" s="72"/>
    </row>
    <row r="953" spans="37:48">
      <c r="AK953" s="3">
        <v>0.65833333333333299</v>
      </c>
      <c r="AM953" s="224">
        <v>0.65833333333333299</v>
      </c>
      <c r="AO953" s="72"/>
      <c r="AU953" s="3">
        <v>0.65833333333333299</v>
      </c>
      <c r="AV953" s="72"/>
    </row>
    <row r="954" spans="37:48">
      <c r="AK954" s="3">
        <v>0.65902777777777799</v>
      </c>
      <c r="AM954" s="224">
        <v>0.65902777777777799</v>
      </c>
      <c r="AO954" s="72"/>
      <c r="AU954" s="3">
        <v>0.65902777777777799</v>
      </c>
      <c r="AV954" s="72"/>
    </row>
    <row r="955" spans="37:48">
      <c r="AK955" s="3">
        <v>0.65972222222222199</v>
      </c>
      <c r="AM955" s="224">
        <v>0.65972222222222199</v>
      </c>
      <c r="AO955" s="72"/>
      <c r="AU955" s="3">
        <v>0.65972222222222199</v>
      </c>
      <c r="AV955" s="72"/>
    </row>
    <row r="956" spans="37:48">
      <c r="AK956" s="3">
        <v>0.66041666666666698</v>
      </c>
      <c r="AM956" s="224">
        <v>0.66041666666666698</v>
      </c>
      <c r="AO956" s="72"/>
      <c r="AU956" s="3">
        <v>0.66041666666666698</v>
      </c>
      <c r="AV956" s="72"/>
    </row>
    <row r="957" spans="37:48">
      <c r="AK957" s="3">
        <v>0.66111111111111098</v>
      </c>
      <c r="AM957" s="224">
        <v>0.66111111111111098</v>
      </c>
      <c r="AO957" s="72"/>
      <c r="AU957" s="3">
        <v>0.66111111111111098</v>
      </c>
      <c r="AV957" s="72"/>
    </row>
    <row r="958" spans="37:48">
      <c r="AK958" s="3">
        <v>0.66180555555555598</v>
      </c>
      <c r="AM958" s="224">
        <v>0.66180555555555598</v>
      </c>
      <c r="AO958" s="72"/>
      <c r="AU958" s="3">
        <v>0.66180555555555598</v>
      </c>
      <c r="AV958" s="72"/>
    </row>
    <row r="959" spans="37:48">
      <c r="AK959" s="3">
        <v>0.66249999999999998</v>
      </c>
      <c r="AM959" s="224">
        <v>0.66249999999999998</v>
      </c>
      <c r="AO959" s="72"/>
      <c r="AU959" s="3">
        <v>0.66249999999999998</v>
      </c>
      <c r="AV959" s="72"/>
    </row>
    <row r="960" spans="37:48">
      <c r="AK960" s="3">
        <v>0.66319444444444398</v>
      </c>
      <c r="AM960" s="224">
        <v>0.66319444444444398</v>
      </c>
      <c r="AO960" s="72"/>
      <c r="AU960" s="3">
        <v>0.66319444444444398</v>
      </c>
      <c r="AV960" s="72"/>
    </row>
    <row r="961" spans="37:48">
      <c r="AK961" s="3">
        <v>0.66388888888888897</v>
      </c>
      <c r="AM961" s="224">
        <v>0.66388888888888897</v>
      </c>
      <c r="AO961" s="72"/>
      <c r="AU961" s="3">
        <v>0.66388888888888897</v>
      </c>
      <c r="AV961" s="72"/>
    </row>
    <row r="962" spans="37:48">
      <c r="AK962" s="3">
        <v>0.66458333333333297</v>
      </c>
      <c r="AM962" s="224">
        <v>0.66458333333333297</v>
      </c>
      <c r="AO962" s="72"/>
      <c r="AU962" s="3">
        <v>0.66458333333333297</v>
      </c>
      <c r="AV962" s="72"/>
    </row>
    <row r="963" spans="37:48">
      <c r="AK963" s="3">
        <v>0.66527777777777797</v>
      </c>
      <c r="AM963" s="224">
        <v>0.66527777777777797</v>
      </c>
      <c r="AO963" s="72"/>
      <c r="AU963" s="3">
        <v>0.66527777777777797</v>
      </c>
      <c r="AV963" s="72"/>
    </row>
    <row r="964" spans="37:48">
      <c r="AK964" s="3">
        <v>0.66597222222222197</v>
      </c>
      <c r="AM964" s="224">
        <v>0.66597222222222197</v>
      </c>
      <c r="AO964" s="72"/>
      <c r="AU964" s="3">
        <v>0.66597222222222197</v>
      </c>
      <c r="AV964" s="72"/>
    </row>
    <row r="965" spans="37:48">
      <c r="AK965" s="3">
        <v>0.66666666666666696</v>
      </c>
      <c r="AM965" s="224">
        <v>0.66666666666666696</v>
      </c>
      <c r="AO965" s="72"/>
      <c r="AU965" s="3">
        <v>0.66666666666666696</v>
      </c>
      <c r="AV965" s="72"/>
    </row>
    <row r="966" spans="37:48">
      <c r="AK966" s="3">
        <v>0.66736111111111096</v>
      </c>
      <c r="AM966" s="224">
        <v>0.66736111111111096</v>
      </c>
      <c r="AO966" s="72"/>
      <c r="AU966" s="3">
        <v>0.66736111111111096</v>
      </c>
      <c r="AV966" s="72"/>
    </row>
    <row r="967" spans="37:48">
      <c r="AK967" s="3">
        <v>0.66805555555555596</v>
      </c>
      <c r="AM967" s="224">
        <v>0.66805555555555596</v>
      </c>
      <c r="AO967" s="72"/>
      <c r="AU967" s="3">
        <v>0.66805555555555596</v>
      </c>
      <c r="AV967" s="72"/>
    </row>
    <row r="968" spans="37:48">
      <c r="AK968" s="3">
        <v>0.66874999999999996</v>
      </c>
      <c r="AM968" s="224">
        <v>0.66874999999999996</v>
      </c>
      <c r="AO968" s="72"/>
      <c r="AU968" s="3">
        <v>0.66874999999999996</v>
      </c>
      <c r="AV968" s="72"/>
    </row>
    <row r="969" spans="37:48">
      <c r="AK969" s="3">
        <v>0.66944444444444495</v>
      </c>
      <c r="AM969" s="224">
        <v>0.66944444444444495</v>
      </c>
      <c r="AO969" s="72"/>
      <c r="AU969" s="3">
        <v>0.66944444444444495</v>
      </c>
      <c r="AV969" s="72"/>
    </row>
    <row r="970" spans="37:48">
      <c r="AK970" s="3">
        <v>0.67013888888888895</v>
      </c>
      <c r="AM970" s="224">
        <v>0.67013888888888895</v>
      </c>
      <c r="AO970" s="72"/>
      <c r="AU970" s="3">
        <v>0.67013888888888895</v>
      </c>
      <c r="AV970" s="72"/>
    </row>
    <row r="971" spans="37:48">
      <c r="AK971" s="3">
        <v>0.67083333333333295</v>
      </c>
      <c r="AM971" s="224">
        <v>0.67083333333333295</v>
      </c>
      <c r="AO971" s="72"/>
      <c r="AU971" s="3">
        <v>0.67083333333333295</v>
      </c>
      <c r="AV971" s="72"/>
    </row>
    <row r="972" spans="37:48">
      <c r="AK972" s="3">
        <v>0.67152777777777795</v>
      </c>
      <c r="AM972" s="224">
        <v>0.67152777777777795</v>
      </c>
      <c r="AO972" s="72"/>
      <c r="AU972" s="3">
        <v>0.67152777777777795</v>
      </c>
      <c r="AV972" s="72"/>
    </row>
    <row r="973" spans="37:48">
      <c r="AK973" s="3">
        <v>0.67222222222222205</v>
      </c>
      <c r="AM973" s="224">
        <v>0.67222222222222205</v>
      </c>
      <c r="AO973" s="72"/>
      <c r="AU973" s="3">
        <v>0.67222222222222205</v>
      </c>
      <c r="AV973" s="72"/>
    </row>
    <row r="974" spans="37:48">
      <c r="AK974" s="3">
        <v>0.67291666666666705</v>
      </c>
      <c r="AM974" s="224">
        <v>0.67291666666666705</v>
      </c>
      <c r="AO974" s="72"/>
      <c r="AU974" s="3">
        <v>0.67291666666666705</v>
      </c>
      <c r="AV974" s="72"/>
    </row>
    <row r="975" spans="37:48">
      <c r="AK975" s="3">
        <v>0.67361111111111105</v>
      </c>
      <c r="AM975" s="224">
        <v>0.67361111111111105</v>
      </c>
      <c r="AO975" s="72"/>
      <c r="AU975" s="3">
        <v>0.67361111111111105</v>
      </c>
      <c r="AV975" s="72"/>
    </row>
    <row r="976" spans="37:48">
      <c r="AK976" s="3">
        <v>0.67430555555555605</v>
      </c>
      <c r="AM976" s="224">
        <v>0.67430555555555605</v>
      </c>
      <c r="AO976" s="72"/>
      <c r="AU976" s="3">
        <v>0.67430555555555605</v>
      </c>
      <c r="AV976" s="72"/>
    </row>
    <row r="977" spans="37:48">
      <c r="AK977" s="3">
        <v>0.67500000000000004</v>
      </c>
      <c r="AM977" s="224">
        <v>0.67500000000000004</v>
      </c>
      <c r="AO977" s="72"/>
      <c r="AU977" s="3">
        <v>0.67500000000000004</v>
      </c>
      <c r="AV977" s="72"/>
    </row>
    <row r="978" spans="37:48">
      <c r="AK978" s="3">
        <v>0.67569444444444404</v>
      </c>
      <c r="AM978" s="224">
        <v>0.67569444444444404</v>
      </c>
      <c r="AO978" s="72"/>
      <c r="AU978" s="3">
        <v>0.67569444444444404</v>
      </c>
      <c r="AV978" s="72"/>
    </row>
    <row r="979" spans="37:48">
      <c r="AK979" s="3">
        <v>0.67638888888888904</v>
      </c>
      <c r="AM979" s="224">
        <v>0.67638888888888904</v>
      </c>
      <c r="AO979" s="72"/>
      <c r="AU979" s="3">
        <v>0.67638888888888904</v>
      </c>
      <c r="AV979" s="72"/>
    </row>
    <row r="980" spans="37:48">
      <c r="AK980" s="3">
        <v>0.67708333333333304</v>
      </c>
      <c r="AM980" s="224">
        <v>0.67708333333333304</v>
      </c>
      <c r="AO980" s="72"/>
      <c r="AU980" s="3">
        <v>0.67708333333333304</v>
      </c>
      <c r="AV980" s="72"/>
    </row>
    <row r="981" spans="37:48">
      <c r="AK981" s="3">
        <v>0.67777777777777803</v>
      </c>
      <c r="AM981" s="224">
        <v>0.67777777777777803</v>
      </c>
      <c r="AO981" s="72"/>
      <c r="AU981" s="3">
        <v>0.67777777777777803</v>
      </c>
      <c r="AV981" s="72"/>
    </row>
    <row r="982" spans="37:48">
      <c r="AK982" s="3">
        <v>0.67847222222222203</v>
      </c>
      <c r="AM982" s="224">
        <v>0.67847222222222203</v>
      </c>
      <c r="AO982" s="72"/>
      <c r="AU982" s="3">
        <v>0.67847222222222203</v>
      </c>
      <c r="AV982" s="72"/>
    </row>
    <row r="983" spans="37:48">
      <c r="AK983" s="3">
        <v>0.67916666666666703</v>
      </c>
      <c r="AM983" s="224">
        <v>0.67916666666666703</v>
      </c>
      <c r="AO983" s="72"/>
      <c r="AU983" s="3">
        <v>0.67916666666666703</v>
      </c>
      <c r="AV983" s="72"/>
    </row>
    <row r="984" spans="37:48">
      <c r="AK984" s="3">
        <v>0.67986111111111103</v>
      </c>
      <c r="AM984" s="224">
        <v>0.67986111111111103</v>
      </c>
      <c r="AO984" s="72"/>
      <c r="AU984" s="3">
        <v>0.67986111111111103</v>
      </c>
      <c r="AV984" s="72"/>
    </row>
    <row r="985" spans="37:48">
      <c r="AK985" s="3">
        <v>0.68055555555555602</v>
      </c>
      <c r="AM985" s="224">
        <v>0.68055555555555602</v>
      </c>
      <c r="AO985" s="72"/>
      <c r="AU985" s="3">
        <v>0.68055555555555602</v>
      </c>
      <c r="AV985" s="72"/>
    </row>
    <row r="986" spans="37:48">
      <c r="AK986" s="3">
        <v>0.68125000000000002</v>
      </c>
      <c r="AM986" s="224">
        <v>0.68125000000000002</v>
      </c>
      <c r="AO986" s="72"/>
      <c r="AU986" s="3">
        <v>0.68125000000000002</v>
      </c>
      <c r="AV986" s="72"/>
    </row>
    <row r="987" spans="37:48">
      <c r="AK987" s="3">
        <v>0.68194444444444402</v>
      </c>
      <c r="AM987" s="224">
        <v>0.68194444444444402</v>
      </c>
      <c r="AO987" s="72"/>
      <c r="AU987" s="3">
        <v>0.68194444444444402</v>
      </c>
      <c r="AV987" s="72"/>
    </row>
    <row r="988" spans="37:48">
      <c r="AK988" s="3">
        <v>0.68263888888888902</v>
      </c>
      <c r="AM988" s="224">
        <v>0.68263888888888902</v>
      </c>
      <c r="AO988" s="72"/>
      <c r="AU988" s="3">
        <v>0.68263888888888902</v>
      </c>
      <c r="AV988" s="72"/>
    </row>
    <row r="989" spans="37:48">
      <c r="AK989" s="3">
        <v>0.68333333333333302</v>
      </c>
      <c r="AM989" s="224">
        <v>0.68333333333333302</v>
      </c>
      <c r="AO989" s="72"/>
      <c r="AU989" s="3">
        <v>0.68333333333333302</v>
      </c>
      <c r="AV989" s="72"/>
    </row>
    <row r="990" spans="37:48">
      <c r="AK990" s="3">
        <v>0.68402777777777801</v>
      </c>
      <c r="AM990" s="224">
        <v>0.68402777777777801</v>
      </c>
      <c r="AO990" s="72"/>
      <c r="AU990" s="3">
        <v>0.68402777777777801</v>
      </c>
      <c r="AV990" s="72"/>
    </row>
    <row r="991" spans="37:48">
      <c r="AK991" s="3">
        <v>0.68472222222222201</v>
      </c>
      <c r="AM991" s="224">
        <v>0.68472222222222201</v>
      </c>
      <c r="AO991" s="72"/>
      <c r="AU991" s="3">
        <v>0.68472222222222201</v>
      </c>
      <c r="AV991" s="72"/>
    </row>
    <row r="992" spans="37:48">
      <c r="AK992" s="3">
        <v>0.68541666666666701</v>
      </c>
      <c r="AM992" s="224">
        <v>0.68541666666666701</v>
      </c>
      <c r="AO992" s="72"/>
      <c r="AU992" s="3">
        <v>0.68541666666666701</v>
      </c>
      <c r="AV992" s="72"/>
    </row>
    <row r="993" spans="37:48">
      <c r="AK993" s="3">
        <v>0.68611111111111101</v>
      </c>
      <c r="AM993" s="224">
        <v>0.68611111111111101</v>
      </c>
      <c r="AO993" s="72"/>
      <c r="AU993" s="3">
        <v>0.68611111111111101</v>
      </c>
      <c r="AV993" s="72"/>
    </row>
    <row r="994" spans="37:48">
      <c r="AK994" s="3">
        <v>0.686805555555556</v>
      </c>
      <c r="AM994" s="224">
        <v>0.686805555555556</v>
      </c>
      <c r="AO994" s="72"/>
      <c r="AU994" s="3">
        <v>0.686805555555556</v>
      </c>
      <c r="AV994" s="72"/>
    </row>
    <row r="995" spans="37:48">
      <c r="AK995" s="3">
        <v>0.6875</v>
      </c>
      <c r="AM995" s="224">
        <v>0.6875</v>
      </c>
      <c r="AO995" s="72"/>
      <c r="AU995" s="3">
        <v>0.6875</v>
      </c>
      <c r="AV995" s="72"/>
    </row>
    <row r="996" spans="37:48">
      <c r="AK996" s="3">
        <v>0.688194444444444</v>
      </c>
      <c r="AM996" s="224">
        <v>0.688194444444444</v>
      </c>
      <c r="AO996" s="72"/>
      <c r="AU996" s="3">
        <v>0.688194444444444</v>
      </c>
      <c r="AV996" s="72"/>
    </row>
    <row r="997" spans="37:48">
      <c r="AK997" s="3">
        <v>0.68888888888888899</v>
      </c>
      <c r="AM997" s="224">
        <v>0.68888888888888899</v>
      </c>
      <c r="AO997" s="72"/>
      <c r="AU997" s="3">
        <v>0.68888888888888899</v>
      </c>
      <c r="AV997" s="72"/>
    </row>
    <row r="998" spans="37:48">
      <c r="AK998" s="3">
        <v>0.68958333333333299</v>
      </c>
      <c r="AM998" s="224">
        <v>0.68958333333333299</v>
      </c>
      <c r="AO998" s="72"/>
      <c r="AU998" s="3">
        <v>0.68958333333333299</v>
      </c>
      <c r="AV998" s="72"/>
    </row>
    <row r="999" spans="37:48">
      <c r="AK999" s="3">
        <v>0.69027777777777799</v>
      </c>
      <c r="AM999" s="224">
        <v>0.69027777777777799</v>
      </c>
      <c r="AO999" s="72"/>
      <c r="AU999" s="3">
        <v>0.69027777777777799</v>
      </c>
      <c r="AV999" s="72"/>
    </row>
    <row r="1000" spans="37:48">
      <c r="AK1000" s="3">
        <v>0.69097222222222199</v>
      </c>
      <c r="AM1000" s="224">
        <v>0.69097222222222199</v>
      </c>
      <c r="AO1000" s="72"/>
      <c r="AU1000" s="3">
        <v>0.69097222222222199</v>
      </c>
      <c r="AV1000" s="72"/>
    </row>
    <row r="1001" spans="37:48">
      <c r="AK1001" s="3">
        <v>0.69166666666666698</v>
      </c>
      <c r="AM1001" s="224">
        <v>0.69166666666666698</v>
      </c>
      <c r="AO1001" s="72"/>
      <c r="AU1001" s="3">
        <v>0.69166666666666698</v>
      </c>
      <c r="AV1001" s="72"/>
    </row>
    <row r="1002" spans="37:48">
      <c r="AK1002" s="3">
        <v>0.69236111111111098</v>
      </c>
      <c r="AM1002" s="224">
        <v>0.69236111111111098</v>
      </c>
      <c r="AO1002" s="72"/>
      <c r="AU1002" s="3">
        <v>0.69236111111111098</v>
      </c>
      <c r="AV1002" s="72"/>
    </row>
    <row r="1003" spans="37:48">
      <c r="AK1003" s="3">
        <v>0.69305555555555598</v>
      </c>
      <c r="AM1003" s="224">
        <v>0.69305555555555598</v>
      </c>
      <c r="AO1003" s="72"/>
      <c r="AU1003" s="3">
        <v>0.69305555555555598</v>
      </c>
      <c r="AV1003" s="72"/>
    </row>
    <row r="1004" spans="37:48">
      <c r="AK1004" s="3">
        <v>0.69374999999999998</v>
      </c>
      <c r="AM1004" s="224">
        <v>0.69374999999999998</v>
      </c>
      <c r="AO1004" s="72"/>
      <c r="AU1004" s="3">
        <v>0.69374999999999998</v>
      </c>
      <c r="AV1004" s="72"/>
    </row>
    <row r="1005" spans="37:48">
      <c r="AK1005" s="3">
        <v>0.69444444444444398</v>
      </c>
      <c r="AM1005" s="224">
        <v>0.69444444444444398</v>
      </c>
      <c r="AO1005" s="72"/>
      <c r="AU1005" s="3">
        <v>0.69444444444444398</v>
      </c>
      <c r="AV1005" s="72"/>
    </row>
    <row r="1006" spans="37:48">
      <c r="AK1006" s="3">
        <v>0.69513888888888897</v>
      </c>
      <c r="AM1006" s="224">
        <v>0.69513888888888897</v>
      </c>
      <c r="AO1006" s="72"/>
      <c r="AU1006" s="3">
        <v>0.69513888888888897</v>
      </c>
      <c r="AV1006" s="72"/>
    </row>
    <row r="1007" spans="37:48">
      <c r="AK1007" s="3">
        <v>0.69583333333333297</v>
      </c>
      <c r="AM1007" s="224">
        <v>0.69583333333333297</v>
      </c>
      <c r="AO1007" s="72"/>
      <c r="AU1007" s="3">
        <v>0.69583333333333297</v>
      </c>
      <c r="AV1007" s="72"/>
    </row>
    <row r="1008" spans="37:48">
      <c r="AK1008" s="3">
        <v>0.69652777777777797</v>
      </c>
      <c r="AM1008" s="224">
        <v>0.69652777777777797</v>
      </c>
      <c r="AO1008" s="72"/>
      <c r="AU1008" s="3">
        <v>0.69652777777777797</v>
      </c>
      <c r="AV1008" s="72"/>
    </row>
    <row r="1009" spans="37:48">
      <c r="AK1009" s="3">
        <v>0.69722222222222197</v>
      </c>
      <c r="AM1009" s="224">
        <v>0.69722222222222197</v>
      </c>
      <c r="AO1009" s="72"/>
      <c r="AU1009" s="3">
        <v>0.69722222222222197</v>
      </c>
      <c r="AV1009" s="72"/>
    </row>
    <row r="1010" spans="37:48">
      <c r="AK1010" s="3">
        <v>0.69791666666666696</v>
      </c>
      <c r="AM1010" s="224">
        <v>0.69791666666666696</v>
      </c>
      <c r="AO1010" s="72"/>
      <c r="AU1010" s="3">
        <v>0.69791666666666696</v>
      </c>
      <c r="AV1010" s="72"/>
    </row>
    <row r="1011" spans="37:48">
      <c r="AK1011" s="3">
        <v>0.69861111111111096</v>
      </c>
      <c r="AM1011" s="224">
        <v>0.69861111111111096</v>
      </c>
      <c r="AO1011" s="72"/>
      <c r="AU1011" s="3">
        <v>0.69861111111111096</v>
      </c>
      <c r="AV1011" s="72"/>
    </row>
    <row r="1012" spans="37:48">
      <c r="AK1012" s="3">
        <v>0.69930555555555596</v>
      </c>
      <c r="AM1012" s="224">
        <v>0.69930555555555596</v>
      </c>
      <c r="AO1012" s="72"/>
      <c r="AU1012" s="3">
        <v>0.69930555555555596</v>
      </c>
      <c r="AV1012" s="72"/>
    </row>
    <row r="1013" spans="37:48">
      <c r="AK1013" s="3">
        <v>0.7</v>
      </c>
      <c r="AM1013" s="224">
        <v>0.7</v>
      </c>
      <c r="AO1013" s="72"/>
      <c r="AU1013" s="3">
        <v>0.7</v>
      </c>
      <c r="AV1013" s="72"/>
    </row>
    <row r="1014" spans="37:48">
      <c r="AK1014" s="3">
        <v>0.70069444444444495</v>
      </c>
      <c r="AM1014" s="224">
        <v>0.70069444444444495</v>
      </c>
      <c r="AO1014" s="72"/>
      <c r="AU1014" s="3">
        <v>0.70069444444444495</v>
      </c>
      <c r="AV1014" s="72"/>
    </row>
    <row r="1015" spans="37:48">
      <c r="AK1015" s="3">
        <v>0.70138888888888895</v>
      </c>
      <c r="AM1015" s="224">
        <v>0.70138888888888895</v>
      </c>
      <c r="AO1015" s="72"/>
      <c r="AU1015" s="3">
        <v>0.70138888888888895</v>
      </c>
      <c r="AV1015" s="72"/>
    </row>
    <row r="1016" spans="37:48">
      <c r="AK1016" s="3">
        <v>0.70208333333333295</v>
      </c>
      <c r="AM1016" s="224">
        <v>0.70208333333333295</v>
      </c>
      <c r="AO1016" s="72"/>
      <c r="AU1016" s="3">
        <v>0.70208333333333295</v>
      </c>
      <c r="AV1016" s="72"/>
    </row>
    <row r="1017" spans="37:48">
      <c r="AK1017" s="3">
        <v>0.70277777777777795</v>
      </c>
      <c r="AM1017" s="224">
        <v>0.70277777777777795</v>
      </c>
      <c r="AO1017" s="72"/>
      <c r="AU1017" s="3">
        <v>0.70277777777777795</v>
      </c>
      <c r="AV1017" s="72"/>
    </row>
    <row r="1018" spans="37:48">
      <c r="AK1018" s="3">
        <v>0.70347222222222205</v>
      </c>
      <c r="AM1018" s="224">
        <v>0.70347222222222205</v>
      </c>
      <c r="AO1018" s="72"/>
      <c r="AU1018" s="3">
        <v>0.70347222222222205</v>
      </c>
      <c r="AV1018" s="72"/>
    </row>
    <row r="1019" spans="37:48">
      <c r="AK1019" s="3">
        <v>0.70416666666666705</v>
      </c>
      <c r="AM1019" s="224">
        <v>0.70416666666666705</v>
      </c>
      <c r="AO1019" s="72"/>
      <c r="AU1019" s="3">
        <v>0.70416666666666705</v>
      </c>
      <c r="AV1019" s="72"/>
    </row>
    <row r="1020" spans="37:48">
      <c r="AK1020" s="3">
        <v>0.70486111111111105</v>
      </c>
      <c r="AM1020" s="224">
        <v>0.70486111111111105</v>
      </c>
      <c r="AO1020" s="72"/>
      <c r="AU1020" s="3">
        <v>0.70486111111111105</v>
      </c>
      <c r="AV1020" s="72"/>
    </row>
    <row r="1021" spans="37:48">
      <c r="AK1021" s="3">
        <v>0.70555555555555605</v>
      </c>
      <c r="AM1021" s="224">
        <v>0.70555555555555605</v>
      </c>
      <c r="AO1021" s="72"/>
      <c r="AU1021" s="3">
        <v>0.70555555555555605</v>
      </c>
      <c r="AV1021" s="72"/>
    </row>
    <row r="1022" spans="37:48">
      <c r="AK1022" s="3">
        <v>0.70625000000000004</v>
      </c>
      <c r="AM1022" s="224">
        <v>0.70625000000000004</v>
      </c>
      <c r="AO1022" s="72"/>
      <c r="AU1022" s="3">
        <v>0.70625000000000004</v>
      </c>
      <c r="AV1022" s="72"/>
    </row>
    <row r="1023" spans="37:48">
      <c r="AK1023" s="3">
        <v>0.70694444444444404</v>
      </c>
      <c r="AM1023" s="224">
        <v>0.70694444444444404</v>
      </c>
      <c r="AO1023" s="72"/>
      <c r="AU1023" s="3">
        <v>0.70694444444444404</v>
      </c>
      <c r="AV1023" s="72"/>
    </row>
    <row r="1024" spans="37:48">
      <c r="AK1024" s="3">
        <v>0.70763888888888904</v>
      </c>
      <c r="AM1024" s="224">
        <v>0.70763888888888904</v>
      </c>
      <c r="AO1024" s="72"/>
      <c r="AU1024" s="3">
        <v>0.70763888888888904</v>
      </c>
      <c r="AV1024" s="72"/>
    </row>
    <row r="1025" spans="37:48">
      <c r="AK1025" s="3">
        <v>0.70833333333333304</v>
      </c>
      <c r="AM1025" s="224">
        <v>0.70833333333333304</v>
      </c>
      <c r="AO1025" s="72"/>
      <c r="AU1025" s="3">
        <v>0.70833333333333304</v>
      </c>
      <c r="AV1025" s="72"/>
    </row>
    <row r="1026" spans="37:48">
      <c r="AK1026" s="3">
        <v>0.70902777777777803</v>
      </c>
      <c r="AM1026" s="224">
        <v>0.70902777777777803</v>
      </c>
      <c r="AO1026" s="72"/>
      <c r="AU1026" s="3">
        <v>0.70902777777777803</v>
      </c>
      <c r="AV1026" s="72"/>
    </row>
    <row r="1027" spans="37:48">
      <c r="AK1027" s="3">
        <v>0.70972222222222203</v>
      </c>
      <c r="AM1027" s="224">
        <v>0.70972222222222203</v>
      </c>
      <c r="AO1027" s="72"/>
      <c r="AU1027" s="3">
        <v>0.70972222222222203</v>
      </c>
      <c r="AV1027" s="72"/>
    </row>
    <row r="1028" spans="37:48">
      <c r="AK1028" s="3">
        <v>0.71041666666666703</v>
      </c>
      <c r="AM1028" s="224">
        <v>0.71041666666666703</v>
      </c>
      <c r="AO1028" s="72"/>
      <c r="AU1028" s="3">
        <v>0.71041666666666703</v>
      </c>
      <c r="AV1028" s="72"/>
    </row>
    <row r="1029" spans="37:48">
      <c r="AK1029" s="3">
        <v>0.71111111111111103</v>
      </c>
      <c r="AM1029" s="224">
        <v>0.71111111111111103</v>
      </c>
      <c r="AO1029" s="72"/>
      <c r="AU1029" s="3">
        <v>0.71111111111111103</v>
      </c>
      <c r="AV1029" s="72"/>
    </row>
    <row r="1030" spans="37:48">
      <c r="AK1030" s="3">
        <v>0.71180555555555602</v>
      </c>
      <c r="AM1030" s="224">
        <v>0.71180555555555602</v>
      </c>
      <c r="AO1030" s="72"/>
      <c r="AU1030" s="3">
        <v>0.71180555555555602</v>
      </c>
      <c r="AV1030" s="72"/>
    </row>
    <row r="1031" spans="37:48">
      <c r="AK1031" s="3">
        <v>0.71250000000000002</v>
      </c>
      <c r="AM1031" s="224">
        <v>0.71250000000000002</v>
      </c>
      <c r="AO1031" s="72"/>
      <c r="AU1031" s="3">
        <v>0.71250000000000002</v>
      </c>
      <c r="AV1031" s="72"/>
    </row>
    <row r="1032" spans="37:48">
      <c r="AK1032" s="3">
        <v>0.71319444444444402</v>
      </c>
      <c r="AM1032" s="224">
        <v>0.71319444444444402</v>
      </c>
      <c r="AO1032" s="72"/>
      <c r="AU1032" s="3">
        <v>0.71319444444444402</v>
      </c>
      <c r="AV1032" s="72"/>
    </row>
    <row r="1033" spans="37:48">
      <c r="AK1033" s="3">
        <v>0.71388888888888902</v>
      </c>
      <c r="AM1033" s="224">
        <v>0.71388888888888902</v>
      </c>
      <c r="AO1033" s="72"/>
      <c r="AU1033" s="3">
        <v>0.71388888888888902</v>
      </c>
      <c r="AV1033" s="72"/>
    </row>
    <row r="1034" spans="37:48">
      <c r="AK1034" s="3">
        <v>0.71458333333333302</v>
      </c>
      <c r="AM1034" s="224">
        <v>0.71458333333333302</v>
      </c>
      <c r="AO1034" s="72"/>
      <c r="AU1034" s="3">
        <v>0.71458333333333302</v>
      </c>
      <c r="AV1034" s="72"/>
    </row>
    <row r="1035" spans="37:48">
      <c r="AK1035" s="3">
        <v>0.71527777777777801</v>
      </c>
      <c r="AM1035" s="224">
        <v>0.71527777777777801</v>
      </c>
      <c r="AO1035" s="72"/>
      <c r="AU1035" s="3">
        <v>0.71527777777777801</v>
      </c>
      <c r="AV1035" s="72"/>
    </row>
    <row r="1036" spans="37:48">
      <c r="AK1036" s="3">
        <v>0.71597222222222201</v>
      </c>
      <c r="AM1036" s="224">
        <v>0.71597222222222201</v>
      </c>
      <c r="AO1036" s="72"/>
      <c r="AU1036" s="3">
        <v>0.71597222222222201</v>
      </c>
      <c r="AV1036" s="72"/>
    </row>
    <row r="1037" spans="37:48">
      <c r="AK1037" s="3">
        <v>0.71666666666666701</v>
      </c>
      <c r="AM1037" s="224">
        <v>0.71666666666666701</v>
      </c>
      <c r="AO1037" s="72"/>
      <c r="AU1037" s="3">
        <v>0.71666666666666701</v>
      </c>
      <c r="AV1037" s="72"/>
    </row>
    <row r="1038" spans="37:48">
      <c r="AK1038" s="3">
        <v>0.71736111111111101</v>
      </c>
      <c r="AM1038" s="224">
        <v>0.71736111111111101</v>
      </c>
      <c r="AO1038" s="72"/>
      <c r="AU1038" s="3">
        <v>0.71736111111111101</v>
      </c>
      <c r="AV1038" s="72"/>
    </row>
    <row r="1039" spans="37:48">
      <c r="AK1039" s="3">
        <v>0.718055555555556</v>
      </c>
      <c r="AM1039" s="224">
        <v>0.718055555555556</v>
      </c>
      <c r="AO1039" s="72"/>
      <c r="AU1039" s="3">
        <v>0.718055555555556</v>
      </c>
      <c r="AV1039" s="72"/>
    </row>
    <row r="1040" spans="37:48">
      <c r="AK1040" s="3">
        <v>0.71875</v>
      </c>
      <c r="AM1040" s="224">
        <v>0.71875</v>
      </c>
      <c r="AO1040" s="72"/>
      <c r="AU1040" s="3">
        <v>0.71875</v>
      </c>
      <c r="AV1040" s="72"/>
    </row>
    <row r="1041" spans="37:48">
      <c r="AK1041" s="3">
        <v>0.719444444444444</v>
      </c>
      <c r="AM1041" s="224">
        <v>0.719444444444444</v>
      </c>
      <c r="AO1041" s="72"/>
      <c r="AU1041" s="3">
        <v>0.719444444444444</v>
      </c>
      <c r="AV1041" s="72"/>
    </row>
    <row r="1042" spans="37:48">
      <c r="AK1042" s="3">
        <v>0.72013888888888899</v>
      </c>
      <c r="AM1042" s="224">
        <v>0.72013888888888899</v>
      </c>
      <c r="AO1042" s="72"/>
      <c r="AU1042" s="3">
        <v>0.72013888888888899</v>
      </c>
      <c r="AV1042" s="72"/>
    </row>
    <row r="1043" spans="37:48">
      <c r="AK1043" s="3">
        <v>0.72083333333333299</v>
      </c>
      <c r="AM1043" s="224">
        <v>0.72083333333333299</v>
      </c>
      <c r="AO1043" s="72"/>
      <c r="AU1043" s="3">
        <v>0.72083333333333299</v>
      </c>
      <c r="AV1043" s="72"/>
    </row>
    <row r="1044" spans="37:48">
      <c r="AK1044" s="3">
        <v>0.72152777777777799</v>
      </c>
      <c r="AM1044" s="224">
        <v>0.72152777777777799</v>
      </c>
      <c r="AO1044" s="72"/>
      <c r="AU1044" s="3">
        <v>0.72152777777777799</v>
      </c>
      <c r="AV1044" s="72"/>
    </row>
    <row r="1045" spans="37:48">
      <c r="AK1045" s="3">
        <v>0.72222222222222199</v>
      </c>
      <c r="AM1045" s="224">
        <v>0.72222222222222199</v>
      </c>
      <c r="AO1045" s="72"/>
      <c r="AU1045" s="3">
        <v>0.72222222222222199</v>
      </c>
      <c r="AV1045" s="72"/>
    </row>
    <row r="1046" spans="37:48">
      <c r="AK1046" s="3">
        <v>0.72291666666666698</v>
      </c>
      <c r="AM1046" s="224">
        <v>0.72291666666666698</v>
      </c>
      <c r="AO1046" s="72"/>
      <c r="AU1046" s="3">
        <v>0.72291666666666698</v>
      </c>
      <c r="AV1046" s="72"/>
    </row>
    <row r="1047" spans="37:48">
      <c r="AK1047" s="3">
        <v>0.72361111111111098</v>
      </c>
      <c r="AM1047" s="224">
        <v>0.72361111111111098</v>
      </c>
      <c r="AO1047" s="72"/>
      <c r="AU1047" s="3">
        <v>0.72361111111111098</v>
      </c>
      <c r="AV1047" s="72"/>
    </row>
    <row r="1048" spans="37:48">
      <c r="AK1048" s="3">
        <v>0.72430555555555598</v>
      </c>
      <c r="AM1048" s="224">
        <v>0.72430555555555598</v>
      </c>
      <c r="AO1048" s="72"/>
      <c r="AU1048" s="3">
        <v>0.72430555555555598</v>
      </c>
      <c r="AV1048" s="72"/>
    </row>
    <row r="1049" spans="37:48">
      <c r="AK1049" s="3">
        <v>0.72499999999999998</v>
      </c>
      <c r="AM1049" s="224">
        <v>0.72499999999999998</v>
      </c>
      <c r="AO1049" s="72"/>
      <c r="AU1049" s="3">
        <v>0.72499999999999998</v>
      </c>
      <c r="AV1049" s="72"/>
    </row>
    <row r="1050" spans="37:48">
      <c r="AK1050" s="3">
        <v>0.72569444444444398</v>
      </c>
      <c r="AM1050" s="224">
        <v>0.72569444444444398</v>
      </c>
      <c r="AO1050" s="72"/>
      <c r="AU1050" s="3">
        <v>0.72569444444444398</v>
      </c>
      <c r="AV1050" s="72"/>
    </row>
    <row r="1051" spans="37:48">
      <c r="AK1051" s="3">
        <v>0.72638888888888897</v>
      </c>
      <c r="AM1051" s="224">
        <v>0.72638888888888897</v>
      </c>
      <c r="AO1051" s="72"/>
      <c r="AU1051" s="3">
        <v>0.72638888888888897</v>
      </c>
      <c r="AV1051" s="72"/>
    </row>
    <row r="1052" spans="37:48">
      <c r="AK1052" s="3">
        <v>0.72708333333333297</v>
      </c>
      <c r="AM1052" s="224">
        <v>0.72708333333333297</v>
      </c>
      <c r="AO1052" s="72"/>
      <c r="AU1052" s="3">
        <v>0.72708333333333297</v>
      </c>
      <c r="AV1052" s="72"/>
    </row>
    <row r="1053" spans="37:48">
      <c r="AK1053" s="3">
        <v>0.72777777777777797</v>
      </c>
      <c r="AM1053" s="224">
        <v>0.72777777777777797</v>
      </c>
      <c r="AO1053" s="72"/>
      <c r="AU1053" s="3">
        <v>0.72777777777777797</v>
      </c>
      <c r="AV1053" s="72"/>
    </row>
    <row r="1054" spans="37:48">
      <c r="AK1054" s="3">
        <v>0.72847222222222197</v>
      </c>
      <c r="AM1054" s="224">
        <v>0.72847222222222197</v>
      </c>
      <c r="AO1054" s="72"/>
      <c r="AU1054" s="3">
        <v>0.72847222222222197</v>
      </c>
      <c r="AV1054" s="72"/>
    </row>
    <row r="1055" spans="37:48">
      <c r="AK1055" s="3">
        <v>0.72916666666666696</v>
      </c>
      <c r="AM1055" s="224">
        <v>0.72916666666666696</v>
      </c>
      <c r="AO1055" s="72"/>
      <c r="AU1055" s="3">
        <v>0.72916666666666696</v>
      </c>
      <c r="AV1055" s="72"/>
    </row>
    <row r="1056" spans="37:48">
      <c r="AK1056" s="3">
        <v>0.72986111111111096</v>
      </c>
      <c r="AM1056" s="224">
        <v>0.72986111111111096</v>
      </c>
      <c r="AO1056" s="72"/>
      <c r="AU1056" s="3">
        <v>0.72986111111111096</v>
      </c>
      <c r="AV1056" s="72"/>
    </row>
    <row r="1057" spans="37:48">
      <c r="AK1057" s="3">
        <v>0.73055555555555596</v>
      </c>
      <c r="AM1057" s="224">
        <v>0.73055555555555596</v>
      </c>
      <c r="AO1057" s="72"/>
      <c r="AU1057" s="3">
        <v>0.73055555555555596</v>
      </c>
      <c r="AV1057" s="72"/>
    </row>
    <row r="1058" spans="37:48">
      <c r="AK1058" s="3">
        <v>0.73124999999999996</v>
      </c>
      <c r="AM1058" s="224">
        <v>0.73124999999999996</v>
      </c>
      <c r="AO1058" s="72"/>
      <c r="AU1058" s="3">
        <v>0.73124999999999996</v>
      </c>
      <c r="AV1058" s="72"/>
    </row>
    <row r="1059" spans="37:48">
      <c r="AK1059" s="3">
        <v>0.73194444444444495</v>
      </c>
      <c r="AM1059" s="224">
        <v>0.73194444444444495</v>
      </c>
      <c r="AO1059" s="72"/>
      <c r="AU1059" s="3">
        <v>0.73194444444444495</v>
      </c>
      <c r="AV1059" s="72"/>
    </row>
    <row r="1060" spans="37:48">
      <c r="AK1060" s="3">
        <v>0.73263888888888895</v>
      </c>
      <c r="AM1060" s="224">
        <v>0.73263888888888895</v>
      </c>
      <c r="AO1060" s="72"/>
      <c r="AU1060" s="3">
        <v>0.73263888888888895</v>
      </c>
      <c r="AV1060" s="72"/>
    </row>
    <row r="1061" spans="37:48">
      <c r="AK1061" s="3">
        <v>0.73333333333333295</v>
      </c>
      <c r="AM1061" s="224">
        <v>0.73333333333333295</v>
      </c>
      <c r="AO1061" s="72"/>
      <c r="AU1061" s="3">
        <v>0.73333333333333295</v>
      </c>
      <c r="AV1061" s="72"/>
    </row>
    <row r="1062" spans="37:48">
      <c r="AK1062" s="3">
        <v>0.73402777777777795</v>
      </c>
      <c r="AM1062" s="224">
        <v>0.73402777777777795</v>
      </c>
      <c r="AO1062" s="72"/>
      <c r="AU1062" s="3">
        <v>0.73402777777777795</v>
      </c>
      <c r="AV1062" s="72"/>
    </row>
    <row r="1063" spans="37:48">
      <c r="AK1063" s="3">
        <v>0.73472222222222205</v>
      </c>
      <c r="AM1063" s="224">
        <v>0.73472222222222205</v>
      </c>
      <c r="AO1063" s="72"/>
      <c r="AU1063" s="3">
        <v>0.73472222222222205</v>
      </c>
      <c r="AV1063" s="72"/>
    </row>
    <row r="1064" spans="37:48">
      <c r="AK1064" s="3">
        <v>0.73541666666666705</v>
      </c>
      <c r="AM1064" s="224">
        <v>0.73541666666666705</v>
      </c>
      <c r="AO1064" s="72"/>
      <c r="AU1064" s="3">
        <v>0.73541666666666705</v>
      </c>
      <c r="AV1064" s="72"/>
    </row>
    <row r="1065" spans="37:48">
      <c r="AK1065" s="3">
        <v>0.73611111111111105</v>
      </c>
      <c r="AM1065" s="224">
        <v>0.73611111111111105</v>
      </c>
      <c r="AO1065" s="72"/>
      <c r="AU1065" s="3">
        <v>0.73611111111111105</v>
      </c>
      <c r="AV1065" s="72"/>
    </row>
    <row r="1066" spans="37:48">
      <c r="AK1066" s="3">
        <v>0.73680555555555605</v>
      </c>
      <c r="AM1066" s="224">
        <v>0.73680555555555605</v>
      </c>
      <c r="AO1066" s="72"/>
      <c r="AU1066" s="3">
        <v>0.73680555555555605</v>
      </c>
      <c r="AV1066" s="72"/>
    </row>
    <row r="1067" spans="37:48">
      <c r="AK1067" s="3">
        <v>0.73750000000000004</v>
      </c>
      <c r="AM1067" s="224">
        <v>0.73750000000000004</v>
      </c>
      <c r="AO1067" s="72"/>
      <c r="AU1067" s="3">
        <v>0.73750000000000004</v>
      </c>
      <c r="AV1067" s="72"/>
    </row>
    <row r="1068" spans="37:48">
      <c r="AK1068" s="3">
        <v>0.73819444444444404</v>
      </c>
      <c r="AM1068" s="224">
        <v>0.73819444444444404</v>
      </c>
      <c r="AO1068" s="72"/>
      <c r="AU1068" s="3">
        <v>0.73819444444444404</v>
      </c>
      <c r="AV1068" s="72"/>
    </row>
    <row r="1069" spans="37:48">
      <c r="AK1069" s="3">
        <v>0.73888888888888904</v>
      </c>
      <c r="AM1069" s="224">
        <v>0.73888888888888904</v>
      </c>
      <c r="AO1069" s="72"/>
      <c r="AU1069" s="3">
        <v>0.73888888888888904</v>
      </c>
      <c r="AV1069" s="72"/>
    </row>
    <row r="1070" spans="37:48">
      <c r="AK1070" s="3">
        <v>0.73958333333333304</v>
      </c>
      <c r="AM1070" s="224">
        <v>0.73958333333333304</v>
      </c>
      <c r="AO1070" s="72"/>
      <c r="AU1070" s="3">
        <v>0.73958333333333304</v>
      </c>
      <c r="AV1070" s="72"/>
    </row>
    <row r="1071" spans="37:48">
      <c r="AK1071" s="3">
        <v>0.74027777777777803</v>
      </c>
      <c r="AM1071" s="224">
        <v>0.74027777777777803</v>
      </c>
      <c r="AO1071" s="72"/>
      <c r="AU1071" s="3">
        <v>0.74027777777777803</v>
      </c>
      <c r="AV1071" s="72"/>
    </row>
    <row r="1072" spans="37:48">
      <c r="AK1072" s="3">
        <v>0.74097222222222203</v>
      </c>
      <c r="AM1072" s="224">
        <v>0.74097222222222203</v>
      </c>
      <c r="AO1072" s="72"/>
      <c r="AU1072" s="3">
        <v>0.74097222222222203</v>
      </c>
      <c r="AV1072" s="72"/>
    </row>
    <row r="1073" spans="37:48">
      <c r="AK1073" s="3">
        <v>0.74166666666666703</v>
      </c>
      <c r="AM1073" s="224">
        <v>0.74166666666666703</v>
      </c>
      <c r="AO1073" s="72"/>
      <c r="AU1073" s="3">
        <v>0.74166666666666703</v>
      </c>
      <c r="AV1073" s="72"/>
    </row>
    <row r="1074" spans="37:48">
      <c r="AK1074" s="3">
        <v>0.74236111111111103</v>
      </c>
      <c r="AM1074" s="224">
        <v>0.74236111111111103</v>
      </c>
      <c r="AO1074" s="72"/>
      <c r="AU1074" s="3">
        <v>0.74236111111111103</v>
      </c>
      <c r="AV1074" s="72"/>
    </row>
    <row r="1075" spans="37:48">
      <c r="AK1075" s="3">
        <v>0.74305555555555602</v>
      </c>
      <c r="AM1075" s="224">
        <v>0.74305555555555602</v>
      </c>
      <c r="AO1075" s="72"/>
      <c r="AU1075" s="3">
        <v>0.74305555555555602</v>
      </c>
      <c r="AV1075" s="72"/>
    </row>
    <row r="1076" spans="37:48">
      <c r="AK1076" s="3">
        <v>0.74375000000000002</v>
      </c>
      <c r="AM1076" s="224">
        <v>0.74375000000000002</v>
      </c>
      <c r="AO1076" s="72"/>
      <c r="AU1076" s="3">
        <v>0.74375000000000002</v>
      </c>
      <c r="AV1076" s="72"/>
    </row>
    <row r="1077" spans="37:48">
      <c r="AK1077" s="3">
        <v>0.74444444444444402</v>
      </c>
      <c r="AM1077" s="224">
        <v>0.74444444444444402</v>
      </c>
      <c r="AO1077" s="72"/>
      <c r="AU1077" s="3">
        <v>0.74444444444444402</v>
      </c>
      <c r="AV1077" s="72"/>
    </row>
    <row r="1078" spans="37:48">
      <c r="AK1078" s="3">
        <v>0.74513888888888902</v>
      </c>
      <c r="AM1078" s="224">
        <v>0.74513888888888902</v>
      </c>
      <c r="AO1078" s="72"/>
      <c r="AU1078" s="3">
        <v>0.74513888888888902</v>
      </c>
      <c r="AV1078" s="72"/>
    </row>
    <row r="1079" spans="37:48">
      <c r="AK1079" s="3">
        <v>0.74583333333333302</v>
      </c>
      <c r="AM1079" s="224">
        <v>0.74583333333333302</v>
      </c>
      <c r="AO1079" s="72"/>
      <c r="AU1079" s="3">
        <v>0.74583333333333302</v>
      </c>
      <c r="AV1079" s="72"/>
    </row>
    <row r="1080" spans="37:48">
      <c r="AK1080" s="3">
        <v>0.74652777777777801</v>
      </c>
      <c r="AM1080" s="224">
        <v>0.74652777777777801</v>
      </c>
      <c r="AO1080" s="72"/>
      <c r="AU1080" s="3">
        <v>0.74652777777777801</v>
      </c>
      <c r="AV1080" s="72"/>
    </row>
    <row r="1081" spans="37:48">
      <c r="AK1081" s="3">
        <v>0.74722222222222201</v>
      </c>
      <c r="AM1081" s="224">
        <v>0.74722222222222201</v>
      </c>
      <c r="AO1081" s="72"/>
      <c r="AU1081" s="3">
        <v>0.74722222222222201</v>
      </c>
      <c r="AV1081" s="72"/>
    </row>
    <row r="1082" spans="37:48">
      <c r="AK1082" s="3">
        <v>0.74791666666666701</v>
      </c>
      <c r="AM1082" s="224">
        <v>0.74791666666666701</v>
      </c>
      <c r="AO1082" s="72"/>
      <c r="AU1082" s="3">
        <v>0.74791666666666701</v>
      </c>
      <c r="AV1082" s="72"/>
    </row>
    <row r="1083" spans="37:48">
      <c r="AK1083" s="3">
        <v>0.74861111111111101</v>
      </c>
      <c r="AM1083" s="224">
        <v>0.74861111111111101</v>
      </c>
      <c r="AO1083" s="72"/>
      <c r="AU1083" s="3">
        <v>0.74861111111111101</v>
      </c>
      <c r="AV1083" s="72"/>
    </row>
    <row r="1084" spans="37:48">
      <c r="AK1084" s="3">
        <v>0.749305555555556</v>
      </c>
      <c r="AM1084" s="224">
        <v>0.749305555555556</v>
      </c>
      <c r="AO1084" s="72"/>
      <c r="AU1084" s="3">
        <v>0.749305555555556</v>
      </c>
      <c r="AV1084" s="72"/>
    </row>
    <row r="1085" spans="37:48">
      <c r="AK1085" s="3">
        <v>0.75</v>
      </c>
      <c r="AM1085" s="224">
        <v>0.75</v>
      </c>
      <c r="AO1085" s="72"/>
      <c r="AU1085" s="3">
        <v>0.75</v>
      </c>
      <c r="AV1085" s="72"/>
    </row>
    <row r="1086" spans="37:48">
      <c r="AK1086" s="3">
        <v>0.750694444444444</v>
      </c>
      <c r="AM1086" s="224">
        <v>0.750694444444444</v>
      </c>
      <c r="AO1086" s="72"/>
      <c r="AU1086" s="3">
        <v>0.750694444444444</v>
      </c>
      <c r="AV1086" s="72"/>
    </row>
    <row r="1087" spans="37:48">
      <c r="AK1087" s="3">
        <v>0.75138888888888899</v>
      </c>
      <c r="AM1087" s="224">
        <v>0.75138888888888899</v>
      </c>
      <c r="AO1087" s="72"/>
      <c r="AU1087" s="3">
        <v>0.75138888888888899</v>
      </c>
      <c r="AV1087" s="72"/>
    </row>
    <row r="1088" spans="37:48">
      <c r="AK1088" s="3">
        <v>0.75208333333333299</v>
      </c>
      <c r="AM1088" s="224">
        <v>0.75208333333333299</v>
      </c>
      <c r="AO1088" s="72"/>
      <c r="AU1088" s="3">
        <v>0.75208333333333299</v>
      </c>
      <c r="AV1088" s="72"/>
    </row>
    <row r="1089" spans="37:48">
      <c r="AK1089" s="3">
        <v>0.75277777777777799</v>
      </c>
      <c r="AM1089" s="224">
        <v>0.75277777777777799</v>
      </c>
      <c r="AO1089" s="72"/>
      <c r="AU1089" s="3">
        <v>0.75277777777777799</v>
      </c>
      <c r="AV1089" s="72"/>
    </row>
    <row r="1090" spans="37:48">
      <c r="AK1090" s="3">
        <v>0.75347222222222199</v>
      </c>
      <c r="AM1090" s="224">
        <v>0.75347222222222199</v>
      </c>
      <c r="AO1090" s="72"/>
      <c r="AU1090" s="3">
        <v>0.75347222222222199</v>
      </c>
      <c r="AV1090" s="72"/>
    </row>
    <row r="1091" spans="37:48">
      <c r="AK1091" s="3">
        <v>0.75416666666666698</v>
      </c>
      <c r="AM1091" s="224">
        <v>0.75416666666666698</v>
      </c>
      <c r="AO1091" s="72"/>
      <c r="AU1091" s="3">
        <v>0.75416666666666698</v>
      </c>
      <c r="AV1091" s="72"/>
    </row>
    <row r="1092" spans="37:48">
      <c r="AK1092" s="3">
        <v>0.75486111111111098</v>
      </c>
      <c r="AM1092" s="224">
        <v>0.75486111111111098</v>
      </c>
      <c r="AO1092" s="72"/>
      <c r="AU1092" s="3">
        <v>0.75486111111111098</v>
      </c>
      <c r="AV1092" s="72"/>
    </row>
    <row r="1093" spans="37:48">
      <c r="AK1093" s="3">
        <v>0.75555555555555598</v>
      </c>
      <c r="AM1093" s="224">
        <v>0.75555555555555598</v>
      </c>
      <c r="AO1093" s="72"/>
      <c r="AU1093" s="3">
        <v>0.75555555555555598</v>
      </c>
      <c r="AV1093" s="72"/>
    </row>
    <row r="1094" spans="37:48">
      <c r="AK1094" s="3">
        <v>0.75624999999999998</v>
      </c>
      <c r="AM1094" s="224">
        <v>0.75624999999999998</v>
      </c>
      <c r="AO1094" s="72"/>
      <c r="AU1094" s="3">
        <v>0.75624999999999998</v>
      </c>
      <c r="AV1094" s="72"/>
    </row>
    <row r="1095" spans="37:48">
      <c r="AK1095" s="3">
        <v>0.75694444444444398</v>
      </c>
      <c r="AM1095" s="224">
        <v>0.75694444444444398</v>
      </c>
      <c r="AO1095" s="72"/>
      <c r="AU1095" s="3">
        <v>0.75694444444444398</v>
      </c>
      <c r="AV1095" s="72"/>
    </row>
    <row r="1096" spans="37:48">
      <c r="AK1096" s="3">
        <v>0.75763888888888897</v>
      </c>
      <c r="AM1096" s="224">
        <v>0.75763888888888897</v>
      </c>
      <c r="AO1096" s="72"/>
      <c r="AU1096" s="3">
        <v>0.75763888888888897</v>
      </c>
      <c r="AV1096" s="72"/>
    </row>
    <row r="1097" spans="37:48">
      <c r="AK1097" s="3">
        <v>0.75833333333333297</v>
      </c>
      <c r="AM1097" s="224">
        <v>0.75833333333333297</v>
      </c>
      <c r="AO1097" s="72"/>
      <c r="AU1097" s="3">
        <v>0.75833333333333297</v>
      </c>
      <c r="AV1097" s="72"/>
    </row>
    <row r="1098" spans="37:48">
      <c r="AK1098" s="3">
        <v>0.75902777777777797</v>
      </c>
      <c r="AM1098" s="224">
        <v>0.75902777777777797</v>
      </c>
      <c r="AO1098" s="72"/>
      <c r="AU1098" s="3">
        <v>0.75902777777777797</v>
      </c>
      <c r="AV1098" s="72"/>
    </row>
    <row r="1099" spans="37:48">
      <c r="AK1099" s="3">
        <v>0.75972222222222197</v>
      </c>
      <c r="AM1099" s="224">
        <v>0.75972222222222197</v>
      </c>
      <c r="AO1099" s="72"/>
      <c r="AU1099" s="3">
        <v>0.75972222222222197</v>
      </c>
      <c r="AV1099" s="72"/>
    </row>
    <row r="1100" spans="37:48">
      <c r="AK1100" s="3">
        <v>0.76041666666666696</v>
      </c>
      <c r="AM1100" s="224">
        <v>0.76041666666666696</v>
      </c>
      <c r="AO1100" s="72"/>
      <c r="AU1100" s="3">
        <v>0.76041666666666696</v>
      </c>
      <c r="AV1100" s="72"/>
    </row>
    <row r="1101" spans="37:48">
      <c r="AK1101" s="3">
        <v>0.76111111111111096</v>
      </c>
      <c r="AM1101" s="224">
        <v>0.76111111111111096</v>
      </c>
      <c r="AO1101" s="72"/>
      <c r="AU1101" s="3">
        <v>0.76111111111111096</v>
      </c>
      <c r="AV1101" s="72"/>
    </row>
    <row r="1102" spans="37:48">
      <c r="AK1102" s="3">
        <v>0.76180555555555596</v>
      </c>
      <c r="AM1102" s="224">
        <v>0.76180555555555596</v>
      </c>
      <c r="AO1102" s="72"/>
      <c r="AU1102" s="3">
        <v>0.76180555555555596</v>
      </c>
      <c r="AV1102" s="72"/>
    </row>
    <row r="1103" spans="37:48">
      <c r="AK1103" s="3">
        <v>0.76249999999999996</v>
      </c>
      <c r="AM1103" s="224">
        <v>0.76249999999999996</v>
      </c>
      <c r="AO1103" s="72"/>
      <c r="AU1103" s="3">
        <v>0.76249999999999996</v>
      </c>
      <c r="AV1103" s="72"/>
    </row>
    <row r="1104" spans="37:48">
      <c r="AK1104" s="3">
        <v>0.76319444444444495</v>
      </c>
      <c r="AM1104" s="224">
        <v>0.76319444444444495</v>
      </c>
      <c r="AO1104" s="72"/>
      <c r="AU1104" s="3">
        <v>0.76319444444444495</v>
      </c>
      <c r="AV1104" s="72"/>
    </row>
    <row r="1105" spans="37:48">
      <c r="AK1105" s="3">
        <v>0.76388888888888895</v>
      </c>
      <c r="AM1105" s="224">
        <v>0.76388888888888895</v>
      </c>
      <c r="AO1105" s="72"/>
      <c r="AU1105" s="3">
        <v>0.76388888888888895</v>
      </c>
      <c r="AV1105" s="72"/>
    </row>
    <row r="1106" spans="37:48">
      <c r="AK1106" s="3">
        <v>0.76458333333333295</v>
      </c>
      <c r="AM1106" s="224">
        <v>0.76458333333333295</v>
      </c>
      <c r="AO1106" s="72"/>
      <c r="AU1106" s="3">
        <v>0.76458333333333295</v>
      </c>
      <c r="AV1106" s="72"/>
    </row>
    <row r="1107" spans="37:48">
      <c r="AK1107" s="3">
        <v>0.76527777777777795</v>
      </c>
      <c r="AM1107" s="224">
        <v>0.76527777777777795</v>
      </c>
      <c r="AO1107" s="72"/>
      <c r="AU1107" s="3">
        <v>0.76527777777777795</v>
      </c>
      <c r="AV1107" s="72"/>
    </row>
    <row r="1108" spans="37:48">
      <c r="AK1108" s="3">
        <v>0.76597222222222205</v>
      </c>
      <c r="AM1108" s="224">
        <v>0.76597222222222205</v>
      </c>
      <c r="AO1108" s="72"/>
      <c r="AU1108" s="3">
        <v>0.76597222222222205</v>
      </c>
      <c r="AV1108" s="72"/>
    </row>
    <row r="1109" spans="37:48">
      <c r="AK1109" s="3">
        <v>0.76666666666666705</v>
      </c>
      <c r="AM1109" s="224">
        <v>0.76666666666666705</v>
      </c>
      <c r="AO1109" s="72"/>
      <c r="AU1109" s="3">
        <v>0.76666666666666705</v>
      </c>
      <c r="AV1109" s="72"/>
    </row>
    <row r="1110" spans="37:48">
      <c r="AK1110" s="3">
        <v>0.76736111111111105</v>
      </c>
      <c r="AM1110" s="224">
        <v>0.76736111111111105</v>
      </c>
      <c r="AO1110" s="72"/>
      <c r="AU1110" s="3">
        <v>0.76736111111111105</v>
      </c>
      <c r="AV1110" s="72"/>
    </row>
    <row r="1111" spans="37:48">
      <c r="AK1111" s="3">
        <v>0.76805555555555605</v>
      </c>
      <c r="AM1111" s="224">
        <v>0.76805555555555605</v>
      </c>
      <c r="AO1111" s="72"/>
      <c r="AU1111" s="3">
        <v>0.76805555555555605</v>
      </c>
      <c r="AV1111" s="72"/>
    </row>
    <row r="1112" spans="37:48">
      <c r="AK1112" s="3">
        <v>0.76875000000000004</v>
      </c>
      <c r="AM1112" s="224">
        <v>0.76875000000000004</v>
      </c>
      <c r="AO1112" s="72"/>
      <c r="AU1112" s="3">
        <v>0.76875000000000004</v>
      </c>
      <c r="AV1112" s="72"/>
    </row>
    <row r="1113" spans="37:48">
      <c r="AK1113" s="3">
        <v>0.76944444444444404</v>
      </c>
      <c r="AM1113" s="224">
        <v>0.76944444444444404</v>
      </c>
      <c r="AO1113" s="72"/>
      <c r="AU1113" s="3">
        <v>0.76944444444444404</v>
      </c>
      <c r="AV1113" s="72"/>
    </row>
    <row r="1114" spans="37:48">
      <c r="AK1114" s="3">
        <v>0.77013888888888904</v>
      </c>
      <c r="AM1114" s="224">
        <v>0.77013888888888904</v>
      </c>
      <c r="AO1114" s="72"/>
      <c r="AU1114" s="3">
        <v>0.77013888888888904</v>
      </c>
      <c r="AV1114" s="72"/>
    </row>
    <row r="1115" spans="37:48">
      <c r="AK1115" s="3">
        <v>0.77083333333333304</v>
      </c>
      <c r="AM1115" s="224">
        <v>0.77083333333333304</v>
      </c>
      <c r="AO1115" s="72"/>
      <c r="AU1115" s="3">
        <v>0.77083333333333304</v>
      </c>
      <c r="AV1115" s="72"/>
    </row>
    <row r="1116" spans="37:48">
      <c r="AK1116" s="3">
        <v>0.77152777777777803</v>
      </c>
      <c r="AM1116" s="224">
        <v>0.77152777777777803</v>
      </c>
      <c r="AO1116" s="72"/>
      <c r="AU1116" s="3">
        <v>0.77152777777777803</v>
      </c>
      <c r="AV1116" s="72"/>
    </row>
    <row r="1117" spans="37:48">
      <c r="AK1117" s="3">
        <v>0.77222222222222203</v>
      </c>
      <c r="AM1117" s="224">
        <v>0.77222222222222203</v>
      </c>
      <c r="AO1117" s="72"/>
      <c r="AU1117" s="3">
        <v>0.77222222222222203</v>
      </c>
      <c r="AV1117" s="72"/>
    </row>
    <row r="1118" spans="37:48">
      <c r="AK1118" s="3">
        <v>0.77291666666666703</v>
      </c>
      <c r="AM1118" s="224">
        <v>0.77291666666666703</v>
      </c>
      <c r="AO1118" s="72"/>
      <c r="AU1118" s="3">
        <v>0.77291666666666703</v>
      </c>
      <c r="AV1118" s="72"/>
    </row>
    <row r="1119" spans="37:48">
      <c r="AK1119" s="3">
        <v>0.77361111111111103</v>
      </c>
      <c r="AM1119" s="224">
        <v>0.77361111111111103</v>
      </c>
      <c r="AO1119" s="72"/>
      <c r="AU1119" s="3">
        <v>0.77361111111111103</v>
      </c>
      <c r="AV1119" s="72"/>
    </row>
    <row r="1120" spans="37:48">
      <c r="AK1120" s="3">
        <v>0.77430555555555602</v>
      </c>
      <c r="AM1120" s="224">
        <v>0.77430555555555602</v>
      </c>
      <c r="AO1120" s="72"/>
      <c r="AU1120" s="3">
        <v>0.77430555555555602</v>
      </c>
      <c r="AV1120" s="72"/>
    </row>
    <row r="1121" spans="37:48">
      <c r="AK1121" s="3">
        <v>0.77500000000000002</v>
      </c>
      <c r="AM1121" s="224">
        <v>0.77500000000000002</v>
      </c>
      <c r="AO1121" s="72"/>
      <c r="AU1121" s="3">
        <v>0.77500000000000002</v>
      </c>
      <c r="AV1121" s="72"/>
    </row>
    <row r="1122" spans="37:48">
      <c r="AK1122" s="3">
        <v>0.77569444444444402</v>
      </c>
      <c r="AM1122" s="224">
        <v>0.77569444444444402</v>
      </c>
      <c r="AO1122" s="72"/>
      <c r="AU1122" s="3">
        <v>0.77569444444444402</v>
      </c>
      <c r="AV1122" s="72"/>
    </row>
    <row r="1123" spans="37:48">
      <c r="AK1123" s="3">
        <v>0.77638888888888902</v>
      </c>
      <c r="AM1123" s="224">
        <v>0.77638888888888902</v>
      </c>
      <c r="AO1123" s="72"/>
      <c r="AU1123" s="3">
        <v>0.77638888888888902</v>
      </c>
      <c r="AV1123" s="72"/>
    </row>
    <row r="1124" spans="37:48">
      <c r="AK1124" s="3">
        <v>0.77708333333333302</v>
      </c>
      <c r="AM1124" s="224">
        <v>0.77708333333333302</v>
      </c>
      <c r="AO1124" s="72"/>
      <c r="AU1124" s="3">
        <v>0.77708333333333302</v>
      </c>
      <c r="AV1124" s="72"/>
    </row>
    <row r="1125" spans="37:48">
      <c r="AK1125" s="3">
        <v>0.77777777777777801</v>
      </c>
      <c r="AM1125" s="224">
        <v>0.77777777777777801</v>
      </c>
      <c r="AO1125" s="72"/>
      <c r="AU1125" s="3">
        <v>0.77777777777777801</v>
      </c>
      <c r="AV1125" s="72"/>
    </row>
    <row r="1126" spans="37:48">
      <c r="AK1126" s="3">
        <v>0.77847222222222201</v>
      </c>
      <c r="AM1126" s="224">
        <v>0.77847222222222201</v>
      </c>
      <c r="AO1126" s="72"/>
      <c r="AU1126" s="3">
        <v>0.77847222222222201</v>
      </c>
      <c r="AV1126" s="72"/>
    </row>
    <row r="1127" spans="37:48">
      <c r="AK1127" s="3">
        <v>0.77916666666666701</v>
      </c>
      <c r="AM1127" s="224">
        <v>0.77916666666666701</v>
      </c>
      <c r="AO1127" s="72"/>
      <c r="AU1127" s="3">
        <v>0.77916666666666701</v>
      </c>
      <c r="AV1127" s="72"/>
    </row>
    <row r="1128" spans="37:48">
      <c r="AK1128" s="3">
        <v>0.77986111111111101</v>
      </c>
      <c r="AM1128" s="224">
        <v>0.77986111111111101</v>
      </c>
      <c r="AO1128" s="72"/>
      <c r="AU1128" s="3">
        <v>0.77986111111111101</v>
      </c>
      <c r="AV1128" s="72"/>
    </row>
    <row r="1129" spans="37:48">
      <c r="AK1129" s="3">
        <v>0.780555555555556</v>
      </c>
      <c r="AM1129" s="224">
        <v>0.780555555555556</v>
      </c>
      <c r="AO1129" s="72"/>
      <c r="AU1129" s="3">
        <v>0.780555555555556</v>
      </c>
      <c r="AV1129" s="72"/>
    </row>
    <row r="1130" spans="37:48">
      <c r="AK1130" s="3">
        <v>0.78125</v>
      </c>
      <c r="AM1130" s="224">
        <v>0.78125</v>
      </c>
      <c r="AO1130" s="72"/>
      <c r="AU1130" s="3">
        <v>0.78125</v>
      </c>
      <c r="AV1130" s="72"/>
    </row>
    <row r="1131" spans="37:48">
      <c r="AK1131" s="3">
        <v>0.781944444444444</v>
      </c>
      <c r="AM1131" s="224">
        <v>0.781944444444444</v>
      </c>
      <c r="AO1131" s="72"/>
      <c r="AU1131" s="3">
        <v>0.781944444444444</v>
      </c>
      <c r="AV1131" s="72"/>
    </row>
    <row r="1132" spans="37:48">
      <c r="AK1132" s="3">
        <v>0.78263888888888899</v>
      </c>
      <c r="AM1132" s="224">
        <v>0.78263888888888899</v>
      </c>
      <c r="AO1132" s="72"/>
      <c r="AU1132" s="3">
        <v>0.78263888888888899</v>
      </c>
      <c r="AV1132" s="72"/>
    </row>
    <row r="1133" spans="37:48">
      <c r="AK1133" s="3">
        <v>0.78333333333333299</v>
      </c>
      <c r="AM1133" s="224">
        <v>0.78333333333333299</v>
      </c>
      <c r="AO1133" s="72"/>
      <c r="AU1133" s="3">
        <v>0.78333333333333299</v>
      </c>
      <c r="AV1133" s="72"/>
    </row>
    <row r="1134" spans="37:48">
      <c r="AK1134" s="3">
        <v>0.78402777777777799</v>
      </c>
      <c r="AM1134" s="224">
        <v>0.78402777777777799</v>
      </c>
      <c r="AO1134" s="72"/>
      <c r="AU1134" s="3">
        <v>0.78402777777777799</v>
      </c>
      <c r="AV1134" s="72"/>
    </row>
    <row r="1135" spans="37:48">
      <c r="AK1135" s="3">
        <v>0.78472222222222199</v>
      </c>
      <c r="AM1135" s="224">
        <v>0.78472222222222199</v>
      </c>
      <c r="AO1135" s="72"/>
      <c r="AU1135" s="3">
        <v>0.78472222222222199</v>
      </c>
      <c r="AV1135" s="72"/>
    </row>
    <row r="1136" spans="37:48">
      <c r="AK1136" s="3">
        <v>0.78541666666666698</v>
      </c>
      <c r="AM1136" s="224">
        <v>0.78541666666666698</v>
      </c>
      <c r="AO1136" s="72"/>
      <c r="AU1136" s="3">
        <v>0.78541666666666698</v>
      </c>
      <c r="AV1136" s="72"/>
    </row>
    <row r="1137" spans="37:48">
      <c r="AK1137" s="3">
        <v>0.78611111111111098</v>
      </c>
      <c r="AM1137" s="224">
        <v>0.78611111111111098</v>
      </c>
      <c r="AO1137" s="72"/>
      <c r="AU1137" s="3">
        <v>0.78611111111111098</v>
      </c>
      <c r="AV1137" s="72"/>
    </row>
    <row r="1138" spans="37:48">
      <c r="AK1138" s="3">
        <v>0.78680555555555598</v>
      </c>
      <c r="AM1138" s="224">
        <v>0.78680555555555598</v>
      </c>
      <c r="AO1138" s="72"/>
      <c r="AU1138" s="3">
        <v>0.78680555555555598</v>
      </c>
      <c r="AV1138" s="72"/>
    </row>
    <row r="1139" spans="37:48">
      <c r="AK1139" s="3">
        <v>0.78749999999999998</v>
      </c>
      <c r="AM1139" s="224">
        <v>0.78749999999999998</v>
      </c>
      <c r="AO1139" s="72"/>
      <c r="AU1139" s="3">
        <v>0.78749999999999998</v>
      </c>
      <c r="AV1139" s="72"/>
    </row>
    <row r="1140" spans="37:48">
      <c r="AK1140" s="3">
        <v>0.78819444444444398</v>
      </c>
      <c r="AM1140" s="224">
        <v>0.78819444444444398</v>
      </c>
      <c r="AO1140" s="72"/>
      <c r="AU1140" s="3">
        <v>0.78819444444444398</v>
      </c>
      <c r="AV1140" s="72"/>
    </row>
    <row r="1141" spans="37:48">
      <c r="AK1141" s="3">
        <v>0.78888888888888897</v>
      </c>
      <c r="AM1141" s="224">
        <v>0.78888888888888897</v>
      </c>
      <c r="AO1141" s="72"/>
      <c r="AU1141" s="3">
        <v>0.78888888888888897</v>
      </c>
      <c r="AV1141" s="72"/>
    </row>
    <row r="1142" spans="37:48">
      <c r="AK1142" s="3">
        <v>0.78958333333333297</v>
      </c>
      <c r="AM1142" s="224">
        <v>0.78958333333333297</v>
      </c>
      <c r="AO1142" s="72"/>
      <c r="AU1142" s="3">
        <v>0.78958333333333297</v>
      </c>
      <c r="AV1142" s="72"/>
    </row>
    <row r="1143" spans="37:48">
      <c r="AK1143" s="3">
        <v>0.79027777777777797</v>
      </c>
      <c r="AM1143" s="224">
        <v>0.79027777777777797</v>
      </c>
      <c r="AO1143" s="72"/>
      <c r="AU1143" s="3">
        <v>0.79027777777777797</v>
      </c>
      <c r="AV1143" s="72"/>
    </row>
    <row r="1144" spans="37:48">
      <c r="AK1144" s="3">
        <v>0.79097222222222197</v>
      </c>
      <c r="AM1144" s="224">
        <v>0.79097222222222197</v>
      </c>
      <c r="AO1144" s="72"/>
      <c r="AU1144" s="3">
        <v>0.79097222222222197</v>
      </c>
      <c r="AV1144" s="72"/>
    </row>
    <row r="1145" spans="37:48">
      <c r="AK1145" s="3">
        <v>0.79166666666666696</v>
      </c>
      <c r="AM1145" s="224">
        <v>0.79166666666666696</v>
      </c>
      <c r="AO1145" s="72"/>
      <c r="AU1145" s="3">
        <v>0.79166666666666696</v>
      </c>
      <c r="AV1145" s="72"/>
    </row>
    <row r="1146" spans="37:48">
      <c r="AK1146" s="3">
        <v>0.79236111111111096</v>
      </c>
      <c r="AM1146" s="224">
        <v>0.79236111111111096</v>
      </c>
      <c r="AO1146" s="72"/>
      <c r="AU1146" s="3">
        <v>0.79236111111111096</v>
      </c>
      <c r="AV1146" s="72"/>
    </row>
    <row r="1147" spans="37:48">
      <c r="AK1147" s="3">
        <v>0.79305555555555596</v>
      </c>
      <c r="AM1147" s="224">
        <v>0.79305555555555596</v>
      </c>
      <c r="AO1147" s="72"/>
      <c r="AU1147" s="3">
        <v>0.79305555555555596</v>
      </c>
      <c r="AV1147" s="72"/>
    </row>
    <row r="1148" spans="37:48">
      <c r="AK1148" s="3">
        <v>0.79374999999999996</v>
      </c>
      <c r="AM1148" s="224">
        <v>0.79374999999999996</v>
      </c>
      <c r="AO1148" s="72"/>
      <c r="AU1148" s="3">
        <v>0.79374999999999996</v>
      </c>
      <c r="AV1148" s="72"/>
    </row>
    <row r="1149" spans="37:48">
      <c r="AK1149" s="3">
        <v>0.79444444444444495</v>
      </c>
      <c r="AM1149" s="224">
        <v>0.79444444444444495</v>
      </c>
      <c r="AO1149" s="72"/>
      <c r="AU1149" s="3">
        <v>0.79444444444444495</v>
      </c>
      <c r="AV1149" s="72"/>
    </row>
    <row r="1150" spans="37:48">
      <c r="AK1150" s="3">
        <v>0.79513888888888895</v>
      </c>
      <c r="AM1150" s="224">
        <v>0.79513888888888895</v>
      </c>
      <c r="AO1150" s="72"/>
      <c r="AU1150" s="3">
        <v>0.79513888888888895</v>
      </c>
      <c r="AV1150" s="72"/>
    </row>
    <row r="1151" spans="37:48">
      <c r="AK1151" s="3">
        <v>0.79583333333333295</v>
      </c>
      <c r="AM1151" s="224">
        <v>0.79583333333333295</v>
      </c>
      <c r="AO1151" s="72"/>
      <c r="AU1151" s="3">
        <v>0.79583333333333295</v>
      </c>
      <c r="AV1151" s="72"/>
    </row>
    <row r="1152" spans="37:48">
      <c r="AK1152" s="3">
        <v>0.79652777777777795</v>
      </c>
      <c r="AM1152" s="224">
        <v>0.79652777777777795</v>
      </c>
      <c r="AO1152" s="72"/>
      <c r="AU1152" s="3">
        <v>0.79652777777777795</v>
      </c>
      <c r="AV1152" s="72"/>
    </row>
    <row r="1153" spans="37:48">
      <c r="AK1153" s="3">
        <v>0.79722222222222205</v>
      </c>
      <c r="AM1153" s="224">
        <v>0.79722222222222205</v>
      </c>
      <c r="AO1153" s="72"/>
      <c r="AU1153" s="3">
        <v>0.79722222222222205</v>
      </c>
      <c r="AV1153" s="72"/>
    </row>
    <row r="1154" spans="37:48">
      <c r="AK1154" s="3">
        <v>0.79791666666666705</v>
      </c>
      <c r="AM1154" s="224">
        <v>0.79791666666666705</v>
      </c>
      <c r="AO1154" s="72"/>
      <c r="AU1154" s="3">
        <v>0.79791666666666705</v>
      </c>
      <c r="AV1154" s="72"/>
    </row>
    <row r="1155" spans="37:48">
      <c r="AK1155" s="3">
        <v>0.79861111111111105</v>
      </c>
      <c r="AM1155" s="224">
        <v>0.79861111111111105</v>
      </c>
      <c r="AO1155" s="72"/>
      <c r="AU1155" s="3">
        <v>0.79861111111111105</v>
      </c>
      <c r="AV1155" s="72"/>
    </row>
    <row r="1156" spans="37:48">
      <c r="AK1156" s="3">
        <v>0.79930555555555605</v>
      </c>
      <c r="AM1156" s="224">
        <v>0.79930555555555605</v>
      </c>
      <c r="AO1156" s="72"/>
      <c r="AU1156" s="3">
        <v>0.79930555555555605</v>
      </c>
      <c r="AV1156" s="72"/>
    </row>
    <row r="1157" spans="37:48">
      <c r="AK1157" s="3">
        <v>0.8</v>
      </c>
      <c r="AM1157" s="224">
        <v>0.8</v>
      </c>
      <c r="AO1157" s="72"/>
      <c r="AU1157" s="3">
        <v>0.8</v>
      </c>
      <c r="AV1157" s="72"/>
    </row>
    <row r="1158" spans="37:48">
      <c r="AK1158" s="3">
        <v>0.80069444444444404</v>
      </c>
      <c r="AM1158" s="224">
        <v>0.80069444444444404</v>
      </c>
      <c r="AO1158" s="72"/>
      <c r="AU1158" s="3">
        <v>0.80069444444444404</v>
      </c>
      <c r="AV1158" s="72"/>
    </row>
    <row r="1159" spans="37:48">
      <c r="AK1159" s="3">
        <v>0.80138888888888904</v>
      </c>
      <c r="AM1159" s="224">
        <v>0.80138888888888904</v>
      </c>
      <c r="AO1159" s="72"/>
      <c r="AU1159" s="3">
        <v>0.80138888888888904</v>
      </c>
      <c r="AV1159" s="72"/>
    </row>
    <row r="1160" spans="37:48">
      <c r="AK1160" s="3">
        <v>0.80208333333333304</v>
      </c>
      <c r="AM1160" s="224">
        <v>0.80208333333333304</v>
      </c>
      <c r="AO1160" s="72"/>
      <c r="AU1160" s="3">
        <v>0.80208333333333304</v>
      </c>
      <c r="AV1160" s="72"/>
    </row>
    <row r="1161" spans="37:48">
      <c r="AK1161" s="3">
        <v>0.80277777777777803</v>
      </c>
      <c r="AM1161" s="224">
        <v>0.80277777777777803</v>
      </c>
      <c r="AO1161" s="72"/>
      <c r="AU1161" s="3">
        <v>0.80277777777777803</v>
      </c>
      <c r="AV1161" s="72"/>
    </row>
    <row r="1162" spans="37:48">
      <c r="AK1162" s="3">
        <v>0.80347222222222203</v>
      </c>
      <c r="AM1162" s="224">
        <v>0.80347222222222203</v>
      </c>
      <c r="AO1162" s="72"/>
      <c r="AU1162" s="3">
        <v>0.80347222222222203</v>
      </c>
      <c r="AV1162" s="72"/>
    </row>
    <row r="1163" spans="37:48">
      <c r="AK1163" s="3">
        <v>0.80416666666666703</v>
      </c>
      <c r="AM1163" s="224">
        <v>0.80416666666666703</v>
      </c>
      <c r="AO1163" s="72"/>
      <c r="AU1163" s="3">
        <v>0.80416666666666703</v>
      </c>
      <c r="AV1163" s="72"/>
    </row>
    <row r="1164" spans="37:48">
      <c r="AK1164" s="3">
        <v>0.80486111111111103</v>
      </c>
      <c r="AM1164" s="224">
        <v>0.80486111111111103</v>
      </c>
      <c r="AO1164" s="72"/>
      <c r="AU1164" s="3">
        <v>0.80486111111111103</v>
      </c>
      <c r="AV1164" s="72"/>
    </row>
    <row r="1165" spans="37:48">
      <c r="AK1165" s="3">
        <v>0.80555555555555602</v>
      </c>
      <c r="AM1165" s="224">
        <v>0.80555555555555602</v>
      </c>
      <c r="AO1165" s="72"/>
      <c r="AU1165" s="3">
        <v>0.80555555555555602</v>
      </c>
      <c r="AV1165" s="72"/>
    </row>
    <row r="1166" spans="37:48">
      <c r="AK1166" s="3">
        <v>0.80625000000000002</v>
      </c>
      <c r="AM1166" s="224">
        <v>0.80625000000000002</v>
      </c>
      <c r="AO1166" s="72"/>
      <c r="AU1166" s="3">
        <v>0.80625000000000002</v>
      </c>
      <c r="AV1166" s="72"/>
    </row>
    <row r="1167" spans="37:48">
      <c r="AK1167" s="3">
        <v>0.80694444444444402</v>
      </c>
      <c r="AM1167" s="224">
        <v>0.80694444444444402</v>
      </c>
      <c r="AO1167" s="72"/>
      <c r="AU1167" s="3">
        <v>0.80694444444444402</v>
      </c>
      <c r="AV1167" s="72"/>
    </row>
    <row r="1168" spans="37:48">
      <c r="AK1168" s="3">
        <v>0.80763888888888902</v>
      </c>
      <c r="AM1168" s="224">
        <v>0.80763888888888902</v>
      </c>
      <c r="AO1168" s="72"/>
      <c r="AU1168" s="3">
        <v>0.80763888888888902</v>
      </c>
      <c r="AV1168" s="72"/>
    </row>
    <row r="1169" spans="37:48">
      <c r="AK1169" s="3">
        <v>0.80833333333333302</v>
      </c>
      <c r="AM1169" s="224">
        <v>0.80833333333333302</v>
      </c>
      <c r="AO1169" s="72"/>
      <c r="AU1169" s="3">
        <v>0.80833333333333302</v>
      </c>
      <c r="AV1169" s="72"/>
    </row>
    <row r="1170" spans="37:48">
      <c r="AK1170" s="3">
        <v>0.80902777777777801</v>
      </c>
      <c r="AM1170" s="224">
        <v>0.80902777777777801</v>
      </c>
      <c r="AO1170" s="72"/>
      <c r="AU1170" s="3">
        <v>0.80902777777777801</v>
      </c>
      <c r="AV1170" s="72"/>
    </row>
    <row r="1171" spans="37:48">
      <c r="AK1171" s="3">
        <v>0.80972222222222201</v>
      </c>
      <c r="AM1171" s="224">
        <v>0.80972222222222201</v>
      </c>
      <c r="AO1171" s="72"/>
      <c r="AU1171" s="3">
        <v>0.80972222222222201</v>
      </c>
      <c r="AV1171" s="72"/>
    </row>
    <row r="1172" spans="37:48">
      <c r="AK1172" s="3">
        <v>0.81041666666666701</v>
      </c>
      <c r="AM1172" s="224">
        <v>0.81041666666666701</v>
      </c>
      <c r="AO1172" s="72"/>
      <c r="AU1172" s="3">
        <v>0.81041666666666701</v>
      </c>
      <c r="AV1172" s="72"/>
    </row>
    <row r="1173" spans="37:48">
      <c r="AK1173" s="3">
        <v>0.81111111111111101</v>
      </c>
      <c r="AM1173" s="224">
        <v>0.81111111111111101</v>
      </c>
      <c r="AO1173" s="72"/>
      <c r="AU1173" s="3">
        <v>0.81111111111111101</v>
      </c>
      <c r="AV1173" s="72"/>
    </row>
    <row r="1174" spans="37:48">
      <c r="AK1174" s="3">
        <v>0.811805555555556</v>
      </c>
      <c r="AM1174" s="224">
        <v>0.811805555555556</v>
      </c>
      <c r="AO1174" s="72"/>
      <c r="AU1174" s="3">
        <v>0.811805555555556</v>
      </c>
      <c r="AV1174" s="72"/>
    </row>
    <row r="1175" spans="37:48">
      <c r="AK1175" s="3">
        <v>0.8125</v>
      </c>
      <c r="AM1175" s="224">
        <v>0.8125</v>
      </c>
      <c r="AO1175" s="72"/>
      <c r="AU1175" s="3">
        <v>0.8125</v>
      </c>
      <c r="AV1175" s="72"/>
    </row>
    <row r="1176" spans="37:48">
      <c r="AK1176" s="3">
        <v>0.813194444444444</v>
      </c>
      <c r="AM1176" s="224">
        <v>0.813194444444444</v>
      </c>
      <c r="AO1176" s="72"/>
      <c r="AU1176" s="3">
        <v>0.813194444444444</v>
      </c>
      <c r="AV1176" s="72"/>
    </row>
    <row r="1177" spans="37:48">
      <c r="AK1177" s="3">
        <v>0.81388888888888899</v>
      </c>
      <c r="AM1177" s="224">
        <v>0.81388888888888899</v>
      </c>
      <c r="AO1177" s="72"/>
      <c r="AU1177" s="3">
        <v>0.81388888888888899</v>
      </c>
      <c r="AV1177" s="72"/>
    </row>
    <row r="1178" spans="37:48">
      <c r="AK1178" s="3">
        <v>0.81458333333333299</v>
      </c>
      <c r="AM1178" s="224">
        <v>0.81458333333333299</v>
      </c>
      <c r="AO1178" s="72"/>
      <c r="AU1178" s="3">
        <v>0.81458333333333299</v>
      </c>
      <c r="AV1178" s="72"/>
    </row>
    <row r="1179" spans="37:48">
      <c r="AK1179" s="3">
        <v>0.81527777777777799</v>
      </c>
      <c r="AM1179" s="224">
        <v>0.81527777777777799</v>
      </c>
      <c r="AO1179" s="72"/>
      <c r="AU1179" s="3">
        <v>0.81527777777777799</v>
      </c>
      <c r="AV1179" s="72"/>
    </row>
    <row r="1180" spans="37:48">
      <c r="AK1180" s="3">
        <v>0.81597222222222199</v>
      </c>
      <c r="AM1180" s="224">
        <v>0.81597222222222199</v>
      </c>
      <c r="AO1180" s="72"/>
      <c r="AU1180" s="3">
        <v>0.81597222222222199</v>
      </c>
      <c r="AV1180" s="72"/>
    </row>
    <row r="1181" spans="37:48">
      <c r="AK1181" s="3">
        <v>0.81666666666666698</v>
      </c>
      <c r="AM1181" s="224">
        <v>0.81666666666666698</v>
      </c>
      <c r="AO1181" s="72"/>
      <c r="AU1181" s="3">
        <v>0.81666666666666698</v>
      </c>
      <c r="AV1181" s="72"/>
    </row>
    <row r="1182" spans="37:48">
      <c r="AK1182" s="3">
        <v>0.81736111111111098</v>
      </c>
      <c r="AM1182" s="224">
        <v>0.81736111111111098</v>
      </c>
      <c r="AO1182" s="72"/>
      <c r="AU1182" s="3">
        <v>0.81736111111111098</v>
      </c>
      <c r="AV1182" s="72"/>
    </row>
    <row r="1183" spans="37:48">
      <c r="AK1183" s="3">
        <v>0.81805555555555598</v>
      </c>
      <c r="AM1183" s="224">
        <v>0.81805555555555598</v>
      </c>
      <c r="AO1183" s="72"/>
      <c r="AU1183" s="3">
        <v>0.81805555555555598</v>
      </c>
      <c r="AV1183" s="72"/>
    </row>
    <row r="1184" spans="37:48">
      <c r="AK1184" s="3">
        <v>0.81874999999999998</v>
      </c>
      <c r="AM1184" s="224">
        <v>0.81874999999999998</v>
      </c>
      <c r="AO1184" s="72"/>
      <c r="AU1184" s="3">
        <v>0.81874999999999998</v>
      </c>
      <c r="AV1184" s="72"/>
    </row>
    <row r="1185" spans="37:48">
      <c r="AK1185" s="3">
        <v>0.81944444444444497</v>
      </c>
      <c r="AM1185" s="224">
        <v>0.81944444444444497</v>
      </c>
      <c r="AO1185" s="72"/>
      <c r="AU1185" s="3">
        <v>0.81944444444444497</v>
      </c>
      <c r="AV1185" s="72"/>
    </row>
    <row r="1186" spans="37:48">
      <c r="AK1186" s="3">
        <v>0.82013888888888897</v>
      </c>
      <c r="AM1186" s="224">
        <v>0.82013888888888897</v>
      </c>
      <c r="AO1186" s="72"/>
      <c r="AU1186" s="3">
        <v>0.82013888888888897</v>
      </c>
      <c r="AV1186" s="72"/>
    </row>
    <row r="1187" spans="37:48">
      <c r="AK1187" s="3">
        <v>0.82083333333333297</v>
      </c>
      <c r="AM1187" s="224">
        <v>0.82083333333333297</v>
      </c>
      <c r="AO1187" s="72"/>
      <c r="AU1187" s="3">
        <v>0.82083333333333297</v>
      </c>
      <c r="AV1187" s="72"/>
    </row>
    <row r="1188" spans="37:48">
      <c r="AK1188" s="3">
        <v>0.82152777777777797</v>
      </c>
      <c r="AM1188" s="224">
        <v>0.82152777777777797</v>
      </c>
      <c r="AO1188" s="72"/>
      <c r="AU1188" s="3">
        <v>0.82152777777777797</v>
      </c>
      <c r="AV1188" s="72"/>
    </row>
    <row r="1189" spans="37:48">
      <c r="AK1189" s="3">
        <v>0.82222222222222197</v>
      </c>
      <c r="AM1189" s="224">
        <v>0.82222222222222197</v>
      </c>
      <c r="AO1189" s="72"/>
      <c r="AU1189" s="3">
        <v>0.82222222222222197</v>
      </c>
      <c r="AV1189" s="72"/>
    </row>
    <row r="1190" spans="37:48">
      <c r="AK1190" s="3">
        <v>0.82291666666666696</v>
      </c>
      <c r="AM1190" s="224">
        <v>0.82291666666666696</v>
      </c>
      <c r="AO1190" s="72"/>
      <c r="AU1190" s="3">
        <v>0.82291666666666696</v>
      </c>
      <c r="AV1190" s="72"/>
    </row>
    <row r="1191" spans="37:48">
      <c r="AK1191" s="3">
        <v>0.82361111111111096</v>
      </c>
      <c r="AM1191" s="224">
        <v>0.82361111111111096</v>
      </c>
      <c r="AO1191" s="72"/>
      <c r="AU1191" s="3">
        <v>0.82361111111111096</v>
      </c>
      <c r="AV1191" s="72"/>
    </row>
    <row r="1192" spans="37:48">
      <c r="AK1192" s="3">
        <v>0.82430555555555596</v>
      </c>
      <c r="AM1192" s="224">
        <v>0.82430555555555596</v>
      </c>
      <c r="AO1192" s="72"/>
      <c r="AU1192" s="3">
        <v>0.82430555555555596</v>
      </c>
      <c r="AV1192" s="72"/>
    </row>
    <row r="1193" spans="37:48">
      <c r="AK1193" s="3">
        <v>0.82499999999999996</v>
      </c>
      <c r="AM1193" s="224">
        <v>0.82499999999999996</v>
      </c>
      <c r="AO1193" s="72"/>
      <c r="AU1193" s="3">
        <v>0.82499999999999996</v>
      </c>
      <c r="AV1193" s="72"/>
    </row>
    <row r="1194" spans="37:48">
      <c r="AK1194" s="3">
        <v>0.82569444444444495</v>
      </c>
      <c r="AM1194" s="224">
        <v>0.82569444444444495</v>
      </c>
      <c r="AO1194" s="72"/>
      <c r="AU1194" s="3">
        <v>0.82569444444444495</v>
      </c>
      <c r="AV1194" s="72"/>
    </row>
    <row r="1195" spans="37:48">
      <c r="AK1195" s="3">
        <v>0.82638888888888895</v>
      </c>
      <c r="AM1195" s="224">
        <v>0.82638888888888895</v>
      </c>
      <c r="AO1195" s="72"/>
      <c r="AU1195" s="3">
        <v>0.82638888888888895</v>
      </c>
      <c r="AV1195" s="72"/>
    </row>
    <row r="1196" spans="37:48">
      <c r="AK1196" s="3">
        <v>0.82708333333333295</v>
      </c>
      <c r="AM1196" s="224">
        <v>0.82708333333333295</v>
      </c>
      <c r="AO1196" s="72"/>
      <c r="AU1196" s="3">
        <v>0.82708333333333295</v>
      </c>
      <c r="AV1196" s="72"/>
    </row>
    <row r="1197" spans="37:48">
      <c r="AK1197" s="3">
        <v>0.82777777777777795</v>
      </c>
      <c r="AM1197" s="224">
        <v>0.82777777777777795</v>
      </c>
      <c r="AO1197" s="72"/>
      <c r="AU1197" s="3">
        <v>0.82777777777777795</v>
      </c>
      <c r="AV1197" s="72"/>
    </row>
    <row r="1198" spans="37:48">
      <c r="AK1198" s="3">
        <v>0.82847222222222205</v>
      </c>
      <c r="AM1198" s="224">
        <v>0.82847222222222205</v>
      </c>
      <c r="AO1198" s="72"/>
      <c r="AU1198" s="3">
        <v>0.82847222222222205</v>
      </c>
      <c r="AV1198" s="72"/>
    </row>
    <row r="1199" spans="37:48">
      <c r="AK1199" s="3">
        <v>0.82916666666666705</v>
      </c>
      <c r="AM1199" s="224">
        <v>0.82916666666666705</v>
      </c>
      <c r="AO1199" s="72"/>
      <c r="AU1199" s="3">
        <v>0.82916666666666705</v>
      </c>
      <c r="AV1199" s="72"/>
    </row>
    <row r="1200" spans="37:48">
      <c r="AK1200" s="3">
        <v>0.82986111111111105</v>
      </c>
      <c r="AM1200" s="224">
        <v>0.82986111111111105</v>
      </c>
      <c r="AO1200" s="72"/>
      <c r="AU1200" s="3">
        <v>0.82986111111111105</v>
      </c>
      <c r="AV1200" s="72"/>
    </row>
    <row r="1201" spans="37:48">
      <c r="AK1201" s="3">
        <v>0.83055555555555605</v>
      </c>
      <c r="AM1201" s="224">
        <v>0.83055555555555605</v>
      </c>
      <c r="AO1201" s="72"/>
      <c r="AU1201" s="3">
        <v>0.83055555555555605</v>
      </c>
      <c r="AV1201" s="72"/>
    </row>
    <row r="1202" spans="37:48">
      <c r="AK1202" s="3">
        <v>0.83125000000000004</v>
      </c>
      <c r="AM1202" s="224">
        <v>0.83125000000000004</v>
      </c>
      <c r="AO1202" s="72"/>
      <c r="AU1202" s="3">
        <v>0.83125000000000004</v>
      </c>
      <c r="AV1202" s="72"/>
    </row>
    <row r="1203" spans="37:48">
      <c r="AK1203" s="3">
        <v>0.83194444444444404</v>
      </c>
      <c r="AM1203" s="224">
        <v>0.83194444444444404</v>
      </c>
      <c r="AO1203" s="72"/>
      <c r="AU1203" s="3">
        <v>0.83194444444444404</v>
      </c>
      <c r="AV1203" s="72"/>
    </row>
    <row r="1204" spans="37:48">
      <c r="AK1204" s="3">
        <v>0.83263888888888904</v>
      </c>
      <c r="AM1204" s="224">
        <v>0.83263888888888904</v>
      </c>
      <c r="AO1204" s="72"/>
      <c r="AU1204" s="3">
        <v>0.83263888888888904</v>
      </c>
      <c r="AV1204" s="72"/>
    </row>
    <row r="1205" spans="37:48">
      <c r="AK1205" s="3">
        <v>0.83333333333333304</v>
      </c>
      <c r="AM1205" s="224">
        <v>0.83333333333333304</v>
      </c>
      <c r="AO1205" s="72"/>
      <c r="AU1205" s="3">
        <v>0.83333333333333304</v>
      </c>
      <c r="AV1205" s="72"/>
    </row>
    <row r="1206" spans="37:48">
      <c r="AK1206" s="3">
        <v>0.83402777777777803</v>
      </c>
      <c r="AM1206" s="224">
        <v>0.83402777777777803</v>
      </c>
      <c r="AO1206" s="72"/>
      <c r="AU1206" s="3">
        <v>0.83402777777777803</v>
      </c>
      <c r="AV1206" s="72"/>
    </row>
    <row r="1207" spans="37:48">
      <c r="AK1207" s="3">
        <v>0.83472222222222203</v>
      </c>
      <c r="AM1207" s="224">
        <v>0.83472222222222203</v>
      </c>
      <c r="AO1207" s="72"/>
      <c r="AU1207" s="3">
        <v>0.83472222222222203</v>
      </c>
      <c r="AV1207" s="72"/>
    </row>
    <row r="1208" spans="37:48">
      <c r="AK1208" s="3">
        <v>0.83541666666666703</v>
      </c>
      <c r="AM1208" s="224">
        <v>0.83541666666666703</v>
      </c>
      <c r="AO1208" s="72"/>
      <c r="AU1208" s="3">
        <v>0.83541666666666703</v>
      </c>
      <c r="AV1208" s="72"/>
    </row>
    <row r="1209" spans="37:48">
      <c r="AK1209" s="3">
        <v>0.83611111111111103</v>
      </c>
      <c r="AM1209" s="224">
        <v>0.83611111111111103</v>
      </c>
      <c r="AO1209" s="72"/>
      <c r="AU1209" s="3">
        <v>0.83611111111111103</v>
      </c>
      <c r="AV1209" s="72"/>
    </row>
    <row r="1210" spans="37:48">
      <c r="AK1210" s="3">
        <v>0.83680555555555602</v>
      </c>
      <c r="AM1210" s="224">
        <v>0.83680555555555602</v>
      </c>
      <c r="AO1210" s="72"/>
      <c r="AU1210" s="3">
        <v>0.83680555555555602</v>
      </c>
      <c r="AV1210" s="72"/>
    </row>
    <row r="1211" spans="37:48">
      <c r="AK1211" s="3">
        <v>0.83750000000000002</v>
      </c>
      <c r="AM1211" s="224">
        <v>0.83750000000000002</v>
      </c>
      <c r="AO1211" s="72"/>
      <c r="AU1211" s="3">
        <v>0.83750000000000002</v>
      </c>
      <c r="AV1211" s="72"/>
    </row>
    <row r="1212" spans="37:48">
      <c r="AK1212" s="3">
        <v>0.83819444444444402</v>
      </c>
      <c r="AM1212" s="224">
        <v>0.83819444444444402</v>
      </c>
      <c r="AO1212" s="72"/>
      <c r="AU1212" s="3">
        <v>0.83819444444444402</v>
      </c>
      <c r="AV1212" s="72"/>
    </row>
    <row r="1213" spans="37:48">
      <c r="AK1213" s="3">
        <v>0.83888888888888902</v>
      </c>
      <c r="AM1213" s="224">
        <v>0.83888888888888902</v>
      </c>
      <c r="AO1213" s="72"/>
      <c r="AU1213" s="3">
        <v>0.83888888888888902</v>
      </c>
      <c r="AV1213" s="72"/>
    </row>
    <row r="1214" spans="37:48">
      <c r="AK1214" s="3">
        <v>0.83958333333333302</v>
      </c>
      <c r="AM1214" s="224">
        <v>0.83958333333333302</v>
      </c>
      <c r="AO1214" s="72"/>
      <c r="AU1214" s="3">
        <v>0.83958333333333302</v>
      </c>
      <c r="AV1214" s="72"/>
    </row>
    <row r="1215" spans="37:48">
      <c r="AK1215" s="3">
        <v>0.84027777777777801</v>
      </c>
      <c r="AM1215" s="224">
        <v>0.84027777777777801</v>
      </c>
      <c r="AO1215" s="72"/>
      <c r="AU1215" s="3">
        <v>0.84027777777777801</v>
      </c>
      <c r="AV1215" s="72"/>
    </row>
    <row r="1216" spans="37:48">
      <c r="AK1216" s="3">
        <v>0.84097222222222201</v>
      </c>
      <c r="AM1216" s="224">
        <v>0.84097222222222201</v>
      </c>
      <c r="AO1216" s="72"/>
      <c r="AU1216" s="3">
        <v>0.84097222222222201</v>
      </c>
      <c r="AV1216" s="72"/>
    </row>
    <row r="1217" spans="37:48">
      <c r="AK1217" s="3">
        <v>0.84166666666666701</v>
      </c>
      <c r="AM1217" s="224">
        <v>0.84166666666666701</v>
      </c>
      <c r="AO1217" s="72"/>
      <c r="AU1217" s="3">
        <v>0.84166666666666701</v>
      </c>
      <c r="AV1217" s="72"/>
    </row>
    <row r="1218" spans="37:48">
      <c r="AK1218" s="3">
        <v>0.84236111111111101</v>
      </c>
      <c r="AM1218" s="224">
        <v>0.84236111111111101</v>
      </c>
      <c r="AO1218" s="72"/>
      <c r="AU1218" s="3">
        <v>0.84236111111111101</v>
      </c>
      <c r="AV1218" s="72"/>
    </row>
    <row r="1219" spans="37:48">
      <c r="AK1219" s="3">
        <v>0.843055555555556</v>
      </c>
      <c r="AM1219" s="224">
        <v>0.843055555555556</v>
      </c>
      <c r="AO1219" s="72"/>
      <c r="AU1219" s="3">
        <v>0.843055555555556</v>
      </c>
      <c r="AV1219" s="72"/>
    </row>
    <row r="1220" spans="37:48">
      <c r="AK1220" s="3">
        <v>0.84375</v>
      </c>
      <c r="AM1220" s="224">
        <v>0.84375</v>
      </c>
      <c r="AO1220" s="72"/>
      <c r="AU1220" s="3">
        <v>0.84375</v>
      </c>
      <c r="AV1220" s="72"/>
    </row>
    <row r="1221" spans="37:48">
      <c r="AK1221" s="3">
        <v>0.844444444444444</v>
      </c>
      <c r="AM1221" s="224">
        <v>0.844444444444444</v>
      </c>
      <c r="AO1221" s="72"/>
      <c r="AU1221" s="3">
        <v>0.844444444444444</v>
      </c>
      <c r="AV1221" s="72"/>
    </row>
    <row r="1222" spans="37:48">
      <c r="AK1222" s="3">
        <v>0.84513888888888899</v>
      </c>
      <c r="AM1222" s="224">
        <v>0.84513888888888899</v>
      </c>
      <c r="AO1222" s="72"/>
      <c r="AU1222" s="3">
        <v>0.84513888888888899</v>
      </c>
      <c r="AV1222" s="72"/>
    </row>
    <row r="1223" spans="37:48">
      <c r="AK1223" s="3">
        <v>0.84583333333333299</v>
      </c>
      <c r="AM1223" s="224">
        <v>0.84583333333333299</v>
      </c>
      <c r="AO1223" s="72"/>
      <c r="AU1223" s="3">
        <v>0.84583333333333299</v>
      </c>
      <c r="AV1223" s="72"/>
    </row>
    <row r="1224" spans="37:48">
      <c r="AK1224" s="3">
        <v>0.84652777777777799</v>
      </c>
      <c r="AM1224" s="224">
        <v>0.84652777777777799</v>
      </c>
      <c r="AO1224" s="72"/>
      <c r="AU1224" s="3">
        <v>0.84652777777777799</v>
      </c>
      <c r="AV1224" s="72"/>
    </row>
    <row r="1225" spans="37:48">
      <c r="AK1225" s="3">
        <v>0.84722222222222199</v>
      </c>
      <c r="AM1225" s="224">
        <v>0.84722222222222199</v>
      </c>
      <c r="AO1225" s="72"/>
      <c r="AU1225" s="3">
        <v>0.84722222222222199</v>
      </c>
      <c r="AV1225" s="72"/>
    </row>
    <row r="1226" spans="37:48">
      <c r="AK1226" s="3">
        <v>0.84791666666666698</v>
      </c>
      <c r="AM1226" s="224">
        <v>0.84791666666666698</v>
      </c>
      <c r="AO1226" s="72"/>
      <c r="AU1226" s="3">
        <v>0.84791666666666698</v>
      </c>
      <c r="AV1226" s="72"/>
    </row>
    <row r="1227" spans="37:48">
      <c r="AK1227" s="3">
        <v>0.84861111111111098</v>
      </c>
      <c r="AM1227" s="224">
        <v>0.84861111111111098</v>
      </c>
      <c r="AO1227" s="72"/>
      <c r="AU1227" s="3">
        <v>0.84861111111111098</v>
      </c>
      <c r="AV1227" s="72"/>
    </row>
    <row r="1228" spans="37:48">
      <c r="AK1228" s="3">
        <v>0.84930555555555598</v>
      </c>
      <c r="AM1228" s="224">
        <v>0.84930555555555598</v>
      </c>
      <c r="AO1228" s="72"/>
      <c r="AU1228" s="3">
        <v>0.84930555555555598</v>
      </c>
      <c r="AV1228" s="72"/>
    </row>
    <row r="1229" spans="37:48">
      <c r="AK1229" s="3">
        <v>0.85</v>
      </c>
      <c r="AM1229" s="224">
        <v>0.85</v>
      </c>
      <c r="AO1229" s="72"/>
      <c r="AU1229" s="3">
        <v>0.85</v>
      </c>
      <c r="AV1229" s="72"/>
    </row>
    <row r="1230" spans="37:48">
      <c r="AK1230" s="3">
        <v>0.85069444444444497</v>
      </c>
      <c r="AM1230" s="224">
        <v>0.85069444444444497</v>
      </c>
      <c r="AO1230" s="72"/>
      <c r="AU1230" s="3">
        <v>0.85069444444444497</v>
      </c>
      <c r="AV1230" s="72"/>
    </row>
    <row r="1231" spans="37:48">
      <c r="AK1231" s="3">
        <v>0.85138888888888897</v>
      </c>
      <c r="AM1231" s="224">
        <v>0.85138888888888897</v>
      </c>
      <c r="AO1231" s="72"/>
      <c r="AU1231" s="3">
        <v>0.85138888888888897</v>
      </c>
      <c r="AV1231" s="72"/>
    </row>
    <row r="1232" spans="37:48">
      <c r="AK1232" s="3">
        <v>0.85208333333333297</v>
      </c>
      <c r="AM1232" s="224">
        <v>0.85208333333333297</v>
      </c>
      <c r="AO1232" s="72"/>
      <c r="AU1232" s="3">
        <v>0.85208333333333297</v>
      </c>
      <c r="AV1232" s="72"/>
    </row>
    <row r="1233" spans="37:48">
      <c r="AK1233" s="3">
        <v>0.85277777777777797</v>
      </c>
      <c r="AM1233" s="224">
        <v>0.85277777777777797</v>
      </c>
      <c r="AO1233" s="72"/>
      <c r="AU1233" s="3">
        <v>0.85277777777777797</v>
      </c>
      <c r="AV1233" s="72"/>
    </row>
    <row r="1234" spans="37:48">
      <c r="AK1234" s="3">
        <v>0.85347222222222197</v>
      </c>
      <c r="AM1234" s="224">
        <v>0.85347222222222197</v>
      </c>
      <c r="AO1234" s="72"/>
      <c r="AU1234" s="3">
        <v>0.85347222222222197</v>
      </c>
      <c r="AV1234" s="72"/>
    </row>
    <row r="1235" spans="37:48">
      <c r="AK1235" s="3">
        <v>0.85416666666666696</v>
      </c>
      <c r="AM1235" s="224">
        <v>0.85416666666666696</v>
      </c>
      <c r="AO1235" s="72"/>
      <c r="AU1235" s="3">
        <v>0.85416666666666696</v>
      </c>
      <c r="AV1235" s="72"/>
    </row>
    <row r="1236" spans="37:48">
      <c r="AK1236" s="3">
        <v>0.85486111111111096</v>
      </c>
      <c r="AM1236" s="224">
        <v>0.85486111111111096</v>
      </c>
      <c r="AO1236" s="72"/>
      <c r="AU1236" s="3">
        <v>0.85486111111111096</v>
      </c>
      <c r="AV1236" s="72"/>
    </row>
    <row r="1237" spans="37:48">
      <c r="AK1237" s="3">
        <v>0.85555555555555596</v>
      </c>
      <c r="AM1237" s="224">
        <v>0.85555555555555596</v>
      </c>
      <c r="AO1237" s="72"/>
      <c r="AU1237" s="3">
        <v>0.85555555555555596</v>
      </c>
      <c r="AV1237" s="72"/>
    </row>
    <row r="1238" spans="37:48">
      <c r="AK1238" s="3">
        <v>0.85624999999999996</v>
      </c>
      <c r="AM1238" s="224">
        <v>0.85624999999999996</v>
      </c>
      <c r="AO1238" s="72"/>
      <c r="AU1238" s="3">
        <v>0.85624999999999996</v>
      </c>
      <c r="AV1238" s="72"/>
    </row>
    <row r="1239" spans="37:48">
      <c r="AK1239" s="3">
        <v>0.85694444444444495</v>
      </c>
      <c r="AM1239" s="224">
        <v>0.85694444444444495</v>
      </c>
      <c r="AO1239" s="72"/>
      <c r="AU1239" s="3">
        <v>0.85694444444444495</v>
      </c>
      <c r="AV1239" s="72"/>
    </row>
    <row r="1240" spans="37:48">
      <c r="AK1240" s="3">
        <v>0.85763888888888895</v>
      </c>
      <c r="AM1240" s="224">
        <v>0.85763888888888895</v>
      </c>
      <c r="AO1240" s="72"/>
      <c r="AU1240" s="3">
        <v>0.85763888888888895</v>
      </c>
      <c r="AV1240" s="72"/>
    </row>
    <row r="1241" spans="37:48">
      <c r="AK1241" s="3">
        <v>0.85833333333333295</v>
      </c>
      <c r="AM1241" s="224">
        <v>0.85833333333333295</v>
      </c>
      <c r="AO1241" s="72"/>
      <c r="AU1241" s="3">
        <v>0.85833333333333295</v>
      </c>
      <c r="AV1241" s="72"/>
    </row>
    <row r="1242" spans="37:48">
      <c r="AK1242" s="3">
        <v>0.85902777777777795</v>
      </c>
      <c r="AM1242" s="224">
        <v>0.85902777777777795</v>
      </c>
      <c r="AO1242" s="72"/>
      <c r="AU1242" s="3">
        <v>0.85902777777777795</v>
      </c>
      <c r="AV1242" s="72"/>
    </row>
    <row r="1243" spans="37:48">
      <c r="AK1243" s="3">
        <v>0.85972222222222205</v>
      </c>
      <c r="AM1243" s="224">
        <v>0.85972222222222205</v>
      </c>
      <c r="AO1243" s="72"/>
      <c r="AU1243" s="3">
        <v>0.85972222222222205</v>
      </c>
      <c r="AV1243" s="72"/>
    </row>
    <row r="1244" spans="37:48">
      <c r="AK1244" s="3">
        <v>0.86041666666666705</v>
      </c>
      <c r="AM1244" s="224">
        <v>0.86041666666666705</v>
      </c>
      <c r="AO1244" s="72"/>
      <c r="AU1244" s="3">
        <v>0.86041666666666705</v>
      </c>
      <c r="AV1244" s="72"/>
    </row>
    <row r="1245" spans="37:48">
      <c r="AK1245" s="3">
        <v>0.86111111111111105</v>
      </c>
      <c r="AM1245" s="224">
        <v>0.86111111111111105</v>
      </c>
      <c r="AO1245" s="72"/>
      <c r="AU1245" s="3">
        <v>0.86111111111111105</v>
      </c>
      <c r="AV1245" s="72"/>
    </row>
    <row r="1246" spans="37:48">
      <c r="AK1246" s="3">
        <v>0.86180555555555605</v>
      </c>
      <c r="AM1246" s="224">
        <v>0.86180555555555605</v>
      </c>
      <c r="AO1246" s="72"/>
      <c r="AU1246" s="3">
        <v>0.86180555555555605</v>
      </c>
      <c r="AV1246" s="72"/>
    </row>
    <row r="1247" spans="37:48">
      <c r="AK1247" s="3">
        <v>0.86250000000000004</v>
      </c>
      <c r="AM1247" s="224">
        <v>0.86250000000000004</v>
      </c>
      <c r="AO1247" s="72"/>
      <c r="AU1247" s="3">
        <v>0.86250000000000004</v>
      </c>
      <c r="AV1247" s="72"/>
    </row>
    <row r="1248" spans="37:48">
      <c r="AK1248" s="3">
        <v>0.86319444444444404</v>
      </c>
      <c r="AM1248" s="224">
        <v>0.86319444444444404</v>
      </c>
      <c r="AO1248" s="72"/>
      <c r="AU1248" s="3">
        <v>0.86319444444444404</v>
      </c>
      <c r="AV1248" s="72"/>
    </row>
    <row r="1249" spans="37:48">
      <c r="AK1249" s="3">
        <v>0.86388888888888904</v>
      </c>
      <c r="AM1249" s="224">
        <v>0.86388888888888904</v>
      </c>
      <c r="AO1249" s="72"/>
      <c r="AU1249" s="3">
        <v>0.86388888888888904</v>
      </c>
      <c r="AV1249" s="72"/>
    </row>
    <row r="1250" spans="37:48">
      <c r="AK1250" s="3">
        <v>0.86458333333333304</v>
      </c>
      <c r="AM1250" s="224">
        <v>0.86458333333333304</v>
      </c>
      <c r="AO1250" s="72"/>
      <c r="AU1250" s="3">
        <v>0.86458333333333304</v>
      </c>
      <c r="AV1250" s="72"/>
    </row>
    <row r="1251" spans="37:48">
      <c r="AK1251" s="3">
        <v>0.86527777777777803</v>
      </c>
      <c r="AM1251" s="224">
        <v>0.86527777777777803</v>
      </c>
      <c r="AO1251" s="72"/>
      <c r="AU1251" s="3">
        <v>0.86527777777777803</v>
      </c>
      <c r="AV1251" s="72"/>
    </row>
    <row r="1252" spans="37:48">
      <c r="AK1252" s="3">
        <v>0.86597222222222203</v>
      </c>
      <c r="AM1252" s="224">
        <v>0.86597222222222203</v>
      </c>
      <c r="AO1252" s="72"/>
      <c r="AU1252" s="3">
        <v>0.86597222222222203</v>
      </c>
      <c r="AV1252" s="72"/>
    </row>
    <row r="1253" spans="37:48">
      <c r="AK1253" s="3">
        <v>0.86666666666666703</v>
      </c>
      <c r="AM1253" s="224">
        <v>0.86666666666666703</v>
      </c>
      <c r="AO1253" s="72"/>
      <c r="AU1253" s="3">
        <v>0.86666666666666703</v>
      </c>
      <c r="AV1253" s="72"/>
    </row>
    <row r="1254" spans="37:48">
      <c r="AK1254" s="3">
        <v>0.86736111111111103</v>
      </c>
      <c r="AM1254" s="224">
        <v>0.86736111111111103</v>
      </c>
      <c r="AO1254" s="72"/>
      <c r="AU1254" s="3">
        <v>0.86736111111111103</v>
      </c>
      <c r="AV1254" s="72"/>
    </row>
    <row r="1255" spans="37:48">
      <c r="AK1255" s="3">
        <v>0.86805555555555602</v>
      </c>
      <c r="AM1255" s="224">
        <v>0.86805555555555602</v>
      </c>
      <c r="AO1255" s="72"/>
      <c r="AU1255" s="3">
        <v>0.86805555555555602</v>
      </c>
      <c r="AV1255" s="72"/>
    </row>
    <row r="1256" spans="37:48">
      <c r="AK1256" s="3">
        <v>0.86875000000000002</v>
      </c>
      <c r="AM1256" s="224">
        <v>0.86875000000000002</v>
      </c>
      <c r="AO1256" s="72"/>
      <c r="AU1256" s="3">
        <v>0.86875000000000002</v>
      </c>
      <c r="AV1256" s="72"/>
    </row>
    <row r="1257" spans="37:48">
      <c r="AK1257" s="3">
        <v>0.86944444444444402</v>
      </c>
      <c r="AM1257" s="224">
        <v>0.86944444444444402</v>
      </c>
      <c r="AO1257" s="72"/>
      <c r="AU1257" s="3">
        <v>0.86944444444444402</v>
      </c>
      <c r="AV1257" s="72"/>
    </row>
    <row r="1258" spans="37:48">
      <c r="AK1258" s="3">
        <v>0.87013888888888902</v>
      </c>
      <c r="AM1258" s="224">
        <v>0.87013888888888902</v>
      </c>
      <c r="AO1258" s="72"/>
      <c r="AU1258" s="3">
        <v>0.87013888888888902</v>
      </c>
      <c r="AV1258" s="72"/>
    </row>
    <row r="1259" spans="37:48">
      <c r="AK1259" s="3">
        <v>0.87083333333333302</v>
      </c>
      <c r="AM1259" s="224">
        <v>0.87083333333333302</v>
      </c>
      <c r="AO1259" s="72"/>
      <c r="AU1259" s="3">
        <v>0.87083333333333302</v>
      </c>
      <c r="AV1259" s="72"/>
    </row>
    <row r="1260" spans="37:48">
      <c r="AK1260" s="3">
        <v>0.87152777777777801</v>
      </c>
      <c r="AM1260" s="224">
        <v>0.87152777777777801</v>
      </c>
      <c r="AO1260" s="72"/>
      <c r="AU1260" s="3">
        <v>0.87152777777777801</v>
      </c>
      <c r="AV1260" s="72"/>
    </row>
    <row r="1261" spans="37:48">
      <c r="AK1261" s="3">
        <v>0.87222222222222201</v>
      </c>
      <c r="AM1261" s="224">
        <v>0.87222222222222201</v>
      </c>
      <c r="AO1261" s="72"/>
      <c r="AU1261" s="3">
        <v>0.87222222222222201</v>
      </c>
      <c r="AV1261" s="72"/>
    </row>
    <row r="1262" spans="37:48">
      <c r="AK1262" s="3">
        <v>0.87291666666666701</v>
      </c>
      <c r="AM1262" s="224">
        <v>0.87291666666666701</v>
      </c>
      <c r="AO1262" s="72"/>
      <c r="AU1262" s="3">
        <v>0.87291666666666701</v>
      </c>
      <c r="AV1262" s="72"/>
    </row>
    <row r="1263" spans="37:48">
      <c r="AK1263" s="3">
        <v>0.87361111111111101</v>
      </c>
      <c r="AM1263" s="224">
        <v>0.87361111111111101</v>
      </c>
      <c r="AO1263" s="72"/>
      <c r="AU1263" s="3">
        <v>0.87361111111111101</v>
      </c>
      <c r="AV1263" s="72"/>
    </row>
    <row r="1264" spans="37:48">
      <c r="AK1264" s="3">
        <v>0.874305555555556</v>
      </c>
      <c r="AM1264" s="224">
        <v>0.874305555555556</v>
      </c>
      <c r="AO1264" s="72"/>
      <c r="AU1264" s="3">
        <v>0.874305555555556</v>
      </c>
      <c r="AV1264" s="72"/>
    </row>
    <row r="1265" spans="37:48">
      <c r="AK1265" s="3">
        <v>0.875</v>
      </c>
      <c r="AM1265" s="224">
        <v>0.875</v>
      </c>
      <c r="AO1265" s="72"/>
      <c r="AU1265" s="3">
        <v>0.875</v>
      </c>
      <c r="AV1265" s="72"/>
    </row>
    <row r="1266" spans="37:48">
      <c r="AK1266" s="3">
        <v>0.875694444444444</v>
      </c>
      <c r="AM1266" s="224">
        <v>0.875694444444444</v>
      </c>
      <c r="AO1266" s="72"/>
      <c r="AU1266" s="3">
        <v>0.875694444444444</v>
      </c>
      <c r="AV1266" s="72"/>
    </row>
    <row r="1267" spans="37:48">
      <c r="AK1267" s="3">
        <v>0.87638888888888899</v>
      </c>
      <c r="AM1267" s="224">
        <v>0.87638888888888899</v>
      </c>
      <c r="AO1267" s="72"/>
      <c r="AU1267" s="3">
        <v>0.87638888888888899</v>
      </c>
      <c r="AV1267" s="72"/>
    </row>
    <row r="1268" spans="37:48">
      <c r="AK1268" s="3">
        <v>0.87708333333333299</v>
      </c>
      <c r="AM1268" s="224">
        <v>0.87708333333333299</v>
      </c>
      <c r="AO1268" s="72"/>
      <c r="AU1268" s="3">
        <v>0.87708333333333299</v>
      </c>
      <c r="AV1268" s="72"/>
    </row>
    <row r="1269" spans="37:48">
      <c r="AK1269" s="3">
        <v>0.87777777777777799</v>
      </c>
      <c r="AM1269" s="224">
        <v>0.87777777777777799</v>
      </c>
      <c r="AO1269" s="72"/>
      <c r="AU1269" s="3">
        <v>0.87777777777777799</v>
      </c>
      <c r="AV1269" s="72"/>
    </row>
    <row r="1270" spans="37:48">
      <c r="AK1270" s="3">
        <v>0.87847222222222199</v>
      </c>
      <c r="AM1270" s="224">
        <v>0.87847222222222199</v>
      </c>
      <c r="AO1270" s="72"/>
      <c r="AU1270" s="3">
        <v>0.87847222222222199</v>
      </c>
      <c r="AV1270" s="72"/>
    </row>
    <row r="1271" spans="37:48">
      <c r="AK1271" s="3">
        <v>0.87916666666666698</v>
      </c>
      <c r="AM1271" s="224">
        <v>0.87916666666666698</v>
      </c>
      <c r="AO1271" s="72"/>
      <c r="AU1271" s="3">
        <v>0.87916666666666698</v>
      </c>
      <c r="AV1271" s="72"/>
    </row>
    <row r="1272" spans="37:48">
      <c r="AK1272" s="3">
        <v>0.87986111111111098</v>
      </c>
      <c r="AM1272" s="224">
        <v>0.87986111111111098</v>
      </c>
      <c r="AO1272" s="72"/>
      <c r="AU1272" s="3">
        <v>0.87986111111111098</v>
      </c>
      <c r="AV1272" s="72"/>
    </row>
    <row r="1273" spans="37:48">
      <c r="AK1273" s="3">
        <v>0.88055555555555598</v>
      </c>
      <c r="AM1273" s="224">
        <v>0.88055555555555598</v>
      </c>
      <c r="AO1273" s="72"/>
      <c r="AU1273" s="3">
        <v>0.88055555555555598</v>
      </c>
      <c r="AV1273" s="72"/>
    </row>
    <row r="1274" spans="37:48">
      <c r="AK1274" s="3">
        <v>0.88124999999999998</v>
      </c>
      <c r="AM1274" s="224">
        <v>0.88124999999999998</v>
      </c>
      <c r="AO1274" s="72"/>
      <c r="AU1274" s="3">
        <v>0.88124999999999998</v>
      </c>
      <c r="AV1274" s="72"/>
    </row>
    <row r="1275" spans="37:48">
      <c r="AK1275" s="3">
        <v>0.88194444444444497</v>
      </c>
      <c r="AM1275" s="224">
        <v>0.88194444444444497</v>
      </c>
      <c r="AO1275" s="72"/>
      <c r="AU1275" s="3">
        <v>0.88194444444444497</v>
      </c>
      <c r="AV1275" s="72"/>
    </row>
    <row r="1276" spans="37:48">
      <c r="AK1276" s="3">
        <v>0.88263888888888897</v>
      </c>
      <c r="AM1276" s="224">
        <v>0.88263888888888897</v>
      </c>
      <c r="AO1276" s="72"/>
      <c r="AU1276" s="3">
        <v>0.88263888888888897</v>
      </c>
      <c r="AV1276" s="72"/>
    </row>
    <row r="1277" spans="37:48">
      <c r="AK1277" s="3">
        <v>0.88333333333333297</v>
      </c>
      <c r="AM1277" s="224">
        <v>0.88333333333333297</v>
      </c>
      <c r="AO1277" s="72"/>
      <c r="AU1277" s="3">
        <v>0.88333333333333297</v>
      </c>
      <c r="AV1277" s="72"/>
    </row>
    <row r="1278" spans="37:48">
      <c r="AK1278" s="3">
        <v>0.88402777777777797</v>
      </c>
      <c r="AM1278" s="224">
        <v>0.88402777777777797</v>
      </c>
      <c r="AO1278" s="72"/>
      <c r="AU1278" s="3">
        <v>0.88402777777777797</v>
      </c>
      <c r="AV1278" s="72"/>
    </row>
    <row r="1279" spans="37:48">
      <c r="AK1279" s="3">
        <v>0.88472222222222197</v>
      </c>
      <c r="AM1279" s="224">
        <v>0.88472222222222197</v>
      </c>
      <c r="AO1279" s="72"/>
      <c r="AU1279" s="3">
        <v>0.88472222222222197</v>
      </c>
      <c r="AV1279" s="72"/>
    </row>
    <row r="1280" spans="37:48">
      <c r="AK1280" s="3">
        <v>0.88541666666666696</v>
      </c>
      <c r="AM1280" s="224">
        <v>0.88541666666666696</v>
      </c>
      <c r="AO1280" s="72"/>
      <c r="AU1280" s="3">
        <v>0.88541666666666696</v>
      </c>
      <c r="AV1280" s="72"/>
    </row>
    <row r="1281" spans="37:48">
      <c r="AK1281" s="3">
        <v>0.88611111111111096</v>
      </c>
      <c r="AM1281" s="224">
        <v>0.88611111111111096</v>
      </c>
      <c r="AO1281" s="72"/>
      <c r="AU1281" s="3">
        <v>0.88611111111111096</v>
      </c>
      <c r="AV1281" s="72"/>
    </row>
    <row r="1282" spans="37:48">
      <c r="AK1282" s="3">
        <v>0.88680555555555596</v>
      </c>
      <c r="AM1282" s="224">
        <v>0.88680555555555596</v>
      </c>
      <c r="AO1282" s="72"/>
      <c r="AU1282" s="3">
        <v>0.88680555555555596</v>
      </c>
      <c r="AV1282" s="72"/>
    </row>
    <row r="1283" spans="37:48">
      <c r="AK1283" s="3">
        <v>0.88749999999999996</v>
      </c>
      <c r="AM1283" s="224">
        <v>0.88749999999999996</v>
      </c>
      <c r="AO1283" s="72"/>
      <c r="AU1283" s="3">
        <v>0.88749999999999996</v>
      </c>
      <c r="AV1283" s="72"/>
    </row>
    <row r="1284" spans="37:48">
      <c r="AK1284" s="3">
        <v>0.88819444444444495</v>
      </c>
      <c r="AM1284" s="224">
        <v>0.88819444444444495</v>
      </c>
      <c r="AO1284" s="72"/>
      <c r="AU1284" s="3">
        <v>0.88819444444444495</v>
      </c>
      <c r="AV1284" s="72"/>
    </row>
    <row r="1285" spans="37:48">
      <c r="AK1285" s="3">
        <v>0.88888888888888895</v>
      </c>
      <c r="AM1285" s="224">
        <v>0.88888888888888895</v>
      </c>
      <c r="AO1285" s="72"/>
      <c r="AU1285" s="3">
        <v>0.88888888888888895</v>
      </c>
      <c r="AV1285" s="72"/>
    </row>
    <row r="1286" spans="37:48">
      <c r="AK1286" s="3">
        <v>0.88958333333333295</v>
      </c>
      <c r="AM1286" s="224">
        <v>0.88958333333333295</v>
      </c>
      <c r="AO1286" s="72"/>
      <c r="AU1286" s="3">
        <v>0.88958333333333295</v>
      </c>
      <c r="AV1286" s="72"/>
    </row>
    <row r="1287" spans="37:48">
      <c r="AK1287" s="3">
        <v>0.89027777777777795</v>
      </c>
      <c r="AM1287" s="224">
        <v>0.89027777777777795</v>
      </c>
      <c r="AO1287" s="72"/>
      <c r="AU1287" s="3">
        <v>0.89027777777777795</v>
      </c>
      <c r="AV1287" s="72"/>
    </row>
    <row r="1288" spans="37:48">
      <c r="AK1288" s="3">
        <v>0.89097222222222205</v>
      </c>
      <c r="AM1288" s="224">
        <v>0.89097222222222205</v>
      </c>
      <c r="AO1288" s="72"/>
      <c r="AU1288" s="3">
        <v>0.89097222222222205</v>
      </c>
      <c r="AV1288" s="72"/>
    </row>
    <row r="1289" spans="37:48">
      <c r="AK1289" s="3">
        <v>0.89166666666666705</v>
      </c>
      <c r="AM1289" s="224">
        <v>0.89166666666666705</v>
      </c>
      <c r="AO1289" s="72"/>
      <c r="AU1289" s="3">
        <v>0.89166666666666705</v>
      </c>
      <c r="AV1289" s="72"/>
    </row>
    <row r="1290" spans="37:48">
      <c r="AK1290" s="3">
        <v>0.89236111111111105</v>
      </c>
      <c r="AM1290" s="224">
        <v>0.89236111111111105</v>
      </c>
      <c r="AO1290" s="72"/>
      <c r="AU1290" s="3">
        <v>0.89236111111111105</v>
      </c>
      <c r="AV1290" s="72"/>
    </row>
    <row r="1291" spans="37:48">
      <c r="AK1291" s="3">
        <v>0.89305555555555605</v>
      </c>
      <c r="AM1291" s="224">
        <v>0.89305555555555605</v>
      </c>
      <c r="AO1291" s="72"/>
      <c r="AU1291" s="3">
        <v>0.89305555555555605</v>
      </c>
      <c r="AV1291" s="72"/>
    </row>
    <row r="1292" spans="37:48">
      <c r="AK1292" s="3">
        <v>0.89375000000000004</v>
      </c>
      <c r="AM1292" s="224">
        <v>0.89375000000000004</v>
      </c>
      <c r="AO1292" s="72"/>
      <c r="AU1292" s="3">
        <v>0.89375000000000004</v>
      </c>
      <c r="AV1292" s="72"/>
    </row>
    <row r="1293" spans="37:48">
      <c r="AK1293" s="3">
        <v>0.89444444444444404</v>
      </c>
      <c r="AM1293" s="224">
        <v>0.89444444444444404</v>
      </c>
      <c r="AO1293" s="72"/>
      <c r="AU1293" s="3">
        <v>0.89444444444444404</v>
      </c>
      <c r="AV1293" s="72"/>
    </row>
    <row r="1294" spans="37:48">
      <c r="AK1294" s="3">
        <v>0.89513888888888904</v>
      </c>
      <c r="AM1294" s="224">
        <v>0.89513888888888904</v>
      </c>
      <c r="AO1294" s="72"/>
      <c r="AU1294" s="3">
        <v>0.89513888888888904</v>
      </c>
      <c r="AV1294" s="72"/>
    </row>
    <row r="1295" spans="37:48">
      <c r="AK1295" s="3">
        <v>0.89583333333333304</v>
      </c>
      <c r="AM1295" s="224">
        <v>0.89583333333333304</v>
      </c>
      <c r="AO1295" s="72"/>
      <c r="AU1295" s="3">
        <v>0.89583333333333304</v>
      </c>
      <c r="AV1295" s="72"/>
    </row>
    <row r="1296" spans="37:48">
      <c r="AK1296" s="3">
        <v>0.89652777777777803</v>
      </c>
      <c r="AM1296" s="224">
        <v>0.89652777777777803</v>
      </c>
      <c r="AO1296" s="72"/>
      <c r="AU1296" s="3">
        <v>0.89652777777777803</v>
      </c>
      <c r="AV1296" s="72"/>
    </row>
    <row r="1297" spans="37:48">
      <c r="AK1297" s="3">
        <v>0.89722222222222203</v>
      </c>
      <c r="AM1297" s="224">
        <v>0.89722222222222203</v>
      </c>
      <c r="AO1297" s="72"/>
      <c r="AU1297" s="3">
        <v>0.89722222222222203</v>
      </c>
      <c r="AV1297" s="72"/>
    </row>
    <row r="1298" spans="37:48">
      <c r="AK1298" s="3">
        <v>0.89791666666666703</v>
      </c>
      <c r="AM1298" s="224">
        <v>0.89791666666666703</v>
      </c>
      <c r="AO1298" s="72"/>
      <c r="AU1298" s="3">
        <v>0.89791666666666703</v>
      </c>
      <c r="AV1298" s="72"/>
    </row>
    <row r="1299" spans="37:48">
      <c r="AK1299" s="3">
        <v>0.89861111111111103</v>
      </c>
      <c r="AM1299" s="224">
        <v>0.89861111111111103</v>
      </c>
      <c r="AO1299" s="72"/>
      <c r="AU1299" s="3">
        <v>0.89861111111111103</v>
      </c>
      <c r="AV1299" s="72"/>
    </row>
    <row r="1300" spans="37:48">
      <c r="AK1300" s="3">
        <v>0.89930555555555602</v>
      </c>
      <c r="AM1300" s="224">
        <v>0.89930555555555602</v>
      </c>
      <c r="AO1300" s="72"/>
      <c r="AU1300" s="3">
        <v>0.89930555555555602</v>
      </c>
      <c r="AV1300" s="72"/>
    </row>
    <row r="1301" spans="37:48">
      <c r="AK1301" s="3">
        <v>0.9</v>
      </c>
      <c r="AM1301" s="224">
        <v>0.9</v>
      </c>
      <c r="AO1301" s="72"/>
      <c r="AU1301" s="3">
        <v>0.9</v>
      </c>
      <c r="AV1301" s="72"/>
    </row>
    <row r="1302" spans="37:48">
      <c r="AK1302" s="3">
        <v>0.90069444444444402</v>
      </c>
      <c r="AM1302" s="224">
        <v>0.90069444444444402</v>
      </c>
      <c r="AO1302" s="72"/>
      <c r="AU1302" s="3">
        <v>0.90069444444444402</v>
      </c>
      <c r="AV1302" s="72"/>
    </row>
    <row r="1303" spans="37:48">
      <c r="AK1303" s="3">
        <v>0.90138888888888902</v>
      </c>
      <c r="AM1303" s="224">
        <v>0.90138888888888902</v>
      </c>
      <c r="AO1303" s="72"/>
      <c r="AU1303" s="3">
        <v>0.90138888888888902</v>
      </c>
      <c r="AV1303" s="72"/>
    </row>
    <row r="1304" spans="37:48">
      <c r="AK1304" s="3">
        <v>0.90208333333333302</v>
      </c>
      <c r="AM1304" s="224">
        <v>0.90208333333333302</v>
      </c>
      <c r="AO1304" s="72"/>
      <c r="AU1304" s="3">
        <v>0.90208333333333302</v>
      </c>
      <c r="AV1304" s="72"/>
    </row>
    <row r="1305" spans="37:48">
      <c r="AK1305" s="3">
        <v>0.90277777777777801</v>
      </c>
      <c r="AM1305" s="224">
        <v>0.90277777777777801</v>
      </c>
      <c r="AO1305" s="72"/>
      <c r="AU1305" s="3">
        <v>0.90277777777777801</v>
      </c>
      <c r="AV1305" s="72"/>
    </row>
    <row r="1306" spans="37:48">
      <c r="AK1306" s="3">
        <v>0.90347222222222201</v>
      </c>
      <c r="AM1306" s="224">
        <v>0.90347222222222201</v>
      </c>
      <c r="AO1306" s="72"/>
      <c r="AU1306" s="3">
        <v>0.90347222222222201</v>
      </c>
      <c r="AV1306" s="72"/>
    </row>
    <row r="1307" spans="37:48">
      <c r="AK1307" s="3">
        <v>0.90416666666666701</v>
      </c>
      <c r="AM1307" s="224">
        <v>0.90416666666666701</v>
      </c>
      <c r="AO1307" s="72"/>
      <c r="AU1307" s="3">
        <v>0.90416666666666701</v>
      </c>
      <c r="AV1307" s="72"/>
    </row>
    <row r="1308" spans="37:48">
      <c r="AK1308" s="3">
        <v>0.90486111111111101</v>
      </c>
      <c r="AM1308" s="224">
        <v>0.90486111111111101</v>
      </c>
      <c r="AO1308" s="72"/>
      <c r="AU1308" s="3">
        <v>0.90486111111111101</v>
      </c>
      <c r="AV1308" s="72"/>
    </row>
    <row r="1309" spans="37:48">
      <c r="AK1309" s="3">
        <v>0.905555555555556</v>
      </c>
      <c r="AM1309" s="224">
        <v>0.905555555555556</v>
      </c>
      <c r="AO1309" s="72"/>
      <c r="AU1309" s="3">
        <v>0.905555555555556</v>
      </c>
      <c r="AV1309" s="72"/>
    </row>
    <row r="1310" spans="37:48">
      <c r="AK1310" s="3">
        <v>0.90625</v>
      </c>
      <c r="AM1310" s="224">
        <v>0.90625</v>
      </c>
      <c r="AO1310" s="72"/>
      <c r="AU1310" s="3">
        <v>0.90625</v>
      </c>
      <c r="AV1310" s="72"/>
    </row>
    <row r="1311" spans="37:48">
      <c r="AK1311" s="3">
        <v>0.906944444444444</v>
      </c>
      <c r="AM1311" s="224">
        <v>0.906944444444444</v>
      </c>
      <c r="AO1311" s="72"/>
      <c r="AU1311" s="3">
        <v>0.906944444444444</v>
      </c>
      <c r="AV1311" s="72"/>
    </row>
    <row r="1312" spans="37:48">
      <c r="AK1312" s="3">
        <v>0.90763888888888899</v>
      </c>
      <c r="AM1312" s="224">
        <v>0.90763888888888899</v>
      </c>
      <c r="AO1312" s="72"/>
      <c r="AU1312" s="3">
        <v>0.90763888888888899</v>
      </c>
      <c r="AV1312" s="72"/>
    </row>
    <row r="1313" spans="37:48">
      <c r="AK1313" s="3">
        <v>0.90833333333333299</v>
      </c>
      <c r="AM1313" s="224">
        <v>0.90833333333333299</v>
      </c>
      <c r="AO1313" s="72"/>
      <c r="AU1313" s="3">
        <v>0.90833333333333299</v>
      </c>
      <c r="AV1313" s="72"/>
    </row>
    <row r="1314" spans="37:48">
      <c r="AK1314" s="3">
        <v>0.90902777777777799</v>
      </c>
      <c r="AM1314" s="224">
        <v>0.90902777777777799</v>
      </c>
      <c r="AO1314" s="72"/>
      <c r="AU1314" s="3">
        <v>0.90902777777777799</v>
      </c>
      <c r="AV1314" s="72"/>
    </row>
    <row r="1315" spans="37:48">
      <c r="AK1315" s="3">
        <v>0.90972222222222199</v>
      </c>
      <c r="AM1315" s="224">
        <v>0.90972222222222199</v>
      </c>
      <c r="AO1315" s="72"/>
      <c r="AU1315" s="3">
        <v>0.90972222222222199</v>
      </c>
      <c r="AV1315" s="72"/>
    </row>
    <row r="1316" spans="37:48">
      <c r="AK1316" s="3">
        <v>0.91041666666666698</v>
      </c>
      <c r="AM1316" s="224">
        <v>0.91041666666666698</v>
      </c>
      <c r="AO1316" s="72"/>
      <c r="AU1316" s="3">
        <v>0.91041666666666698</v>
      </c>
      <c r="AV1316" s="72"/>
    </row>
    <row r="1317" spans="37:48">
      <c r="AK1317" s="3">
        <v>0.91111111111111098</v>
      </c>
      <c r="AM1317" s="224">
        <v>0.91111111111111098</v>
      </c>
      <c r="AO1317" s="72"/>
      <c r="AU1317" s="3">
        <v>0.91111111111111098</v>
      </c>
      <c r="AV1317" s="72"/>
    </row>
    <row r="1318" spans="37:48">
      <c r="AK1318" s="3">
        <v>0.91180555555555598</v>
      </c>
      <c r="AM1318" s="224">
        <v>0.91180555555555598</v>
      </c>
      <c r="AO1318" s="72"/>
      <c r="AU1318" s="3">
        <v>0.91180555555555598</v>
      </c>
      <c r="AV1318" s="72"/>
    </row>
    <row r="1319" spans="37:48">
      <c r="AK1319" s="3">
        <v>0.91249999999999998</v>
      </c>
      <c r="AM1319" s="224">
        <v>0.91249999999999998</v>
      </c>
      <c r="AO1319" s="72"/>
      <c r="AU1319" s="3">
        <v>0.91249999999999998</v>
      </c>
      <c r="AV1319" s="72"/>
    </row>
    <row r="1320" spans="37:48">
      <c r="AK1320" s="3">
        <v>0.91319444444444497</v>
      </c>
      <c r="AM1320" s="224">
        <v>0.91319444444444497</v>
      </c>
      <c r="AO1320" s="72"/>
      <c r="AU1320" s="3">
        <v>0.91319444444444497</v>
      </c>
      <c r="AV1320" s="72"/>
    </row>
    <row r="1321" spans="37:48">
      <c r="AK1321" s="3">
        <v>0.91388888888888897</v>
      </c>
      <c r="AM1321" s="224">
        <v>0.91388888888888897</v>
      </c>
      <c r="AO1321" s="72"/>
      <c r="AU1321" s="3">
        <v>0.91388888888888897</v>
      </c>
      <c r="AV1321" s="72"/>
    </row>
    <row r="1322" spans="37:48">
      <c r="AK1322" s="3">
        <v>0.91458333333333297</v>
      </c>
      <c r="AM1322" s="224">
        <v>0.91458333333333297</v>
      </c>
      <c r="AO1322" s="72"/>
      <c r="AU1322" s="3">
        <v>0.91458333333333297</v>
      </c>
      <c r="AV1322" s="72"/>
    </row>
    <row r="1323" spans="37:48">
      <c r="AK1323" s="3">
        <v>0.91527777777777797</v>
      </c>
      <c r="AM1323" s="224">
        <v>0.91527777777777797</v>
      </c>
      <c r="AO1323" s="72"/>
      <c r="AU1323" s="3">
        <v>0.91527777777777797</v>
      </c>
      <c r="AV1323" s="72"/>
    </row>
    <row r="1324" spans="37:48">
      <c r="AK1324" s="3">
        <v>0.91597222222222197</v>
      </c>
      <c r="AM1324" s="224">
        <v>0.91597222222222197</v>
      </c>
      <c r="AO1324" s="72"/>
      <c r="AU1324" s="3">
        <v>0.91597222222222197</v>
      </c>
      <c r="AV1324" s="72"/>
    </row>
    <row r="1325" spans="37:48">
      <c r="AK1325" s="3">
        <v>0.91666666666666696</v>
      </c>
      <c r="AM1325" s="224">
        <v>0.91666666666666696</v>
      </c>
      <c r="AO1325" s="72"/>
      <c r="AU1325" s="3">
        <v>0.91666666666666696</v>
      </c>
      <c r="AV1325" s="72"/>
    </row>
    <row r="1326" spans="37:48">
      <c r="AK1326" s="3">
        <v>0.91736111111111096</v>
      </c>
      <c r="AM1326" s="224">
        <v>0.91736111111111096</v>
      </c>
      <c r="AO1326" s="72"/>
      <c r="AU1326" s="3">
        <v>0.91736111111111096</v>
      </c>
      <c r="AV1326" s="72"/>
    </row>
    <row r="1327" spans="37:48">
      <c r="AK1327" s="3">
        <v>0.91805555555555596</v>
      </c>
      <c r="AM1327" s="224">
        <v>0.91805555555555596</v>
      </c>
      <c r="AO1327" s="72"/>
      <c r="AU1327" s="3">
        <v>0.91805555555555596</v>
      </c>
      <c r="AV1327" s="72"/>
    </row>
    <row r="1328" spans="37:48">
      <c r="AK1328" s="3">
        <v>0.91874999999999996</v>
      </c>
      <c r="AM1328" s="224">
        <v>0.91874999999999996</v>
      </c>
      <c r="AO1328" s="72"/>
      <c r="AU1328" s="3">
        <v>0.91874999999999996</v>
      </c>
      <c r="AV1328" s="72"/>
    </row>
    <row r="1329" spans="37:48">
      <c r="AK1329" s="3">
        <v>0.91944444444444495</v>
      </c>
      <c r="AM1329" s="224">
        <v>0.91944444444444495</v>
      </c>
      <c r="AO1329" s="72"/>
      <c r="AU1329" s="3">
        <v>0.91944444444444495</v>
      </c>
      <c r="AV1329" s="72"/>
    </row>
    <row r="1330" spans="37:48">
      <c r="AK1330" s="3">
        <v>0.92013888888888895</v>
      </c>
      <c r="AM1330" s="224">
        <v>0.92013888888888895</v>
      </c>
      <c r="AO1330" s="72"/>
      <c r="AU1330" s="3">
        <v>0.92013888888888895</v>
      </c>
      <c r="AV1330" s="72"/>
    </row>
    <row r="1331" spans="37:48">
      <c r="AK1331" s="3">
        <v>0.92083333333333295</v>
      </c>
      <c r="AM1331" s="224">
        <v>0.92083333333333295</v>
      </c>
      <c r="AO1331" s="72"/>
      <c r="AU1331" s="3">
        <v>0.92083333333333295</v>
      </c>
      <c r="AV1331" s="72"/>
    </row>
    <row r="1332" spans="37:48">
      <c r="AK1332" s="3">
        <v>0.92152777777777795</v>
      </c>
      <c r="AM1332" s="224">
        <v>0.92152777777777795</v>
      </c>
      <c r="AO1332" s="72"/>
      <c r="AU1332" s="3">
        <v>0.92152777777777795</v>
      </c>
      <c r="AV1332" s="72"/>
    </row>
    <row r="1333" spans="37:48">
      <c r="AK1333" s="3">
        <v>0.92222222222222205</v>
      </c>
      <c r="AM1333" s="224">
        <v>0.92222222222222205</v>
      </c>
      <c r="AO1333" s="72"/>
      <c r="AU1333" s="3">
        <v>0.92222222222222205</v>
      </c>
      <c r="AV1333" s="72"/>
    </row>
    <row r="1334" spans="37:48">
      <c r="AK1334" s="3">
        <v>0.92291666666666705</v>
      </c>
      <c r="AM1334" s="224">
        <v>0.92291666666666705</v>
      </c>
      <c r="AO1334" s="72"/>
      <c r="AU1334" s="3">
        <v>0.92291666666666705</v>
      </c>
      <c r="AV1334" s="72"/>
    </row>
    <row r="1335" spans="37:48">
      <c r="AK1335" s="3">
        <v>0.92361111111111105</v>
      </c>
      <c r="AM1335" s="224">
        <v>0.92361111111111105</v>
      </c>
      <c r="AO1335" s="72"/>
      <c r="AU1335" s="3">
        <v>0.92361111111111105</v>
      </c>
      <c r="AV1335" s="72"/>
    </row>
    <row r="1336" spans="37:48">
      <c r="AK1336" s="3">
        <v>0.92430555555555605</v>
      </c>
      <c r="AM1336" s="224">
        <v>0.92430555555555605</v>
      </c>
      <c r="AO1336" s="72"/>
      <c r="AU1336" s="3">
        <v>0.92430555555555605</v>
      </c>
      <c r="AV1336" s="72"/>
    </row>
    <row r="1337" spans="37:48">
      <c r="AK1337" s="3">
        <v>0.92500000000000004</v>
      </c>
      <c r="AM1337" s="224">
        <v>0.92500000000000004</v>
      </c>
      <c r="AO1337" s="72"/>
      <c r="AU1337" s="3">
        <v>0.92500000000000004</v>
      </c>
      <c r="AV1337" s="72"/>
    </row>
    <row r="1338" spans="37:48">
      <c r="AK1338" s="3">
        <v>0.92569444444444404</v>
      </c>
      <c r="AM1338" s="224">
        <v>0.92569444444444404</v>
      </c>
      <c r="AO1338" s="72"/>
      <c r="AU1338" s="3">
        <v>0.92569444444444404</v>
      </c>
      <c r="AV1338" s="72"/>
    </row>
    <row r="1339" spans="37:48">
      <c r="AK1339" s="3">
        <v>0.92638888888888904</v>
      </c>
      <c r="AM1339" s="224">
        <v>0.92638888888888904</v>
      </c>
      <c r="AO1339" s="72"/>
      <c r="AU1339" s="3">
        <v>0.92638888888888904</v>
      </c>
      <c r="AV1339" s="72"/>
    </row>
    <row r="1340" spans="37:48">
      <c r="AK1340" s="3">
        <v>0.92708333333333304</v>
      </c>
      <c r="AM1340" s="224">
        <v>0.92708333333333304</v>
      </c>
      <c r="AO1340" s="72"/>
      <c r="AU1340" s="3">
        <v>0.92708333333333304</v>
      </c>
      <c r="AV1340" s="72"/>
    </row>
    <row r="1341" spans="37:48">
      <c r="AK1341" s="3">
        <v>0.92777777777777803</v>
      </c>
      <c r="AM1341" s="224">
        <v>0.92777777777777803</v>
      </c>
      <c r="AO1341" s="72"/>
      <c r="AU1341" s="3">
        <v>0.92777777777777803</v>
      </c>
      <c r="AV1341" s="72"/>
    </row>
    <row r="1342" spans="37:48">
      <c r="AK1342" s="3">
        <v>0.92847222222222203</v>
      </c>
      <c r="AM1342" s="224">
        <v>0.92847222222222203</v>
      </c>
      <c r="AO1342" s="72"/>
      <c r="AU1342" s="3">
        <v>0.92847222222222203</v>
      </c>
      <c r="AV1342" s="72"/>
    </row>
    <row r="1343" spans="37:48">
      <c r="AK1343" s="3">
        <v>0.92916666666666703</v>
      </c>
      <c r="AM1343" s="224">
        <v>0.92916666666666703</v>
      </c>
      <c r="AO1343" s="72"/>
      <c r="AU1343" s="3">
        <v>0.92916666666666703</v>
      </c>
      <c r="AV1343" s="72"/>
    </row>
    <row r="1344" spans="37:48">
      <c r="AK1344" s="3">
        <v>0.92986111111111103</v>
      </c>
      <c r="AM1344" s="224">
        <v>0.92986111111111103</v>
      </c>
      <c r="AO1344" s="72"/>
      <c r="AU1344" s="3">
        <v>0.92986111111111103</v>
      </c>
      <c r="AV1344" s="72"/>
    </row>
    <row r="1345" spans="37:48">
      <c r="AK1345" s="3">
        <v>0.93055555555555602</v>
      </c>
      <c r="AM1345" s="224">
        <v>0.93055555555555602</v>
      </c>
      <c r="AO1345" s="72"/>
      <c r="AU1345" s="3">
        <v>0.93055555555555602</v>
      </c>
      <c r="AV1345" s="72"/>
    </row>
    <row r="1346" spans="37:48">
      <c r="AK1346" s="3">
        <v>0.93125000000000002</v>
      </c>
      <c r="AM1346" s="224">
        <v>0.93125000000000002</v>
      </c>
      <c r="AO1346" s="72"/>
      <c r="AU1346" s="3">
        <v>0.93125000000000002</v>
      </c>
      <c r="AV1346" s="72"/>
    </row>
    <row r="1347" spans="37:48">
      <c r="AK1347" s="3">
        <v>0.93194444444444402</v>
      </c>
      <c r="AM1347" s="224">
        <v>0.93194444444444402</v>
      </c>
      <c r="AO1347" s="72"/>
      <c r="AU1347" s="3">
        <v>0.93194444444444402</v>
      </c>
      <c r="AV1347" s="72"/>
    </row>
    <row r="1348" spans="37:48">
      <c r="AK1348" s="3">
        <v>0.93263888888888902</v>
      </c>
      <c r="AM1348" s="224">
        <v>0.93263888888888902</v>
      </c>
      <c r="AO1348" s="72"/>
      <c r="AU1348" s="3">
        <v>0.93263888888888902</v>
      </c>
      <c r="AV1348" s="72"/>
    </row>
    <row r="1349" spans="37:48">
      <c r="AK1349" s="3">
        <v>0.93333333333333302</v>
      </c>
      <c r="AM1349" s="224">
        <v>0.93333333333333302</v>
      </c>
      <c r="AO1349" s="72"/>
      <c r="AU1349" s="3">
        <v>0.93333333333333302</v>
      </c>
      <c r="AV1349" s="72"/>
    </row>
    <row r="1350" spans="37:48">
      <c r="AK1350" s="3">
        <v>0.93402777777777801</v>
      </c>
      <c r="AM1350" s="224">
        <v>0.93402777777777801</v>
      </c>
      <c r="AO1350" s="72"/>
      <c r="AU1350" s="3">
        <v>0.93402777777777801</v>
      </c>
      <c r="AV1350" s="72"/>
    </row>
    <row r="1351" spans="37:48">
      <c r="AK1351" s="3">
        <v>0.93472222222222201</v>
      </c>
      <c r="AM1351" s="224">
        <v>0.93472222222222201</v>
      </c>
      <c r="AO1351" s="72"/>
      <c r="AU1351" s="3">
        <v>0.93472222222222201</v>
      </c>
      <c r="AV1351" s="72"/>
    </row>
    <row r="1352" spans="37:48">
      <c r="AK1352" s="3">
        <v>0.93541666666666701</v>
      </c>
      <c r="AM1352" s="224">
        <v>0.93541666666666701</v>
      </c>
      <c r="AO1352" s="72"/>
      <c r="AU1352" s="3">
        <v>0.93541666666666701</v>
      </c>
      <c r="AV1352" s="72"/>
    </row>
    <row r="1353" spans="37:48">
      <c r="AK1353" s="3">
        <v>0.93611111111111101</v>
      </c>
      <c r="AM1353" s="224">
        <v>0.93611111111111101</v>
      </c>
      <c r="AO1353" s="72"/>
      <c r="AU1353" s="3">
        <v>0.93611111111111101</v>
      </c>
      <c r="AV1353" s="72"/>
    </row>
    <row r="1354" spans="37:48">
      <c r="AK1354" s="3">
        <v>0.936805555555556</v>
      </c>
      <c r="AM1354" s="224">
        <v>0.936805555555556</v>
      </c>
      <c r="AO1354" s="72"/>
      <c r="AU1354" s="3">
        <v>0.936805555555556</v>
      </c>
      <c r="AV1354" s="72"/>
    </row>
    <row r="1355" spans="37:48">
      <c r="AK1355" s="3">
        <v>0.9375</v>
      </c>
      <c r="AM1355" s="224">
        <v>0.9375</v>
      </c>
      <c r="AO1355" s="72"/>
      <c r="AU1355" s="3">
        <v>0.9375</v>
      </c>
      <c r="AV1355" s="72"/>
    </row>
    <row r="1356" spans="37:48">
      <c r="AK1356" s="3">
        <v>0.938194444444444</v>
      </c>
      <c r="AM1356" s="224">
        <v>0.938194444444444</v>
      </c>
      <c r="AO1356" s="72"/>
      <c r="AU1356" s="3">
        <v>0.938194444444444</v>
      </c>
      <c r="AV1356" s="72"/>
    </row>
    <row r="1357" spans="37:48">
      <c r="AK1357" s="3">
        <v>0.93888888888888899</v>
      </c>
      <c r="AM1357" s="224">
        <v>0.93888888888888899</v>
      </c>
      <c r="AO1357" s="72"/>
      <c r="AU1357" s="3">
        <v>0.93888888888888899</v>
      </c>
      <c r="AV1357" s="72"/>
    </row>
    <row r="1358" spans="37:48">
      <c r="AK1358" s="3">
        <v>0.93958333333333299</v>
      </c>
      <c r="AM1358" s="224">
        <v>0.93958333333333299</v>
      </c>
      <c r="AO1358" s="72"/>
      <c r="AU1358" s="3">
        <v>0.93958333333333299</v>
      </c>
      <c r="AV1358" s="72"/>
    </row>
    <row r="1359" spans="37:48">
      <c r="AK1359" s="3">
        <v>0.94027777777777799</v>
      </c>
      <c r="AM1359" s="224">
        <v>0.94027777777777799</v>
      </c>
      <c r="AO1359" s="72"/>
      <c r="AU1359" s="3">
        <v>0.94027777777777799</v>
      </c>
      <c r="AV1359" s="72"/>
    </row>
    <row r="1360" spans="37:48">
      <c r="AK1360" s="3">
        <v>0.94097222222222199</v>
      </c>
      <c r="AM1360" s="224">
        <v>0.94097222222222199</v>
      </c>
      <c r="AO1360" s="72"/>
      <c r="AU1360" s="3">
        <v>0.94097222222222199</v>
      </c>
      <c r="AV1360" s="72"/>
    </row>
    <row r="1361" spans="37:48">
      <c r="AK1361" s="3">
        <v>0.94166666666666698</v>
      </c>
      <c r="AM1361" s="224">
        <v>0.94166666666666698</v>
      </c>
      <c r="AO1361" s="72"/>
      <c r="AU1361" s="3">
        <v>0.94166666666666698</v>
      </c>
      <c r="AV1361" s="72"/>
    </row>
    <row r="1362" spans="37:48">
      <c r="AK1362" s="3">
        <v>0.94236111111111098</v>
      </c>
      <c r="AM1362" s="224">
        <v>0.94236111111111098</v>
      </c>
      <c r="AO1362" s="72"/>
      <c r="AU1362" s="3">
        <v>0.94236111111111098</v>
      </c>
      <c r="AV1362" s="72"/>
    </row>
    <row r="1363" spans="37:48">
      <c r="AK1363" s="3">
        <v>0.94305555555555598</v>
      </c>
      <c r="AM1363" s="224">
        <v>0.94305555555555598</v>
      </c>
      <c r="AO1363" s="72"/>
      <c r="AU1363" s="3">
        <v>0.94305555555555598</v>
      </c>
      <c r="AV1363" s="72"/>
    </row>
    <row r="1364" spans="37:48">
      <c r="AK1364" s="3">
        <v>0.94374999999999998</v>
      </c>
      <c r="AM1364" s="224">
        <v>0.94374999999999998</v>
      </c>
      <c r="AO1364" s="72"/>
      <c r="AU1364" s="3">
        <v>0.94374999999999998</v>
      </c>
      <c r="AV1364" s="72"/>
    </row>
    <row r="1365" spans="37:48">
      <c r="AK1365" s="3">
        <v>0.94444444444444497</v>
      </c>
      <c r="AM1365" s="224">
        <v>0.94444444444444497</v>
      </c>
      <c r="AO1365" s="72"/>
      <c r="AU1365" s="3">
        <v>0.94444444444444497</v>
      </c>
      <c r="AV1365" s="72"/>
    </row>
    <row r="1366" spans="37:48">
      <c r="AK1366" s="3">
        <v>0.94513888888888897</v>
      </c>
      <c r="AM1366" s="224">
        <v>0.94513888888888897</v>
      </c>
      <c r="AO1366" s="72"/>
      <c r="AU1366" s="3">
        <v>0.94513888888888897</v>
      </c>
      <c r="AV1366" s="72"/>
    </row>
    <row r="1367" spans="37:48">
      <c r="AK1367" s="3">
        <v>0.94583333333333297</v>
      </c>
      <c r="AM1367" s="224">
        <v>0.94583333333333297</v>
      </c>
      <c r="AO1367" s="72"/>
      <c r="AU1367" s="3">
        <v>0.94583333333333297</v>
      </c>
      <c r="AV1367" s="72"/>
    </row>
    <row r="1368" spans="37:48">
      <c r="AK1368" s="3">
        <v>0.94652777777777797</v>
      </c>
      <c r="AM1368" s="224">
        <v>0.94652777777777797</v>
      </c>
      <c r="AO1368" s="72"/>
      <c r="AU1368" s="3">
        <v>0.94652777777777797</v>
      </c>
      <c r="AV1368" s="72"/>
    </row>
    <row r="1369" spans="37:48">
      <c r="AK1369" s="3">
        <v>0.94722222222222197</v>
      </c>
      <c r="AM1369" s="224">
        <v>0.94722222222222197</v>
      </c>
      <c r="AO1369" s="72"/>
      <c r="AU1369" s="3">
        <v>0.94722222222222197</v>
      </c>
      <c r="AV1369" s="72"/>
    </row>
    <row r="1370" spans="37:48">
      <c r="AK1370" s="3">
        <v>0.94791666666666696</v>
      </c>
      <c r="AM1370" s="224">
        <v>0.94791666666666696</v>
      </c>
      <c r="AO1370" s="72"/>
      <c r="AU1370" s="3">
        <v>0.94791666666666696</v>
      </c>
      <c r="AV1370" s="72"/>
    </row>
    <row r="1371" spans="37:48">
      <c r="AK1371" s="3">
        <v>0.94861111111111096</v>
      </c>
      <c r="AM1371" s="224">
        <v>0.94861111111111096</v>
      </c>
      <c r="AO1371" s="72"/>
      <c r="AU1371" s="3">
        <v>0.94861111111111096</v>
      </c>
      <c r="AV1371" s="72"/>
    </row>
    <row r="1372" spans="37:48">
      <c r="AK1372" s="3">
        <v>0.94930555555555596</v>
      </c>
      <c r="AM1372" s="224">
        <v>0.94930555555555596</v>
      </c>
      <c r="AO1372" s="72"/>
      <c r="AU1372" s="3">
        <v>0.94930555555555596</v>
      </c>
      <c r="AV1372" s="72"/>
    </row>
    <row r="1373" spans="37:48">
      <c r="AK1373" s="3">
        <v>0.95</v>
      </c>
      <c r="AM1373" s="224">
        <v>0.95</v>
      </c>
      <c r="AO1373" s="72"/>
      <c r="AU1373" s="3">
        <v>0.95</v>
      </c>
      <c r="AV1373" s="72"/>
    </row>
    <row r="1374" spans="37:48">
      <c r="AK1374" s="3">
        <v>0.95069444444444495</v>
      </c>
      <c r="AM1374" s="224">
        <v>0.95069444444444495</v>
      </c>
      <c r="AO1374" s="72"/>
      <c r="AU1374" s="3">
        <v>0.95069444444444495</v>
      </c>
      <c r="AV1374" s="72"/>
    </row>
    <row r="1375" spans="37:48">
      <c r="AK1375" s="3">
        <v>0.95138888888888895</v>
      </c>
      <c r="AM1375" s="224">
        <v>0.95138888888888895</v>
      </c>
      <c r="AO1375" s="72"/>
      <c r="AU1375" s="3">
        <v>0.95138888888888895</v>
      </c>
      <c r="AV1375" s="72"/>
    </row>
    <row r="1376" spans="37:48">
      <c r="AK1376" s="3">
        <v>0.95208333333333295</v>
      </c>
      <c r="AM1376" s="224">
        <v>0.95208333333333295</v>
      </c>
      <c r="AO1376" s="72"/>
      <c r="AU1376" s="3">
        <v>0.95208333333333295</v>
      </c>
      <c r="AV1376" s="72"/>
    </row>
    <row r="1377" spans="37:48">
      <c r="AK1377" s="3">
        <v>0.95277777777777795</v>
      </c>
      <c r="AM1377" s="224">
        <v>0.95277777777777795</v>
      </c>
      <c r="AO1377" s="72"/>
      <c r="AU1377" s="3">
        <v>0.95277777777777795</v>
      </c>
      <c r="AV1377" s="72"/>
    </row>
    <row r="1378" spans="37:48">
      <c r="AK1378" s="3">
        <v>0.95347222222222205</v>
      </c>
      <c r="AM1378" s="224">
        <v>0.95347222222222205</v>
      </c>
      <c r="AO1378" s="72"/>
      <c r="AU1378" s="3">
        <v>0.95347222222222205</v>
      </c>
      <c r="AV1378" s="72"/>
    </row>
    <row r="1379" spans="37:48">
      <c r="AK1379" s="3">
        <v>0.95416666666666705</v>
      </c>
      <c r="AM1379" s="224">
        <v>0.95416666666666705</v>
      </c>
      <c r="AO1379" s="72"/>
      <c r="AU1379" s="3">
        <v>0.95416666666666705</v>
      </c>
      <c r="AV1379" s="72"/>
    </row>
    <row r="1380" spans="37:48">
      <c r="AK1380" s="3">
        <v>0.95486111111111105</v>
      </c>
      <c r="AM1380" s="224">
        <v>0.95486111111111105</v>
      </c>
      <c r="AO1380" s="72"/>
      <c r="AU1380" s="3">
        <v>0.95486111111111105</v>
      </c>
      <c r="AV1380" s="72"/>
    </row>
    <row r="1381" spans="37:48">
      <c r="AK1381" s="3">
        <v>0.95555555555555605</v>
      </c>
      <c r="AM1381" s="224">
        <v>0.95555555555555605</v>
      </c>
      <c r="AO1381" s="72"/>
      <c r="AU1381" s="3">
        <v>0.95555555555555605</v>
      </c>
      <c r="AV1381" s="72"/>
    </row>
    <row r="1382" spans="37:48">
      <c r="AK1382" s="3">
        <v>0.95625000000000004</v>
      </c>
      <c r="AM1382" s="224">
        <v>0.95625000000000004</v>
      </c>
      <c r="AO1382" s="72"/>
      <c r="AU1382" s="3">
        <v>0.95625000000000004</v>
      </c>
      <c r="AV1382" s="72"/>
    </row>
    <row r="1383" spans="37:48">
      <c r="AK1383" s="3">
        <v>0.95694444444444404</v>
      </c>
      <c r="AM1383" s="224">
        <v>0.95694444444444404</v>
      </c>
      <c r="AO1383" s="72"/>
      <c r="AU1383" s="3">
        <v>0.95694444444444404</v>
      </c>
      <c r="AV1383" s="72"/>
    </row>
    <row r="1384" spans="37:48">
      <c r="AK1384" s="3">
        <v>0.95763888888888904</v>
      </c>
      <c r="AM1384" s="224">
        <v>0.95763888888888904</v>
      </c>
      <c r="AO1384" s="72"/>
      <c r="AU1384" s="3">
        <v>0.95763888888888904</v>
      </c>
      <c r="AV1384" s="72"/>
    </row>
    <row r="1385" spans="37:48">
      <c r="AK1385" s="3">
        <v>0.95833333333333304</v>
      </c>
      <c r="AM1385" s="224">
        <v>0.95833333333333304</v>
      </c>
      <c r="AO1385" s="72"/>
      <c r="AU1385" s="3">
        <v>0.95833333333333304</v>
      </c>
      <c r="AV1385" s="72"/>
    </row>
    <row r="1386" spans="37:48">
      <c r="AK1386" s="3">
        <v>0.95902777777777803</v>
      </c>
      <c r="AM1386" s="224">
        <v>0.95902777777777803</v>
      </c>
      <c r="AO1386" s="72"/>
      <c r="AU1386" s="3">
        <v>0.95902777777777803</v>
      </c>
      <c r="AV1386" s="72"/>
    </row>
    <row r="1387" spans="37:48">
      <c r="AK1387" s="3">
        <v>0.95972222222222203</v>
      </c>
      <c r="AM1387" s="224">
        <v>0.95972222222222203</v>
      </c>
      <c r="AO1387" s="72"/>
      <c r="AU1387" s="3">
        <v>0.95972222222222203</v>
      </c>
      <c r="AV1387" s="72"/>
    </row>
    <row r="1388" spans="37:48">
      <c r="AK1388" s="3">
        <v>0.96041666666666703</v>
      </c>
      <c r="AM1388" s="224">
        <v>0.96041666666666703</v>
      </c>
      <c r="AO1388" s="72"/>
      <c r="AU1388" s="3">
        <v>0.96041666666666703</v>
      </c>
      <c r="AV1388" s="72"/>
    </row>
    <row r="1389" spans="37:48">
      <c r="AK1389" s="3">
        <v>0.96111111111111103</v>
      </c>
      <c r="AM1389" s="224">
        <v>0.96111111111111103</v>
      </c>
      <c r="AO1389" s="72"/>
      <c r="AU1389" s="3">
        <v>0.96111111111111103</v>
      </c>
      <c r="AV1389" s="72"/>
    </row>
    <row r="1390" spans="37:48">
      <c r="AK1390" s="3">
        <v>0.96180555555555602</v>
      </c>
      <c r="AM1390" s="224">
        <v>0.96180555555555602</v>
      </c>
      <c r="AO1390" s="72"/>
      <c r="AU1390" s="3">
        <v>0.96180555555555602</v>
      </c>
      <c r="AV1390" s="72"/>
    </row>
    <row r="1391" spans="37:48">
      <c r="AK1391" s="3">
        <v>0.96250000000000002</v>
      </c>
      <c r="AM1391" s="224">
        <v>0.96250000000000002</v>
      </c>
      <c r="AO1391" s="72"/>
      <c r="AU1391" s="3">
        <v>0.96250000000000002</v>
      </c>
      <c r="AV1391" s="72"/>
    </row>
    <row r="1392" spans="37:48">
      <c r="AK1392" s="3">
        <v>0.96319444444444402</v>
      </c>
      <c r="AM1392" s="224">
        <v>0.96319444444444402</v>
      </c>
      <c r="AO1392" s="72"/>
      <c r="AU1392" s="3">
        <v>0.96319444444444402</v>
      </c>
      <c r="AV1392" s="72"/>
    </row>
    <row r="1393" spans="37:48">
      <c r="AK1393" s="3">
        <v>0.96388888888888902</v>
      </c>
      <c r="AM1393" s="224">
        <v>0.96388888888888902</v>
      </c>
      <c r="AO1393" s="72"/>
      <c r="AU1393" s="3">
        <v>0.96388888888888902</v>
      </c>
      <c r="AV1393" s="72"/>
    </row>
    <row r="1394" spans="37:48">
      <c r="AK1394" s="3">
        <v>0.96458333333333302</v>
      </c>
      <c r="AM1394" s="224">
        <v>0.96458333333333302</v>
      </c>
      <c r="AO1394" s="72"/>
      <c r="AU1394" s="3">
        <v>0.96458333333333302</v>
      </c>
      <c r="AV1394" s="72"/>
    </row>
    <row r="1395" spans="37:48">
      <c r="AK1395" s="3">
        <v>0.96527777777777801</v>
      </c>
      <c r="AM1395" s="224">
        <v>0.96527777777777801</v>
      </c>
      <c r="AO1395" s="72"/>
      <c r="AU1395" s="3">
        <v>0.96527777777777801</v>
      </c>
      <c r="AV1395" s="72"/>
    </row>
    <row r="1396" spans="37:48">
      <c r="AK1396" s="3">
        <v>0.96597222222222201</v>
      </c>
      <c r="AM1396" s="224">
        <v>0.96597222222222201</v>
      </c>
      <c r="AO1396" s="72"/>
      <c r="AU1396" s="3">
        <v>0.96597222222222201</v>
      </c>
      <c r="AV1396" s="72"/>
    </row>
    <row r="1397" spans="37:48">
      <c r="AK1397" s="3">
        <v>0.96666666666666701</v>
      </c>
      <c r="AM1397" s="224">
        <v>0.96666666666666701</v>
      </c>
      <c r="AO1397" s="72"/>
      <c r="AU1397" s="3">
        <v>0.96666666666666701</v>
      </c>
      <c r="AV1397" s="72"/>
    </row>
    <row r="1398" spans="37:48">
      <c r="AK1398" s="3">
        <v>0.96736111111111101</v>
      </c>
      <c r="AM1398" s="224">
        <v>0.96736111111111101</v>
      </c>
      <c r="AO1398" s="72"/>
      <c r="AU1398" s="3">
        <v>0.96736111111111101</v>
      </c>
      <c r="AV1398" s="72"/>
    </row>
    <row r="1399" spans="37:48">
      <c r="AK1399" s="3">
        <v>0.968055555555556</v>
      </c>
      <c r="AM1399" s="224">
        <v>0.968055555555556</v>
      </c>
      <c r="AO1399" s="72"/>
      <c r="AU1399" s="3">
        <v>0.968055555555556</v>
      </c>
      <c r="AV1399" s="72"/>
    </row>
    <row r="1400" spans="37:48">
      <c r="AK1400" s="3">
        <v>0.96875</v>
      </c>
      <c r="AM1400" s="224">
        <v>0.96875</v>
      </c>
      <c r="AO1400" s="72"/>
      <c r="AU1400" s="3">
        <v>0.96875</v>
      </c>
      <c r="AV1400" s="72"/>
    </row>
    <row r="1401" spans="37:48">
      <c r="AK1401" s="3">
        <v>0.969444444444444</v>
      </c>
      <c r="AM1401" s="224">
        <v>0.969444444444444</v>
      </c>
      <c r="AO1401" s="72"/>
      <c r="AU1401" s="3">
        <v>0.969444444444444</v>
      </c>
      <c r="AV1401" s="72"/>
    </row>
    <row r="1402" spans="37:48">
      <c r="AK1402" s="3">
        <v>0.97013888888888899</v>
      </c>
      <c r="AM1402" s="224">
        <v>0.97013888888888899</v>
      </c>
      <c r="AO1402" s="72"/>
      <c r="AU1402" s="3">
        <v>0.97013888888888899</v>
      </c>
      <c r="AV1402" s="72"/>
    </row>
    <row r="1403" spans="37:48">
      <c r="AK1403" s="3">
        <v>0.97083333333333299</v>
      </c>
      <c r="AM1403" s="224">
        <v>0.97083333333333299</v>
      </c>
      <c r="AO1403" s="72"/>
      <c r="AU1403" s="3">
        <v>0.97083333333333299</v>
      </c>
      <c r="AV1403" s="72"/>
    </row>
    <row r="1404" spans="37:48">
      <c r="AK1404" s="3">
        <v>0.97152777777777799</v>
      </c>
      <c r="AM1404" s="224">
        <v>0.97152777777777799</v>
      </c>
      <c r="AO1404" s="72"/>
      <c r="AU1404" s="3">
        <v>0.97152777777777799</v>
      </c>
      <c r="AV1404" s="72"/>
    </row>
    <row r="1405" spans="37:48">
      <c r="AK1405" s="3">
        <v>0.97222222222222199</v>
      </c>
      <c r="AM1405" s="224">
        <v>0.97222222222222199</v>
      </c>
      <c r="AO1405" s="72"/>
      <c r="AU1405" s="3">
        <v>0.97222222222222199</v>
      </c>
      <c r="AV1405" s="72"/>
    </row>
    <row r="1406" spans="37:48">
      <c r="AK1406" s="3">
        <v>0.97291666666666698</v>
      </c>
      <c r="AM1406" s="224">
        <v>0.97291666666666698</v>
      </c>
      <c r="AO1406" s="72"/>
      <c r="AU1406" s="3">
        <v>0.97291666666666698</v>
      </c>
      <c r="AV1406" s="72"/>
    </row>
    <row r="1407" spans="37:48">
      <c r="AK1407" s="3">
        <v>0.97361111111111098</v>
      </c>
      <c r="AM1407" s="224">
        <v>0.97361111111111098</v>
      </c>
      <c r="AO1407" s="72"/>
      <c r="AU1407" s="3">
        <v>0.97361111111111098</v>
      </c>
      <c r="AV1407" s="72"/>
    </row>
    <row r="1408" spans="37:48">
      <c r="AK1408" s="3">
        <v>0.97430555555555598</v>
      </c>
      <c r="AM1408" s="224">
        <v>0.97430555555555598</v>
      </c>
      <c r="AO1408" s="72"/>
      <c r="AU1408" s="3">
        <v>0.97430555555555598</v>
      </c>
      <c r="AV1408" s="72"/>
    </row>
    <row r="1409" spans="37:48">
      <c r="AK1409" s="3">
        <v>0.97499999999999998</v>
      </c>
      <c r="AM1409" s="224">
        <v>0.97499999999999998</v>
      </c>
      <c r="AO1409" s="72"/>
      <c r="AU1409" s="3">
        <v>0.97499999999999998</v>
      </c>
      <c r="AV1409" s="72"/>
    </row>
    <row r="1410" spans="37:48">
      <c r="AK1410" s="3">
        <v>0.97569444444444497</v>
      </c>
      <c r="AM1410" s="224">
        <v>0.97569444444444497</v>
      </c>
      <c r="AO1410" s="72"/>
      <c r="AU1410" s="3">
        <v>0.97569444444444497</v>
      </c>
      <c r="AV1410" s="72"/>
    </row>
    <row r="1411" spans="37:48">
      <c r="AK1411" s="3">
        <v>0.97638888888888897</v>
      </c>
      <c r="AM1411" s="224">
        <v>0.97638888888888897</v>
      </c>
      <c r="AO1411" s="72"/>
      <c r="AU1411" s="3">
        <v>0.97638888888888897</v>
      </c>
      <c r="AV1411" s="72"/>
    </row>
    <row r="1412" spans="37:48">
      <c r="AK1412" s="3">
        <v>0.97708333333333297</v>
      </c>
      <c r="AM1412" s="224">
        <v>0.97708333333333297</v>
      </c>
      <c r="AO1412" s="72"/>
      <c r="AU1412" s="3">
        <v>0.97708333333333297</v>
      </c>
      <c r="AV1412" s="72"/>
    </row>
    <row r="1413" spans="37:48">
      <c r="AK1413" s="3">
        <v>0.97777777777777797</v>
      </c>
      <c r="AM1413" s="224">
        <v>0.97777777777777797</v>
      </c>
      <c r="AO1413" s="72"/>
      <c r="AU1413" s="3">
        <v>0.97777777777777797</v>
      </c>
      <c r="AV1413" s="72"/>
    </row>
    <row r="1414" spans="37:48">
      <c r="AK1414" s="3">
        <v>0.97847222222222197</v>
      </c>
      <c r="AM1414" s="224">
        <v>0.97847222222222197</v>
      </c>
      <c r="AO1414" s="72"/>
      <c r="AU1414" s="3">
        <v>0.97847222222222197</v>
      </c>
      <c r="AV1414" s="72"/>
    </row>
    <row r="1415" spans="37:48">
      <c r="AK1415" s="3">
        <v>0.97916666666666696</v>
      </c>
      <c r="AM1415" s="224">
        <v>0.97916666666666696</v>
      </c>
      <c r="AO1415" s="72"/>
      <c r="AU1415" s="3">
        <v>0.97916666666666696</v>
      </c>
      <c r="AV1415" s="72"/>
    </row>
    <row r="1416" spans="37:48">
      <c r="AK1416" s="3">
        <v>0.97986111111111096</v>
      </c>
      <c r="AM1416" s="224">
        <v>0.97986111111111096</v>
      </c>
      <c r="AO1416" s="72"/>
      <c r="AU1416" s="3">
        <v>0.97986111111111096</v>
      </c>
      <c r="AV1416" s="72"/>
    </row>
    <row r="1417" spans="37:48">
      <c r="AK1417" s="3">
        <v>0.98055555555555596</v>
      </c>
      <c r="AM1417" s="224">
        <v>0.98055555555555596</v>
      </c>
      <c r="AO1417" s="72"/>
      <c r="AU1417" s="3">
        <v>0.98055555555555596</v>
      </c>
      <c r="AV1417" s="72"/>
    </row>
    <row r="1418" spans="37:48">
      <c r="AK1418" s="3">
        <v>0.98124999999999996</v>
      </c>
      <c r="AM1418" s="224">
        <v>0.98124999999999996</v>
      </c>
      <c r="AO1418" s="72"/>
      <c r="AU1418" s="3">
        <v>0.98124999999999996</v>
      </c>
      <c r="AV1418" s="72"/>
    </row>
    <row r="1419" spans="37:48">
      <c r="AK1419" s="3">
        <v>0.98194444444444495</v>
      </c>
      <c r="AM1419" s="224">
        <v>0.98194444444444495</v>
      </c>
      <c r="AO1419" s="72"/>
      <c r="AU1419" s="3">
        <v>0.98194444444444495</v>
      </c>
      <c r="AV1419" s="72"/>
    </row>
    <row r="1420" spans="37:48">
      <c r="AK1420" s="3">
        <v>0.98263888888888895</v>
      </c>
      <c r="AM1420" s="224">
        <v>0.98263888888888895</v>
      </c>
      <c r="AO1420" s="72"/>
      <c r="AU1420" s="3">
        <v>0.98263888888888895</v>
      </c>
      <c r="AV1420" s="72"/>
    </row>
    <row r="1421" spans="37:48">
      <c r="AK1421" s="3">
        <v>0.98333333333333295</v>
      </c>
      <c r="AM1421" s="224">
        <v>0.98333333333333295</v>
      </c>
      <c r="AO1421" s="72"/>
      <c r="AU1421" s="3">
        <v>0.98333333333333295</v>
      </c>
      <c r="AV1421" s="72"/>
    </row>
    <row r="1422" spans="37:48">
      <c r="AK1422" s="3">
        <v>0.98402777777777795</v>
      </c>
      <c r="AM1422" s="224">
        <v>0.98402777777777795</v>
      </c>
      <c r="AO1422" s="72"/>
      <c r="AU1422" s="3">
        <v>0.98402777777777795</v>
      </c>
      <c r="AV1422" s="72"/>
    </row>
    <row r="1423" spans="37:48">
      <c r="AK1423" s="3">
        <v>0.98472222222222205</v>
      </c>
      <c r="AM1423" s="224">
        <v>0.98472222222222205</v>
      </c>
      <c r="AO1423" s="72"/>
      <c r="AU1423" s="3">
        <v>0.98472222222222205</v>
      </c>
      <c r="AV1423" s="72"/>
    </row>
    <row r="1424" spans="37:48">
      <c r="AK1424" s="3">
        <v>0.98541666666666705</v>
      </c>
      <c r="AM1424" s="224">
        <v>0.98541666666666705</v>
      </c>
      <c r="AO1424" s="72"/>
      <c r="AU1424" s="3">
        <v>0.98541666666666705</v>
      </c>
      <c r="AV1424" s="72"/>
    </row>
    <row r="1425" spans="37:48">
      <c r="AK1425" s="3">
        <v>0.98611111111111105</v>
      </c>
      <c r="AM1425" s="224">
        <v>0.98611111111111105</v>
      </c>
      <c r="AO1425" s="72"/>
      <c r="AU1425" s="3">
        <v>0.98611111111111105</v>
      </c>
      <c r="AV1425" s="72"/>
    </row>
    <row r="1426" spans="37:48">
      <c r="AK1426" s="3">
        <v>0.98680555555555605</v>
      </c>
      <c r="AM1426" s="224">
        <v>0.98680555555555605</v>
      </c>
      <c r="AO1426" s="72"/>
      <c r="AU1426" s="3">
        <v>0.98680555555555605</v>
      </c>
      <c r="AV1426" s="72"/>
    </row>
    <row r="1427" spans="37:48">
      <c r="AK1427" s="3">
        <v>0.98750000000000004</v>
      </c>
      <c r="AM1427" s="224">
        <v>0.98750000000000004</v>
      </c>
      <c r="AO1427" s="72"/>
      <c r="AU1427" s="3">
        <v>0.98750000000000004</v>
      </c>
      <c r="AV1427" s="72"/>
    </row>
    <row r="1428" spans="37:48">
      <c r="AK1428" s="3">
        <v>0.98819444444444404</v>
      </c>
      <c r="AM1428" s="224">
        <v>0.98819444444444404</v>
      </c>
      <c r="AO1428" s="72"/>
      <c r="AU1428" s="3">
        <v>0.98819444444444404</v>
      </c>
      <c r="AV1428" s="72"/>
    </row>
    <row r="1429" spans="37:48">
      <c r="AK1429" s="3">
        <v>0.98888888888888904</v>
      </c>
      <c r="AM1429" s="224">
        <v>0.98888888888888904</v>
      </c>
      <c r="AO1429" s="72"/>
      <c r="AU1429" s="3">
        <v>0.98888888888888904</v>
      </c>
      <c r="AV1429" s="72"/>
    </row>
    <row r="1430" spans="37:48">
      <c r="AK1430" s="3">
        <v>0.98958333333333304</v>
      </c>
      <c r="AM1430" s="224">
        <v>0.98958333333333304</v>
      </c>
      <c r="AO1430" s="72"/>
      <c r="AU1430" s="3">
        <v>0.98958333333333304</v>
      </c>
      <c r="AV1430" s="72"/>
    </row>
    <row r="1431" spans="37:48">
      <c r="AK1431" s="3">
        <v>0.99027777777777803</v>
      </c>
      <c r="AM1431" s="224">
        <v>0.99027777777777803</v>
      </c>
      <c r="AO1431" s="72"/>
      <c r="AU1431" s="3">
        <v>0.99027777777777803</v>
      </c>
      <c r="AV1431" s="72"/>
    </row>
    <row r="1432" spans="37:48">
      <c r="AK1432" s="3">
        <v>0.99097222222222203</v>
      </c>
      <c r="AM1432" s="224">
        <v>0.99097222222222203</v>
      </c>
      <c r="AO1432" s="72"/>
      <c r="AU1432" s="3">
        <v>0.99097222222222203</v>
      </c>
      <c r="AV1432" s="72"/>
    </row>
    <row r="1433" spans="37:48">
      <c r="AK1433" s="3">
        <v>0.99166666666666703</v>
      </c>
      <c r="AM1433" s="224">
        <v>0.99166666666666703</v>
      </c>
      <c r="AO1433" s="72"/>
      <c r="AU1433" s="3">
        <v>0.99166666666666703</v>
      </c>
      <c r="AV1433" s="72"/>
    </row>
    <row r="1434" spans="37:48">
      <c r="AK1434" s="3">
        <v>0.99236111111111103</v>
      </c>
      <c r="AM1434" s="224">
        <v>0.99236111111111103</v>
      </c>
      <c r="AO1434" s="72"/>
      <c r="AU1434" s="3">
        <v>0.99236111111111103</v>
      </c>
      <c r="AV1434" s="72"/>
    </row>
    <row r="1435" spans="37:48">
      <c r="AK1435" s="3">
        <v>0.99305555555555602</v>
      </c>
      <c r="AM1435" s="224">
        <v>0.99305555555555602</v>
      </c>
      <c r="AO1435" s="72"/>
      <c r="AU1435" s="3">
        <v>0.99305555555555602</v>
      </c>
      <c r="AV1435" s="72"/>
    </row>
    <row r="1436" spans="37:48">
      <c r="AK1436" s="3">
        <v>0.99375000000000002</v>
      </c>
      <c r="AM1436" s="224">
        <v>0.99375000000000002</v>
      </c>
      <c r="AO1436" s="72"/>
      <c r="AU1436" s="3">
        <v>0.99375000000000002</v>
      </c>
      <c r="AV1436" s="72"/>
    </row>
    <row r="1437" spans="37:48">
      <c r="AK1437" s="3">
        <v>0.99444444444444402</v>
      </c>
      <c r="AM1437" s="224">
        <v>0.99444444444444402</v>
      </c>
      <c r="AO1437" s="72"/>
      <c r="AU1437" s="3">
        <v>0.99444444444444402</v>
      </c>
      <c r="AV1437" s="72"/>
    </row>
    <row r="1438" spans="37:48">
      <c r="AK1438" s="3">
        <v>0.99513888888888902</v>
      </c>
      <c r="AM1438" s="224">
        <v>0.99513888888888902</v>
      </c>
      <c r="AO1438" s="72"/>
      <c r="AU1438" s="3">
        <v>0.99513888888888902</v>
      </c>
      <c r="AV1438" s="72"/>
    </row>
    <row r="1439" spans="37:48">
      <c r="AK1439" s="3">
        <v>0.99583333333333302</v>
      </c>
      <c r="AM1439" s="224">
        <v>0.99583333333333302</v>
      </c>
      <c r="AO1439" s="72"/>
      <c r="AU1439" s="3">
        <v>0.99583333333333302</v>
      </c>
      <c r="AV1439" s="72"/>
    </row>
    <row r="1440" spans="37:48">
      <c r="AK1440" s="3">
        <v>0.99652777777777801</v>
      </c>
      <c r="AM1440" s="224">
        <v>0.99652777777777801</v>
      </c>
      <c r="AO1440" s="72"/>
      <c r="AU1440" s="3">
        <v>0.99652777777777801</v>
      </c>
      <c r="AV1440" s="72"/>
    </row>
    <row r="1441" spans="37:48">
      <c r="AK1441" s="3">
        <v>0.99722222222222201</v>
      </c>
      <c r="AM1441" s="224">
        <v>0.99722222222222201</v>
      </c>
      <c r="AO1441" s="72"/>
      <c r="AU1441" s="3">
        <v>0.99722222222222201</v>
      </c>
      <c r="AV1441" s="72"/>
    </row>
    <row r="1442" spans="37:48">
      <c r="AK1442" s="3">
        <v>0.99791666666666701</v>
      </c>
      <c r="AM1442" s="224">
        <v>0.99791666666666701</v>
      </c>
      <c r="AO1442" s="72"/>
      <c r="AU1442" s="3">
        <v>0.99791666666666701</v>
      </c>
      <c r="AV1442" s="72"/>
    </row>
    <row r="1443" spans="37:48">
      <c r="AK1443" s="3">
        <v>0.99861111111111101</v>
      </c>
      <c r="AM1443" s="224">
        <v>0.99861111111111101</v>
      </c>
      <c r="AO1443" s="72"/>
      <c r="AU1443" s="3">
        <v>0.99861111111111101</v>
      </c>
      <c r="AV1443" s="72"/>
    </row>
    <row r="1444" spans="37:48">
      <c r="AK1444" s="3">
        <v>0.999305555555556</v>
      </c>
      <c r="AM1444" s="224">
        <v>0.999305555555556</v>
      </c>
      <c r="AO1444" s="72"/>
      <c r="AU1444" s="3">
        <v>0.999305555555556</v>
      </c>
      <c r="AV1444" s="72"/>
    </row>
    <row r="1445" spans="37:48">
      <c r="AK1445" s="3">
        <v>0</v>
      </c>
      <c r="AM1445" s="224">
        <v>0</v>
      </c>
      <c r="AO1445" s="72"/>
      <c r="AU1445" s="3">
        <v>1</v>
      </c>
      <c r="AV1445" s="72"/>
    </row>
    <row r="1446" spans="37:48">
      <c r="AK1446" s="3">
        <v>6.9444444444444447E-4</v>
      </c>
      <c r="AM1446" s="224">
        <v>6.9444444444444447E-4</v>
      </c>
      <c r="AO1446" s="72"/>
      <c r="AU1446" s="3">
        <v>1.0006944444444399</v>
      </c>
      <c r="AV1446" s="72"/>
    </row>
    <row r="1447" spans="37:48">
      <c r="AK1447" s="3">
        <v>1.38888888888889E-3</v>
      </c>
      <c r="AM1447" s="224">
        <v>1.38888888888889E-3</v>
      </c>
      <c r="AO1447" s="72"/>
      <c r="AU1447" s="3">
        <v>1.00138888888889</v>
      </c>
      <c r="AV1447" s="72"/>
    </row>
    <row r="1448" spans="37:48">
      <c r="AK1448" s="3">
        <v>2.0833333333333298E-3</v>
      </c>
      <c r="AM1448" s="224">
        <v>2.0833333333333298E-3</v>
      </c>
      <c r="AO1448" s="72"/>
      <c r="AU1448" s="3">
        <v>1.0020833333333301</v>
      </c>
      <c r="AV1448" s="72"/>
    </row>
    <row r="1449" spans="37:48">
      <c r="AK1449" s="3">
        <v>2.7777777777777801E-3</v>
      </c>
      <c r="AM1449" s="224">
        <v>2.7777777777777801E-3</v>
      </c>
      <c r="AO1449" s="72"/>
      <c r="AU1449" s="3">
        <v>1.00277777777778</v>
      </c>
      <c r="AV1449" s="72"/>
    </row>
    <row r="1450" spans="37:48">
      <c r="AK1450" s="3">
        <v>3.4722222222222199E-3</v>
      </c>
      <c r="AM1450" s="224">
        <v>3.4722222222222199E-3</v>
      </c>
      <c r="AO1450" s="72"/>
      <c r="AU1450" s="3">
        <v>1.0034722222222201</v>
      </c>
      <c r="AV1450" s="72"/>
    </row>
    <row r="1451" spans="37:48">
      <c r="AK1451" s="3">
        <v>4.1666666666666701E-3</v>
      </c>
      <c r="AM1451" s="224">
        <v>4.1666666666666701E-3</v>
      </c>
      <c r="AO1451" s="72"/>
      <c r="AU1451" s="3">
        <v>1.00416666666667</v>
      </c>
      <c r="AV1451" s="72"/>
    </row>
    <row r="1452" spans="37:48">
      <c r="AK1452" s="3">
        <v>4.8611111111111103E-3</v>
      </c>
      <c r="AM1452" s="224">
        <v>4.8611111111111103E-3</v>
      </c>
      <c r="AO1452" s="72"/>
      <c r="AU1452" s="3">
        <v>1.0048611111111101</v>
      </c>
      <c r="AV1452" s="72"/>
    </row>
    <row r="1453" spans="37:48">
      <c r="AK1453" s="3">
        <v>5.5555555555555601E-3</v>
      </c>
      <c r="AM1453" s="224">
        <v>5.5555555555555601E-3</v>
      </c>
      <c r="AO1453" s="72"/>
      <c r="AU1453" s="3">
        <v>1.00555555555556</v>
      </c>
      <c r="AV1453" s="72"/>
    </row>
    <row r="1454" spans="37:48">
      <c r="AK1454" s="3">
        <v>6.2500000000000003E-3</v>
      </c>
      <c r="AM1454" s="224">
        <v>6.2500000000000003E-3</v>
      </c>
      <c r="AO1454" s="72"/>
      <c r="AU1454" s="3">
        <v>1.0062500000000001</v>
      </c>
      <c r="AV1454" s="72"/>
    </row>
    <row r="1455" spans="37:48">
      <c r="AK1455" s="3">
        <v>6.9444444444444397E-3</v>
      </c>
      <c r="AM1455" s="224">
        <v>6.9444444444444397E-3</v>
      </c>
      <c r="AO1455" s="72"/>
      <c r="AU1455" s="3">
        <v>1.00694444444444</v>
      </c>
      <c r="AV1455" s="72"/>
    </row>
    <row r="1456" spans="37:48">
      <c r="AK1456" s="3">
        <v>7.6388888888888904E-3</v>
      </c>
      <c r="AM1456" s="224">
        <v>7.6388888888888904E-3</v>
      </c>
      <c r="AO1456" s="72"/>
      <c r="AU1456" s="3">
        <v>1.0076388888888901</v>
      </c>
      <c r="AV1456" s="72"/>
    </row>
    <row r="1457" spans="37:48">
      <c r="AK1457" s="3">
        <v>8.3333333333333297E-3</v>
      </c>
      <c r="AM1457" s="224">
        <v>8.3333333333333297E-3</v>
      </c>
      <c r="AO1457" s="72"/>
      <c r="AU1457" s="3">
        <v>1.00833333333333</v>
      </c>
      <c r="AV1457" s="72"/>
    </row>
    <row r="1458" spans="37:48">
      <c r="AK1458" s="3">
        <v>9.0277777777777804E-3</v>
      </c>
      <c r="AM1458" s="224">
        <v>9.0277777777777804E-3</v>
      </c>
      <c r="AO1458" s="72"/>
      <c r="AU1458" s="3">
        <v>1.0090277777777801</v>
      </c>
      <c r="AV1458" s="72"/>
    </row>
    <row r="1459" spans="37:48">
      <c r="AK1459" s="3">
        <v>9.7222222222222206E-3</v>
      </c>
      <c r="AM1459" s="224">
        <v>9.7222222222222206E-3</v>
      </c>
      <c r="AO1459" s="72"/>
      <c r="AU1459" s="3">
        <v>1.00972222222222</v>
      </c>
      <c r="AV1459" s="72"/>
    </row>
    <row r="1460" spans="37:48">
      <c r="AK1460" s="3">
        <v>1.0416666666666701E-2</v>
      </c>
      <c r="AM1460" s="224">
        <v>1.0416666666666701E-2</v>
      </c>
      <c r="AO1460" s="72"/>
      <c r="AU1460" s="3">
        <v>1.0104166666666701</v>
      </c>
      <c r="AV1460" s="72"/>
    </row>
    <row r="1461" spans="37:48">
      <c r="AK1461" s="3">
        <v>1.1111111111111099E-2</v>
      </c>
      <c r="AM1461" s="224">
        <v>1.1111111111111099E-2</v>
      </c>
      <c r="AO1461" s="72"/>
      <c r="AU1461" s="3">
        <v>1.01111111111111</v>
      </c>
      <c r="AV1461" s="72"/>
    </row>
    <row r="1462" spans="37:48">
      <c r="AK1462" s="3">
        <v>1.18055555555556E-2</v>
      </c>
      <c r="AM1462" s="224">
        <v>1.18055555555556E-2</v>
      </c>
      <c r="AO1462" s="72"/>
      <c r="AU1462" s="3">
        <v>1.0118055555555601</v>
      </c>
      <c r="AV1462" s="72"/>
    </row>
    <row r="1463" spans="37:48">
      <c r="AK1463" s="3">
        <v>1.2500000000000001E-2</v>
      </c>
      <c r="AM1463" s="224">
        <v>1.2500000000000001E-2</v>
      </c>
      <c r="AO1463" s="72"/>
      <c r="AU1463" s="3">
        <v>1.0125</v>
      </c>
      <c r="AV1463" s="72"/>
    </row>
    <row r="1464" spans="37:48">
      <c r="AK1464" s="3">
        <v>1.3194444444444399E-2</v>
      </c>
      <c r="AM1464" s="224">
        <v>1.3194444444444399E-2</v>
      </c>
      <c r="AO1464" s="72"/>
      <c r="AU1464" s="3">
        <v>1.0131944444444401</v>
      </c>
      <c r="AV1464" s="72"/>
    </row>
    <row r="1465" spans="37:48">
      <c r="AK1465" s="3">
        <v>1.38888888888889E-2</v>
      </c>
      <c r="AM1465" s="224">
        <v>1.38888888888889E-2</v>
      </c>
      <c r="AO1465" s="72"/>
      <c r="AU1465" s="3">
        <v>1.0138888888888899</v>
      </c>
      <c r="AV1465" s="72"/>
    </row>
    <row r="1466" spans="37:48">
      <c r="AK1466" s="3">
        <v>1.4583333333333301E-2</v>
      </c>
      <c r="AM1466" s="224">
        <v>1.4583333333333301E-2</v>
      </c>
      <c r="AO1466" s="72"/>
      <c r="AU1466" s="3">
        <v>1.0145833333333301</v>
      </c>
      <c r="AV1466" s="72"/>
    </row>
    <row r="1467" spans="37:48">
      <c r="AK1467" s="3">
        <v>1.52777777777778E-2</v>
      </c>
      <c r="AM1467" s="224">
        <v>1.52777777777778E-2</v>
      </c>
      <c r="AO1467" s="72"/>
      <c r="AU1467" s="3">
        <v>1.0152777777777799</v>
      </c>
      <c r="AV1467" s="72"/>
    </row>
    <row r="1468" spans="37:48">
      <c r="AK1468" s="3">
        <v>1.59722222222222E-2</v>
      </c>
      <c r="AM1468" s="224">
        <v>1.59722222222222E-2</v>
      </c>
      <c r="AO1468" s="72"/>
      <c r="AU1468" s="3">
        <v>1.0159722222222201</v>
      </c>
      <c r="AV1468" s="72"/>
    </row>
    <row r="1469" spans="37:48">
      <c r="AK1469" s="3">
        <v>1.6666666666666701E-2</v>
      </c>
      <c r="AM1469" s="224">
        <v>1.6666666666666701E-2</v>
      </c>
      <c r="AO1469" s="72"/>
      <c r="AU1469" s="3">
        <v>1.0166666666666699</v>
      </c>
      <c r="AV1469" s="72"/>
    </row>
    <row r="1470" spans="37:48">
      <c r="AK1470" s="3">
        <v>1.7361111111111101E-2</v>
      </c>
      <c r="AM1470" s="224">
        <v>1.7361111111111101E-2</v>
      </c>
      <c r="AO1470" s="72"/>
      <c r="AU1470" s="3">
        <v>1.0173611111111101</v>
      </c>
      <c r="AV1470" s="72"/>
    </row>
    <row r="1471" spans="37:48">
      <c r="AK1471" s="3">
        <v>1.8055555555555599E-2</v>
      </c>
      <c r="AM1471" s="224">
        <v>1.8055555555555599E-2</v>
      </c>
      <c r="AO1471" s="72"/>
      <c r="AU1471" s="3">
        <v>1.0180555555555599</v>
      </c>
      <c r="AV1471" s="72"/>
    </row>
    <row r="1472" spans="37:48">
      <c r="AK1472" s="3">
        <v>1.8749999999999999E-2</v>
      </c>
      <c r="AM1472" s="224">
        <v>1.8749999999999999E-2</v>
      </c>
      <c r="AO1472" s="72"/>
      <c r="AU1472" s="3">
        <v>1.01875</v>
      </c>
      <c r="AV1472" s="72"/>
    </row>
    <row r="1473" spans="37:48">
      <c r="AK1473" s="3">
        <v>1.94444444444444E-2</v>
      </c>
      <c r="AM1473" s="224">
        <v>1.94444444444444E-2</v>
      </c>
      <c r="AO1473" s="72"/>
      <c r="AU1473" s="3">
        <v>1.0194444444444399</v>
      </c>
      <c r="AV1473" s="72"/>
    </row>
    <row r="1474" spans="37:48">
      <c r="AK1474" s="3">
        <v>2.0138888888888901E-2</v>
      </c>
      <c r="AM1474" s="224">
        <v>2.0138888888888901E-2</v>
      </c>
      <c r="AO1474" s="72"/>
      <c r="AU1474" s="3">
        <v>1.02013888888889</v>
      </c>
      <c r="AV1474" s="72"/>
    </row>
    <row r="1475" spans="37:48">
      <c r="AK1475" s="3">
        <v>2.0833333333333301E-2</v>
      </c>
      <c r="AM1475" s="224">
        <v>2.0833333333333301E-2</v>
      </c>
      <c r="AO1475" s="72"/>
      <c r="AU1475" s="3">
        <v>1.0208333333333299</v>
      </c>
      <c r="AV1475" s="72"/>
    </row>
    <row r="1476" spans="37:48">
      <c r="AK1476" s="3">
        <v>2.1527777777777798E-2</v>
      </c>
      <c r="AM1476" s="224">
        <v>2.1527777777777798E-2</v>
      </c>
      <c r="AO1476" s="72"/>
      <c r="AU1476" s="3">
        <v>1.02152777777778</v>
      </c>
      <c r="AV1476" s="72"/>
    </row>
    <row r="1477" spans="37:48">
      <c r="AK1477" s="3">
        <v>2.2222222222222199E-2</v>
      </c>
      <c r="AM1477" s="224">
        <v>2.2222222222222199E-2</v>
      </c>
      <c r="AO1477" s="72"/>
      <c r="AU1477" s="3">
        <v>1.0222222222222199</v>
      </c>
      <c r="AV1477" s="72"/>
    </row>
    <row r="1478" spans="37:48">
      <c r="AK1478" s="3">
        <v>2.29166666666667E-2</v>
      </c>
      <c r="AM1478" s="224">
        <v>2.29166666666667E-2</v>
      </c>
      <c r="AO1478" s="72"/>
      <c r="AU1478" s="3">
        <v>1.02291666666667</v>
      </c>
      <c r="AV1478" s="72"/>
    </row>
    <row r="1479" spans="37:48">
      <c r="AK1479" s="3">
        <v>2.36111111111111E-2</v>
      </c>
      <c r="AM1479" s="224">
        <v>2.36111111111111E-2</v>
      </c>
      <c r="AO1479" s="72"/>
      <c r="AU1479" s="3">
        <v>1.0236111111111099</v>
      </c>
      <c r="AV1479" s="72"/>
    </row>
    <row r="1480" spans="37:48">
      <c r="AK1480" s="3">
        <v>2.4305555555555601E-2</v>
      </c>
      <c r="AM1480" s="224">
        <v>2.4305555555555601E-2</v>
      </c>
      <c r="AO1480" s="72"/>
      <c r="AU1480" s="3">
        <v>1.02430555555556</v>
      </c>
      <c r="AV1480" s="72"/>
    </row>
    <row r="1481" spans="37:48">
      <c r="AK1481" s="3">
        <v>2.5000000000000001E-2</v>
      </c>
      <c r="AM1481" s="224">
        <v>2.5000000000000001E-2</v>
      </c>
      <c r="AO1481" s="72"/>
      <c r="AU1481" s="3">
        <v>1.0249999999999999</v>
      </c>
      <c r="AV1481" s="72"/>
    </row>
    <row r="1482" spans="37:48">
      <c r="AK1482" s="3">
        <v>2.5694444444444402E-2</v>
      </c>
      <c r="AM1482" s="224">
        <v>2.5694444444444402E-2</v>
      </c>
      <c r="AO1482" s="72"/>
      <c r="AU1482" s="3">
        <v>1.02569444444444</v>
      </c>
      <c r="AV1482" s="72"/>
    </row>
    <row r="1483" spans="37:48">
      <c r="AK1483" s="3">
        <v>2.6388888888888899E-2</v>
      </c>
      <c r="AM1483" s="224">
        <v>2.6388888888888899E-2</v>
      </c>
      <c r="AO1483" s="72"/>
      <c r="AU1483" s="3">
        <v>1.0263888888888899</v>
      </c>
      <c r="AV1483" s="72"/>
    </row>
    <row r="1484" spans="37:48">
      <c r="AK1484" s="3">
        <v>2.70833333333333E-2</v>
      </c>
      <c r="AM1484" s="224">
        <v>2.70833333333333E-2</v>
      </c>
      <c r="AO1484" s="72"/>
      <c r="AU1484" s="3">
        <v>1.02708333333333</v>
      </c>
      <c r="AV1484" s="72"/>
    </row>
    <row r="1485" spans="37:48">
      <c r="AK1485" s="3">
        <v>2.7777777777777801E-2</v>
      </c>
      <c r="AM1485" s="224">
        <v>2.7777777777777801E-2</v>
      </c>
      <c r="AO1485" s="72"/>
      <c r="AU1485" s="3">
        <v>1.0277777777777799</v>
      </c>
      <c r="AV1485" s="72"/>
    </row>
    <row r="1486" spans="37:48">
      <c r="AK1486" s="3">
        <v>2.8472222222222201E-2</v>
      </c>
      <c r="AM1486" s="224">
        <v>2.8472222222222201E-2</v>
      </c>
      <c r="AO1486" s="72"/>
      <c r="AU1486" s="3">
        <v>1.02847222222222</v>
      </c>
      <c r="AV1486" s="72"/>
    </row>
    <row r="1487" spans="37:48">
      <c r="AK1487" s="3">
        <v>2.9166666666666698E-2</v>
      </c>
      <c r="AM1487" s="224">
        <v>2.9166666666666698E-2</v>
      </c>
      <c r="AO1487" s="72"/>
      <c r="AU1487" s="3">
        <v>1.0291666666666699</v>
      </c>
      <c r="AV1487" s="72"/>
    </row>
    <row r="1488" spans="37:48">
      <c r="AK1488" s="3">
        <v>2.9861111111111099E-2</v>
      </c>
      <c r="AM1488" s="224">
        <v>2.9861111111111099E-2</v>
      </c>
      <c r="AO1488" s="72"/>
      <c r="AU1488" s="3">
        <v>1.02986111111111</v>
      </c>
      <c r="AV1488" s="72"/>
    </row>
    <row r="1489" spans="37:48">
      <c r="AK1489" s="3">
        <v>3.05555555555556E-2</v>
      </c>
      <c r="AM1489" s="224">
        <v>3.05555555555556E-2</v>
      </c>
      <c r="AO1489" s="72"/>
      <c r="AU1489" s="3">
        <v>1.0305555555555601</v>
      </c>
      <c r="AV1489" s="72"/>
    </row>
    <row r="1490" spans="37:48">
      <c r="AK1490" s="3">
        <v>3.125E-2</v>
      </c>
      <c r="AM1490" s="224">
        <v>3.125E-2</v>
      </c>
      <c r="AO1490" s="72"/>
      <c r="AU1490" s="3">
        <v>1.03125</v>
      </c>
      <c r="AV1490" s="72"/>
    </row>
    <row r="1491" spans="37:48">
      <c r="AK1491" s="3">
        <v>3.19444444444444E-2</v>
      </c>
      <c r="AM1491" s="224">
        <v>3.19444444444444E-2</v>
      </c>
      <c r="AO1491" s="72"/>
      <c r="AU1491" s="3">
        <v>1.0319444444444399</v>
      </c>
      <c r="AV1491" s="72"/>
    </row>
    <row r="1492" spans="37:48">
      <c r="AK1492" s="3">
        <v>3.2638888888888898E-2</v>
      </c>
      <c r="AM1492" s="224">
        <v>3.2638888888888898E-2</v>
      </c>
      <c r="AO1492" s="72"/>
      <c r="AU1492" s="3">
        <v>1.03263888888889</v>
      </c>
      <c r="AV1492" s="72"/>
    </row>
    <row r="1493" spans="37:48">
      <c r="AK1493" s="3">
        <v>3.3333333333333298E-2</v>
      </c>
      <c r="AM1493" s="224">
        <v>3.3333333333333298E-2</v>
      </c>
      <c r="AO1493" s="72"/>
      <c r="AU1493" s="3">
        <v>1.0333333333333301</v>
      </c>
      <c r="AV1493" s="72"/>
    </row>
    <row r="1494" spans="37:48">
      <c r="AK1494" s="3">
        <v>3.4027777777777803E-2</v>
      </c>
      <c r="AM1494" s="224">
        <v>3.4027777777777803E-2</v>
      </c>
      <c r="AO1494" s="72"/>
      <c r="AU1494" s="3">
        <v>1.03402777777778</v>
      </c>
      <c r="AV1494" s="72"/>
    </row>
    <row r="1495" spans="37:48">
      <c r="AK1495" s="3">
        <v>3.4722222222222203E-2</v>
      </c>
      <c r="AM1495" s="224">
        <v>3.4722222222222203E-2</v>
      </c>
      <c r="AO1495" s="72"/>
      <c r="AU1495" s="3">
        <v>1.0347222222222201</v>
      </c>
      <c r="AV1495" s="72"/>
    </row>
    <row r="1496" spans="37:48">
      <c r="AK1496" s="3">
        <v>3.54166666666667E-2</v>
      </c>
      <c r="AM1496" s="224">
        <v>3.54166666666667E-2</v>
      </c>
      <c r="AO1496" s="72"/>
      <c r="AU1496" s="3">
        <v>1.03541666666667</v>
      </c>
      <c r="AV1496" s="72"/>
    </row>
    <row r="1497" spans="37:48">
      <c r="AK1497" s="3">
        <v>3.6111111111111101E-2</v>
      </c>
      <c r="AM1497" s="224">
        <v>3.6111111111111101E-2</v>
      </c>
      <c r="AO1497" s="72"/>
      <c r="AU1497" s="3">
        <v>1.0361111111111101</v>
      </c>
      <c r="AV1497" s="72"/>
    </row>
    <row r="1498" spans="37:48">
      <c r="AK1498" s="3">
        <v>3.6805555555555598E-2</v>
      </c>
      <c r="AM1498" s="224">
        <v>3.6805555555555598E-2</v>
      </c>
      <c r="AO1498" s="72"/>
      <c r="AU1498" s="3">
        <v>1.03680555555556</v>
      </c>
      <c r="AV1498" s="72"/>
    </row>
    <row r="1499" spans="37:48">
      <c r="AK1499" s="3">
        <v>3.7499999999999999E-2</v>
      </c>
      <c r="AM1499" s="224">
        <v>3.7499999999999999E-2</v>
      </c>
      <c r="AO1499" s="72"/>
      <c r="AU1499" s="3">
        <v>1.0375000000000001</v>
      </c>
      <c r="AV1499" s="72"/>
    </row>
    <row r="1500" spans="37:48">
      <c r="AK1500" s="3">
        <v>3.8194444444444399E-2</v>
      </c>
      <c r="AM1500" s="224">
        <v>3.8194444444444399E-2</v>
      </c>
      <c r="AO1500" s="72"/>
      <c r="AU1500" s="3">
        <v>1.03819444444444</v>
      </c>
      <c r="AV1500" s="72"/>
    </row>
    <row r="1501" spans="37:48">
      <c r="AK1501" s="3">
        <v>3.8888888888888903E-2</v>
      </c>
      <c r="AM1501" s="224">
        <v>3.8888888888888903E-2</v>
      </c>
      <c r="AO1501" s="72"/>
      <c r="AU1501" s="3">
        <v>1.0388888888888901</v>
      </c>
      <c r="AV1501" s="72"/>
    </row>
    <row r="1502" spans="37:48">
      <c r="AK1502" s="3">
        <v>3.9583333333333297E-2</v>
      </c>
      <c r="AM1502" s="224">
        <v>3.9583333333333297E-2</v>
      </c>
      <c r="AO1502" s="72"/>
      <c r="AU1502" s="3">
        <v>1.03958333333333</v>
      </c>
      <c r="AV1502" s="72"/>
    </row>
    <row r="1503" spans="37:48">
      <c r="AK1503" s="3">
        <v>4.0277777777777801E-2</v>
      </c>
      <c r="AM1503" s="224">
        <v>4.0277777777777801E-2</v>
      </c>
      <c r="AO1503" s="72"/>
      <c r="AU1503" s="3">
        <v>1.0402777777777801</v>
      </c>
      <c r="AV1503" s="72"/>
    </row>
    <row r="1504" spans="37:48">
      <c r="AK1504" s="3">
        <v>4.0972222222222202E-2</v>
      </c>
      <c r="AM1504" s="224">
        <v>4.0972222222222202E-2</v>
      </c>
      <c r="AO1504" s="72"/>
      <c r="AU1504" s="3">
        <v>1.04097222222222</v>
      </c>
      <c r="AV1504" s="72"/>
    </row>
    <row r="1505" spans="37:48">
      <c r="AK1505" s="3">
        <v>4.1666666666666699E-2</v>
      </c>
      <c r="AM1505" s="224">
        <v>4.1666666666666699E-2</v>
      </c>
      <c r="AO1505" s="72"/>
      <c r="AU1505" s="3">
        <v>1.0416666666666701</v>
      </c>
      <c r="AV1505" s="72"/>
    </row>
    <row r="1506" spans="37:48">
      <c r="AU1506" s="3">
        <v>1.04236111111111</v>
      </c>
      <c r="AV1506" s="72"/>
    </row>
    <row r="1507" spans="37:48">
      <c r="AU1507" s="3">
        <v>1.0430555555555601</v>
      </c>
      <c r="AV1507" s="72"/>
    </row>
    <row r="1508" spans="37:48">
      <c r="AU1508" s="3">
        <v>1.04375</v>
      </c>
      <c r="AV1508" s="72"/>
    </row>
    <row r="1509" spans="37:48">
      <c r="AU1509" s="3">
        <v>1.0444444444444401</v>
      </c>
      <c r="AV1509" s="72"/>
    </row>
    <row r="1510" spans="37:48">
      <c r="AU1510" s="3">
        <v>1.0451388888888899</v>
      </c>
      <c r="AV1510" s="72"/>
    </row>
    <row r="1511" spans="37:48">
      <c r="AU1511" s="3">
        <v>1.0458333333333301</v>
      </c>
      <c r="AV1511" s="72"/>
    </row>
    <row r="1512" spans="37:48">
      <c r="AU1512" s="3">
        <v>1.0465277777777799</v>
      </c>
      <c r="AV1512" s="72"/>
    </row>
    <row r="1513" spans="37:48">
      <c r="AU1513" s="3">
        <v>1.0472222222222201</v>
      </c>
      <c r="AV1513" s="72"/>
    </row>
    <row r="1514" spans="37:48">
      <c r="AU1514" s="3">
        <v>1.0479166666666699</v>
      </c>
      <c r="AV1514" s="72"/>
    </row>
    <row r="1515" spans="37:48">
      <c r="AU1515" s="3">
        <v>1.0486111111111101</v>
      </c>
      <c r="AV1515" s="72"/>
    </row>
    <row r="1516" spans="37:48">
      <c r="AU1516" s="3">
        <v>1.0493055555555599</v>
      </c>
      <c r="AV1516" s="72"/>
    </row>
    <row r="1517" spans="37:48">
      <c r="AU1517" s="3">
        <v>1.05</v>
      </c>
      <c r="AV1517" s="72"/>
    </row>
    <row r="1518" spans="37:48">
      <c r="AU1518" s="3">
        <v>1.0506944444444399</v>
      </c>
      <c r="AV1518" s="72"/>
    </row>
    <row r="1519" spans="37:48">
      <c r="AU1519" s="3">
        <v>1.05138888888889</v>
      </c>
      <c r="AV1519" s="72"/>
    </row>
    <row r="1520" spans="37:48">
      <c r="AU1520" s="3">
        <v>1.0520833333333299</v>
      </c>
      <c r="AV1520" s="72"/>
    </row>
    <row r="1521" spans="47:48">
      <c r="AU1521" s="3">
        <v>1.05277777777778</v>
      </c>
      <c r="AV1521" s="72"/>
    </row>
    <row r="1522" spans="47:48">
      <c r="AU1522" s="3">
        <v>1.0534722222222199</v>
      </c>
      <c r="AV1522" s="72"/>
    </row>
    <row r="1523" spans="47:48">
      <c r="AU1523" s="3">
        <v>1.05416666666667</v>
      </c>
      <c r="AV1523" s="72"/>
    </row>
    <row r="1524" spans="47:48">
      <c r="AU1524" s="3">
        <v>1.0548611111111099</v>
      </c>
      <c r="AV1524" s="72"/>
    </row>
    <row r="1525" spans="47:48">
      <c r="AU1525" s="3">
        <v>1.05555555555556</v>
      </c>
      <c r="AV1525" s="72"/>
    </row>
    <row r="1526" spans="47:48">
      <c r="AU1526" s="3">
        <v>1.0562499999999999</v>
      </c>
      <c r="AV1526" s="72"/>
    </row>
    <row r="1527" spans="47:48">
      <c r="AU1527" s="3">
        <v>1.05694444444444</v>
      </c>
      <c r="AV1527" s="72"/>
    </row>
    <row r="1528" spans="47:48">
      <c r="AU1528" s="3">
        <v>1.0576388888888899</v>
      </c>
      <c r="AV1528" s="72"/>
    </row>
    <row r="1529" spans="47:48">
      <c r="AU1529" s="3">
        <v>1.05833333333333</v>
      </c>
      <c r="AV1529" s="72"/>
    </row>
    <row r="1530" spans="47:48">
      <c r="AU1530" s="3">
        <v>1.0590277777777799</v>
      </c>
      <c r="AV1530" s="72"/>
    </row>
    <row r="1531" spans="47:48">
      <c r="AU1531" s="3">
        <v>1.05972222222222</v>
      </c>
      <c r="AV1531" s="72"/>
    </row>
    <row r="1532" spans="47:48">
      <c r="AU1532" s="3">
        <v>1.0604166666666699</v>
      </c>
      <c r="AV1532" s="72"/>
    </row>
    <row r="1533" spans="47:48">
      <c r="AU1533" s="3">
        <v>1.06111111111111</v>
      </c>
      <c r="AV1533" s="72"/>
    </row>
    <row r="1534" spans="47:48">
      <c r="AU1534" s="3">
        <v>1.0618055555555601</v>
      </c>
      <c r="AV1534" s="72"/>
    </row>
    <row r="1535" spans="47:48">
      <c r="AU1535" s="3">
        <v>1.0625</v>
      </c>
      <c r="AV1535" s="72"/>
    </row>
    <row r="1536" spans="47:48">
      <c r="AU1536" s="3">
        <v>1.0631944444444399</v>
      </c>
      <c r="AV1536" s="72"/>
    </row>
    <row r="1537" spans="47:48">
      <c r="AU1537" s="3">
        <v>1.06388888888889</v>
      </c>
      <c r="AV1537" s="72"/>
    </row>
    <row r="1538" spans="47:48">
      <c r="AU1538" s="3">
        <v>1.0645833333333301</v>
      </c>
      <c r="AV1538" s="72"/>
    </row>
    <row r="1539" spans="47:48">
      <c r="AU1539" s="3">
        <v>1.06527777777778</v>
      </c>
      <c r="AV1539" s="72"/>
    </row>
    <row r="1540" spans="47:48">
      <c r="AU1540" s="3">
        <v>1.0659722222222201</v>
      </c>
      <c r="AV1540" s="72"/>
    </row>
    <row r="1541" spans="47:48">
      <c r="AU1541" s="3">
        <v>1.06666666666667</v>
      </c>
      <c r="AV1541" s="72"/>
    </row>
    <row r="1542" spans="47:48">
      <c r="AU1542" s="3">
        <v>1.0673611111111101</v>
      </c>
      <c r="AV1542" s="72"/>
    </row>
    <row r="1543" spans="47:48">
      <c r="AU1543" s="3">
        <v>1.06805555555556</v>
      </c>
      <c r="AV1543" s="72"/>
    </row>
    <row r="1544" spans="47:48">
      <c r="AU1544" s="3">
        <v>1.0687500000000001</v>
      </c>
      <c r="AV1544" s="72"/>
    </row>
    <row r="1545" spans="47:48">
      <c r="AU1545" s="3">
        <v>1.06944444444444</v>
      </c>
      <c r="AV1545" s="72"/>
    </row>
    <row r="1546" spans="47:48">
      <c r="AU1546" s="3">
        <v>1.0701388888888901</v>
      </c>
      <c r="AV1546" s="72"/>
    </row>
    <row r="1547" spans="47:48">
      <c r="AU1547" s="3">
        <v>1.07083333333333</v>
      </c>
      <c r="AV1547" s="72"/>
    </row>
    <row r="1548" spans="47:48">
      <c r="AU1548" s="3">
        <v>1.0715277777777801</v>
      </c>
      <c r="AV1548" s="72"/>
    </row>
    <row r="1549" spans="47:48">
      <c r="AU1549" s="3">
        <v>1.07222222222222</v>
      </c>
      <c r="AV1549" s="72"/>
    </row>
    <row r="1550" spans="47:48">
      <c r="AU1550" s="3">
        <v>1.0729166666666701</v>
      </c>
      <c r="AV1550" s="72"/>
    </row>
    <row r="1551" spans="47:48">
      <c r="AU1551" s="3">
        <v>1.07361111111111</v>
      </c>
      <c r="AV1551" s="72"/>
    </row>
    <row r="1552" spans="47:48">
      <c r="AU1552" s="3">
        <v>1.0743055555555601</v>
      </c>
      <c r="AV1552" s="72"/>
    </row>
    <row r="1553" spans="47:48">
      <c r="AU1553" s="3">
        <v>1.075</v>
      </c>
      <c r="AV1553" s="72"/>
    </row>
    <row r="1554" spans="47:48">
      <c r="AU1554" s="3">
        <v>1.0756944444444401</v>
      </c>
      <c r="AV1554" s="72"/>
    </row>
    <row r="1555" spans="47:48">
      <c r="AU1555" s="3">
        <v>1.0763888888888899</v>
      </c>
      <c r="AV1555" s="72"/>
    </row>
    <row r="1556" spans="47:48">
      <c r="AU1556" s="3">
        <v>1.0770833333333301</v>
      </c>
      <c r="AV1556" s="72"/>
    </row>
    <row r="1557" spans="47:48">
      <c r="AU1557" s="3">
        <v>1.0777777777777799</v>
      </c>
      <c r="AV1557" s="72"/>
    </row>
    <row r="1558" spans="47:48">
      <c r="AU1558" s="3">
        <v>1.0784722222222201</v>
      </c>
      <c r="AV1558" s="72"/>
    </row>
    <row r="1559" spans="47:48">
      <c r="AU1559" s="3">
        <v>1.0791666666666699</v>
      </c>
      <c r="AV1559" s="72"/>
    </row>
    <row r="1560" spans="47:48">
      <c r="AU1560" s="3">
        <v>1.0798611111111101</v>
      </c>
      <c r="AV1560" s="72"/>
    </row>
    <row r="1561" spans="47:48">
      <c r="AU1561" s="3">
        <v>1.0805555555555599</v>
      </c>
      <c r="AV1561" s="72"/>
    </row>
    <row r="1562" spans="47:48">
      <c r="AU1562" s="3">
        <v>1.08125</v>
      </c>
      <c r="AV1562" s="72"/>
    </row>
    <row r="1563" spans="47:48">
      <c r="AU1563" s="3">
        <v>1.0819444444444399</v>
      </c>
      <c r="AV1563" s="72"/>
    </row>
    <row r="1564" spans="47:48">
      <c r="AU1564" s="3">
        <v>1.08263888888889</v>
      </c>
      <c r="AV1564" s="72"/>
    </row>
    <row r="1565" spans="47:48">
      <c r="AU1565" s="3">
        <v>1.0833333333333299</v>
      </c>
      <c r="AV1565" s="72"/>
    </row>
    <row r="1566" spans="47:48">
      <c r="AU1566" s="3">
        <v>1.08402777777778</v>
      </c>
      <c r="AV1566" s="72"/>
    </row>
    <row r="1567" spans="47:48">
      <c r="AU1567" s="3">
        <v>1.0847222222222199</v>
      </c>
      <c r="AV1567" s="72"/>
    </row>
    <row r="1568" spans="47:48">
      <c r="AU1568" s="3">
        <v>1.08541666666667</v>
      </c>
      <c r="AV1568" s="72"/>
    </row>
    <row r="1569" spans="47:48">
      <c r="AU1569" s="3">
        <v>1.0861111111111099</v>
      </c>
      <c r="AV1569" s="72"/>
    </row>
    <row r="1570" spans="47:48">
      <c r="AU1570" s="3">
        <v>1.08680555555556</v>
      </c>
      <c r="AV1570" s="72"/>
    </row>
    <row r="1571" spans="47:48">
      <c r="AU1571" s="3">
        <v>1.0874999999999999</v>
      </c>
      <c r="AV1571" s="72"/>
    </row>
    <row r="1572" spans="47:48">
      <c r="AU1572" s="3">
        <v>1.08819444444444</v>
      </c>
      <c r="AV1572" s="72"/>
    </row>
    <row r="1573" spans="47:48">
      <c r="AU1573" s="3">
        <v>1.0888888888888899</v>
      </c>
      <c r="AV1573" s="72"/>
    </row>
    <row r="1574" spans="47:48">
      <c r="AU1574" s="3">
        <v>1.08958333333333</v>
      </c>
      <c r="AV1574" s="72"/>
    </row>
    <row r="1575" spans="47:48">
      <c r="AU1575" s="3">
        <v>1.0902777777777799</v>
      </c>
      <c r="AV1575" s="72"/>
    </row>
    <row r="1576" spans="47:48">
      <c r="AU1576" s="3">
        <v>1.09097222222222</v>
      </c>
      <c r="AV1576" s="72"/>
    </row>
    <row r="1577" spans="47:48">
      <c r="AU1577" s="3">
        <v>1.0916666666666699</v>
      </c>
      <c r="AV1577" s="72"/>
    </row>
    <row r="1578" spans="47:48">
      <c r="AU1578" s="3">
        <v>1.09236111111111</v>
      </c>
      <c r="AV1578" s="72"/>
    </row>
    <row r="1579" spans="47:48">
      <c r="AU1579" s="3">
        <v>1.0930555555555601</v>
      </c>
      <c r="AV1579" s="72"/>
    </row>
    <row r="1580" spans="47:48">
      <c r="AU1580" s="3">
        <v>1.09375</v>
      </c>
      <c r="AV1580" s="72"/>
    </row>
    <row r="1581" spans="47:48">
      <c r="AU1581" s="3">
        <v>1.0944444444444399</v>
      </c>
      <c r="AV1581" s="72"/>
    </row>
    <row r="1582" spans="47:48">
      <c r="AU1582" s="3">
        <v>1.09513888888889</v>
      </c>
      <c r="AV1582" s="72"/>
    </row>
    <row r="1583" spans="47:48">
      <c r="AU1583" s="3">
        <v>1.0958333333333301</v>
      </c>
      <c r="AV1583" s="72"/>
    </row>
    <row r="1584" spans="47:48">
      <c r="AU1584" s="3">
        <v>1.09652777777778</v>
      </c>
      <c r="AV1584" s="72"/>
    </row>
    <row r="1585" spans="47:48">
      <c r="AU1585" s="3">
        <v>1.0972222222222201</v>
      </c>
      <c r="AV1585" s="72"/>
    </row>
    <row r="1586" spans="47:48">
      <c r="AU1586" s="3">
        <v>1.09791666666667</v>
      </c>
      <c r="AV1586" s="72"/>
    </row>
    <row r="1587" spans="47:48">
      <c r="AU1587" s="3">
        <v>1.0986111111111101</v>
      </c>
      <c r="AV1587" s="72"/>
    </row>
    <row r="1588" spans="47:48">
      <c r="AU1588" s="3">
        <v>1.09930555555556</v>
      </c>
      <c r="AV1588" s="72"/>
    </row>
    <row r="1589" spans="47:48">
      <c r="AU1589" s="3">
        <v>1.1000000000000001</v>
      </c>
      <c r="AV1589" s="72"/>
    </row>
    <row r="1590" spans="47:48">
      <c r="AU1590" s="3">
        <v>1.10069444444444</v>
      </c>
      <c r="AV1590" s="72"/>
    </row>
    <row r="1591" spans="47:48">
      <c r="AU1591" s="3">
        <v>1.1013888888888901</v>
      </c>
      <c r="AV1591" s="72"/>
    </row>
    <row r="1592" spans="47:48">
      <c r="AU1592" s="3">
        <v>1.10208333333333</v>
      </c>
      <c r="AV1592" s="72"/>
    </row>
    <row r="1593" spans="47:48">
      <c r="AU1593" s="3">
        <v>1.1027777777777801</v>
      </c>
      <c r="AV1593" s="72"/>
    </row>
    <row r="1594" spans="47:48">
      <c r="AU1594" s="3">
        <v>1.10347222222222</v>
      </c>
      <c r="AV1594" s="72"/>
    </row>
    <row r="1595" spans="47:48">
      <c r="AU1595" s="3">
        <v>1.1041666666666701</v>
      </c>
      <c r="AV1595" s="72"/>
    </row>
    <row r="1596" spans="47:48">
      <c r="AU1596" s="3">
        <v>1.10486111111111</v>
      </c>
      <c r="AV1596" s="72"/>
    </row>
    <row r="1597" spans="47:48">
      <c r="AU1597" s="3">
        <v>1.1055555555555601</v>
      </c>
      <c r="AV1597" s="72"/>
    </row>
    <row r="1598" spans="47:48">
      <c r="AU1598" s="3">
        <v>1.10625</v>
      </c>
      <c r="AV1598" s="72"/>
    </row>
    <row r="1599" spans="47:48">
      <c r="AU1599" s="3">
        <v>1.1069444444444401</v>
      </c>
      <c r="AV1599" s="72"/>
    </row>
    <row r="1600" spans="47:48">
      <c r="AU1600" s="3">
        <v>1.1076388888888899</v>
      </c>
      <c r="AV1600" s="72"/>
    </row>
    <row r="1601" spans="47:48">
      <c r="AU1601" s="3">
        <v>1.1083333333333301</v>
      </c>
      <c r="AV1601" s="72"/>
    </row>
    <row r="1602" spans="47:48">
      <c r="AU1602" s="3">
        <v>1.1090277777777799</v>
      </c>
      <c r="AV1602" s="72"/>
    </row>
    <row r="1603" spans="47:48">
      <c r="AU1603" s="3">
        <v>1.1097222222222201</v>
      </c>
      <c r="AV1603" s="72"/>
    </row>
    <row r="1604" spans="47:48">
      <c r="AU1604" s="3">
        <v>1.1104166666666699</v>
      </c>
      <c r="AV1604" s="72"/>
    </row>
    <row r="1605" spans="47:48">
      <c r="AU1605" s="3">
        <v>1.1111111111111101</v>
      </c>
      <c r="AV1605" s="72"/>
    </row>
    <row r="1606" spans="47:48">
      <c r="AU1606" s="3">
        <v>1.1118055555555599</v>
      </c>
      <c r="AV1606" s="72"/>
    </row>
    <row r="1607" spans="47:48">
      <c r="AU1607" s="3">
        <v>1.1125</v>
      </c>
      <c r="AV1607" s="72"/>
    </row>
    <row r="1608" spans="47:48">
      <c r="AU1608" s="3">
        <v>1.1131944444444399</v>
      </c>
      <c r="AV1608" s="72"/>
    </row>
    <row r="1609" spans="47:48">
      <c r="AU1609" s="3">
        <v>1.11388888888889</v>
      </c>
      <c r="AV1609" s="72"/>
    </row>
    <row r="1610" spans="47:48">
      <c r="AU1610" s="3">
        <v>1.1145833333333299</v>
      </c>
      <c r="AV1610" s="72"/>
    </row>
    <row r="1611" spans="47:48">
      <c r="AU1611" s="3">
        <v>1.11527777777778</v>
      </c>
      <c r="AV1611" s="72"/>
    </row>
    <row r="1612" spans="47:48">
      <c r="AU1612" s="3">
        <v>1.1159722222222199</v>
      </c>
      <c r="AV1612" s="72"/>
    </row>
    <row r="1613" spans="47:48">
      <c r="AU1613" s="3">
        <v>1.11666666666667</v>
      </c>
      <c r="AV1613" s="72"/>
    </row>
    <row r="1614" spans="47:48">
      <c r="AU1614" s="3">
        <v>1.1173611111111099</v>
      </c>
      <c r="AV1614" s="72"/>
    </row>
    <row r="1615" spans="47:48">
      <c r="AU1615" s="3">
        <v>1.11805555555556</v>
      </c>
      <c r="AV1615" s="72"/>
    </row>
    <row r="1616" spans="47:48">
      <c r="AU1616" s="3">
        <v>1.1187499999999999</v>
      </c>
      <c r="AV1616" s="72"/>
    </row>
    <row r="1617" spans="47:48">
      <c r="AU1617" s="3">
        <v>1.11944444444444</v>
      </c>
      <c r="AV1617" s="72"/>
    </row>
    <row r="1618" spans="47:48">
      <c r="AU1618" s="3">
        <v>1.1201388888888899</v>
      </c>
      <c r="AV1618" s="72"/>
    </row>
    <row r="1619" spans="47:48">
      <c r="AU1619" s="3">
        <v>1.12083333333333</v>
      </c>
      <c r="AV1619" s="72"/>
    </row>
    <row r="1620" spans="47:48">
      <c r="AU1620" s="3">
        <v>1.1215277777777799</v>
      </c>
      <c r="AV1620" s="72"/>
    </row>
    <row r="1621" spans="47:48">
      <c r="AU1621" s="3">
        <v>1.12222222222222</v>
      </c>
      <c r="AV1621" s="72"/>
    </row>
    <row r="1622" spans="47:48">
      <c r="AU1622" s="3">
        <v>1.1229166666666699</v>
      </c>
      <c r="AV1622" s="72"/>
    </row>
    <row r="1623" spans="47:48">
      <c r="AU1623" s="3">
        <v>1.12361111111111</v>
      </c>
      <c r="AV1623" s="72"/>
    </row>
    <row r="1624" spans="47:48">
      <c r="AU1624" s="3">
        <v>1.1243055555555601</v>
      </c>
      <c r="AV1624" s="72"/>
    </row>
    <row r="1625" spans="47:48">
      <c r="AU1625" s="3">
        <v>1.125</v>
      </c>
      <c r="AV1625" s="72"/>
    </row>
    <row r="1626" spans="47:48">
      <c r="AU1626" s="3">
        <v>1.1256944444444399</v>
      </c>
      <c r="AV1626" s="72"/>
    </row>
    <row r="1627" spans="47:48">
      <c r="AU1627" s="3">
        <v>1.12638888888889</v>
      </c>
      <c r="AV1627" s="72"/>
    </row>
    <row r="1628" spans="47:48">
      <c r="AU1628" s="3">
        <v>1.1270833333333301</v>
      </c>
      <c r="AV1628" s="72"/>
    </row>
    <row r="1629" spans="47:48">
      <c r="AU1629" s="3">
        <v>1.12777777777778</v>
      </c>
      <c r="AV1629" s="72"/>
    </row>
    <row r="1630" spans="47:48">
      <c r="AU1630" s="3">
        <v>1.1284722222222201</v>
      </c>
      <c r="AV1630" s="72"/>
    </row>
    <row r="1631" spans="47:48">
      <c r="AU1631" s="3">
        <v>1.12916666666667</v>
      </c>
      <c r="AV1631" s="72"/>
    </row>
    <row r="1632" spans="47:48">
      <c r="AU1632" s="3">
        <v>1.1298611111111101</v>
      </c>
      <c r="AV1632" s="72"/>
    </row>
    <row r="1633" spans="47:48">
      <c r="AU1633" s="3">
        <v>1.13055555555556</v>
      </c>
      <c r="AV1633" s="72"/>
    </row>
    <row r="1634" spans="47:48">
      <c r="AU1634" s="3">
        <v>1.1312500000000001</v>
      </c>
      <c r="AV1634" s="72"/>
    </row>
    <row r="1635" spans="47:48">
      <c r="AU1635" s="3">
        <v>1.13194444444444</v>
      </c>
      <c r="AV1635" s="72"/>
    </row>
    <row r="1636" spans="47:48">
      <c r="AU1636" s="3">
        <v>1.1326388888888901</v>
      </c>
      <c r="AV1636" s="72"/>
    </row>
    <row r="1637" spans="47:48">
      <c r="AU1637" s="3">
        <v>1.13333333333333</v>
      </c>
      <c r="AV1637" s="72"/>
    </row>
    <row r="1638" spans="47:48">
      <c r="AU1638" s="3">
        <v>1.1340277777777801</v>
      </c>
      <c r="AV1638" s="72"/>
    </row>
    <row r="1639" spans="47:48">
      <c r="AU1639" s="3">
        <v>1.13472222222222</v>
      </c>
      <c r="AV1639" s="72"/>
    </row>
    <row r="1640" spans="47:48">
      <c r="AU1640" s="3">
        <v>1.1354166666666701</v>
      </c>
      <c r="AV1640" s="72"/>
    </row>
    <row r="1641" spans="47:48">
      <c r="AU1641" s="3">
        <v>1.13611111111111</v>
      </c>
      <c r="AV1641" s="72"/>
    </row>
    <row r="1642" spans="47:48">
      <c r="AU1642" s="3">
        <v>1.1368055555555601</v>
      </c>
      <c r="AV1642" s="72"/>
    </row>
    <row r="1643" spans="47:48">
      <c r="AU1643" s="3">
        <v>1.1375</v>
      </c>
      <c r="AV1643" s="72"/>
    </row>
    <row r="1644" spans="47:48">
      <c r="AU1644" s="3">
        <v>1.1381944444444401</v>
      </c>
      <c r="AV1644" s="72"/>
    </row>
    <row r="1645" spans="47:48">
      <c r="AU1645" s="3">
        <v>1.1388888888888899</v>
      </c>
      <c r="AV1645" s="72"/>
    </row>
    <row r="1646" spans="47:48">
      <c r="AU1646" s="3">
        <v>1.1395833333333301</v>
      </c>
      <c r="AV1646" s="72"/>
    </row>
    <row r="1647" spans="47:48">
      <c r="AU1647" s="3">
        <v>1.1402777777777799</v>
      </c>
      <c r="AV1647" s="72"/>
    </row>
    <row r="1648" spans="47:48">
      <c r="AU1648" s="3">
        <v>1.1409722222222201</v>
      </c>
      <c r="AV1648" s="72"/>
    </row>
    <row r="1649" spans="47:48">
      <c r="AU1649" s="3">
        <v>1.1416666666666699</v>
      </c>
      <c r="AV1649" s="72"/>
    </row>
    <row r="1650" spans="47:48">
      <c r="AU1650" s="3">
        <v>1.1423611111111101</v>
      </c>
      <c r="AV1650" s="72"/>
    </row>
    <row r="1651" spans="47:48">
      <c r="AU1651" s="3">
        <v>1.1430555555555599</v>
      </c>
      <c r="AV1651" s="72"/>
    </row>
    <row r="1652" spans="47:48">
      <c r="AU1652" s="3">
        <v>1.14375</v>
      </c>
      <c r="AV1652" s="72"/>
    </row>
    <row r="1653" spans="47:48">
      <c r="AU1653" s="3">
        <v>1.1444444444444399</v>
      </c>
      <c r="AV1653" s="72"/>
    </row>
    <row r="1654" spans="47:48">
      <c r="AU1654" s="3">
        <v>1.14513888888889</v>
      </c>
      <c r="AV1654" s="72"/>
    </row>
    <row r="1655" spans="47:48">
      <c r="AU1655" s="3">
        <v>1.1458333333333299</v>
      </c>
      <c r="AV1655" s="72"/>
    </row>
    <row r="1656" spans="47:48">
      <c r="AU1656" s="3">
        <v>1.14652777777778</v>
      </c>
      <c r="AV1656" s="72"/>
    </row>
    <row r="1657" spans="47:48">
      <c r="AU1657" s="3">
        <v>1.1472222222222199</v>
      </c>
      <c r="AV1657" s="72"/>
    </row>
    <row r="1658" spans="47:48">
      <c r="AU1658" s="3">
        <v>1.14791666666667</v>
      </c>
      <c r="AV1658" s="72"/>
    </row>
    <row r="1659" spans="47:48">
      <c r="AU1659" s="3">
        <v>1.1486111111111099</v>
      </c>
      <c r="AV1659" s="72"/>
    </row>
    <row r="1660" spans="47:48">
      <c r="AU1660" s="3">
        <v>1.14930555555556</v>
      </c>
      <c r="AV1660" s="72"/>
    </row>
    <row r="1661" spans="47:48">
      <c r="AU1661" s="3">
        <v>1.1499999999999999</v>
      </c>
      <c r="AV1661" s="72"/>
    </row>
    <row r="1662" spans="47:48">
      <c r="AU1662" s="3">
        <v>1.15069444444444</v>
      </c>
      <c r="AV1662" s="72"/>
    </row>
    <row r="1663" spans="47:48">
      <c r="AU1663" s="3">
        <v>1.1513888888888899</v>
      </c>
      <c r="AV1663" s="72"/>
    </row>
    <row r="1664" spans="47:48">
      <c r="AU1664" s="3">
        <v>1.15208333333333</v>
      </c>
      <c r="AV1664" s="72"/>
    </row>
    <row r="1665" spans="47:48">
      <c r="AU1665" s="3">
        <v>1.1527777777777799</v>
      </c>
      <c r="AV1665" s="72"/>
    </row>
    <row r="1666" spans="47:48">
      <c r="AU1666" s="3">
        <v>1.15347222222222</v>
      </c>
      <c r="AV1666" s="72"/>
    </row>
    <row r="1667" spans="47:48">
      <c r="AU1667" s="3">
        <v>1.1541666666666699</v>
      </c>
      <c r="AV1667" s="72"/>
    </row>
    <row r="1668" spans="47:48">
      <c r="AU1668" s="3">
        <v>1.15486111111111</v>
      </c>
      <c r="AV1668" s="72"/>
    </row>
    <row r="1669" spans="47:48">
      <c r="AU1669" s="3">
        <v>1.1555555555555601</v>
      </c>
      <c r="AV1669" s="72"/>
    </row>
    <row r="1670" spans="47:48">
      <c r="AU1670" s="3">
        <v>1.15625</v>
      </c>
      <c r="AV1670" s="72"/>
    </row>
    <row r="1671" spans="47:48">
      <c r="AU1671" s="3">
        <v>1.1569444444444399</v>
      </c>
      <c r="AV1671" s="72"/>
    </row>
    <row r="1672" spans="47:48">
      <c r="AU1672" s="3">
        <v>1.15763888888889</v>
      </c>
      <c r="AV1672" s="72"/>
    </row>
    <row r="1673" spans="47:48">
      <c r="AU1673" s="3">
        <v>1.1583333333333301</v>
      </c>
      <c r="AV1673" s="72"/>
    </row>
    <row r="1674" spans="47:48">
      <c r="AU1674" s="3">
        <v>1.15902777777778</v>
      </c>
      <c r="AV1674" s="72"/>
    </row>
    <row r="1675" spans="47:48">
      <c r="AU1675" s="3">
        <v>1.1597222222222201</v>
      </c>
      <c r="AV1675" s="72"/>
    </row>
    <row r="1676" spans="47:48">
      <c r="AU1676" s="3">
        <v>1.16041666666667</v>
      </c>
      <c r="AV1676" s="72"/>
    </row>
    <row r="1677" spans="47:48">
      <c r="AU1677" s="3">
        <v>1.1611111111111101</v>
      </c>
      <c r="AV1677" s="72"/>
    </row>
    <row r="1678" spans="47:48">
      <c r="AU1678" s="3">
        <v>1.16180555555556</v>
      </c>
      <c r="AV1678" s="72"/>
    </row>
    <row r="1679" spans="47:48">
      <c r="AU1679" s="3">
        <v>1.1625000000000001</v>
      </c>
      <c r="AV1679" s="72"/>
    </row>
    <row r="1680" spans="47:48">
      <c r="AU1680" s="3">
        <v>1.16319444444444</v>
      </c>
      <c r="AV1680" s="72"/>
    </row>
    <row r="1681" spans="47:48">
      <c r="AU1681" s="3">
        <v>1.1638888888888901</v>
      </c>
      <c r="AV1681" s="72"/>
    </row>
    <row r="1682" spans="47:48">
      <c r="AU1682" s="3">
        <v>1.16458333333333</v>
      </c>
      <c r="AV1682" s="72"/>
    </row>
    <row r="1683" spans="47:48">
      <c r="AU1683" s="3">
        <v>1.1652777777777801</v>
      </c>
      <c r="AV1683" s="72"/>
    </row>
    <row r="1684" spans="47:48">
      <c r="AU1684" s="3">
        <v>1.16597222222222</v>
      </c>
      <c r="AV1684" s="72"/>
    </row>
    <row r="1685" spans="47:48">
      <c r="AU1685" s="3">
        <v>1.1666666666666701</v>
      </c>
      <c r="AV1685" s="72"/>
    </row>
    <row r="1686" spans="47:48">
      <c r="AU1686" s="3">
        <v>1.16736111111111</v>
      </c>
      <c r="AV1686" s="72"/>
    </row>
    <row r="1687" spans="47:48">
      <c r="AU1687" s="3">
        <v>1.1680555555555601</v>
      </c>
      <c r="AV1687" s="72"/>
    </row>
    <row r="1688" spans="47:48">
      <c r="AU1688" s="3">
        <v>1.16875</v>
      </c>
      <c r="AV1688" s="72"/>
    </row>
    <row r="1689" spans="47:48">
      <c r="AU1689" s="3">
        <v>1.1694444444444401</v>
      </c>
      <c r="AV1689" s="72"/>
    </row>
    <row r="1690" spans="47:48">
      <c r="AU1690" s="3">
        <v>1.1701388888888899</v>
      </c>
      <c r="AV1690" s="72"/>
    </row>
    <row r="1691" spans="47:48">
      <c r="AU1691" s="3">
        <v>1.1708333333333301</v>
      </c>
      <c r="AV1691" s="72"/>
    </row>
    <row r="1692" spans="47:48">
      <c r="AU1692" s="3">
        <v>1.1715277777777799</v>
      </c>
      <c r="AV1692" s="72"/>
    </row>
    <row r="1693" spans="47:48">
      <c r="AU1693" s="3">
        <v>1.1722222222222201</v>
      </c>
      <c r="AV1693" s="72"/>
    </row>
    <row r="1694" spans="47:48">
      <c r="AU1694" s="3">
        <v>1.1729166666666699</v>
      </c>
      <c r="AV1694" s="72"/>
    </row>
    <row r="1695" spans="47:48">
      <c r="AU1695" s="3">
        <v>1.1736111111111101</v>
      </c>
      <c r="AV1695" s="72"/>
    </row>
    <row r="1696" spans="47:48">
      <c r="AU1696" s="3">
        <v>1.1743055555555599</v>
      </c>
      <c r="AV1696" s="72"/>
    </row>
    <row r="1697" spans="47:48">
      <c r="AU1697" s="3">
        <v>1.175</v>
      </c>
      <c r="AV1697" s="72"/>
    </row>
    <row r="1698" spans="47:48">
      <c r="AU1698" s="3">
        <v>1.1756944444444399</v>
      </c>
      <c r="AV1698" s="72"/>
    </row>
    <row r="1699" spans="47:48">
      <c r="AU1699" s="3">
        <v>1.17638888888889</v>
      </c>
      <c r="AV1699" s="72"/>
    </row>
    <row r="1700" spans="47:48">
      <c r="AU1700" s="3">
        <v>1.1770833333333299</v>
      </c>
      <c r="AV1700" s="72"/>
    </row>
    <row r="1701" spans="47:48">
      <c r="AU1701" s="3">
        <v>1.17777777777778</v>
      </c>
      <c r="AV1701" s="72"/>
    </row>
    <row r="1702" spans="47:48">
      <c r="AU1702" s="3">
        <v>1.1784722222222199</v>
      </c>
      <c r="AV1702" s="72"/>
    </row>
    <row r="1703" spans="47:48">
      <c r="AU1703" s="3">
        <v>1.17916666666667</v>
      </c>
      <c r="AV1703" s="72"/>
    </row>
    <row r="1704" spans="47:48">
      <c r="AU1704" s="3">
        <v>1.1798611111111099</v>
      </c>
      <c r="AV1704" s="72"/>
    </row>
    <row r="1705" spans="47:48">
      <c r="AU1705" s="3">
        <v>1.18055555555556</v>
      </c>
      <c r="AV1705" s="72"/>
    </row>
    <row r="1706" spans="47:48">
      <c r="AU1706" s="3">
        <v>1.1812499999999999</v>
      </c>
      <c r="AV1706" s="72"/>
    </row>
    <row r="1707" spans="47:48">
      <c r="AU1707" s="3">
        <v>1.18194444444444</v>
      </c>
      <c r="AV1707" s="72"/>
    </row>
    <row r="1708" spans="47:48">
      <c r="AU1708" s="3">
        <v>1.1826388888888899</v>
      </c>
      <c r="AV1708" s="72"/>
    </row>
    <row r="1709" spans="47:48">
      <c r="AU1709" s="3">
        <v>1.18333333333333</v>
      </c>
      <c r="AV1709" s="72"/>
    </row>
    <row r="1710" spans="47:48">
      <c r="AU1710" s="3">
        <v>1.1840277777777799</v>
      </c>
      <c r="AV1710" s="72"/>
    </row>
    <row r="1711" spans="47:48">
      <c r="AU1711" s="3">
        <v>1.18472222222222</v>
      </c>
      <c r="AV1711" s="72"/>
    </row>
    <row r="1712" spans="47:48">
      <c r="AU1712" s="3">
        <v>1.1854166666666699</v>
      </c>
      <c r="AV1712" s="72"/>
    </row>
    <row r="1713" spans="47:48">
      <c r="AU1713" s="3">
        <v>1.18611111111111</v>
      </c>
      <c r="AV1713" s="72"/>
    </row>
    <row r="1714" spans="47:48">
      <c r="AU1714" s="3">
        <v>1.1868055555555601</v>
      </c>
      <c r="AV1714" s="72"/>
    </row>
    <row r="1715" spans="47:48">
      <c r="AU1715" s="3">
        <v>1.1875</v>
      </c>
      <c r="AV1715" s="72"/>
    </row>
    <row r="1716" spans="47:48">
      <c r="AU1716" s="3">
        <v>1.1881944444444399</v>
      </c>
      <c r="AV1716" s="72"/>
    </row>
    <row r="1717" spans="47:48">
      <c r="AU1717" s="3">
        <v>1.18888888888889</v>
      </c>
      <c r="AV1717" s="72"/>
    </row>
    <row r="1718" spans="47:48">
      <c r="AU1718" s="3">
        <v>1.1895833333333301</v>
      </c>
      <c r="AV1718" s="72"/>
    </row>
    <row r="1719" spans="47:48">
      <c r="AU1719" s="3">
        <v>1.19027777777778</v>
      </c>
      <c r="AV1719" s="72"/>
    </row>
    <row r="1720" spans="47:48">
      <c r="AU1720" s="3">
        <v>1.1909722222222201</v>
      </c>
      <c r="AV1720" s="72"/>
    </row>
    <row r="1721" spans="47:48">
      <c r="AU1721" s="3">
        <v>1.19166666666667</v>
      </c>
      <c r="AV1721" s="72"/>
    </row>
    <row r="1722" spans="47:48">
      <c r="AU1722" s="3">
        <v>1.1923611111111101</v>
      </c>
      <c r="AV1722" s="72"/>
    </row>
    <row r="1723" spans="47:48">
      <c r="AU1723" s="3">
        <v>1.19305555555556</v>
      </c>
      <c r="AV1723" s="72"/>
    </row>
    <row r="1724" spans="47:48">
      <c r="AU1724" s="3">
        <v>1.1937500000000001</v>
      </c>
      <c r="AV1724" s="72"/>
    </row>
    <row r="1725" spans="47:48">
      <c r="AU1725" s="3">
        <v>1.19444444444444</v>
      </c>
      <c r="AV1725" s="72"/>
    </row>
    <row r="1726" spans="47:48">
      <c r="AU1726" s="3">
        <v>1.1951388888888901</v>
      </c>
      <c r="AV1726" s="72"/>
    </row>
    <row r="1727" spans="47:48">
      <c r="AU1727" s="3">
        <v>1.19583333333333</v>
      </c>
      <c r="AV1727" s="72"/>
    </row>
    <row r="1728" spans="47:48">
      <c r="AU1728" s="3">
        <v>1.1965277777777801</v>
      </c>
      <c r="AV1728" s="72"/>
    </row>
    <row r="1729" spans="47:48">
      <c r="AU1729" s="3">
        <v>1.19722222222222</v>
      </c>
      <c r="AV1729" s="72"/>
    </row>
    <row r="1730" spans="47:48">
      <c r="AU1730" s="3">
        <v>1.1979166666666701</v>
      </c>
      <c r="AV1730" s="72"/>
    </row>
    <row r="1731" spans="47:48">
      <c r="AU1731" s="3">
        <v>1.19861111111111</v>
      </c>
      <c r="AV1731" s="72"/>
    </row>
    <row r="1732" spans="47:48">
      <c r="AU1732" s="3">
        <v>1.1993055555555601</v>
      </c>
      <c r="AV1732" s="72"/>
    </row>
    <row r="1733" spans="47:48">
      <c r="AU1733" s="3">
        <v>1.2</v>
      </c>
      <c r="AV1733" s="72"/>
    </row>
    <row r="1734" spans="47:48">
      <c r="AU1734" s="3">
        <v>1.2006944444444401</v>
      </c>
      <c r="AV1734" s="72"/>
    </row>
    <row r="1735" spans="47:48">
      <c r="AU1735" s="3">
        <v>1.2013888888888899</v>
      </c>
      <c r="AV1735" s="72"/>
    </row>
    <row r="1736" spans="47:48">
      <c r="AU1736" s="3">
        <v>1.2020833333333301</v>
      </c>
      <c r="AV1736" s="72"/>
    </row>
    <row r="1737" spans="47:48">
      <c r="AU1737" s="3">
        <v>1.2027777777777799</v>
      </c>
      <c r="AV1737" s="72"/>
    </row>
    <row r="1738" spans="47:48">
      <c r="AU1738" s="3">
        <v>1.2034722222222201</v>
      </c>
      <c r="AV1738" s="72"/>
    </row>
    <row r="1739" spans="47:48">
      <c r="AU1739" s="3">
        <v>1.2041666666666699</v>
      </c>
      <c r="AV1739" s="72"/>
    </row>
    <row r="1740" spans="47:48">
      <c r="AU1740" s="3">
        <v>1.2048611111111101</v>
      </c>
      <c r="AV1740" s="72"/>
    </row>
    <row r="1741" spans="47:48">
      <c r="AU1741" s="3">
        <v>1.2055555555555599</v>
      </c>
      <c r="AV1741" s="72"/>
    </row>
    <row r="1742" spans="47:48">
      <c r="AU1742" s="3">
        <v>1.20625</v>
      </c>
      <c r="AV1742" s="72"/>
    </row>
    <row r="1743" spans="47:48">
      <c r="AU1743" s="3">
        <v>1.2069444444444399</v>
      </c>
      <c r="AV1743" s="72"/>
    </row>
    <row r="1744" spans="47:48">
      <c r="AU1744" s="3">
        <v>1.20763888888889</v>
      </c>
      <c r="AV1744" s="72"/>
    </row>
    <row r="1745" spans="47:48">
      <c r="AU1745" s="3">
        <v>1.2083333333333299</v>
      </c>
      <c r="AV1745" s="72"/>
    </row>
    <row r="1746" spans="47:48">
      <c r="AU1746" s="3">
        <v>1.20902777777778</v>
      </c>
      <c r="AV1746" s="72"/>
    </row>
    <row r="1747" spans="47:48">
      <c r="AU1747" s="3">
        <v>1.2097222222222199</v>
      </c>
      <c r="AV1747" s="72"/>
    </row>
    <row r="1748" spans="47:48">
      <c r="AU1748" s="3">
        <v>1.21041666666667</v>
      </c>
      <c r="AV1748" s="72"/>
    </row>
    <row r="1749" spans="47:48">
      <c r="AU1749" s="3">
        <v>1.2111111111111099</v>
      </c>
      <c r="AV1749" s="72"/>
    </row>
    <row r="1750" spans="47:48">
      <c r="AU1750" s="3">
        <v>1.21180555555556</v>
      </c>
      <c r="AV1750" s="72"/>
    </row>
    <row r="1751" spans="47:48">
      <c r="AU1751" s="3">
        <v>1.2124999999999999</v>
      </c>
      <c r="AV1751" s="72"/>
    </row>
    <row r="1752" spans="47:48">
      <c r="AU1752" s="3">
        <v>1.21319444444444</v>
      </c>
      <c r="AV1752" s="72"/>
    </row>
    <row r="1753" spans="47:48">
      <c r="AU1753" s="3">
        <v>1.2138888888888899</v>
      </c>
      <c r="AV1753" s="72"/>
    </row>
    <row r="1754" spans="47:48">
      <c r="AU1754" s="3">
        <v>1.21458333333333</v>
      </c>
      <c r="AV1754" s="72"/>
    </row>
    <row r="1755" spans="47:48">
      <c r="AU1755" s="3">
        <v>1.2152777777777799</v>
      </c>
      <c r="AV1755" s="72"/>
    </row>
    <row r="1756" spans="47:48">
      <c r="AU1756" s="3">
        <v>1.21597222222222</v>
      </c>
      <c r="AV1756" s="72"/>
    </row>
    <row r="1757" spans="47:48">
      <c r="AU1757" s="3">
        <v>1.2166666666666699</v>
      </c>
      <c r="AV1757" s="72"/>
    </row>
    <row r="1758" spans="47:48">
      <c r="AU1758" s="3">
        <v>1.21736111111111</v>
      </c>
      <c r="AV1758" s="72"/>
    </row>
    <row r="1759" spans="47:48">
      <c r="AU1759" s="3">
        <v>1.2180555555555601</v>
      </c>
      <c r="AV1759" s="72"/>
    </row>
    <row r="1760" spans="47:48">
      <c r="AU1760" s="3">
        <v>1.21875</v>
      </c>
      <c r="AV1760" s="72"/>
    </row>
    <row r="1761" spans="47:48">
      <c r="AU1761" s="3">
        <v>1.2194444444444399</v>
      </c>
      <c r="AV1761" s="72"/>
    </row>
    <row r="1762" spans="47:48">
      <c r="AU1762" s="3">
        <v>1.22013888888889</v>
      </c>
      <c r="AV1762" s="72"/>
    </row>
    <row r="1763" spans="47:48">
      <c r="AU1763" s="3">
        <v>1.2208333333333301</v>
      </c>
      <c r="AV1763" s="72"/>
    </row>
    <row r="1764" spans="47:48">
      <c r="AU1764" s="3">
        <v>1.22152777777778</v>
      </c>
      <c r="AV1764" s="72"/>
    </row>
    <row r="1765" spans="47:48">
      <c r="AU1765" s="3">
        <v>1.2222222222222201</v>
      </c>
      <c r="AV1765" s="72"/>
    </row>
    <row r="1766" spans="47:48">
      <c r="AU1766" s="3">
        <v>1.22291666666667</v>
      </c>
      <c r="AV1766" s="72"/>
    </row>
    <row r="1767" spans="47:48">
      <c r="AU1767" s="3">
        <v>1.2236111111111101</v>
      </c>
      <c r="AV1767" s="72"/>
    </row>
    <row r="1768" spans="47:48">
      <c r="AU1768" s="3">
        <v>1.22430555555556</v>
      </c>
      <c r="AV1768" s="72"/>
    </row>
    <row r="1769" spans="47:48">
      <c r="AU1769" s="3">
        <v>1.2250000000000001</v>
      </c>
      <c r="AV1769" s="72"/>
    </row>
    <row r="1770" spans="47:48">
      <c r="AU1770" s="3">
        <v>1.22569444444444</v>
      </c>
      <c r="AV1770" s="72"/>
    </row>
    <row r="1771" spans="47:48">
      <c r="AU1771" s="3">
        <v>1.2263888888888901</v>
      </c>
      <c r="AV1771" s="72"/>
    </row>
    <row r="1772" spans="47:48">
      <c r="AU1772" s="3">
        <v>1.22708333333333</v>
      </c>
      <c r="AV1772" s="72"/>
    </row>
    <row r="1773" spans="47:48">
      <c r="AU1773" s="3">
        <v>1.2277777777777801</v>
      </c>
      <c r="AV1773" s="72"/>
    </row>
    <row r="1774" spans="47:48">
      <c r="AU1774" s="3">
        <v>1.22847222222222</v>
      </c>
      <c r="AV1774" s="72"/>
    </row>
    <row r="1775" spans="47:48">
      <c r="AU1775" s="3">
        <v>1.2291666666666701</v>
      </c>
      <c r="AV1775" s="72"/>
    </row>
    <row r="1776" spans="47:48">
      <c r="AU1776" s="3">
        <v>1.22986111111111</v>
      </c>
      <c r="AV1776" s="72"/>
    </row>
    <row r="1777" spans="47:48">
      <c r="AU1777" s="3">
        <v>1.2305555555555601</v>
      </c>
      <c r="AV1777" s="72"/>
    </row>
    <row r="1778" spans="47:48">
      <c r="AU1778" s="3">
        <v>1.23125</v>
      </c>
      <c r="AV1778" s="72"/>
    </row>
    <row r="1779" spans="47:48">
      <c r="AU1779" s="3">
        <v>1.2319444444444401</v>
      </c>
      <c r="AV1779" s="72"/>
    </row>
    <row r="1780" spans="47:48">
      <c r="AU1780" s="3">
        <v>1.2326388888888899</v>
      </c>
      <c r="AV1780" s="72"/>
    </row>
    <row r="1781" spans="47:48">
      <c r="AU1781" s="3">
        <v>1.2333333333333301</v>
      </c>
      <c r="AV1781" s="72"/>
    </row>
    <row r="1782" spans="47:48">
      <c r="AU1782" s="3">
        <v>1.2340277777777799</v>
      </c>
      <c r="AV1782" s="72"/>
    </row>
    <row r="1783" spans="47:48">
      <c r="AU1783" s="3">
        <v>1.2347222222222201</v>
      </c>
      <c r="AV1783" s="72"/>
    </row>
    <row r="1784" spans="47:48">
      <c r="AU1784" s="3">
        <v>1.2354166666666699</v>
      </c>
      <c r="AV1784" s="72"/>
    </row>
    <row r="1785" spans="47:48">
      <c r="AU1785" s="3">
        <v>1.2361111111111101</v>
      </c>
      <c r="AV1785" s="72"/>
    </row>
    <row r="1786" spans="47:48">
      <c r="AU1786" s="3">
        <v>1.2368055555555599</v>
      </c>
      <c r="AV1786" s="72"/>
    </row>
    <row r="1787" spans="47:48">
      <c r="AU1787" s="3">
        <v>1.2375</v>
      </c>
      <c r="AV1787" s="72"/>
    </row>
    <row r="1788" spans="47:48">
      <c r="AU1788" s="3">
        <v>1.2381944444444399</v>
      </c>
      <c r="AV1788" s="72"/>
    </row>
    <row r="1789" spans="47:48">
      <c r="AU1789" s="3">
        <v>1.23888888888889</v>
      </c>
      <c r="AV1789" s="72"/>
    </row>
    <row r="1790" spans="47:48">
      <c r="AU1790" s="3">
        <v>1.2395833333333299</v>
      </c>
      <c r="AV1790" s="72"/>
    </row>
    <row r="1791" spans="47:48">
      <c r="AU1791" s="3">
        <v>1.24027777777778</v>
      </c>
      <c r="AV1791" s="72"/>
    </row>
    <row r="1792" spans="47:48">
      <c r="AU1792" s="3">
        <v>1.2409722222222199</v>
      </c>
      <c r="AV1792" s="72"/>
    </row>
    <row r="1793" spans="47:48">
      <c r="AU1793" s="3">
        <v>1.24166666666667</v>
      </c>
      <c r="AV1793" s="72"/>
    </row>
    <row r="1794" spans="47:48">
      <c r="AU1794" s="3">
        <v>1.2423611111111099</v>
      </c>
      <c r="AV1794" s="72"/>
    </row>
    <row r="1795" spans="47:48">
      <c r="AU1795" s="3">
        <v>1.24305555555556</v>
      </c>
      <c r="AV1795" s="72"/>
    </row>
    <row r="1796" spans="47:48">
      <c r="AU1796" s="3">
        <v>1.2437499999999999</v>
      </c>
      <c r="AV1796" s="72"/>
    </row>
    <row r="1797" spans="47:48">
      <c r="AU1797" s="3">
        <v>1.24444444444444</v>
      </c>
      <c r="AV1797" s="72"/>
    </row>
    <row r="1798" spans="47:48">
      <c r="AU1798" s="3">
        <v>1.2451388888888899</v>
      </c>
      <c r="AV1798" s="72"/>
    </row>
    <row r="1799" spans="47:48">
      <c r="AU1799" s="3">
        <v>1.24583333333333</v>
      </c>
      <c r="AV1799" s="72"/>
    </row>
    <row r="1800" spans="47:48">
      <c r="AU1800" s="3">
        <v>1.2465277777777799</v>
      </c>
      <c r="AV1800" s="72"/>
    </row>
    <row r="1801" spans="47:48">
      <c r="AU1801" s="3">
        <v>1.24722222222222</v>
      </c>
      <c r="AV1801" s="72"/>
    </row>
    <row r="1802" spans="47:48">
      <c r="AU1802" s="3">
        <v>1.2479166666666699</v>
      </c>
      <c r="AV1802" s="72"/>
    </row>
    <row r="1803" spans="47:48">
      <c r="AU1803" s="3">
        <v>1.24861111111111</v>
      </c>
      <c r="AV1803" s="72"/>
    </row>
    <row r="1804" spans="47:48">
      <c r="AU1804" s="3">
        <v>1.2493055555555601</v>
      </c>
      <c r="AV1804" s="72"/>
    </row>
    <row r="1805" spans="47:48">
      <c r="AU1805" s="3">
        <v>1.25</v>
      </c>
      <c r="AV1805" s="72"/>
    </row>
    <row r="1806" spans="47:48">
      <c r="AU1806" s="3">
        <v>1.2506944444444399</v>
      </c>
      <c r="AV1806" s="72"/>
    </row>
    <row r="1807" spans="47:48">
      <c r="AU1807" s="3">
        <v>1.25138888888889</v>
      </c>
      <c r="AV1807" s="72"/>
    </row>
    <row r="1808" spans="47:48">
      <c r="AU1808" s="3">
        <v>1.2520833333333301</v>
      </c>
      <c r="AV1808" s="72"/>
    </row>
    <row r="1809" spans="47:48">
      <c r="AU1809" s="3">
        <v>1.25277777777778</v>
      </c>
      <c r="AV1809" s="72"/>
    </row>
    <row r="1810" spans="47:48">
      <c r="AU1810" s="3">
        <v>1.2534722222222201</v>
      </c>
      <c r="AV1810" s="72"/>
    </row>
    <row r="1811" spans="47:48">
      <c r="AU1811" s="3">
        <v>1.25416666666667</v>
      </c>
      <c r="AV1811" s="72"/>
    </row>
    <row r="1812" spans="47:48">
      <c r="AU1812" s="3">
        <v>1.2548611111111101</v>
      </c>
      <c r="AV1812" s="72"/>
    </row>
    <row r="1813" spans="47:48">
      <c r="AU1813" s="3">
        <v>1.25555555555556</v>
      </c>
      <c r="AV1813" s="72"/>
    </row>
    <row r="1814" spans="47:48">
      <c r="AU1814" s="3">
        <v>1.2562500000000001</v>
      </c>
      <c r="AV1814" s="72"/>
    </row>
    <row r="1815" spans="47:48">
      <c r="AU1815" s="3">
        <v>1.25694444444444</v>
      </c>
      <c r="AV1815" s="72"/>
    </row>
    <row r="1816" spans="47:48">
      <c r="AU1816" s="3">
        <v>1.2576388888888901</v>
      </c>
      <c r="AV1816" s="72"/>
    </row>
    <row r="1817" spans="47:48">
      <c r="AU1817" s="3">
        <v>1.25833333333333</v>
      </c>
      <c r="AV1817" s="72"/>
    </row>
    <row r="1818" spans="47:48">
      <c r="AU1818" s="3">
        <v>1.2590277777777801</v>
      </c>
      <c r="AV1818" s="72"/>
    </row>
    <row r="1819" spans="47:48">
      <c r="AU1819" s="3">
        <v>1.25972222222222</v>
      </c>
      <c r="AV1819" s="72"/>
    </row>
    <row r="1820" spans="47:48">
      <c r="AU1820" s="3">
        <v>1.2604166666666701</v>
      </c>
      <c r="AV1820" s="72"/>
    </row>
    <row r="1821" spans="47:48">
      <c r="AU1821" s="3">
        <v>1.26111111111111</v>
      </c>
      <c r="AV1821" s="72"/>
    </row>
    <row r="1822" spans="47:48">
      <c r="AU1822" s="3">
        <v>1.2618055555555601</v>
      </c>
      <c r="AV1822" s="72"/>
    </row>
    <row r="1823" spans="47:48">
      <c r="AU1823" s="3">
        <v>1.2625</v>
      </c>
      <c r="AV1823" s="72"/>
    </row>
    <row r="1824" spans="47:48">
      <c r="AU1824" s="3">
        <v>1.2631944444444401</v>
      </c>
      <c r="AV1824" s="72"/>
    </row>
    <row r="1825" spans="47:48">
      <c r="AU1825" s="3">
        <v>1.2638888888888899</v>
      </c>
      <c r="AV1825" s="72"/>
    </row>
    <row r="1826" spans="47:48">
      <c r="AU1826" s="3">
        <v>1.2645833333333301</v>
      </c>
      <c r="AV1826" s="72"/>
    </row>
    <row r="1827" spans="47:48">
      <c r="AU1827" s="3">
        <v>1.2652777777777799</v>
      </c>
      <c r="AV1827" s="72"/>
    </row>
    <row r="1828" spans="47:48">
      <c r="AU1828" s="3">
        <v>1.2659722222222201</v>
      </c>
      <c r="AV1828" s="72"/>
    </row>
    <row r="1829" spans="47:48">
      <c r="AU1829" s="3">
        <v>1.2666666666666699</v>
      </c>
      <c r="AV1829" s="72"/>
    </row>
    <row r="1830" spans="47:48">
      <c r="AU1830" s="3">
        <v>1.2673611111111101</v>
      </c>
      <c r="AV1830" s="72"/>
    </row>
    <row r="1831" spans="47:48">
      <c r="AU1831" s="3">
        <v>1.2680555555555599</v>
      </c>
      <c r="AV1831" s="72"/>
    </row>
    <row r="1832" spans="47:48">
      <c r="AU1832" s="3">
        <v>1.26875</v>
      </c>
      <c r="AV1832" s="72"/>
    </row>
    <row r="1833" spans="47:48">
      <c r="AU1833" s="3">
        <v>1.2694444444444399</v>
      </c>
      <c r="AV1833" s="72"/>
    </row>
    <row r="1834" spans="47:48">
      <c r="AU1834" s="3">
        <v>1.27013888888889</v>
      </c>
      <c r="AV1834" s="72"/>
    </row>
    <row r="1835" spans="47:48">
      <c r="AU1835" s="3">
        <v>1.2708333333333299</v>
      </c>
      <c r="AV1835" s="72"/>
    </row>
    <row r="1836" spans="47:48">
      <c r="AU1836" s="3">
        <v>1.27152777777778</v>
      </c>
      <c r="AV1836" s="72"/>
    </row>
    <row r="1837" spans="47:48">
      <c r="AU1837" s="3">
        <v>1.2722222222222199</v>
      </c>
      <c r="AV1837" s="72"/>
    </row>
    <row r="1838" spans="47:48">
      <c r="AU1838" s="3">
        <v>1.27291666666667</v>
      </c>
      <c r="AV1838" s="72"/>
    </row>
    <row r="1839" spans="47:48">
      <c r="AU1839" s="3">
        <v>1.2736111111111099</v>
      </c>
      <c r="AV1839" s="72"/>
    </row>
    <row r="1840" spans="47:48">
      <c r="AU1840" s="3">
        <v>1.27430555555556</v>
      </c>
      <c r="AV1840" s="72"/>
    </row>
    <row r="1841" spans="47:48">
      <c r="AU1841" s="3">
        <v>1.2749999999999999</v>
      </c>
      <c r="AV1841" s="72"/>
    </row>
    <row r="1842" spans="47:48">
      <c r="AU1842" s="3">
        <v>1.27569444444444</v>
      </c>
      <c r="AV1842" s="72"/>
    </row>
    <row r="1843" spans="47:48">
      <c r="AU1843" s="3">
        <v>1.2763888888888899</v>
      </c>
      <c r="AV1843" s="72"/>
    </row>
    <row r="1844" spans="47:48">
      <c r="AU1844" s="3">
        <v>1.27708333333333</v>
      </c>
      <c r="AV1844" s="72"/>
    </row>
    <row r="1845" spans="47:48">
      <c r="AU1845" s="3">
        <v>1.2777777777777799</v>
      </c>
      <c r="AV1845" s="72"/>
    </row>
    <row r="1846" spans="47:48">
      <c r="AU1846" s="3">
        <v>1.27847222222222</v>
      </c>
      <c r="AV1846" s="72"/>
    </row>
    <row r="1847" spans="47:48">
      <c r="AU1847" s="3">
        <v>1.2791666666666699</v>
      </c>
      <c r="AV1847" s="72"/>
    </row>
    <row r="1848" spans="47:48">
      <c r="AU1848" s="3">
        <v>1.27986111111111</v>
      </c>
      <c r="AV1848" s="72"/>
    </row>
    <row r="1849" spans="47:48">
      <c r="AU1849" s="3">
        <v>1.2805555555555601</v>
      </c>
      <c r="AV1849" s="72"/>
    </row>
    <row r="1850" spans="47:48">
      <c r="AU1850" s="3">
        <v>1.28125</v>
      </c>
      <c r="AV1850" s="72"/>
    </row>
    <row r="1851" spans="47:48">
      <c r="AU1851" s="3">
        <v>1.2819444444444399</v>
      </c>
      <c r="AV1851" s="72"/>
    </row>
    <row r="1852" spans="47:48">
      <c r="AU1852" s="3">
        <v>1.28263888888889</v>
      </c>
      <c r="AV1852" s="72"/>
    </row>
    <row r="1853" spans="47:48">
      <c r="AU1853" s="3">
        <v>1.2833333333333301</v>
      </c>
      <c r="AV1853" s="72"/>
    </row>
    <row r="1854" spans="47:48">
      <c r="AU1854" s="3">
        <v>1.28402777777778</v>
      </c>
      <c r="AV1854" s="72"/>
    </row>
    <row r="1855" spans="47:48">
      <c r="AU1855" s="3">
        <v>1.2847222222222201</v>
      </c>
      <c r="AV1855" s="72"/>
    </row>
    <row r="1856" spans="47:48">
      <c r="AU1856" s="3">
        <v>1.28541666666667</v>
      </c>
      <c r="AV1856" s="72"/>
    </row>
    <row r="1857" spans="47:48">
      <c r="AU1857" s="3">
        <v>1.2861111111111101</v>
      </c>
      <c r="AV1857" s="72"/>
    </row>
    <row r="1858" spans="47:48">
      <c r="AU1858" s="3">
        <v>1.28680555555556</v>
      </c>
      <c r="AV1858" s="72"/>
    </row>
    <row r="1859" spans="47:48">
      <c r="AU1859" s="3">
        <v>1.2875000000000001</v>
      </c>
      <c r="AV1859" s="72"/>
    </row>
    <row r="1860" spans="47:48">
      <c r="AU1860" s="3">
        <v>1.28819444444444</v>
      </c>
      <c r="AV1860" s="72"/>
    </row>
    <row r="1861" spans="47:48">
      <c r="AU1861" s="3">
        <v>1.2888888888888901</v>
      </c>
      <c r="AV1861" s="72"/>
    </row>
    <row r="1862" spans="47:48">
      <c r="AU1862" s="3">
        <v>1.28958333333333</v>
      </c>
      <c r="AV1862" s="72"/>
    </row>
    <row r="1863" spans="47:48">
      <c r="AU1863" s="3">
        <v>1.2902777777777801</v>
      </c>
      <c r="AV1863" s="72"/>
    </row>
    <row r="1864" spans="47:48">
      <c r="AU1864" s="3">
        <v>1.29097222222222</v>
      </c>
      <c r="AV1864" s="72"/>
    </row>
    <row r="1865" spans="47:48">
      <c r="AU1865" s="3">
        <v>1.2916666666666701</v>
      </c>
      <c r="AV1865" s="72"/>
    </row>
    <row r="1866" spans="47:48">
      <c r="AU1866" s="3">
        <v>1.29236111111111</v>
      </c>
      <c r="AV1866" s="72"/>
    </row>
    <row r="1867" spans="47:48">
      <c r="AU1867" s="3">
        <v>1.2930555555555601</v>
      </c>
      <c r="AV1867" s="72"/>
    </row>
    <row r="1868" spans="47:48">
      <c r="AU1868" s="3">
        <v>1.29375</v>
      </c>
      <c r="AV1868" s="72"/>
    </row>
    <row r="1869" spans="47:48">
      <c r="AU1869" s="3">
        <v>1.2944444444444401</v>
      </c>
      <c r="AV1869" s="72"/>
    </row>
    <row r="1870" spans="47:48">
      <c r="AU1870" s="3">
        <v>1.2951388888888899</v>
      </c>
      <c r="AV1870" s="72"/>
    </row>
    <row r="1871" spans="47:48">
      <c r="AU1871" s="3">
        <v>1.2958333333333301</v>
      </c>
      <c r="AV1871" s="72"/>
    </row>
    <row r="1872" spans="47:48">
      <c r="AU1872" s="3">
        <v>1.2965277777777799</v>
      </c>
      <c r="AV1872" s="72"/>
    </row>
    <row r="1873" spans="47:48">
      <c r="AU1873" s="3">
        <v>1.2972222222222201</v>
      </c>
      <c r="AV1873" s="72"/>
    </row>
    <row r="1874" spans="47:48">
      <c r="AU1874" s="3">
        <v>1.2979166666666699</v>
      </c>
      <c r="AV1874" s="72"/>
    </row>
    <row r="1875" spans="47:48">
      <c r="AU1875" s="3">
        <v>1.2986111111111101</v>
      </c>
      <c r="AV1875" s="72"/>
    </row>
    <row r="1876" spans="47:48">
      <c r="AU1876" s="3">
        <v>1.2993055555555599</v>
      </c>
      <c r="AV1876" s="72"/>
    </row>
    <row r="1877" spans="47:48">
      <c r="AU1877" s="3">
        <v>1.3</v>
      </c>
      <c r="AV1877" s="72"/>
    </row>
    <row r="1878" spans="47:48">
      <c r="AU1878" s="3">
        <v>1.3006944444444399</v>
      </c>
      <c r="AV1878" s="72"/>
    </row>
    <row r="1879" spans="47:48">
      <c r="AU1879" s="3">
        <v>1.30138888888889</v>
      </c>
      <c r="AV1879" s="72"/>
    </row>
    <row r="1880" spans="47:48">
      <c r="AU1880" s="3">
        <v>1.3020833333333299</v>
      </c>
      <c r="AV1880" s="72"/>
    </row>
    <row r="1881" spans="47:48">
      <c r="AU1881" s="3">
        <v>1.30277777777778</v>
      </c>
      <c r="AV1881" s="72"/>
    </row>
    <row r="1882" spans="47:48">
      <c r="AU1882" s="3">
        <v>1.3034722222222199</v>
      </c>
      <c r="AV1882" s="72"/>
    </row>
    <row r="1883" spans="47:48">
      <c r="AU1883" s="3">
        <v>1.30416666666667</v>
      </c>
      <c r="AV1883" s="72"/>
    </row>
    <row r="1884" spans="47:48">
      <c r="AU1884" s="3">
        <v>1.3048611111111099</v>
      </c>
      <c r="AV1884" s="72"/>
    </row>
    <row r="1885" spans="47:48">
      <c r="AU1885" s="3">
        <v>1.30555555555556</v>
      </c>
      <c r="AV1885" s="72"/>
    </row>
    <row r="1886" spans="47:48">
      <c r="AU1886" s="3">
        <v>1.3062499999999999</v>
      </c>
      <c r="AV1886" s="72"/>
    </row>
    <row r="1887" spans="47:48">
      <c r="AU1887" s="3">
        <v>1.30694444444444</v>
      </c>
      <c r="AV1887" s="72"/>
    </row>
    <row r="1888" spans="47:48">
      <c r="AU1888" s="3">
        <v>1.3076388888888899</v>
      </c>
      <c r="AV1888" s="72"/>
    </row>
    <row r="1889" spans="47:48">
      <c r="AU1889" s="3">
        <v>1.30833333333333</v>
      </c>
      <c r="AV1889" s="72"/>
    </row>
    <row r="1890" spans="47:48">
      <c r="AU1890" s="3">
        <v>1.3090277777777799</v>
      </c>
      <c r="AV1890" s="72"/>
    </row>
    <row r="1891" spans="47:48">
      <c r="AU1891" s="3">
        <v>1.30972222222222</v>
      </c>
      <c r="AV1891" s="72"/>
    </row>
    <row r="1892" spans="47:48">
      <c r="AU1892" s="3">
        <v>1.3104166666666699</v>
      </c>
      <c r="AV1892" s="72"/>
    </row>
    <row r="1893" spans="47:48">
      <c r="AU1893" s="3">
        <v>1.31111111111111</v>
      </c>
      <c r="AV1893" s="72"/>
    </row>
    <row r="1894" spans="47:48">
      <c r="AU1894" s="3">
        <v>1.3118055555555601</v>
      </c>
      <c r="AV1894" s="72"/>
    </row>
    <row r="1895" spans="47:48">
      <c r="AU1895" s="3">
        <v>1.3125</v>
      </c>
      <c r="AV1895" s="72"/>
    </row>
    <row r="1896" spans="47:48">
      <c r="AU1896" s="3">
        <v>1.3131944444444399</v>
      </c>
      <c r="AV1896" s="72"/>
    </row>
    <row r="1897" spans="47:48">
      <c r="AU1897" s="3">
        <v>1.31388888888889</v>
      </c>
      <c r="AV1897" s="72"/>
    </row>
    <row r="1898" spans="47:48">
      <c r="AU1898" s="3">
        <v>1.3145833333333301</v>
      </c>
      <c r="AV1898" s="72"/>
    </row>
    <row r="1899" spans="47:48">
      <c r="AU1899" s="3">
        <v>1.31527777777778</v>
      </c>
      <c r="AV1899" s="72"/>
    </row>
    <row r="1900" spans="47:48">
      <c r="AU1900" s="3">
        <v>1.3159722222222201</v>
      </c>
      <c r="AV1900" s="72"/>
    </row>
    <row r="1901" spans="47:48">
      <c r="AU1901" s="3">
        <v>1.31666666666667</v>
      </c>
      <c r="AV1901" s="72"/>
    </row>
    <row r="1902" spans="47:48">
      <c r="AU1902" s="3">
        <v>1.3173611111111101</v>
      </c>
      <c r="AV1902" s="72"/>
    </row>
    <row r="1903" spans="47:48">
      <c r="AU1903" s="3">
        <v>1.31805555555556</v>
      </c>
      <c r="AV1903" s="72"/>
    </row>
    <row r="1904" spans="47:48">
      <c r="AU1904" s="3">
        <v>1.3187500000000001</v>
      </c>
      <c r="AV1904" s="72"/>
    </row>
    <row r="1905" spans="47:48">
      <c r="AU1905" s="3">
        <v>1.31944444444444</v>
      </c>
      <c r="AV1905" s="72"/>
    </row>
    <row r="1906" spans="47:48">
      <c r="AU1906" s="3">
        <v>1.3201388888888901</v>
      </c>
      <c r="AV1906" s="72"/>
    </row>
    <row r="1907" spans="47:48">
      <c r="AU1907" s="3">
        <v>1.32083333333333</v>
      </c>
      <c r="AV1907" s="72"/>
    </row>
    <row r="1908" spans="47:48">
      <c r="AU1908" s="3">
        <v>1.3215277777777801</v>
      </c>
      <c r="AV1908" s="72"/>
    </row>
    <row r="1909" spans="47:48">
      <c r="AU1909" s="3">
        <v>1.32222222222222</v>
      </c>
      <c r="AV1909" s="72"/>
    </row>
    <row r="1910" spans="47:48">
      <c r="AU1910" s="3">
        <v>1.3229166666666701</v>
      </c>
      <c r="AV1910" s="72"/>
    </row>
    <row r="1911" spans="47:48">
      <c r="AU1911" s="3">
        <v>1.32361111111111</v>
      </c>
      <c r="AV1911" s="72"/>
    </row>
    <row r="1912" spans="47:48">
      <c r="AU1912" s="3">
        <v>1.3243055555555601</v>
      </c>
      <c r="AV1912" s="72"/>
    </row>
    <row r="1913" spans="47:48">
      <c r="AU1913" s="3">
        <v>1.325</v>
      </c>
      <c r="AV1913" s="72"/>
    </row>
    <row r="1914" spans="47:48">
      <c r="AU1914" s="3">
        <v>1.3256944444444401</v>
      </c>
      <c r="AV1914" s="72"/>
    </row>
    <row r="1915" spans="47:48">
      <c r="AU1915" s="3">
        <v>1.3263888888888899</v>
      </c>
      <c r="AV1915" s="72"/>
    </row>
    <row r="1916" spans="47:48">
      <c r="AU1916" s="3">
        <v>1.3270833333333301</v>
      </c>
      <c r="AV1916" s="72"/>
    </row>
    <row r="1917" spans="47:48">
      <c r="AU1917" s="3">
        <v>1.3277777777777799</v>
      </c>
      <c r="AV1917" s="72"/>
    </row>
    <row r="1918" spans="47:48">
      <c r="AU1918" s="3">
        <v>1.3284722222222201</v>
      </c>
      <c r="AV1918" s="72"/>
    </row>
    <row r="1919" spans="47:48">
      <c r="AU1919" s="3">
        <v>1.3291666666666699</v>
      </c>
      <c r="AV1919" s="72"/>
    </row>
    <row r="1920" spans="47:48">
      <c r="AU1920" s="3">
        <v>1.3298611111111101</v>
      </c>
      <c r="AV1920" s="72"/>
    </row>
    <row r="1921" spans="47:48">
      <c r="AU1921" s="3">
        <v>1.3305555555555599</v>
      </c>
      <c r="AV1921" s="72"/>
    </row>
    <row r="1922" spans="47:48">
      <c r="AU1922" s="3">
        <v>1.33125</v>
      </c>
      <c r="AV1922" s="72"/>
    </row>
    <row r="1923" spans="47:48">
      <c r="AU1923" s="3">
        <v>1.3319444444444399</v>
      </c>
      <c r="AV1923" s="72"/>
    </row>
    <row r="1924" spans="47:48">
      <c r="AU1924" s="3">
        <v>1.33263888888889</v>
      </c>
      <c r="AV1924" s="72"/>
    </row>
    <row r="1925" spans="47:48">
      <c r="AU1925" s="3">
        <v>1.3333333333333299</v>
      </c>
      <c r="AV1925" s="72"/>
    </row>
    <row r="1926" spans="47:48">
      <c r="AU1926" s="3">
        <v>1.33402777777778</v>
      </c>
      <c r="AV1926" s="72"/>
    </row>
    <row r="1927" spans="47:48">
      <c r="AU1927" s="3">
        <v>1.3347222222222199</v>
      </c>
      <c r="AV1927" s="72"/>
    </row>
    <row r="1928" spans="47:48">
      <c r="AU1928" s="3">
        <v>1.33541666666667</v>
      </c>
      <c r="AV1928" s="72"/>
    </row>
    <row r="1929" spans="47:48">
      <c r="AU1929" s="3">
        <v>1.3361111111111099</v>
      </c>
      <c r="AV1929" s="72"/>
    </row>
    <row r="1930" spans="47:48">
      <c r="AU1930" s="3">
        <v>1.33680555555556</v>
      </c>
      <c r="AV1930" s="72"/>
    </row>
    <row r="1931" spans="47:48">
      <c r="AU1931" s="3">
        <v>1.3374999999999999</v>
      </c>
      <c r="AV1931" s="72"/>
    </row>
    <row r="1932" spans="47:48">
      <c r="AU1932" s="3">
        <v>1.33819444444444</v>
      </c>
      <c r="AV1932" s="72"/>
    </row>
    <row r="1933" spans="47:48">
      <c r="AU1933" s="3">
        <v>1.3388888888888899</v>
      </c>
      <c r="AV1933" s="72"/>
    </row>
    <row r="1934" spans="47:48">
      <c r="AU1934" s="3">
        <v>1.33958333333333</v>
      </c>
      <c r="AV1934" s="72"/>
    </row>
    <row r="1935" spans="47:48">
      <c r="AU1935" s="3">
        <v>1.3402777777777799</v>
      </c>
      <c r="AV1935" s="72"/>
    </row>
    <row r="1936" spans="47:48">
      <c r="AU1936" s="3">
        <v>1.34097222222222</v>
      </c>
      <c r="AV1936" s="72"/>
    </row>
    <row r="1937" spans="47:48">
      <c r="AU1937" s="3">
        <v>1.3416666666666699</v>
      </c>
      <c r="AV1937" s="72"/>
    </row>
    <row r="1938" spans="47:48">
      <c r="AU1938" s="3">
        <v>1.34236111111111</v>
      </c>
      <c r="AV1938" s="72"/>
    </row>
    <row r="1939" spans="47:48">
      <c r="AU1939" s="3">
        <v>1.3430555555555601</v>
      </c>
      <c r="AV1939" s="72"/>
    </row>
    <row r="1940" spans="47:48">
      <c r="AU1940" s="3">
        <v>1.34375</v>
      </c>
      <c r="AV1940" s="72"/>
    </row>
    <row r="1941" spans="47:48">
      <c r="AU1941" s="3">
        <v>1.3444444444444399</v>
      </c>
      <c r="AV1941" s="72"/>
    </row>
    <row r="1942" spans="47:48">
      <c r="AU1942" s="3">
        <v>1.34513888888889</v>
      </c>
      <c r="AV1942" s="72"/>
    </row>
    <row r="1943" spans="47:48">
      <c r="AU1943" s="3">
        <v>1.3458333333333301</v>
      </c>
      <c r="AV1943" s="72"/>
    </row>
    <row r="1944" spans="47:48">
      <c r="AU1944" s="3">
        <v>1.34652777777778</v>
      </c>
      <c r="AV1944" s="72"/>
    </row>
    <row r="1945" spans="47:48">
      <c r="AU1945" s="3">
        <v>1.3472222222222201</v>
      </c>
      <c r="AV1945" s="72"/>
    </row>
    <row r="1946" spans="47:48">
      <c r="AU1946" s="3">
        <v>1.34791666666667</v>
      </c>
      <c r="AV1946" s="72"/>
    </row>
    <row r="1947" spans="47:48">
      <c r="AU1947" s="3">
        <v>1.3486111111111101</v>
      </c>
      <c r="AV1947" s="72"/>
    </row>
    <row r="1948" spans="47:48">
      <c r="AU1948" s="3">
        <v>1.34930555555556</v>
      </c>
      <c r="AV1948" s="72"/>
    </row>
    <row r="1949" spans="47:48">
      <c r="AU1949" s="3">
        <v>1.35</v>
      </c>
      <c r="AV1949" s="72"/>
    </row>
    <row r="1950" spans="47:48">
      <c r="AU1950" s="3">
        <v>1.35069444444444</v>
      </c>
      <c r="AV1950" s="72"/>
    </row>
    <row r="1951" spans="47:48">
      <c r="AU1951" s="3">
        <v>1.3513888888888901</v>
      </c>
      <c r="AV1951" s="72"/>
    </row>
    <row r="1952" spans="47:48">
      <c r="AU1952" s="3">
        <v>1.35208333333333</v>
      </c>
      <c r="AV1952" s="72"/>
    </row>
    <row r="1953" spans="47:48">
      <c r="AU1953" s="3">
        <v>1.3527777777777801</v>
      </c>
      <c r="AV1953" s="72"/>
    </row>
    <row r="1954" spans="47:48">
      <c r="AU1954" s="3">
        <v>1.35347222222222</v>
      </c>
      <c r="AV1954" s="72"/>
    </row>
    <row r="1955" spans="47:48">
      <c r="AU1955" s="3">
        <v>1.3541666666666701</v>
      </c>
      <c r="AV1955" s="72"/>
    </row>
    <row r="1956" spans="47:48">
      <c r="AU1956" s="3">
        <v>1.35486111111111</v>
      </c>
      <c r="AV1956" s="72"/>
    </row>
    <row r="1957" spans="47:48">
      <c r="AU1957" s="3">
        <v>1.3555555555555601</v>
      </c>
      <c r="AV1957" s="72"/>
    </row>
    <row r="1958" spans="47:48">
      <c r="AU1958" s="3">
        <v>1.35625</v>
      </c>
      <c r="AV1958" s="72"/>
    </row>
    <row r="1959" spans="47:48">
      <c r="AU1959" s="3">
        <v>1.3569444444444401</v>
      </c>
      <c r="AV1959" s="72"/>
    </row>
    <row r="1960" spans="47:48">
      <c r="AU1960" s="3">
        <v>1.3576388888888899</v>
      </c>
      <c r="AV1960" s="72"/>
    </row>
    <row r="1961" spans="47:48">
      <c r="AU1961" s="3">
        <v>1.3583333333333301</v>
      </c>
      <c r="AV1961" s="72"/>
    </row>
    <row r="1962" spans="47:48">
      <c r="AU1962" s="3">
        <v>1.3590277777777799</v>
      </c>
      <c r="AV1962" s="72"/>
    </row>
    <row r="1963" spans="47:48">
      <c r="AU1963" s="3">
        <v>1.3597222222222201</v>
      </c>
      <c r="AV1963" s="72"/>
    </row>
    <row r="1964" spans="47:48">
      <c r="AU1964" s="3">
        <v>1.3604166666666699</v>
      </c>
      <c r="AV1964" s="72"/>
    </row>
    <row r="1965" spans="47:48">
      <c r="AU1965" s="3">
        <v>1.3611111111111101</v>
      </c>
      <c r="AV1965" s="72"/>
    </row>
    <row r="1966" spans="47:48">
      <c r="AU1966" s="3">
        <v>1.3618055555555599</v>
      </c>
      <c r="AV1966" s="72"/>
    </row>
    <row r="1967" spans="47:48">
      <c r="AU1967" s="3">
        <v>1.3625</v>
      </c>
      <c r="AV1967" s="72"/>
    </row>
    <row r="1968" spans="47:48">
      <c r="AU1968" s="3">
        <v>1.3631944444444399</v>
      </c>
      <c r="AV1968" s="72"/>
    </row>
    <row r="1969" spans="47:48">
      <c r="AU1969" s="3">
        <v>1.36388888888889</v>
      </c>
      <c r="AV1969" s="72"/>
    </row>
    <row r="1970" spans="47:48">
      <c r="AU1970" s="3">
        <v>1.3645833333333299</v>
      </c>
      <c r="AV1970" s="72"/>
    </row>
    <row r="1971" spans="47:48">
      <c r="AU1971" s="3">
        <v>1.36527777777778</v>
      </c>
      <c r="AV1971" s="72"/>
    </row>
    <row r="1972" spans="47:48">
      <c r="AU1972" s="3">
        <v>1.3659722222222199</v>
      </c>
      <c r="AV1972" s="72"/>
    </row>
    <row r="1973" spans="47:48">
      <c r="AU1973" s="3">
        <v>1.36666666666667</v>
      </c>
      <c r="AV1973" s="72"/>
    </row>
    <row r="1974" spans="47:48">
      <c r="AU1974" s="3">
        <v>1.3673611111111099</v>
      </c>
      <c r="AV1974" s="72"/>
    </row>
    <row r="1975" spans="47:48">
      <c r="AU1975" s="3">
        <v>1.36805555555556</v>
      </c>
      <c r="AV1975" s="72"/>
    </row>
    <row r="1976" spans="47:48">
      <c r="AU1976" s="3">
        <v>1.3687499999999999</v>
      </c>
      <c r="AV1976" s="72"/>
    </row>
    <row r="1977" spans="47:48">
      <c r="AU1977" s="3">
        <v>1.36944444444444</v>
      </c>
      <c r="AV1977" s="72"/>
    </row>
    <row r="1978" spans="47:48">
      <c r="AU1978" s="3">
        <v>1.3701388888888899</v>
      </c>
      <c r="AV1978" s="72"/>
    </row>
    <row r="1979" spans="47:48">
      <c r="AU1979" s="3">
        <v>1.37083333333333</v>
      </c>
      <c r="AV1979" s="72"/>
    </row>
    <row r="1980" spans="47:48">
      <c r="AU1980" s="3">
        <v>1.3715277777777799</v>
      </c>
      <c r="AV1980" s="72"/>
    </row>
    <row r="1981" spans="47:48">
      <c r="AU1981" s="3">
        <v>1.37222222222222</v>
      </c>
      <c r="AV1981" s="72"/>
    </row>
    <row r="1982" spans="47:48">
      <c r="AU1982" s="3">
        <v>1.3729166666666699</v>
      </c>
      <c r="AV1982" s="72"/>
    </row>
    <row r="1983" spans="47:48">
      <c r="AU1983" s="3">
        <v>1.37361111111111</v>
      </c>
      <c r="AV1983" s="72"/>
    </row>
    <row r="1984" spans="47:48">
      <c r="AU1984" s="3">
        <v>1.3743055555555601</v>
      </c>
      <c r="AV1984" s="72"/>
    </row>
    <row r="1985" spans="47:48">
      <c r="AU1985" s="3">
        <v>1.375</v>
      </c>
      <c r="AV1985" s="72"/>
    </row>
    <row r="1986" spans="47:48">
      <c r="AU1986" s="3">
        <v>1.3756944444444399</v>
      </c>
      <c r="AV1986" s="72"/>
    </row>
    <row r="1987" spans="47:48">
      <c r="AU1987" s="3">
        <v>1.37638888888889</v>
      </c>
      <c r="AV1987" s="72"/>
    </row>
    <row r="1988" spans="47:48">
      <c r="AU1988" s="3">
        <v>1.3770833333333301</v>
      </c>
      <c r="AV1988" s="72"/>
    </row>
    <row r="1989" spans="47:48">
      <c r="AU1989" s="3">
        <v>1.37777777777778</v>
      </c>
      <c r="AV1989" s="72"/>
    </row>
    <row r="1990" spans="47:48">
      <c r="AU1990" s="3">
        <v>1.3784722222222201</v>
      </c>
      <c r="AV1990" s="72"/>
    </row>
    <row r="1991" spans="47:48">
      <c r="AU1991" s="3">
        <v>1.37916666666667</v>
      </c>
      <c r="AV1991" s="72"/>
    </row>
    <row r="1992" spans="47:48">
      <c r="AU1992" s="3">
        <v>1.3798611111111101</v>
      </c>
      <c r="AV1992" s="72"/>
    </row>
    <row r="1993" spans="47:48">
      <c r="AU1993" s="3">
        <v>1.38055555555556</v>
      </c>
      <c r="AV1993" s="72"/>
    </row>
    <row r="1994" spans="47:48">
      <c r="AU1994" s="3">
        <v>1.3812500000000001</v>
      </c>
      <c r="AV1994" s="72"/>
    </row>
    <row r="1995" spans="47:48">
      <c r="AU1995" s="3">
        <v>1.38194444444444</v>
      </c>
      <c r="AV1995" s="72"/>
    </row>
    <row r="1996" spans="47:48">
      <c r="AU1996" s="3">
        <v>1.3826388888888901</v>
      </c>
      <c r="AV1996" s="72"/>
    </row>
    <row r="1997" spans="47:48">
      <c r="AU1997" s="3">
        <v>1.38333333333333</v>
      </c>
      <c r="AV1997" s="72"/>
    </row>
    <row r="1998" spans="47:48">
      <c r="AU1998" s="3">
        <v>1.3840277777777801</v>
      </c>
      <c r="AV1998" s="72"/>
    </row>
    <row r="1999" spans="47:48">
      <c r="AU1999" s="3">
        <v>1.38472222222222</v>
      </c>
      <c r="AV1999" s="72"/>
    </row>
    <row r="2000" spans="47:48">
      <c r="AU2000" s="3">
        <v>1.3854166666666701</v>
      </c>
      <c r="AV2000" s="72"/>
    </row>
    <row r="2001" spans="47:48">
      <c r="AU2001" s="3">
        <v>1.38611111111111</v>
      </c>
      <c r="AV2001" s="72"/>
    </row>
    <row r="2002" spans="47:48">
      <c r="AU2002" s="3">
        <v>1.3868055555555601</v>
      </c>
      <c r="AV2002" s="72"/>
    </row>
    <row r="2003" spans="47:48">
      <c r="AU2003" s="3">
        <v>1.3875</v>
      </c>
      <c r="AV2003" s="72"/>
    </row>
    <row r="2004" spans="47:48">
      <c r="AU2004" s="3">
        <v>1.3881944444444401</v>
      </c>
      <c r="AV2004" s="72"/>
    </row>
    <row r="2005" spans="47:48">
      <c r="AU2005" s="3">
        <v>1.3888888888888899</v>
      </c>
      <c r="AV2005" s="72"/>
    </row>
    <row r="2006" spans="47:48">
      <c r="AU2006" s="3">
        <v>1.3895833333333301</v>
      </c>
      <c r="AV2006" s="72"/>
    </row>
    <row r="2007" spans="47:48">
      <c r="AU2007" s="3">
        <v>1.3902777777777799</v>
      </c>
      <c r="AV2007" s="72"/>
    </row>
    <row r="2008" spans="47:48">
      <c r="AU2008" s="3">
        <v>1.3909722222222201</v>
      </c>
      <c r="AV2008" s="72"/>
    </row>
    <row r="2009" spans="47:48">
      <c r="AU2009" s="3">
        <v>1.3916666666666699</v>
      </c>
      <c r="AV2009" s="72"/>
    </row>
    <row r="2010" spans="47:48">
      <c r="AU2010" s="3">
        <v>1.3923611111111101</v>
      </c>
      <c r="AV2010" s="72"/>
    </row>
    <row r="2011" spans="47:48">
      <c r="AU2011" s="3">
        <v>1.3930555555555599</v>
      </c>
      <c r="AV2011" s="72"/>
    </row>
    <row r="2012" spans="47:48">
      <c r="AU2012" s="3">
        <v>1.39375</v>
      </c>
      <c r="AV2012" s="72"/>
    </row>
    <row r="2013" spans="47:48">
      <c r="AU2013" s="3">
        <v>1.3944444444444399</v>
      </c>
      <c r="AV2013" s="72"/>
    </row>
    <row r="2014" spans="47:48">
      <c r="AU2014" s="3">
        <v>1.39513888888889</v>
      </c>
      <c r="AV2014" s="72"/>
    </row>
    <row r="2015" spans="47:48">
      <c r="AU2015" s="3">
        <v>1.3958333333333299</v>
      </c>
      <c r="AV2015" s="72"/>
    </row>
    <row r="2016" spans="47:48">
      <c r="AU2016" s="3">
        <v>1.39652777777778</v>
      </c>
      <c r="AV2016" s="72"/>
    </row>
    <row r="2017" spans="47:48">
      <c r="AU2017" s="3">
        <v>1.3972222222222199</v>
      </c>
      <c r="AV2017" s="72"/>
    </row>
    <row r="2018" spans="47:48">
      <c r="AU2018" s="3">
        <v>1.39791666666667</v>
      </c>
      <c r="AV2018" s="72"/>
    </row>
    <row r="2019" spans="47:48">
      <c r="AU2019" s="3">
        <v>1.3986111111111099</v>
      </c>
      <c r="AV2019" s="72"/>
    </row>
    <row r="2020" spans="47:48">
      <c r="AU2020" s="3">
        <v>1.39930555555556</v>
      </c>
      <c r="AV2020" s="72"/>
    </row>
    <row r="2021" spans="47:48">
      <c r="AU2021" s="3">
        <v>1.4</v>
      </c>
      <c r="AV2021" s="72"/>
    </row>
    <row r="2022" spans="47:48">
      <c r="AU2022" s="3">
        <v>1.40069444444444</v>
      </c>
      <c r="AV2022" s="72"/>
    </row>
    <row r="2023" spans="47:48">
      <c r="AU2023" s="3">
        <v>1.4013888888888899</v>
      </c>
      <c r="AV2023" s="72"/>
    </row>
    <row r="2024" spans="47:48">
      <c r="AU2024" s="3">
        <v>1.40208333333333</v>
      </c>
      <c r="AV2024" s="72"/>
    </row>
    <row r="2025" spans="47:48">
      <c r="AU2025" s="3">
        <v>1.4027777777777799</v>
      </c>
      <c r="AV2025" s="72"/>
    </row>
    <row r="2026" spans="47:48">
      <c r="AU2026" s="3">
        <v>1.40347222222222</v>
      </c>
      <c r="AV2026" s="72"/>
    </row>
    <row r="2027" spans="47:48">
      <c r="AU2027" s="3">
        <v>1.4041666666666699</v>
      </c>
      <c r="AV2027" s="72"/>
    </row>
    <row r="2028" spans="47:48">
      <c r="AU2028" s="3">
        <v>1.40486111111111</v>
      </c>
      <c r="AV2028" s="72"/>
    </row>
    <row r="2029" spans="47:48">
      <c r="AU2029" s="3">
        <v>1.4055555555555601</v>
      </c>
      <c r="AV2029" s="72"/>
    </row>
    <row r="2030" spans="47:48">
      <c r="AU2030" s="3">
        <v>1.40625</v>
      </c>
      <c r="AV2030" s="72"/>
    </row>
    <row r="2031" spans="47:48">
      <c r="AU2031" s="3">
        <v>1.4069444444444399</v>
      </c>
      <c r="AV2031" s="72"/>
    </row>
    <row r="2032" spans="47:48">
      <c r="AU2032" s="3">
        <v>1.40763888888889</v>
      </c>
      <c r="AV2032" s="72"/>
    </row>
    <row r="2033" spans="47:48">
      <c r="AU2033" s="3">
        <v>1.4083333333333301</v>
      </c>
      <c r="AV2033" s="72"/>
    </row>
    <row r="2034" spans="47:48">
      <c r="AU2034" s="3">
        <v>1.40902777777778</v>
      </c>
      <c r="AV2034" s="72"/>
    </row>
    <row r="2035" spans="47:48">
      <c r="AU2035" s="3">
        <v>1.4097222222222201</v>
      </c>
      <c r="AV2035" s="72"/>
    </row>
    <row r="2036" spans="47:48">
      <c r="AU2036" s="3">
        <v>1.41041666666667</v>
      </c>
      <c r="AV2036" s="72"/>
    </row>
    <row r="2037" spans="47:48">
      <c r="AU2037" s="3">
        <v>1.4111111111111101</v>
      </c>
      <c r="AV2037" s="72"/>
    </row>
    <row r="2038" spans="47:48">
      <c r="AU2038" s="3">
        <v>1.41180555555556</v>
      </c>
      <c r="AV2038" s="72"/>
    </row>
    <row r="2039" spans="47:48">
      <c r="AU2039" s="3">
        <v>1.4125000000000001</v>
      </c>
      <c r="AV2039" s="72"/>
    </row>
    <row r="2040" spans="47:48">
      <c r="AU2040" s="3">
        <v>1.41319444444444</v>
      </c>
      <c r="AV2040" s="72"/>
    </row>
    <row r="2041" spans="47:48">
      <c r="AU2041" s="3">
        <v>1.4138888888888901</v>
      </c>
      <c r="AV2041" s="72"/>
    </row>
    <row r="2042" spans="47:48">
      <c r="AU2042" s="3">
        <v>1.41458333333333</v>
      </c>
      <c r="AV2042" s="72"/>
    </row>
    <row r="2043" spans="47:48">
      <c r="AU2043" s="3">
        <v>1.4152777777777801</v>
      </c>
      <c r="AV2043" s="72"/>
    </row>
    <row r="2044" spans="47:48">
      <c r="AU2044" s="3">
        <v>1.41597222222222</v>
      </c>
      <c r="AV2044" s="72"/>
    </row>
    <row r="2045" spans="47:48">
      <c r="AU2045" s="3">
        <v>1.4166666666666701</v>
      </c>
      <c r="AV2045" s="72"/>
    </row>
    <row r="2046" spans="47:48">
      <c r="AU2046" s="3">
        <v>1.41736111111111</v>
      </c>
      <c r="AV2046" s="72"/>
    </row>
    <row r="2047" spans="47:48">
      <c r="AU2047" s="3">
        <v>1.4180555555555601</v>
      </c>
      <c r="AV2047" s="72"/>
    </row>
    <row r="2048" spans="47:48">
      <c r="AU2048" s="3">
        <v>1.41875</v>
      </c>
      <c r="AV2048" s="72"/>
    </row>
    <row r="2049" spans="47:48">
      <c r="AU2049" s="3">
        <v>1.4194444444444401</v>
      </c>
      <c r="AV2049" s="72"/>
    </row>
    <row r="2050" spans="47:48">
      <c r="AU2050" s="3">
        <v>1.4201388888888899</v>
      </c>
      <c r="AV2050" s="72"/>
    </row>
    <row r="2051" spans="47:48">
      <c r="AU2051" s="3">
        <v>1.4208333333333301</v>
      </c>
      <c r="AV2051" s="72"/>
    </row>
    <row r="2052" spans="47:48">
      <c r="AU2052" s="3">
        <v>1.4215277777777799</v>
      </c>
      <c r="AV2052" s="72"/>
    </row>
    <row r="2053" spans="47:48">
      <c r="AU2053" s="3">
        <v>1.4222222222222201</v>
      </c>
      <c r="AV2053" s="72"/>
    </row>
    <row r="2054" spans="47:48">
      <c r="AU2054" s="3">
        <v>1.4229166666666699</v>
      </c>
      <c r="AV2054" s="72"/>
    </row>
    <row r="2055" spans="47:48">
      <c r="AU2055" s="3">
        <v>1.4236111111111101</v>
      </c>
      <c r="AV2055" s="72"/>
    </row>
    <row r="2056" spans="47:48">
      <c r="AU2056" s="3">
        <v>1.4243055555555599</v>
      </c>
      <c r="AV2056" s="72"/>
    </row>
    <row r="2057" spans="47:48">
      <c r="AU2057" s="3">
        <v>1.425</v>
      </c>
      <c r="AV2057" s="72"/>
    </row>
    <row r="2058" spans="47:48">
      <c r="AU2058" s="3">
        <v>1.4256944444444399</v>
      </c>
      <c r="AV2058" s="72"/>
    </row>
    <row r="2059" spans="47:48">
      <c r="AU2059" s="3">
        <v>1.42638888888889</v>
      </c>
      <c r="AV2059" s="72"/>
    </row>
    <row r="2060" spans="47:48">
      <c r="AU2060" s="3">
        <v>1.4270833333333299</v>
      </c>
      <c r="AV2060" s="72"/>
    </row>
    <row r="2061" spans="47:48">
      <c r="AU2061" s="3">
        <v>1.42777777777778</v>
      </c>
      <c r="AV2061" s="72"/>
    </row>
    <row r="2062" spans="47:48">
      <c r="AU2062" s="3">
        <v>1.4284722222222199</v>
      </c>
      <c r="AV2062" s="72"/>
    </row>
    <row r="2063" spans="47:48">
      <c r="AU2063" s="3">
        <v>1.42916666666667</v>
      </c>
      <c r="AV2063" s="72"/>
    </row>
    <row r="2064" spans="47:48">
      <c r="AU2064" s="3">
        <v>1.4298611111111099</v>
      </c>
      <c r="AV2064" s="72"/>
    </row>
    <row r="2065" spans="47:48">
      <c r="AU2065" s="3">
        <v>1.43055555555556</v>
      </c>
      <c r="AV2065" s="72"/>
    </row>
    <row r="2066" spans="47:48">
      <c r="AU2066" s="3">
        <v>1.4312499999999999</v>
      </c>
      <c r="AV2066" s="72"/>
    </row>
    <row r="2067" spans="47:48">
      <c r="AU2067" s="3">
        <v>1.43194444444444</v>
      </c>
      <c r="AV2067" s="72"/>
    </row>
    <row r="2068" spans="47:48">
      <c r="AU2068" s="3">
        <v>1.4326388888888899</v>
      </c>
      <c r="AV2068" s="72"/>
    </row>
    <row r="2069" spans="47:48">
      <c r="AU2069" s="3">
        <v>1.43333333333333</v>
      </c>
      <c r="AV2069" s="72"/>
    </row>
    <row r="2070" spans="47:48">
      <c r="AU2070" s="3">
        <v>1.4340277777777799</v>
      </c>
      <c r="AV2070" s="72"/>
    </row>
    <row r="2071" spans="47:48">
      <c r="AU2071" s="3">
        <v>1.43472222222222</v>
      </c>
      <c r="AV2071" s="72"/>
    </row>
    <row r="2072" spans="47:48">
      <c r="AU2072" s="3">
        <v>1.4354166666666699</v>
      </c>
      <c r="AV2072" s="72"/>
    </row>
    <row r="2073" spans="47:48">
      <c r="AU2073" s="3">
        <v>1.43611111111111</v>
      </c>
      <c r="AV2073" s="72"/>
    </row>
    <row r="2074" spans="47:48">
      <c r="AU2074" s="3">
        <v>1.4368055555555601</v>
      </c>
      <c r="AV2074" s="72"/>
    </row>
    <row r="2075" spans="47:48">
      <c r="AU2075" s="3">
        <v>1.4375</v>
      </c>
      <c r="AV2075" s="72"/>
    </row>
    <row r="2076" spans="47:48">
      <c r="AU2076" s="3">
        <v>1.4381944444444399</v>
      </c>
      <c r="AV2076" s="72"/>
    </row>
    <row r="2077" spans="47:48">
      <c r="AU2077" s="3">
        <v>1.43888888888889</v>
      </c>
      <c r="AV2077" s="72"/>
    </row>
    <row r="2078" spans="47:48">
      <c r="AU2078" s="3">
        <v>1.4395833333333301</v>
      </c>
      <c r="AV2078" s="72"/>
    </row>
    <row r="2079" spans="47:48">
      <c r="AU2079" s="3">
        <v>1.44027777777778</v>
      </c>
      <c r="AV2079" s="72"/>
    </row>
    <row r="2080" spans="47:48">
      <c r="AU2080" s="3">
        <v>1.4409722222222201</v>
      </c>
      <c r="AV2080" s="72"/>
    </row>
    <row r="2081" spans="47:48">
      <c r="AU2081" s="3">
        <v>1.44166666666667</v>
      </c>
      <c r="AV2081" s="72"/>
    </row>
    <row r="2082" spans="47:48">
      <c r="AU2082" s="3">
        <v>1.4423611111111101</v>
      </c>
      <c r="AV2082" s="72"/>
    </row>
    <row r="2083" spans="47:48">
      <c r="AU2083" s="3">
        <v>1.44305555555556</v>
      </c>
      <c r="AV2083" s="72"/>
    </row>
    <row r="2084" spans="47:48">
      <c r="AU2084" s="3">
        <v>1.4437500000000001</v>
      </c>
      <c r="AV2084" s="72"/>
    </row>
    <row r="2085" spans="47:48">
      <c r="AU2085" s="3">
        <v>1.44444444444444</v>
      </c>
      <c r="AV2085" s="72"/>
    </row>
    <row r="2086" spans="47:48">
      <c r="AU2086" s="3">
        <v>1.4451388888888901</v>
      </c>
      <c r="AV2086" s="72"/>
    </row>
    <row r="2087" spans="47:48">
      <c r="AU2087" s="3">
        <v>1.44583333333333</v>
      </c>
      <c r="AV2087" s="72"/>
    </row>
    <row r="2088" spans="47:48">
      <c r="AU2088" s="3">
        <v>1.4465277777777801</v>
      </c>
      <c r="AV2088" s="72"/>
    </row>
    <row r="2089" spans="47:48">
      <c r="AU2089" s="3">
        <v>1.44722222222222</v>
      </c>
      <c r="AV2089" s="72"/>
    </row>
    <row r="2090" spans="47:48">
      <c r="AU2090" s="3">
        <v>1.4479166666666701</v>
      </c>
      <c r="AV2090" s="72"/>
    </row>
    <row r="2091" spans="47:48">
      <c r="AU2091" s="3">
        <v>1.44861111111111</v>
      </c>
      <c r="AV2091" s="72"/>
    </row>
    <row r="2092" spans="47:48">
      <c r="AU2092" s="3">
        <v>1.4493055555555601</v>
      </c>
      <c r="AV2092" s="72"/>
    </row>
    <row r="2093" spans="47:48">
      <c r="AU2093" s="3">
        <v>1.45</v>
      </c>
      <c r="AV2093" s="72"/>
    </row>
    <row r="2094" spans="47:48">
      <c r="AU2094" s="3">
        <v>1.4506944444444401</v>
      </c>
      <c r="AV2094" s="72"/>
    </row>
    <row r="2095" spans="47:48">
      <c r="AU2095" s="3">
        <v>1.4513888888888899</v>
      </c>
      <c r="AV2095" s="72"/>
    </row>
    <row r="2096" spans="47:48">
      <c r="AU2096" s="3">
        <v>1.4520833333333301</v>
      </c>
      <c r="AV2096" s="72"/>
    </row>
    <row r="2097" spans="47:48">
      <c r="AU2097" s="3">
        <v>1.4527777777777799</v>
      </c>
      <c r="AV2097" s="72"/>
    </row>
    <row r="2098" spans="47:48">
      <c r="AU2098" s="3">
        <v>1.4534722222222201</v>
      </c>
      <c r="AV2098" s="72"/>
    </row>
    <row r="2099" spans="47:48">
      <c r="AU2099" s="3">
        <v>1.4541666666666699</v>
      </c>
      <c r="AV2099" s="72"/>
    </row>
    <row r="2100" spans="47:48">
      <c r="AU2100" s="3">
        <v>1.4548611111111101</v>
      </c>
      <c r="AV2100" s="72"/>
    </row>
    <row r="2101" spans="47:48">
      <c r="AU2101" s="3">
        <v>1.4555555555555599</v>
      </c>
      <c r="AV2101" s="72"/>
    </row>
    <row r="2102" spans="47:48">
      <c r="AU2102" s="3">
        <v>1.45625</v>
      </c>
      <c r="AV2102" s="72"/>
    </row>
    <row r="2103" spans="47:48">
      <c r="AU2103" s="3">
        <v>1.4569444444444399</v>
      </c>
      <c r="AV2103" s="72"/>
    </row>
    <row r="2104" spans="47:48">
      <c r="AU2104" s="3">
        <v>1.45763888888889</v>
      </c>
      <c r="AV2104" s="72"/>
    </row>
    <row r="2105" spans="47:48">
      <c r="AU2105" s="3">
        <v>1.4583333333333299</v>
      </c>
      <c r="AV2105" s="72"/>
    </row>
    <row r="2106" spans="47:48">
      <c r="AU2106" s="3">
        <v>1.45902777777778</v>
      </c>
      <c r="AV2106" s="72"/>
    </row>
    <row r="2107" spans="47:48">
      <c r="AU2107" s="3">
        <v>1.4597222222222199</v>
      </c>
      <c r="AV2107" s="72"/>
    </row>
    <row r="2108" spans="47:48">
      <c r="AU2108" s="3">
        <v>1.46041666666667</v>
      </c>
      <c r="AV2108" s="72"/>
    </row>
    <row r="2109" spans="47:48">
      <c r="AU2109" s="3">
        <v>1.4611111111111099</v>
      </c>
      <c r="AV2109" s="72"/>
    </row>
    <row r="2110" spans="47:48">
      <c r="AU2110" s="3">
        <v>1.46180555555556</v>
      </c>
      <c r="AV2110" s="72"/>
    </row>
    <row r="2111" spans="47:48">
      <c r="AU2111" s="3">
        <v>1.4624999999999999</v>
      </c>
      <c r="AV2111" s="72"/>
    </row>
    <row r="2112" spans="47:48">
      <c r="AU2112" s="3">
        <v>1.46319444444444</v>
      </c>
      <c r="AV2112" s="72"/>
    </row>
    <row r="2113" spans="47:48">
      <c r="AU2113" s="3">
        <v>1.4638888888888899</v>
      </c>
      <c r="AV2113" s="72"/>
    </row>
    <row r="2114" spans="47:48">
      <c r="AU2114" s="3">
        <v>1.46458333333333</v>
      </c>
      <c r="AV2114" s="72"/>
    </row>
    <row r="2115" spans="47:48">
      <c r="AU2115" s="3">
        <v>1.4652777777777799</v>
      </c>
      <c r="AV2115" s="72"/>
    </row>
    <row r="2116" spans="47:48">
      <c r="AU2116" s="3">
        <v>1.46597222222222</v>
      </c>
      <c r="AV2116" s="72"/>
    </row>
    <row r="2117" spans="47:48">
      <c r="AU2117" s="3">
        <v>1.4666666666666699</v>
      </c>
      <c r="AV2117" s="72"/>
    </row>
    <row r="2118" spans="47:48">
      <c r="AU2118" s="3">
        <v>1.46736111111111</v>
      </c>
      <c r="AV2118" s="72"/>
    </row>
    <row r="2119" spans="47:48">
      <c r="AU2119" s="3">
        <v>1.4680555555555601</v>
      </c>
      <c r="AV2119" s="72"/>
    </row>
    <row r="2120" spans="47:48">
      <c r="AU2120" s="3">
        <v>1.46875</v>
      </c>
      <c r="AV2120" s="72"/>
    </row>
    <row r="2121" spans="47:48">
      <c r="AU2121" s="3">
        <v>1.4694444444444399</v>
      </c>
      <c r="AV2121" s="72"/>
    </row>
    <row r="2122" spans="47:48">
      <c r="AU2122" s="3">
        <v>1.47013888888889</v>
      </c>
      <c r="AV2122" s="72"/>
    </row>
    <row r="2123" spans="47:48">
      <c r="AU2123" s="3">
        <v>1.4708333333333301</v>
      </c>
      <c r="AV2123" s="72"/>
    </row>
    <row r="2124" spans="47:48">
      <c r="AU2124" s="3">
        <v>1.47152777777778</v>
      </c>
      <c r="AV2124" s="72"/>
    </row>
    <row r="2125" spans="47:48">
      <c r="AU2125" s="3">
        <v>1.4722222222222201</v>
      </c>
      <c r="AV2125" s="72"/>
    </row>
    <row r="2126" spans="47:48">
      <c r="AU2126" s="3">
        <v>1.47291666666667</v>
      </c>
      <c r="AV2126" s="72"/>
    </row>
    <row r="2127" spans="47:48">
      <c r="AU2127" s="3">
        <v>1.4736111111111101</v>
      </c>
      <c r="AV2127" s="72"/>
    </row>
    <row r="2128" spans="47:48">
      <c r="AU2128" s="3">
        <v>1.47430555555556</v>
      </c>
      <c r="AV2128" s="72"/>
    </row>
    <row r="2129" spans="47:48">
      <c r="AU2129" s="3">
        <v>1.4750000000000001</v>
      </c>
      <c r="AV2129" s="72"/>
    </row>
    <row r="2130" spans="47:48">
      <c r="AU2130" s="3">
        <v>1.47569444444444</v>
      </c>
      <c r="AV2130" s="72"/>
    </row>
    <row r="2131" spans="47:48">
      <c r="AU2131" s="3">
        <v>1.4763888888888901</v>
      </c>
      <c r="AV2131" s="72"/>
    </row>
    <row r="2132" spans="47:48">
      <c r="AU2132" s="3">
        <v>1.47708333333333</v>
      </c>
      <c r="AV2132" s="72"/>
    </row>
    <row r="2133" spans="47:48">
      <c r="AU2133" s="3">
        <v>1.4777777777777801</v>
      </c>
      <c r="AV2133" s="72"/>
    </row>
    <row r="2134" spans="47:48">
      <c r="AU2134" s="3">
        <v>1.47847222222222</v>
      </c>
      <c r="AV2134" s="72"/>
    </row>
    <row r="2135" spans="47:48">
      <c r="AU2135" s="3">
        <v>1.4791666666666701</v>
      </c>
      <c r="AV2135" s="72"/>
    </row>
    <row r="2136" spans="47:48">
      <c r="AU2136" s="3">
        <v>1.47986111111111</v>
      </c>
      <c r="AV2136" s="72"/>
    </row>
    <row r="2137" spans="47:48">
      <c r="AU2137" s="3">
        <v>1.4805555555555601</v>
      </c>
      <c r="AV2137" s="72"/>
    </row>
    <row r="2138" spans="47:48">
      <c r="AU2138" s="3">
        <v>1.48125</v>
      </c>
      <c r="AV2138" s="72"/>
    </row>
    <row r="2139" spans="47:48">
      <c r="AU2139" s="3">
        <v>1.4819444444444401</v>
      </c>
      <c r="AV2139" s="72"/>
    </row>
    <row r="2140" spans="47:48">
      <c r="AU2140" s="3">
        <v>1.4826388888888899</v>
      </c>
      <c r="AV2140" s="72"/>
    </row>
    <row r="2141" spans="47:48">
      <c r="AU2141" s="3">
        <v>1.4833333333333301</v>
      </c>
      <c r="AV2141" s="72"/>
    </row>
    <row r="2142" spans="47:48">
      <c r="AU2142" s="3">
        <v>1.4840277777777799</v>
      </c>
      <c r="AV2142" s="72"/>
    </row>
    <row r="2143" spans="47:48">
      <c r="AU2143" s="3">
        <v>1.4847222222222201</v>
      </c>
      <c r="AV2143" s="72"/>
    </row>
    <row r="2144" spans="47:48">
      <c r="AU2144" s="3">
        <v>1.4854166666666699</v>
      </c>
      <c r="AV2144" s="72"/>
    </row>
    <row r="2145" spans="47:48">
      <c r="AU2145" s="3">
        <v>1.4861111111111101</v>
      </c>
      <c r="AV2145" s="72"/>
    </row>
    <row r="2146" spans="47:48">
      <c r="AU2146" s="3">
        <v>1.4868055555555599</v>
      </c>
      <c r="AV2146" s="72"/>
    </row>
    <row r="2147" spans="47:48">
      <c r="AU2147" s="3">
        <v>1.4875</v>
      </c>
      <c r="AV2147" s="72"/>
    </row>
    <row r="2148" spans="47:48">
      <c r="AU2148" s="3">
        <v>1.4881944444444399</v>
      </c>
      <c r="AV2148" s="72"/>
    </row>
    <row r="2149" spans="47:48">
      <c r="AU2149" s="3">
        <v>1.48888888888889</v>
      </c>
      <c r="AV2149" s="72"/>
    </row>
    <row r="2150" spans="47:48">
      <c r="AU2150" s="3">
        <v>1.4895833333333299</v>
      </c>
      <c r="AV2150" s="72"/>
    </row>
    <row r="2151" spans="47:48">
      <c r="AU2151" s="3">
        <v>1.49027777777778</v>
      </c>
      <c r="AV2151" s="72"/>
    </row>
    <row r="2152" spans="47:48">
      <c r="AU2152" s="3">
        <v>1.4909722222222199</v>
      </c>
      <c r="AV2152" s="72"/>
    </row>
    <row r="2153" spans="47:48">
      <c r="AU2153" s="3">
        <v>1.49166666666667</v>
      </c>
      <c r="AV2153" s="72"/>
    </row>
    <row r="2154" spans="47:48">
      <c r="AU2154" s="3">
        <v>1.4923611111111099</v>
      </c>
      <c r="AV2154" s="72"/>
    </row>
    <row r="2155" spans="47:48">
      <c r="AU2155" s="3">
        <v>1.49305555555556</v>
      </c>
      <c r="AV2155" s="72"/>
    </row>
    <row r="2156" spans="47:48">
      <c r="AU2156" s="3">
        <v>1.4937499999999999</v>
      </c>
      <c r="AV2156" s="72"/>
    </row>
    <row r="2157" spans="47:48">
      <c r="AU2157" s="3">
        <v>1.49444444444444</v>
      </c>
      <c r="AV2157" s="72"/>
    </row>
    <row r="2158" spans="47:48">
      <c r="AU2158" s="3">
        <v>1.4951388888888899</v>
      </c>
      <c r="AV2158" s="72"/>
    </row>
    <row r="2159" spans="47:48">
      <c r="AU2159" s="3">
        <v>1.49583333333333</v>
      </c>
      <c r="AV2159" s="72"/>
    </row>
    <row r="2160" spans="47:48">
      <c r="AU2160" s="3">
        <v>1.4965277777777799</v>
      </c>
      <c r="AV2160" s="72"/>
    </row>
    <row r="2161" spans="47:48">
      <c r="AU2161" s="3">
        <v>1.49722222222222</v>
      </c>
      <c r="AV2161" s="72"/>
    </row>
    <row r="2162" spans="47:48">
      <c r="AU2162" s="3">
        <v>1.4979166666666699</v>
      </c>
      <c r="AV2162" s="72"/>
    </row>
    <row r="2163" spans="47:48">
      <c r="AU2163" s="3">
        <v>1.49861111111111</v>
      </c>
      <c r="AV2163" s="72"/>
    </row>
    <row r="2164" spans="47:48">
      <c r="AU2164" s="3">
        <v>1.4993055555555601</v>
      </c>
      <c r="AV2164" s="72"/>
    </row>
    <row r="2165" spans="47:48">
      <c r="AU2165" s="3">
        <v>1.5</v>
      </c>
      <c r="AV2165" s="72"/>
    </row>
    <row r="2166" spans="47:48">
      <c r="AU2166" s="3">
        <v>1.5006944444444399</v>
      </c>
      <c r="AV2166" s="72"/>
    </row>
    <row r="2167" spans="47:48">
      <c r="AU2167" s="3">
        <v>1.50138888888889</v>
      </c>
      <c r="AV2167" s="72"/>
    </row>
    <row r="2168" spans="47:48">
      <c r="AU2168" s="3">
        <v>1.5020833333333301</v>
      </c>
      <c r="AV2168" s="72"/>
    </row>
    <row r="2169" spans="47:48">
      <c r="AU2169" s="3">
        <v>1.50277777777778</v>
      </c>
      <c r="AV2169" s="72"/>
    </row>
    <row r="2170" spans="47:48">
      <c r="AU2170" s="3">
        <v>1.5034722222222201</v>
      </c>
      <c r="AV2170" s="72"/>
    </row>
    <row r="2171" spans="47:48">
      <c r="AU2171" s="3">
        <v>1.50416666666667</v>
      </c>
      <c r="AV2171" s="72"/>
    </row>
    <row r="2172" spans="47:48">
      <c r="AU2172" s="3">
        <v>1.5048611111111101</v>
      </c>
      <c r="AV2172" s="72"/>
    </row>
    <row r="2173" spans="47:48">
      <c r="AU2173" s="3">
        <v>1.50555555555556</v>
      </c>
      <c r="AV2173" s="72"/>
    </row>
    <row r="2174" spans="47:48">
      <c r="AU2174" s="3">
        <v>1.5062500000000001</v>
      </c>
      <c r="AV2174" s="72"/>
    </row>
    <row r="2175" spans="47:48">
      <c r="AU2175" s="3">
        <v>1.50694444444444</v>
      </c>
      <c r="AV2175" s="72"/>
    </row>
    <row r="2176" spans="47:48">
      <c r="AU2176" s="3">
        <v>1.5076388888888901</v>
      </c>
      <c r="AV2176" s="72"/>
    </row>
    <row r="2177" spans="47:48">
      <c r="AU2177" s="3">
        <v>1.50833333333333</v>
      </c>
      <c r="AV2177" s="72"/>
    </row>
    <row r="2178" spans="47:48">
      <c r="AU2178" s="3">
        <v>1.5090277777777801</v>
      </c>
      <c r="AV2178" s="72"/>
    </row>
    <row r="2179" spans="47:48">
      <c r="AU2179" s="3">
        <v>1.50972222222222</v>
      </c>
      <c r="AV2179" s="72"/>
    </row>
    <row r="2180" spans="47:48">
      <c r="AU2180" s="3">
        <v>1.5104166666666701</v>
      </c>
      <c r="AV2180" s="72"/>
    </row>
    <row r="2181" spans="47:48">
      <c r="AU2181" s="3">
        <v>1.51111111111111</v>
      </c>
      <c r="AV2181" s="72"/>
    </row>
    <row r="2182" spans="47:48">
      <c r="AU2182" s="3">
        <v>1.5118055555555601</v>
      </c>
      <c r="AV2182" s="72"/>
    </row>
    <row r="2183" spans="47:48">
      <c r="AU2183" s="3">
        <v>1.5125</v>
      </c>
      <c r="AV2183" s="72"/>
    </row>
    <row r="2184" spans="47:48">
      <c r="AU2184" s="3">
        <v>1.5131944444444401</v>
      </c>
      <c r="AV2184" s="72"/>
    </row>
    <row r="2185" spans="47:48">
      <c r="AU2185" s="3">
        <v>1.5138888888888899</v>
      </c>
      <c r="AV2185" s="72"/>
    </row>
    <row r="2186" spans="47:48">
      <c r="AU2186" s="3">
        <v>1.5145833333333301</v>
      </c>
      <c r="AV2186" s="72"/>
    </row>
    <row r="2187" spans="47:48">
      <c r="AU2187" s="3">
        <v>1.5152777777777799</v>
      </c>
      <c r="AV2187" s="72"/>
    </row>
    <row r="2188" spans="47:48">
      <c r="AU2188" s="3">
        <v>1.5159722222222201</v>
      </c>
      <c r="AV2188" s="72"/>
    </row>
    <row r="2189" spans="47:48">
      <c r="AU2189" s="3">
        <v>1.5166666666666699</v>
      </c>
      <c r="AV2189" s="72"/>
    </row>
    <row r="2190" spans="47:48">
      <c r="AU2190" s="3">
        <v>1.5173611111111101</v>
      </c>
      <c r="AV2190" s="72"/>
    </row>
    <row r="2191" spans="47:48">
      <c r="AU2191" s="3">
        <v>1.5180555555555599</v>
      </c>
      <c r="AV2191" s="72"/>
    </row>
    <row r="2192" spans="47:48">
      <c r="AU2192" s="3">
        <v>1.51875</v>
      </c>
      <c r="AV2192" s="72"/>
    </row>
    <row r="2193" spans="47:48">
      <c r="AU2193" s="3">
        <v>1.5194444444444399</v>
      </c>
      <c r="AV2193" s="72"/>
    </row>
    <row r="2194" spans="47:48">
      <c r="AU2194" s="3">
        <v>1.52013888888889</v>
      </c>
      <c r="AV2194" s="72"/>
    </row>
    <row r="2195" spans="47:48">
      <c r="AU2195" s="3">
        <v>1.5208333333333299</v>
      </c>
      <c r="AV2195" s="72"/>
    </row>
    <row r="2196" spans="47:48">
      <c r="AU2196" s="3">
        <v>1.52152777777778</v>
      </c>
      <c r="AV2196" s="72"/>
    </row>
    <row r="2197" spans="47:48">
      <c r="AU2197" s="3">
        <v>1.5222222222222199</v>
      </c>
      <c r="AV2197" s="72"/>
    </row>
    <row r="2198" spans="47:48">
      <c r="AU2198" s="3">
        <v>1.52291666666667</v>
      </c>
      <c r="AV2198" s="72"/>
    </row>
    <row r="2199" spans="47:48">
      <c r="AU2199" s="3">
        <v>1.5236111111111099</v>
      </c>
      <c r="AV2199" s="72"/>
    </row>
    <row r="2200" spans="47:48">
      <c r="AU2200" s="3">
        <v>1.52430555555556</v>
      </c>
      <c r="AV2200" s="72"/>
    </row>
    <row r="2201" spans="47:48">
      <c r="AU2201" s="3">
        <v>1.5249999999999999</v>
      </c>
      <c r="AV2201" s="72"/>
    </row>
    <row r="2202" spans="47:48">
      <c r="AU2202" s="3">
        <v>1.52569444444444</v>
      </c>
      <c r="AV2202" s="72"/>
    </row>
    <row r="2203" spans="47:48">
      <c r="AU2203" s="3">
        <v>1.5263888888888899</v>
      </c>
      <c r="AV2203" s="72"/>
    </row>
    <row r="2204" spans="47:48">
      <c r="AU2204" s="3">
        <v>1.52708333333333</v>
      </c>
      <c r="AV2204" s="72"/>
    </row>
    <row r="2205" spans="47:48">
      <c r="AU2205" s="3">
        <v>1.5277777777777799</v>
      </c>
      <c r="AV2205" s="72"/>
    </row>
    <row r="2206" spans="47:48">
      <c r="AU2206" s="3">
        <v>1.52847222222222</v>
      </c>
      <c r="AV2206" s="72"/>
    </row>
    <row r="2207" spans="47:48">
      <c r="AU2207" s="3">
        <v>1.5291666666666699</v>
      </c>
      <c r="AV2207" s="72"/>
    </row>
    <row r="2208" spans="47:48">
      <c r="AU2208" s="3">
        <v>1.52986111111111</v>
      </c>
      <c r="AV2208" s="72"/>
    </row>
    <row r="2209" spans="47:48">
      <c r="AU2209" s="3">
        <v>1.5305555555555601</v>
      </c>
      <c r="AV2209" s="72"/>
    </row>
    <row r="2210" spans="47:48">
      <c r="AU2210" s="3">
        <v>1.53125</v>
      </c>
      <c r="AV2210" s="72"/>
    </row>
    <row r="2211" spans="47:48">
      <c r="AU2211" s="3">
        <v>1.5319444444444399</v>
      </c>
      <c r="AV2211" s="72"/>
    </row>
    <row r="2212" spans="47:48">
      <c r="AU2212" s="3">
        <v>1.53263888888889</v>
      </c>
      <c r="AV2212" s="72"/>
    </row>
    <row r="2213" spans="47:48">
      <c r="AU2213" s="3">
        <v>1.5333333333333301</v>
      </c>
      <c r="AV2213" s="72"/>
    </row>
    <row r="2214" spans="47:48">
      <c r="AU2214" s="3">
        <v>1.53402777777778</v>
      </c>
      <c r="AV2214" s="72"/>
    </row>
    <row r="2215" spans="47:48">
      <c r="AU2215" s="3">
        <v>1.5347222222222201</v>
      </c>
      <c r="AV2215" s="72"/>
    </row>
    <row r="2216" spans="47:48">
      <c r="AU2216" s="3">
        <v>1.53541666666667</v>
      </c>
      <c r="AV2216" s="72"/>
    </row>
    <row r="2217" spans="47:48">
      <c r="AU2217" s="3">
        <v>1.5361111111111101</v>
      </c>
      <c r="AV2217" s="72"/>
    </row>
    <row r="2218" spans="47:48">
      <c r="AU2218" s="3">
        <v>1.53680555555556</v>
      </c>
      <c r="AV2218" s="72"/>
    </row>
    <row r="2219" spans="47:48">
      <c r="AU2219" s="3">
        <v>1.5375000000000001</v>
      </c>
      <c r="AV2219" s="72"/>
    </row>
    <row r="2220" spans="47:48">
      <c r="AU2220" s="3">
        <v>1.53819444444444</v>
      </c>
      <c r="AV2220" s="72"/>
    </row>
    <row r="2221" spans="47:48">
      <c r="AU2221" s="3">
        <v>1.5388888888888901</v>
      </c>
      <c r="AV2221" s="72"/>
    </row>
    <row r="2222" spans="47:48">
      <c r="AU2222" s="3">
        <v>1.53958333333333</v>
      </c>
      <c r="AV2222" s="72"/>
    </row>
    <row r="2223" spans="47:48">
      <c r="AU2223" s="3">
        <v>1.5402777777777801</v>
      </c>
      <c r="AV2223" s="72"/>
    </row>
    <row r="2224" spans="47:48">
      <c r="AU2224" s="3">
        <v>1.54097222222222</v>
      </c>
      <c r="AV2224" s="72"/>
    </row>
    <row r="2225" spans="47:48">
      <c r="AU2225" s="3">
        <v>1.5416666666666701</v>
      </c>
      <c r="AV2225" s="72"/>
    </row>
    <row r="2226" spans="47:48">
      <c r="AU2226" s="3">
        <v>1.54236111111111</v>
      </c>
      <c r="AV2226" s="72"/>
    </row>
    <row r="2227" spans="47:48">
      <c r="AU2227" s="3">
        <v>1.5430555555555601</v>
      </c>
      <c r="AV2227" s="72"/>
    </row>
    <row r="2228" spans="47:48">
      <c r="AU2228" s="3">
        <v>1.54375</v>
      </c>
      <c r="AV2228" s="72"/>
    </row>
    <row r="2229" spans="47:48">
      <c r="AU2229" s="3">
        <v>1.5444444444444401</v>
      </c>
      <c r="AV2229" s="72"/>
    </row>
    <row r="2230" spans="47:48">
      <c r="AU2230" s="3">
        <v>1.5451388888888899</v>
      </c>
      <c r="AV2230" s="72"/>
    </row>
    <row r="2231" spans="47:48">
      <c r="AU2231" s="3">
        <v>1.5458333333333301</v>
      </c>
      <c r="AV2231" s="72"/>
    </row>
    <row r="2232" spans="47:48">
      <c r="AU2232" s="3">
        <v>1.5465277777777799</v>
      </c>
      <c r="AV2232" s="72"/>
    </row>
    <row r="2233" spans="47:48">
      <c r="AU2233" s="3">
        <v>1.5472222222222201</v>
      </c>
      <c r="AV2233" s="72"/>
    </row>
    <row r="2234" spans="47:48">
      <c r="AU2234" s="3">
        <v>1.5479166666666699</v>
      </c>
      <c r="AV2234" s="72"/>
    </row>
    <row r="2235" spans="47:48">
      <c r="AU2235" s="3">
        <v>1.5486111111111101</v>
      </c>
      <c r="AV2235" s="72"/>
    </row>
    <row r="2236" spans="47:48">
      <c r="AU2236" s="3">
        <v>1.5493055555555599</v>
      </c>
      <c r="AV2236" s="72"/>
    </row>
    <row r="2237" spans="47:48">
      <c r="AU2237" s="3">
        <v>1.55</v>
      </c>
      <c r="AV2237" s="72"/>
    </row>
    <row r="2238" spans="47:48">
      <c r="AU2238" s="3">
        <v>1.5506944444444399</v>
      </c>
      <c r="AV2238" s="72"/>
    </row>
    <row r="2239" spans="47:48">
      <c r="AU2239" s="3">
        <v>1.55138888888889</v>
      </c>
      <c r="AV2239" s="72"/>
    </row>
    <row r="2240" spans="47:48">
      <c r="AU2240" s="3">
        <v>1.5520833333333299</v>
      </c>
      <c r="AV2240" s="72"/>
    </row>
    <row r="2241" spans="47:48">
      <c r="AU2241" s="3">
        <v>1.55277777777778</v>
      </c>
      <c r="AV2241" s="72"/>
    </row>
    <row r="2242" spans="47:48">
      <c r="AU2242" s="3">
        <v>1.5534722222222199</v>
      </c>
      <c r="AV2242" s="72"/>
    </row>
    <row r="2243" spans="47:48">
      <c r="AU2243" s="3">
        <v>1.55416666666667</v>
      </c>
      <c r="AV2243" s="72"/>
    </row>
    <row r="2244" spans="47:48">
      <c r="AU2244" s="3">
        <v>1.5548611111111099</v>
      </c>
      <c r="AV2244" s="72"/>
    </row>
    <row r="2245" spans="47:48">
      <c r="AU2245" s="3">
        <v>1.55555555555556</v>
      </c>
      <c r="AV2245" s="72"/>
    </row>
    <row r="2246" spans="47:48">
      <c r="AU2246" s="3">
        <v>1.5562499999999999</v>
      </c>
      <c r="AV2246" s="72"/>
    </row>
    <row r="2247" spans="47:48">
      <c r="AU2247" s="3">
        <v>1.55694444444444</v>
      </c>
      <c r="AV2247" s="72"/>
    </row>
    <row r="2248" spans="47:48">
      <c r="AU2248" s="3">
        <v>1.5576388888888899</v>
      </c>
      <c r="AV2248" s="72"/>
    </row>
    <row r="2249" spans="47:48">
      <c r="AU2249" s="3">
        <v>1.55833333333333</v>
      </c>
      <c r="AV2249" s="72"/>
    </row>
    <row r="2250" spans="47:48">
      <c r="AU2250" s="3">
        <v>1.5590277777777799</v>
      </c>
      <c r="AV2250" s="72"/>
    </row>
    <row r="2251" spans="47:48">
      <c r="AU2251" s="3">
        <v>1.55972222222222</v>
      </c>
      <c r="AV2251" s="72"/>
    </row>
    <row r="2252" spans="47:48">
      <c r="AU2252" s="3">
        <v>1.5604166666666699</v>
      </c>
      <c r="AV2252" s="72"/>
    </row>
    <row r="2253" spans="47:48">
      <c r="AU2253" s="3">
        <v>1.56111111111111</v>
      </c>
      <c r="AV2253" s="72"/>
    </row>
    <row r="2254" spans="47:48">
      <c r="AU2254" s="3">
        <v>1.5618055555555601</v>
      </c>
      <c r="AV2254" s="72"/>
    </row>
    <row r="2255" spans="47:48">
      <c r="AU2255" s="3">
        <v>1.5625</v>
      </c>
      <c r="AV2255" s="72"/>
    </row>
    <row r="2256" spans="47:48">
      <c r="AU2256" s="3">
        <v>1.5631944444444399</v>
      </c>
      <c r="AV2256" s="72"/>
    </row>
    <row r="2257" spans="47:48">
      <c r="AU2257" s="3">
        <v>1.56388888888889</v>
      </c>
      <c r="AV2257" s="72"/>
    </row>
    <row r="2258" spans="47:48">
      <c r="AU2258" s="3">
        <v>1.5645833333333301</v>
      </c>
      <c r="AV2258" s="72"/>
    </row>
    <row r="2259" spans="47:48">
      <c r="AU2259" s="3">
        <v>1.56527777777778</v>
      </c>
      <c r="AV2259" s="72"/>
    </row>
    <row r="2260" spans="47:48">
      <c r="AU2260" s="3">
        <v>1.5659722222222201</v>
      </c>
      <c r="AV2260" s="72"/>
    </row>
    <row r="2261" spans="47:48">
      <c r="AU2261" s="3">
        <v>1.56666666666667</v>
      </c>
      <c r="AV2261" s="72"/>
    </row>
    <row r="2262" spans="47:48">
      <c r="AU2262" s="3">
        <v>1.5673611111111101</v>
      </c>
      <c r="AV2262" s="72"/>
    </row>
    <row r="2263" spans="47:48">
      <c r="AU2263" s="3">
        <v>1.56805555555556</v>
      </c>
      <c r="AV2263" s="72"/>
    </row>
    <row r="2264" spans="47:48">
      <c r="AU2264" s="3">
        <v>1.5687500000000001</v>
      </c>
      <c r="AV2264" s="72"/>
    </row>
    <row r="2265" spans="47:48">
      <c r="AU2265" s="3">
        <v>1.56944444444444</v>
      </c>
      <c r="AV2265" s="72"/>
    </row>
    <row r="2266" spans="47:48">
      <c r="AU2266" s="3">
        <v>1.5701388888888901</v>
      </c>
      <c r="AV2266" s="72"/>
    </row>
    <row r="2267" spans="47:48">
      <c r="AU2267" s="3">
        <v>1.57083333333333</v>
      </c>
      <c r="AV2267" s="72"/>
    </row>
    <row r="2268" spans="47:48">
      <c r="AU2268" s="3">
        <v>1.5715277777777801</v>
      </c>
      <c r="AV2268" s="72"/>
    </row>
    <row r="2269" spans="47:48">
      <c r="AU2269" s="3">
        <v>1.57222222222222</v>
      </c>
      <c r="AV2269" s="72"/>
    </row>
    <row r="2270" spans="47:48">
      <c r="AU2270" s="3">
        <v>1.5729166666666701</v>
      </c>
      <c r="AV2270" s="72"/>
    </row>
    <row r="2271" spans="47:48">
      <c r="AU2271" s="3">
        <v>1.57361111111111</v>
      </c>
      <c r="AV2271" s="72"/>
    </row>
    <row r="2272" spans="47:48">
      <c r="AU2272" s="3">
        <v>1.5743055555555601</v>
      </c>
      <c r="AV2272" s="72"/>
    </row>
    <row r="2273" spans="47:48">
      <c r="AU2273" s="3">
        <v>1.575</v>
      </c>
      <c r="AV2273" s="72"/>
    </row>
    <row r="2274" spans="47:48">
      <c r="AU2274" s="3">
        <v>1.5756944444444401</v>
      </c>
      <c r="AV2274" s="72"/>
    </row>
    <row r="2275" spans="47:48">
      <c r="AU2275" s="3">
        <v>1.5763888888888899</v>
      </c>
      <c r="AV2275" s="72"/>
    </row>
    <row r="2276" spans="47:48">
      <c r="AU2276" s="3">
        <v>1.5770833333333301</v>
      </c>
      <c r="AV2276" s="72"/>
    </row>
    <row r="2277" spans="47:48">
      <c r="AU2277" s="3">
        <v>1.5777777777777799</v>
      </c>
      <c r="AV2277" s="72"/>
    </row>
    <row r="2278" spans="47:48">
      <c r="AU2278" s="3">
        <v>1.5784722222222201</v>
      </c>
      <c r="AV2278" s="72"/>
    </row>
    <row r="2279" spans="47:48">
      <c r="AU2279" s="3">
        <v>1.5791666666666699</v>
      </c>
      <c r="AV2279" s="72"/>
    </row>
    <row r="2280" spans="47:48">
      <c r="AU2280" s="3">
        <v>1.5798611111111101</v>
      </c>
      <c r="AV2280" s="72"/>
    </row>
    <row r="2281" spans="47:48">
      <c r="AU2281" s="3">
        <v>1.5805555555555599</v>
      </c>
      <c r="AV2281" s="72"/>
    </row>
    <row r="2282" spans="47:48">
      <c r="AU2282" s="3">
        <v>1.58125</v>
      </c>
      <c r="AV2282" s="72"/>
    </row>
    <row r="2283" spans="47:48">
      <c r="AU2283" s="3">
        <v>1.5819444444444399</v>
      </c>
      <c r="AV2283" s="72"/>
    </row>
    <row r="2284" spans="47:48">
      <c r="AU2284" s="3">
        <v>1.58263888888889</v>
      </c>
      <c r="AV2284" s="72"/>
    </row>
    <row r="2285" spans="47:48">
      <c r="AU2285" s="3">
        <v>1.5833333333333299</v>
      </c>
      <c r="AV2285" s="72"/>
    </row>
    <row r="2286" spans="47:48">
      <c r="AU2286" s="3">
        <v>1.58402777777778</v>
      </c>
      <c r="AV2286" s="72"/>
    </row>
    <row r="2287" spans="47:48">
      <c r="AU2287" s="3">
        <v>1.5847222222222199</v>
      </c>
      <c r="AV2287" s="72"/>
    </row>
    <row r="2288" spans="47:48">
      <c r="AU2288" s="3">
        <v>1.58541666666667</v>
      </c>
      <c r="AV2288" s="72"/>
    </row>
    <row r="2289" spans="47:48">
      <c r="AU2289" s="3">
        <v>1.5861111111111099</v>
      </c>
      <c r="AV2289" s="72"/>
    </row>
    <row r="2290" spans="47:48">
      <c r="AU2290" s="3">
        <v>1.58680555555556</v>
      </c>
      <c r="AV2290" s="72"/>
    </row>
    <row r="2291" spans="47:48">
      <c r="AU2291" s="3">
        <v>1.5874999999999999</v>
      </c>
      <c r="AV2291" s="72"/>
    </row>
    <row r="2292" spans="47:48">
      <c r="AU2292" s="3">
        <v>1.58819444444444</v>
      </c>
      <c r="AV2292" s="72"/>
    </row>
    <row r="2293" spans="47:48">
      <c r="AU2293" s="3">
        <v>1.5888888888888899</v>
      </c>
      <c r="AV2293" s="72"/>
    </row>
    <row r="2294" spans="47:48">
      <c r="AU2294" s="3">
        <v>1.58958333333333</v>
      </c>
      <c r="AV2294" s="72"/>
    </row>
    <row r="2295" spans="47:48">
      <c r="AU2295" s="3">
        <v>1.5902777777777799</v>
      </c>
      <c r="AV2295" s="72"/>
    </row>
    <row r="2296" spans="47:48">
      <c r="AU2296" s="3">
        <v>1.59097222222222</v>
      </c>
      <c r="AV2296" s="72"/>
    </row>
    <row r="2297" spans="47:48">
      <c r="AU2297" s="3">
        <v>1.5916666666666699</v>
      </c>
      <c r="AV2297" s="72"/>
    </row>
    <row r="2298" spans="47:48">
      <c r="AU2298" s="3">
        <v>1.59236111111111</v>
      </c>
      <c r="AV2298" s="72"/>
    </row>
    <row r="2299" spans="47:48">
      <c r="AU2299" s="3">
        <v>1.5930555555555601</v>
      </c>
      <c r="AV2299" s="72"/>
    </row>
    <row r="2300" spans="47:48">
      <c r="AU2300" s="3">
        <v>1.59375</v>
      </c>
      <c r="AV2300" s="72"/>
    </row>
    <row r="2301" spans="47:48">
      <c r="AU2301" s="3">
        <v>1.5944444444444399</v>
      </c>
      <c r="AV2301" s="72"/>
    </row>
    <row r="2302" spans="47:48">
      <c r="AU2302" s="3">
        <v>1.59513888888889</v>
      </c>
      <c r="AV2302" s="72"/>
    </row>
    <row r="2303" spans="47:48">
      <c r="AU2303" s="3">
        <v>1.5958333333333301</v>
      </c>
      <c r="AV2303" s="72"/>
    </row>
    <row r="2304" spans="47:48">
      <c r="AU2304" s="3">
        <v>1.59652777777778</v>
      </c>
      <c r="AV2304" s="72"/>
    </row>
    <row r="2305" spans="47:48">
      <c r="AU2305" s="3">
        <v>1.5972222222222201</v>
      </c>
      <c r="AV2305" s="72"/>
    </row>
    <row r="2306" spans="47:48">
      <c r="AU2306" s="3">
        <v>1.59791666666667</v>
      </c>
      <c r="AV2306" s="72"/>
    </row>
    <row r="2307" spans="47:48">
      <c r="AU2307" s="3">
        <v>1.5986111111111101</v>
      </c>
      <c r="AV2307" s="72"/>
    </row>
    <row r="2308" spans="47:48">
      <c r="AU2308" s="3">
        <v>1.59930555555556</v>
      </c>
      <c r="AV2308" s="72"/>
    </row>
    <row r="2309" spans="47:48">
      <c r="AU2309" s="3">
        <v>1.6</v>
      </c>
      <c r="AV2309" s="72"/>
    </row>
    <row r="2310" spans="47:48">
      <c r="AU2310" s="3">
        <v>1.60069444444444</v>
      </c>
      <c r="AV2310" s="72"/>
    </row>
    <row r="2311" spans="47:48">
      <c r="AU2311" s="3">
        <v>1.6013888888888901</v>
      </c>
      <c r="AV2311" s="72"/>
    </row>
    <row r="2312" spans="47:48">
      <c r="AU2312" s="3">
        <v>1.60208333333333</v>
      </c>
      <c r="AV2312" s="72"/>
    </row>
    <row r="2313" spans="47:48">
      <c r="AU2313" s="3">
        <v>1.6027777777777801</v>
      </c>
      <c r="AV2313" s="72"/>
    </row>
    <row r="2314" spans="47:48">
      <c r="AU2314" s="3">
        <v>1.60347222222222</v>
      </c>
      <c r="AV2314" s="72"/>
    </row>
    <row r="2315" spans="47:48">
      <c r="AU2315" s="3">
        <v>1.6041666666666701</v>
      </c>
      <c r="AV2315" s="72"/>
    </row>
    <row r="2316" spans="47:48">
      <c r="AU2316" s="3">
        <v>1.60486111111111</v>
      </c>
      <c r="AV2316" s="72"/>
    </row>
    <row r="2317" spans="47:48">
      <c r="AU2317" s="3">
        <v>1.6055555555555601</v>
      </c>
      <c r="AV2317" s="72"/>
    </row>
    <row r="2318" spans="47:48">
      <c r="AU2318" s="3">
        <v>1.60625</v>
      </c>
      <c r="AV2318" s="72"/>
    </row>
    <row r="2319" spans="47:48">
      <c r="AU2319" s="3">
        <v>1.6069444444444401</v>
      </c>
      <c r="AV2319" s="72"/>
    </row>
    <row r="2320" spans="47:48">
      <c r="AU2320" s="3">
        <v>1.6076388888888899</v>
      </c>
      <c r="AV2320" s="72"/>
    </row>
    <row r="2321" spans="47:48">
      <c r="AU2321" s="3">
        <v>1.6083333333333301</v>
      </c>
      <c r="AV2321" s="72"/>
    </row>
    <row r="2322" spans="47:48">
      <c r="AU2322" s="3">
        <v>1.6090277777777799</v>
      </c>
      <c r="AV2322" s="72"/>
    </row>
    <row r="2323" spans="47:48">
      <c r="AU2323" s="3">
        <v>1.6097222222222201</v>
      </c>
      <c r="AV2323" s="72"/>
    </row>
    <row r="2324" spans="47:48">
      <c r="AU2324" s="3">
        <v>1.6104166666666699</v>
      </c>
      <c r="AV2324" s="72"/>
    </row>
    <row r="2325" spans="47:48">
      <c r="AU2325" s="3">
        <v>1.6111111111111101</v>
      </c>
      <c r="AV2325" s="72"/>
    </row>
    <row r="2326" spans="47:48">
      <c r="AU2326" s="3">
        <v>1.6118055555555599</v>
      </c>
      <c r="AV2326" s="72"/>
    </row>
    <row r="2327" spans="47:48">
      <c r="AU2327" s="3">
        <v>1.6125</v>
      </c>
      <c r="AV2327" s="72"/>
    </row>
    <row r="2328" spans="47:48">
      <c r="AU2328" s="3">
        <v>1.6131944444444399</v>
      </c>
      <c r="AV2328" s="72"/>
    </row>
    <row r="2329" spans="47:48">
      <c r="AU2329" s="3">
        <v>1.61388888888889</v>
      </c>
      <c r="AV2329" s="72"/>
    </row>
    <row r="2330" spans="47:48">
      <c r="AU2330" s="3">
        <v>1.6145833333333299</v>
      </c>
      <c r="AV2330" s="72"/>
    </row>
    <row r="2331" spans="47:48">
      <c r="AU2331" s="3">
        <v>1.61527777777778</v>
      </c>
      <c r="AV2331" s="72"/>
    </row>
    <row r="2332" spans="47:48">
      <c r="AU2332" s="3">
        <v>1.6159722222222199</v>
      </c>
      <c r="AV2332" s="72"/>
    </row>
    <row r="2333" spans="47:48">
      <c r="AU2333" s="3">
        <v>1.61666666666667</v>
      </c>
      <c r="AV2333" s="72"/>
    </row>
    <row r="2334" spans="47:48">
      <c r="AU2334" s="3">
        <v>1.6173611111111099</v>
      </c>
      <c r="AV2334" s="72"/>
    </row>
    <row r="2335" spans="47:48">
      <c r="AU2335" s="3">
        <v>1.61805555555556</v>
      </c>
      <c r="AV2335" s="72"/>
    </row>
    <row r="2336" spans="47:48">
      <c r="AU2336" s="3">
        <v>1.6187499999999999</v>
      </c>
      <c r="AV2336" s="72"/>
    </row>
    <row r="2337" spans="47:48">
      <c r="AU2337" s="3">
        <v>1.61944444444444</v>
      </c>
      <c r="AV2337" s="72"/>
    </row>
    <row r="2338" spans="47:48">
      <c r="AU2338" s="3">
        <v>1.6201388888888899</v>
      </c>
      <c r="AV2338" s="72"/>
    </row>
    <row r="2339" spans="47:48">
      <c r="AU2339" s="3">
        <v>1.62083333333333</v>
      </c>
      <c r="AV2339" s="72"/>
    </row>
    <row r="2340" spans="47:48">
      <c r="AU2340" s="3">
        <v>1.6215277777777799</v>
      </c>
      <c r="AV2340" s="72"/>
    </row>
    <row r="2341" spans="47:48">
      <c r="AU2341" s="3">
        <v>1.62222222222222</v>
      </c>
      <c r="AV2341" s="72"/>
    </row>
    <row r="2342" spans="47:48">
      <c r="AU2342" s="3">
        <v>1.6229166666666699</v>
      </c>
      <c r="AV2342" s="72"/>
    </row>
    <row r="2343" spans="47:48">
      <c r="AU2343" s="3">
        <v>1.62361111111111</v>
      </c>
      <c r="AV2343" s="72"/>
    </row>
    <row r="2344" spans="47:48">
      <c r="AU2344" s="3">
        <v>1.6243055555555601</v>
      </c>
      <c r="AV2344" s="72"/>
    </row>
    <row r="2345" spans="47:48">
      <c r="AU2345" s="3">
        <v>1.625</v>
      </c>
      <c r="AV2345" s="72"/>
    </row>
    <row r="2346" spans="47:48">
      <c r="AU2346" s="3">
        <v>1.6256944444444399</v>
      </c>
      <c r="AV2346" s="72"/>
    </row>
    <row r="2347" spans="47:48">
      <c r="AU2347" s="3">
        <v>1.62638888888889</v>
      </c>
      <c r="AV2347" s="72"/>
    </row>
    <row r="2348" spans="47:48">
      <c r="AU2348" s="3">
        <v>1.6270833333333301</v>
      </c>
      <c r="AV2348" s="72"/>
    </row>
    <row r="2349" spans="47:48">
      <c r="AU2349" s="3">
        <v>1.62777777777778</v>
      </c>
      <c r="AV2349" s="72"/>
    </row>
    <row r="2350" spans="47:48">
      <c r="AU2350" s="3">
        <v>1.6284722222222201</v>
      </c>
      <c r="AV2350" s="72"/>
    </row>
    <row r="2351" spans="47:48">
      <c r="AU2351" s="3">
        <v>1.62916666666667</v>
      </c>
      <c r="AV2351" s="72"/>
    </row>
    <row r="2352" spans="47:48">
      <c r="AU2352" s="3">
        <v>1.6298611111111101</v>
      </c>
      <c r="AV2352" s="72"/>
    </row>
    <row r="2353" spans="47:48">
      <c r="AU2353" s="3">
        <v>1.63055555555556</v>
      </c>
      <c r="AV2353" s="72"/>
    </row>
    <row r="2354" spans="47:48">
      <c r="AU2354" s="3">
        <v>1.6312500000000001</v>
      </c>
      <c r="AV2354" s="72"/>
    </row>
    <row r="2355" spans="47:48">
      <c r="AU2355" s="3">
        <v>1.63194444444444</v>
      </c>
      <c r="AV2355" s="72"/>
    </row>
    <row r="2356" spans="47:48">
      <c r="AU2356" s="3">
        <v>1.6326388888888901</v>
      </c>
      <c r="AV2356" s="72"/>
    </row>
    <row r="2357" spans="47:48">
      <c r="AU2357" s="3">
        <v>1.63333333333333</v>
      </c>
      <c r="AV2357" s="72"/>
    </row>
    <row r="2358" spans="47:48">
      <c r="AU2358" s="3">
        <v>1.6340277777777801</v>
      </c>
      <c r="AV2358" s="72"/>
    </row>
    <row r="2359" spans="47:48">
      <c r="AU2359" s="3">
        <v>1.63472222222222</v>
      </c>
      <c r="AV2359" s="72"/>
    </row>
    <row r="2360" spans="47:48">
      <c r="AU2360" s="3">
        <v>1.6354166666666701</v>
      </c>
      <c r="AV2360" s="72"/>
    </row>
    <row r="2361" spans="47:48">
      <c r="AU2361" s="3">
        <v>1.63611111111111</v>
      </c>
      <c r="AV2361" s="72"/>
    </row>
    <row r="2362" spans="47:48">
      <c r="AU2362" s="3">
        <v>1.6368055555555601</v>
      </c>
      <c r="AV2362" s="72"/>
    </row>
    <row r="2363" spans="47:48">
      <c r="AU2363" s="3">
        <v>1.6375</v>
      </c>
      <c r="AV2363" s="72"/>
    </row>
    <row r="2364" spans="47:48">
      <c r="AU2364" s="3">
        <v>1.6381944444444401</v>
      </c>
      <c r="AV2364" s="72"/>
    </row>
    <row r="2365" spans="47:48">
      <c r="AU2365" s="3">
        <v>1.6388888888888899</v>
      </c>
      <c r="AV2365" s="72"/>
    </row>
    <row r="2366" spans="47:48">
      <c r="AU2366" s="3">
        <v>1.6395833333333301</v>
      </c>
      <c r="AV2366" s="72"/>
    </row>
    <row r="2367" spans="47:48">
      <c r="AU2367" s="3">
        <v>1.6402777777777799</v>
      </c>
      <c r="AV2367" s="72"/>
    </row>
    <row r="2368" spans="47:48">
      <c r="AU2368" s="3">
        <v>1.6409722222222201</v>
      </c>
      <c r="AV2368" s="72"/>
    </row>
    <row r="2369" spans="47:48">
      <c r="AU2369" s="3">
        <v>1.6416666666666699</v>
      </c>
      <c r="AV2369" s="72"/>
    </row>
    <row r="2370" spans="47:48">
      <c r="AU2370" s="3">
        <v>1.6423611111111101</v>
      </c>
      <c r="AV2370" s="72"/>
    </row>
    <row r="2371" spans="47:48">
      <c r="AU2371" s="3">
        <v>1.6430555555555599</v>
      </c>
      <c r="AV2371" s="72"/>
    </row>
    <row r="2372" spans="47:48">
      <c r="AU2372" s="3">
        <v>1.64375</v>
      </c>
      <c r="AV2372" s="72"/>
    </row>
    <row r="2373" spans="47:48">
      <c r="AU2373" s="3">
        <v>1.6444444444444399</v>
      </c>
      <c r="AV2373" s="72"/>
    </row>
    <row r="2374" spans="47:48">
      <c r="AU2374" s="3">
        <v>1.64513888888889</v>
      </c>
      <c r="AV2374" s="72"/>
    </row>
    <row r="2375" spans="47:48">
      <c r="AU2375" s="3">
        <v>1.6458333333333299</v>
      </c>
      <c r="AV2375" s="72"/>
    </row>
    <row r="2376" spans="47:48">
      <c r="AU2376" s="3">
        <v>1.64652777777778</v>
      </c>
      <c r="AV2376" s="72"/>
    </row>
    <row r="2377" spans="47:48">
      <c r="AU2377" s="3">
        <v>1.6472222222222199</v>
      </c>
      <c r="AV2377" s="72"/>
    </row>
    <row r="2378" spans="47:48">
      <c r="AU2378" s="3">
        <v>1.64791666666667</v>
      </c>
      <c r="AV2378" s="72"/>
    </row>
    <row r="2379" spans="47:48">
      <c r="AU2379" s="3">
        <v>1.6486111111111099</v>
      </c>
      <c r="AV2379" s="72"/>
    </row>
    <row r="2380" spans="47:48">
      <c r="AU2380" s="3">
        <v>1.64930555555556</v>
      </c>
      <c r="AV2380" s="72"/>
    </row>
    <row r="2381" spans="47:48">
      <c r="AU2381" s="3">
        <v>1.65</v>
      </c>
      <c r="AV2381" s="72"/>
    </row>
    <row r="2382" spans="47:48">
      <c r="AU2382" s="3">
        <v>1.65069444444444</v>
      </c>
      <c r="AV2382" s="72"/>
    </row>
    <row r="2383" spans="47:48">
      <c r="AU2383" s="3">
        <v>1.6513888888888899</v>
      </c>
      <c r="AV2383" s="72"/>
    </row>
    <row r="2384" spans="47:48">
      <c r="AU2384" s="3">
        <v>1.65208333333333</v>
      </c>
      <c r="AV2384" s="72"/>
    </row>
    <row r="2385" spans="47:48">
      <c r="AU2385" s="3">
        <v>1.6527777777777799</v>
      </c>
      <c r="AV2385" s="72"/>
    </row>
    <row r="2386" spans="47:48">
      <c r="AU2386" s="3">
        <v>1.65347222222222</v>
      </c>
      <c r="AV2386" s="72"/>
    </row>
    <row r="2387" spans="47:48">
      <c r="AU2387" s="3">
        <v>1.6541666666666699</v>
      </c>
      <c r="AV2387" s="72"/>
    </row>
    <row r="2388" spans="47:48">
      <c r="AU2388" s="3">
        <v>1.65486111111111</v>
      </c>
      <c r="AV2388" s="72"/>
    </row>
    <row r="2389" spans="47:48">
      <c r="AU2389" s="3">
        <v>1.6555555555555601</v>
      </c>
      <c r="AV2389" s="72"/>
    </row>
    <row r="2390" spans="47:48">
      <c r="AU2390" s="3">
        <v>1.65625</v>
      </c>
      <c r="AV2390" s="72"/>
    </row>
    <row r="2391" spans="47:48">
      <c r="AU2391" s="3">
        <v>1.6569444444444399</v>
      </c>
      <c r="AV2391" s="72"/>
    </row>
    <row r="2392" spans="47:48">
      <c r="AU2392" s="3">
        <v>1.65763888888889</v>
      </c>
      <c r="AV2392" s="72"/>
    </row>
    <row r="2393" spans="47:48">
      <c r="AU2393" s="3">
        <v>1.6583333333333301</v>
      </c>
      <c r="AV2393" s="72"/>
    </row>
    <row r="2394" spans="47:48">
      <c r="AU2394" s="3">
        <v>1.65902777777778</v>
      </c>
      <c r="AV2394" s="72"/>
    </row>
    <row r="2395" spans="47:48">
      <c r="AU2395" s="3">
        <v>1.6597222222222201</v>
      </c>
      <c r="AV2395" s="72"/>
    </row>
    <row r="2396" spans="47:48">
      <c r="AU2396" s="3">
        <v>1.66041666666667</v>
      </c>
      <c r="AV2396" s="72"/>
    </row>
    <row r="2397" spans="47:48">
      <c r="AU2397" s="3">
        <v>1.6611111111111101</v>
      </c>
      <c r="AV2397" s="72"/>
    </row>
    <row r="2398" spans="47:48">
      <c r="AU2398" s="3">
        <v>1.66180555555556</v>
      </c>
      <c r="AV2398" s="72"/>
    </row>
    <row r="2399" spans="47:48">
      <c r="AU2399" s="3">
        <v>1.6625000000000001</v>
      </c>
      <c r="AV2399" s="72"/>
    </row>
    <row r="2400" spans="47:48">
      <c r="AU2400" s="3">
        <v>1.66319444444444</v>
      </c>
      <c r="AV2400" s="72"/>
    </row>
    <row r="2401" spans="47:48">
      <c r="AU2401" s="3">
        <v>1.6638888888888901</v>
      </c>
      <c r="AV2401" s="72"/>
    </row>
    <row r="2402" spans="47:48">
      <c r="AU2402" s="3">
        <v>1.66458333333333</v>
      </c>
      <c r="AV2402" s="72"/>
    </row>
    <row r="2403" spans="47:48">
      <c r="AU2403" s="3">
        <v>1.6652777777777801</v>
      </c>
      <c r="AV2403" s="72"/>
    </row>
    <row r="2404" spans="47:48">
      <c r="AU2404" s="3">
        <v>1.66597222222222</v>
      </c>
      <c r="AV2404" s="72"/>
    </row>
    <row r="2405" spans="47:48">
      <c r="AU2405" s="3">
        <v>1.6666666666666701</v>
      </c>
      <c r="AV2405" s="72"/>
    </row>
    <row r="2406" spans="47:48">
      <c r="AU2406" s="3">
        <v>1.66736111111111</v>
      </c>
      <c r="AV2406" s="72"/>
    </row>
    <row r="2407" spans="47:48">
      <c r="AU2407" s="3">
        <v>1.6680555555555601</v>
      </c>
      <c r="AV2407" s="72"/>
    </row>
    <row r="2408" spans="47:48">
      <c r="AU2408" s="3">
        <v>1.66875</v>
      </c>
      <c r="AV2408" s="72"/>
    </row>
    <row r="2409" spans="47:48">
      <c r="AU2409" s="3">
        <v>1.6694444444444401</v>
      </c>
      <c r="AV2409" s="72"/>
    </row>
    <row r="2410" spans="47:48">
      <c r="AU2410" s="3">
        <v>1.6701388888888899</v>
      </c>
      <c r="AV2410" s="72"/>
    </row>
    <row r="2411" spans="47:48">
      <c r="AU2411" s="3">
        <v>1.6708333333333301</v>
      </c>
      <c r="AV2411" s="72"/>
    </row>
    <row r="2412" spans="47:48">
      <c r="AU2412" s="3">
        <v>1.6715277777777799</v>
      </c>
      <c r="AV2412" s="72"/>
    </row>
    <row r="2413" spans="47:48">
      <c r="AU2413" s="3">
        <v>1.6722222222222201</v>
      </c>
      <c r="AV2413" s="72"/>
    </row>
    <row r="2414" spans="47:48">
      <c r="AU2414" s="3">
        <v>1.6729166666666699</v>
      </c>
      <c r="AV2414" s="72"/>
    </row>
    <row r="2415" spans="47:48">
      <c r="AU2415" s="3">
        <v>1.6736111111111101</v>
      </c>
      <c r="AV2415" s="72"/>
    </row>
    <row r="2416" spans="47:48">
      <c r="AU2416" s="3">
        <v>1.6743055555555599</v>
      </c>
      <c r="AV2416" s="72"/>
    </row>
    <row r="2417" spans="47:48">
      <c r="AU2417" s="3">
        <v>1.675</v>
      </c>
      <c r="AV2417" s="72"/>
    </row>
    <row r="2418" spans="47:48">
      <c r="AU2418" s="3">
        <v>1.6756944444444399</v>
      </c>
      <c r="AV2418" s="72"/>
    </row>
    <row r="2419" spans="47:48">
      <c r="AU2419" s="3">
        <v>1.67638888888889</v>
      </c>
      <c r="AV2419" s="72"/>
    </row>
    <row r="2420" spans="47:48">
      <c r="AU2420" s="3">
        <v>1.6770833333333299</v>
      </c>
      <c r="AV2420" s="72"/>
    </row>
    <row r="2421" spans="47:48">
      <c r="AU2421" s="3">
        <v>1.67777777777778</v>
      </c>
      <c r="AV2421" s="72"/>
    </row>
    <row r="2422" spans="47:48">
      <c r="AU2422" s="3">
        <v>1.6784722222222199</v>
      </c>
      <c r="AV2422" s="72"/>
    </row>
    <row r="2423" spans="47:48">
      <c r="AU2423" s="3">
        <v>1.67916666666667</v>
      </c>
      <c r="AV2423" s="72"/>
    </row>
    <row r="2424" spans="47:48">
      <c r="AU2424" s="3">
        <v>1.6798611111111099</v>
      </c>
      <c r="AV2424" s="72"/>
    </row>
    <row r="2425" spans="47:48">
      <c r="AU2425" s="3">
        <v>1.68055555555556</v>
      </c>
      <c r="AV2425" s="72"/>
    </row>
    <row r="2426" spans="47:48">
      <c r="AU2426" s="3">
        <v>1.6812499999999999</v>
      </c>
      <c r="AV2426" s="72"/>
    </row>
    <row r="2427" spans="47:48">
      <c r="AU2427" s="3">
        <v>1.68194444444444</v>
      </c>
      <c r="AV2427" s="72"/>
    </row>
    <row r="2428" spans="47:48">
      <c r="AU2428" s="3">
        <v>1.6826388888888899</v>
      </c>
      <c r="AV2428" s="72"/>
    </row>
    <row r="2429" spans="47:48">
      <c r="AU2429" s="3">
        <v>1.68333333333333</v>
      </c>
      <c r="AV2429" s="72"/>
    </row>
    <row r="2430" spans="47:48">
      <c r="AU2430" s="3">
        <v>1.6840277777777799</v>
      </c>
      <c r="AV2430" s="72"/>
    </row>
    <row r="2431" spans="47:48">
      <c r="AU2431" s="3">
        <v>1.68472222222222</v>
      </c>
      <c r="AV2431" s="72"/>
    </row>
    <row r="2432" spans="47:48">
      <c r="AU2432" s="3">
        <v>1.6854166666666699</v>
      </c>
      <c r="AV2432" s="72"/>
    </row>
    <row r="2433" spans="47:48">
      <c r="AU2433" s="3">
        <v>1.68611111111111</v>
      </c>
      <c r="AV2433" s="72"/>
    </row>
    <row r="2434" spans="47:48">
      <c r="AU2434" s="3">
        <v>1.6868055555555601</v>
      </c>
      <c r="AV2434" s="72"/>
    </row>
    <row r="2435" spans="47:48">
      <c r="AU2435" s="3">
        <v>1.6875</v>
      </c>
      <c r="AV2435" s="72"/>
    </row>
    <row r="2436" spans="47:48">
      <c r="AU2436" s="3">
        <v>1.6881944444444399</v>
      </c>
      <c r="AV2436" s="72"/>
    </row>
    <row r="2437" spans="47:48">
      <c r="AU2437" s="3">
        <v>1.68888888888889</v>
      </c>
      <c r="AV2437" s="72"/>
    </row>
    <row r="2438" spans="47:48">
      <c r="AU2438" s="3">
        <v>1.6895833333333301</v>
      </c>
      <c r="AV2438" s="72"/>
    </row>
    <row r="2439" spans="47:48">
      <c r="AU2439" s="3">
        <v>1.69027777777778</v>
      </c>
      <c r="AV2439" s="72"/>
    </row>
    <row r="2440" spans="47:48">
      <c r="AU2440" s="3">
        <v>1.6909722222222201</v>
      </c>
      <c r="AV2440" s="72"/>
    </row>
    <row r="2441" spans="47:48">
      <c r="AU2441" s="3">
        <v>1.69166666666667</v>
      </c>
      <c r="AV2441" s="72"/>
    </row>
    <row r="2442" spans="47:48">
      <c r="AU2442" s="3">
        <v>1.6923611111111101</v>
      </c>
      <c r="AV2442" s="72"/>
    </row>
    <row r="2443" spans="47:48">
      <c r="AU2443" s="3">
        <v>1.69305555555556</v>
      </c>
      <c r="AV2443" s="72"/>
    </row>
    <row r="2444" spans="47:48">
      <c r="AU2444" s="3">
        <v>1.6937500000000001</v>
      </c>
      <c r="AV2444" s="72"/>
    </row>
    <row r="2445" spans="47:48">
      <c r="AU2445" s="3">
        <v>1.69444444444444</v>
      </c>
      <c r="AV2445" s="72"/>
    </row>
    <row r="2446" spans="47:48">
      <c r="AU2446" s="3">
        <v>1.6951388888888901</v>
      </c>
      <c r="AV2446" s="72"/>
    </row>
    <row r="2447" spans="47:48">
      <c r="AU2447" s="3">
        <v>1.69583333333333</v>
      </c>
      <c r="AV2447" s="72"/>
    </row>
    <row r="2448" spans="47:48">
      <c r="AU2448" s="3">
        <v>1.6965277777777801</v>
      </c>
      <c r="AV2448" s="72"/>
    </row>
    <row r="2449" spans="47:48">
      <c r="AU2449" s="3">
        <v>1.69722222222222</v>
      </c>
      <c r="AV2449" s="72"/>
    </row>
    <row r="2450" spans="47:48">
      <c r="AU2450" s="3">
        <v>1.6979166666666701</v>
      </c>
      <c r="AV2450" s="72"/>
    </row>
    <row r="2451" spans="47:48">
      <c r="AU2451" s="3">
        <v>1.69861111111111</v>
      </c>
      <c r="AV2451" s="72"/>
    </row>
    <row r="2452" spans="47:48">
      <c r="AU2452" s="3">
        <v>1.6993055555555601</v>
      </c>
      <c r="AV2452" s="72"/>
    </row>
    <row r="2453" spans="47:48">
      <c r="AU2453" s="3">
        <v>1.7</v>
      </c>
      <c r="AV2453" s="72"/>
    </row>
    <row r="2454" spans="47:48">
      <c r="AU2454" s="3">
        <v>1.7006944444444401</v>
      </c>
      <c r="AV2454" s="72"/>
    </row>
    <row r="2455" spans="47:48">
      <c r="AU2455" s="3">
        <v>1.7013888888888899</v>
      </c>
      <c r="AV2455" s="72"/>
    </row>
    <row r="2456" spans="47:48">
      <c r="AU2456" s="3">
        <v>1.7020833333333301</v>
      </c>
      <c r="AV2456" s="72"/>
    </row>
    <row r="2457" spans="47:48">
      <c r="AU2457" s="3">
        <v>1.7027777777777799</v>
      </c>
      <c r="AV2457" s="72"/>
    </row>
    <row r="2458" spans="47:48">
      <c r="AU2458" s="3">
        <v>1.7034722222222201</v>
      </c>
      <c r="AV2458" s="72"/>
    </row>
    <row r="2459" spans="47:48">
      <c r="AU2459" s="3">
        <v>1.7041666666666699</v>
      </c>
      <c r="AV2459" s="72"/>
    </row>
    <row r="2460" spans="47:48">
      <c r="AU2460" s="3">
        <v>1.7048611111111101</v>
      </c>
      <c r="AV2460" s="72"/>
    </row>
    <row r="2461" spans="47:48">
      <c r="AU2461" s="3">
        <v>1.7055555555555599</v>
      </c>
      <c r="AV2461" s="72"/>
    </row>
    <row r="2462" spans="47:48">
      <c r="AU2462" s="3">
        <v>1.70625</v>
      </c>
      <c r="AV2462" s="72"/>
    </row>
    <row r="2463" spans="47:48">
      <c r="AU2463" s="3">
        <v>1.7069444444444399</v>
      </c>
      <c r="AV2463" s="72"/>
    </row>
    <row r="2464" spans="47:48">
      <c r="AU2464" s="3">
        <v>1.70763888888889</v>
      </c>
      <c r="AV2464" s="72"/>
    </row>
    <row r="2465" spans="47:48">
      <c r="AU2465" s="3">
        <v>1.7083333333333299</v>
      </c>
      <c r="AV2465" s="72"/>
    </row>
    <row r="2466" spans="47:48">
      <c r="AU2466" s="3">
        <v>1.70902777777778</v>
      </c>
      <c r="AV2466" s="72"/>
    </row>
    <row r="2467" spans="47:48">
      <c r="AU2467" s="3">
        <v>1.7097222222222199</v>
      </c>
      <c r="AV2467" s="72"/>
    </row>
    <row r="2468" spans="47:48">
      <c r="AU2468" s="3">
        <v>1.71041666666667</v>
      </c>
      <c r="AV2468" s="72"/>
    </row>
    <row r="2469" spans="47:48">
      <c r="AU2469" s="3">
        <v>1.7111111111111099</v>
      </c>
      <c r="AV2469" s="72"/>
    </row>
    <row r="2470" spans="47:48">
      <c r="AU2470" s="3">
        <v>1.71180555555556</v>
      </c>
      <c r="AV2470" s="72"/>
    </row>
    <row r="2471" spans="47:48">
      <c r="AU2471" s="3">
        <v>1.7124999999999999</v>
      </c>
      <c r="AV2471" s="72"/>
    </row>
    <row r="2472" spans="47:48">
      <c r="AU2472" s="3">
        <v>1.71319444444444</v>
      </c>
      <c r="AV2472" s="72"/>
    </row>
    <row r="2473" spans="47:48">
      <c r="AU2473" s="3">
        <v>1.7138888888888899</v>
      </c>
      <c r="AV2473" s="72"/>
    </row>
    <row r="2474" spans="47:48">
      <c r="AU2474" s="3">
        <v>1.71458333333333</v>
      </c>
      <c r="AV2474" s="72"/>
    </row>
    <row r="2475" spans="47:48">
      <c r="AU2475" s="3">
        <v>1.7152777777777799</v>
      </c>
      <c r="AV2475" s="72"/>
    </row>
    <row r="2476" spans="47:48">
      <c r="AU2476" s="3">
        <v>1.71597222222222</v>
      </c>
      <c r="AV2476" s="72"/>
    </row>
    <row r="2477" spans="47:48">
      <c r="AU2477" s="3">
        <v>1.7166666666666699</v>
      </c>
      <c r="AV2477" s="72"/>
    </row>
    <row r="2478" spans="47:48">
      <c r="AU2478" s="3">
        <v>1.71736111111111</v>
      </c>
      <c r="AV2478" s="72"/>
    </row>
    <row r="2479" spans="47:48">
      <c r="AU2479" s="3">
        <v>1.7180555555555601</v>
      </c>
      <c r="AV2479" s="72"/>
    </row>
    <row r="2480" spans="47:48">
      <c r="AU2480" s="3">
        <v>1.71875</v>
      </c>
      <c r="AV2480" s="72"/>
    </row>
    <row r="2481" spans="47:48">
      <c r="AU2481" s="3">
        <v>1.7194444444444399</v>
      </c>
      <c r="AV2481" s="72"/>
    </row>
    <row r="2482" spans="47:48">
      <c r="AU2482" s="3">
        <v>1.72013888888889</v>
      </c>
      <c r="AV2482" s="72"/>
    </row>
    <row r="2483" spans="47:48">
      <c r="AU2483" s="3">
        <v>1.7208333333333301</v>
      </c>
      <c r="AV2483" s="72"/>
    </row>
    <row r="2484" spans="47:48">
      <c r="AU2484" s="3">
        <v>1.72152777777778</v>
      </c>
      <c r="AV2484" s="72"/>
    </row>
    <row r="2485" spans="47:48">
      <c r="AU2485" s="3">
        <v>1.7222222222222201</v>
      </c>
      <c r="AV2485" s="72"/>
    </row>
    <row r="2486" spans="47:48">
      <c r="AU2486" s="3">
        <v>1.72291666666667</v>
      </c>
      <c r="AV2486" s="72"/>
    </row>
    <row r="2487" spans="47:48">
      <c r="AU2487" s="3">
        <v>1.7236111111111101</v>
      </c>
      <c r="AV2487" s="72"/>
    </row>
    <row r="2488" spans="47:48">
      <c r="AU2488" s="3">
        <v>1.72430555555556</v>
      </c>
      <c r="AV2488" s="72"/>
    </row>
    <row r="2489" spans="47:48">
      <c r="AU2489" s="3">
        <v>1.7250000000000001</v>
      </c>
      <c r="AV2489" s="72"/>
    </row>
    <row r="2490" spans="47:48">
      <c r="AU2490" s="3">
        <v>1.72569444444444</v>
      </c>
      <c r="AV2490" s="72"/>
    </row>
    <row r="2491" spans="47:48">
      <c r="AU2491" s="3">
        <v>1.7263888888888901</v>
      </c>
      <c r="AV2491" s="72"/>
    </row>
    <row r="2492" spans="47:48">
      <c r="AU2492" s="3">
        <v>1.72708333333333</v>
      </c>
      <c r="AV2492" s="72"/>
    </row>
    <row r="2493" spans="47:48">
      <c r="AU2493" s="3">
        <v>1.7277777777777801</v>
      </c>
      <c r="AV2493" s="72"/>
    </row>
    <row r="2494" spans="47:48">
      <c r="AU2494" s="3">
        <v>1.72847222222222</v>
      </c>
      <c r="AV2494" s="72"/>
    </row>
    <row r="2495" spans="47:48">
      <c r="AU2495" s="3">
        <v>1.7291666666666701</v>
      </c>
      <c r="AV2495" s="72"/>
    </row>
    <row r="2496" spans="47:48">
      <c r="AU2496" s="3">
        <v>1.72986111111111</v>
      </c>
      <c r="AV2496" s="72"/>
    </row>
    <row r="2497" spans="47:48">
      <c r="AU2497" s="3">
        <v>1.7305555555555601</v>
      </c>
      <c r="AV2497" s="72"/>
    </row>
    <row r="2498" spans="47:48">
      <c r="AU2498" s="3">
        <v>1.73125</v>
      </c>
      <c r="AV2498" s="72"/>
    </row>
    <row r="2499" spans="47:48">
      <c r="AU2499" s="3">
        <v>1.7319444444444401</v>
      </c>
      <c r="AV2499" s="72"/>
    </row>
    <row r="2500" spans="47:48">
      <c r="AU2500" s="3">
        <v>1.7326388888888899</v>
      </c>
      <c r="AV2500" s="72"/>
    </row>
    <row r="2501" spans="47:48">
      <c r="AU2501" s="3">
        <v>1.7333333333333301</v>
      </c>
      <c r="AV2501" s="72"/>
    </row>
    <row r="2502" spans="47:48">
      <c r="AU2502" s="3">
        <v>1.7340277777777799</v>
      </c>
      <c r="AV2502" s="72"/>
    </row>
    <row r="2503" spans="47:48">
      <c r="AU2503" s="3">
        <v>1.7347222222222201</v>
      </c>
      <c r="AV2503" s="72"/>
    </row>
    <row r="2504" spans="47:48">
      <c r="AU2504" s="3">
        <v>1.7354166666666699</v>
      </c>
      <c r="AV2504" s="72"/>
    </row>
    <row r="2505" spans="47:48">
      <c r="AU2505" s="3">
        <v>1.7361111111111101</v>
      </c>
      <c r="AV2505" s="72"/>
    </row>
    <row r="2506" spans="47:48">
      <c r="AU2506" s="3">
        <v>1.7368055555555599</v>
      </c>
      <c r="AV2506" s="72"/>
    </row>
    <row r="2507" spans="47:48">
      <c r="AU2507" s="3">
        <v>1.7375</v>
      </c>
      <c r="AV2507" s="72"/>
    </row>
    <row r="2508" spans="47:48">
      <c r="AU2508" s="3">
        <v>1.7381944444444399</v>
      </c>
      <c r="AV2508" s="72"/>
    </row>
    <row r="2509" spans="47:48">
      <c r="AU2509" s="3">
        <v>1.73888888888889</v>
      </c>
      <c r="AV2509" s="72"/>
    </row>
    <row r="2510" spans="47:48">
      <c r="AU2510" s="3">
        <v>1.7395833333333299</v>
      </c>
      <c r="AV2510" s="72"/>
    </row>
    <row r="2511" spans="47:48">
      <c r="AU2511" s="3">
        <v>1.74027777777778</v>
      </c>
      <c r="AV2511" s="72"/>
    </row>
    <row r="2512" spans="47:48">
      <c r="AU2512" s="3">
        <v>1.7409722222222199</v>
      </c>
      <c r="AV2512" s="72"/>
    </row>
    <row r="2513" spans="47:48">
      <c r="AU2513" s="3">
        <v>1.74166666666667</v>
      </c>
      <c r="AV2513" s="72"/>
    </row>
    <row r="2514" spans="47:48">
      <c r="AU2514" s="3">
        <v>1.7423611111111099</v>
      </c>
      <c r="AV2514" s="72"/>
    </row>
    <row r="2515" spans="47:48">
      <c r="AU2515" s="3">
        <v>1.74305555555556</v>
      </c>
      <c r="AV2515" s="72"/>
    </row>
    <row r="2516" spans="47:48">
      <c r="AU2516" s="3">
        <v>1.7437499999999999</v>
      </c>
      <c r="AV2516" s="72"/>
    </row>
    <row r="2517" spans="47:48">
      <c r="AU2517" s="3">
        <v>1.74444444444444</v>
      </c>
      <c r="AV2517" s="72"/>
    </row>
    <row r="2518" spans="47:48">
      <c r="AU2518" s="3">
        <v>1.7451388888888899</v>
      </c>
      <c r="AV2518" s="72"/>
    </row>
    <row r="2519" spans="47:48">
      <c r="AU2519" s="3">
        <v>1.74583333333333</v>
      </c>
      <c r="AV2519" s="72"/>
    </row>
    <row r="2520" spans="47:48">
      <c r="AU2520" s="3">
        <v>1.7465277777777799</v>
      </c>
      <c r="AV2520" s="72"/>
    </row>
    <row r="2521" spans="47:48">
      <c r="AU2521" s="3">
        <v>1.74722222222222</v>
      </c>
      <c r="AV2521" s="72"/>
    </row>
    <row r="2522" spans="47:48">
      <c r="AU2522" s="3">
        <v>1.7479166666666699</v>
      </c>
      <c r="AV2522" s="72"/>
    </row>
    <row r="2523" spans="47:48">
      <c r="AU2523" s="3">
        <v>1.74861111111111</v>
      </c>
      <c r="AV2523" s="72"/>
    </row>
    <row r="2524" spans="47:48">
      <c r="AU2524" s="3">
        <v>1.7493055555555601</v>
      </c>
      <c r="AV2524" s="72"/>
    </row>
    <row r="2525" spans="47:48">
      <c r="AU2525" s="3">
        <v>1.75</v>
      </c>
      <c r="AV2525" s="72"/>
    </row>
    <row r="2526" spans="47:48">
      <c r="AU2526" s="3">
        <v>1.7506944444444399</v>
      </c>
      <c r="AV2526" s="72"/>
    </row>
    <row r="2527" spans="47:48">
      <c r="AU2527" s="3">
        <v>1.75138888888889</v>
      </c>
      <c r="AV2527" s="72"/>
    </row>
    <row r="2528" spans="47:48">
      <c r="AU2528" s="3">
        <v>1.7520833333333301</v>
      </c>
      <c r="AV2528" s="72"/>
    </row>
    <row r="2529" spans="47:48">
      <c r="AU2529" s="3">
        <v>1.75277777777778</v>
      </c>
      <c r="AV2529" s="72"/>
    </row>
    <row r="2530" spans="47:48">
      <c r="AU2530" s="3">
        <v>1.7534722222222201</v>
      </c>
      <c r="AV2530" s="72"/>
    </row>
    <row r="2531" spans="47:48">
      <c r="AU2531" s="3">
        <v>1.75416666666667</v>
      </c>
      <c r="AV2531" s="72"/>
    </row>
    <row r="2532" spans="47:48">
      <c r="AU2532" s="3">
        <v>1.7548611111111101</v>
      </c>
      <c r="AV2532" s="72"/>
    </row>
    <row r="2533" spans="47:48">
      <c r="AU2533" s="3">
        <v>1.75555555555556</v>
      </c>
      <c r="AV2533" s="72"/>
    </row>
    <row r="2534" spans="47:48">
      <c r="AU2534" s="3">
        <v>1.7562500000000001</v>
      </c>
      <c r="AV2534" s="72"/>
    </row>
    <row r="2535" spans="47:48">
      <c r="AU2535" s="3">
        <v>1.75694444444444</v>
      </c>
      <c r="AV2535" s="72"/>
    </row>
    <row r="2536" spans="47:48">
      <c r="AU2536" s="3">
        <v>1.7576388888888901</v>
      </c>
      <c r="AV2536" s="72"/>
    </row>
    <row r="2537" spans="47:48">
      <c r="AU2537" s="3">
        <v>1.75833333333333</v>
      </c>
      <c r="AV2537" s="72"/>
    </row>
    <row r="2538" spans="47:48">
      <c r="AU2538" s="3">
        <v>1.7590277777777801</v>
      </c>
      <c r="AV2538" s="72"/>
    </row>
    <row r="2539" spans="47:48">
      <c r="AU2539" s="3">
        <v>1.75972222222222</v>
      </c>
      <c r="AV2539" s="72"/>
    </row>
    <row r="2540" spans="47:48">
      <c r="AU2540" s="3">
        <v>1.7604166666666701</v>
      </c>
      <c r="AV2540" s="72"/>
    </row>
    <row r="2541" spans="47:48">
      <c r="AU2541" s="3">
        <v>1.76111111111111</v>
      </c>
      <c r="AV2541" s="72"/>
    </row>
    <row r="2542" spans="47:48">
      <c r="AU2542" s="3">
        <v>1.7618055555555601</v>
      </c>
      <c r="AV2542" s="72"/>
    </row>
    <row r="2543" spans="47:48">
      <c r="AU2543" s="3">
        <v>1.7625</v>
      </c>
      <c r="AV2543" s="72"/>
    </row>
    <row r="2544" spans="47:48">
      <c r="AU2544" s="3">
        <v>1.7631944444444401</v>
      </c>
      <c r="AV2544" s="72"/>
    </row>
    <row r="2545" spans="47:48">
      <c r="AU2545" s="3">
        <v>1.7638888888888899</v>
      </c>
      <c r="AV2545" s="72"/>
    </row>
    <row r="2546" spans="47:48">
      <c r="AU2546" s="3">
        <v>1.7645833333333301</v>
      </c>
      <c r="AV2546" s="72"/>
    </row>
    <row r="2547" spans="47:48">
      <c r="AU2547" s="3">
        <v>1.7652777777777799</v>
      </c>
      <c r="AV2547" s="72"/>
    </row>
    <row r="2548" spans="47:48">
      <c r="AU2548" s="3">
        <v>1.7659722222222201</v>
      </c>
      <c r="AV2548" s="72"/>
    </row>
    <row r="2549" spans="47:48">
      <c r="AU2549" s="3">
        <v>1.7666666666666699</v>
      </c>
      <c r="AV2549" s="72"/>
    </row>
    <row r="2550" spans="47:48">
      <c r="AU2550" s="3">
        <v>1.7673611111111101</v>
      </c>
      <c r="AV2550" s="72"/>
    </row>
    <row r="2551" spans="47:48">
      <c r="AU2551" s="3">
        <v>1.7680555555555599</v>
      </c>
      <c r="AV2551" s="72"/>
    </row>
    <row r="2552" spans="47:48">
      <c r="AU2552" s="3">
        <v>1.76875</v>
      </c>
      <c r="AV2552" s="72"/>
    </row>
    <row r="2553" spans="47:48">
      <c r="AU2553" s="3">
        <v>1.7694444444444399</v>
      </c>
      <c r="AV2553" s="72"/>
    </row>
    <row r="2554" spans="47:48">
      <c r="AU2554" s="3">
        <v>1.77013888888889</v>
      </c>
      <c r="AV2554" s="72"/>
    </row>
    <row r="2555" spans="47:48">
      <c r="AU2555" s="3">
        <v>1.7708333333333299</v>
      </c>
      <c r="AV2555" s="72"/>
    </row>
    <row r="2556" spans="47:48">
      <c r="AU2556" s="3">
        <v>1.77152777777778</v>
      </c>
      <c r="AV2556" s="72"/>
    </row>
    <row r="2557" spans="47:48">
      <c r="AU2557" s="3">
        <v>1.7722222222222199</v>
      </c>
      <c r="AV2557" s="72"/>
    </row>
    <row r="2558" spans="47:48">
      <c r="AU2558" s="3">
        <v>1.77291666666667</v>
      </c>
      <c r="AV2558" s="72"/>
    </row>
    <row r="2559" spans="47:48">
      <c r="AU2559" s="3">
        <v>1.7736111111111099</v>
      </c>
      <c r="AV2559" s="72"/>
    </row>
    <row r="2560" spans="47:48">
      <c r="AU2560" s="3">
        <v>1.77430555555556</v>
      </c>
      <c r="AV2560" s="72"/>
    </row>
    <row r="2561" spans="47:48">
      <c r="AU2561" s="3">
        <v>1.7749999999999999</v>
      </c>
      <c r="AV2561" s="72"/>
    </row>
    <row r="2562" spans="47:48">
      <c r="AU2562" s="3">
        <v>1.77569444444444</v>
      </c>
      <c r="AV2562" s="72"/>
    </row>
    <row r="2563" spans="47:48">
      <c r="AU2563" s="3">
        <v>1.7763888888888899</v>
      </c>
      <c r="AV2563" s="72"/>
    </row>
    <row r="2564" spans="47:48">
      <c r="AU2564" s="3">
        <v>1.77708333333333</v>
      </c>
      <c r="AV2564" s="72"/>
    </row>
    <row r="2565" spans="47:48">
      <c r="AU2565" s="3">
        <v>1.7777777777777799</v>
      </c>
      <c r="AV2565" s="72"/>
    </row>
    <row r="2566" spans="47:48">
      <c r="AU2566" s="3">
        <v>1.77847222222222</v>
      </c>
      <c r="AV2566" s="72"/>
    </row>
    <row r="2567" spans="47:48">
      <c r="AU2567" s="3">
        <v>1.7791666666666699</v>
      </c>
      <c r="AV2567" s="72"/>
    </row>
    <row r="2568" spans="47:48">
      <c r="AU2568" s="3">
        <v>1.77986111111111</v>
      </c>
      <c r="AV2568" s="72"/>
    </row>
    <row r="2569" spans="47:48">
      <c r="AU2569" s="3">
        <v>1.7805555555555601</v>
      </c>
      <c r="AV2569" s="72"/>
    </row>
    <row r="2570" spans="47:48">
      <c r="AU2570" s="3">
        <v>1.78125</v>
      </c>
      <c r="AV2570" s="72"/>
    </row>
    <row r="2571" spans="47:48">
      <c r="AU2571" s="3">
        <v>1.7819444444444399</v>
      </c>
      <c r="AV2571" s="72"/>
    </row>
    <row r="2572" spans="47:48">
      <c r="AU2572" s="3">
        <v>1.78263888888889</v>
      </c>
      <c r="AV2572" s="72"/>
    </row>
    <row r="2573" spans="47:48">
      <c r="AU2573" s="3">
        <v>1.7833333333333301</v>
      </c>
      <c r="AV2573" s="72"/>
    </row>
    <row r="2574" spans="47:48">
      <c r="AU2574" s="3">
        <v>1.78402777777778</v>
      </c>
      <c r="AV2574" s="72"/>
    </row>
    <row r="2575" spans="47:48">
      <c r="AU2575" s="3">
        <v>1.7847222222222201</v>
      </c>
      <c r="AV2575" s="72"/>
    </row>
    <row r="2576" spans="47:48">
      <c r="AU2576" s="3">
        <v>1.78541666666667</v>
      </c>
      <c r="AV2576" s="72"/>
    </row>
    <row r="2577" spans="47:48">
      <c r="AU2577" s="3">
        <v>1.7861111111111101</v>
      </c>
      <c r="AV2577" s="72"/>
    </row>
    <row r="2578" spans="47:48">
      <c r="AU2578" s="3">
        <v>1.78680555555556</v>
      </c>
      <c r="AV2578" s="72"/>
    </row>
    <row r="2579" spans="47:48">
      <c r="AU2579" s="3">
        <v>1.7875000000000001</v>
      </c>
      <c r="AV2579" s="72"/>
    </row>
    <row r="2580" spans="47:48">
      <c r="AU2580" s="3">
        <v>1.78819444444444</v>
      </c>
      <c r="AV2580" s="72"/>
    </row>
    <row r="2581" spans="47:48">
      <c r="AU2581" s="3">
        <v>1.7888888888888901</v>
      </c>
      <c r="AV2581" s="72"/>
    </row>
    <row r="2582" spans="47:48">
      <c r="AU2582" s="3">
        <v>1.78958333333333</v>
      </c>
      <c r="AV2582" s="72"/>
    </row>
    <row r="2583" spans="47:48">
      <c r="AU2583" s="3">
        <v>1.7902777777777801</v>
      </c>
      <c r="AV2583" s="72"/>
    </row>
    <row r="2584" spans="47:48">
      <c r="AU2584" s="3">
        <v>1.79097222222222</v>
      </c>
      <c r="AV2584" s="72"/>
    </row>
    <row r="2585" spans="47:48">
      <c r="AU2585" s="3">
        <v>1.7916666666666701</v>
      </c>
      <c r="AV2585" s="72"/>
    </row>
    <row r="2586" spans="47:48">
      <c r="AU2586" s="3">
        <v>1.79236111111111</v>
      </c>
      <c r="AV2586" s="72"/>
    </row>
    <row r="2587" spans="47:48">
      <c r="AU2587" s="3">
        <v>1.7930555555555601</v>
      </c>
      <c r="AV2587" s="72"/>
    </row>
    <row r="2588" spans="47:48">
      <c r="AU2588" s="3">
        <v>1.79375</v>
      </c>
      <c r="AV2588" s="72"/>
    </row>
    <row r="2589" spans="47:48">
      <c r="AU2589" s="3">
        <v>1.7944444444444401</v>
      </c>
      <c r="AV2589" s="72"/>
    </row>
    <row r="2590" spans="47:48">
      <c r="AU2590" s="3">
        <v>1.7951388888888899</v>
      </c>
      <c r="AV2590" s="72"/>
    </row>
    <row r="2591" spans="47:48">
      <c r="AU2591" s="3">
        <v>1.7958333333333301</v>
      </c>
      <c r="AV2591" s="72"/>
    </row>
    <row r="2592" spans="47:48">
      <c r="AU2592" s="3">
        <v>1.7965277777777799</v>
      </c>
      <c r="AV2592" s="72"/>
    </row>
    <row r="2593" spans="47:48">
      <c r="AU2593" s="3">
        <v>1.7972222222222201</v>
      </c>
      <c r="AV2593" s="72"/>
    </row>
    <row r="2594" spans="47:48">
      <c r="AU2594" s="3">
        <v>1.7979166666666699</v>
      </c>
      <c r="AV2594" s="72"/>
    </row>
    <row r="2595" spans="47:48">
      <c r="AU2595" s="3">
        <v>1.7986111111111101</v>
      </c>
      <c r="AV2595" s="72"/>
    </row>
    <row r="2596" spans="47:48">
      <c r="AU2596" s="3">
        <v>1.7993055555555599</v>
      </c>
      <c r="AV2596" s="72"/>
    </row>
    <row r="2597" spans="47:48">
      <c r="AU2597" s="3">
        <v>1.8</v>
      </c>
      <c r="AV2597" s="72"/>
    </row>
    <row r="2598" spans="47:48">
      <c r="AU2598" s="3">
        <v>1.8006944444444399</v>
      </c>
      <c r="AV2598" s="72"/>
    </row>
    <row r="2599" spans="47:48">
      <c r="AU2599" s="3">
        <v>1.80138888888889</v>
      </c>
      <c r="AV2599" s="72"/>
    </row>
    <row r="2600" spans="47:48">
      <c r="AU2600" s="3">
        <v>1.8020833333333299</v>
      </c>
      <c r="AV2600" s="72"/>
    </row>
    <row r="2601" spans="47:48">
      <c r="AU2601" s="3">
        <v>1.80277777777778</v>
      </c>
      <c r="AV2601" s="72"/>
    </row>
    <row r="2602" spans="47:48">
      <c r="AU2602" s="3">
        <v>1.8034722222222199</v>
      </c>
      <c r="AV2602" s="72"/>
    </row>
    <row r="2603" spans="47:48">
      <c r="AU2603" s="3">
        <v>1.80416666666667</v>
      </c>
      <c r="AV2603" s="72"/>
    </row>
    <row r="2604" spans="47:48">
      <c r="AU2604" s="3">
        <v>1.8048611111111099</v>
      </c>
      <c r="AV2604" s="72"/>
    </row>
    <row r="2605" spans="47:48">
      <c r="AU2605" s="3">
        <v>1.80555555555556</v>
      </c>
      <c r="AV2605" s="72"/>
    </row>
    <row r="2606" spans="47:48">
      <c r="AU2606" s="3">
        <v>1.8062499999999999</v>
      </c>
      <c r="AV2606" s="72"/>
    </row>
    <row r="2607" spans="47:48">
      <c r="AU2607" s="3">
        <v>1.80694444444444</v>
      </c>
      <c r="AV2607" s="72"/>
    </row>
    <row r="2608" spans="47:48">
      <c r="AU2608" s="3">
        <v>1.8076388888888899</v>
      </c>
      <c r="AV2608" s="72"/>
    </row>
    <row r="2609" spans="47:48">
      <c r="AU2609" s="3">
        <v>1.80833333333333</v>
      </c>
      <c r="AV2609" s="72"/>
    </row>
    <row r="2610" spans="47:48">
      <c r="AU2610" s="3">
        <v>1.8090277777777799</v>
      </c>
      <c r="AV2610" s="72"/>
    </row>
    <row r="2611" spans="47:48">
      <c r="AU2611" s="3">
        <v>1.80972222222222</v>
      </c>
      <c r="AV2611" s="72"/>
    </row>
    <row r="2612" spans="47:48">
      <c r="AU2612" s="3">
        <v>1.8104166666666699</v>
      </c>
      <c r="AV2612" s="72"/>
    </row>
    <row r="2613" spans="47:48">
      <c r="AU2613" s="3">
        <v>1.81111111111111</v>
      </c>
      <c r="AV2613" s="72"/>
    </row>
    <row r="2614" spans="47:48">
      <c r="AU2614" s="3">
        <v>1.8118055555555601</v>
      </c>
      <c r="AV2614" s="72"/>
    </row>
    <row r="2615" spans="47:48">
      <c r="AU2615" s="3">
        <v>1.8125</v>
      </c>
      <c r="AV2615" s="72"/>
    </row>
    <row r="2616" spans="47:48">
      <c r="AU2616" s="3">
        <v>1.8131944444444399</v>
      </c>
      <c r="AV2616" s="72"/>
    </row>
    <row r="2617" spans="47:48">
      <c r="AU2617" s="3">
        <v>1.81388888888889</v>
      </c>
      <c r="AV2617" s="72"/>
    </row>
    <row r="2618" spans="47:48">
      <c r="AU2618" s="3">
        <v>1.8145833333333301</v>
      </c>
      <c r="AV2618" s="72"/>
    </row>
    <row r="2619" spans="47:48">
      <c r="AU2619" s="3">
        <v>1.81527777777778</v>
      </c>
      <c r="AV2619" s="72"/>
    </row>
    <row r="2620" spans="47:48">
      <c r="AU2620" s="3">
        <v>1.8159722222222201</v>
      </c>
      <c r="AV2620" s="72"/>
    </row>
    <row r="2621" spans="47:48">
      <c r="AU2621" s="3">
        <v>1.81666666666667</v>
      </c>
      <c r="AV2621" s="72"/>
    </row>
    <row r="2622" spans="47:48">
      <c r="AU2622" s="3">
        <v>1.8173611111111101</v>
      </c>
      <c r="AV2622" s="72"/>
    </row>
    <row r="2623" spans="47:48">
      <c r="AU2623" s="3">
        <v>1.81805555555556</v>
      </c>
      <c r="AV2623" s="72"/>
    </row>
    <row r="2624" spans="47:48">
      <c r="AU2624" s="3">
        <v>1.8187500000000001</v>
      </c>
      <c r="AV2624" s="72"/>
    </row>
    <row r="2625" spans="47:48">
      <c r="AU2625" s="3">
        <v>1.81944444444444</v>
      </c>
      <c r="AV2625" s="72"/>
    </row>
    <row r="2626" spans="47:48">
      <c r="AU2626" s="3">
        <v>1.8201388888888901</v>
      </c>
      <c r="AV2626" s="72"/>
    </row>
    <row r="2627" spans="47:48">
      <c r="AU2627" s="3">
        <v>1.82083333333333</v>
      </c>
      <c r="AV2627" s="72"/>
    </row>
    <row r="2628" spans="47:48">
      <c r="AU2628" s="3">
        <v>1.8215277777777801</v>
      </c>
      <c r="AV2628" s="72"/>
    </row>
    <row r="2629" spans="47:48">
      <c r="AU2629" s="3">
        <v>1.82222222222222</v>
      </c>
      <c r="AV2629" s="72"/>
    </row>
    <row r="2630" spans="47:48">
      <c r="AU2630" s="3">
        <v>1.8229166666666701</v>
      </c>
      <c r="AV2630" s="72"/>
    </row>
    <row r="2631" spans="47:48">
      <c r="AU2631" s="3">
        <v>1.82361111111111</v>
      </c>
      <c r="AV2631" s="72"/>
    </row>
    <row r="2632" spans="47:48">
      <c r="AU2632" s="3">
        <v>1.8243055555555601</v>
      </c>
      <c r="AV2632" s="72"/>
    </row>
    <row r="2633" spans="47:48">
      <c r="AU2633" s="3">
        <v>1.825</v>
      </c>
      <c r="AV2633" s="72"/>
    </row>
    <row r="2634" spans="47:48">
      <c r="AU2634" s="3">
        <v>1.8256944444444401</v>
      </c>
      <c r="AV2634" s="72"/>
    </row>
    <row r="2635" spans="47:48">
      <c r="AU2635" s="3">
        <v>1.8263888888888899</v>
      </c>
      <c r="AV2635" s="72"/>
    </row>
    <row r="2636" spans="47:48">
      <c r="AU2636" s="3">
        <v>1.8270833333333301</v>
      </c>
      <c r="AV2636" s="72"/>
    </row>
    <row r="2637" spans="47:48">
      <c r="AU2637" s="3">
        <v>1.8277777777777799</v>
      </c>
      <c r="AV2637" s="72"/>
    </row>
    <row r="2638" spans="47:48">
      <c r="AU2638" s="3">
        <v>1.8284722222222201</v>
      </c>
      <c r="AV2638" s="72"/>
    </row>
    <row r="2639" spans="47:48">
      <c r="AU2639" s="3">
        <v>1.8291666666666699</v>
      </c>
      <c r="AV2639" s="72"/>
    </row>
    <row r="2640" spans="47:48">
      <c r="AU2640" s="3">
        <v>1.8298611111111101</v>
      </c>
      <c r="AV2640" s="72"/>
    </row>
    <row r="2641" spans="47:48">
      <c r="AU2641" s="3">
        <v>1.8305555555555599</v>
      </c>
      <c r="AV2641" s="72"/>
    </row>
    <row r="2642" spans="47:48">
      <c r="AU2642" s="3">
        <v>1.83125</v>
      </c>
      <c r="AV2642" s="72"/>
    </row>
    <row r="2643" spans="47:48">
      <c r="AU2643" s="3">
        <v>1.8319444444444399</v>
      </c>
      <c r="AV2643" s="72"/>
    </row>
    <row r="2644" spans="47:48">
      <c r="AU2644" s="3">
        <v>1.83263888888889</v>
      </c>
      <c r="AV2644" s="72"/>
    </row>
    <row r="2645" spans="47:48">
      <c r="AU2645" s="3">
        <v>1.8333333333333299</v>
      </c>
      <c r="AV2645" s="72"/>
    </row>
    <row r="2646" spans="47:48">
      <c r="AU2646" s="3">
        <v>1.83402777777778</v>
      </c>
      <c r="AV2646" s="72"/>
    </row>
    <row r="2647" spans="47:48">
      <c r="AU2647" s="3">
        <v>1.8347222222222199</v>
      </c>
      <c r="AV2647" s="72"/>
    </row>
    <row r="2648" spans="47:48">
      <c r="AU2648" s="3">
        <v>1.83541666666667</v>
      </c>
      <c r="AV2648" s="72"/>
    </row>
    <row r="2649" spans="47:48">
      <c r="AU2649" s="3">
        <v>1.8361111111111099</v>
      </c>
      <c r="AV2649" s="72"/>
    </row>
    <row r="2650" spans="47:48">
      <c r="AU2650" s="3">
        <v>1.83680555555556</v>
      </c>
      <c r="AV2650" s="72"/>
    </row>
    <row r="2651" spans="47:48">
      <c r="AU2651" s="3">
        <v>1.8374999999999999</v>
      </c>
      <c r="AV2651" s="72"/>
    </row>
    <row r="2652" spans="47:48">
      <c r="AU2652" s="3">
        <v>1.83819444444444</v>
      </c>
      <c r="AV2652" s="72"/>
    </row>
    <row r="2653" spans="47:48">
      <c r="AU2653" s="3">
        <v>1.8388888888888899</v>
      </c>
      <c r="AV2653" s="72"/>
    </row>
    <row r="2654" spans="47:48">
      <c r="AU2654" s="3">
        <v>1.83958333333333</v>
      </c>
      <c r="AV2654" s="72"/>
    </row>
    <row r="2655" spans="47:48">
      <c r="AU2655" s="3">
        <v>1.8402777777777799</v>
      </c>
      <c r="AV2655" s="72"/>
    </row>
    <row r="2656" spans="47:48">
      <c r="AU2656" s="3">
        <v>1.84097222222222</v>
      </c>
      <c r="AV2656" s="72"/>
    </row>
    <row r="2657" spans="47:48">
      <c r="AU2657" s="3">
        <v>1.8416666666666699</v>
      </c>
      <c r="AV2657" s="72"/>
    </row>
    <row r="2658" spans="47:48">
      <c r="AU2658" s="3">
        <v>1.84236111111111</v>
      </c>
      <c r="AV2658" s="72"/>
    </row>
    <row r="2659" spans="47:48">
      <c r="AU2659" s="3">
        <v>1.8430555555555601</v>
      </c>
      <c r="AV2659" s="72"/>
    </row>
    <row r="2660" spans="47:48">
      <c r="AU2660" s="3">
        <v>1.84375</v>
      </c>
      <c r="AV2660" s="72"/>
    </row>
    <row r="2661" spans="47:48">
      <c r="AU2661" s="3">
        <v>1.8444444444444399</v>
      </c>
      <c r="AV2661" s="72"/>
    </row>
    <row r="2662" spans="47:48">
      <c r="AU2662" s="3">
        <v>1.84513888888889</v>
      </c>
      <c r="AV2662" s="72"/>
    </row>
    <row r="2663" spans="47:48">
      <c r="AU2663" s="3">
        <v>1.8458333333333301</v>
      </c>
      <c r="AV2663" s="72"/>
    </row>
    <row r="2664" spans="47:48">
      <c r="AU2664" s="3">
        <v>1.84652777777778</v>
      </c>
      <c r="AV2664" s="72"/>
    </row>
    <row r="2665" spans="47:48">
      <c r="AU2665" s="3">
        <v>1.8472222222222201</v>
      </c>
      <c r="AV2665" s="72"/>
    </row>
    <row r="2666" spans="47:48">
      <c r="AU2666" s="3">
        <v>1.84791666666667</v>
      </c>
      <c r="AV2666" s="72"/>
    </row>
    <row r="2667" spans="47:48">
      <c r="AU2667" s="3">
        <v>1.8486111111111101</v>
      </c>
      <c r="AV2667" s="72"/>
    </row>
    <row r="2668" spans="47:48">
      <c r="AU2668" s="3">
        <v>1.84930555555556</v>
      </c>
      <c r="AV2668" s="72"/>
    </row>
    <row r="2669" spans="47:48">
      <c r="AU2669" s="3">
        <v>1.85</v>
      </c>
      <c r="AV2669" s="72"/>
    </row>
    <row r="2670" spans="47:48">
      <c r="AU2670" s="3">
        <v>1.85069444444444</v>
      </c>
      <c r="AV2670" s="72"/>
    </row>
    <row r="2671" spans="47:48">
      <c r="AU2671" s="3">
        <v>1.8513888888888901</v>
      </c>
      <c r="AV2671" s="72"/>
    </row>
    <row r="2672" spans="47:48">
      <c r="AU2672" s="3">
        <v>1.85208333333333</v>
      </c>
      <c r="AV2672" s="72"/>
    </row>
    <row r="2673" spans="47:48">
      <c r="AU2673" s="3">
        <v>1.8527777777777801</v>
      </c>
      <c r="AV2673" s="72"/>
    </row>
    <row r="2674" spans="47:48">
      <c r="AU2674" s="3">
        <v>1.85347222222222</v>
      </c>
      <c r="AV2674" s="72"/>
    </row>
    <row r="2675" spans="47:48">
      <c r="AU2675" s="3">
        <v>1.8541666666666701</v>
      </c>
      <c r="AV2675" s="72"/>
    </row>
    <row r="2676" spans="47:48">
      <c r="AU2676" s="3">
        <v>1.85486111111111</v>
      </c>
      <c r="AV2676" s="72"/>
    </row>
    <row r="2677" spans="47:48">
      <c r="AU2677" s="3">
        <v>1.8555555555555601</v>
      </c>
      <c r="AV2677" s="72"/>
    </row>
    <row r="2678" spans="47:48">
      <c r="AU2678" s="3">
        <v>1.85625</v>
      </c>
      <c r="AV2678" s="72"/>
    </row>
    <row r="2679" spans="47:48">
      <c r="AU2679" s="3">
        <v>1.8569444444444401</v>
      </c>
      <c r="AV2679" s="72"/>
    </row>
    <row r="2680" spans="47:48">
      <c r="AU2680" s="3">
        <v>1.8576388888888899</v>
      </c>
      <c r="AV2680" s="72"/>
    </row>
    <row r="2681" spans="47:48">
      <c r="AU2681" s="3">
        <v>1.8583333333333301</v>
      </c>
      <c r="AV2681" s="72"/>
    </row>
    <row r="2682" spans="47:48">
      <c r="AU2682" s="3">
        <v>1.8590277777777799</v>
      </c>
      <c r="AV2682" s="72"/>
    </row>
    <row r="2683" spans="47:48">
      <c r="AU2683" s="3">
        <v>1.8597222222222201</v>
      </c>
      <c r="AV2683" s="72"/>
    </row>
    <row r="2684" spans="47:48">
      <c r="AU2684" s="3">
        <v>1.8604166666666699</v>
      </c>
      <c r="AV2684" s="72"/>
    </row>
    <row r="2685" spans="47:48">
      <c r="AU2685" s="3">
        <v>1.8611111111111101</v>
      </c>
      <c r="AV2685" s="72"/>
    </row>
    <row r="2686" spans="47:48">
      <c r="AU2686" s="3">
        <v>1.8618055555555599</v>
      </c>
      <c r="AV2686" s="72"/>
    </row>
    <row r="2687" spans="47:48">
      <c r="AU2687" s="3">
        <v>1.8625</v>
      </c>
      <c r="AV2687" s="72"/>
    </row>
    <row r="2688" spans="47:48">
      <c r="AU2688" s="3">
        <v>1.8631944444444399</v>
      </c>
      <c r="AV2688" s="72"/>
    </row>
    <row r="2689" spans="47:48">
      <c r="AU2689" s="3">
        <v>1.86388888888889</v>
      </c>
      <c r="AV2689" s="72"/>
    </row>
    <row r="2690" spans="47:48">
      <c r="AU2690" s="3">
        <v>1.8645833333333299</v>
      </c>
      <c r="AV2690" s="72"/>
    </row>
    <row r="2691" spans="47:48">
      <c r="AU2691" s="3">
        <v>1.86527777777778</v>
      </c>
      <c r="AV2691" s="72"/>
    </row>
    <row r="2692" spans="47:48">
      <c r="AU2692" s="3">
        <v>1.8659722222222199</v>
      </c>
      <c r="AV2692" s="72"/>
    </row>
    <row r="2693" spans="47:48">
      <c r="AU2693" s="3">
        <v>1.86666666666667</v>
      </c>
      <c r="AV2693" s="72"/>
    </row>
    <row r="2694" spans="47:48">
      <c r="AU2694" s="3">
        <v>1.8673611111111099</v>
      </c>
      <c r="AV2694" s="72"/>
    </row>
    <row r="2695" spans="47:48">
      <c r="AU2695" s="3">
        <v>1.86805555555556</v>
      </c>
      <c r="AV2695" s="72"/>
    </row>
    <row r="2696" spans="47:48">
      <c r="AU2696" s="3">
        <v>1.8687499999999999</v>
      </c>
      <c r="AV2696" s="72"/>
    </row>
    <row r="2697" spans="47:48">
      <c r="AU2697" s="3">
        <v>1.86944444444444</v>
      </c>
      <c r="AV2697" s="72"/>
    </row>
    <row r="2698" spans="47:48">
      <c r="AU2698" s="3">
        <v>1.8701388888888899</v>
      </c>
      <c r="AV2698" s="72"/>
    </row>
    <row r="2699" spans="47:48">
      <c r="AU2699" s="3">
        <v>1.87083333333333</v>
      </c>
      <c r="AV2699" s="72"/>
    </row>
    <row r="2700" spans="47:48">
      <c r="AU2700" s="3">
        <v>1.8715277777777799</v>
      </c>
      <c r="AV2700" s="72"/>
    </row>
    <row r="2701" spans="47:48">
      <c r="AU2701" s="3">
        <v>1.87222222222222</v>
      </c>
      <c r="AV2701" s="72"/>
    </row>
    <row r="2702" spans="47:48">
      <c r="AU2702" s="3">
        <v>1.8729166666666699</v>
      </c>
      <c r="AV2702" s="72"/>
    </row>
    <row r="2703" spans="47:48">
      <c r="AU2703" s="3">
        <v>1.87361111111111</v>
      </c>
      <c r="AV2703" s="72"/>
    </row>
    <row r="2704" spans="47:48">
      <c r="AU2704" s="3">
        <v>1.8743055555555601</v>
      </c>
      <c r="AV2704" s="72"/>
    </row>
    <row r="2705" spans="47:48">
      <c r="AU2705" s="3">
        <v>1.875</v>
      </c>
      <c r="AV2705" s="72"/>
    </row>
    <row r="2706" spans="47:48">
      <c r="AU2706" s="3">
        <v>1.8756944444444399</v>
      </c>
      <c r="AV2706" s="72"/>
    </row>
    <row r="2707" spans="47:48">
      <c r="AU2707" s="3">
        <v>1.87638888888889</v>
      </c>
      <c r="AV2707" s="72"/>
    </row>
    <row r="2708" spans="47:48">
      <c r="AU2708" s="3">
        <v>1.8770833333333301</v>
      </c>
      <c r="AV2708" s="72"/>
    </row>
    <row r="2709" spans="47:48">
      <c r="AU2709" s="3">
        <v>1.87777777777778</v>
      </c>
      <c r="AV2709" s="72"/>
    </row>
    <row r="2710" spans="47:48">
      <c r="AU2710" s="3">
        <v>1.8784722222222201</v>
      </c>
      <c r="AV2710" s="72"/>
    </row>
    <row r="2711" spans="47:48">
      <c r="AU2711" s="3">
        <v>1.87916666666667</v>
      </c>
      <c r="AV2711" s="72"/>
    </row>
    <row r="2712" spans="47:48">
      <c r="AU2712" s="3">
        <v>1.8798611111111101</v>
      </c>
      <c r="AV2712" s="72"/>
    </row>
    <row r="2713" spans="47:48">
      <c r="AU2713" s="3">
        <v>1.88055555555556</v>
      </c>
      <c r="AV2713" s="72"/>
    </row>
    <row r="2714" spans="47:48">
      <c r="AU2714" s="3">
        <v>1.8812500000000001</v>
      </c>
      <c r="AV2714" s="72"/>
    </row>
    <row r="2715" spans="47:48">
      <c r="AU2715" s="3">
        <v>1.88194444444444</v>
      </c>
      <c r="AV2715" s="72"/>
    </row>
    <row r="2716" spans="47:48">
      <c r="AU2716" s="3">
        <v>1.8826388888888901</v>
      </c>
      <c r="AV2716" s="72"/>
    </row>
    <row r="2717" spans="47:48">
      <c r="AU2717" s="3">
        <v>1.88333333333333</v>
      </c>
      <c r="AV2717" s="72"/>
    </row>
    <row r="2718" spans="47:48">
      <c r="AU2718" s="3">
        <v>1.8840277777777801</v>
      </c>
      <c r="AV2718" s="72"/>
    </row>
    <row r="2719" spans="47:48">
      <c r="AU2719" s="3">
        <v>1.88472222222222</v>
      </c>
      <c r="AV2719" s="72"/>
    </row>
    <row r="2720" spans="47:48">
      <c r="AU2720" s="3">
        <v>1.8854166666666701</v>
      </c>
      <c r="AV2720" s="72"/>
    </row>
    <row r="2721" spans="47:48">
      <c r="AU2721" s="3">
        <v>1.88611111111111</v>
      </c>
      <c r="AV2721" s="72"/>
    </row>
    <row r="2722" spans="47:48">
      <c r="AU2722" s="3">
        <v>1.8868055555555601</v>
      </c>
      <c r="AV2722" s="72"/>
    </row>
    <row r="2723" spans="47:48">
      <c r="AU2723" s="3">
        <v>1.8875</v>
      </c>
      <c r="AV2723" s="72"/>
    </row>
    <row r="2724" spans="47:48">
      <c r="AU2724" s="3">
        <v>1.8881944444444401</v>
      </c>
      <c r="AV2724" s="72"/>
    </row>
    <row r="2725" spans="47:48">
      <c r="AU2725" s="3">
        <v>1.8888888888888899</v>
      </c>
      <c r="AV2725" s="72"/>
    </row>
    <row r="2726" spans="47:48">
      <c r="AU2726" s="3">
        <v>1.8895833333333301</v>
      </c>
      <c r="AV2726" s="72"/>
    </row>
    <row r="2727" spans="47:48">
      <c r="AU2727" s="3">
        <v>1.8902777777777799</v>
      </c>
      <c r="AV2727" s="72"/>
    </row>
    <row r="2728" spans="47:48">
      <c r="AU2728" s="3">
        <v>1.8909722222222201</v>
      </c>
      <c r="AV2728" s="72"/>
    </row>
    <row r="2729" spans="47:48">
      <c r="AU2729" s="3">
        <v>1.8916666666666699</v>
      </c>
      <c r="AV2729" s="72"/>
    </row>
    <row r="2730" spans="47:48">
      <c r="AU2730" s="3">
        <v>1.8923611111111101</v>
      </c>
      <c r="AV2730" s="72"/>
    </row>
    <row r="2731" spans="47:48">
      <c r="AU2731" s="3">
        <v>1.8930555555555599</v>
      </c>
      <c r="AV2731" s="72"/>
    </row>
    <row r="2732" spans="47:48">
      <c r="AU2732" s="3">
        <v>1.89375</v>
      </c>
      <c r="AV2732" s="72"/>
    </row>
    <row r="2733" spans="47:48">
      <c r="AU2733" s="3">
        <v>1.8944444444444399</v>
      </c>
      <c r="AV2733" s="72"/>
    </row>
    <row r="2734" spans="47:48">
      <c r="AU2734" s="3">
        <v>1.89513888888889</v>
      </c>
      <c r="AV2734" s="72"/>
    </row>
    <row r="2735" spans="47:48">
      <c r="AU2735" s="3">
        <v>1.8958333333333299</v>
      </c>
      <c r="AV2735" s="72"/>
    </row>
    <row r="2736" spans="47:48">
      <c r="AU2736" s="3">
        <v>1.89652777777778</v>
      </c>
      <c r="AV2736" s="72"/>
    </row>
    <row r="2737" spans="47:48">
      <c r="AU2737" s="3">
        <v>1.8972222222222199</v>
      </c>
      <c r="AV2737" s="72"/>
    </row>
    <row r="2738" spans="47:48">
      <c r="AU2738" s="3">
        <v>1.89791666666667</v>
      </c>
      <c r="AV2738" s="72"/>
    </row>
    <row r="2739" spans="47:48">
      <c r="AU2739" s="3">
        <v>1.8986111111111099</v>
      </c>
      <c r="AV2739" s="72"/>
    </row>
    <row r="2740" spans="47:48">
      <c r="AU2740" s="3">
        <v>1.89930555555556</v>
      </c>
      <c r="AV2740" s="72"/>
    </row>
    <row r="2741" spans="47:48">
      <c r="AU2741" s="3">
        <v>1.9</v>
      </c>
      <c r="AV2741" s="72"/>
    </row>
    <row r="2742" spans="47:48">
      <c r="AU2742" s="3">
        <v>1.90069444444444</v>
      </c>
      <c r="AV2742" s="72"/>
    </row>
    <row r="2743" spans="47:48">
      <c r="AU2743" s="3">
        <v>1.9013888888888899</v>
      </c>
      <c r="AV2743" s="72"/>
    </row>
    <row r="2744" spans="47:48">
      <c r="AU2744" s="3">
        <v>1.90208333333333</v>
      </c>
      <c r="AV2744" s="72"/>
    </row>
    <row r="2745" spans="47:48">
      <c r="AU2745" s="3">
        <v>1.9027777777777799</v>
      </c>
      <c r="AV2745" s="72"/>
    </row>
    <row r="2746" spans="47:48">
      <c r="AU2746" s="3">
        <v>1.90347222222222</v>
      </c>
      <c r="AV2746" s="72"/>
    </row>
    <row r="2747" spans="47:48">
      <c r="AU2747" s="3">
        <v>1.9041666666666699</v>
      </c>
      <c r="AV2747" s="72"/>
    </row>
    <row r="2748" spans="47:48">
      <c r="AU2748" s="3">
        <v>1.90486111111111</v>
      </c>
      <c r="AV2748" s="72"/>
    </row>
    <row r="2749" spans="47:48">
      <c r="AU2749" s="3">
        <v>1.9055555555555601</v>
      </c>
      <c r="AV2749" s="72"/>
    </row>
    <row r="2750" spans="47:48">
      <c r="AU2750" s="3">
        <v>1.90625</v>
      </c>
      <c r="AV2750" s="72"/>
    </row>
    <row r="2751" spans="47:48">
      <c r="AU2751" s="3">
        <v>1.9069444444444399</v>
      </c>
      <c r="AV2751" s="72"/>
    </row>
    <row r="2752" spans="47:48">
      <c r="AU2752" s="3">
        <v>1.90763888888889</v>
      </c>
      <c r="AV2752" s="72"/>
    </row>
    <row r="2753" spans="47:48">
      <c r="AU2753" s="3">
        <v>1.9083333333333301</v>
      </c>
      <c r="AV2753" s="72"/>
    </row>
    <row r="2754" spans="47:48">
      <c r="AU2754" s="3">
        <v>1.90902777777778</v>
      </c>
      <c r="AV2754" s="72"/>
    </row>
    <row r="2755" spans="47:48">
      <c r="AU2755" s="3">
        <v>1.9097222222222201</v>
      </c>
      <c r="AV2755" s="72"/>
    </row>
    <row r="2756" spans="47:48">
      <c r="AU2756" s="3">
        <v>1.91041666666667</v>
      </c>
      <c r="AV2756" s="72"/>
    </row>
    <row r="2757" spans="47:48">
      <c r="AU2757" s="3">
        <v>1.9111111111111101</v>
      </c>
      <c r="AV2757" s="72"/>
    </row>
    <row r="2758" spans="47:48">
      <c r="AU2758" s="3">
        <v>1.91180555555556</v>
      </c>
      <c r="AV2758" s="72"/>
    </row>
    <row r="2759" spans="47:48">
      <c r="AU2759" s="3">
        <v>1.9125000000000001</v>
      </c>
      <c r="AV2759" s="72"/>
    </row>
    <row r="2760" spans="47:48">
      <c r="AU2760" s="3">
        <v>1.91319444444444</v>
      </c>
      <c r="AV2760" s="72"/>
    </row>
    <row r="2761" spans="47:48">
      <c r="AU2761" s="3">
        <v>1.9138888888888901</v>
      </c>
      <c r="AV2761" s="72"/>
    </row>
    <row r="2762" spans="47:48">
      <c r="AU2762" s="3">
        <v>1.91458333333333</v>
      </c>
      <c r="AV2762" s="72"/>
    </row>
    <row r="2763" spans="47:48">
      <c r="AU2763" s="3">
        <v>1.9152777777777801</v>
      </c>
      <c r="AV2763" s="72"/>
    </row>
    <row r="2764" spans="47:48">
      <c r="AU2764" s="3">
        <v>1.91597222222222</v>
      </c>
      <c r="AV2764" s="72"/>
    </row>
    <row r="2765" spans="47:48">
      <c r="AU2765" s="3">
        <v>1.9166666666666701</v>
      </c>
      <c r="AV2765" s="72"/>
    </row>
    <row r="2766" spans="47:48">
      <c r="AU2766" s="3">
        <v>1.91736111111111</v>
      </c>
      <c r="AV2766" s="72"/>
    </row>
    <row r="2767" spans="47:48">
      <c r="AU2767" s="3">
        <v>1.9180555555555601</v>
      </c>
      <c r="AV2767" s="72"/>
    </row>
    <row r="2768" spans="47:48">
      <c r="AU2768" s="3">
        <v>1.91875</v>
      </c>
      <c r="AV2768" s="72"/>
    </row>
    <row r="2769" spans="47:48">
      <c r="AU2769" s="3">
        <v>1.9194444444444401</v>
      </c>
      <c r="AV2769" s="72"/>
    </row>
    <row r="2770" spans="47:48">
      <c r="AU2770" s="3">
        <v>1.9201388888888899</v>
      </c>
      <c r="AV2770" s="72"/>
    </row>
    <row r="2771" spans="47:48">
      <c r="AU2771" s="3">
        <v>1.9208333333333301</v>
      </c>
      <c r="AV2771" s="72"/>
    </row>
    <row r="2772" spans="47:48">
      <c r="AU2772" s="3">
        <v>1.9215277777777799</v>
      </c>
      <c r="AV2772" s="72"/>
    </row>
    <row r="2773" spans="47:48">
      <c r="AU2773" s="3">
        <v>1.9222222222222201</v>
      </c>
      <c r="AV2773" s="72"/>
    </row>
    <row r="2774" spans="47:48">
      <c r="AU2774" s="3">
        <v>1.9229166666666699</v>
      </c>
      <c r="AV2774" s="72"/>
    </row>
    <row r="2775" spans="47:48">
      <c r="AU2775" s="3">
        <v>1.9236111111111101</v>
      </c>
      <c r="AV2775" s="72"/>
    </row>
    <row r="2776" spans="47:48">
      <c r="AU2776" s="3">
        <v>1.9243055555555599</v>
      </c>
      <c r="AV2776" s="72"/>
    </row>
    <row r="2777" spans="47:48">
      <c r="AU2777" s="3">
        <v>1.925</v>
      </c>
      <c r="AV2777" s="72"/>
    </row>
    <row r="2778" spans="47:48">
      <c r="AU2778" s="3">
        <v>1.9256944444444399</v>
      </c>
      <c r="AV2778" s="72"/>
    </row>
    <row r="2779" spans="47:48">
      <c r="AU2779" s="3">
        <v>1.92638888888889</v>
      </c>
      <c r="AV2779" s="72"/>
    </row>
    <row r="2780" spans="47:48">
      <c r="AU2780" s="3">
        <v>1.9270833333333299</v>
      </c>
      <c r="AV2780" s="72"/>
    </row>
    <row r="2781" spans="47:48">
      <c r="AU2781" s="3">
        <v>1.92777777777778</v>
      </c>
      <c r="AV2781" s="72"/>
    </row>
    <row r="2782" spans="47:48">
      <c r="AU2782" s="3">
        <v>1.9284722222222199</v>
      </c>
      <c r="AV2782" s="72"/>
    </row>
    <row r="2783" spans="47:48">
      <c r="AU2783" s="3">
        <v>1.92916666666667</v>
      </c>
      <c r="AV2783" s="72"/>
    </row>
    <row r="2784" spans="47:48">
      <c r="AU2784" s="3">
        <v>1.9298611111111099</v>
      </c>
      <c r="AV2784" s="72"/>
    </row>
    <row r="2785" spans="47:48">
      <c r="AU2785" s="3">
        <v>1.93055555555556</v>
      </c>
      <c r="AV2785" s="72"/>
    </row>
    <row r="2786" spans="47:48">
      <c r="AU2786" s="3">
        <v>1.9312499999999999</v>
      </c>
      <c r="AV2786" s="72"/>
    </row>
    <row r="2787" spans="47:48">
      <c r="AU2787" s="3">
        <v>1.93194444444444</v>
      </c>
      <c r="AV2787" s="72"/>
    </row>
    <row r="2788" spans="47:48">
      <c r="AU2788" s="3">
        <v>1.9326388888888899</v>
      </c>
      <c r="AV2788" s="72"/>
    </row>
    <row r="2789" spans="47:48">
      <c r="AU2789" s="3">
        <v>1.93333333333333</v>
      </c>
      <c r="AV2789" s="72"/>
    </row>
    <row r="2790" spans="47:48">
      <c r="AU2790" s="3">
        <v>1.9340277777777799</v>
      </c>
      <c r="AV2790" s="72"/>
    </row>
    <row r="2791" spans="47:48">
      <c r="AU2791" s="3">
        <v>1.93472222222222</v>
      </c>
      <c r="AV2791" s="72"/>
    </row>
    <row r="2792" spans="47:48">
      <c r="AU2792" s="3">
        <v>1.9354166666666699</v>
      </c>
      <c r="AV2792" s="72"/>
    </row>
    <row r="2793" spans="47:48">
      <c r="AU2793" s="3">
        <v>1.93611111111111</v>
      </c>
      <c r="AV2793" s="72"/>
    </row>
    <row r="2794" spans="47:48">
      <c r="AU2794" s="3">
        <v>1.9368055555555601</v>
      </c>
      <c r="AV2794" s="72"/>
    </row>
    <row r="2795" spans="47:48">
      <c r="AU2795" s="3">
        <v>1.9375</v>
      </c>
      <c r="AV2795" s="72"/>
    </row>
    <row r="2796" spans="47:48">
      <c r="AU2796" s="3">
        <v>1.9381944444444399</v>
      </c>
      <c r="AV2796" s="72"/>
    </row>
    <row r="2797" spans="47:48">
      <c r="AU2797" s="3">
        <v>1.93888888888889</v>
      </c>
      <c r="AV2797" s="72"/>
    </row>
    <row r="2798" spans="47:48">
      <c r="AU2798" s="3">
        <v>1.9395833333333301</v>
      </c>
      <c r="AV2798" s="72"/>
    </row>
    <row r="2799" spans="47:48">
      <c r="AU2799" s="3">
        <v>1.94027777777778</v>
      </c>
      <c r="AV2799" s="72"/>
    </row>
    <row r="2800" spans="47:48">
      <c r="AU2800" s="3">
        <v>1.9409722222222201</v>
      </c>
      <c r="AV2800" s="72"/>
    </row>
    <row r="2801" spans="47:48">
      <c r="AU2801" s="3">
        <v>1.94166666666667</v>
      </c>
      <c r="AV2801" s="72"/>
    </row>
    <row r="2802" spans="47:48">
      <c r="AU2802" s="3">
        <v>1.9423611111111101</v>
      </c>
      <c r="AV2802" s="72"/>
    </row>
    <row r="2803" spans="47:48">
      <c r="AU2803" s="3">
        <v>1.94305555555556</v>
      </c>
      <c r="AV2803" s="72"/>
    </row>
    <row r="2804" spans="47:48">
      <c r="AU2804" s="3">
        <v>1.9437500000000001</v>
      </c>
      <c r="AV2804" s="72"/>
    </row>
    <row r="2805" spans="47:48">
      <c r="AU2805" s="3">
        <v>1.94444444444444</v>
      </c>
      <c r="AV2805" s="72"/>
    </row>
    <row r="2806" spans="47:48">
      <c r="AU2806" s="3">
        <v>1.9451388888888901</v>
      </c>
      <c r="AV2806" s="72"/>
    </row>
    <row r="2807" spans="47:48">
      <c r="AU2807" s="3">
        <v>1.94583333333333</v>
      </c>
      <c r="AV2807" s="72"/>
    </row>
    <row r="2808" spans="47:48">
      <c r="AU2808" s="3">
        <v>1.9465277777777801</v>
      </c>
      <c r="AV2808" s="72"/>
    </row>
    <row r="2809" spans="47:48">
      <c r="AU2809" s="3">
        <v>1.94722222222222</v>
      </c>
      <c r="AV2809" s="72"/>
    </row>
    <row r="2810" spans="47:48">
      <c r="AU2810" s="3">
        <v>1.9479166666666701</v>
      </c>
      <c r="AV2810" s="72"/>
    </row>
    <row r="2811" spans="47:48">
      <c r="AU2811" s="3">
        <v>1.94861111111111</v>
      </c>
      <c r="AV2811" s="72"/>
    </row>
    <row r="2812" spans="47:48">
      <c r="AU2812" s="3">
        <v>1.9493055555555601</v>
      </c>
      <c r="AV2812" s="72"/>
    </row>
    <row r="2813" spans="47:48">
      <c r="AU2813" s="3">
        <v>1.95</v>
      </c>
      <c r="AV2813" s="72"/>
    </row>
    <row r="2814" spans="47:48">
      <c r="AU2814" s="3">
        <v>1.9506944444444401</v>
      </c>
      <c r="AV2814" s="72"/>
    </row>
    <row r="2815" spans="47:48">
      <c r="AU2815" s="3">
        <v>1.9513888888888899</v>
      </c>
      <c r="AV2815" s="72"/>
    </row>
    <row r="2816" spans="47:48">
      <c r="AU2816" s="3">
        <v>1.9520833333333301</v>
      </c>
      <c r="AV2816" s="72"/>
    </row>
    <row r="2817" spans="47:48">
      <c r="AU2817" s="3">
        <v>1.9527777777777799</v>
      </c>
      <c r="AV2817" s="72"/>
    </row>
    <row r="2818" spans="47:48">
      <c r="AU2818" s="3">
        <v>1.9534722222222201</v>
      </c>
      <c r="AV2818" s="72"/>
    </row>
    <row r="2819" spans="47:48">
      <c r="AU2819" s="3">
        <v>1.9541666666666699</v>
      </c>
      <c r="AV2819" s="72"/>
    </row>
    <row r="2820" spans="47:48">
      <c r="AU2820" s="3">
        <v>1.9548611111111101</v>
      </c>
      <c r="AV2820" s="72"/>
    </row>
    <row r="2821" spans="47:48">
      <c r="AU2821" s="3">
        <v>1.9555555555555599</v>
      </c>
      <c r="AV2821" s="72"/>
    </row>
    <row r="2822" spans="47:48">
      <c r="AU2822" s="3">
        <v>1.95625</v>
      </c>
      <c r="AV2822" s="72"/>
    </row>
    <row r="2823" spans="47:48">
      <c r="AU2823" s="3">
        <v>1.9569444444444399</v>
      </c>
      <c r="AV2823" s="72"/>
    </row>
    <row r="2824" spans="47:48">
      <c r="AU2824" s="3">
        <v>1.95763888888889</v>
      </c>
      <c r="AV2824" s="72"/>
    </row>
    <row r="2825" spans="47:48">
      <c r="AU2825" s="3">
        <v>1.9583333333333299</v>
      </c>
      <c r="AV2825" s="72"/>
    </row>
    <row r="2826" spans="47:48">
      <c r="AU2826" s="3">
        <v>1.95902777777778</v>
      </c>
      <c r="AV2826" s="72"/>
    </row>
    <row r="2827" spans="47:48">
      <c r="AU2827" s="3">
        <v>1.9597222222222199</v>
      </c>
      <c r="AV2827" s="72"/>
    </row>
    <row r="2828" spans="47:48">
      <c r="AU2828" s="3">
        <v>1.96041666666667</v>
      </c>
      <c r="AV2828" s="72"/>
    </row>
    <row r="2829" spans="47:48">
      <c r="AU2829" s="3">
        <v>1.9611111111111099</v>
      </c>
      <c r="AV2829" s="72"/>
    </row>
    <row r="2830" spans="47:48">
      <c r="AU2830" s="3">
        <v>1.96180555555556</v>
      </c>
      <c r="AV2830" s="72"/>
    </row>
    <row r="2831" spans="47:48">
      <c r="AU2831" s="3">
        <v>1.9624999999999999</v>
      </c>
      <c r="AV2831" s="72"/>
    </row>
    <row r="2832" spans="47:48">
      <c r="AU2832" s="3">
        <v>1.96319444444444</v>
      </c>
      <c r="AV2832" s="72"/>
    </row>
    <row r="2833" spans="47:48">
      <c r="AU2833" s="3">
        <v>1.9638888888888899</v>
      </c>
      <c r="AV2833" s="72"/>
    </row>
    <row r="2834" spans="47:48">
      <c r="AU2834" s="3">
        <v>1.96458333333333</v>
      </c>
      <c r="AV2834" s="72"/>
    </row>
    <row r="2835" spans="47:48">
      <c r="AU2835" s="3">
        <v>1.9652777777777799</v>
      </c>
      <c r="AV2835" s="72"/>
    </row>
    <row r="2836" spans="47:48">
      <c r="AU2836" s="3">
        <v>1.96597222222222</v>
      </c>
      <c r="AV2836" s="72"/>
    </row>
    <row r="2837" spans="47:48">
      <c r="AU2837" s="3">
        <v>1.9666666666666699</v>
      </c>
      <c r="AV2837" s="72"/>
    </row>
    <row r="2838" spans="47:48">
      <c r="AU2838" s="3">
        <v>1.96736111111111</v>
      </c>
      <c r="AV2838" s="72"/>
    </row>
    <row r="2839" spans="47:48">
      <c r="AU2839" s="3">
        <v>1.9680555555555601</v>
      </c>
      <c r="AV2839" s="72"/>
    </row>
    <row r="2840" spans="47:48">
      <c r="AU2840" s="3">
        <v>1.96875</v>
      </c>
      <c r="AV2840" s="72"/>
    </row>
    <row r="2841" spans="47:48">
      <c r="AU2841" s="3">
        <v>1.9694444444444399</v>
      </c>
      <c r="AV2841" s="72"/>
    </row>
    <row r="2842" spans="47:48">
      <c r="AU2842" s="3">
        <v>1.97013888888889</v>
      </c>
      <c r="AV2842" s="72"/>
    </row>
    <row r="2843" spans="47:48">
      <c r="AU2843" s="3">
        <v>1.9708333333333301</v>
      </c>
      <c r="AV2843" s="72"/>
    </row>
    <row r="2844" spans="47:48">
      <c r="AU2844" s="3">
        <v>1.97152777777778</v>
      </c>
      <c r="AV2844" s="72"/>
    </row>
    <row r="2845" spans="47:48">
      <c r="AU2845" s="3">
        <v>1.9722222222222201</v>
      </c>
      <c r="AV2845" s="72"/>
    </row>
    <row r="2846" spans="47:48">
      <c r="AU2846" s="3">
        <v>1.97291666666667</v>
      </c>
      <c r="AV2846" s="72"/>
    </row>
    <row r="2847" spans="47:48">
      <c r="AU2847" s="3">
        <v>1.9736111111111101</v>
      </c>
      <c r="AV2847" s="72"/>
    </row>
    <row r="2848" spans="47:48">
      <c r="AU2848" s="3">
        <v>1.97430555555556</v>
      </c>
      <c r="AV2848" s="72"/>
    </row>
    <row r="2849" spans="47:48">
      <c r="AU2849" s="3">
        <v>1.9750000000000001</v>
      </c>
      <c r="AV2849" s="72"/>
    </row>
    <row r="2850" spans="47:48">
      <c r="AU2850" s="3">
        <v>1.97569444444444</v>
      </c>
      <c r="AV2850" s="72"/>
    </row>
    <row r="2851" spans="47:48">
      <c r="AU2851" s="3">
        <v>1.9763888888888901</v>
      </c>
      <c r="AV2851" s="72"/>
    </row>
    <row r="2852" spans="47:48">
      <c r="AU2852" s="3">
        <v>1.97708333333333</v>
      </c>
      <c r="AV2852" s="72"/>
    </row>
    <row r="2853" spans="47:48">
      <c r="AU2853" s="3">
        <v>1.9777777777777801</v>
      </c>
      <c r="AV2853" s="72"/>
    </row>
    <row r="2854" spans="47:48">
      <c r="AU2854" s="3">
        <v>1.97847222222222</v>
      </c>
      <c r="AV2854" s="72"/>
    </row>
    <row r="2855" spans="47:48">
      <c r="AU2855" s="3">
        <v>1.9791666666666701</v>
      </c>
      <c r="AV2855" s="72"/>
    </row>
    <row r="2856" spans="47:48">
      <c r="AU2856" s="3">
        <v>1.97986111111111</v>
      </c>
      <c r="AV2856" s="72"/>
    </row>
    <row r="2857" spans="47:48">
      <c r="AU2857" s="3">
        <v>1.9805555555555601</v>
      </c>
      <c r="AV2857" s="72"/>
    </row>
    <row r="2858" spans="47:48">
      <c r="AU2858" s="3">
        <v>1.98125</v>
      </c>
      <c r="AV2858" s="72"/>
    </row>
    <row r="2859" spans="47:48">
      <c r="AU2859" s="3">
        <v>1.9819444444444401</v>
      </c>
      <c r="AV2859" s="72"/>
    </row>
    <row r="2860" spans="47:48">
      <c r="AU2860" s="3">
        <v>1.9826388888888899</v>
      </c>
      <c r="AV2860" s="72"/>
    </row>
    <row r="2861" spans="47:48">
      <c r="AU2861" s="3">
        <v>1.9833333333333301</v>
      </c>
      <c r="AV2861" s="72"/>
    </row>
    <row r="2862" spans="47:48">
      <c r="AU2862" s="3">
        <v>1.9840277777777799</v>
      </c>
      <c r="AV2862" s="72"/>
    </row>
    <row r="2863" spans="47:48">
      <c r="AU2863" s="3">
        <v>1.9847222222222201</v>
      </c>
      <c r="AV2863" s="72"/>
    </row>
    <row r="2864" spans="47:48">
      <c r="AU2864" s="3">
        <v>1.9854166666666699</v>
      </c>
      <c r="AV2864" s="72"/>
    </row>
    <row r="2865" spans="47:48">
      <c r="AU2865" s="3">
        <v>1.9861111111111101</v>
      </c>
      <c r="AV2865" s="72"/>
    </row>
    <row r="2866" spans="47:48">
      <c r="AU2866" s="3">
        <v>1.9868055555555599</v>
      </c>
      <c r="AV2866" s="72"/>
    </row>
    <row r="2867" spans="47:48">
      <c r="AU2867" s="3">
        <v>1.9875</v>
      </c>
      <c r="AV2867" s="72"/>
    </row>
    <row r="2868" spans="47:48">
      <c r="AU2868" s="3">
        <v>1.9881944444444399</v>
      </c>
      <c r="AV2868" s="72"/>
    </row>
    <row r="2869" spans="47:48">
      <c r="AU2869" s="3">
        <v>1.98888888888889</v>
      </c>
      <c r="AV2869" s="72"/>
    </row>
    <row r="2870" spans="47:48">
      <c r="AU2870" s="3">
        <v>1.9895833333333299</v>
      </c>
      <c r="AV2870" s="72"/>
    </row>
    <row r="2871" spans="47:48">
      <c r="AU2871" s="3">
        <v>1.99027777777778</v>
      </c>
      <c r="AV2871" s="72"/>
    </row>
    <row r="2872" spans="47:48">
      <c r="AU2872" s="3">
        <v>1.9909722222222199</v>
      </c>
      <c r="AV2872" s="72"/>
    </row>
    <row r="2873" spans="47:48">
      <c r="AU2873" s="3">
        <v>1.99166666666667</v>
      </c>
      <c r="AV2873" s="72"/>
    </row>
    <row r="2874" spans="47:48">
      <c r="AU2874" s="3">
        <v>1.9923611111111099</v>
      </c>
      <c r="AV2874" s="72"/>
    </row>
    <row r="2875" spans="47:48">
      <c r="AU2875" s="3">
        <v>1.99305555555556</v>
      </c>
      <c r="AV2875" s="72"/>
    </row>
    <row r="2876" spans="47:48">
      <c r="AU2876" s="3">
        <v>1.9937499999999999</v>
      </c>
      <c r="AV2876" s="72"/>
    </row>
    <row r="2877" spans="47:48">
      <c r="AU2877" s="3">
        <v>1.99444444444444</v>
      </c>
      <c r="AV2877" s="72"/>
    </row>
    <row r="2878" spans="47:48">
      <c r="AU2878" s="3">
        <v>1.9951388888888899</v>
      </c>
      <c r="AV2878" s="72"/>
    </row>
    <row r="2879" spans="47:48">
      <c r="AU2879" s="3">
        <v>1.99583333333333</v>
      </c>
      <c r="AV2879" s="72"/>
    </row>
    <row r="2880" spans="47:48">
      <c r="AU2880" s="3">
        <v>1.9965277777777799</v>
      </c>
      <c r="AV2880" s="72"/>
    </row>
    <row r="2881" spans="47:48">
      <c r="AU2881" s="3">
        <v>1.99722222222222</v>
      </c>
      <c r="AV2881" s="72"/>
    </row>
    <row r="2882" spans="47:48">
      <c r="AU2882" s="3">
        <v>1.9979166666666699</v>
      </c>
      <c r="AV2882" s="72"/>
    </row>
    <row r="2883" spans="47:48">
      <c r="AU2883" s="3">
        <v>1.99861111111111</v>
      </c>
      <c r="AV2883" s="72"/>
    </row>
    <row r="2884" spans="47:48">
      <c r="AU2884" s="3">
        <v>1.9993055555555601</v>
      </c>
      <c r="AV2884" s="72"/>
    </row>
    <row r="2885" spans="47:48">
      <c r="AU2885" s="3">
        <v>2</v>
      </c>
      <c r="AV2885" s="72"/>
    </row>
    <row r="2886" spans="47:48">
      <c r="AU2886" s="3">
        <v>2.0006944444444401</v>
      </c>
      <c r="AV2886" s="72"/>
    </row>
    <row r="2887" spans="47:48">
      <c r="AU2887" s="3">
        <v>2.00138888888889</v>
      </c>
      <c r="AV2887" s="72"/>
    </row>
    <row r="2888" spans="47:48">
      <c r="AU2888" s="3">
        <v>2.0020833333333301</v>
      </c>
      <c r="AV2888" s="72"/>
    </row>
    <row r="2889" spans="47:48">
      <c r="AU2889" s="3">
        <v>2.00277777777778</v>
      </c>
      <c r="AV2889" s="72"/>
    </row>
    <row r="2890" spans="47:48">
      <c r="AU2890" s="3">
        <v>2.0034722222222201</v>
      </c>
      <c r="AV2890" s="72"/>
    </row>
    <row r="2891" spans="47:48">
      <c r="AU2891" s="3">
        <v>2.00416666666667</v>
      </c>
      <c r="AV2891" s="72"/>
    </row>
    <row r="2892" spans="47:48">
      <c r="AU2892" s="3">
        <v>2.0048611111111101</v>
      </c>
      <c r="AV2892" s="72"/>
    </row>
    <row r="2893" spans="47:48">
      <c r="AU2893" s="3">
        <v>2.00555555555556</v>
      </c>
      <c r="AV2893" s="72"/>
    </row>
    <row r="2894" spans="47:48">
      <c r="AU2894" s="3">
        <v>2.0062500000000001</v>
      </c>
      <c r="AV2894" s="72"/>
    </row>
    <row r="2895" spans="47:48">
      <c r="AU2895" s="3">
        <v>2.0069444444444402</v>
      </c>
      <c r="AV2895" s="72"/>
    </row>
    <row r="2896" spans="47:48">
      <c r="AU2896" s="3">
        <v>2.0076388888888901</v>
      </c>
      <c r="AV2896" s="72"/>
    </row>
    <row r="2897" spans="47:48">
      <c r="AU2897" s="3">
        <v>2.0083333333333302</v>
      </c>
      <c r="AV2897" s="72"/>
    </row>
    <row r="2898" spans="47:48">
      <c r="AU2898" s="3">
        <v>2.0090277777777801</v>
      </c>
      <c r="AV2898" s="72"/>
    </row>
    <row r="2899" spans="47:48">
      <c r="AU2899" s="3">
        <v>2.0097222222222202</v>
      </c>
      <c r="AV2899" s="72"/>
    </row>
    <row r="2900" spans="47:48">
      <c r="AU2900" s="3">
        <v>2.0104166666666701</v>
      </c>
      <c r="AV2900" s="72"/>
    </row>
    <row r="2901" spans="47:48">
      <c r="AU2901" s="3">
        <v>2.0111111111111102</v>
      </c>
      <c r="AV2901" s="72"/>
    </row>
    <row r="2902" spans="47:48">
      <c r="AU2902" s="3">
        <v>2.0118055555555601</v>
      </c>
      <c r="AV2902" s="72"/>
    </row>
    <row r="2903" spans="47:48">
      <c r="AU2903" s="3">
        <v>2.0125000000000002</v>
      </c>
      <c r="AV2903" s="72"/>
    </row>
    <row r="2904" spans="47:48">
      <c r="AU2904" s="3">
        <v>2.0131944444444398</v>
      </c>
      <c r="AV2904" s="72"/>
    </row>
    <row r="2905" spans="47:48">
      <c r="AU2905" s="3">
        <v>2.0138888888888902</v>
      </c>
      <c r="AV2905" s="72"/>
    </row>
    <row r="2906" spans="47:48">
      <c r="AU2906" s="3">
        <v>2.0145833333333298</v>
      </c>
      <c r="AV2906" s="72"/>
    </row>
    <row r="2907" spans="47:48">
      <c r="AU2907" s="3">
        <v>2.0152777777777802</v>
      </c>
      <c r="AV2907" s="72"/>
    </row>
    <row r="2908" spans="47:48">
      <c r="AU2908" s="3">
        <v>2.0159722222222198</v>
      </c>
      <c r="AV2908" s="72"/>
    </row>
    <row r="2909" spans="47:48">
      <c r="AU2909" s="3">
        <v>2.0166666666666702</v>
      </c>
      <c r="AV2909" s="72"/>
    </row>
    <row r="2910" spans="47:48">
      <c r="AU2910" s="3">
        <v>2.0173611111111098</v>
      </c>
      <c r="AV2910" s="72"/>
    </row>
    <row r="2911" spans="47:48">
      <c r="AU2911" s="3">
        <v>2.0180555555555602</v>
      </c>
      <c r="AV2911" s="72"/>
    </row>
    <row r="2912" spans="47:48">
      <c r="AU2912" s="3">
        <v>2.0187499999999998</v>
      </c>
      <c r="AV2912" s="72"/>
    </row>
    <row r="2913" spans="47:48">
      <c r="AU2913" s="3">
        <v>2.0194444444444399</v>
      </c>
      <c r="AV2913" s="72"/>
    </row>
    <row r="2914" spans="47:48">
      <c r="AU2914" s="3">
        <v>2.0201388888888898</v>
      </c>
      <c r="AV2914" s="72"/>
    </row>
    <row r="2915" spans="47:48">
      <c r="AU2915" s="3">
        <v>2.0208333333333299</v>
      </c>
      <c r="AV2915" s="72"/>
    </row>
    <row r="2916" spans="47:48">
      <c r="AU2916" s="3">
        <v>2.0215277777777798</v>
      </c>
      <c r="AV2916" s="72"/>
    </row>
    <row r="2917" spans="47:48">
      <c r="AU2917" s="3">
        <v>2.0222222222222199</v>
      </c>
      <c r="AV2917" s="72"/>
    </row>
    <row r="2918" spans="47:48">
      <c r="AU2918" s="3">
        <v>2.0229166666666698</v>
      </c>
      <c r="AV2918" s="72"/>
    </row>
    <row r="2919" spans="47:48">
      <c r="AU2919" s="3">
        <v>2.0236111111111099</v>
      </c>
      <c r="AV2919" s="72"/>
    </row>
    <row r="2920" spans="47:48">
      <c r="AU2920" s="3">
        <v>2.0243055555555598</v>
      </c>
      <c r="AV2920" s="72"/>
    </row>
    <row r="2921" spans="47:48">
      <c r="AU2921" s="3">
        <v>2.0249999999999999</v>
      </c>
      <c r="AV2921" s="72"/>
    </row>
    <row r="2922" spans="47:48">
      <c r="AU2922" s="3">
        <v>2.02569444444444</v>
      </c>
      <c r="AV2922" s="72"/>
    </row>
    <row r="2923" spans="47:48">
      <c r="AU2923" s="3">
        <v>2.0263888888888899</v>
      </c>
      <c r="AV2923" s="72"/>
    </row>
    <row r="2924" spans="47:48">
      <c r="AU2924" s="3">
        <v>2.02708333333333</v>
      </c>
      <c r="AV2924" s="72"/>
    </row>
    <row r="2925" spans="47:48">
      <c r="AU2925" s="3">
        <v>2.0277777777777799</v>
      </c>
      <c r="AV2925" s="72"/>
    </row>
    <row r="2926" spans="47:48">
      <c r="AU2926" s="3">
        <v>2.02847222222222</v>
      </c>
      <c r="AV2926" s="72"/>
    </row>
    <row r="2927" spans="47:48">
      <c r="AU2927" s="3">
        <v>2.0291666666666699</v>
      </c>
      <c r="AV2927" s="72"/>
    </row>
    <row r="2928" spans="47:48">
      <c r="AU2928" s="3">
        <v>2.02986111111111</v>
      </c>
      <c r="AV2928" s="72"/>
    </row>
    <row r="2929" spans="47:48">
      <c r="AU2929" s="3">
        <v>2.0305555555555599</v>
      </c>
      <c r="AV2929" s="72"/>
    </row>
    <row r="2930" spans="47:48">
      <c r="AU2930" s="3">
        <v>2.03125</v>
      </c>
      <c r="AV2930" s="72"/>
    </row>
    <row r="2931" spans="47:48">
      <c r="AU2931" s="3">
        <v>2.0319444444444401</v>
      </c>
      <c r="AV2931" s="72"/>
    </row>
    <row r="2932" spans="47:48">
      <c r="AU2932" s="3">
        <v>2.03263888888889</v>
      </c>
      <c r="AV2932" s="72"/>
    </row>
    <row r="2933" spans="47:48">
      <c r="AU2933" s="3">
        <v>2.0333333333333301</v>
      </c>
      <c r="AV2933" s="72"/>
    </row>
    <row r="2934" spans="47:48">
      <c r="AU2934" s="3">
        <v>2.03402777777778</v>
      </c>
      <c r="AV2934" s="72"/>
    </row>
    <row r="2935" spans="47:48">
      <c r="AU2935" s="3">
        <v>2.0347222222222201</v>
      </c>
      <c r="AV2935" s="72"/>
    </row>
    <row r="2936" spans="47:48">
      <c r="AU2936" s="3">
        <v>2.03541666666667</v>
      </c>
      <c r="AV2936" s="72"/>
    </row>
    <row r="2937" spans="47:48">
      <c r="AU2937" s="3">
        <v>2.0361111111111101</v>
      </c>
      <c r="AV2937" s="72"/>
    </row>
    <row r="2938" spans="47:48">
      <c r="AU2938" s="3">
        <v>2.03680555555556</v>
      </c>
      <c r="AV2938" s="72"/>
    </row>
    <row r="2939" spans="47:48">
      <c r="AU2939" s="3">
        <v>2.0375000000000001</v>
      </c>
      <c r="AV2939" s="72"/>
    </row>
    <row r="2940" spans="47:48">
      <c r="AU2940" s="3">
        <v>2.0381944444444402</v>
      </c>
      <c r="AV2940" s="72"/>
    </row>
    <row r="2941" spans="47:48">
      <c r="AU2941" s="3">
        <v>2.0388888888888901</v>
      </c>
      <c r="AV2941" s="72"/>
    </row>
    <row r="2942" spans="47:48">
      <c r="AU2942" s="3">
        <v>2.0395833333333302</v>
      </c>
      <c r="AV2942" s="72"/>
    </row>
    <row r="2943" spans="47:48">
      <c r="AU2943" s="3">
        <v>2.0402777777777801</v>
      </c>
      <c r="AV2943" s="72"/>
    </row>
    <row r="2944" spans="47:48">
      <c r="AU2944" s="3">
        <v>2.0409722222222202</v>
      </c>
      <c r="AV2944" s="72"/>
    </row>
    <row r="2945" spans="47:48">
      <c r="AU2945" s="3">
        <v>2.0416666666666701</v>
      </c>
      <c r="AV2945" s="72"/>
    </row>
    <row r="2946" spans="47:48">
      <c r="AU2946" s="3">
        <v>2.0423611111111102</v>
      </c>
      <c r="AV2946" s="72"/>
    </row>
    <row r="2947" spans="47:48">
      <c r="AU2947" s="3">
        <v>2.0430555555555601</v>
      </c>
      <c r="AV2947" s="72"/>
    </row>
    <row r="2948" spans="47:48">
      <c r="AU2948" s="3">
        <v>2.0437500000000002</v>
      </c>
      <c r="AV2948" s="72"/>
    </row>
    <row r="2949" spans="47:48">
      <c r="AU2949" s="3">
        <v>2.0444444444444398</v>
      </c>
      <c r="AV2949" s="72"/>
    </row>
    <row r="2950" spans="47:48">
      <c r="AU2950" s="3">
        <v>2.0451388888888902</v>
      </c>
      <c r="AV2950" s="72"/>
    </row>
    <row r="2951" spans="47:48">
      <c r="AU2951" s="3">
        <v>2.0458333333333298</v>
      </c>
      <c r="AV2951" s="72"/>
    </row>
    <row r="2952" spans="47:48">
      <c r="AU2952" s="3">
        <v>2.0465277777777802</v>
      </c>
      <c r="AV2952" s="72"/>
    </row>
    <row r="2953" spans="47:48">
      <c r="AU2953" s="3">
        <v>2.0472222222222198</v>
      </c>
      <c r="AV2953" s="72"/>
    </row>
    <row r="2954" spans="47:48">
      <c r="AU2954" s="3">
        <v>2.0479166666666702</v>
      </c>
      <c r="AV2954" s="72"/>
    </row>
    <row r="2955" spans="47:48">
      <c r="AU2955" s="3">
        <v>2.0486111111111098</v>
      </c>
      <c r="AV2955" s="72"/>
    </row>
    <row r="2956" spans="47:48">
      <c r="AU2956" s="3">
        <v>2.0493055555555602</v>
      </c>
      <c r="AV2956" s="72"/>
    </row>
    <row r="2957" spans="47:48">
      <c r="AU2957" s="3">
        <v>2.0499999999999998</v>
      </c>
      <c r="AV2957" s="72"/>
    </row>
    <row r="2958" spans="47:48">
      <c r="AU2958" s="3">
        <v>2.0506944444444399</v>
      </c>
      <c r="AV2958" s="72"/>
    </row>
    <row r="2959" spans="47:48">
      <c r="AU2959" s="3">
        <v>2.0513888888888898</v>
      </c>
      <c r="AV2959" s="72"/>
    </row>
    <row r="2960" spans="47:48">
      <c r="AU2960" s="3">
        <v>2.0520833333333299</v>
      </c>
      <c r="AV2960" s="72"/>
    </row>
    <row r="2961" spans="47:48">
      <c r="AU2961" s="3">
        <v>2.0527777777777798</v>
      </c>
      <c r="AV2961" s="72"/>
    </row>
    <row r="2962" spans="47:48">
      <c r="AU2962" s="3">
        <v>2.0534722222222199</v>
      </c>
      <c r="AV2962" s="72"/>
    </row>
    <row r="2963" spans="47:48">
      <c r="AU2963" s="3">
        <v>2.0541666666666698</v>
      </c>
      <c r="AV2963" s="72"/>
    </row>
    <row r="2964" spans="47:48">
      <c r="AU2964" s="3">
        <v>2.0548611111111099</v>
      </c>
      <c r="AV2964" s="72"/>
    </row>
    <row r="2965" spans="47:48">
      <c r="AU2965" s="3">
        <v>2.0555555555555598</v>
      </c>
      <c r="AV2965" s="72"/>
    </row>
    <row r="2966" spans="47:48">
      <c r="AU2966" s="3">
        <v>2.0562499999999999</v>
      </c>
      <c r="AV2966" s="72"/>
    </row>
    <row r="2967" spans="47:48">
      <c r="AU2967" s="3">
        <v>2.05694444444444</v>
      </c>
      <c r="AV2967" s="72"/>
    </row>
    <row r="2968" spans="47:48">
      <c r="AU2968" s="3">
        <v>2.0576388888888899</v>
      </c>
      <c r="AV2968" s="72"/>
    </row>
    <row r="2969" spans="47:48">
      <c r="AU2969" s="3">
        <v>2.05833333333333</v>
      </c>
      <c r="AV2969" s="72"/>
    </row>
    <row r="2970" spans="47:48">
      <c r="AU2970" s="3">
        <v>2.0590277777777799</v>
      </c>
      <c r="AV2970" s="72"/>
    </row>
    <row r="2971" spans="47:48">
      <c r="AU2971" s="3">
        <v>2.05972222222222</v>
      </c>
      <c r="AV2971" s="72"/>
    </row>
    <row r="2972" spans="47:48">
      <c r="AU2972" s="3">
        <v>2.0604166666666699</v>
      </c>
      <c r="AV2972" s="72"/>
    </row>
    <row r="2973" spans="47:48">
      <c r="AU2973" s="3">
        <v>2.06111111111111</v>
      </c>
      <c r="AV2973" s="72"/>
    </row>
    <row r="2974" spans="47:48">
      <c r="AU2974" s="3">
        <v>2.0618055555555599</v>
      </c>
      <c r="AV2974" s="72"/>
    </row>
    <row r="2975" spans="47:48">
      <c r="AU2975" s="3">
        <v>2.0625</v>
      </c>
      <c r="AV2975" s="72"/>
    </row>
    <row r="2976" spans="47:48">
      <c r="AU2976" s="3">
        <v>2.0631944444444401</v>
      </c>
      <c r="AV2976" s="72"/>
    </row>
    <row r="2977" spans="47:48">
      <c r="AU2977" s="3">
        <v>2.06388888888889</v>
      </c>
      <c r="AV2977" s="72"/>
    </row>
    <row r="2978" spans="47:48">
      <c r="AU2978" s="3">
        <v>2.0645833333333301</v>
      </c>
      <c r="AV2978" s="72"/>
    </row>
    <row r="2979" spans="47:48">
      <c r="AU2979" s="3">
        <v>2.06527777777778</v>
      </c>
      <c r="AV2979" s="72"/>
    </row>
    <row r="2980" spans="47:48">
      <c r="AU2980" s="3">
        <v>2.0659722222222201</v>
      </c>
      <c r="AV2980" s="72"/>
    </row>
    <row r="2981" spans="47:48">
      <c r="AU2981" s="3">
        <v>2.06666666666667</v>
      </c>
      <c r="AV2981" s="72"/>
    </row>
    <row r="2982" spans="47:48">
      <c r="AU2982" s="3">
        <v>2.0673611111111101</v>
      </c>
      <c r="AV2982" s="72"/>
    </row>
    <row r="2983" spans="47:48">
      <c r="AU2983" s="3">
        <v>2.06805555555556</v>
      </c>
      <c r="AV2983" s="72"/>
    </row>
    <row r="2984" spans="47:48">
      <c r="AU2984" s="3">
        <v>2.0687500000000001</v>
      </c>
      <c r="AV2984" s="72"/>
    </row>
    <row r="2985" spans="47:48">
      <c r="AU2985" s="3">
        <v>2.0694444444444402</v>
      </c>
      <c r="AV2985" s="72"/>
    </row>
    <row r="2986" spans="47:48">
      <c r="AU2986" s="3">
        <v>2.0701388888888901</v>
      </c>
      <c r="AV2986" s="72"/>
    </row>
    <row r="2987" spans="47:48">
      <c r="AU2987" s="3">
        <v>2.0708333333333302</v>
      </c>
      <c r="AV2987" s="72"/>
    </row>
    <row r="2988" spans="47:48">
      <c r="AU2988" s="3">
        <v>2.0715277777777801</v>
      </c>
      <c r="AV2988" s="72"/>
    </row>
    <row r="2989" spans="47:48">
      <c r="AU2989" s="3">
        <v>2.0722222222222202</v>
      </c>
      <c r="AV2989" s="72"/>
    </row>
    <row r="2990" spans="47:48">
      <c r="AU2990" s="3">
        <v>2.0729166666666701</v>
      </c>
      <c r="AV2990" s="72"/>
    </row>
    <row r="2991" spans="47:48">
      <c r="AU2991" s="3">
        <v>2.0736111111111102</v>
      </c>
      <c r="AV2991" s="72"/>
    </row>
    <row r="2992" spans="47:48">
      <c r="AU2992" s="3">
        <v>2.0743055555555601</v>
      </c>
      <c r="AV2992" s="72"/>
    </row>
    <row r="2993" spans="47:48">
      <c r="AU2993" s="3">
        <v>2.0750000000000002</v>
      </c>
      <c r="AV2993" s="72"/>
    </row>
    <row r="2994" spans="47:48">
      <c r="AU2994" s="3">
        <v>2.0756944444444398</v>
      </c>
      <c r="AV2994" s="72"/>
    </row>
    <row r="2995" spans="47:48">
      <c r="AU2995" s="3">
        <v>2.0763888888888902</v>
      </c>
      <c r="AV2995" s="72"/>
    </row>
    <row r="2996" spans="47:48">
      <c r="AU2996" s="3">
        <v>2.0770833333333298</v>
      </c>
      <c r="AV2996" s="72"/>
    </row>
    <row r="2997" spans="47:48">
      <c r="AU2997" s="3">
        <v>2.0777777777777802</v>
      </c>
      <c r="AV2997" s="72"/>
    </row>
    <row r="2998" spans="47:48">
      <c r="AU2998" s="3">
        <v>2.0784722222222198</v>
      </c>
      <c r="AV2998" s="72"/>
    </row>
    <row r="2999" spans="47:48">
      <c r="AU2999" s="3">
        <v>2.0791666666666702</v>
      </c>
      <c r="AV2999" s="72"/>
    </row>
    <row r="3000" spans="47:48">
      <c r="AU3000" s="3">
        <v>2.0798611111111098</v>
      </c>
      <c r="AV3000" s="72"/>
    </row>
    <row r="3001" spans="47:48">
      <c r="AU3001" s="3">
        <v>2.0805555555555602</v>
      </c>
      <c r="AV3001" s="72"/>
    </row>
    <row r="3002" spans="47:48">
      <c r="AU3002" s="3">
        <v>2.0812499999999998</v>
      </c>
      <c r="AV3002" s="72"/>
    </row>
    <row r="3003" spans="47:48">
      <c r="AU3003" s="3">
        <v>2.0819444444444399</v>
      </c>
      <c r="AV3003" s="72"/>
    </row>
    <row r="3004" spans="47:48">
      <c r="AU3004" s="3">
        <v>2.0826388888888898</v>
      </c>
      <c r="AV3004" s="72"/>
    </row>
    <row r="3005" spans="47:48">
      <c r="AU3005" s="3">
        <v>2.0833333333333299</v>
      </c>
      <c r="AV3005" s="72"/>
    </row>
    <row r="3006" spans="47:48">
      <c r="AU3006" s="3">
        <v>2.0840277777777798</v>
      </c>
      <c r="AV3006" s="72"/>
    </row>
    <row r="3007" spans="47:48">
      <c r="AU3007" s="3">
        <v>2.0847222222222199</v>
      </c>
      <c r="AV3007" s="72"/>
    </row>
    <row r="3008" spans="47:48">
      <c r="AU3008" s="3">
        <v>2.0854166666666698</v>
      </c>
      <c r="AV3008" s="72"/>
    </row>
    <row r="3009" spans="47:48">
      <c r="AU3009" s="3">
        <v>2.0861111111111099</v>
      </c>
      <c r="AV3009" s="72"/>
    </row>
    <row r="3010" spans="47:48">
      <c r="AU3010" s="3">
        <v>2.0868055555555598</v>
      </c>
      <c r="AV3010" s="72"/>
    </row>
    <row r="3011" spans="47:48">
      <c r="AU3011" s="3">
        <v>2.0874999999999999</v>
      </c>
      <c r="AV3011" s="72"/>
    </row>
    <row r="3012" spans="47:48">
      <c r="AU3012" s="3">
        <v>2.08819444444444</v>
      </c>
      <c r="AV3012" s="72"/>
    </row>
    <row r="3013" spans="47:48">
      <c r="AU3013" s="3">
        <v>2.0888888888888899</v>
      </c>
      <c r="AV3013" s="72"/>
    </row>
    <row r="3014" spans="47:48">
      <c r="AU3014" s="3">
        <v>2.08958333333333</v>
      </c>
      <c r="AV3014" s="72"/>
    </row>
    <row r="3015" spans="47:48">
      <c r="AU3015" s="3">
        <v>2.0902777777777799</v>
      </c>
      <c r="AV3015" s="72"/>
    </row>
    <row r="3016" spans="47:48">
      <c r="AU3016" s="3">
        <v>2.09097222222222</v>
      </c>
      <c r="AV3016" s="72"/>
    </row>
    <row r="3017" spans="47:48">
      <c r="AU3017" s="3">
        <v>2.0916666666666699</v>
      </c>
      <c r="AV3017" s="72"/>
    </row>
    <row r="3018" spans="47:48">
      <c r="AU3018" s="3">
        <v>2.09236111111111</v>
      </c>
      <c r="AV3018" s="72"/>
    </row>
    <row r="3019" spans="47:48">
      <c r="AU3019" s="3">
        <v>2.0930555555555599</v>
      </c>
      <c r="AV3019" s="72"/>
    </row>
    <row r="3020" spans="47:48">
      <c r="AU3020" s="3">
        <v>2.09375</v>
      </c>
      <c r="AV3020" s="72"/>
    </row>
    <row r="3021" spans="47:48">
      <c r="AU3021" s="3">
        <v>2.0944444444444401</v>
      </c>
      <c r="AV3021" s="72"/>
    </row>
    <row r="3022" spans="47:48">
      <c r="AU3022" s="3">
        <v>2.09513888888889</v>
      </c>
      <c r="AV3022" s="72"/>
    </row>
    <row r="3023" spans="47:48">
      <c r="AU3023" s="3">
        <v>2.0958333333333301</v>
      </c>
      <c r="AV3023" s="72"/>
    </row>
    <row r="3024" spans="47:48">
      <c r="AU3024" s="3">
        <v>2.09652777777778</v>
      </c>
      <c r="AV3024" s="72"/>
    </row>
    <row r="3025" spans="47:48">
      <c r="AU3025" s="3">
        <v>2.0972222222222201</v>
      </c>
      <c r="AV3025" s="72"/>
    </row>
    <row r="3026" spans="47:48">
      <c r="AU3026" s="3">
        <v>2.09791666666667</v>
      </c>
      <c r="AV3026" s="72"/>
    </row>
    <row r="3027" spans="47:48">
      <c r="AU3027" s="3">
        <v>2.0986111111111101</v>
      </c>
      <c r="AV3027" s="72"/>
    </row>
    <row r="3028" spans="47:48">
      <c r="AU3028" s="3">
        <v>2.09930555555556</v>
      </c>
      <c r="AV3028" s="72"/>
    </row>
    <row r="3029" spans="47:48">
      <c r="AU3029" s="3">
        <v>2.1</v>
      </c>
      <c r="AV3029" s="72"/>
    </row>
    <row r="3030" spans="47:48">
      <c r="AU3030" s="3">
        <v>2.1006944444444402</v>
      </c>
      <c r="AV3030" s="72"/>
    </row>
    <row r="3031" spans="47:48">
      <c r="AU3031" s="3">
        <v>2.1013888888888901</v>
      </c>
      <c r="AV3031" s="72"/>
    </row>
    <row r="3032" spans="47:48">
      <c r="AU3032" s="3">
        <v>2.1020833333333302</v>
      </c>
      <c r="AV3032" s="72"/>
    </row>
    <row r="3033" spans="47:48">
      <c r="AU3033" s="3">
        <v>2.1027777777777801</v>
      </c>
      <c r="AV3033" s="72"/>
    </row>
    <row r="3034" spans="47:48">
      <c r="AU3034" s="3">
        <v>2.1034722222222202</v>
      </c>
      <c r="AV3034" s="72"/>
    </row>
    <row r="3035" spans="47:48">
      <c r="AU3035" s="3">
        <v>2.1041666666666701</v>
      </c>
      <c r="AV3035" s="72"/>
    </row>
    <row r="3036" spans="47:48">
      <c r="AU3036" s="3">
        <v>2.1048611111111102</v>
      </c>
      <c r="AV3036" s="72"/>
    </row>
    <row r="3037" spans="47:48">
      <c r="AU3037" s="3">
        <v>2.1055555555555601</v>
      </c>
      <c r="AV3037" s="72"/>
    </row>
    <row r="3038" spans="47:48">
      <c r="AU3038" s="3">
        <v>2.1062500000000002</v>
      </c>
      <c r="AV3038" s="72"/>
    </row>
    <row r="3039" spans="47:48">
      <c r="AU3039" s="3">
        <v>2.1069444444444398</v>
      </c>
      <c r="AV3039" s="72"/>
    </row>
    <row r="3040" spans="47:48">
      <c r="AU3040" s="3">
        <v>2.1076388888888902</v>
      </c>
      <c r="AV3040" s="72"/>
    </row>
    <row r="3041" spans="47:48">
      <c r="AU3041" s="3">
        <v>2.1083333333333298</v>
      </c>
      <c r="AV3041" s="72"/>
    </row>
    <row r="3042" spans="47:48">
      <c r="AU3042" s="3">
        <v>2.1090277777777802</v>
      </c>
      <c r="AV3042" s="72"/>
    </row>
    <row r="3043" spans="47:48">
      <c r="AU3043" s="3">
        <v>2.1097222222222198</v>
      </c>
      <c r="AV3043" s="72"/>
    </row>
    <row r="3044" spans="47:48">
      <c r="AU3044" s="3">
        <v>2.1104166666666702</v>
      </c>
      <c r="AV3044" s="72"/>
    </row>
    <row r="3045" spans="47:48">
      <c r="AU3045" s="3">
        <v>2.1111111111111098</v>
      </c>
      <c r="AV3045" s="72"/>
    </row>
    <row r="3046" spans="47:48">
      <c r="AU3046" s="3">
        <v>2.1118055555555602</v>
      </c>
      <c r="AV3046" s="72"/>
    </row>
    <row r="3047" spans="47:48">
      <c r="AU3047" s="3">
        <v>2.1124999999999998</v>
      </c>
      <c r="AV3047" s="72"/>
    </row>
    <row r="3048" spans="47:48">
      <c r="AU3048" s="3">
        <v>2.1131944444444399</v>
      </c>
      <c r="AV3048" s="72"/>
    </row>
    <row r="3049" spans="47:48">
      <c r="AU3049" s="3">
        <v>2.1138888888888898</v>
      </c>
      <c r="AV3049" s="72"/>
    </row>
    <row r="3050" spans="47:48">
      <c r="AU3050" s="3">
        <v>2.1145833333333299</v>
      </c>
      <c r="AV3050" s="72"/>
    </row>
    <row r="3051" spans="47:48">
      <c r="AU3051" s="3">
        <v>2.1152777777777798</v>
      </c>
      <c r="AV3051" s="72"/>
    </row>
    <row r="3052" spans="47:48">
      <c r="AU3052" s="3">
        <v>2.1159722222222199</v>
      </c>
      <c r="AV3052" s="72"/>
    </row>
    <row r="3053" spans="47:48">
      <c r="AU3053" s="3">
        <v>2.1166666666666698</v>
      </c>
      <c r="AV3053" s="72"/>
    </row>
    <row r="3054" spans="47:48">
      <c r="AU3054" s="3">
        <v>2.1173611111111099</v>
      </c>
      <c r="AV3054" s="72"/>
    </row>
    <row r="3055" spans="47:48">
      <c r="AU3055" s="3">
        <v>2.1180555555555598</v>
      </c>
      <c r="AV3055" s="72"/>
    </row>
    <row r="3056" spans="47:48">
      <c r="AU3056" s="3">
        <v>2.1187499999999999</v>
      </c>
      <c r="AV3056" s="72"/>
    </row>
    <row r="3057" spans="47:48">
      <c r="AU3057" s="3">
        <v>2.11944444444444</v>
      </c>
      <c r="AV3057" s="72"/>
    </row>
    <row r="3058" spans="47:48">
      <c r="AU3058" s="3">
        <v>2.1201388888888899</v>
      </c>
      <c r="AV3058" s="72"/>
    </row>
    <row r="3059" spans="47:48">
      <c r="AU3059" s="3">
        <v>2.12083333333333</v>
      </c>
      <c r="AV3059" s="72"/>
    </row>
    <row r="3060" spans="47:48">
      <c r="AU3060" s="3">
        <v>2.1215277777777799</v>
      </c>
      <c r="AV3060" s="72"/>
    </row>
    <row r="3061" spans="47:48">
      <c r="AU3061" s="3">
        <v>2.12222222222222</v>
      </c>
      <c r="AV3061" s="72"/>
    </row>
    <row r="3062" spans="47:48">
      <c r="AU3062" s="3">
        <v>2.1229166666666699</v>
      </c>
      <c r="AV3062" s="72"/>
    </row>
    <row r="3063" spans="47:48">
      <c r="AU3063" s="3">
        <v>2.12361111111111</v>
      </c>
      <c r="AV3063" s="72"/>
    </row>
    <row r="3064" spans="47:48">
      <c r="AU3064" s="3">
        <v>2.1243055555555599</v>
      </c>
      <c r="AV3064" s="72"/>
    </row>
    <row r="3065" spans="47:48">
      <c r="AU3065" s="3">
        <v>2.125</v>
      </c>
      <c r="AV3065" s="72"/>
    </row>
    <row r="3066" spans="47:48">
      <c r="AU3066" s="3">
        <v>2.1256944444444401</v>
      </c>
      <c r="AV3066" s="72"/>
    </row>
    <row r="3067" spans="47:48">
      <c r="AU3067" s="3">
        <v>2.12638888888889</v>
      </c>
      <c r="AV3067" s="72"/>
    </row>
    <row r="3068" spans="47:48">
      <c r="AU3068" s="3">
        <v>2.1270833333333301</v>
      </c>
      <c r="AV3068" s="72"/>
    </row>
    <row r="3069" spans="47:48">
      <c r="AU3069" s="3">
        <v>2.12777777777778</v>
      </c>
      <c r="AV3069" s="72"/>
    </row>
    <row r="3070" spans="47:48">
      <c r="AU3070" s="3">
        <v>2.1284722222222201</v>
      </c>
      <c r="AV3070" s="72"/>
    </row>
    <row r="3071" spans="47:48">
      <c r="AU3071" s="3">
        <v>2.12916666666667</v>
      </c>
      <c r="AV3071" s="72"/>
    </row>
    <row r="3072" spans="47:48">
      <c r="AU3072" s="3">
        <v>2.1298611111111101</v>
      </c>
      <c r="AV3072" s="72"/>
    </row>
    <row r="3073" spans="47:48">
      <c r="AU3073" s="3">
        <v>2.13055555555556</v>
      </c>
      <c r="AV3073" s="72"/>
    </row>
    <row r="3074" spans="47:48">
      <c r="AU3074" s="3">
        <v>2.1312500000000001</v>
      </c>
      <c r="AV3074" s="72"/>
    </row>
    <row r="3075" spans="47:48">
      <c r="AU3075" s="3">
        <v>2.1319444444444402</v>
      </c>
      <c r="AV3075" s="72"/>
    </row>
    <row r="3076" spans="47:48">
      <c r="AU3076" s="3">
        <v>2.1326388888888901</v>
      </c>
      <c r="AV3076" s="72"/>
    </row>
    <row r="3077" spans="47:48">
      <c r="AU3077" s="3">
        <v>2.1333333333333302</v>
      </c>
      <c r="AV3077" s="72"/>
    </row>
    <row r="3078" spans="47:48">
      <c r="AU3078" s="3">
        <v>2.1340277777777801</v>
      </c>
      <c r="AV3078" s="72"/>
    </row>
    <row r="3079" spans="47:48">
      <c r="AU3079" s="3">
        <v>2.1347222222222202</v>
      </c>
      <c r="AV3079" s="72"/>
    </row>
    <row r="3080" spans="47:48">
      <c r="AU3080" s="3">
        <v>2.1354166666666701</v>
      </c>
      <c r="AV3080" s="72"/>
    </row>
    <row r="3081" spans="47:48">
      <c r="AU3081" s="3">
        <v>2.1361111111111102</v>
      </c>
      <c r="AV3081" s="72"/>
    </row>
    <row r="3082" spans="47:48">
      <c r="AU3082" s="3">
        <v>2.1368055555555601</v>
      </c>
      <c r="AV3082" s="72"/>
    </row>
    <row r="3083" spans="47:48">
      <c r="AU3083" s="3">
        <v>2.1375000000000002</v>
      </c>
      <c r="AV3083" s="72"/>
    </row>
    <row r="3084" spans="47:48">
      <c r="AU3084" s="3">
        <v>2.1381944444444398</v>
      </c>
      <c r="AV3084" s="72"/>
    </row>
    <row r="3085" spans="47:48">
      <c r="AU3085" s="3">
        <v>2.1388888888888902</v>
      </c>
      <c r="AV3085" s="72"/>
    </row>
    <row r="3086" spans="47:48">
      <c r="AU3086" s="3">
        <v>2.1395833333333298</v>
      </c>
      <c r="AV3086" s="72"/>
    </row>
    <row r="3087" spans="47:48">
      <c r="AU3087" s="3">
        <v>2.1402777777777802</v>
      </c>
      <c r="AV3087" s="72"/>
    </row>
    <row r="3088" spans="47:48">
      <c r="AU3088" s="3">
        <v>2.1409722222222198</v>
      </c>
      <c r="AV3088" s="72"/>
    </row>
    <row r="3089" spans="47:48">
      <c r="AU3089" s="3">
        <v>2.1416666666666702</v>
      </c>
      <c r="AV3089" s="72"/>
    </row>
    <row r="3090" spans="47:48">
      <c r="AU3090" s="3">
        <v>2.1423611111111098</v>
      </c>
      <c r="AV3090" s="72"/>
    </row>
    <row r="3091" spans="47:48">
      <c r="AU3091" s="3">
        <v>2.1430555555555602</v>
      </c>
      <c r="AV3091" s="72"/>
    </row>
    <row r="3092" spans="47:48">
      <c r="AU3092" s="3">
        <v>2.1437499999999998</v>
      </c>
      <c r="AV3092" s="72"/>
    </row>
    <row r="3093" spans="47:48">
      <c r="AU3093" s="3">
        <v>2.1444444444444399</v>
      </c>
      <c r="AV3093" s="72"/>
    </row>
    <row r="3094" spans="47:48">
      <c r="AU3094" s="3">
        <v>2.1451388888888898</v>
      </c>
      <c r="AV3094" s="72"/>
    </row>
    <row r="3095" spans="47:48">
      <c r="AU3095" s="3">
        <v>2.1458333333333299</v>
      </c>
      <c r="AV3095" s="72"/>
    </row>
    <row r="3096" spans="47:48">
      <c r="AU3096" s="3">
        <v>2.1465277777777798</v>
      </c>
      <c r="AV3096" s="72"/>
    </row>
    <row r="3097" spans="47:48">
      <c r="AU3097" s="3">
        <v>2.1472222222222199</v>
      </c>
      <c r="AV3097" s="72"/>
    </row>
    <row r="3098" spans="47:48">
      <c r="AU3098" s="3">
        <v>2.1479166666666698</v>
      </c>
      <c r="AV3098" s="72"/>
    </row>
    <row r="3099" spans="47:48">
      <c r="AU3099" s="3">
        <v>2.1486111111111099</v>
      </c>
      <c r="AV3099" s="72"/>
    </row>
    <row r="3100" spans="47:48">
      <c r="AU3100" s="3">
        <v>2.1493055555555598</v>
      </c>
      <c r="AV3100" s="72"/>
    </row>
    <row r="3101" spans="47:48">
      <c r="AU3101" s="3">
        <v>2.15</v>
      </c>
      <c r="AV3101" s="72"/>
    </row>
    <row r="3102" spans="47:48">
      <c r="AU3102" s="3">
        <v>2.15069444444444</v>
      </c>
      <c r="AV3102" s="72"/>
    </row>
    <row r="3103" spans="47:48">
      <c r="AU3103" s="3">
        <v>2.1513888888888899</v>
      </c>
      <c r="AV3103" s="72"/>
    </row>
    <row r="3104" spans="47:48">
      <c r="AU3104" s="3">
        <v>2.15208333333333</v>
      </c>
      <c r="AV3104" s="72"/>
    </row>
    <row r="3105" spans="47:48">
      <c r="AU3105" s="3">
        <v>2.1527777777777799</v>
      </c>
      <c r="AV3105" s="72"/>
    </row>
    <row r="3106" spans="47:48">
      <c r="AU3106" s="3">
        <v>2.15347222222222</v>
      </c>
      <c r="AV3106" s="72"/>
    </row>
    <row r="3107" spans="47:48">
      <c r="AU3107" s="3">
        <v>2.1541666666666699</v>
      </c>
      <c r="AV3107" s="72"/>
    </row>
    <row r="3108" spans="47:48">
      <c r="AU3108" s="3">
        <v>2.15486111111111</v>
      </c>
      <c r="AV3108" s="72"/>
    </row>
    <row r="3109" spans="47:48">
      <c r="AU3109" s="3">
        <v>2.1555555555555599</v>
      </c>
      <c r="AV3109" s="72"/>
    </row>
    <row r="3110" spans="47:48">
      <c r="AU3110" s="3">
        <v>2.15625</v>
      </c>
      <c r="AV3110" s="72"/>
    </row>
    <row r="3111" spans="47:48">
      <c r="AU3111" s="3">
        <v>2.1569444444444401</v>
      </c>
      <c r="AV3111" s="72"/>
    </row>
    <row r="3112" spans="47:48">
      <c r="AU3112" s="3">
        <v>2.15763888888889</v>
      </c>
      <c r="AV3112" s="72"/>
    </row>
    <row r="3113" spans="47:48">
      <c r="AU3113" s="3">
        <v>2.1583333333333301</v>
      </c>
      <c r="AV3113" s="72"/>
    </row>
    <row r="3114" spans="47:48">
      <c r="AU3114" s="3">
        <v>2.15902777777778</v>
      </c>
      <c r="AV3114" s="72"/>
    </row>
    <row r="3115" spans="47:48">
      <c r="AU3115" s="3">
        <v>2.1597222222222201</v>
      </c>
      <c r="AV3115" s="72"/>
    </row>
    <row r="3116" spans="47:48">
      <c r="AU3116" s="3">
        <v>2.16041666666667</v>
      </c>
      <c r="AV3116" s="72"/>
    </row>
    <row r="3117" spans="47:48">
      <c r="AU3117" s="3">
        <v>2.1611111111111101</v>
      </c>
      <c r="AV3117" s="72"/>
    </row>
    <row r="3118" spans="47:48">
      <c r="AU3118" s="3">
        <v>2.16180555555556</v>
      </c>
      <c r="AV3118" s="72"/>
    </row>
    <row r="3119" spans="47:48">
      <c r="AU3119" s="3">
        <v>2.1625000000000001</v>
      </c>
      <c r="AV3119" s="72"/>
    </row>
    <row r="3120" spans="47:48">
      <c r="AU3120" s="3">
        <v>2.1631944444444402</v>
      </c>
      <c r="AV3120" s="72"/>
    </row>
    <row r="3121" spans="47:48">
      <c r="AU3121" s="3">
        <v>2.1638888888888901</v>
      </c>
      <c r="AV3121" s="72"/>
    </row>
    <row r="3122" spans="47:48">
      <c r="AU3122" s="3">
        <v>2.1645833333333302</v>
      </c>
      <c r="AV3122" s="72"/>
    </row>
    <row r="3123" spans="47:48">
      <c r="AU3123" s="3">
        <v>2.1652777777777801</v>
      </c>
      <c r="AV3123" s="72"/>
    </row>
    <row r="3124" spans="47:48">
      <c r="AU3124" s="3">
        <v>2.1659722222222202</v>
      </c>
      <c r="AV3124" s="72"/>
    </row>
    <row r="3125" spans="47:48">
      <c r="AU3125" s="3">
        <v>2.1666666666666701</v>
      </c>
      <c r="AV3125" s="72"/>
    </row>
    <row r="3126" spans="47:48">
      <c r="AU3126" s="3">
        <v>2.1673611111111102</v>
      </c>
      <c r="AV3126" s="72"/>
    </row>
    <row r="3127" spans="47:48">
      <c r="AU3127" s="3">
        <v>2.1680555555555601</v>
      </c>
      <c r="AV3127" s="72"/>
    </row>
    <row r="3128" spans="47:48">
      <c r="AU3128" s="3">
        <v>2.1687500000000002</v>
      </c>
      <c r="AV3128" s="72"/>
    </row>
    <row r="3129" spans="47:48">
      <c r="AU3129" s="3">
        <v>2.1694444444444398</v>
      </c>
      <c r="AV3129" s="72"/>
    </row>
    <row r="3130" spans="47:48">
      <c r="AU3130" s="3">
        <v>2.1701388888888902</v>
      </c>
      <c r="AV3130" s="72"/>
    </row>
    <row r="3131" spans="47:48">
      <c r="AU3131" s="3">
        <v>2.1708333333333298</v>
      </c>
      <c r="AV3131" s="72"/>
    </row>
    <row r="3132" spans="47:48">
      <c r="AU3132" s="3">
        <v>2.1715277777777802</v>
      </c>
      <c r="AV3132" s="72"/>
    </row>
    <row r="3133" spans="47:48">
      <c r="AU3133" s="3">
        <v>2.1722222222222198</v>
      </c>
      <c r="AV3133" s="72"/>
    </row>
    <row r="3134" spans="47:48">
      <c r="AU3134" s="3">
        <v>2.1729166666666702</v>
      </c>
      <c r="AV3134" s="72"/>
    </row>
    <row r="3135" spans="47:48">
      <c r="AU3135" s="3">
        <v>2.1736111111111098</v>
      </c>
      <c r="AV3135" s="72"/>
    </row>
    <row r="3136" spans="47:48">
      <c r="AU3136" s="3">
        <v>2.1743055555555602</v>
      </c>
      <c r="AV3136" s="72"/>
    </row>
    <row r="3137" spans="47:48">
      <c r="AU3137" s="3">
        <v>2.1749999999999998</v>
      </c>
      <c r="AV3137" s="72"/>
    </row>
    <row r="3138" spans="47:48">
      <c r="AU3138" s="3">
        <v>2.1756944444444399</v>
      </c>
      <c r="AV3138" s="72"/>
    </row>
    <row r="3139" spans="47:48">
      <c r="AU3139" s="3">
        <v>2.1763888888888898</v>
      </c>
      <c r="AV3139" s="72"/>
    </row>
    <row r="3140" spans="47:48">
      <c r="AU3140" s="3">
        <v>2.1770833333333299</v>
      </c>
      <c r="AV3140" s="72"/>
    </row>
    <row r="3141" spans="47:48">
      <c r="AU3141" s="3">
        <v>2.1777777777777798</v>
      </c>
      <c r="AV3141" s="72"/>
    </row>
    <row r="3142" spans="47:48">
      <c r="AU3142" s="3">
        <v>2.1784722222222199</v>
      </c>
      <c r="AV3142" s="72"/>
    </row>
    <row r="3143" spans="47:48">
      <c r="AU3143" s="3">
        <v>2.1791666666666698</v>
      </c>
      <c r="AV3143" s="72"/>
    </row>
    <row r="3144" spans="47:48">
      <c r="AU3144" s="3">
        <v>2.1798611111111099</v>
      </c>
      <c r="AV3144" s="72"/>
    </row>
    <row r="3145" spans="47:48">
      <c r="AU3145" s="3">
        <v>2.1805555555555598</v>
      </c>
      <c r="AV3145" s="72"/>
    </row>
    <row r="3146" spans="47:48">
      <c r="AU3146" s="3">
        <v>2.1812499999999999</v>
      </c>
      <c r="AV3146" s="72"/>
    </row>
    <row r="3147" spans="47:48">
      <c r="AU3147" s="3">
        <v>2.18194444444444</v>
      </c>
      <c r="AV3147" s="72"/>
    </row>
    <row r="3148" spans="47:48">
      <c r="AU3148" s="3">
        <v>2.1826388888888899</v>
      </c>
      <c r="AV3148" s="72"/>
    </row>
    <row r="3149" spans="47:48">
      <c r="AU3149" s="3">
        <v>2.18333333333333</v>
      </c>
      <c r="AV3149" s="72"/>
    </row>
    <row r="3150" spans="47:48">
      <c r="AU3150" s="3">
        <v>2.1840277777777799</v>
      </c>
      <c r="AV3150" s="72"/>
    </row>
    <row r="3151" spans="47:48">
      <c r="AU3151" s="3">
        <v>2.18472222222222</v>
      </c>
      <c r="AV3151" s="72"/>
    </row>
    <row r="3152" spans="47:48">
      <c r="AU3152" s="3">
        <v>2.1854166666666699</v>
      </c>
      <c r="AV3152" s="72"/>
    </row>
    <row r="3153" spans="47:48">
      <c r="AU3153" s="3">
        <v>2.18611111111111</v>
      </c>
      <c r="AV3153" s="72"/>
    </row>
    <row r="3154" spans="47:48">
      <c r="AU3154" s="3">
        <v>2.1868055555555599</v>
      </c>
      <c r="AV3154" s="72"/>
    </row>
    <row r="3155" spans="47:48">
      <c r="AU3155" s="3">
        <v>2.1875</v>
      </c>
      <c r="AV3155" s="72"/>
    </row>
    <row r="3156" spans="47:48">
      <c r="AU3156" s="3">
        <v>2.1881944444444401</v>
      </c>
      <c r="AV3156" s="72"/>
    </row>
    <row r="3157" spans="47:48">
      <c r="AU3157" s="3">
        <v>2.18888888888889</v>
      </c>
      <c r="AV3157" s="72"/>
    </row>
    <row r="3158" spans="47:48">
      <c r="AU3158" s="3">
        <v>2.1895833333333301</v>
      </c>
      <c r="AV3158" s="72"/>
    </row>
    <row r="3159" spans="47:48">
      <c r="AU3159" s="3">
        <v>2.19027777777778</v>
      </c>
      <c r="AV3159" s="72"/>
    </row>
    <row r="3160" spans="47:48">
      <c r="AU3160" s="3">
        <v>2.1909722222222201</v>
      </c>
      <c r="AV3160" s="72"/>
    </row>
    <row r="3161" spans="47:48">
      <c r="AU3161" s="3">
        <v>2.19166666666667</v>
      </c>
      <c r="AV3161" s="72"/>
    </row>
    <row r="3162" spans="47:48">
      <c r="AU3162" s="3">
        <v>2.1923611111111101</v>
      </c>
      <c r="AV3162" s="72"/>
    </row>
    <row r="3163" spans="47:48">
      <c r="AU3163" s="3">
        <v>2.19305555555556</v>
      </c>
      <c r="AV3163" s="72"/>
    </row>
    <row r="3164" spans="47:48">
      <c r="AU3164" s="3">
        <v>2.1937500000000001</v>
      </c>
      <c r="AV3164" s="72"/>
    </row>
    <row r="3165" spans="47:48">
      <c r="AU3165" s="3">
        <v>2.1944444444444402</v>
      </c>
      <c r="AV3165" s="72"/>
    </row>
    <row r="3166" spans="47:48">
      <c r="AU3166" s="3">
        <v>2.1951388888888901</v>
      </c>
      <c r="AV3166" s="72"/>
    </row>
    <row r="3167" spans="47:48">
      <c r="AU3167" s="3">
        <v>2.1958333333333302</v>
      </c>
      <c r="AV3167" s="72"/>
    </row>
    <row r="3168" spans="47:48">
      <c r="AU3168" s="3">
        <v>2.1965277777777801</v>
      </c>
      <c r="AV3168" s="72"/>
    </row>
    <row r="3169" spans="47:48">
      <c r="AU3169" s="3">
        <v>2.1972222222222202</v>
      </c>
      <c r="AV3169" s="72"/>
    </row>
    <row r="3170" spans="47:48">
      <c r="AU3170" s="3">
        <v>2.1979166666666701</v>
      </c>
      <c r="AV3170" s="72"/>
    </row>
    <row r="3171" spans="47:48">
      <c r="AU3171" s="3">
        <v>2.1986111111111102</v>
      </c>
      <c r="AV3171" s="72"/>
    </row>
    <row r="3172" spans="47:48">
      <c r="AU3172" s="3">
        <v>2.1993055555555601</v>
      </c>
      <c r="AV3172" s="72"/>
    </row>
    <row r="3173" spans="47:48">
      <c r="AU3173" s="3">
        <v>2.2000000000000002</v>
      </c>
      <c r="AV3173" s="72"/>
    </row>
    <row r="3174" spans="47:48">
      <c r="AU3174" s="3">
        <v>2.2006944444444398</v>
      </c>
      <c r="AV3174" s="72"/>
    </row>
    <row r="3175" spans="47:48">
      <c r="AU3175" s="3">
        <v>2.2013888888888902</v>
      </c>
      <c r="AV3175" s="72"/>
    </row>
    <row r="3176" spans="47:48">
      <c r="AU3176" s="3">
        <v>2.2020833333333298</v>
      </c>
      <c r="AV3176" s="72"/>
    </row>
    <row r="3177" spans="47:48">
      <c r="AU3177" s="3">
        <v>2.2027777777777802</v>
      </c>
      <c r="AV3177" s="72"/>
    </row>
    <row r="3178" spans="47:48">
      <c r="AU3178" s="3">
        <v>2.2034722222222198</v>
      </c>
      <c r="AV3178" s="72"/>
    </row>
    <row r="3179" spans="47:48">
      <c r="AU3179" s="3">
        <v>2.2041666666666702</v>
      </c>
      <c r="AV3179" s="72"/>
    </row>
    <row r="3180" spans="47:48">
      <c r="AU3180" s="3">
        <v>2.2048611111111098</v>
      </c>
      <c r="AV3180" s="72"/>
    </row>
    <row r="3181" spans="47:48">
      <c r="AU3181" s="3">
        <v>2.2055555555555602</v>
      </c>
      <c r="AV3181" s="72"/>
    </row>
    <row r="3182" spans="47:48">
      <c r="AU3182" s="3">
        <v>2.2062499999999998</v>
      </c>
      <c r="AV3182" s="72"/>
    </row>
    <row r="3183" spans="47:48">
      <c r="AU3183" s="3">
        <v>2.2069444444444399</v>
      </c>
      <c r="AV3183" s="72"/>
    </row>
    <row r="3184" spans="47:48">
      <c r="AU3184" s="3">
        <v>2.2076388888888898</v>
      </c>
      <c r="AV3184" s="72"/>
    </row>
    <row r="3185" spans="47:48">
      <c r="AU3185" s="3">
        <v>2.2083333333333299</v>
      </c>
      <c r="AV3185" s="72"/>
    </row>
    <row r="3186" spans="47:48">
      <c r="AU3186" s="3">
        <v>2.2090277777777798</v>
      </c>
      <c r="AV3186" s="72"/>
    </row>
    <row r="3187" spans="47:48">
      <c r="AU3187" s="3">
        <v>2.2097222222222199</v>
      </c>
      <c r="AV3187" s="72"/>
    </row>
    <row r="3188" spans="47:48">
      <c r="AU3188" s="3">
        <v>2.2104166666666698</v>
      </c>
      <c r="AV3188" s="72"/>
    </row>
    <row r="3189" spans="47:48">
      <c r="AU3189" s="3">
        <v>2.2111111111111099</v>
      </c>
      <c r="AV3189" s="72"/>
    </row>
    <row r="3190" spans="47:48">
      <c r="AU3190" s="3">
        <v>2.2118055555555598</v>
      </c>
      <c r="AV3190" s="72"/>
    </row>
    <row r="3191" spans="47:48">
      <c r="AU3191" s="3">
        <v>2.2124999999999999</v>
      </c>
      <c r="AV3191" s="72"/>
    </row>
    <row r="3192" spans="47:48">
      <c r="AU3192" s="3">
        <v>2.21319444444444</v>
      </c>
      <c r="AV3192" s="72"/>
    </row>
    <row r="3193" spans="47:48">
      <c r="AU3193" s="3">
        <v>2.2138888888888899</v>
      </c>
      <c r="AV3193" s="72"/>
    </row>
    <row r="3194" spans="47:48">
      <c r="AU3194" s="3">
        <v>2.21458333333333</v>
      </c>
      <c r="AV3194" s="72"/>
    </row>
    <row r="3195" spans="47:48">
      <c r="AU3195" s="3">
        <v>2.2152777777777799</v>
      </c>
      <c r="AV3195" s="72"/>
    </row>
    <row r="3196" spans="47:48">
      <c r="AU3196" s="3">
        <v>2.21597222222222</v>
      </c>
      <c r="AV3196" s="72"/>
    </row>
    <row r="3197" spans="47:48">
      <c r="AU3197" s="3">
        <v>2.2166666666666699</v>
      </c>
      <c r="AV3197" s="72"/>
    </row>
    <row r="3198" spans="47:48">
      <c r="AU3198" s="3">
        <v>2.21736111111111</v>
      </c>
      <c r="AV3198" s="72"/>
    </row>
    <row r="3199" spans="47:48">
      <c r="AU3199" s="3">
        <v>2.2180555555555599</v>
      </c>
      <c r="AV3199" s="72"/>
    </row>
    <row r="3200" spans="47:48">
      <c r="AU3200" s="3">
        <v>2.21875</v>
      </c>
      <c r="AV3200" s="72"/>
    </row>
    <row r="3201" spans="47:48">
      <c r="AU3201" s="3">
        <v>2.2194444444444401</v>
      </c>
      <c r="AV3201" s="72"/>
    </row>
    <row r="3202" spans="47:48">
      <c r="AU3202" s="3">
        <v>2.22013888888889</v>
      </c>
      <c r="AV3202" s="72"/>
    </row>
    <row r="3203" spans="47:48">
      <c r="AU3203" s="3">
        <v>2.2208333333333301</v>
      </c>
      <c r="AV3203" s="72"/>
    </row>
    <row r="3204" spans="47:48">
      <c r="AU3204" s="3">
        <v>2.22152777777778</v>
      </c>
      <c r="AV3204" s="72"/>
    </row>
    <row r="3205" spans="47:48">
      <c r="AU3205" s="3">
        <v>2.2222222222222201</v>
      </c>
      <c r="AV3205" s="72"/>
    </row>
    <row r="3206" spans="47:48">
      <c r="AU3206" s="3">
        <v>2.22291666666667</v>
      </c>
      <c r="AV3206" s="72"/>
    </row>
    <row r="3207" spans="47:48">
      <c r="AU3207" s="3">
        <v>2.2236111111111101</v>
      </c>
      <c r="AV3207" s="72"/>
    </row>
    <row r="3208" spans="47:48">
      <c r="AU3208" s="3">
        <v>2.22430555555556</v>
      </c>
      <c r="AV3208" s="72"/>
    </row>
    <row r="3209" spans="47:48">
      <c r="AU3209" s="3">
        <v>2.2250000000000001</v>
      </c>
      <c r="AV3209" s="72"/>
    </row>
    <row r="3210" spans="47:48">
      <c r="AU3210" s="3">
        <v>2.2256944444444402</v>
      </c>
      <c r="AV3210" s="72"/>
    </row>
    <row r="3211" spans="47:48">
      <c r="AU3211" s="3">
        <v>2.2263888888888901</v>
      </c>
      <c r="AV3211" s="72"/>
    </row>
    <row r="3212" spans="47:48">
      <c r="AU3212" s="3">
        <v>2.2270833333333302</v>
      </c>
      <c r="AV3212" s="72"/>
    </row>
    <row r="3213" spans="47:48">
      <c r="AU3213" s="3">
        <v>2.2277777777777801</v>
      </c>
      <c r="AV3213" s="72"/>
    </row>
    <row r="3214" spans="47:48">
      <c r="AU3214" s="3">
        <v>2.2284722222222202</v>
      </c>
      <c r="AV3214" s="72"/>
    </row>
    <row r="3215" spans="47:48">
      <c r="AU3215" s="3">
        <v>2.2291666666666701</v>
      </c>
      <c r="AV3215" s="72"/>
    </row>
    <row r="3216" spans="47:48">
      <c r="AU3216" s="3">
        <v>2.2298611111111102</v>
      </c>
      <c r="AV3216" s="72"/>
    </row>
    <row r="3217" spans="47:48">
      <c r="AU3217" s="3">
        <v>2.2305555555555601</v>
      </c>
      <c r="AV3217" s="72"/>
    </row>
    <row r="3218" spans="47:48">
      <c r="AU3218" s="3">
        <v>2.2312500000000002</v>
      </c>
      <c r="AV3218" s="72"/>
    </row>
    <row r="3219" spans="47:48">
      <c r="AU3219" s="3">
        <v>2.2319444444444398</v>
      </c>
      <c r="AV3219" s="72"/>
    </row>
    <row r="3220" spans="47:48">
      <c r="AU3220" s="3">
        <v>2.2326388888888902</v>
      </c>
      <c r="AV3220" s="72"/>
    </row>
    <row r="3221" spans="47:48">
      <c r="AU3221" s="3">
        <v>2.2333333333333298</v>
      </c>
      <c r="AV3221" s="72"/>
    </row>
    <row r="3222" spans="47:48">
      <c r="AU3222" s="3">
        <v>2.2340277777777802</v>
      </c>
      <c r="AV3222" s="72"/>
    </row>
    <row r="3223" spans="47:48">
      <c r="AU3223" s="3">
        <v>2.2347222222222198</v>
      </c>
      <c r="AV3223" s="72"/>
    </row>
    <row r="3224" spans="47:48">
      <c r="AU3224" s="3">
        <v>2.2354166666666702</v>
      </c>
      <c r="AV3224" s="72"/>
    </row>
    <row r="3225" spans="47:48">
      <c r="AU3225" s="3">
        <v>2.2361111111111098</v>
      </c>
      <c r="AV3225" s="72"/>
    </row>
    <row r="3226" spans="47:48">
      <c r="AU3226" s="3">
        <v>2.2368055555555602</v>
      </c>
      <c r="AV3226" s="72"/>
    </row>
    <row r="3227" spans="47:48">
      <c r="AU3227" s="3">
        <v>2.2374999999999998</v>
      </c>
      <c r="AV3227" s="72"/>
    </row>
    <row r="3228" spans="47:48">
      <c r="AU3228" s="3">
        <v>2.2381944444444399</v>
      </c>
      <c r="AV3228" s="72"/>
    </row>
    <row r="3229" spans="47:48">
      <c r="AU3229" s="3">
        <v>2.2388888888888898</v>
      </c>
      <c r="AV3229" s="72"/>
    </row>
    <row r="3230" spans="47:48">
      <c r="AU3230" s="3">
        <v>2.2395833333333299</v>
      </c>
      <c r="AV3230" s="72"/>
    </row>
    <row r="3231" spans="47:48">
      <c r="AU3231" s="3">
        <v>2.2402777777777798</v>
      </c>
      <c r="AV3231" s="72"/>
    </row>
    <row r="3232" spans="47:48">
      <c r="AU3232" s="3">
        <v>2.2409722222222199</v>
      </c>
      <c r="AV3232" s="72"/>
    </row>
    <row r="3233" spans="47:48">
      <c r="AU3233" s="3">
        <v>2.2416666666666698</v>
      </c>
      <c r="AV3233" s="72"/>
    </row>
    <row r="3234" spans="47:48">
      <c r="AU3234" s="3">
        <v>2.2423611111111099</v>
      </c>
      <c r="AV3234" s="72"/>
    </row>
    <row r="3235" spans="47:48">
      <c r="AU3235" s="3">
        <v>2.2430555555555598</v>
      </c>
      <c r="AV3235" s="72"/>
    </row>
    <row r="3236" spans="47:48">
      <c r="AU3236" s="3">
        <v>2.2437499999999999</v>
      </c>
      <c r="AV3236" s="72"/>
    </row>
    <row r="3237" spans="47:48">
      <c r="AU3237" s="3">
        <v>2.24444444444444</v>
      </c>
      <c r="AV3237" s="72"/>
    </row>
    <row r="3238" spans="47:48">
      <c r="AU3238" s="3">
        <v>2.2451388888888899</v>
      </c>
      <c r="AV3238" s="72"/>
    </row>
    <row r="3239" spans="47:48">
      <c r="AU3239" s="3">
        <v>2.24583333333333</v>
      </c>
      <c r="AV3239" s="72"/>
    </row>
    <row r="3240" spans="47:48">
      <c r="AU3240" s="3">
        <v>2.2465277777777799</v>
      </c>
      <c r="AV3240" s="72"/>
    </row>
    <row r="3241" spans="47:48">
      <c r="AU3241" s="3">
        <v>2.24722222222222</v>
      </c>
      <c r="AV3241" s="72"/>
    </row>
    <row r="3242" spans="47:48">
      <c r="AU3242" s="3">
        <v>2.2479166666666699</v>
      </c>
      <c r="AV3242" s="72"/>
    </row>
    <row r="3243" spans="47:48">
      <c r="AU3243" s="3">
        <v>2.24861111111111</v>
      </c>
      <c r="AV3243" s="72"/>
    </row>
    <row r="3244" spans="47:48">
      <c r="AU3244" s="3">
        <v>2.2493055555555599</v>
      </c>
      <c r="AV3244" s="72"/>
    </row>
    <row r="3245" spans="47:48">
      <c r="AU3245" s="3">
        <v>2.25</v>
      </c>
      <c r="AV3245" s="72"/>
    </row>
    <row r="3246" spans="47:48">
      <c r="AU3246" s="3">
        <v>2.2506944444444401</v>
      </c>
      <c r="AV3246" s="72"/>
    </row>
    <row r="3247" spans="47:48">
      <c r="AU3247" s="3">
        <v>2.25138888888889</v>
      </c>
      <c r="AV3247" s="72"/>
    </row>
    <row r="3248" spans="47:48">
      <c r="AU3248" s="3">
        <v>2.2520833333333301</v>
      </c>
      <c r="AV3248" s="72"/>
    </row>
    <row r="3249" spans="47:48">
      <c r="AU3249" s="3">
        <v>2.25277777777778</v>
      </c>
      <c r="AV3249" s="72"/>
    </row>
    <row r="3250" spans="47:48">
      <c r="AU3250" s="3">
        <v>2.2534722222222201</v>
      </c>
      <c r="AV3250" s="72"/>
    </row>
    <row r="3251" spans="47:48">
      <c r="AU3251" s="3">
        <v>2.25416666666667</v>
      </c>
      <c r="AV3251" s="72"/>
    </row>
    <row r="3252" spans="47:48">
      <c r="AU3252" s="3">
        <v>2.2548611111111101</v>
      </c>
      <c r="AV3252" s="72"/>
    </row>
    <row r="3253" spans="47:48">
      <c r="AU3253" s="3">
        <v>2.25555555555556</v>
      </c>
      <c r="AV3253" s="72"/>
    </row>
    <row r="3254" spans="47:48">
      <c r="AU3254" s="3">
        <v>2.2562500000000001</v>
      </c>
      <c r="AV3254" s="72"/>
    </row>
    <row r="3255" spans="47:48">
      <c r="AU3255" s="3">
        <v>2.2569444444444402</v>
      </c>
      <c r="AV3255" s="72"/>
    </row>
    <row r="3256" spans="47:48">
      <c r="AU3256" s="3">
        <v>2.2576388888888901</v>
      </c>
      <c r="AV3256" s="72"/>
    </row>
    <row r="3257" spans="47:48">
      <c r="AU3257" s="3">
        <v>2.2583333333333302</v>
      </c>
      <c r="AV3257" s="72"/>
    </row>
    <row r="3258" spans="47:48">
      <c r="AU3258" s="3">
        <v>2.2590277777777801</v>
      </c>
      <c r="AV3258" s="72"/>
    </row>
    <row r="3259" spans="47:48">
      <c r="AU3259" s="3">
        <v>2.2597222222222202</v>
      </c>
      <c r="AV3259" s="72"/>
    </row>
    <row r="3260" spans="47:48">
      <c r="AU3260" s="3">
        <v>2.2604166666666701</v>
      </c>
      <c r="AV3260" s="72"/>
    </row>
    <row r="3261" spans="47:48">
      <c r="AU3261" s="3">
        <v>2.2611111111111102</v>
      </c>
      <c r="AV3261" s="72"/>
    </row>
    <row r="3262" spans="47:48">
      <c r="AU3262" s="3">
        <v>2.2618055555555601</v>
      </c>
      <c r="AV3262" s="72"/>
    </row>
    <row r="3263" spans="47:48">
      <c r="AU3263" s="3">
        <v>2.2625000000000002</v>
      </c>
      <c r="AV3263" s="72"/>
    </row>
    <row r="3264" spans="47:48">
      <c r="AU3264" s="3">
        <v>2.2631944444444398</v>
      </c>
      <c r="AV3264" s="72"/>
    </row>
    <row r="3265" spans="47:48">
      <c r="AU3265" s="3">
        <v>2.2638888888888902</v>
      </c>
      <c r="AV3265" s="72"/>
    </row>
    <row r="3266" spans="47:48">
      <c r="AU3266" s="3">
        <v>2.2645833333333298</v>
      </c>
      <c r="AV3266" s="72"/>
    </row>
    <row r="3267" spans="47:48">
      <c r="AU3267" s="3">
        <v>2.2652777777777802</v>
      </c>
      <c r="AV3267" s="72"/>
    </row>
    <row r="3268" spans="47:48">
      <c r="AU3268" s="3">
        <v>2.2659722222222198</v>
      </c>
      <c r="AV3268" s="72"/>
    </row>
    <row r="3269" spans="47:48">
      <c r="AU3269" s="3">
        <v>2.2666666666666702</v>
      </c>
      <c r="AV3269" s="72"/>
    </row>
    <row r="3270" spans="47:48">
      <c r="AU3270" s="3">
        <v>2.2673611111111098</v>
      </c>
      <c r="AV3270" s="72"/>
    </row>
    <row r="3271" spans="47:48">
      <c r="AU3271" s="3">
        <v>2.2680555555555602</v>
      </c>
      <c r="AV3271" s="72"/>
    </row>
    <row r="3272" spans="47:48">
      <c r="AU3272" s="3">
        <v>2.2687499999999998</v>
      </c>
      <c r="AV3272" s="72"/>
    </row>
    <row r="3273" spans="47:48">
      <c r="AU3273" s="3">
        <v>2.2694444444444399</v>
      </c>
      <c r="AV3273" s="72"/>
    </row>
    <row r="3274" spans="47:48">
      <c r="AU3274" s="3">
        <v>2.2701388888888898</v>
      </c>
      <c r="AV3274" s="72"/>
    </row>
    <row r="3275" spans="47:48">
      <c r="AU3275" s="3">
        <v>2.2708333333333299</v>
      </c>
      <c r="AV3275" s="72"/>
    </row>
    <row r="3276" spans="47:48">
      <c r="AU3276" s="3">
        <v>2.2715277777777798</v>
      </c>
      <c r="AV3276" s="72"/>
    </row>
    <row r="3277" spans="47:48">
      <c r="AU3277" s="3">
        <v>2.2722222222222199</v>
      </c>
      <c r="AV3277" s="72"/>
    </row>
    <row r="3278" spans="47:48">
      <c r="AU3278" s="3">
        <v>2.2729166666666698</v>
      </c>
      <c r="AV3278" s="72"/>
    </row>
    <row r="3279" spans="47:48">
      <c r="AU3279" s="3">
        <v>2.2736111111111099</v>
      </c>
      <c r="AV3279" s="72"/>
    </row>
    <row r="3280" spans="47:48">
      <c r="AU3280" s="3">
        <v>2.2743055555555598</v>
      </c>
      <c r="AV3280" s="72"/>
    </row>
    <row r="3281" spans="47:48">
      <c r="AU3281" s="3">
        <v>2.2749999999999999</v>
      </c>
      <c r="AV3281" s="72"/>
    </row>
    <row r="3282" spans="47:48">
      <c r="AU3282" s="3">
        <v>2.27569444444444</v>
      </c>
      <c r="AV3282" s="72"/>
    </row>
    <row r="3283" spans="47:48">
      <c r="AU3283" s="3">
        <v>2.2763888888888899</v>
      </c>
      <c r="AV3283" s="72"/>
    </row>
    <row r="3284" spans="47:48">
      <c r="AU3284" s="3">
        <v>2.27708333333333</v>
      </c>
      <c r="AV3284" s="72"/>
    </row>
    <row r="3285" spans="47:48">
      <c r="AU3285" s="3">
        <v>2.2777777777777799</v>
      </c>
      <c r="AV3285" s="72"/>
    </row>
    <row r="3286" spans="47:48">
      <c r="AU3286" s="3">
        <v>2.27847222222222</v>
      </c>
      <c r="AV3286" s="72"/>
    </row>
    <row r="3287" spans="47:48">
      <c r="AU3287" s="3">
        <v>2.2791666666666699</v>
      </c>
      <c r="AV3287" s="72"/>
    </row>
    <row r="3288" spans="47:48">
      <c r="AU3288" s="3">
        <v>2.27986111111111</v>
      </c>
      <c r="AV3288" s="72"/>
    </row>
    <row r="3289" spans="47:48">
      <c r="AU3289" s="3">
        <v>2.2805555555555599</v>
      </c>
      <c r="AV3289" s="72"/>
    </row>
    <row r="3290" spans="47:48">
      <c r="AU3290" s="3">
        <v>2.28125</v>
      </c>
      <c r="AV3290" s="72"/>
    </row>
    <row r="3291" spans="47:48">
      <c r="AU3291" s="3">
        <v>2.2819444444444401</v>
      </c>
      <c r="AV3291" s="72"/>
    </row>
    <row r="3292" spans="47:48">
      <c r="AU3292" s="3">
        <v>2.28263888888889</v>
      </c>
      <c r="AV3292" s="72"/>
    </row>
    <row r="3293" spans="47:48">
      <c r="AU3293" s="3">
        <v>2.2833333333333301</v>
      </c>
      <c r="AV3293" s="72"/>
    </row>
    <row r="3294" spans="47:48">
      <c r="AU3294" s="3">
        <v>2.28402777777778</v>
      </c>
      <c r="AV3294" s="72"/>
    </row>
    <row r="3295" spans="47:48">
      <c r="AU3295" s="3">
        <v>2.2847222222222201</v>
      </c>
      <c r="AV3295" s="72"/>
    </row>
    <row r="3296" spans="47:48">
      <c r="AU3296" s="3">
        <v>2.28541666666667</v>
      </c>
      <c r="AV3296" s="72"/>
    </row>
    <row r="3297" spans="47:48">
      <c r="AU3297" s="3">
        <v>2.2861111111111101</v>
      </c>
      <c r="AV3297" s="72"/>
    </row>
    <row r="3298" spans="47:48">
      <c r="AU3298" s="3">
        <v>2.28680555555556</v>
      </c>
      <c r="AV3298" s="72"/>
    </row>
    <row r="3299" spans="47:48">
      <c r="AU3299" s="3">
        <v>2.2875000000000001</v>
      </c>
      <c r="AV3299" s="72"/>
    </row>
    <row r="3300" spans="47:48">
      <c r="AU3300" s="3">
        <v>2.2881944444444402</v>
      </c>
      <c r="AV3300" s="72"/>
    </row>
    <row r="3301" spans="47:48">
      <c r="AU3301" s="3">
        <v>2.2888888888888901</v>
      </c>
      <c r="AV3301" s="72"/>
    </row>
    <row r="3302" spans="47:48">
      <c r="AU3302" s="3">
        <v>2.2895833333333302</v>
      </c>
      <c r="AV3302" s="72"/>
    </row>
    <row r="3303" spans="47:48">
      <c r="AU3303" s="3">
        <v>2.2902777777777801</v>
      </c>
      <c r="AV3303" s="72"/>
    </row>
    <row r="3304" spans="47:48">
      <c r="AU3304" s="3">
        <v>2.2909722222222202</v>
      </c>
      <c r="AV3304" s="72"/>
    </row>
    <row r="3305" spans="47:48">
      <c r="AU3305" s="3">
        <v>2.2916666666666701</v>
      </c>
      <c r="AV3305" s="72"/>
    </row>
    <row r="3306" spans="47:48">
      <c r="AU3306" s="3">
        <v>2.2923611111111102</v>
      </c>
      <c r="AV3306" s="72"/>
    </row>
    <row r="3307" spans="47:48">
      <c r="AU3307" s="3">
        <v>2.2930555555555601</v>
      </c>
      <c r="AV3307" s="72"/>
    </row>
    <row r="3308" spans="47:48">
      <c r="AU3308" s="3">
        <v>2.2937500000000002</v>
      </c>
      <c r="AV3308" s="72"/>
    </row>
    <row r="3309" spans="47:48">
      <c r="AU3309" s="3">
        <v>2.2944444444444398</v>
      </c>
      <c r="AV3309" s="72"/>
    </row>
    <row r="3310" spans="47:48">
      <c r="AU3310" s="3">
        <v>2.2951388888888902</v>
      </c>
      <c r="AV3310" s="72"/>
    </row>
    <row r="3311" spans="47:48">
      <c r="AU3311" s="3">
        <v>2.2958333333333298</v>
      </c>
      <c r="AV3311" s="72"/>
    </row>
    <row r="3312" spans="47:48">
      <c r="AU3312" s="3">
        <v>2.2965277777777802</v>
      </c>
      <c r="AV3312" s="72"/>
    </row>
    <row r="3313" spans="47:48">
      <c r="AU3313" s="3">
        <v>2.2972222222222198</v>
      </c>
      <c r="AV3313" s="72"/>
    </row>
    <row r="3314" spans="47:48">
      <c r="AU3314" s="3">
        <v>2.2979166666666702</v>
      </c>
      <c r="AV3314" s="72"/>
    </row>
    <row r="3315" spans="47:48">
      <c r="AU3315" s="3">
        <v>2.2986111111111098</v>
      </c>
      <c r="AV3315" s="72"/>
    </row>
    <row r="3316" spans="47:48">
      <c r="AU3316" s="3">
        <v>2.2993055555555602</v>
      </c>
      <c r="AV3316" s="72"/>
    </row>
    <row r="3317" spans="47:48">
      <c r="AU3317" s="3">
        <v>2.2999999999999998</v>
      </c>
      <c r="AV3317" s="72"/>
    </row>
    <row r="3318" spans="47:48">
      <c r="AU3318" s="3">
        <v>2.3006944444444399</v>
      </c>
      <c r="AV3318" s="72"/>
    </row>
    <row r="3319" spans="47:48">
      <c r="AU3319" s="3">
        <v>2.3013888888888898</v>
      </c>
      <c r="AV3319" s="72"/>
    </row>
    <row r="3320" spans="47:48">
      <c r="AU3320" s="3">
        <v>2.3020833333333299</v>
      </c>
      <c r="AV3320" s="72"/>
    </row>
    <row r="3321" spans="47:48">
      <c r="AU3321" s="3">
        <v>2.3027777777777798</v>
      </c>
      <c r="AV3321" s="72"/>
    </row>
    <row r="3322" spans="47:48">
      <c r="AU3322" s="3">
        <v>2.3034722222222199</v>
      </c>
      <c r="AV3322" s="72"/>
    </row>
    <row r="3323" spans="47:48">
      <c r="AU3323" s="3">
        <v>2.3041666666666698</v>
      </c>
      <c r="AV3323" s="72"/>
    </row>
    <row r="3324" spans="47:48">
      <c r="AU3324" s="3">
        <v>2.3048611111111099</v>
      </c>
      <c r="AV3324" s="72"/>
    </row>
    <row r="3325" spans="47:48">
      <c r="AU3325" s="3">
        <v>2.3055555555555598</v>
      </c>
      <c r="AV3325" s="72"/>
    </row>
    <row r="3326" spans="47:48">
      <c r="AU3326" s="3">
        <v>2.3062499999999999</v>
      </c>
      <c r="AV3326" s="72"/>
    </row>
    <row r="3327" spans="47:48">
      <c r="AU3327" s="3">
        <v>2.30694444444444</v>
      </c>
      <c r="AV3327" s="72"/>
    </row>
    <row r="3328" spans="47:48">
      <c r="AU3328" s="3">
        <v>2.3076388888888899</v>
      </c>
      <c r="AV3328" s="72"/>
    </row>
    <row r="3329" spans="47:48">
      <c r="AU3329" s="3">
        <v>2.30833333333333</v>
      </c>
      <c r="AV3329" s="72"/>
    </row>
    <row r="3330" spans="47:48">
      <c r="AU3330" s="3">
        <v>2.3090277777777799</v>
      </c>
      <c r="AV3330" s="72"/>
    </row>
    <row r="3331" spans="47:48">
      <c r="AU3331" s="3">
        <v>2.30972222222222</v>
      </c>
      <c r="AV3331" s="72"/>
    </row>
    <row r="3332" spans="47:48">
      <c r="AU3332" s="3">
        <v>2.3104166666666699</v>
      </c>
      <c r="AV3332" s="72"/>
    </row>
    <row r="3333" spans="47:48">
      <c r="AU3333" s="3">
        <v>2.31111111111111</v>
      </c>
      <c r="AV3333" s="72"/>
    </row>
    <row r="3334" spans="47:48">
      <c r="AU3334" s="3">
        <v>2.3118055555555599</v>
      </c>
      <c r="AV3334" s="72"/>
    </row>
    <row r="3335" spans="47:48">
      <c r="AU3335" s="3">
        <v>2.3125</v>
      </c>
      <c r="AV3335" s="72"/>
    </row>
    <row r="3336" spans="47:48">
      <c r="AU3336" s="3">
        <v>2.3131944444444401</v>
      </c>
      <c r="AV3336" s="72"/>
    </row>
    <row r="3337" spans="47:48">
      <c r="AU3337" s="3">
        <v>2.31388888888889</v>
      </c>
      <c r="AV3337" s="72"/>
    </row>
    <row r="3338" spans="47:48">
      <c r="AU3338" s="3">
        <v>2.3145833333333301</v>
      </c>
      <c r="AV3338" s="72"/>
    </row>
    <row r="3339" spans="47:48">
      <c r="AU3339" s="3">
        <v>2.31527777777778</v>
      </c>
      <c r="AV3339" s="72"/>
    </row>
    <row r="3340" spans="47:48">
      <c r="AU3340" s="3">
        <v>2.3159722222222201</v>
      </c>
      <c r="AV3340" s="72"/>
    </row>
    <row r="3341" spans="47:48">
      <c r="AU3341" s="3">
        <v>2.31666666666667</v>
      </c>
      <c r="AV3341" s="72"/>
    </row>
    <row r="3342" spans="47:48">
      <c r="AU3342" s="3">
        <v>2.3173611111111101</v>
      </c>
      <c r="AV3342" s="72"/>
    </row>
    <row r="3343" spans="47:48">
      <c r="AU3343" s="3">
        <v>2.31805555555556</v>
      </c>
      <c r="AV3343" s="72"/>
    </row>
    <row r="3344" spans="47:48">
      <c r="AU3344" s="3">
        <v>2.3187500000000001</v>
      </c>
      <c r="AV3344" s="72"/>
    </row>
    <row r="3345" spans="47:48">
      <c r="AU3345" s="3">
        <v>2.3194444444444402</v>
      </c>
      <c r="AV3345" s="72"/>
    </row>
    <row r="3346" spans="47:48">
      <c r="AU3346" s="3">
        <v>2.3201388888888901</v>
      </c>
      <c r="AV3346" s="72"/>
    </row>
    <row r="3347" spans="47:48">
      <c r="AU3347" s="3">
        <v>2.3208333333333302</v>
      </c>
      <c r="AV3347" s="72"/>
    </row>
    <row r="3348" spans="47:48">
      <c r="AU3348" s="3">
        <v>2.3215277777777801</v>
      </c>
      <c r="AV3348" s="72"/>
    </row>
    <row r="3349" spans="47:48">
      <c r="AU3349" s="3">
        <v>2.3222222222222202</v>
      </c>
      <c r="AV3349" s="72"/>
    </row>
    <row r="3350" spans="47:48">
      <c r="AU3350" s="3">
        <v>2.3229166666666701</v>
      </c>
      <c r="AV3350" s="72"/>
    </row>
    <row r="3351" spans="47:48">
      <c r="AU3351" s="3">
        <v>2.3236111111111102</v>
      </c>
      <c r="AV3351" s="72"/>
    </row>
    <row r="3352" spans="47:48">
      <c r="AU3352" s="3">
        <v>2.3243055555555601</v>
      </c>
      <c r="AV3352" s="72"/>
    </row>
    <row r="3353" spans="47:48">
      <c r="AU3353" s="3">
        <v>2.3250000000000002</v>
      </c>
      <c r="AV3353" s="72"/>
    </row>
    <row r="3354" spans="47:48">
      <c r="AU3354" s="3">
        <v>2.3256944444444398</v>
      </c>
      <c r="AV3354" s="72"/>
    </row>
    <row r="3355" spans="47:48">
      <c r="AU3355" s="3">
        <v>2.3263888888888902</v>
      </c>
      <c r="AV3355" s="72"/>
    </row>
    <row r="3356" spans="47:48">
      <c r="AU3356" s="3">
        <v>2.3270833333333298</v>
      </c>
      <c r="AV3356" s="72"/>
    </row>
    <row r="3357" spans="47:48">
      <c r="AU3357" s="3">
        <v>2.3277777777777802</v>
      </c>
      <c r="AV3357" s="72"/>
    </row>
    <row r="3358" spans="47:48">
      <c r="AU3358" s="3">
        <v>2.3284722222222198</v>
      </c>
      <c r="AV3358" s="72"/>
    </row>
    <row r="3359" spans="47:48">
      <c r="AU3359" s="3">
        <v>2.3291666666666702</v>
      </c>
      <c r="AV3359" s="72"/>
    </row>
    <row r="3360" spans="47:48">
      <c r="AU3360" s="3">
        <v>2.3298611111111098</v>
      </c>
      <c r="AV3360" s="72"/>
    </row>
    <row r="3361" spans="47:48">
      <c r="AU3361" s="3">
        <v>2.3305555555555602</v>
      </c>
      <c r="AV3361" s="72"/>
    </row>
    <row r="3362" spans="47:48">
      <c r="AU3362" s="3">
        <v>2.3312499999999998</v>
      </c>
      <c r="AV3362" s="72"/>
    </row>
    <row r="3363" spans="47:48">
      <c r="AU3363" s="3">
        <v>2.3319444444444399</v>
      </c>
      <c r="AV3363" s="72"/>
    </row>
    <row r="3364" spans="47:48">
      <c r="AU3364" s="3">
        <v>2.3326388888888898</v>
      </c>
      <c r="AV3364" s="72"/>
    </row>
    <row r="3365" spans="47:48">
      <c r="AU3365" s="3">
        <v>2.3333333333333299</v>
      </c>
      <c r="AV3365" s="72"/>
    </row>
    <row r="3366" spans="47:48">
      <c r="AU3366" s="3">
        <v>2.3340277777777798</v>
      </c>
      <c r="AV3366" s="72"/>
    </row>
    <row r="3367" spans="47:48">
      <c r="AU3367" s="3">
        <v>2.3347222222222199</v>
      </c>
      <c r="AV3367" s="72"/>
    </row>
    <row r="3368" spans="47:48">
      <c r="AU3368" s="3">
        <v>2.3354166666666698</v>
      </c>
      <c r="AV3368" s="72"/>
    </row>
    <row r="3369" spans="47:48">
      <c r="AU3369" s="3">
        <v>2.3361111111111099</v>
      </c>
      <c r="AV3369" s="72"/>
    </row>
    <row r="3370" spans="47:48">
      <c r="AU3370" s="3">
        <v>2.3368055555555598</v>
      </c>
      <c r="AV3370" s="72"/>
    </row>
    <row r="3371" spans="47:48">
      <c r="AU3371" s="3">
        <v>2.3374999999999999</v>
      </c>
      <c r="AV3371" s="72"/>
    </row>
    <row r="3372" spans="47:48">
      <c r="AU3372" s="3">
        <v>2.33819444444444</v>
      </c>
      <c r="AV3372" s="72"/>
    </row>
    <row r="3373" spans="47:48">
      <c r="AU3373" s="3">
        <v>2.3388888888888899</v>
      </c>
      <c r="AV3373" s="72"/>
    </row>
    <row r="3374" spans="47:48">
      <c r="AU3374" s="3">
        <v>2.33958333333333</v>
      </c>
      <c r="AV3374" s="72"/>
    </row>
    <row r="3375" spans="47:48">
      <c r="AU3375" s="3">
        <v>2.3402777777777799</v>
      </c>
      <c r="AV3375" s="72"/>
    </row>
    <row r="3376" spans="47:48">
      <c r="AU3376" s="3">
        <v>2.34097222222222</v>
      </c>
      <c r="AV3376" s="72"/>
    </row>
    <row r="3377" spans="47:48">
      <c r="AU3377" s="3">
        <v>2.3416666666666699</v>
      </c>
      <c r="AV3377" s="72"/>
    </row>
    <row r="3378" spans="47:48">
      <c r="AU3378" s="3">
        <v>2.34236111111111</v>
      </c>
      <c r="AV3378" s="72"/>
    </row>
    <row r="3379" spans="47:48">
      <c r="AU3379" s="3">
        <v>2.3430555555555599</v>
      </c>
      <c r="AV3379" s="72"/>
    </row>
    <row r="3380" spans="47:48">
      <c r="AU3380" s="3">
        <v>2.34375</v>
      </c>
      <c r="AV3380" s="72"/>
    </row>
    <row r="3381" spans="47:48">
      <c r="AU3381" s="3">
        <v>2.3444444444444401</v>
      </c>
      <c r="AV3381" s="72"/>
    </row>
    <row r="3382" spans="47:48">
      <c r="AU3382" s="3">
        <v>2.34513888888889</v>
      </c>
      <c r="AV3382" s="72"/>
    </row>
    <row r="3383" spans="47:48">
      <c r="AU3383" s="3">
        <v>2.3458333333333301</v>
      </c>
      <c r="AV3383" s="72"/>
    </row>
    <row r="3384" spans="47:48">
      <c r="AU3384" s="3">
        <v>2.34652777777778</v>
      </c>
      <c r="AV3384" s="72"/>
    </row>
    <row r="3385" spans="47:48">
      <c r="AU3385" s="3">
        <v>2.3472222222222201</v>
      </c>
      <c r="AV3385" s="72"/>
    </row>
    <row r="3386" spans="47:48">
      <c r="AU3386" s="3">
        <v>2.34791666666667</v>
      </c>
      <c r="AV3386" s="72"/>
    </row>
    <row r="3387" spans="47:48">
      <c r="AU3387" s="3">
        <v>2.3486111111111101</v>
      </c>
      <c r="AV3387" s="72"/>
    </row>
    <row r="3388" spans="47:48">
      <c r="AU3388" s="3">
        <v>2.34930555555556</v>
      </c>
      <c r="AV3388" s="72"/>
    </row>
    <row r="3389" spans="47:48">
      <c r="AU3389" s="3">
        <v>2.35</v>
      </c>
      <c r="AV3389" s="72"/>
    </row>
    <row r="3390" spans="47:48">
      <c r="AU3390" s="3">
        <v>2.3506944444444402</v>
      </c>
      <c r="AV3390" s="72"/>
    </row>
    <row r="3391" spans="47:48">
      <c r="AU3391" s="3">
        <v>2.3513888888888901</v>
      </c>
      <c r="AV3391" s="72"/>
    </row>
    <row r="3392" spans="47:48">
      <c r="AU3392" s="3">
        <v>2.3520833333333302</v>
      </c>
      <c r="AV3392" s="72"/>
    </row>
    <row r="3393" spans="47:48">
      <c r="AU3393" s="3">
        <v>2.3527777777777801</v>
      </c>
      <c r="AV3393" s="72"/>
    </row>
    <row r="3394" spans="47:48">
      <c r="AU3394" s="3">
        <v>2.3534722222222202</v>
      </c>
      <c r="AV3394" s="72"/>
    </row>
    <row r="3395" spans="47:48">
      <c r="AU3395" s="3">
        <v>2.3541666666666701</v>
      </c>
      <c r="AV3395" s="72"/>
    </row>
    <row r="3396" spans="47:48">
      <c r="AU3396" s="3">
        <v>2.3548611111111102</v>
      </c>
      <c r="AV3396" s="72"/>
    </row>
    <row r="3397" spans="47:48">
      <c r="AU3397" s="3">
        <v>2.3555555555555601</v>
      </c>
      <c r="AV3397" s="72"/>
    </row>
    <row r="3398" spans="47:48">
      <c r="AU3398" s="3">
        <v>2.3562500000000002</v>
      </c>
      <c r="AV3398" s="72"/>
    </row>
    <row r="3399" spans="47:48">
      <c r="AU3399" s="3">
        <v>2.3569444444444398</v>
      </c>
      <c r="AV3399" s="72"/>
    </row>
    <row r="3400" spans="47:48">
      <c r="AU3400" s="3">
        <v>2.3576388888888902</v>
      </c>
      <c r="AV3400" s="72"/>
    </row>
    <row r="3401" spans="47:48">
      <c r="AU3401" s="3">
        <v>2.3583333333333298</v>
      </c>
      <c r="AV3401" s="72"/>
    </row>
    <row r="3402" spans="47:48">
      <c r="AU3402" s="3">
        <v>2.3590277777777802</v>
      </c>
      <c r="AV3402" s="72"/>
    </row>
    <row r="3403" spans="47:48">
      <c r="AU3403" s="3">
        <v>2.3597222222222198</v>
      </c>
      <c r="AV3403" s="72"/>
    </row>
    <row r="3404" spans="47:48">
      <c r="AU3404" s="3">
        <v>2.3604166666666702</v>
      </c>
      <c r="AV3404" s="72"/>
    </row>
    <row r="3405" spans="47:48">
      <c r="AU3405" s="3">
        <v>2.3611111111111098</v>
      </c>
      <c r="AV3405" s="72"/>
    </row>
    <row r="3406" spans="47:48">
      <c r="AU3406" s="3">
        <v>2.3618055555555602</v>
      </c>
      <c r="AV3406" s="72"/>
    </row>
    <row r="3407" spans="47:48">
      <c r="AU3407" s="3">
        <v>2.3624999999999998</v>
      </c>
      <c r="AV3407" s="72"/>
    </row>
    <row r="3408" spans="47:48">
      <c r="AU3408" s="3">
        <v>2.3631944444444399</v>
      </c>
      <c r="AV3408" s="72"/>
    </row>
    <row r="3409" spans="47:48">
      <c r="AU3409" s="3">
        <v>2.3638888888888898</v>
      </c>
      <c r="AV3409" s="72"/>
    </row>
    <row r="3410" spans="47:48">
      <c r="AU3410" s="3">
        <v>2.3645833333333299</v>
      </c>
      <c r="AV3410" s="72"/>
    </row>
    <row r="3411" spans="47:48">
      <c r="AU3411" s="3">
        <v>2.3652777777777798</v>
      </c>
      <c r="AV3411" s="72"/>
    </row>
    <row r="3412" spans="47:48">
      <c r="AU3412" s="3">
        <v>2.3659722222222199</v>
      </c>
      <c r="AV3412" s="72"/>
    </row>
    <row r="3413" spans="47:48">
      <c r="AU3413" s="3">
        <v>2.3666666666666698</v>
      </c>
      <c r="AV3413" s="72"/>
    </row>
    <row r="3414" spans="47:48">
      <c r="AU3414" s="3">
        <v>2.3673611111111099</v>
      </c>
      <c r="AV3414" s="72"/>
    </row>
    <row r="3415" spans="47:48">
      <c r="AU3415" s="3">
        <v>2.3680555555555598</v>
      </c>
      <c r="AV3415" s="72"/>
    </row>
    <row r="3416" spans="47:48">
      <c r="AU3416" s="3">
        <v>2.3687499999999999</v>
      </c>
      <c r="AV3416" s="72"/>
    </row>
    <row r="3417" spans="47:48">
      <c r="AU3417" s="3">
        <v>2.36944444444444</v>
      </c>
      <c r="AV3417" s="72"/>
    </row>
    <row r="3418" spans="47:48">
      <c r="AU3418" s="3">
        <v>2.3701388888888899</v>
      </c>
      <c r="AV3418" s="72"/>
    </row>
    <row r="3419" spans="47:48">
      <c r="AU3419" s="3">
        <v>2.37083333333333</v>
      </c>
      <c r="AV3419" s="72"/>
    </row>
    <row r="3420" spans="47:48">
      <c r="AU3420" s="3">
        <v>2.3715277777777799</v>
      </c>
      <c r="AV3420" s="72"/>
    </row>
    <row r="3421" spans="47:48">
      <c r="AU3421" s="3">
        <v>2.37222222222222</v>
      </c>
      <c r="AV3421" s="72"/>
    </row>
    <row r="3422" spans="47:48">
      <c r="AU3422" s="3">
        <v>2.3729166666666699</v>
      </c>
      <c r="AV3422" s="72"/>
    </row>
    <row r="3423" spans="47:48">
      <c r="AU3423" s="3">
        <v>2.37361111111111</v>
      </c>
      <c r="AV3423" s="72"/>
    </row>
    <row r="3424" spans="47:48">
      <c r="AU3424" s="3">
        <v>2.3743055555555599</v>
      </c>
      <c r="AV3424" s="72"/>
    </row>
    <row r="3425" spans="47:48">
      <c r="AU3425" s="3">
        <v>2.375</v>
      </c>
      <c r="AV3425" s="72"/>
    </row>
    <row r="3426" spans="47:48">
      <c r="AU3426" s="3">
        <v>2.3756944444444401</v>
      </c>
      <c r="AV3426" s="72"/>
    </row>
    <row r="3427" spans="47:48">
      <c r="AU3427" s="3">
        <v>2.37638888888889</v>
      </c>
      <c r="AV3427" s="72"/>
    </row>
    <row r="3428" spans="47:48">
      <c r="AU3428" s="3">
        <v>2.3770833333333301</v>
      </c>
      <c r="AV3428" s="72"/>
    </row>
    <row r="3429" spans="47:48">
      <c r="AU3429" s="3">
        <v>2.37777777777778</v>
      </c>
      <c r="AV3429" s="72"/>
    </row>
    <row r="3430" spans="47:48">
      <c r="AU3430" s="3">
        <v>2.3784722222222201</v>
      </c>
      <c r="AV3430" s="72"/>
    </row>
    <row r="3431" spans="47:48">
      <c r="AU3431" s="3">
        <v>2.37916666666667</v>
      </c>
      <c r="AV3431" s="72"/>
    </row>
    <row r="3432" spans="47:48">
      <c r="AU3432" s="3">
        <v>2.3798611111111101</v>
      </c>
      <c r="AV3432" s="72"/>
    </row>
    <row r="3433" spans="47:48">
      <c r="AU3433" s="3">
        <v>2.38055555555556</v>
      </c>
      <c r="AV3433" s="72"/>
    </row>
    <row r="3434" spans="47:48">
      <c r="AU3434" s="3">
        <v>2.3812500000000001</v>
      </c>
      <c r="AV3434" s="72"/>
    </row>
    <row r="3435" spans="47:48">
      <c r="AU3435" s="3">
        <v>2.3819444444444402</v>
      </c>
      <c r="AV3435" s="72"/>
    </row>
    <row r="3436" spans="47:48">
      <c r="AU3436" s="3">
        <v>2.3826388888888901</v>
      </c>
      <c r="AV3436" s="72"/>
    </row>
    <row r="3437" spans="47:48">
      <c r="AU3437" s="3">
        <v>2.3833333333333302</v>
      </c>
      <c r="AV3437" s="72"/>
    </row>
    <row r="3438" spans="47:48">
      <c r="AU3438" s="3">
        <v>2.3840277777777801</v>
      </c>
      <c r="AV3438" s="72"/>
    </row>
    <row r="3439" spans="47:48">
      <c r="AU3439" s="3">
        <v>2.3847222222222202</v>
      </c>
      <c r="AV3439" s="72"/>
    </row>
    <row r="3440" spans="47:48">
      <c r="AU3440" s="3">
        <v>2.3854166666666701</v>
      </c>
      <c r="AV3440" s="72"/>
    </row>
    <row r="3441" spans="47:48">
      <c r="AU3441" s="3">
        <v>2.3861111111111102</v>
      </c>
      <c r="AV3441" s="72"/>
    </row>
    <row r="3442" spans="47:48">
      <c r="AU3442" s="3">
        <v>2.3868055555555601</v>
      </c>
      <c r="AV3442" s="72"/>
    </row>
    <row r="3443" spans="47:48">
      <c r="AU3443" s="3">
        <v>2.3875000000000002</v>
      </c>
      <c r="AV3443" s="72"/>
    </row>
    <row r="3444" spans="47:48">
      <c r="AU3444" s="3">
        <v>2.3881944444444398</v>
      </c>
      <c r="AV3444" s="72"/>
    </row>
    <row r="3445" spans="47:48">
      <c r="AU3445" s="3">
        <v>2.3888888888888902</v>
      </c>
      <c r="AV3445" s="72"/>
    </row>
    <row r="3446" spans="47:48">
      <c r="AU3446" s="3">
        <v>2.3895833333333298</v>
      </c>
      <c r="AV3446" s="72"/>
    </row>
    <row r="3447" spans="47:48">
      <c r="AU3447" s="3">
        <v>2.3902777777777802</v>
      </c>
      <c r="AV3447" s="72"/>
    </row>
    <row r="3448" spans="47:48">
      <c r="AU3448" s="3">
        <v>2.3909722222222198</v>
      </c>
      <c r="AV3448" s="72"/>
    </row>
    <row r="3449" spans="47:48">
      <c r="AU3449" s="3">
        <v>2.3916666666666702</v>
      </c>
      <c r="AV3449" s="72"/>
    </row>
    <row r="3450" spans="47:48">
      <c r="AU3450" s="3">
        <v>2.3923611111111098</v>
      </c>
      <c r="AV3450" s="72"/>
    </row>
    <row r="3451" spans="47:48">
      <c r="AU3451" s="3">
        <v>2.3930555555555602</v>
      </c>
      <c r="AV3451" s="72"/>
    </row>
    <row r="3452" spans="47:48">
      <c r="AU3452" s="3">
        <v>2.3937499999999998</v>
      </c>
      <c r="AV3452" s="72"/>
    </row>
    <row r="3453" spans="47:48">
      <c r="AU3453" s="3">
        <v>2.3944444444444399</v>
      </c>
      <c r="AV3453" s="72"/>
    </row>
    <row r="3454" spans="47:48">
      <c r="AU3454" s="3">
        <v>2.3951388888888898</v>
      </c>
      <c r="AV3454" s="72"/>
    </row>
    <row r="3455" spans="47:48">
      <c r="AU3455" s="3">
        <v>2.3958333333333299</v>
      </c>
      <c r="AV3455" s="72"/>
    </row>
    <row r="3456" spans="47:48">
      <c r="AU3456" s="3">
        <v>2.3965277777777798</v>
      </c>
      <c r="AV3456" s="72"/>
    </row>
    <row r="3457" spans="47:48">
      <c r="AU3457" s="3">
        <v>2.3972222222222199</v>
      </c>
      <c r="AV3457" s="72"/>
    </row>
    <row r="3458" spans="47:48">
      <c r="AU3458" s="3">
        <v>2.3979166666666698</v>
      </c>
      <c r="AV3458" s="72"/>
    </row>
    <row r="3459" spans="47:48">
      <c r="AU3459" s="3">
        <v>2.3986111111111099</v>
      </c>
      <c r="AV3459" s="72"/>
    </row>
    <row r="3460" spans="47:48">
      <c r="AU3460" s="3">
        <v>2.3993055555555598</v>
      </c>
      <c r="AV3460" s="72"/>
    </row>
    <row r="3461" spans="47:48">
      <c r="AU3461" s="3">
        <v>2.4</v>
      </c>
      <c r="AV3461" s="72"/>
    </row>
    <row r="3462" spans="47:48">
      <c r="AU3462" s="3">
        <v>2.40069444444444</v>
      </c>
      <c r="AV3462" s="72"/>
    </row>
    <row r="3463" spans="47:48">
      <c r="AU3463" s="3">
        <v>2.4013888888888899</v>
      </c>
      <c r="AV3463" s="72"/>
    </row>
    <row r="3464" spans="47:48">
      <c r="AU3464" s="3">
        <v>2.40208333333333</v>
      </c>
      <c r="AV3464" s="72"/>
    </row>
    <row r="3465" spans="47:48">
      <c r="AU3465" s="3">
        <v>2.4027777777777799</v>
      </c>
      <c r="AV3465" s="72"/>
    </row>
    <row r="3466" spans="47:48">
      <c r="AU3466" s="3">
        <v>2.40347222222222</v>
      </c>
      <c r="AV3466" s="72"/>
    </row>
    <row r="3467" spans="47:48">
      <c r="AU3467" s="3">
        <v>2.4041666666666699</v>
      </c>
      <c r="AV3467" s="72"/>
    </row>
    <row r="3468" spans="47:48">
      <c r="AU3468" s="3">
        <v>2.40486111111111</v>
      </c>
      <c r="AV3468" s="72"/>
    </row>
    <row r="3469" spans="47:48">
      <c r="AU3469" s="3">
        <v>2.4055555555555599</v>
      </c>
      <c r="AV3469" s="72"/>
    </row>
    <row r="3470" spans="47:48">
      <c r="AU3470" s="3">
        <v>2.40625</v>
      </c>
      <c r="AV3470" s="72"/>
    </row>
    <row r="3471" spans="47:48">
      <c r="AU3471" s="3">
        <v>2.4069444444444401</v>
      </c>
      <c r="AV3471" s="72"/>
    </row>
    <row r="3472" spans="47:48">
      <c r="AU3472" s="3">
        <v>2.40763888888889</v>
      </c>
      <c r="AV3472" s="72"/>
    </row>
    <row r="3473" spans="47:48">
      <c r="AU3473" s="3">
        <v>2.4083333333333301</v>
      </c>
      <c r="AV3473" s="72"/>
    </row>
    <row r="3474" spans="47:48">
      <c r="AU3474" s="3">
        <v>2.40902777777778</v>
      </c>
      <c r="AV3474" s="72"/>
    </row>
    <row r="3475" spans="47:48">
      <c r="AU3475" s="3">
        <v>2.4097222222222201</v>
      </c>
      <c r="AV3475" s="72"/>
    </row>
    <row r="3476" spans="47:48">
      <c r="AU3476" s="3">
        <v>2.41041666666667</v>
      </c>
      <c r="AV3476" s="72"/>
    </row>
    <row r="3477" spans="47:48">
      <c r="AU3477" s="3">
        <v>2.4111111111111101</v>
      </c>
      <c r="AV3477" s="72"/>
    </row>
    <row r="3478" spans="47:48">
      <c r="AU3478" s="3">
        <v>2.41180555555556</v>
      </c>
      <c r="AV3478" s="72"/>
    </row>
    <row r="3479" spans="47:48">
      <c r="AU3479" s="3">
        <v>2.4125000000000001</v>
      </c>
      <c r="AV3479" s="72"/>
    </row>
    <row r="3480" spans="47:48">
      <c r="AU3480" s="3">
        <v>2.4131944444444402</v>
      </c>
      <c r="AV3480" s="72"/>
    </row>
    <row r="3481" spans="47:48">
      <c r="AU3481" s="3">
        <v>2.4138888888888901</v>
      </c>
      <c r="AV3481" s="72"/>
    </row>
    <row r="3482" spans="47:48">
      <c r="AU3482" s="3">
        <v>2.4145833333333302</v>
      </c>
      <c r="AV3482" s="72"/>
    </row>
    <row r="3483" spans="47:48">
      <c r="AU3483" s="3">
        <v>2.4152777777777801</v>
      </c>
      <c r="AV3483" s="72"/>
    </row>
    <row r="3484" spans="47:48">
      <c r="AU3484" s="3">
        <v>2.4159722222222202</v>
      </c>
      <c r="AV3484" s="72"/>
    </row>
    <row r="3485" spans="47:48">
      <c r="AU3485" s="3">
        <v>2.4166666666666701</v>
      </c>
      <c r="AV3485" s="72"/>
    </row>
    <row r="3486" spans="47:48">
      <c r="AU3486" s="3">
        <v>2.4173611111111102</v>
      </c>
      <c r="AV3486" s="72"/>
    </row>
    <row r="3487" spans="47:48">
      <c r="AU3487" s="3">
        <v>2.4180555555555601</v>
      </c>
      <c r="AV3487" s="72"/>
    </row>
    <row r="3488" spans="47:48">
      <c r="AU3488" s="3">
        <v>2.4187500000000002</v>
      </c>
      <c r="AV3488" s="72"/>
    </row>
    <row r="3489" spans="47:48">
      <c r="AU3489" s="3">
        <v>2.4194444444444398</v>
      </c>
      <c r="AV3489" s="72"/>
    </row>
    <row r="3490" spans="47:48">
      <c r="AU3490" s="3">
        <v>2.4201388888888902</v>
      </c>
      <c r="AV3490" s="72"/>
    </row>
    <row r="3491" spans="47:48">
      <c r="AU3491" s="3">
        <v>2.4208333333333298</v>
      </c>
      <c r="AV3491" s="72"/>
    </row>
    <row r="3492" spans="47:48">
      <c r="AU3492" s="3">
        <v>2.4215277777777802</v>
      </c>
      <c r="AV3492" s="72"/>
    </row>
    <row r="3493" spans="47:48">
      <c r="AU3493" s="3">
        <v>2.4222222222222198</v>
      </c>
      <c r="AV3493" s="72"/>
    </row>
    <row r="3494" spans="47:48">
      <c r="AU3494" s="3">
        <v>2.4229166666666702</v>
      </c>
      <c r="AV3494" s="72"/>
    </row>
    <row r="3495" spans="47:48">
      <c r="AU3495" s="3">
        <v>2.4236111111111098</v>
      </c>
      <c r="AV3495" s="72"/>
    </row>
    <row r="3496" spans="47:48">
      <c r="AU3496" s="3">
        <v>2.4243055555555602</v>
      </c>
      <c r="AV3496" s="72"/>
    </row>
    <row r="3497" spans="47:48">
      <c r="AU3497" s="3">
        <v>2.4249999999999998</v>
      </c>
      <c r="AV3497" s="72"/>
    </row>
    <row r="3498" spans="47:48">
      <c r="AU3498" s="3">
        <v>2.4256944444444399</v>
      </c>
      <c r="AV3498" s="72"/>
    </row>
    <row r="3499" spans="47:48">
      <c r="AU3499" s="3">
        <v>2.4263888888888898</v>
      </c>
      <c r="AV3499" s="72"/>
    </row>
    <row r="3500" spans="47:48">
      <c r="AU3500" s="3">
        <v>2.4270833333333299</v>
      </c>
      <c r="AV3500" s="72"/>
    </row>
    <row r="3501" spans="47:48">
      <c r="AU3501" s="3">
        <v>2.4277777777777798</v>
      </c>
      <c r="AV3501" s="72"/>
    </row>
    <row r="3502" spans="47:48">
      <c r="AU3502" s="3">
        <v>2.4284722222222199</v>
      </c>
      <c r="AV3502" s="72"/>
    </row>
    <row r="3503" spans="47:48">
      <c r="AU3503" s="3">
        <v>2.4291666666666698</v>
      </c>
      <c r="AV3503" s="72"/>
    </row>
    <row r="3504" spans="47:48">
      <c r="AU3504" s="3">
        <v>2.4298611111111099</v>
      </c>
      <c r="AV3504" s="72"/>
    </row>
    <row r="3505" spans="47:48">
      <c r="AU3505" s="3">
        <v>2.4305555555555598</v>
      </c>
      <c r="AV3505" s="72"/>
    </row>
    <row r="3506" spans="47:48">
      <c r="AU3506" s="3">
        <v>2.4312499999999999</v>
      </c>
      <c r="AV3506" s="72"/>
    </row>
    <row r="3507" spans="47:48">
      <c r="AU3507" s="3">
        <v>2.43194444444444</v>
      </c>
      <c r="AV3507" s="72"/>
    </row>
    <row r="3508" spans="47:48">
      <c r="AU3508" s="3">
        <v>2.4326388888888899</v>
      </c>
      <c r="AV3508" s="72"/>
    </row>
    <row r="3509" spans="47:48">
      <c r="AU3509" s="3">
        <v>2.43333333333333</v>
      </c>
      <c r="AV3509" s="72"/>
    </row>
    <row r="3510" spans="47:48">
      <c r="AU3510" s="3">
        <v>2.4340277777777799</v>
      </c>
      <c r="AV3510" s="72"/>
    </row>
    <row r="3511" spans="47:48">
      <c r="AU3511" s="3">
        <v>2.43472222222222</v>
      </c>
      <c r="AV3511" s="72"/>
    </row>
    <row r="3512" spans="47:48">
      <c r="AU3512" s="3">
        <v>2.4354166666666699</v>
      </c>
      <c r="AV3512" s="72"/>
    </row>
    <row r="3513" spans="47:48">
      <c r="AU3513" s="3">
        <v>2.43611111111111</v>
      </c>
      <c r="AV3513" s="72"/>
    </row>
    <row r="3514" spans="47:48">
      <c r="AU3514" s="3">
        <v>2.4368055555555599</v>
      </c>
      <c r="AV3514" s="72"/>
    </row>
    <row r="3515" spans="47:48">
      <c r="AU3515" s="3">
        <v>2.4375</v>
      </c>
      <c r="AV3515" s="72"/>
    </row>
    <row r="3516" spans="47:48">
      <c r="AU3516" s="3">
        <v>2.4381944444444401</v>
      </c>
      <c r="AV3516" s="72"/>
    </row>
    <row r="3517" spans="47:48">
      <c r="AU3517" s="3">
        <v>2.43888888888889</v>
      </c>
      <c r="AV3517" s="72"/>
    </row>
    <row r="3518" spans="47:48">
      <c r="AU3518" s="3">
        <v>2.4395833333333301</v>
      </c>
      <c r="AV3518" s="72"/>
    </row>
    <row r="3519" spans="47:48">
      <c r="AU3519" s="3">
        <v>2.44027777777778</v>
      </c>
      <c r="AV3519" s="72"/>
    </row>
    <row r="3520" spans="47:48">
      <c r="AU3520" s="3">
        <v>2.4409722222222201</v>
      </c>
      <c r="AV3520" s="72"/>
    </row>
    <row r="3521" spans="47:48">
      <c r="AU3521" s="3">
        <v>2.44166666666667</v>
      </c>
      <c r="AV3521" s="72"/>
    </row>
    <row r="3522" spans="47:48">
      <c r="AU3522" s="3">
        <v>2.4423611111111101</v>
      </c>
      <c r="AV3522" s="72"/>
    </row>
    <row r="3523" spans="47:48">
      <c r="AU3523" s="3">
        <v>2.44305555555556</v>
      </c>
      <c r="AV3523" s="72"/>
    </row>
    <row r="3524" spans="47:48">
      <c r="AU3524" s="3">
        <v>2.4437500000000001</v>
      </c>
      <c r="AV3524" s="72"/>
    </row>
    <row r="3525" spans="47:48">
      <c r="AU3525" s="3">
        <v>2.4444444444444402</v>
      </c>
      <c r="AV3525" s="72"/>
    </row>
    <row r="3526" spans="47:48">
      <c r="AU3526" s="3">
        <v>2.4451388888888901</v>
      </c>
      <c r="AV3526" s="72"/>
    </row>
    <row r="3527" spans="47:48">
      <c r="AU3527" s="3">
        <v>2.4458333333333302</v>
      </c>
      <c r="AV3527" s="72"/>
    </row>
    <row r="3528" spans="47:48">
      <c r="AU3528" s="3">
        <v>2.4465277777777801</v>
      </c>
      <c r="AV3528" s="72"/>
    </row>
    <row r="3529" spans="47:48">
      <c r="AU3529" s="3">
        <v>2.4472222222222202</v>
      </c>
      <c r="AV3529" s="72"/>
    </row>
    <row r="3530" spans="47:48">
      <c r="AU3530" s="3">
        <v>2.4479166666666701</v>
      </c>
      <c r="AV3530" s="72"/>
    </row>
    <row r="3531" spans="47:48">
      <c r="AU3531" s="3">
        <v>2.4486111111111102</v>
      </c>
      <c r="AV3531" s="72"/>
    </row>
    <row r="3532" spans="47:48">
      <c r="AU3532" s="3">
        <v>2.4493055555555601</v>
      </c>
      <c r="AV3532" s="72"/>
    </row>
    <row r="3533" spans="47:48">
      <c r="AU3533" s="3">
        <v>2.4500000000000002</v>
      </c>
      <c r="AV3533" s="72"/>
    </row>
    <row r="3534" spans="47:48">
      <c r="AU3534" s="3">
        <v>2.4506944444444398</v>
      </c>
      <c r="AV3534" s="72"/>
    </row>
    <row r="3535" spans="47:48">
      <c r="AU3535" s="3">
        <v>2.4513888888888902</v>
      </c>
      <c r="AV3535" s="72"/>
    </row>
    <row r="3536" spans="47:48">
      <c r="AU3536" s="3">
        <v>2.4520833333333298</v>
      </c>
      <c r="AV3536" s="72"/>
    </row>
    <row r="3537" spans="47:48">
      <c r="AU3537" s="3">
        <v>2.4527777777777802</v>
      </c>
      <c r="AV3537" s="72"/>
    </row>
    <row r="3538" spans="47:48">
      <c r="AU3538" s="3">
        <v>2.4534722222222198</v>
      </c>
      <c r="AV3538" s="72"/>
    </row>
    <row r="3539" spans="47:48">
      <c r="AU3539" s="3">
        <v>2.4541666666666702</v>
      </c>
      <c r="AV3539" s="72"/>
    </row>
    <row r="3540" spans="47:48">
      <c r="AU3540" s="3">
        <v>2.4548611111111098</v>
      </c>
      <c r="AV3540" s="72"/>
    </row>
    <row r="3541" spans="47:48">
      <c r="AU3541" s="3">
        <v>2.4555555555555602</v>
      </c>
      <c r="AV3541" s="72"/>
    </row>
    <row r="3542" spans="47:48">
      <c r="AU3542" s="3">
        <v>2.4562499999999998</v>
      </c>
      <c r="AV3542" s="72"/>
    </row>
    <row r="3543" spans="47:48">
      <c r="AU3543" s="3">
        <v>2.4569444444444399</v>
      </c>
      <c r="AV3543" s="72"/>
    </row>
    <row r="3544" spans="47:48">
      <c r="AU3544" s="3">
        <v>2.4576388888888898</v>
      </c>
      <c r="AV3544" s="72"/>
    </row>
    <row r="3545" spans="47:48">
      <c r="AU3545" s="3">
        <v>2.4583333333333299</v>
      </c>
      <c r="AV3545" s="72"/>
    </row>
    <row r="3546" spans="47:48">
      <c r="AU3546" s="3">
        <v>2.4590277777777798</v>
      </c>
      <c r="AV3546" s="72"/>
    </row>
    <row r="3547" spans="47:48">
      <c r="AU3547" s="3">
        <v>2.4597222222222199</v>
      </c>
      <c r="AV3547" s="72"/>
    </row>
    <row r="3548" spans="47:48">
      <c r="AU3548" s="3">
        <v>2.4604166666666698</v>
      </c>
      <c r="AV3548" s="72"/>
    </row>
    <row r="3549" spans="47:48">
      <c r="AU3549" s="3">
        <v>2.4611111111111099</v>
      </c>
      <c r="AV3549" s="72"/>
    </row>
    <row r="3550" spans="47:48">
      <c r="AU3550" s="3">
        <v>2.4618055555555598</v>
      </c>
      <c r="AV3550" s="72"/>
    </row>
    <row r="3551" spans="47:48">
      <c r="AU3551" s="3">
        <v>2.4624999999999999</v>
      </c>
      <c r="AV3551" s="72"/>
    </row>
    <row r="3552" spans="47:48">
      <c r="AU3552" s="3">
        <v>2.46319444444444</v>
      </c>
      <c r="AV3552" s="72"/>
    </row>
    <row r="3553" spans="47:48">
      <c r="AU3553" s="3">
        <v>2.4638888888888899</v>
      </c>
      <c r="AV3553" s="72"/>
    </row>
    <row r="3554" spans="47:48">
      <c r="AU3554" s="3">
        <v>2.46458333333333</v>
      </c>
      <c r="AV3554" s="72"/>
    </row>
    <row r="3555" spans="47:48">
      <c r="AU3555" s="3">
        <v>2.4652777777777799</v>
      </c>
      <c r="AV3555" s="72"/>
    </row>
    <row r="3556" spans="47:48">
      <c r="AU3556" s="3">
        <v>2.46597222222222</v>
      </c>
      <c r="AV3556" s="72"/>
    </row>
    <row r="3557" spans="47:48">
      <c r="AU3557" s="3">
        <v>2.4666666666666699</v>
      </c>
      <c r="AV3557" s="72"/>
    </row>
    <row r="3558" spans="47:48">
      <c r="AU3558" s="3">
        <v>2.46736111111111</v>
      </c>
      <c r="AV3558" s="72"/>
    </row>
    <row r="3559" spans="47:48">
      <c r="AU3559" s="3">
        <v>2.4680555555555599</v>
      </c>
      <c r="AV3559" s="72"/>
    </row>
    <row r="3560" spans="47:48">
      <c r="AU3560" s="3">
        <v>2.46875</v>
      </c>
      <c r="AV3560" s="72"/>
    </row>
    <row r="3561" spans="47:48">
      <c r="AU3561" s="3">
        <v>2.4694444444444401</v>
      </c>
      <c r="AV3561" s="72"/>
    </row>
    <row r="3562" spans="47:48">
      <c r="AU3562" s="3">
        <v>2.47013888888889</v>
      </c>
      <c r="AV3562" s="72"/>
    </row>
    <row r="3563" spans="47:48">
      <c r="AU3563" s="3">
        <v>2.4708333333333301</v>
      </c>
      <c r="AV3563" s="72"/>
    </row>
    <row r="3564" spans="47:48">
      <c r="AU3564" s="3">
        <v>2.47152777777778</v>
      </c>
      <c r="AV3564" s="72"/>
    </row>
    <row r="3565" spans="47:48">
      <c r="AU3565" s="3">
        <v>2.4722222222222201</v>
      </c>
      <c r="AV3565" s="72"/>
    </row>
    <row r="3566" spans="47:48">
      <c r="AU3566" s="3">
        <v>2.47291666666667</v>
      </c>
      <c r="AV3566" s="72"/>
    </row>
    <row r="3567" spans="47:48">
      <c r="AU3567" s="3">
        <v>2.4736111111111101</v>
      </c>
      <c r="AV3567" s="72"/>
    </row>
    <row r="3568" spans="47:48">
      <c r="AU3568" s="3">
        <v>2.47430555555556</v>
      </c>
      <c r="AV3568" s="72"/>
    </row>
    <row r="3569" spans="47:48">
      <c r="AU3569" s="3">
        <v>2.4750000000000001</v>
      </c>
      <c r="AV3569" s="72"/>
    </row>
    <row r="3570" spans="47:48">
      <c r="AU3570" s="3">
        <v>2.4756944444444402</v>
      </c>
      <c r="AV3570" s="72"/>
    </row>
    <row r="3571" spans="47:48">
      <c r="AU3571" s="3">
        <v>2.4763888888888901</v>
      </c>
      <c r="AV3571" s="72"/>
    </row>
    <row r="3572" spans="47:48">
      <c r="AU3572" s="3">
        <v>2.4770833333333302</v>
      </c>
      <c r="AV3572" s="72"/>
    </row>
    <row r="3573" spans="47:48">
      <c r="AU3573" s="3">
        <v>2.4777777777777801</v>
      </c>
      <c r="AV3573" s="72"/>
    </row>
    <row r="3574" spans="47:48">
      <c r="AU3574" s="3">
        <v>2.4784722222222202</v>
      </c>
      <c r="AV3574" s="72"/>
    </row>
    <row r="3575" spans="47:48">
      <c r="AU3575" s="3">
        <v>2.4791666666666701</v>
      </c>
      <c r="AV3575" s="72"/>
    </row>
    <row r="3576" spans="47:48">
      <c r="AU3576" s="3">
        <v>2.4798611111111102</v>
      </c>
      <c r="AV3576" s="72"/>
    </row>
    <row r="3577" spans="47:48">
      <c r="AU3577" s="3">
        <v>2.4805555555555601</v>
      </c>
      <c r="AV3577" s="72"/>
    </row>
    <row r="3578" spans="47:48">
      <c r="AU3578" s="3">
        <v>2.4812500000000002</v>
      </c>
      <c r="AV3578" s="72"/>
    </row>
    <row r="3579" spans="47:48">
      <c r="AU3579" s="3">
        <v>2.4819444444444398</v>
      </c>
      <c r="AV3579" s="72"/>
    </row>
    <row r="3580" spans="47:48">
      <c r="AU3580" s="3">
        <v>2.4826388888888902</v>
      </c>
      <c r="AV3580" s="72"/>
    </row>
    <row r="3581" spans="47:48">
      <c r="AU3581" s="3">
        <v>2.4833333333333298</v>
      </c>
      <c r="AV3581" s="72"/>
    </row>
    <row r="3582" spans="47:48">
      <c r="AU3582" s="3">
        <v>2.4840277777777802</v>
      </c>
      <c r="AV3582" s="72"/>
    </row>
    <row r="3583" spans="47:48">
      <c r="AU3583" s="3">
        <v>2.4847222222222198</v>
      </c>
      <c r="AV3583" s="72"/>
    </row>
    <row r="3584" spans="47:48">
      <c r="AU3584" s="3">
        <v>2.4854166666666702</v>
      </c>
      <c r="AV3584" s="72"/>
    </row>
    <row r="3585" spans="47:48">
      <c r="AU3585" s="3">
        <v>2.4861111111111098</v>
      </c>
      <c r="AV3585" s="72"/>
    </row>
    <row r="3586" spans="47:48">
      <c r="AU3586" s="3">
        <v>2.4868055555555602</v>
      </c>
      <c r="AV3586" s="72"/>
    </row>
    <row r="3587" spans="47:48">
      <c r="AU3587" s="3">
        <v>2.4874999999999998</v>
      </c>
      <c r="AV3587" s="72"/>
    </row>
    <row r="3588" spans="47:48">
      <c r="AU3588" s="3">
        <v>2.4881944444444399</v>
      </c>
      <c r="AV3588" s="72"/>
    </row>
    <row r="3589" spans="47:48">
      <c r="AU3589" s="3">
        <v>2.4888888888888898</v>
      </c>
      <c r="AV3589" s="72"/>
    </row>
    <row r="3590" spans="47:48">
      <c r="AU3590" s="3">
        <v>2.4895833333333299</v>
      </c>
      <c r="AV3590" s="72"/>
    </row>
    <row r="3591" spans="47:48">
      <c r="AU3591" s="3">
        <v>2.4902777777777798</v>
      </c>
      <c r="AV3591" s="72"/>
    </row>
    <row r="3592" spans="47:48">
      <c r="AU3592" s="3">
        <v>2.4909722222222199</v>
      </c>
      <c r="AV3592" s="72"/>
    </row>
    <row r="3593" spans="47:48">
      <c r="AU3593" s="3">
        <v>2.4916666666666698</v>
      </c>
      <c r="AV3593" s="72"/>
    </row>
    <row r="3594" spans="47:48">
      <c r="AU3594" s="3">
        <v>2.4923611111111099</v>
      </c>
      <c r="AV3594" s="72"/>
    </row>
    <row r="3595" spans="47:48">
      <c r="AU3595" s="3">
        <v>2.4930555555555598</v>
      </c>
      <c r="AV3595" s="72"/>
    </row>
    <row r="3596" spans="47:48">
      <c r="AU3596" s="3">
        <v>2.4937499999999999</v>
      </c>
      <c r="AV3596" s="72"/>
    </row>
    <row r="3597" spans="47:48">
      <c r="AU3597" s="3">
        <v>2.49444444444444</v>
      </c>
      <c r="AV3597" s="72"/>
    </row>
    <row r="3598" spans="47:48">
      <c r="AU3598" s="3">
        <v>2.4951388888888899</v>
      </c>
      <c r="AV3598" s="72"/>
    </row>
    <row r="3599" spans="47:48">
      <c r="AU3599" s="3">
        <v>2.49583333333333</v>
      </c>
      <c r="AV3599" s="72"/>
    </row>
    <row r="3600" spans="47:48">
      <c r="AU3600" s="3">
        <v>2.4965277777777799</v>
      </c>
      <c r="AV3600" s="72"/>
    </row>
    <row r="3601" spans="47:48">
      <c r="AU3601" s="3">
        <v>2.49722222222222</v>
      </c>
      <c r="AV3601" s="72"/>
    </row>
    <row r="3602" spans="47:48">
      <c r="AU3602" s="3">
        <v>2.4979166666666699</v>
      </c>
      <c r="AV3602" s="72"/>
    </row>
    <row r="3603" spans="47:48">
      <c r="AU3603" s="3">
        <v>2.49861111111111</v>
      </c>
      <c r="AV3603" s="72"/>
    </row>
    <row r="3604" spans="47:48">
      <c r="AU3604" s="3">
        <v>2.4993055555555599</v>
      </c>
      <c r="AV3604" s="72"/>
    </row>
    <row r="3605" spans="47:48">
      <c r="AU3605" s="3">
        <v>2.5</v>
      </c>
      <c r="AV3605" s="72"/>
    </row>
    <row r="3606" spans="47:48">
      <c r="AU3606" s="3">
        <v>2.5006944444444401</v>
      </c>
      <c r="AV3606" s="72"/>
    </row>
    <row r="3607" spans="47:48">
      <c r="AU3607" s="3">
        <v>2.50138888888889</v>
      </c>
      <c r="AV3607" s="72"/>
    </row>
    <row r="3608" spans="47:48">
      <c r="AU3608" s="3">
        <v>2.5020833333333301</v>
      </c>
      <c r="AV3608" s="72"/>
    </row>
    <row r="3609" spans="47:48">
      <c r="AU3609" s="3">
        <v>2.50277777777778</v>
      </c>
      <c r="AV3609" s="72"/>
    </row>
    <row r="3610" spans="47:48">
      <c r="AU3610" s="3">
        <v>2.5034722222222201</v>
      </c>
      <c r="AV3610" s="72"/>
    </row>
    <row r="3611" spans="47:48">
      <c r="AU3611" s="3">
        <v>2.50416666666667</v>
      </c>
      <c r="AV3611" s="72"/>
    </row>
    <row r="3612" spans="47:48">
      <c r="AU3612" s="3">
        <v>2.5048611111111101</v>
      </c>
      <c r="AV3612" s="72"/>
    </row>
    <row r="3613" spans="47:48">
      <c r="AU3613" s="3">
        <v>2.50555555555556</v>
      </c>
      <c r="AV3613" s="72"/>
    </row>
    <row r="3614" spans="47:48">
      <c r="AU3614" s="3">
        <v>2.5062500000000001</v>
      </c>
      <c r="AV3614" s="72"/>
    </row>
    <row r="3615" spans="47:48">
      <c r="AU3615" s="3">
        <v>2.5069444444444402</v>
      </c>
      <c r="AV3615" s="72"/>
    </row>
    <row r="3616" spans="47:48">
      <c r="AU3616" s="3">
        <v>2.5076388888888901</v>
      </c>
      <c r="AV3616" s="72"/>
    </row>
    <row r="3617" spans="47:48">
      <c r="AU3617" s="3">
        <v>2.5083333333333302</v>
      </c>
      <c r="AV3617" s="72"/>
    </row>
    <row r="3618" spans="47:48">
      <c r="AU3618" s="3">
        <v>2.5090277777777801</v>
      </c>
      <c r="AV3618" s="72"/>
    </row>
    <row r="3619" spans="47:48">
      <c r="AU3619" s="3">
        <v>2.5097222222222202</v>
      </c>
      <c r="AV3619" s="72"/>
    </row>
    <row r="3620" spans="47:48">
      <c r="AU3620" s="3">
        <v>2.5104166666666701</v>
      </c>
      <c r="AV3620" s="72"/>
    </row>
    <row r="3621" spans="47:48">
      <c r="AU3621" s="3">
        <v>2.5111111111111102</v>
      </c>
      <c r="AV3621" s="72"/>
    </row>
    <row r="3622" spans="47:48">
      <c r="AU3622" s="3">
        <v>2.5118055555555601</v>
      </c>
      <c r="AV3622" s="72"/>
    </row>
    <row r="3623" spans="47:48">
      <c r="AU3623" s="3">
        <v>2.5125000000000002</v>
      </c>
      <c r="AV3623" s="72"/>
    </row>
    <row r="3624" spans="47:48">
      <c r="AU3624" s="3">
        <v>2.5131944444444398</v>
      </c>
      <c r="AV3624" s="72"/>
    </row>
    <row r="3625" spans="47:48">
      <c r="AU3625" s="3">
        <v>2.5138888888888902</v>
      </c>
      <c r="AV3625" s="72"/>
    </row>
    <row r="3626" spans="47:48">
      <c r="AU3626" s="3">
        <v>2.5145833333333298</v>
      </c>
      <c r="AV3626" s="72"/>
    </row>
    <row r="3627" spans="47:48">
      <c r="AU3627" s="3">
        <v>2.5152777777777802</v>
      </c>
      <c r="AV3627" s="72"/>
    </row>
    <row r="3628" spans="47:48">
      <c r="AU3628" s="3">
        <v>2.5159722222222198</v>
      </c>
      <c r="AV3628" s="72"/>
    </row>
    <row r="3629" spans="47:48">
      <c r="AU3629" s="3">
        <v>2.5166666666666702</v>
      </c>
      <c r="AV3629" s="72"/>
    </row>
    <row r="3630" spans="47:48">
      <c r="AU3630" s="3">
        <v>2.5173611111111098</v>
      </c>
      <c r="AV3630" s="72"/>
    </row>
    <row r="3631" spans="47:48">
      <c r="AU3631" s="3">
        <v>2.5180555555555602</v>
      </c>
      <c r="AV3631" s="72"/>
    </row>
    <row r="3632" spans="47:48">
      <c r="AU3632" s="3">
        <v>2.5187499999999998</v>
      </c>
      <c r="AV3632" s="72"/>
    </row>
    <row r="3633" spans="47:48">
      <c r="AU3633" s="3">
        <v>2.5194444444444399</v>
      </c>
      <c r="AV3633" s="72"/>
    </row>
    <row r="3634" spans="47:48">
      <c r="AU3634" s="3">
        <v>2.5201388888888898</v>
      </c>
      <c r="AV3634" s="72"/>
    </row>
    <row r="3635" spans="47:48">
      <c r="AU3635" s="3">
        <v>2.5208333333333299</v>
      </c>
      <c r="AV3635" s="72"/>
    </row>
    <row r="3636" spans="47:48">
      <c r="AU3636" s="3">
        <v>2.5215277777777798</v>
      </c>
      <c r="AV3636" s="72"/>
    </row>
    <row r="3637" spans="47:48">
      <c r="AU3637" s="3">
        <v>2.5222222222222199</v>
      </c>
      <c r="AV3637" s="72"/>
    </row>
    <row r="3638" spans="47:48">
      <c r="AU3638" s="3">
        <v>2.5229166666666698</v>
      </c>
      <c r="AV3638" s="72"/>
    </row>
    <row r="3639" spans="47:48">
      <c r="AU3639" s="3">
        <v>2.5236111111111099</v>
      </c>
      <c r="AV3639" s="72"/>
    </row>
    <row r="3640" spans="47:48">
      <c r="AU3640" s="3">
        <v>2.5243055555555598</v>
      </c>
      <c r="AV3640" s="72"/>
    </row>
    <row r="3641" spans="47:48">
      <c r="AU3641" s="3">
        <v>2.5249999999999999</v>
      </c>
      <c r="AV3641" s="72"/>
    </row>
    <row r="3642" spans="47:48">
      <c r="AU3642" s="3">
        <v>2.52569444444444</v>
      </c>
      <c r="AV3642" s="72"/>
    </row>
    <row r="3643" spans="47:48">
      <c r="AU3643" s="3">
        <v>2.5263888888888899</v>
      </c>
      <c r="AV3643" s="72"/>
    </row>
    <row r="3644" spans="47:48">
      <c r="AU3644" s="3">
        <v>2.52708333333333</v>
      </c>
      <c r="AV3644" s="72"/>
    </row>
    <row r="3645" spans="47:48">
      <c r="AU3645" s="3">
        <v>2.5277777777777799</v>
      </c>
      <c r="AV3645" s="72"/>
    </row>
    <row r="3646" spans="47:48">
      <c r="AU3646" s="3">
        <v>2.52847222222222</v>
      </c>
      <c r="AV3646" s="72"/>
    </row>
    <row r="3647" spans="47:48">
      <c r="AU3647" s="3">
        <v>2.5291666666666699</v>
      </c>
      <c r="AV3647" s="72"/>
    </row>
    <row r="3648" spans="47:48">
      <c r="AU3648" s="3">
        <v>2.52986111111111</v>
      </c>
      <c r="AV3648" s="72"/>
    </row>
    <row r="3649" spans="47:48">
      <c r="AU3649" s="3">
        <v>2.5305555555555599</v>
      </c>
      <c r="AV3649" s="72"/>
    </row>
    <row r="3650" spans="47:48">
      <c r="AU3650" s="3">
        <v>2.53125</v>
      </c>
      <c r="AV3650" s="72"/>
    </row>
    <row r="3651" spans="47:48">
      <c r="AU3651" s="3">
        <v>2.5319444444444401</v>
      </c>
      <c r="AV3651" s="72"/>
    </row>
    <row r="3652" spans="47:48">
      <c r="AU3652" s="3">
        <v>2.53263888888889</v>
      </c>
      <c r="AV3652" s="72"/>
    </row>
    <row r="3653" spans="47:48">
      <c r="AU3653" s="3">
        <v>2.5333333333333301</v>
      </c>
      <c r="AV3653" s="72"/>
    </row>
    <row r="3654" spans="47:48">
      <c r="AU3654" s="3">
        <v>2.53402777777778</v>
      </c>
      <c r="AV3654" s="72"/>
    </row>
    <row r="3655" spans="47:48">
      <c r="AU3655" s="3">
        <v>2.5347222222222201</v>
      </c>
      <c r="AV3655" s="72"/>
    </row>
    <row r="3656" spans="47:48">
      <c r="AU3656" s="3">
        <v>2.53541666666667</v>
      </c>
      <c r="AV3656" s="72"/>
    </row>
    <row r="3657" spans="47:48">
      <c r="AU3657" s="3">
        <v>2.5361111111111101</v>
      </c>
      <c r="AV3657" s="72"/>
    </row>
    <row r="3658" spans="47:48">
      <c r="AU3658" s="3">
        <v>2.53680555555556</v>
      </c>
      <c r="AV3658" s="72"/>
    </row>
    <row r="3659" spans="47:48">
      <c r="AU3659" s="3">
        <v>2.5375000000000001</v>
      </c>
      <c r="AV3659" s="72"/>
    </row>
    <row r="3660" spans="47:48">
      <c r="AU3660" s="3">
        <v>2.5381944444444402</v>
      </c>
      <c r="AV3660" s="72"/>
    </row>
    <row r="3661" spans="47:48">
      <c r="AU3661" s="3">
        <v>2.5388888888888901</v>
      </c>
      <c r="AV3661" s="72"/>
    </row>
    <row r="3662" spans="47:48">
      <c r="AU3662" s="3">
        <v>2.5395833333333302</v>
      </c>
      <c r="AV3662" s="72"/>
    </row>
    <row r="3663" spans="47:48">
      <c r="AU3663" s="3">
        <v>2.5402777777777801</v>
      </c>
      <c r="AV3663" s="72"/>
    </row>
    <row r="3664" spans="47:48">
      <c r="AU3664" s="3">
        <v>2.5409722222222202</v>
      </c>
      <c r="AV3664" s="72"/>
    </row>
    <row r="3665" spans="47:48">
      <c r="AU3665" s="3">
        <v>2.5416666666666701</v>
      </c>
      <c r="AV3665" s="72"/>
    </row>
    <row r="3666" spans="47:48">
      <c r="AU3666" s="3">
        <v>2.5423611111111102</v>
      </c>
      <c r="AV3666" s="72"/>
    </row>
    <row r="3667" spans="47:48">
      <c r="AU3667" s="3">
        <v>2.5430555555555601</v>
      </c>
      <c r="AV3667" s="72"/>
    </row>
    <row r="3668" spans="47:48">
      <c r="AU3668" s="3">
        <v>2.5437500000000002</v>
      </c>
      <c r="AV3668" s="72"/>
    </row>
    <row r="3669" spans="47:48">
      <c r="AU3669" s="3">
        <v>2.5444444444444398</v>
      </c>
      <c r="AV3669" s="72"/>
    </row>
    <row r="3670" spans="47:48">
      <c r="AU3670" s="3">
        <v>2.5451388888888902</v>
      </c>
      <c r="AV3670" s="72"/>
    </row>
    <row r="3671" spans="47:48">
      <c r="AU3671" s="3">
        <v>2.5458333333333298</v>
      </c>
      <c r="AV3671" s="72"/>
    </row>
    <row r="3672" spans="47:48">
      <c r="AU3672" s="3">
        <v>2.5465277777777802</v>
      </c>
      <c r="AV3672" s="72"/>
    </row>
    <row r="3673" spans="47:48">
      <c r="AU3673" s="3">
        <v>2.5472222222222198</v>
      </c>
      <c r="AV3673" s="72"/>
    </row>
    <row r="3674" spans="47:48">
      <c r="AU3674" s="3">
        <v>2.5479166666666702</v>
      </c>
      <c r="AV3674" s="72"/>
    </row>
    <row r="3675" spans="47:48">
      <c r="AU3675" s="3">
        <v>2.5486111111111098</v>
      </c>
      <c r="AV3675" s="72"/>
    </row>
    <row r="3676" spans="47:48">
      <c r="AU3676" s="3">
        <v>2.5493055555555602</v>
      </c>
      <c r="AV3676" s="72"/>
    </row>
    <row r="3677" spans="47:48">
      <c r="AU3677" s="3">
        <v>2.5499999999999998</v>
      </c>
      <c r="AV3677" s="72"/>
    </row>
    <row r="3678" spans="47:48">
      <c r="AU3678" s="3">
        <v>2.5506944444444399</v>
      </c>
      <c r="AV3678" s="72"/>
    </row>
    <row r="3679" spans="47:48">
      <c r="AU3679" s="3">
        <v>2.5513888888888898</v>
      </c>
      <c r="AV3679" s="72"/>
    </row>
    <row r="3680" spans="47:48">
      <c r="AU3680" s="3">
        <v>2.5520833333333299</v>
      </c>
      <c r="AV3680" s="72"/>
    </row>
    <row r="3681" spans="47:48">
      <c r="AU3681" s="3">
        <v>2.5527777777777798</v>
      </c>
      <c r="AV3681" s="72"/>
    </row>
    <row r="3682" spans="47:48">
      <c r="AU3682" s="3">
        <v>2.5534722222222199</v>
      </c>
      <c r="AV3682" s="72"/>
    </row>
    <row r="3683" spans="47:48">
      <c r="AU3683" s="3">
        <v>2.5541666666666698</v>
      </c>
      <c r="AV3683" s="72"/>
    </row>
    <row r="3684" spans="47:48">
      <c r="AU3684" s="3">
        <v>2.5548611111111099</v>
      </c>
      <c r="AV3684" s="72"/>
    </row>
    <row r="3685" spans="47:48">
      <c r="AU3685" s="3">
        <v>2.5555555555555598</v>
      </c>
      <c r="AV3685" s="72"/>
    </row>
    <row r="3686" spans="47:48">
      <c r="AU3686" s="3">
        <v>2.5562499999999999</v>
      </c>
      <c r="AV3686" s="72"/>
    </row>
    <row r="3687" spans="47:48">
      <c r="AU3687" s="3">
        <v>2.55694444444444</v>
      </c>
      <c r="AV3687" s="72"/>
    </row>
    <row r="3688" spans="47:48">
      <c r="AU3688" s="3">
        <v>2.5576388888888899</v>
      </c>
      <c r="AV3688" s="72"/>
    </row>
    <row r="3689" spans="47:48">
      <c r="AU3689" s="3">
        <v>2.55833333333333</v>
      </c>
      <c r="AV3689" s="72"/>
    </row>
    <row r="3690" spans="47:48">
      <c r="AU3690" s="3">
        <v>2.5590277777777799</v>
      </c>
      <c r="AV3690" s="72"/>
    </row>
    <row r="3691" spans="47:48">
      <c r="AU3691" s="3">
        <v>2.55972222222222</v>
      </c>
      <c r="AV3691" s="72"/>
    </row>
    <row r="3692" spans="47:48">
      <c r="AU3692" s="3">
        <v>2.5604166666666699</v>
      </c>
      <c r="AV3692" s="72"/>
    </row>
    <row r="3693" spans="47:48">
      <c r="AU3693" s="3">
        <v>2.56111111111111</v>
      </c>
      <c r="AV3693" s="72"/>
    </row>
    <row r="3694" spans="47:48">
      <c r="AU3694" s="3">
        <v>2.5618055555555599</v>
      </c>
      <c r="AV3694" s="72"/>
    </row>
    <row r="3695" spans="47:48">
      <c r="AU3695" s="3">
        <v>2.5625</v>
      </c>
      <c r="AV3695" s="72"/>
    </row>
    <row r="3696" spans="47:48">
      <c r="AU3696" s="3">
        <v>2.5631944444444401</v>
      </c>
      <c r="AV3696" s="72"/>
    </row>
    <row r="3697" spans="47:48">
      <c r="AU3697" s="3">
        <v>2.56388888888889</v>
      </c>
      <c r="AV3697" s="72"/>
    </row>
    <row r="3698" spans="47:48">
      <c r="AU3698" s="3">
        <v>2.5645833333333301</v>
      </c>
      <c r="AV3698" s="72"/>
    </row>
    <row r="3699" spans="47:48">
      <c r="AU3699" s="3">
        <v>2.56527777777778</v>
      </c>
      <c r="AV3699" s="72"/>
    </row>
    <row r="3700" spans="47:48">
      <c r="AU3700" s="3">
        <v>2.5659722222222201</v>
      </c>
      <c r="AV3700" s="72"/>
    </row>
    <row r="3701" spans="47:48">
      <c r="AU3701" s="3">
        <v>2.56666666666667</v>
      </c>
      <c r="AV3701" s="72"/>
    </row>
    <row r="3702" spans="47:48">
      <c r="AU3702" s="3">
        <v>2.5673611111111101</v>
      </c>
      <c r="AV3702" s="72"/>
    </row>
    <row r="3703" spans="47:48">
      <c r="AU3703" s="3">
        <v>2.56805555555556</v>
      </c>
      <c r="AV3703" s="72"/>
    </row>
    <row r="3704" spans="47:48">
      <c r="AU3704" s="3">
        <v>2.5687500000000001</v>
      </c>
      <c r="AV3704" s="72"/>
    </row>
    <row r="3705" spans="47:48">
      <c r="AU3705" s="3">
        <v>2.5694444444444402</v>
      </c>
      <c r="AV3705" s="72"/>
    </row>
    <row r="3706" spans="47:48">
      <c r="AU3706" s="3">
        <v>2.5701388888888901</v>
      </c>
      <c r="AV3706" s="72"/>
    </row>
    <row r="3707" spans="47:48">
      <c r="AU3707" s="3">
        <v>2.5708333333333302</v>
      </c>
      <c r="AV3707" s="72"/>
    </row>
    <row r="3708" spans="47:48">
      <c r="AU3708" s="3">
        <v>2.5715277777777801</v>
      </c>
      <c r="AV3708" s="72"/>
    </row>
    <row r="3709" spans="47:48">
      <c r="AU3709" s="3">
        <v>2.5722222222222202</v>
      </c>
      <c r="AV3709" s="72"/>
    </row>
    <row r="3710" spans="47:48">
      <c r="AU3710" s="3">
        <v>2.5729166666666701</v>
      </c>
      <c r="AV3710" s="72"/>
    </row>
    <row r="3711" spans="47:48">
      <c r="AU3711" s="3">
        <v>2.5736111111111102</v>
      </c>
      <c r="AV3711" s="72"/>
    </row>
    <row r="3712" spans="47:48">
      <c r="AU3712" s="3">
        <v>2.5743055555555601</v>
      </c>
      <c r="AV3712" s="72"/>
    </row>
    <row r="3713" spans="47:48">
      <c r="AU3713" s="3">
        <v>2.5750000000000002</v>
      </c>
      <c r="AV3713" s="72"/>
    </row>
    <row r="3714" spans="47:48">
      <c r="AU3714" s="3">
        <v>2.5756944444444398</v>
      </c>
      <c r="AV3714" s="72"/>
    </row>
    <row r="3715" spans="47:48">
      <c r="AU3715" s="3">
        <v>2.5763888888888902</v>
      </c>
      <c r="AV3715" s="72"/>
    </row>
    <row r="3716" spans="47:48">
      <c r="AU3716" s="3">
        <v>2.5770833333333298</v>
      </c>
      <c r="AV3716" s="72"/>
    </row>
    <row r="3717" spans="47:48">
      <c r="AU3717" s="3">
        <v>2.5777777777777802</v>
      </c>
      <c r="AV3717" s="72"/>
    </row>
    <row r="3718" spans="47:48">
      <c r="AU3718" s="3">
        <v>2.5784722222222198</v>
      </c>
      <c r="AV3718" s="72"/>
    </row>
    <row r="3719" spans="47:48">
      <c r="AU3719" s="3">
        <v>2.5791666666666702</v>
      </c>
      <c r="AV3719" s="72"/>
    </row>
    <row r="3720" spans="47:48">
      <c r="AU3720" s="3">
        <v>2.5798611111111098</v>
      </c>
      <c r="AV3720" s="72"/>
    </row>
    <row r="3721" spans="47:48">
      <c r="AU3721" s="3">
        <v>2.5805555555555602</v>
      </c>
      <c r="AV3721" s="72"/>
    </row>
    <row r="3722" spans="47:48">
      <c r="AU3722" s="3">
        <v>2.5812499999999998</v>
      </c>
      <c r="AV3722" s="72"/>
    </row>
    <row r="3723" spans="47:48">
      <c r="AU3723" s="3">
        <v>2.5819444444444399</v>
      </c>
      <c r="AV3723" s="72"/>
    </row>
    <row r="3724" spans="47:48">
      <c r="AU3724" s="3">
        <v>2.5826388888888898</v>
      </c>
      <c r="AV3724" s="72"/>
    </row>
    <row r="3725" spans="47:48">
      <c r="AU3725" s="3">
        <v>2.5833333333333299</v>
      </c>
      <c r="AV3725" s="72"/>
    </row>
    <row r="3726" spans="47:48">
      <c r="AU3726" s="3">
        <v>2.5840277777777798</v>
      </c>
      <c r="AV3726" s="72"/>
    </row>
    <row r="3727" spans="47:48">
      <c r="AU3727" s="3">
        <v>2.5847222222222199</v>
      </c>
      <c r="AV3727" s="72"/>
    </row>
    <row r="3728" spans="47:48">
      <c r="AU3728" s="3">
        <v>2.5854166666666698</v>
      </c>
      <c r="AV3728" s="72"/>
    </row>
    <row r="3729" spans="47:48">
      <c r="AU3729" s="3">
        <v>2.5861111111111099</v>
      </c>
      <c r="AV3729" s="72"/>
    </row>
    <row r="3730" spans="47:48">
      <c r="AU3730" s="3">
        <v>2.5868055555555598</v>
      </c>
      <c r="AV3730" s="72"/>
    </row>
    <row r="3731" spans="47:48">
      <c r="AU3731" s="3">
        <v>2.5874999999999999</v>
      </c>
      <c r="AV3731" s="72"/>
    </row>
    <row r="3732" spans="47:48">
      <c r="AU3732" s="3">
        <v>2.58819444444444</v>
      </c>
      <c r="AV3732" s="72"/>
    </row>
    <row r="3733" spans="47:48">
      <c r="AU3733" s="3">
        <v>2.5888888888888899</v>
      </c>
      <c r="AV3733" s="72"/>
    </row>
    <row r="3734" spans="47:48">
      <c r="AU3734" s="3">
        <v>2.58958333333333</v>
      </c>
      <c r="AV3734" s="72"/>
    </row>
    <row r="3735" spans="47:48">
      <c r="AU3735" s="3">
        <v>2.5902777777777799</v>
      </c>
      <c r="AV3735" s="72"/>
    </row>
    <row r="3736" spans="47:48">
      <c r="AU3736" s="3">
        <v>2.59097222222222</v>
      </c>
      <c r="AV3736" s="72"/>
    </row>
    <row r="3737" spans="47:48">
      <c r="AU3737" s="3">
        <v>2.5916666666666699</v>
      </c>
      <c r="AV3737" s="72"/>
    </row>
    <row r="3738" spans="47:48">
      <c r="AU3738" s="3">
        <v>2.59236111111111</v>
      </c>
      <c r="AV3738" s="72"/>
    </row>
    <row r="3739" spans="47:48">
      <c r="AU3739" s="3">
        <v>2.5930555555555599</v>
      </c>
      <c r="AV3739" s="72"/>
    </row>
    <row r="3740" spans="47:48">
      <c r="AU3740" s="3">
        <v>2.59375</v>
      </c>
      <c r="AV3740" s="72"/>
    </row>
    <row r="3741" spans="47:48">
      <c r="AU3741" s="3">
        <v>2.5944444444444401</v>
      </c>
      <c r="AV3741" s="72"/>
    </row>
    <row r="3742" spans="47:48">
      <c r="AU3742" s="3">
        <v>2.59513888888889</v>
      </c>
      <c r="AV3742" s="72"/>
    </row>
    <row r="3743" spans="47:48">
      <c r="AU3743" s="3">
        <v>2.5958333333333301</v>
      </c>
      <c r="AV3743" s="72"/>
    </row>
    <row r="3744" spans="47:48">
      <c r="AU3744" s="3">
        <v>2.59652777777778</v>
      </c>
      <c r="AV3744" s="72"/>
    </row>
    <row r="3745" spans="47:48">
      <c r="AU3745" s="3">
        <v>2.5972222222222201</v>
      </c>
      <c r="AV3745" s="72"/>
    </row>
    <row r="3746" spans="47:48">
      <c r="AU3746" s="3">
        <v>2.59791666666667</v>
      </c>
      <c r="AV3746" s="72"/>
    </row>
    <row r="3747" spans="47:48">
      <c r="AU3747" s="3">
        <v>2.5986111111111101</v>
      </c>
      <c r="AV3747" s="72"/>
    </row>
    <row r="3748" spans="47:48">
      <c r="AU3748" s="3">
        <v>2.59930555555556</v>
      </c>
      <c r="AV3748" s="72"/>
    </row>
    <row r="3749" spans="47:48">
      <c r="AU3749" s="3">
        <v>2.6</v>
      </c>
      <c r="AV3749" s="72"/>
    </row>
    <row r="3750" spans="47:48">
      <c r="AU3750" s="3">
        <v>2.6006944444444402</v>
      </c>
      <c r="AV3750" s="72"/>
    </row>
    <row r="3751" spans="47:48">
      <c r="AU3751" s="3">
        <v>2.6013888888888901</v>
      </c>
      <c r="AV3751" s="72"/>
    </row>
    <row r="3752" spans="47:48">
      <c r="AU3752" s="3">
        <v>2.6020833333333302</v>
      </c>
      <c r="AV3752" s="72"/>
    </row>
    <row r="3753" spans="47:48">
      <c r="AU3753" s="3">
        <v>2.6027777777777801</v>
      </c>
      <c r="AV3753" s="72"/>
    </row>
    <row r="3754" spans="47:48">
      <c r="AU3754" s="3">
        <v>2.6034722222222202</v>
      </c>
      <c r="AV3754" s="72"/>
    </row>
    <row r="3755" spans="47:48">
      <c r="AU3755" s="3">
        <v>2.6041666666666701</v>
      </c>
      <c r="AV3755" s="72"/>
    </row>
    <row r="3756" spans="47:48">
      <c r="AU3756" s="3">
        <v>2.6048611111111102</v>
      </c>
      <c r="AV3756" s="72"/>
    </row>
    <row r="3757" spans="47:48">
      <c r="AU3757" s="3">
        <v>2.6055555555555601</v>
      </c>
      <c r="AV3757" s="72"/>
    </row>
    <row r="3758" spans="47:48">
      <c r="AU3758" s="3">
        <v>2.6062500000000002</v>
      </c>
      <c r="AV3758" s="72"/>
    </row>
    <row r="3759" spans="47:48">
      <c r="AU3759" s="3">
        <v>2.6069444444444398</v>
      </c>
      <c r="AV3759" s="72"/>
    </row>
    <row r="3760" spans="47:48">
      <c r="AU3760" s="3">
        <v>2.6076388888888902</v>
      </c>
      <c r="AV3760" s="72"/>
    </row>
    <row r="3761" spans="47:48">
      <c r="AU3761" s="3">
        <v>2.6083333333333298</v>
      </c>
      <c r="AV3761" s="72"/>
    </row>
    <row r="3762" spans="47:48">
      <c r="AU3762" s="3">
        <v>2.6090277777777802</v>
      </c>
      <c r="AV3762" s="72"/>
    </row>
    <row r="3763" spans="47:48">
      <c r="AU3763" s="3">
        <v>2.6097222222222198</v>
      </c>
      <c r="AV3763" s="72"/>
    </row>
    <row r="3764" spans="47:48">
      <c r="AU3764" s="3">
        <v>2.6104166666666702</v>
      </c>
      <c r="AV3764" s="72"/>
    </row>
    <row r="3765" spans="47:48">
      <c r="AU3765" s="3">
        <v>2.6111111111111098</v>
      </c>
      <c r="AV3765" s="72"/>
    </row>
    <row r="3766" spans="47:48">
      <c r="AU3766" s="3">
        <v>2.6118055555555602</v>
      </c>
      <c r="AV3766" s="72"/>
    </row>
    <row r="3767" spans="47:48">
      <c r="AU3767" s="3">
        <v>2.6124999999999998</v>
      </c>
      <c r="AV3767" s="72"/>
    </row>
    <row r="3768" spans="47:48">
      <c r="AU3768" s="3">
        <v>2.6131944444444399</v>
      </c>
      <c r="AV3768" s="72"/>
    </row>
    <row r="3769" spans="47:48">
      <c r="AU3769" s="3">
        <v>2.6138888888888898</v>
      </c>
      <c r="AV3769" s="72"/>
    </row>
    <row r="3770" spans="47:48">
      <c r="AU3770" s="3">
        <v>2.6145833333333299</v>
      </c>
      <c r="AV3770" s="72"/>
    </row>
    <row r="3771" spans="47:48">
      <c r="AU3771" s="3">
        <v>2.6152777777777798</v>
      </c>
      <c r="AV3771" s="72"/>
    </row>
    <row r="3772" spans="47:48">
      <c r="AU3772" s="3">
        <v>2.6159722222222199</v>
      </c>
      <c r="AV3772" s="72"/>
    </row>
    <row r="3773" spans="47:48">
      <c r="AU3773" s="3">
        <v>2.6166666666666698</v>
      </c>
      <c r="AV3773" s="72"/>
    </row>
    <row r="3774" spans="47:48">
      <c r="AU3774" s="3">
        <v>2.6173611111111099</v>
      </c>
      <c r="AV3774" s="72"/>
    </row>
    <row r="3775" spans="47:48">
      <c r="AU3775" s="3">
        <v>2.6180555555555598</v>
      </c>
      <c r="AV3775" s="72"/>
    </row>
    <row r="3776" spans="47:48">
      <c r="AU3776" s="3">
        <v>2.6187499999999999</v>
      </c>
      <c r="AV3776" s="72"/>
    </row>
    <row r="3777" spans="47:48">
      <c r="AU3777" s="3">
        <v>2.61944444444444</v>
      </c>
      <c r="AV3777" s="72"/>
    </row>
    <row r="3778" spans="47:48">
      <c r="AU3778" s="3">
        <v>2.6201388888888899</v>
      </c>
      <c r="AV3778" s="72"/>
    </row>
    <row r="3779" spans="47:48">
      <c r="AU3779" s="3">
        <v>2.62083333333333</v>
      </c>
      <c r="AV3779" s="72"/>
    </row>
    <row r="3780" spans="47:48">
      <c r="AU3780" s="3">
        <v>2.6215277777777799</v>
      </c>
      <c r="AV3780" s="72"/>
    </row>
    <row r="3781" spans="47:48">
      <c r="AU3781" s="3">
        <v>2.62222222222222</v>
      </c>
      <c r="AV3781" s="72"/>
    </row>
    <row r="3782" spans="47:48">
      <c r="AU3782" s="3">
        <v>2.6229166666666699</v>
      </c>
      <c r="AV3782" s="72"/>
    </row>
    <row r="3783" spans="47:48">
      <c r="AU3783" s="3">
        <v>2.62361111111111</v>
      </c>
      <c r="AV3783" s="72"/>
    </row>
    <row r="3784" spans="47:48">
      <c r="AU3784" s="3">
        <v>2.6243055555555599</v>
      </c>
      <c r="AV3784" s="72"/>
    </row>
    <row r="3785" spans="47:48">
      <c r="AU3785" s="3">
        <v>2.625</v>
      </c>
      <c r="AV3785" s="72"/>
    </row>
    <row r="3786" spans="47:48">
      <c r="AU3786" s="3">
        <v>2.6256944444444401</v>
      </c>
      <c r="AV3786" s="72"/>
    </row>
    <row r="3787" spans="47:48">
      <c r="AU3787" s="3">
        <v>2.62638888888889</v>
      </c>
      <c r="AV3787" s="72"/>
    </row>
    <row r="3788" spans="47:48">
      <c r="AU3788" s="3">
        <v>2.6270833333333301</v>
      </c>
      <c r="AV3788" s="72"/>
    </row>
    <row r="3789" spans="47:48">
      <c r="AU3789" s="3">
        <v>2.62777777777778</v>
      </c>
      <c r="AV3789" s="72"/>
    </row>
    <row r="3790" spans="47:48">
      <c r="AU3790" s="3">
        <v>2.6284722222222201</v>
      </c>
      <c r="AV3790" s="72"/>
    </row>
    <row r="3791" spans="47:48">
      <c r="AU3791" s="3">
        <v>2.62916666666667</v>
      </c>
      <c r="AV3791" s="72"/>
    </row>
    <row r="3792" spans="47:48">
      <c r="AU3792" s="3">
        <v>2.6298611111111101</v>
      </c>
      <c r="AV3792" s="72"/>
    </row>
    <row r="3793" spans="47:48">
      <c r="AU3793" s="3">
        <v>2.63055555555556</v>
      </c>
      <c r="AV3793" s="72"/>
    </row>
    <row r="3794" spans="47:48">
      <c r="AU3794" s="3">
        <v>2.6312500000000001</v>
      </c>
      <c r="AV3794" s="72"/>
    </row>
    <row r="3795" spans="47:48">
      <c r="AU3795" s="3">
        <v>2.6319444444444402</v>
      </c>
      <c r="AV3795" s="72"/>
    </row>
    <row r="3796" spans="47:48">
      <c r="AU3796" s="3">
        <v>2.6326388888888901</v>
      </c>
      <c r="AV3796" s="72"/>
    </row>
    <row r="3797" spans="47:48">
      <c r="AU3797" s="3">
        <v>2.6333333333333302</v>
      </c>
      <c r="AV3797" s="72"/>
    </row>
    <row r="3798" spans="47:48">
      <c r="AU3798" s="3">
        <v>2.6340277777777801</v>
      </c>
      <c r="AV3798" s="72"/>
    </row>
    <row r="3799" spans="47:48">
      <c r="AU3799" s="3">
        <v>2.6347222222222202</v>
      </c>
      <c r="AV3799" s="72"/>
    </row>
    <row r="3800" spans="47:48">
      <c r="AU3800" s="3">
        <v>2.6354166666666701</v>
      </c>
      <c r="AV3800" s="72"/>
    </row>
    <row r="3801" spans="47:48">
      <c r="AU3801" s="3">
        <v>2.6361111111111102</v>
      </c>
      <c r="AV3801" s="72"/>
    </row>
    <row r="3802" spans="47:48">
      <c r="AU3802" s="3">
        <v>2.6368055555555601</v>
      </c>
      <c r="AV3802" s="72"/>
    </row>
    <row r="3803" spans="47:48">
      <c r="AU3803" s="3">
        <v>2.6375000000000002</v>
      </c>
      <c r="AV3803" s="72"/>
    </row>
    <row r="3804" spans="47:48">
      <c r="AU3804" s="3">
        <v>2.6381944444444398</v>
      </c>
      <c r="AV3804" s="72"/>
    </row>
    <row r="3805" spans="47:48">
      <c r="AU3805" s="3">
        <v>2.6388888888888902</v>
      </c>
      <c r="AV3805" s="72"/>
    </row>
    <row r="3806" spans="47:48">
      <c r="AU3806" s="3">
        <v>2.6395833333333298</v>
      </c>
      <c r="AV3806" s="72"/>
    </row>
    <row r="3807" spans="47:48">
      <c r="AU3807" s="3">
        <v>2.6402777777777802</v>
      </c>
      <c r="AV3807" s="72"/>
    </row>
    <row r="3808" spans="47:48">
      <c r="AU3808" s="3">
        <v>2.6409722222222198</v>
      </c>
      <c r="AV3808" s="72"/>
    </row>
    <row r="3809" spans="47:48">
      <c r="AU3809" s="3">
        <v>2.6416666666666702</v>
      </c>
      <c r="AV3809" s="72"/>
    </row>
    <row r="3810" spans="47:48">
      <c r="AU3810" s="3">
        <v>2.6423611111111098</v>
      </c>
      <c r="AV3810" s="72"/>
    </row>
    <row r="3811" spans="47:48">
      <c r="AU3811" s="3">
        <v>2.6430555555555602</v>
      </c>
      <c r="AV3811" s="72"/>
    </row>
    <row r="3812" spans="47:48">
      <c r="AU3812" s="3">
        <v>2.6437499999999998</v>
      </c>
      <c r="AV3812" s="72"/>
    </row>
    <row r="3813" spans="47:48">
      <c r="AU3813" s="3">
        <v>2.6444444444444399</v>
      </c>
      <c r="AV3813" s="72"/>
    </row>
    <row r="3814" spans="47:48">
      <c r="AU3814" s="3">
        <v>2.6451388888888898</v>
      </c>
      <c r="AV3814" s="72"/>
    </row>
    <row r="3815" spans="47:48">
      <c r="AU3815" s="3">
        <v>2.6458333333333299</v>
      </c>
      <c r="AV3815" s="72"/>
    </row>
    <row r="3816" spans="47:48">
      <c r="AU3816" s="3">
        <v>2.6465277777777798</v>
      </c>
      <c r="AV3816" s="72"/>
    </row>
    <row r="3817" spans="47:48">
      <c r="AU3817" s="3">
        <v>2.6472222222222199</v>
      </c>
      <c r="AV3817" s="72"/>
    </row>
    <row r="3818" spans="47:48">
      <c r="AU3818" s="3">
        <v>2.6479166666666698</v>
      </c>
      <c r="AV3818" s="72"/>
    </row>
    <row r="3819" spans="47:48">
      <c r="AU3819" s="3">
        <v>2.6486111111111099</v>
      </c>
      <c r="AV3819" s="72"/>
    </row>
    <row r="3820" spans="47:48">
      <c r="AU3820" s="3">
        <v>2.6493055555555598</v>
      </c>
      <c r="AV3820" s="72"/>
    </row>
    <row r="3821" spans="47:48">
      <c r="AU3821" s="3">
        <v>2.65</v>
      </c>
      <c r="AV3821" s="72"/>
    </row>
    <row r="3822" spans="47:48">
      <c r="AU3822" s="3">
        <v>2.65069444444444</v>
      </c>
      <c r="AV3822" s="72"/>
    </row>
    <row r="3823" spans="47:48">
      <c r="AU3823" s="3">
        <v>2.6513888888888899</v>
      </c>
      <c r="AV3823" s="72"/>
    </row>
    <row r="3824" spans="47:48">
      <c r="AU3824" s="3">
        <v>2.65208333333333</v>
      </c>
      <c r="AV3824" s="72"/>
    </row>
    <row r="3825" spans="47:48">
      <c r="AU3825" s="3">
        <v>2.6527777777777799</v>
      </c>
      <c r="AV3825" s="72"/>
    </row>
    <row r="3826" spans="47:48">
      <c r="AU3826" s="3">
        <v>2.65347222222222</v>
      </c>
      <c r="AV3826" s="72"/>
    </row>
    <row r="3827" spans="47:48">
      <c r="AU3827" s="3">
        <v>2.6541666666666699</v>
      </c>
      <c r="AV3827" s="72"/>
    </row>
    <row r="3828" spans="47:48">
      <c r="AU3828" s="3">
        <v>2.65486111111111</v>
      </c>
      <c r="AV3828" s="72"/>
    </row>
    <row r="3829" spans="47:48">
      <c r="AU3829" s="3">
        <v>2.6555555555555599</v>
      </c>
      <c r="AV3829" s="72"/>
    </row>
    <row r="3830" spans="47:48">
      <c r="AU3830" s="3">
        <v>2.65625</v>
      </c>
      <c r="AV3830" s="72"/>
    </row>
    <row r="3831" spans="47:48">
      <c r="AU3831" s="3">
        <v>2.6569444444444401</v>
      </c>
      <c r="AV3831" s="72"/>
    </row>
    <row r="3832" spans="47:48">
      <c r="AU3832" s="3">
        <v>2.65763888888889</v>
      </c>
      <c r="AV3832" s="72"/>
    </row>
    <row r="3833" spans="47:48">
      <c r="AU3833" s="3">
        <v>2.6583333333333301</v>
      </c>
      <c r="AV3833" s="72"/>
    </row>
    <row r="3834" spans="47:48">
      <c r="AU3834" s="3">
        <v>2.65902777777778</v>
      </c>
      <c r="AV3834" s="72"/>
    </row>
    <row r="3835" spans="47:48">
      <c r="AU3835" s="3">
        <v>2.6597222222222201</v>
      </c>
      <c r="AV3835" s="72"/>
    </row>
    <row r="3836" spans="47:48">
      <c r="AU3836" s="3">
        <v>2.66041666666667</v>
      </c>
      <c r="AV3836" s="72"/>
    </row>
    <row r="3837" spans="47:48">
      <c r="AU3837" s="3">
        <v>2.6611111111111101</v>
      </c>
      <c r="AV3837" s="72"/>
    </row>
    <row r="3838" spans="47:48">
      <c r="AU3838" s="3">
        <v>2.66180555555556</v>
      </c>
      <c r="AV3838" s="72"/>
    </row>
    <row r="3839" spans="47:48">
      <c r="AU3839" s="3">
        <v>2.6625000000000001</v>
      </c>
      <c r="AV3839" s="72"/>
    </row>
    <row r="3840" spans="47:48">
      <c r="AU3840" s="3">
        <v>2.6631944444444402</v>
      </c>
      <c r="AV3840" s="72"/>
    </row>
    <row r="3841" spans="47:48">
      <c r="AU3841" s="3">
        <v>2.6638888888888901</v>
      </c>
      <c r="AV3841" s="72"/>
    </row>
    <row r="3842" spans="47:48">
      <c r="AU3842" s="3">
        <v>2.6645833333333302</v>
      </c>
      <c r="AV3842" s="72"/>
    </row>
    <row r="3843" spans="47:48">
      <c r="AU3843" s="3">
        <v>2.6652777777777801</v>
      </c>
      <c r="AV3843" s="72"/>
    </row>
    <row r="3844" spans="47:48">
      <c r="AU3844" s="3">
        <v>2.6659722222222202</v>
      </c>
      <c r="AV3844" s="72"/>
    </row>
    <row r="3845" spans="47:48">
      <c r="AU3845" s="3">
        <v>2.6666666666666701</v>
      </c>
      <c r="AV3845" s="72"/>
    </row>
    <row r="3846" spans="47:48">
      <c r="AU3846" s="3">
        <v>2.6673611111111102</v>
      </c>
      <c r="AV3846" s="72"/>
    </row>
    <row r="3847" spans="47:48">
      <c r="AU3847" s="3">
        <v>2.6680555555555601</v>
      </c>
      <c r="AV3847" s="72"/>
    </row>
    <row r="3848" spans="47:48">
      <c r="AU3848" s="3">
        <v>2.6687500000000002</v>
      </c>
      <c r="AV3848" s="72"/>
    </row>
    <row r="3849" spans="47:48">
      <c r="AU3849" s="3">
        <v>2.6694444444444398</v>
      </c>
      <c r="AV3849" s="72"/>
    </row>
    <row r="3850" spans="47:48">
      <c r="AU3850" s="3">
        <v>2.6701388888888902</v>
      </c>
      <c r="AV3850" s="72"/>
    </row>
    <row r="3851" spans="47:48">
      <c r="AU3851" s="3">
        <v>2.6708333333333298</v>
      </c>
      <c r="AV3851" s="72"/>
    </row>
    <row r="3852" spans="47:48">
      <c r="AU3852" s="3">
        <v>2.6715277777777802</v>
      </c>
      <c r="AV3852" s="72"/>
    </row>
    <row r="3853" spans="47:48">
      <c r="AU3853" s="3">
        <v>2.6722222222222198</v>
      </c>
      <c r="AV3853" s="72"/>
    </row>
    <row r="3854" spans="47:48">
      <c r="AU3854" s="3">
        <v>2.6729166666666702</v>
      </c>
      <c r="AV3854" s="72"/>
    </row>
    <row r="3855" spans="47:48">
      <c r="AU3855" s="3">
        <v>2.6736111111111098</v>
      </c>
      <c r="AV3855" s="72"/>
    </row>
    <row r="3856" spans="47:48">
      <c r="AU3856" s="3">
        <v>2.6743055555555602</v>
      </c>
      <c r="AV3856" s="72"/>
    </row>
    <row r="3857" spans="47:48">
      <c r="AU3857" s="3">
        <v>2.6749999999999998</v>
      </c>
      <c r="AV3857" s="72"/>
    </row>
    <row r="3858" spans="47:48">
      <c r="AU3858" s="3">
        <v>2.6756944444444399</v>
      </c>
      <c r="AV3858" s="72"/>
    </row>
    <row r="3859" spans="47:48">
      <c r="AU3859" s="3">
        <v>2.6763888888888898</v>
      </c>
      <c r="AV3859" s="72"/>
    </row>
    <row r="3860" spans="47:48">
      <c r="AU3860" s="3">
        <v>2.6770833333333299</v>
      </c>
      <c r="AV3860" s="72"/>
    </row>
    <row r="3861" spans="47:48">
      <c r="AU3861" s="3">
        <v>2.6777777777777798</v>
      </c>
      <c r="AV3861" s="72"/>
    </row>
    <row r="3862" spans="47:48">
      <c r="AU3862" s="3">
        <v>2.6784722222222199</v>
      </c>
      <c r="AV3862" s="72"/>
    </row>
    <row r="3863" spans="47:48">
      <c r="AU3863" s="3">
        <v>2.6791666666666698</v>
      </c>
      <c r="AV3863" s="72"/>
    </row>
    <row r="3864" spans="47:48">
      <c r="AU3864" s="3">
        <v>2.6798611111111099</v>
      </c>
      <c r="AV3864" s="72"/>
    </row>
    <row r="3865" spans="47:48">
      <c r="AU3865" s="3">
        <v>2.6805555555555598</v>
      </c>
      <c r="AV3865" s="72"/>
    </row>
    <row r="3866" spans="47:48">
      <c r="AU3866" s="3">
        <v>2.6812499999999999</v>
      </c>
      <c r="AV3866" s="72"/>
    </row>
    <row r="3867" spans="47:48">
      <c r="AU3867" s="3">
        <v>2.68194444444444</v>
      </c>
      <c r="AV3867" s="72"/>
    </row>
    <row r="3868" spans="47:48">
      <c r="AU3868" s="3">
        <v>2.6826388888888899</v>
      </c>
      <c r="AV3868" s="72"/>
    </row>
    <row r="3869" spans="47:48">
      <c r="AU3869" s="3">
        <v>2.68333333333333</v>
      </c>
      <c r="AV3869" s="72"/>
    </row>
    <row r="3870" spans="47:48">
      <c r="AU3870" s="3">
        <v>2.6840277777777799</v>
      </c>
      <c r="AV3870" s="72"/>
    </row>
    <row r="3871" spans="47:48">
      <c r="AU3871" s="3">
        <v>2.68472222222222</v>
      </c>
      <c r="AV3871" s="72"/>
    </row>
    <row r="3872" spans="47:48">
      <c r="AU3872" s="3">
        <v>2.6854166666666699</v>
      </c>
      <c r="AV3872" s="72"/>
    </row>
    <row r="3873" spans="47:48">
      <c r="AU3873" s="3">
        <v>2.68611111111111</v>
      </c>
      <c r="AV3873" s="72"/>
    </row>
    <row r="3874" spans="47:48">
      <c r="AU3874" s="3">
        <v>2.6868055555555599</v>
      </c>
      <c r="AV3874" s="72"/>
    </row>
    <row r="3875" spans="47:48">
      <c r="AU3875" s="3">
        <v>2.6875</v>
      </c>
      <c r="AV3875" s="72"/>
    </row>
    <row r="3876" spans="47:48">
      <c r="AU3876" s="3">
        <v>2.6881944444444401</v>
      </c>
      <c r="AV3876" s="72"/>
    </row>
    <row r="3877" spans="47:48">
      <c r="AU3877" s="3">
        <v>2.68888888888889</v>
      </c>
      <c r="AV3877" s="72"/>
    </row>
    <row r="3878" spans="47:48">
      <c r="AU3878" s="3">
        <v>2.6895833333333301</v>
      </c>
      <c r="AV3878" s="72"/>
    </row>
    <row r="3879" spans="47:48">
      <c r="AU3879" s="3">
        <v>2.69027777777778</v>
      </c>
      <c r="AV3879" s="72"/>
    </row>
    <row r="3880" spans="47:48">
      <c r="AU3880" s="3">
        <v>2.6909722222222201</v>
      </c>
      <c r="AV3880" s="72"/>
    </row>
    <row r="3881" spans="47:48">
      <c r="AU3881" s="3">
        <v>2.69166666666667</v>
      </c>
      <c r="AV3881" s="72"/>
    </row>
    <row r="3882" spans="47:48">
      <c r="AU3882" s="3">
        <v>2.6923611111111101</v>
      </c>
      <c r="AV3882" s="72"/>
    </row>
    <row r="3883" spans="47:48">
      <c r="AU3883" s="3">
        <v>2.69305555555556</v>
      </c>
      <c r="AV3883" s="72"/>
    </row>
    <row r="3884" spans="47:48">
      <c r="AU3884" s="3">
        <v>2.6937500000000001</v>
      </c>
      <c r="AV3884" s="72"/>
    </row>
    <row r="3885" spans="47:48">
      <c r="AU3885" s="3">
        <v>2.6944444444444402</v>
      </c>
      <c r="AV3885" s="72"/>
    </row>
    <row r="3886" spans="47:48">
      <c r="AU3886" s="3">
        <v>2.6951388888888901</v>
      </c>
      <c r="AV3886" s="72"/>
    </row>
    <row r="3887" spans="47:48">
      <c r="AU3887" s="3">
        <v>2.6958333333333302</v>
      </c>
      <c r="AV3887" s="72"/>
    </row>
    <row r="3888" spans="47:48">
      <c r="AU3888" s="3">
        <v>2.6965277777777801</v>
      </c>
      <c r="AV3888" s="72"/>
    </row>
    <row r="3889" spans="47:48">
      <c r="AU3889" s="3">
        <v>2.6972222222222202</v>
      </c>
      <c r="AV3889" s="72"/>
    </row>
    <row r="3890" spans="47:48">
      <c r="AU3890" s="3">
        <v>2.6979166666666701</v>
      </c>
      <c r="AV3890" s="72"/>
    </row>
    <row r="3891" spans="47:48">
      <c r="AU3891" s="3">
        <v>2.6986111111111102</v>
      </c>
      <c r="AV3891" s="72"/>
    </row>
    <row r="3892" spans="47:48">
      <c r="AU3892" s="3">
        <v>2.6993055555555601</v>
      </c>
      <c r="AV3892" s="72"/>
    </row>
    <row r="3893" spans="47:48">
      <c r="AU3893" s="3">
        <v>2.7</v>
      </c>
      <c r="AV3893" s="72"/>
    </row>
    <row r="3894" spans="47:48">
      <c r="AU3894" s="3">
        <v>2.7006944444444398</v>
      </c>
      <c r="AV3894" s="72"/>
    </row>
    <row r="3895" spans="47:48">
      <c r="AU3895" s="3">
        <v>2.7013888888888902</v>
      </c>
      <c r="AV3895" s="72"/>
    </row>
    <row r="3896" spans="47:48">
      <c r="AU3896" s="3">
        <v>2.7020833333333298</v>
      </c>
      <c r="AV3896" s="72"/>
    </row>
    <row r="3897" spans="47:48">
      <c r="AU3897" s="3">
        <v>2.7027777777777802</v>
      </c>
      <c r="AV3897" s="72"/>
    </row>
    <row r="3898" spans="47:48">
      <c r="AU3898" s="3">
        <v>2.7034722222222198</v>
      </c>
      <c r="AV3898" s="72"/>
    </row>
    <row r="3899" spans="47:48">
      <c r="AU3899" s="3">
        <v>2.7041666666666702</v>
      </c>
      <c r="AV3899" s="72"/>
    </row>
    <row r="3900" spans="47:48">
      <c r="AU3900" s="3">
        <v>2.7048611111111098</v>
      </c>
      <c r="AV3900" s="72"/>
    </row>
    <row r="3901" spans="47:48">
      <c r="AU3901" s="3">
        <v>2.7055555555555602</v>
      </c>
      <c r="AV3901" s="72"/>
    </row>
    <row r="3902" spans="47:48">
      <c r="AU3902" s="3">
        <v>2.7062499999999998</v>
      </c>
      <c r="AV3902" s="72"/>
    </row>
    <row r="3903" spans="47:48">
      <c r="AU3903" s="3">
        <v>2.7069444444444399</v>
      </c>
      <c r="AV3903" s="72"/>
    </row>
    <row r="3904" spans="47:48">
      <c r="AU3904" s="3">
        <v>2.7076388888888898</v>
      </c>
      <c r="AV3904" s="72"/>
    </row>
    <row r="3905" spans="47:48">
      <c r="AU3905" s="3">
        <v>2.7083333333333299</v>
      </c>
      <c r="AV3905" s="72"/>
    </row>
    <row r="3906" spans="47:48">
      <c r="AU3906" s="3">
        <v>2.7090277777777798</v>
      </c>
      <c r="AV3906" s="72"/>
    </row>
    <row r="3907" spans="47:48">
      <c r="AU3907" s="3">
        <v>2.7097222222222199</v>
      </c>
      <c r="AV3907" s="72"/>
    </row>
    <row r="3908" spans="47:48">
      <c r="AU3908" s="3">
        <v>2.7104166666666698</v>
      </c>
      <c r="AV3908" s="72"/>
    </row>
    <row r="3909" spans="47:48">
      <c r="AU3909" s="3">
        <v>2.7111111111111099</v>
      </c>
      <c r="AV3909" s="72"/>
    </row>
    <row r="3910" spans="47:48">
      <c r="AU3910" s="3">
        <v>2.7118055555555598</v>
      </c>
      <c r="AV3910" s="72"/>
    </row>
    <row r="3911" spans="47:48">
      <c r="AU3911" s="3">
        <v>2.7124999999999999</v>
      </c>
      <c r="AV3911" s="72"/>
    </row>
    <row r="3912" spans="47:48">
      <c r="AU3912" s="3">
        <v>2.71319444444444</v>
      </c>
      <c r="AV3912" s="72"/>
    </row>
    <row r="3913" spans="47:48">
      <c r="AU3913" s="3">
        <v>2.7138888888888899</v>
      </c>
      <c r="AV3913" s="72"/>
    </row>
    <row r="3914" spans="47:48">
      <c r="AU3914" s="3">
        <v>2.71458333333333</v>
      </c>
      <c r="AV3914" s="72"/>
    </row>
    <row r="3915" spans="47:48">
      <c r="AU3915" s="3">
        <v>2.7152777777777799</v>
      </c>
      <c r="AV3915" s="72"/>
    </row>
    <row r="3916" spans="47:48">
      <c r="AU3916" s="3">
        <v>2.71597222222222</v>
      </c>
      <c r="AV3916" s="72"/>
    </row>
    <row r="3917" spans="47:48">
      <c r="AU3917" s="3">
        <v>2.7166666666666699</v>
      </c>
      <c r="AV3917" s="72"/>
    </row>
    <row r="3918" spans="47:48">
      <c r="AU3918" s="3">
        <v>2.71736111111111</v>
      </c>
      <c r="AV3918" s="72"/>
    </row>
    <row r="3919" spans="47:48">
      <c r="AU3919" s="3">
        <v>2.7180555555555599</v>
      </c>
      <c r="AV3919" s="72"/>
    </row>
    <row r="3920" spans="47:48">
      <c r="AU3920" s="3">
        <v>2.71875</v>
      </c>
      <c r="AV3920" s="72"/>
    </row>
    <row r="3921" spans="47:48">
      <c r="AU3921" s="3">
        <v>2.7194444444444401</v>
      </c>
      <c r="AV3921" s="72"/>
    </row>
    <row r="3922" spans="47:48">
      <c r="AU3922" s="3">
        <v>2.72013888888889</v>
      </c>
      <c r="AV3922" s="72"/>
    </row>
    <row r="3923" spans="47:48">
      <c r="AU3923" s="3">
        <v>2.7208333333333301</v>
      </c>
      <c r="AV3923" s="72"/>
    </row>
    <row r="3924" spans="47:48">
      <c r="AU3924" s="3">
        <v>2.72152777777778</v>
      </c>
      <c r="AV3924" s="72"/>
    </row>
    <row r="3925" spans="47:48">
      <c r="AU3925" s="3">
        <v>2.7222222222222201</v>
      </c>
      <c r="AV3925" s="72"/>
    </row>
    <row r="3926" spans="47:48">
      <c r="AU3926" s="3">
        <v>2.72291666666667</v>
      </c>
      <c r="AV3926" s="72"/>
    </row>
    <row r="3927" spans="47:48">
      <c r="AU3927" s="3">
        <v>2.7236111111111101</v>
      </c>
      <c r="AV3927" s="72"/>
    </row>
    <row r="3928" spans="47:48">
      <c r="AU3928" s="3">
        <v>2.72430555555556</v>
      </c>
      <c r="AV3928" s="72"/>
    </row>
    <row r="3929" spans="47:48">
      <c r="AU3929" s="3">
        <v>2.7250000000000001</v>
      </c>
      <c r="AV3929" s="72"/>
    </row>
    <row r="3930" spans="47:48">
      <c r="AU3930" s="3">
        <v>2.7256944444444402</v>
      </c>
      <c r="AV3930" s="72"/>
    </row>
    <row r="3931" spans="47:48">
      <c r="AU3931" s="3">
        <v>2.7263888888888901</v>
      </c>
      <c r="AV3931" s="72"/>
    </row>
    <row r="3932" spans="47:48">
      <c r="AU3932" s="3">
        <v>2.7270833333333302</v>
      </c>
      <c r="AV3932" s="72"/>
    </row>
    <row r="3933" spans="47:48">
      <c r="AU3933" s="3">
        <v>2.7277777777777801</v>
      </c>
      <c r="AV3933" s="72"/>
    </row>
    <row r="3934" spans="47:48">
      <c r="AU3934" s="3">
        <v>2.7284722222222202</v>
      </c>
      <c r="AV3934" s="72"/>
    </row>
    <row r="3935" spans="47:48">
      <c r="AU3935" s="3">
        <v>2.7291666666666701</v>
      </c>
      <c r="AV3935" s="72"/>
    </row>
    <row r="3936" spans="47:48">
      <c r="AU3936" s="3">
        <v>2.7298611111111102</v>
      </c>
      <c r="AV3936" s="72"/>
    </row>
    <row r="3937" spans="47:48">
      <c r="AU3937" s="3">
        <v>2.7305555555555601</v>
      </c>
      <c r="AV3937" s="72"/>
    </row>
    <row r="3938" spans="47:48">
      <c r="AU3938" s="3">
        <v>2.7312500000000002</v>
      </c>
      <c r="AV3938" s="72"/>
    </row>
    <row r="3939" spans="47:48">
      <c r="AU3939" s="3">
        <v>2.7319444444444398</v>
      </c>
      <c r="AV3939" s="72"/>
    </row>
    <row r="3940" spans="47:48">
      <c r="AU3940" s="3">
        <v>2.7326388888888902</v>
      </c>
      <c r="AV3940" s="72"/>
    </row>
    <row r="3941" spans="47:48">
      <c r="AU3941" s="3">
        <v>2.7333333333333298</v>
      </c>
      <c r="AV3941" s="72"/>
    </row>
    <row r="3942" spans="47:48">
      <c r="AU3942" s="3">
        <v>2.7340277777777802</v>
      </c>
      <c r="AV3942" s="72"/>
    </row>
    <row r="3943" spans="47:48">
      <c r="AU3943" s="3">
        <v>2.7347222222222198</v>
      </c>
      <c r="AV3943" s="72"/>
    </row>
    <row r="3944" spans="47:48">
      <c r="AU3944" s="3">
        <v>2.7354166666666702</v>
      </c>
      <c r="AV3944" s="72"/>
    </row>
    <row r="3945" spans="47:48">
      <c r="AU3945" s="3">
        <v>2.7361111111111098</v>
      </c>
      <c r="AV3945" s="72"/>
    </row>
    <row r="3946" spans="47:48">
      <c r="AU3946" s="3">
        <v>2.7368055555555602</v>
      </c>
      <c r="AV3946" s="72"/>
    </row>
    <row r="3947" spans="47:48">
      <c r="AU3947" s="3">
        <v>2.7374999999999998</v>
      </c>
      <c r="AV3947" s="72"/>
    </row>
    <row r="3948" spans="47:48">
      <c r="AU3948" s="3">
        <v>2.7381944444444399</v>
      </c>
      <c r="AV3948" s="72"/>
    </row>
    <row r="3949" spans="47:48">
      <c r="AU3949" s="3">
        <v>2.7388888888888898</v>
      </c>
      <c r="AV3949" s="72"/>
    </row>
    <row r="3950" spans="47:48">
      <c r="AU3950" s="3">
        <v>2.7395833333333299</v>
      </c>
      <c r="AV3950" s="72"/>
    </row>
    <row r="3951" spans="47:48">
      <c r="AU3951" s="3">
        <v>2.7402777777777798</v>
      </c>
      <c r="AV3951" s="72"/>
    </row>
    <row r="3952" spans="47:48">
      <c r="AU3952" s="3">
        <v>2.7409722222222199</v>
      </c>
      <c r="AV3952" s="72"/>
    </row>
    <row r="3953" spans="47:48">
      <c r="AU3953" s="3">
        <v>2.7416666666666698</v>
      </c>
      <c r="AV3953" s="72"/>
    </row>
    <row r="3954" spans="47:48">
      <c r="AU3954" s="3">
        <v>2.7423611111111099</v>
      </c>
      <c r="AV3954" s="72"/>
    </row>
    <row r="3955" spans="47:48">
      <c r="AU3955" s="3">
        <v>2.7430555555555598</v>
      </c>
      <c r="AV3955" s="72"/>
    </row>
    <row r="3956" spans="47:48">
      <c r="AU3956" s="3">
        <v>2.7437499999999999</v>
      </c>
      <c r="AV3956" s="72"/>
    </row>
    <row r="3957" spans="47:48">
      <c r="AU3957" s="3">
        <v>2.74444444444444</v>
      </c>
      <c r="AV3957" s="72"/>
    </row>
    <row r="3958" spans="47:48">
      <c r="AU3958" s="3">
        <v>2.7451388888888899</v>
      </c>
      <c r="AV3958" s="72"/>
    </row>
    <row r="3959" spans="47:48">
      <c r="AU3959" s="3">
        <v>2.74583333333333</v>
      </c>
      <c r="AV3959" s="72"/>
    </row>
    <row r="3960" spans="47:48">
      <c r="AU3960" s="3">
        <v>2.7465277777777799</v>
      </c>
      <c r="AV3960" s="72"/>
    </row>
    <row r="3961" spans="47:48">
      <c r="AU3961" s="3">
        <v>2.74722222222222</v>
      </c>
      <c r="AV3961" s="72"/>
    </row>
    <row r="3962" spans="47:48">
      <c r="AU3962" s="3">
        <v>2.7479166666666699</v>
      </c>
      <c r="AV3962" s="72"/>
    </row>
    <row r="3963" spans="47:48">
      <c r="AU3963" s="3">
        <v>2.74861111111111</v>
      </c>
      <c r="AV3963" s="72"/>
    </row>
    <row r="3964" spans="47:48">
      <c r="AU3964" s="3">
        <v>2.7493055555555599</v>
      </c>
      <c r="AV3964" s="72"/>
    </row>
    <row r="3965" spans="47:48">
      <c r="AU3965" s="3">
        <v>2.75</v>
      </c>
      <c r="AV3965" s="72"/>
    </row>
    <row r="3966" spans="47:48">
      <c r="AU3966" s="3">
        <v>2.7506944444444401</v>
      </c>
      <c r="AV3966" s="72"/>
    </row>
    <row r="3967" spans="47:48">
      <c r="AU3967" s="3">
        <v>2.75138888888889</v>
      </c>
      <c r="AV3967" s="72"/>
    </row>
    <row r="3968" spans="47:48">
      <c r="AU3968" s="3">
        <v>2.7520833333333301</v>
      </c>
      <c r="AV3968" s="72"/>
    </row>
    <row r="3969" spans="47:48">
      <c r="AU3969" s="3">
        <v>2.75277777777778</v>
      </c>
      <c r="AV3969" s="72"/>
    </row>
    <row r="3970" spans="47:48">
      <c r="AU3970" s="3">
        <v>2.7534722222222201</v>
      </c>
      <c r="AV3970" s="72"/>
    </row>
    <row r="3971" spans="47:48">
      <c r="AU3971" s="3">
        <v>2.75416666666667</v>
      </c>
      <c r="AV3971" s="72"/>
    </row>
    <row r="3972" spans="47:48">
      <c r="AU3972" s="3">
        <v>2.7548611111111101</v>
      </c>
      <c r="AV3972" s="72"/>
    </row>
    <row r="3973" spans="47:48">
      <c r="AU3973" s="3">
        <v>2.75555555555556</v>
      </c>
      <c r="AV3973" s="72"/>
    </row>
    <row r="3974" spans="47:48">
      <c r="AU3974" s="3">
        <v>2.7562500000000001</v>
      </c>
      <c r="AV3974" s="72"/>
    </row>
    <row r="3975" spans="47:48">
      <c r="AU3975" s="3">
        <v>2.7569444444444402</v>
      </c>
      <c r="AV3975" s="72"/>
    </row>
    <row r="3976" spans="47:48">
      <c r="AU3976" s="3">
        <v>2.7576388888888901</v>
      </c>
      <c r="AV3976" s="72"/>
    </row>
    <row r="3977" spans="47:48">
      <c r="AU3977" s="3">
        <v>2.7583333333333302</v>
      </c>
      <c r="AV3977" s="72"/>
    </row>
    <row r="3978" spans="47:48">
      <c r="AU3978" s="3">
        <v>2.7590277777777801</v>
      </c>
      <c r="AV3978" s="72"/>
    </row>
    <row r="3979" spans="47:48">
      <c r="AU3979" s="3">
        <v>2.7597222222222202</v>
      </c>
      <c r="AV3979" s="72"/>
    </row>
    <row r="3980" spans="47:48">
      <c r="AU3980" s="3">
        <v>2.7604166666666701</v>
      </c>
      <c r="AV3980" s="72"/>
    </row>
    <row r="3981" spans="47:48">
      <c r="AU3981" s="3">
        <v>2.7611111111111102</v>
      </c>
      <c r="AV3981" s="72"/>
    </row>
    <row r="3982" spans="47:48">
      <c r="AU3982" s="3">
        <v>2.7618055555555601</v>
      </c>
      <c r="AV3982" s="72"/>
    </row>
    <row r="3983" spans="47:48">
      <c r="AU3983" s="3">
        <v>2.7625000000000002</v>
      </c>
      <c r="AV3983" s="72"/>
    </row>
    <row r="3984" spans="47:48">
      <c r="AU3984" s="3">
        <v>2.7631944444444398</v>
      </c>
      <c r="AV3984" s="72"/>
    </row>
    <row r="3985" spans="47:48">
      <c r="AU3985" s="3">
        <v>2.7638888888888902</v>
      </c>
      <c r="AV3985" s="72"/>
    </row>
    <row r="3986" spans="47:48">
      <c r="AU3986" s="3">
        <v>2.7645833333333298</v>
      </c>
      <c r="AV3986" s="72"/>
    </row>
    <row r="3987" spans="47:48">
      <c r="AU3987" s="3">
        <v>2.7652777777777802</v>
      </c>
      <c r="AV3987" s="72"/>
    </row>
    <row r="3988" spans="47:48">
      <c r="AU3988" s="3">
        <v>2.7659722222222198</v>
      </c>
      <c r="AV3988" s="72"/>
    </row>
    <row r="3989" spans="47:48">
      <c r="AU3989" s="3">
        <v>2.7666666666666702</v>
      </c>
      <c r="AV3989" s="72"/>
    </row>
    <row r="3990" spans="47:48">
      <c r="AU3990" s="3">
        <v>2.7673611111111098</v>
      </c>
      <c r="AV3990" s="72"/>
    </row>
    <row r="3991" spans="47:48">
      <c r="AU3991" s="3">
        <v>2.7680555555555602</v>
      </c>
      <c r="AV3991" s="72"/>
    </row>
    <row r="3992" spans="47:48">
      <c r="AU3992" s="3">
        <v>2.7687499999999998</v>
      </c>
      <c r="AV3992" s="72"/>
    </row>
    <row r="3993" spans="47:48">
      <c r="AU3993" s="3">
        <v>2.7694444444444399</v>
      </c>
      <c r="AV3993" s="72"/>
    </row>
    <row r="3994" spans="47:48">
      <c r="AU3994" s="3">
        <v>2.7701388888888898</v>
      </c>
      <c r="AV3994" s="72"/>
    </row>
    <row r="3995" spans="47:48">
      <c r="AU3995" s="3">
        <v>2.7708333333333299</v>
      </c>
      <c r="AV3995" s="72"/>
    </row>
    <row r="3996" spans="47:48">
      <c r="AU3996" s="3">
        <v>2.7715277777777798</v>
      </c>
      <c r="AV3996" s="72"/>
    </row>
    <row r="3997" spans="47:48">
      <c r="AU3997" s="3">
        <v>2.7722222222222199</v>
      </c>
      <c r="AV3997" s="72"/>
    </row>
    <row r="3998" spans="47:48">
      <c r="AU3998" s="3">
        <v>2.7729166666666698</v>
      </c>
      <c r="AV3998" s="72"/>
    </row>
    <row r="3999" spans="47:48">
      <c r="AU3999" s="3">
        <v>2.7736111111111099</v>
      </c>
      <c r="AV3999" s="72"/>
    </row>
    <row r="4000" spans="47:48">
      <c r="AU4000" s="3">
        <v>2.7743055555555598</v>
      </c>
      <c r="AV4000" s="72"/>
    </row>
    <row r="4001" spans="47:48">
      <c r="AU4001" s="3">
        <v>2.7749999999999999</v>
      </c>
      <c r="AV4001" s="72"/>
    </row>
    <row r="4002" spans="47:48">
      <c r="AU4002" s="3">
        <v>2.77569444444444</v>
      </c>
      <c r="AV4002" s="72"/>
    </row>
    <row r="4003" spans="47:48">
      <c r="AU4003" s="3">
        <v>2.7763888888888899</v>
      </c>
      <c r="AV4003" s="72"/>
    </row>
    <row r="4004" spans="47:48">
      <c r="AU4004" s="3">
        <v>2.77708333333333</v>
      </c>
      <c r="AV4004" s="72"/>
    </row>
    <row r="4005" spans="47:48">
      <c r="AU4005" s="3">
        <v>2.7777777777777799</v>
      </c>
      <c r="AV4005" s="72"/>
    </row>
    <row r="4006" spans="47:48">
      <c r="AU4006" s="3">
        <v>2.77847222222222</v>
      </c>
      <c r="AV4006" s="72"/>
    </row>
    <row r="4007" spans="47:48">
      <c r="AU4007" s="3">
        <v>2.7791666666666699</v>
      </c>
      <c r="AV4007" s="72"/>
    </row>
    <row r="4008" spans="47:48">
      <c r="AU4008" s="3">
        <v>2.77986111111111</v>
      </c>
      <c r="AV4008" s="72"/>
    </row>
    <row r="4009" spans="47:48">
      <c r="AU4009" s="3">
        <v>2.7805555555555599</v>
      </c>
      <c r="AV4009" s="72"/>
    </row>
    <row r="4010" spans="47:48">
      <c r="AU4010" s="3">
        <v>2.78125</v>
      </c>
      <c r="AV4010" s="72"/>
    </row>
    <row r="4011" spans="47:48">
      <c r="AU4011" s="3">
        <v>2.7819444444444401</v>
      </c>
      <c r="AV4011" s="72"/>
    </row>
    <row r="4012" spans="47:48">
      <c r="AU4012" s="3">
        <v>2.78263888888889</v>
      </c>
      <c r="AV4012" s="72"/>
    </row>
    <row r="4013" spans="47:48">
      <c r="AU4013" s="3">
        <v>2.7833333333333301</v>
      </c>
      <c r="AV4013" s="72"/>
    </row>
    <row r="4014" spans="47:48">
      <c r="AU4014" s="3">
        <v>2.78402777777778</v>
      </c>
      <c r="AV4014" s="72"/>
    </row>
    <row r="4015" spans="47:48">
      <c r="AU4015" s="3">
        <v>2.7847222222222201</v>
      </c>
      <c r="AV4015" s="72"/>
    </row>
    <row r="4016" spans="47:48">
      <c r="AU4016" s="3">
        <v>2.78541666666667</v>
      </c>
      <c r="AV4016" s="72"/>
    </row>
    <row r="4017" spans="47:48">
      <c r="AU4017" s="3">
        <v>2.7861111111111101</v>
      </c>
      <c r="AV4017" s="72"/>
    </row>
    <row r="4018" spans="47:48">
      <c r="AU4018" s="3">
        <v>2.78680555555556</v>
      </c>
      <c r="AV4018" s="72"/>
    </row>
    <row r="4019" spans="47:48">
      <c r="AU4019" s="3">
        <v>2.7875000000000001</v>
      </c>
      <c r="AV4019" s="72"/>
    </row>
    <row r="4020" spans="47:48">
      <c r="AU4020" s="3">
        <v>2.7881944444444402</v>
      </c>
      <c r="AV4020" s="72"/>
    </row>
    <row r="4021" spans="47:48">
      <c r="AU4021" s="3">
        <v>2.7888888888888901</v>
      </c>
      <c r="AV4021" s="72"/>
    </row>
    <row r="4022" spans="47:48">
      <c r="AU4022" s="3">
        <v>2.7895833333333302</v>
      </c>
      <c r="AV4022" s="72"/>
    </row>
    <row r="4023" spans="47:48">
      <c r="AU4023" s="3">
        <v>2.7902777777777801</v>
      </c>
      <c r="AV4023" s="72"/>
    </row>
    <row r="4024" spans="47:48">
      <c r="AU4024" s="3">
        <v>2.7909722222222202</v>
      </c>
      <c r="AV4024" s="72"/>
    </row>
    <row r="4025" spans="47:48">
      <c r="AU4025" s="3">
        <v>2.7916666666666701</v>
      </c>
      <c r="AV4025" s="72"/>
    </row>
    <row r="4026" spans="47:48">
      <c r="AU4026" s="3">
        <v>2.7923611111111102</v>
      </c>
      <c r="AV4026" s="72"/>
    </row>
    <row r="4027" spans="47:48">
      <c r="AU4027" s="3">
        <v>2.7930555555555601</v>
      </c>
      <c r="AV4027" s="72"/>
    </row>
    <row r="4028" spans="47:48">
      <c r="AU4028" s="3">
        <v>2.7937500000000002</v>
      </c>
      <c r="AV4028" s="72"/>
    </row>
    <row r="4029" spans="47:48">
      <c r="AU4029" s="3">
        <v>2.7944444444444398</v>
      </c>
      <c r="AV4029" s="72"/>
    </row>
    <row r="4030" spans="47:48">
      <c r="AU4030" s="3">
        <v>2.7951388888888902</v>
      </c>
      <c r="AV4030" s="72"/>
    </row>
    <row r="4031" spans="47:48">
      <c r="AU4031" s="3">
        <v>2.7958333333333298</v>
      </c>
      <c r="AV4031" s="72"/>
    </row>
    <row r="4032" spans="47:48">
      <c r="AU4032" s="3">
        <v>2.7965277777777802</v>
      </c>
      <c r="AV4032" s="72"/>
    </row>
    <row r="4033" spans="47:48">
      <c r="AU4033" s="3">
        <v>2.7972222222222198</v>
      </c>
      <c r="AV4033" s="72"/>
    </row>
    <row r="4034" spans="47:48">
      <c r="AU4034" s="3">
        <v>2.7979166666666702</v>
      </c>
      <c r="AV4034" s="72"/>
    </row>
    <row r="4035" spans="47:48">
      <c r="AU4035" s="3">
        <v>2.7986111111111098</v>
      </c>
      <c r="AV4035" s="72"/>
    </row>
    <row r="4036" spans="47:48">
      <c r="AU4036" s="3">
        <v>2.7993055555555602</v>
      </c>
      <c r="AV4036" s="72"/>
    </row>
    <row r="4037" spans="47:48">
      <c r="AU4037" s="3">
        <v>2.8</v>
      </c>
      <c r="AV4037" s="72"/>
    </row>
    <row r="4038" spans="47:48">
      <c r="AU4038" s="3">
        <v>2.8006944444444399</v>
      </c>
      <c r="AV4038" s="72"/>
    </row>
    <row r="4039" spans="47:48">
      <c r="AU4039" s="3">
        <v>2.8013888888888898</v>
      </c>
      <c r="AV4039" s="72"/>
    </row>
    <row r="4040" spans="47:48">
      <c r="AU4040" s="3">
        <v>2.8020833333333299</v>
      </c>
      <c r="AV4040" s="72"/>
    </row>
    <row r="4041" spans="47:48">
      <c r="AU4041" s="3">
        <v>2.8027777777777798</v>
      </c>
      <c r="AV4041" s="72"/>
    </row>
    <row r="4042" spans="47:48">
      <c r="AU4042" s="3">
        <v>2.8034722222222199</v>
      </c>
      <c r="AV4042" s="72"/>
    </row>
    <row r="4043" spans="47:48">
      <c r="AU4043" s="3">
        <v>2.8041666666666698</v>
      </c>
      <c r="AV4043" s="72"/>
    </row>
    <row r="4044" spans="47:48">
      <c r="AU4044" s="3">
        <v>2.8048611111111099</v>
      </c>
      <c r="AV4044" s="72"/>
    </row>
    <row r="4045" spans="47:48">
      <c r="AU4045" s="3">
        <v>2.8055555555555598</v>
      </c>
      <c r="AV4045" s="72"/>
    </row>
    <row r="4046" spans="47:48">
      <c r="AU4046" s="3">
        <v>2.8062499999999999</v>
      </c>
      <c r="AV4046" s="72"/>
    </row>
    <row r="4047" spans="47:48">
      <c r="AU4047" s="3">
        <v>2.80694444444444</v>
      </c>
      <c r="AV4047" s="72"/>
    </row>
    <row r="4048" spans="47:48">
      <c r="AU4048" s="3">
        <v>2.8076388888888899</v>
      </c>
      <c r="AV4048" s="72"/>
    </row>
    <row r="4049" spans="47:48">
      <c r="AU4049" s="3">
        <v>2.80833333333333</v>
      </c>
      <c r="AV4049" s="72"/>
    </row>
    <row r="4050" spans="47:48">
      <c r="AU4050" s="3">
        <v>2.8090277777777799</v>
      </c>
      <c r="AV4050" s="72"/>
    </row>
    <row r="4051" spans="47:48">
      <c r="AU4051" s="3">
        <v>2.80972222222222</v>
      </c>
      <c r="AV4051" s="72"/>
    </row>
    <row r="4052" spans="47:48">
      <c r="AU4052" s="3">
        <v>2.8104166666666699</v>
      </c>
      <c r="AV4052" s="72"/>
    </row>
    <row r="4053" spans="47:48">
      <c r="AU4053" s="3">
        <v>2.81111111111111</v>
      </c>
      <c r="AV4053" s="72"/>
    </row>
    <row r="4054" spans="47:48">
      <c r="AU4054" s="3">
        <v>2.8118055555555599</v>
      </c>
      <c r="AV4054" s="72"/>
    </row>
    <row r="4055" spans="47:48">
      <c r="AU4055" s="3">
        <v>2.8125</v>
      </c>
      <c r="AV4055" s="72"/>
    </row>
    <row r="4056" spans="47:48">
      <c r="AU4056" s="3">
        <v>2.8131944444444401</v>
      </c>
      <c r="AV4056" s="72"/>
    </row>
    <row r="4057" spans="47:48">
      <c r="AU4057" s="3">
        <v>2.81388888888889</v>
      </c>
      <c r="AV4057" s="72"/>
    </row>
    <row r="4058" spans="47:48">
      <c r="AU4058" s="3">
        <v>2.8145833333333301</v>
      </c>
      <c r="AV4058" s="72"/>
    </row>
    <row r="4059" spans="47:48">
      <c r="AU4059" s="3">
        <v>2.81527777777778</v>
      </c>
      <c r="AV4059" s="72"/>
    </row>
    <row r="4060" spans="47:48">
      <c r="AU4060" s="3">
        <v>2.8159722222222201</v>
      </c>
      <c r="AV4060" s="72"/>
    </row>
    <row r="4061" spans="47:48">
      <c r="AU4061" s="3">
        <v>2.81666666666667</v>
      </c>
      <c r="AV4061" s="72"/>
    </row>
    <row r="4062" spans="47:48">
      <c r="AU4062" s="3">
        <v>2.8173611111111101</v>
      </c>
      <c r="AV4062" s="72"/>
    </row>
    <row r="4063" spans="47:48">
      <c r="AU4063" s="3">
        <v>2.81805555555556</v>
      </c>
      <c r="AV4063" s="72"/>
    </row>
    <row r="4064" spans="47:48">
      <c r="AU4064" s="3">
        <v>2.8187500000000001</v>
      </c>
      <c r="AV4064" s="72"/>
    </row>
    <row r="4065" spans="47:48">
      <c r="AU4065" s="3">
        <v>2.8194444444444402</v>
      </c>
      <c r="AV4065" s="72"/>
    </row>
    <row r="4066" spans="47:48">
      <c r="AU4066" s="3">
        <v>2.8201388888888901</v>
      </c>
      <c r="AV4066" s="72"/>
    </row>
    <row r="4067" spans="47:48">
      <c r="AU4067" s="3">
        <v>2.8208333333333302</v>
      </c>
      <c r="AV4067" s="72"/>
    </row>
    <row r="4068" spans="47:48">
      <c r="AU4068" s="3">
        <v>2.8215277777777801</v>
      </c>
      <c r="AV4068" s="72"/>
    </row>
    <row r="4069" spans="47:48">
      <c r="AU4069" s="3">
        <v>2.8222222222222202</v>
      </c>
      <c r="AV4069" s="72"/>
    </row>
    <row r="4070" spans="47:48">
      <c r="AU4070" s="3">
        <v>2.8229166666666701</v>
      </c>
      <c r="AV4070" s="72"/>
    </row>
    <row r="4071" spans="47:48">
      <c r="AU4071" s="3">
        <v>2.8236111111111102</v>
      </c>
      <c r="AV4071" s="72"/>
    </row>
    <row r="4072" spans="47:48">
      <c r="AU4072" s="3">
        <v>2.8243055555555601</v>
      </c>
      <c r="AV4072" s="72"/>
    </row>
    <row r="4073" spans="47:48">
      <c r="AU4073" s="3">
        <v>2.8250000000000002</v>
      </c>
      <c r="AV4073" s="72"/>
    </row>
    <row r="4074" spans="47:48">
      <c r="AU4074" s="3">
        <v>2.8256944444444398</v>
      </c>
      <c r="AV4074" s="72"/>
    </row>
    <row r="4075" spans="47:48">
      <c r="AU4075" s="3">
        <v>2.8263888888888902</v>
      </c>
      <c r="AV4075" s="72"/>
    </row>
    <row r="4076" spans="47:48">
      <c r="AU4076" s="3">
        <v>2.8270833333333298</v>
      </c>
      <c r="AV4076" s="72"/>
    </row>
    <row r="4077" spans="47:48">
      <c r="AU4077" s="3">
        <v>2.8277777777777802</v>
      </c>
      <c r="AV4077" s="72"/>
    </row>
    <row r="4078" spans="47:48">
      <c r="AU4078" s="3">
        <v>2.8284722222222198</v>
      </c>
      <c r="AV4078" s="72"/>
    </row>
    <row r="4079" spans="47:48">
      <c r="AU4079" s="3">
        <v>2.8291666666666702</v>
      </c>
      <c r="AV4079" s="72"/>
    </row>
    <row r="4080" spans="47:48">
      <c r="AU4080" s="3">
        <v>2.8298611111111098</v>
      </c>
      <c r="AV4080" s="72"/>
    </row>
    <row r="4081" spans="47:48">
      <c r="AU4081" s="3">
        <v>2.8305555555555602</v>
      </c>
      <c r="AV4081" s="72"/>
    </row>
    <row r="4082" spans="47:48">
      <c r="AU4082" s="3">
        <v>2.8312499999999998</v>
      </c>
      <c r="AV4082" s="72"/>
    </row>
    <row r="4083" spans="47:48">
      <c r="AU4083" s="3">
        <v>2.8319444444444399</v>
      </c>
      <c r="AV4083" s="72"/>
    </row>
    <row r="4084" spans="47:48">
      <c r="AU4084" s="3">
        <v>2.8326388888888898</v>
      </c>
      <c r="AV4084" s="72"/>
    </row>
    <row r="4085" spans="47:48">
      <c r="AU4085" s="3">
        <v>2.8333333333333299</v>
      </c>
      <c r="AV4085" s="72"/>
    </row>
    <row r="4086" spans="47:48">
      <c r="AU4086" s="3">
        <v>2.8340277777777798</v>
      </c>
      <c r="AV4086" s="72"/>
    </row>
    <row r="4087" spans="47:48">
      <c r="AU4087" s="3">
        <v>2.8347222222222199</v>
      </c>
      <c r="AV4087" s="72"/>
    </row>
    <row r="4088" spans="47:48">
      <c r="AU4088" s="3">
        <v>2.8354166666666698</v>
      </c>
      <c r="AV4088" s="72"/>
    </row>
    <row r="4089" spans="47:48">
      <c r="AU4089" s="3">
        <v>2.8361111111111099</v>
      </c>
      <c r="AV4089" s="72"/>
    </row>
    <row r="4090" spans="47:48">
      <c r="AU4090" s="3">
        <v>2.8368055555555598</v>
      </c>
      <c r="AV4090" s="72"/>
    </row>
    <row r="4091" spans="47:48">
      <c r="AU4091" s="3">
        <v>2.8374999999999999</v>
      </c>
      <c r="AV4091" s="72"/>
    </row>
    <row r="4092" spans="47:48">
      <c r="AU4092" s="3">
        <v>2.83819444444444</v>
      </c>
      <c r="AV4092" s="72"/>
    </row>
    <row r="4093" spans="47:48">
      <c r="AU4093" s="3">
        <v>2.8388888888888899</v>
      </c>
      <c r="AV4093" s="72"/>
    </row>
    <row r="4094" spans="47:48">
      <c r="AU4094" s="3">
        <v>2.83958333333333</v>
      </c>
      <c r="AV4094" s="72"/>
    </row>
    <row r="4095" spans="47:48">
      <c r="AU4095" s="3">
        <v>2.8402777777777799</v>
      </c>
      <c r="AV4095" s="72"/>
    </row>
    <row r="4096" spans="47:48">
      <c r="AU4096" s="3">
        <v>2.84097222222222</v>
      </c>
      <c r="AV4096" s="72"/>
    </row>
    <row r="4097" spans="47:48">
      <c r="AU4097" s="3">
        <v>2.8416666666666699</v>
      </c>
      <c r="AV4097" s="72"/>
    </row>
    <row r="4098" spans="47:48">
      <c r="AU4098" s="3">
        <v>2.84236111111111</v>
      </c>
      <c r="AV4098" s="72"/>
    </row>
    <row r="4099" spans="47:48">
      <c r="AU4099" s="3">
        <v>2.8430555555555599</v>
      </c>
      <c r="AV4099" s="72"/>
    </row>
    <row r="4100" spans="47:48">
      <c r="AU4100" s="3">
        <v>2.84375</v>
      </c>
      <c r="AV4100" s="72"/>
    </row>
    <row r="4101" spans="47:48">
      <c r="AU4101" s="3">
        <v>2.8444444444444401</v>
      </c>
      <c r="AV4101" s="72"/>
    </row>
    <row r="4102" spans="47:48">
      <c r="AU4102" s="3">
        <v>2.84513888888889</v>
      </c>
      <c r="AV4102" s="72"/>
    </row>
    <row r="4103" spans="47:48">
      <c r="AU4103" s="3">
        <v>2.8458333333333301</v>
      </c>
      <c r="AV4103" s="72"/>
    </row>
    <row r="4104" spans="47:48">
      <c r="AU4104" s="3">
        <v>2.84652777777778</v>
      </c>
      <c r="AV4104" s="72"/>
    </row>
    <row r="4105" spans="47:48">
      <c r="AU4105" s="3">
        <v>2.8472222222222201</v>
      </c>
      <c r="AV4105" s="72"/>
    </row>
    <row r="4106" spans="47:48">
      <c r="AU4106" s="3">
        <v>2.84791666666667</v>
      </c>
      <c r="AV4106" s="72"/>
    </row>
    <row r="4107" spans="47:48">
      <c r="AU4107" s="3">
        <v>2.8486111111111101</v>
      </c>
      <c r="AV4107" s="72"/>
    </row>
    <row r="4108" spans="47:48">
      <c r="AU4108" s="3">
        <v>2.84930555555556</v>
      </c>
      <c r="AV4108" s="72"/>
    </row>
    <row r="4109" spans="47:48">
      <c r="AU4109" s="3">
        <v>2.85</v>
      </c>
      <c r="AV4109" s="72"/>
    </row>
    <row r="4110" spans="47:48">
      <c r="AU4110" s="3">
        <v>2.8506944444444402</v>
      </c>
      <c r="AV4110" s="72"/>
    </row>
    <row r="4111" spans="47:48">
      <c r="AU4111" s="3">
        <v>2.8513888888888901</v>
      </c>
      <c r="AV4111" s="72"/>
    </row>
    <row r="4112" spans="47:48">
      <c r="AU4112" s="3">
        <v>2.8520833333333302</v>
      </c>
      <c r="AV4112" s="72"/>
    </row>
    <row r="4113" spans="47:48">
      <c r="AU4113" s="3">
        <v>2.8527777777777801</v>
      </c>
      <c r="AV4113" s="72"/>
    </row>
    <row r="4114" spans="47:48">
      <c r="AU4114" s="3">
        <v>2.8534722222222202</v>
      </c>
      <c r="AV4114" s="72"/>
    </row>
    <row r="4115" spans="47:48">
      <c r="AU4115" s="3">
        <v>2.8541666666666701</v>
      </c>
      <c r="AV4115" s="72"/>
    </row>
    <row r="4116" spans="47:48">
      <c r="AU4116" s="3">
        <v>2.8548611111111102</v>
      </c>
      <c r="AV4116" s="72"/>
    </row>
    <row r="4117" spans="47:48">
      <c r="AU4117" s="3">
        <v>2.8555555555555601</v>
      </c>
      <c r="AV4117" s="72"/>
    </row>
    <row r="4118" spans="47:48">
      <c r="AU4118" s="3">
        <v>2.8562500000000002</v>
      </c>
      <c r="AV4118" s="72"/>
    </row>
    <row r="4119" spans="47:48">
      <c r="AU4119" s="3">
        <v>2.8569444444444398</v>
      </c>
      <c r="AV4119" s="72"/>
    </row>
    <row r="4120" spans="47:48">
      <c r="AU4120" s="3">
        <v>2.8576388888888902</v>
      </c>
      <c r="AV4120" s="72"/>
    </row>
    <row r="4121" spans="47:48">
      <c r="AU4121" s="3">
        <v>2.8583333333333298</v>
      </c>
      <c r="AV4121" s="72"/>
    </row>
    <row r="4122" spans="47:48">
      <c r="AU4122" s="3">
        <v>2.8590277777777802</v>
      </c>
      <c r="AV4122" s="72"/>
    </row>
    <row r="4123" spans="47:48">
      <c r="AU4123" s="3">
        <v>2.8597222222222198</v>
      </c>
      <c r="AV4123" s="72"/>
    </row>
    <row r="4124" spans="47:48">
      <c r="AU4124" s="3">
        <v>2.8604166666666702</v>
      </c>
      <c r="AV4124" s="72"/>
    </row>
    <row r="4125" spans="47:48">
      <c r="AU4125" s="3">
        <v>2.8611111111111098</v>
      </c>
      <c r="AV4125" s="72"/>
    </row>
    <row r="4126" spans="47:48">
      <c r="AU4126" s="3">
        <v>2.8618055555555602</v>
      </c>
      <c r="AV4126" s="72"/>
    </row>
    <row r="4127" spans="47:48">
      <c r="AU4127" s="3">
        <v>2.8624999999999998</v>
      </c>
      <c r="AV4127" s="72"/>
    </row>
    <row r="4128" spans="47:48">
      <c r="AU4128" s="3">
        <v>2.8631944444444399</v>
      </c>
      <c r="AV4128" s="72"/>
    </row>
    <row r="4129" spans="47:48">
      <c r="AU4129" s="3">
        <v>2.8638888888888898</v>
      </c>
      <c r="AV4129" s="72"/>
    </row>
    <row r="4130" spans="47:48">
      <c r="AU4130" s="3">
        <v>2.8645833333333299</v>
      </c>
      <c r="AV4130" s="72"/>
    </row>
    <row r="4131" spans="47:48">
      <c r="AU4131" s="3">
        <v>2.8652777777777798</v>
      </c>
      <c r="AV4131" s="72"/>
    </row>
    <row r="4132" spans="47:48">
      <c r="AU4132" s="3">
        <v>2.8659722222222199</v>
      </c>
      <c r="AV4132" s="72"/>
    </row>
    <row r="4133" spans="47:48">
      <c r="AU4133" s="3">
        <v>2.8666666666666698</v>
      </c>
      <c r="AV4133" s="72"/>
    </row>
    <row r="4134" spans="47:48">
      <c r="AU4134" s="3">
        <v>2.8673611111111099</v>
      </c>
      <c r="AV4134" s="72"/>
    </row>
    <row r="4135" spans="47:48">
      <c r="AU4135" s="3">
        <v>2.8680555555555598</v>
      </c>
      <c r="AV4135" s="72"/>
    </row>
    <row r="4136" spans="47:48">
      <c r="AU4136" s="3">
        <v>2.8687499999999999</v>
      </c>
      <c r="AV4136" s="72"/>
    </row>
    <row r="4137" spans="47:48">
      <c r="AU4137" s="3">
        <v>2.86944444444444</v>
      </c>
      <c r="AV4137" s="72"/>
    </row>
    <row r="4138" spans="47:48">
      <c r="AU4138" s="3">
        <v>2.8701388888888899</v>
      </c>
      <c r="AV4138" s="72"/>
    </row>
    <row r="4139" spans="47:48">
      <c r="AU4139" s="3">
        <v>2.87083333333333</v>
      </c>
      <c r="AV4139" s="72"/>
    </row>
    <row r="4140" spans="47:48">
      <c r="AU4140" s="3">
        <v>2.8715277777777799</v>
      </c>
      <c r="AV4140" s="72"/>
    </row>
    <row r="4141" spans="47:48">
      <c r="AU4141" s="3">
        <v>2.87222222222222</v>
      </c>
      <c r="AV4141" s="72"/>
    </row>
    <row r="4142" spans="47:48">
      <c r="AU4142" s="3">
        <v>2.8729166666666699</v>
      </c>
      <c r="AV4142" s="72"/>
    </row>
    <row r="4143" spans="47:48">
      <c r="AU4143" s="3">
        <v>2.87361111111111</v>
      </c>
      <c r="AV4143" s="72"/>
    </row>
    <row r="4144" spans="47:48">
      <c r="AU4144" s="3">
        <v>2.8743055555555599</v>
      </c>
      <c r="AV4144" s="72"/>
    </row>
    <row r="4145" spans="47:48">
      <c r="AU4145" s="3">
        <v>2.875</v>
      </c>
      <c r="AV4145" s="72"/>
    </row>
    <row r="4146" spans="47:48">
      <c r="AU4146" s="3">
        <v>2.8756944444444401</v>
      </c>
      <c r="AV4146" s="72"/>
    </row>
    <row r="4147" spans="47:48">
      <c r="AU4147" s="3">
        <v>2.87638888888889</v>
      </c>
      <c r="AV4147" s="72"/>
    </row>
    <row r="4148" spans="47:48">
      <c r="AU4148" s="3">
        <v>2.8770833333333301</v>
      </c>
      <c r="AV4148" s="72"/>
    </row>
    <row r="4149" spans="47:48">
      <c r="AU4149" s="3">
        <v>2.87777777777778</v>
      </c>
      <c r="AV4149" s="72"/>
    </row>
    <row r="4150" spans="47:48">
      <c r="AU4150" s="3">
        <v>2.8784722222222201</v>
      </c>
      <c r="AV4150" s="72"/>
    </row>
    <row r="4151" spans="47:48">
      <c r="AU4151" s="3">
        <v>2.87916666666667</v>
      </c>
      <c r="AV4151" s="72"/>
    </row>
    <row r="4152" spans="47:48">
      <c r="AU4152" s="3">
        <v>2.8798611111111101</v>
      </c>
      <c r="AV4152" s="72"/>
    </row>
    <row r="4153" spans="47:48">
      <c r="AU4153" s="3">
        <v>2.88055555555556</v>
      </c>
      <c r="AV4153" s="72"/>
    </row>
    <row r="4154" spans="47:48">
      <c r="AU4154" s="3">
        <v>2.8812500000000001</v>
      </c>
      <c r="AV4154" s="72"/>
    </row>
    <row r="4155" spans="47:48">
      <c r="AU4155" s="3">
        <v>2.8819444444444402</v>
      </c>
      <c r="AV4155" s="72"/>
    </row>
    <row r="4156" spans="47:48">
      <c r="AU4156" s="3">
        <v>2.8826388888888901</v>
      </c>
      <c r="AV4156" s="72"/>
    </row>
    <row r="4157" spans="47:48">
      <c r="AU4157" s="3">
        <v>2.8833333333333302</v>
      </c>
      <c r="AV4157" s="72"/>
    </row>
    <row r="4158" spans="47:48">
      <c r="AU4158" s="3">
        <v>2.8840277777777801</v>
      </c>
      <c r="AV4158" s="72"/>
    </row>
    <row r="4159" spans="47:48">
      <c r="AU4159" s="3">
        <v>2.8847222222222202</v>
      </c>
      <c r="AV4159" s="72"/>
    </row>
    <row r="4160" spans="47:48">
      <c r="AU4160" s="3">
        <v>2.8854166666666701</v>
      </c>
      <c r="AV4160" s="72"/>
    </row>
    <row r="4161" spans="47:48">
      <c r="AU4161" s="3">
        <v>2.8861111111111102</v>
      </c>
      <c r="AV4161" s="72"/>
    </row>
    <row r="4162" spans="47:48">
      <c r="AU4162" s="3">
        <v>2.8868055555555601</v>
      </c>
      <c r="AV4162" s="72"/>
    </row>
    <row r="4163" spans="47:48">
      <c r="AU4163" s="3">
        <v>2.8875000000000002</v>
      </c>
      <c r="AV4163" s="72"/>
    </row>
    <row r="4164" spans="47:48">
      <c r="AU4164" s="3">
        <v>2.8881944444444398</v>
      </c>
      <c r="AV4164" s="72"/>
    </row>
    <row r="4165" spans="47:48">
      <c r="AU4165" s="3">
        <v>2.8888888888888902</v>
      </c>
      <c r="AV4165" s="72"/>
    </row>
    <row r="4166" spans="47:48">
      <c r="AU4166" s="3">
        <v>2.8895833333333298</v>
      </c>
      <c r="AV4166" s="72"/>
    </row>
    <row r="4167" spans="47:48">
      <c r="AU4167" s="3">
        <v>2.8902777777777802</v>
      </c>
      <c r="AV4167" s="72"/>
    </row>
    <row r="4168" spans="47:48">
      <c r="AU4168" s="3">
        <v>2.8909722222222198</v>
      </c>
      <c r="AV4168" s="72"/>
    </row>
    <row r="4169" spans="47:48">
      <c r="AU4169" s="3">
        <v>2.8916666666666702</v>
      </c>
      <c r="AV4169" s="72"/>
    </row>
    <row r="4170" spans="47:48">
      <c r="AU4170" s="3">
        <v>2.8923611111111098</v>
      </c>
      <c r="AV4170" s="72"/>
    </row>
    <row r="4171" spans="47:48">
      <c r="AU4171" s="3">
        <v>2.8930555555555602</v>
      </c>
      <c r="AV4171" s="72"/>
    </row>
    <row r="4172" spans="47:48">
      <c r="AU4172" s="3">
        <v>2.8937499999999998</v>
      </c>
      <c r="AV4172" s="72"/>
    </row>
    <row r="4173" spans="47:48">
      <c r="AU4173" s="3">
        <v>2.8944444444444399</v>
      </c>
      <c r="AV4173" s="72"/>
    </row>
    <row r="4174" spans="47:48">
      <c r="AU4174" s="3">
        <v>2.8951388888888898</v>
      </c>
      <c r="AV4174" s="72"/>
    </row>
    <row r="4175" spans="47:48">
      <c r="AU4175" s="3">
        <v>2.8958333333333299</v>
      </c>
      <c r="AV4175" s="72"/>
    </row>
    <row r="4176" spans="47:48">
      <c r="AU4176" s="3">
        <v>2.8965277777777798</v>
      </c>
      <c r="AV4176" s="72"/>
    </row>
    <row r="4177" spans="47:48">
      <c r="AU4177" s="3">
        <v>2.8972222222222199</v>
      </c>
      <c r="AV4177" s="72"/>
    </row>
    <row r="4178" spans="47:48">
      <c r="AU4178" s="3">
        <v>2.8979166666666698</v>
      </c>
      <c r="AV4178" s="72"/>
    </row>
    <row r="4179" spans="47:48">
      <c r="AU4179" s="3">
        <v>2.8986111111111099</v>
      </c>
      <c r="AV4179" s="72"/>
    </row>
    <row r="4180" spans="47:48">
      <c r="AU4180" s="3">
        <v>2.8993055555555598</v>
      </c>
      <c r="AV4180" s="72"/>
    </row>
    <row r="4181" spans="47:48">
      <c r="AU4181" s="3">
        <v>2.9</v>
      </c>
      <c r="AV4181" s="72"/>
    </row>
    <row r="4182" spans="47:48">
      <c r="AU4182" s="3">
        <v>2.90069444444444</v>
      </c>
      <c r="AV4182" s="72"/>
    </row>
    <row r="4183" spans="47:48">
      <c r="AU4183" s="3">
        <v>2.9013888888888899</v>
      </c>
      <c r="AV4183" s="72"/>
    </row>
    <row r="4184" spans="47:48">
      <c r="AU4184" s="3">
        <v>2.90208333333333</v>
      </c>
      <c r="AV4184" s="72"/>
    </row>
    <row r="4185" spans="47:48">
      <c r="AU4185" s="3">
        <v>2.9027777777777799</v>
      </c>
      <c r="AV4185" s="72"/>
    </row>
    <row r="4186" spans="47:48">
      <c r="AU4186" s="3">
        <v>2.90347222222222</v>
      </c>
      <c r="AV4186" s="72"/>
    </row>
    <row r="4187" spans="47:48">
      <c r="AU4187" s="3">
        <v>2.9041666666666699</v>
      </c>
      <c r="AV4187" s="72"/>
    </row>
    <row r="4188" spans="47:48">
      <c r="AU4188" s="3">
        <v>2.90486111111111</v>
      </c>
      <c r="AV4188" s="72"/>
    </row>
    <row r="4189" spans="47:48">
      <c r="AU4189" s="3">
        <v>2.9055555555555599</v>
      </c>
      <c r="AV4189" s="72"/>
    </row>
    <row r="4190" spans="47:48">
      <c r="AU4190" s="3">
        <v>2.90625</v>
      </c>
      <c r="AV4190" s="72"/>
    </row>
    <row r="4191" spans="47:48">
      <c r="AU4191" s="3">
        <v>2.9069444444444401</v>
      </c>
      <c r="AV4191" s="72"/>
    </row>
    <row r="4192" spans="47:48">
      <c r="AU4192" s="3">
        <v>2.90763888888889</v>
      </c>
      <c r="AV4192" s="72"/>
    </row>
    <row r="4193" spans="47:48">
      <c r="AU4193" s="3">
        <v>2.9083333333333301</v>
      </c>
      <c r="AV4193" s="72"/>
    </row>
    <row r="4194" spans="47:48">
      <c r="AU4194" s="3">
        <v>2.90902777777778</v>
      </c>
      <c r="AV4194" s="72"/>
    </row>
    <row r="4195" spans="47:48">
      <c r="AU4195" s="3">
        <v>2.9097222222222201</v>
      </c>
      <c r="AV4195" s="72"/>
    </row>
    <row r="4196" spans="47:48">
      <c r="AU4196" s="3">
        <v>2.91041666666667</v>
      </c>
      <c r="AV4196" s="72"/>
    </row>
    <row r="4197" spans="47:48">
      <c r="AU4197" s="3">
        <v>2.9111111111111101</v>
      </c>
      <c r="AV4197" s="72"/>
    </row>
    <row r="4198" spans="47:48">
      <c r="AU4198" s="3">
        <v>2.91180555555556</v>
      </c>
      <c r="AV4198" s="72"/>
    </row>
    <row r="4199" spans="47:48">
      <c r="AU4199" s="3">
        <v>2.9125000000000001</v>
      </c>
      <c r="AV4199" s="72"/>
    </row>
    <row r="4200" spans="47:48">
      <c r="AU4200" s="3">
        <v>2.9131944444444402</v>
      </c>
      <c r="AV4200" s="72"/>
    </row>
    <row r="4201" spans="47:48">
      <c r="AU4201" s="3">
        <v>2.9138888888888901</v>
      </c>
      <c r="AV4201" s="72"/>
    </row>
    <row r="4202" spans="47:48">
      <c r="AU4202" s="3">
        <v>2.9145833333333302</v>
      </c>
      <c r="AV4202" s="72"/>
    </row>
    <row r="4203" spans="47:48">
      <c r="AU4203" s="3">
        <v>2.9152777777777801</v>
      </c>
      <c r="AV4203" s="72"/>
    </row>
    <row r="4204" spans="47:48">
      <c r="AU4204" s="3">
        <v>2.9159722222222202</v>
      </c>
      <c r="AV4204" s="72"/>
    </row>
    <row r="4205" spans="47:48">
      <c r="AU4205" s="3">
        <v>2.9166666666666701</v>
      </c>
      <c r="AV4205" s="72"/>
    </row>
    <row r="4206" spans="47:48">
      <c r="AU4206" s="3">
        <v>2.9173611111111102</v>
      </c>
      <c r="AV4206" s="72"/>
    </row>
    <row r="4207" spans="47:48">
      <c r="AU4207" s="3">
        <v>2.9180555555555601</v>
      </c>
      <c r="AV4207" s="72"/>
    </row>
    <row r="4208" spans="47:48">
      <c r="AU4208" s="3">
        <v>2.9187500000000002</v>
      </c>
      <c r="AV4208" s="72"/>
    </row>
    <row r="4209" spans="47:48">
      <c r="AU4209" s="3">
        <v>2.9194444444444398</v>
      </c>
      <c r="AV4209" s="72"/>
    </row>
    <row r="4210" spans="47:48">
      <c r="AU4210" s="3">
        <v>2.9201388888888902</v>
      </c>
      <c r="AV4210" s="72"/>
    </row>
    <row r="4211" spans="47:48">
      <c r="AU4211" s="3">
        <v>2.9208333333333298</v>
      </c>
      <c r="AV4211" s="72"/>
    </row>
    <row r="4212" spans="47:48">
      <c r="AU4212" s="3">
        <v>2.9215277777777802</v>
      </c>
      <c r="AV4212" s="72"/>
    </row>
    <row r="4213" spans="47:48">
      <c r="AU4213" s="3">
        <v>2.9222222222222198</v>
      </c>
      <c r="AV4213" s="72"/>
    </row>
    <row r="4214" spans="47:48">
      <c r="AU4214" s="3">
        <v>2.9229166666666702</v>
      </c>
      <c r="AV4214" s="72"/>
    </row>
    <row r="4215" spans="47:48">
      <c r="AU4215" s="3">
        <v>2.9236111111111098</v>
      </c>
      <c r="AV4215" s="72"/>
    </row>
    <row r="4216" spans="47:48">
      <c r="AU4216" s="3">
        <v>2.9243055555555602</v>
      </c>
      <c r="AV4216" s="72"/>
    </row>
    <row r="4217" spans="47:48">
      <c r="AU4217" s="3">
        <v>2.9249999999999998</v>
      </c>
      <c r="AV4217" s="72"/>
    </row>
    <row r="4218" spans="47:48">
      <c r="AU4218" s="3">
        <v>2.9256944444444399</v>
      </c>
      <c r="AV4218" s="72"/>
    </row>
    <row r="4219" spans="47:48">
      <c r="AU4219" s="3">
        <v>2.9263888888888898</v>
      </c>
      <c r="AV4219" s="72"/>
    </row>
    <row r="4220" spans="47:48">
      <c r="AU4220" s="3">
        <v>2.9270833333333299</v>
      </c>
      <c r="AV4220" s="72"/>
    </row>
    <row r="4221" spans="47:48">
      <c r="AU4221" s="3">
        <v>2.9277777777777798</v>
      </c>
      <c r="AV4221" s="72"/>
    </row>
    <row r="4222" spans="47:48">
      <c r="AU4222" s="3">
        <v>2.9284722222222199</v>
      </c>
      <c r="AV4222" s="72"/>
    </row>
    <row r="4223" spans="47:48">
      <c r="AU4223" s="3">
        <v>2.9291666666666698</v>
      </c>
      <c r="AV4223" s="72"/>
    </row>
    <row r="4224" spans="47:48">
      <c r="AU4224" s="3">
        <v>2.9298611111111099</v>
      </c>
      <c r="AV4224" s="72"/>
    </row>
    <row r="4225" spans="47:48">
      <c r="AU4225" s="3">
        <v>2.9305555555555598</v>
      </c>
      <c r="AV4225" s="72"/>
    </row>
    <row r="4226" spans="47:48">
      <c r="AU4226" s="3">
        <v>2.9312499999999999</v>
      </c>
      <c r="AV4226" s="72"/>
    </row>
    <row r="4227" spans="47:48">
      <c r="AU4227" s="3">
        <v>2.93194444444444</v>
      </c>
      <c r="AV4227" s="72"/>
    </row>
    <row r="4228" spans="47:48">
      <c r="AU4228" s="3">
        <v>2.9326388888888899</v>
      </c>
      <c r="AV4228" s="72"/>
    </row>
    <row r="4229" spans="47:48">
      <c r="AU4229" s="3">
        <v>2.93333333333333</v>
      </c>
      <c r="AV4229" s="72"/>
    </row>
    <row r="4230" spans="47:48">
      <c r="AU4230" s="3">
        <v>2.9340277777777799</v>
      </c>
      <c r="AV4230" s="72"/>
    </row>
    <row r="4231" spans="47:48">
      <c r="AU4231" s="3">
        <v>2.93472222222222</v>
      </c>
      <c r="AV4231" s="72"/>
    </row>
    <row r="4232" spans="47:48">
      <c r="AU4232" s="3">
        <v>2.9354166666666699</v>
      </c>
      <c r="AV4232" s="72"/>
    </row>
    <row r="4233" spans="47:48">
      <c r="AU4233" s="3">
        <v>2.93611111111111</v>
      </c>
      <c r="AV4233" s="72"/>
    </row>
    <row r="4234" spans="47:48">
      <c r="AU4234" s="3">
        <v>2.9368055555555599</v>
      </c>
      <c r="AV4234" s="72"/>
    </row>
    <row r="4235" spans="47:48">
      <c r="AU4235" s="3">
        <v>2.9375</v>
      </c>
      <c r="AV4235" s="72"/>
    </row>
    <row r="4236" spans="47:48">
      <c r="AU4236" s="3">
        <v>2.9381944444444401</v>
      </c>
      <c r="AV4236" s="72"/>
    </row>
    <row r="4237" spans="47:48">
      <c r="AU4237" s="3">
        <v>2.93888888888889</v>
      </c>
      <c r="AV4237" s="72"/>
    </row>
    <row r="4238" spans="47:48">
      <c r="AU4238" s="3">
        <v>2.9395833333333301</v>
      </c>
      <c r="AV4238" s="72"/>
    </row>
    <row r="4239" spans="47:48">
      <c r="AU4239" s="3">
        <v>2.94027777777778</v>
      </c>
      <c r="AV4239" s="72"/>
    </row>
    <row r="4240" spans="47:48">
      <c r="AU4240" s="3">
        <v>2.9409722222222201</v>
      </c>
      <c r="AV4240" s="72"/>
    </row>
    <row r="4241" spans="47:48">
      <c r="AU4241" s="3">
        <v>2.94166666666667</v>
      </c>
      <c r="AV4241" s="72"/>
    </row>
    <row r="4242" spans="47:48">
      <c r="AU4242" s="3">
        <v>2.9423611111111101</v>
      </c>
      <c r="AV4242" s="72"/>
    </row>
    <row r="4243" spans="47:48">
      <c r="AU4243" s="3">
        <v>2.94305555555556</v>
      </c>
      <c r="AV4243" s="72"/>
    </row>
    <row r="4244" spans="47:48">
      <c r="AU4244" s="3">
        <v>2.9437500000000001</v>
      </c>
      <c r="AV4244" s="72"/>
    </row>
    <row r="4245" spans="47:48">
      <c r="AU4245" s="3">
        <v>2.9444444444444402</v>
      </c>
      <c r="AV4245" s="72"/>
    </row>
    <row r="4246" spans="47:48">
      <c r="AU4246" s="3">
        <v>2.9451388888888901</v>
      </c>
      <c r="AV4246" s="72"/>
    </row>
    <row r="4247" spans="47:48">
      <c r="AU4247" s="3">
        <v>2.9458333333333302</v>
      </c>
      <c r="AV4247" s="72"/>
    </row>
    <row r="4248" spans="47:48">
      <c r="AU4248" s="3">
        <v>2.9465277777777801</v>
      </c>
      <c r="AV4248" s="72"/>
    </row>
    <row r="4249" spans="47:48">
      <c r="AU4249" s="3">
        <v>2.9472222222222202</v>
      </c>
      <c r="AV4249" s="72"/>
    </row>
    <row r="4250" spans="47:48">
      <c r="AU4250" s="3">
        <v>2.9479166666666701</v>
      </c>
      <c r="AV4250" s="72"/>
    </row>
    <row r="4251" spans="47:48">
      <c r="AU4251" s="3">
        <v>2.9486111111111102</v>
      </c>
      <c r="AV4251" s="72"/>
    </row>
    <row r="4252" spans="47:48">
      <c r="AU4252" s="3">
        <v>2.9493055555555601</v>
      </c>
      <c r="AV4252" s="72"/>
    </row>
    <row r="4253" spans="47:48">
      <c r="AU4253" s="3">
        <v>2.95</v>
      </c>
      <c r="AV4253" s="72"/>
    </row>
    <row r="4254" spans="47:48">
      <c r="AU4254" s="3">
        <v>2.9506944444444398</v>
      </c>
      <c r="AV4254" s="72"/>
    </row>
    <row r="4255" spans="47:48">
      <c r="AU4255" s="3">
        <v>2.9513888888888902</v>
      </c>
      <c r="AV4255" s="72"/>
    </row>
    <row r="4256" spans="47:48">
      <c r="AU4256" s="3">
        <v>2.9520833333333298</v>
      </c>
      <c r="AV4256" s="72"/>
    </row>
    <row r="4257" spans="47:48">
      <c r="AU4257" s="3">
        <v>2.9527777777777802</v>
      </c>
      <c r="AV4257" s="72"/>
    </row>
    <row r="4258" spans="47:48">
      <c r="AU4258" s="3">
        <v>2.9534722222222198</v>
      </c>
      <c r="AV4258" s="72"/>
    </row>
    <row r="4259" spans="47:48">
      <c r="AU4259" s="3">
        <v>2.9541666666666702</v>
      </c>
      <c r="AV4259" s="72"/>
    </row>
    <row r="4260" spans="47:48">
      <c r="AU4260" s="3">
        <v>2.9548611111111098</v>
      </c>
      <c r="AV4260" s="72"/>
    </row>
    <row r="4261" spans="47:48">
      <c r="AU4261" s="3">
        <v>2.9555555555555602</v>
      </c>
      <c r="AV4261" s="72"/>
    </row>
    <row r="4262" spans="47:48">
      <c r="AU4262" s="3">
        <v>2.9562499999999998</v>
      </c>
      <c r="AV4262" s="72"/>
    </row>
    <row r="4263" spans="47:48">
      <c r="AU4263" s="3">
        <v>2.9569444444444399</v>
      </c>
      <c r="AV4263" s="72"/>
    </row>
    <row r="4264" spans="47:48">
      <c r="AU4264" s="3">
        <v>2.9576388888888898</v>
      </c>
      <c r="AV4264" s="72"/>
    </row>
    <row r="4265" spans="47:48">
      <c r="AU4265" s="3">
        <v>2.9583333333333299</v>
      </c>
      <c r="AV4265" s="72"/>
    </row>
    <row r="4266" spans="47:48">
      <c r="AU4266" s="3">
        <v>2.9590277777777798</v>
      </c>
      <c r="AV4266" s="72"/>
    </row>
    <row r="4267" spans="47:48">
      <c r="AU4267" s="3">
        <v>2.9597222222222199</v>
      </c>
      <c r="AV4267" s="72"/>
    </row>
    <row r="4268" spans="47:48">
      <c r="AU4268" s="3">
        <v>2.9604166666666698</v>
      </c>
      <c r="AV4268" s="72"/>
    </row>
    <row r="4269" spans="47:48">
      <c r="AU4269" s="3">
        <v>2.9611111111111099</v>
      </c>
      <c r="AV4269" s="72"/>
    </row>
    <row r="4270" spans="47:48">
      <c r="AU4270" s="3">
        <v>2.9618055555555598</v>
      </c>
      <c r="AV4270" s="72"/>
    </row>
    <row r="4271" spans="47:48">
      <c r="AU4271" s="3">
        <v>2.9624999999999999</v>
      </c>
      <c r="AV4271" s="72"/>
    </row>
    <row r="4272" spans="47:48">
      <c r="AU4272" s="3">
        <v>2.96319444444444</v>
      </c>
      <c r="AV4272" s="72"/>
    </row>
    <row r="4273" spans="47:48">
      <c r="AU4273" s="3">
        <v>2.9638888888888899</v>
      </c>
      <c r="AV4273" s="72"/>
    </row>
    <row r="4274" spans="47:48">
      <c r="AU4274" s="3">
        <v>2.96458333333333</v>
      </c>
      <c r="AV4274" s="72"/>
    </row>
    <row r="4275" spans="47:48">
      <c r="AU4275" s="3">
        <v>2.9652777777777799</v>
      </c>
      <c r="AV4275" s="72"/>
    </row>
    <row r="4276" spans="47:48">
      <c r="AU4276" s="3">
        <v>2.96597222222222</v>
      </c>
      <c r="AV4276" s="72"/>
    </row>
    <row r="4277" spans="47:48">
      <c r="AU4277" s="3">
        <v>2.9666666666666699</v>
      </c>
      <c r="AV4277" s="72"/>
    </row>
    <row r="4278" spans="47:48">
      <c r="AU4278" s="3">
        <v>2.96736111111111</v>
      </c>
      <c r="AV4278" s="72"/>
    </row>
    <row r="4279" spans="47:48">
      <c r="AU4279" s="3">
        <v>2.9680555555555599</v>
      </c>
      <c r="AV4279" s="72"/>
    </row>
    <row r="4280" spans="47:48">
      <c r="AU4280" s="3">
        <v>2.96875</v>
      </c>
      <c r="AV4280" s="72"/>
    </row>
    <row r="4281" spans="47:48">
      <c r="AU4281" s="3">
        <v>2.9694444444444401</v>
      </c>
      <c r="AV4281" s="72"/>
    </row>
    <row r="4282" spans="47:48">
      <c r="AU4282" s="3">
        <v>2.97013888888889</v>
      </c>
      <c r="AV4282" s="72"/>
    </row>
    <row r="4283" spans="47:48">
      <c r="AU4283" s="3">
        <v>2.9708333333333301</v>
      </c>
      <c r="AV4283" s="72"/>
    </row>
    <row r="4284" spans="47:48">
      <c r="AU4284" s="3">
        <v>2.97152777777778</v>
      </c>
      <c r="AV4284" s="72"/>
    </row>
    <row r="4285" spans="47:48">
      <c r="AU4285" s="3">
        <v>2.9722222222222201</v>
      </c>
      <c r="AV4285" s="72"/>
    </row>
    <row r="4286" spans="47:48">
      <c r="AU4286" s="3">
        <v>2.97291666666667</v>
      </c>
      <c r="AV4286" s="72"/>
    </row>
    <row r="4287" spans="47:48">
      <c r="AU4287" s="3">
        <v>2.9736111111111101</v>
      </c>
      <c r="AV4287" s="72"/>
    </row>
    <row r="4288" spans="47:48">
      <c r="AU4288" s="3">
        <v>2.97430555555556</v>
      </c>
      <c r="AV4288" s="72"/>
    </row>
    <row r="4289" spans="47:48">
      <c r="AU4289" s="3">
        <v>2.9750000000000001</v>
      </c>
      <c r="AV4289" s="72"/>
    </row>
    <row r="4290" spans="47:48">
      <c r="AU4290" s="3">
        <v>2.9756944444444402</v>
      </c>
      <c r="AV4290" s="72"/>
    </row>
    <row r="4291" spans="47:48">
      <c r="AU4291" s="3">
        <v>2.9763888888888901</v>
      </c>
      <c r="AV4291" s="72"/>
    </row>
    <row r="4292" spans="47:48">
      <c r="AU4292" s="3">
        <v>2.9770833333333302</v>
      </c>
      <c r="AV4292" s="72"/>
    </row>
    <row r="4293" spans="47:48">
      <c r="AU4293" s="3">
        <v>2.9777777777777801</v>
      </c>
      <c r="AV4293" s="72"/>
    </row>
    <row r="4294" spans="47:48">
      <c r="AU4294" s="3">
        <v>2.9784722222222202</v>
      </c>
      <c r="AV4294" s="72"/>
    </row>
    <row r="4295" spans="47:48">
      <c r="AU4295" s="3">
        <v>2.9791666666666701</v>
      </c>
      <c r="AV4295" s="72"/>
    </row>
    <row r="4296" spans="47:48">
      <c r="AU4296" s="3">
        <v>2.9798611111111102</v>
      </c>
      <c r="AV4296" s="72"/>
    </row>
    <row r="4297" spans="47:48">
      <c r="AU4297" s="3">
        <v>2.9805555555555601</v>
      </c>
      <c r="AV4297" s="72"/>
    </row>
    <row r="4298" spans="47:48">
      <c r="AU4298" s="3">
        <v>2.9812500000000002</v>
      </c>
      <c r="AV4298" s="72"/>
    </row>
    <row r="4299" spans="47:48">
      <c r="AU4299" s="3">
        <v>2.9819444444444398</v>
      </c>
      <c r="AV4299" s="72"/>
    </row>
    <row r="4300" spans="47:48">
      <c r="AU4300" s="3">
        <v>2.9826388888888902</v>
      </c>
      <c r="AV4300" s="72"/>
    </row>
    <row r="4301" spans="47:48">
      <c r="AU4301" s="3">
        <v>2.9833333333333298</v>
      </c>
      <c r="AV4301" s="72"/>
    </row>
    <row r="4302" spans="47:48">
      <c r="AU4302" s="3">
        <v>2.9840277777777802</v>
      </c>
      <c r="AV4302" s="72"/>
    </row>
    <row r="4303" spans="47:48">
      <c r="AU4303" s="3">
        <v>2.9847222222222198</v>
      </c>
      <c r="AV4303" s="72"/>
    </row>
    <row r="4304" spans="47:48">
      <c r="AU4304" s="3">
        <v>2.9854166666666702</v>
      </c>
      <c r="AV4304" s="72"/>
    </row>
    <row r="4305" spans="47:48">
      <c r="AU4305" s="3">
        <v>2.9861111111111098</v>
      </c>
      <c r="AV4305" s="72"/>
    </row>
    <row r="4306" spans="47:48">
      <c r="AU4306" s="3">
        <v>2.9868055555555602</v>
      </c>
      <c r="AV4306" s="72"/>
    </row>
    <row r="4307" spans="47:48">
      <c r="AU4307" s="3">
        <v>2.9874999999999998</v>
      </c>
      <c r="AV4307" s="72"/>
    </row>
    <row r="4308" spans="47:48">
      <c r="AU4308" s="3">
        <v>2.9881944444444399</v>
      </c>
      <c r="AV4308" s="72"/>
    </row>
    <row r="4309" spans="47:48">
      <c r="AU4309" s="3">
        <v>2.9888888888888898</v>
      </c>
      <c r="AV4309" s="72"/>
    </row>
    <row r="4310" spans="47:48">
      <c r="AU4310" s="3">
        <v>2.9895833333333299</v>
      </c>
      <c r="AV4310" s="72"/>
    </row>
    <row r="4311" spans="47:48">
      <c r="AU4311" s="3">
        <v>2.9902777777777798</v>
      </c>
      <c r="AV4311" s="72"/>
    </row>
    <row r="4312" spans="47:48">
      <c r="AU4312" s="3">
        <v>2.9909722222222199</v>
      </c>
      <c r="AV4312" s="72"/>
    </row>
    <row r="4313" spans="47:48">
      <c r="AU4313" s="3">
        <v>2.9916666666666698</v>
      </c>
      <c r="AV4313" s="72"/>
    </row>
    <row r="4314" spans="47:48">
      <c r="AU4314" s="3">
        <v>2.9923611111111099</v>
      </c>
      <c r="AV4314" s="72"/>
    </row>
    <row r="4315" spans="47:48">
      <c r="AU4315" s="3">
        <v>2.9930555555555598</v>
      </c>
      <c r="AV4315" s="72"/>
    </row>
    <row r="4316" spans="47:48">
      <c r="AU4316" s="3">
        <v>2.9937499999999999</v>
      </c>
      <c r="AV4316" s="72"/>
    </row>
    <row r="4317" spans="47:48">
      <c r="AU4317" s="3">
        <v>2.99444444444444</v>
      </c>
      <c r="AV4317" s="72"/>
    </row>
    <row r="4318" spans="47:48">
      <c r="AU4318" s="3">
        <v>2.9951388888888899</v>
      </c>
      <c r="AV4318" s="72"/>
    </row>
    <row r="4319" spans="47:48">
      <c r="AU4319" s="3">
        <v>2.99583333333333</v>
      </c>
      <c r="AV4319" s="72"/>
    </row>
    <row r="4320" spans="47:48">
      <c r="AU4320" s="3">
        <v>2.9965277777777799</v>
      </c>
      <c r="AV4320" s="72"/>
    </row>
    <row r="4321" spans="47:48">
      <c r="AU4321" s="3">
        <v>2.99722222222222</v>
      </c>
      <c r="AV4321" s="72"/>
    </row>
    <row r="4322" spans="47:48">
      <c r="AU4322" s="3">
        <v>2.9979166666666699</v>
      </c>
      <c r="AV4322" s="72"/>
    </row>
    <row r="4323" spans="47:48">
      <c r="AU4323" s="3">
        <v>2.99861111111111</v>
      </c>
      <c r="AV4323" s="72"/>
    </row>
    <row r="4324" spans="47:48">
      <c r="AU4324" s="3">
        <v>2.9993055555555599</v>
      </c>
      <c r="AV4324" s="72"/>
    </row>
    <row r="4325" spans="47:48">
      <c r="AU4325" s="3">
        <v>3</v>
      </c>
      <c r="AV4325" s="72"/>
    </row>
    <row r="4326" spans="47:48">
      <c r="AU4326" s="3">
        <v>3.0006944444444401</v>
      </c>
      <c r="AV4326" s="72"/>
    </row>
    <row r="4327" spans="47:48">
      <c r="AU4327" s="3">
        <v>3.00138888888889</v>
      </c>
      <c r="AV4327" s="72"/>
    </row>
    <row r="4328" spans="47:48">
      <c r="AU4328" s="3">
        <v>3.0020833333333301</v>
      </c>
      <c r="AV4328" s="72"/>
    </row>
    <row r="4329" spans="47:48">
      <c r="AU4329" s="3">
        <v>3.00277777777778</v>
      </c>
      <c r="AV4329" s="72"/>
    </row>
    <row r="4330" spans="47:48">
      <c r="AU4330" s="3">
        <v>3.0034722222222201</v>
      </c>
      <c r="AV4330" s="72"/>
    </row>
    <row r="4331" spans="47:48">
      <c r="AU4331" s="3">
        <v>3.00416666666667</v>
      </c>
      <c r="AV4331" s="72"/>
    </row>
    <row r="4332" spans="47:48">
      <c r="AU4332" s="3">
        <v>3.0048611111111101</v>
      </c>
      <c r="AV4332" s="72"/>
    </row>
    <row r="4333" spans="47:48">
      <c r="AU4333" s="3">
        <v>3.00555555555556</v>
      </c>
      <c r="AV4333" s="72"/>
    </row>
    <row r="4334" spans="47:48">
      <c r="AU4334" s="3">
        <v>3.0062500000000001</v>
      </c>
      <c r="AV4334" s="72"/>
    </row>
    <row r="4335" spans="47:48">
      <c r="AU4335" s="3">
        <v>3.0069444444444402</v>
      </c>
      <c r="AV4335" s="72"/>
    </row>
    <row r="4336" spans="47:48">
      <c r="AU4336" s="3">
        <v>3.0076388888888901</v>
      </c>
      <c r="AV4336" s="72"/>
    </row>
    <row r="4337" spans="47:48">
      <c r="AU4337" s="3">
        <v>3.0083333333333302</v>
      </c>
      <c r="AV4337" s="72"/>
    </row>
    <row r="4338" spans="47:48">
      <c r="AU4338" s="3">
        <v>3.0090277777777801</v>
      </c>
      <c r="AV4338" s="72"/>
    </row>
    <row r="4339" spans="47:48">
      <c r="AU4339" s="3">
        <v>3.0097222222222202</v>
      </c>
      <c r="AV4339" s="72"/>
    </row>
    <row r="4340" spans="47:48">
      <c r="AU4340" s="3">
        <v>3.0104166666666701</v>
      </c>
      <c r="AV4340" s="72"/>
    </row>
    <row r="4341" spans="47:48">
      <c r="AU4341" s="3">
        <v>3.0111111111111102</v>
      </c>
      <c r="AV4341" s="72"/>
    </row>
    <row r="4342" spans="47:48">
      <c r="AU4342" s="3">
        <v>3.0118055555555601</v>
      </c>
      <c r="AV4342" s="72"/>
    </row>
    <row r="4343" spans="47:48">
      <c r="AU4343" s="3">
        <v>3.0125000000000002</v>
      </c>
      <c r="AV4343" s="72"/>
    </row>
    <row r="4344" spans="47:48">
      <c r="AU4344" s="3">
        <v>3.0131944444444398</v>
      </c>
      <c r="AV4344" s="72"/>
    </row>
    <row r="4345" spans="47:48">
      <c r="AU4345" s="3">
        <v>3.0138888888888902</v>
      </c>
      <c r="AV4345" s="72"/>
    </row>
    <row r="4346" spans="47:48">
      <c r="AU4346" s="3">
        <v>3.0145833333333298</v>
      </c>
      <c r="AV4346" s="72"/>
    </row>
    <row r="4347" spans="47:48">
      <c r="AU4347" s="3">
        <v>3.0152777777777802</v>
      </c>
      <c r="AV4347" s="72"/>
    </row>
    <row r="4348" spans="47:48">
      <c r="AU4348" s="3">
        <v>3.0159722222222198</v>
      </c>
      <c r="AV4348" s="72"/>
    </row>
    <row r="4349" spans="47:48">
      <c r="AU4349" s="3">
        <v>3.0166666666666702</v>
      </c>
      <c r="AV4349" s="72"/>
    </row>
    <row r="4350" spans="47:48">
      <c r="AU4350" s="3">
        <v>3.0173611111111098</v>
      </c>
      <c r="AV4350" s="72"/>
    </row>
    <row r="4351" spans="47:48">
      <c r="AU4351" s="3">
        <v>3.0180555555555602</v>
      </c>
      <c r="AV4351" s="72"/>
    </row>
    <row r="4352" spans="47:48">
      <c r="AU4352" s="3">
        <v>3.0187499999999998</v>
      </c>
      <c r="AV4352" s="72"/>
    </row>
    <row r="4353" spans="47:48">
      <c r="AU4353" s="3">
        <v>3.0194444444444399</v>
      </c>
      <c r="AV4353" s="72"/>
    </row>
    <row r="4354" spans="47:48">
      <c r="AU4354" s="3">
        <v>3.0201388888888898</v>
      </c>
      <c r="AV4354" s="72"/>
    </row>
    <row r="4355" spans="47:48">
      <c r="AU4355" s="3">
        <v>3.0208333333333299</v>
      </c>
      <c r="AV4355" s="72"/>
    </row>
    <row r="4356" spans="47:48">
      <c r="AU4356" s="3">
        <v>3.0215277777777798</v>
      </c>
      <c r="AV4356" s="72"/>
    </row>
    <row r="4357" spans="47:48">
      <c r="AU4357" s="3">
        <v>3.0222222222222199</v>
      </c>
      <c r="AV4357" s="72"/>
    </row>
    <row r="4358" spans="47:48">
      <c r="AU4358" s="3">
        <v>3.0229166666666698</v>
      </c>
      <c r="AV4358" s="72"/>
    </row>
    <row r="4359" spans="47:48">
      <c r="AU4359" s="3">
        <v>3.0236111111111099</v>
      </c>
      <c r="AV4359" s="72"/>
    </row>
    <row r="4360" spans="47:48">
      <c r="AU4360" s="3">
        <v>3.0243055555555598</v>
      </c>
      <c r="AV4360" s="72"/>
    </row>
    <row r="4361" spans="47:48">
      <c r="AU4361" s="3">
        <v>3.0249999999999999</v>
      </c>
      <c r="AV4361" s="72"/>
    </row>
    <row r="4362" spans="47:48">
      <c r="AU4362" s="3">
        <v>3.02569444444444</v>
      </c>
      <c r="AV4362" s="72"/>
    </row>
    <row r="4363" spans="47:48">
      <c r="AU4363" s="3">
        <v>3.0263888888888899</v>
      </c>
      <c r="AV4363" s="72"/>
    </row>
    <row r="4364" spans="47:48">
      <c r="AU4364" s="3">
        <v>3.02708333333333</v>
      </c>
      <c r="AV4364" s="72"/>
    </row>
    <row r="4365" spans="47:48">
      <c r="AU4365" s="3">
        <v>3.0277777777777799</v>
      </c>
      <c r="AV4365" s="72"/>
    </row>
    <row r="4366" spans="47:48">
      <c r="AU4366" s="3">
        <v>3.02847222222222</v>
      </c>
      <c r="AV4366" s="72"/>
    </row>
    <row r="4367" spans="47:48">
      <c r="AU4367" s="3">
        <v>3.0291666666666699</v>
      </c>
      <c r="AV4367" s="72"/>
    </row>
    <row r="4368" spans="47:48">
      <c r="AU4368" s="3">
        <v>3.02986111111111</v>
      </c>
      <c r="AV4368" s="72"/>
    </row>
    <row r="4369" spans="47:48">
      <c r="AU4369" s="3">
        <v>3.0305555555555599</v>
      </c>
      <c r="AV4369" s="72"/>
    </row>
    <row r="4370" spans="47:48">
      <c r="AU4370" s="3">
        <v>3.03125</v>
      </c>
      <c r="AV4370" s="72"/>
    </row>
    <row r="4371" spans="47:48">
      <c r="AU4371" s="3">
        <v>3.0319444444444401</v>
      </c>
      <c r="AV4371" s="72"/>
    </row>
    <row r="4372" spans="47:48">
      <c r="AU4372" s="3">
        <v>3.03263888888889</v>
      </c>
      <c r="AV4372" s="72"/>
    </row>
    <row r="4373" spans="47:48">
      <c r="AU4373" s="3">
        <v>3.0333333333333301</v>
      </c>
      <c r="AV4373" s="72"/>
    </row>
    <row r="4374" spans="47:48">
      <c r="AU4374" s="3">
        <v>3.03402777777778</v>
      </c>
      <c r="AV4374" s="72"/>
    </row>
    <row r="4375" spans="47:48">
      <c r="AU4375" s="3">
        <v>3.0347222222222201</v>
      </c>
      <c r="AV4375" s="72"/>
    </row>
    <row r="4376" spans="47:48">
      <c r="AU4376" s="3">
        <v>3.03541666666667</v>
      </c>
      <c r="AV4376" s="72"/>
    </row>
    <row r="4377" spans="47:48">
      <c r="AU4377" s="3">
        <v>3.0361111111111101</v>
      </c>
      <c r="AV4377" s="72"/>
    </row>
    <row r="4378" spans="47:48">
      <c r="AU4378" s="3">
        <v>3.03680555555556</v>
      </c>
      <c r="AV4378" s="72"/>
    </row>
    <row r="4379" spans="47:48">
      <c r="AU4379" s="3">
        <v>3.0375000000000001</v>
      </c>
      <c r="AV4379" s="72"/>
    </row>
    <row r="4380" spans="47:48">
      <c r="AU4380" s="3">
        <v>3.0381944444444402</v>
      </c>
      <c r="AV4380" s="72"/>
    </row>
    <row r="4381" spans="47:48">
      <c r="AU4381" s="3">
        <v>3.0388888888888901</v>
      </c>
      <c r="AV4381" s="72"/>
    </row>
    <row r="4382" spans="47:48">
      <c r="AU4382" s="3">
        <v>3.0395833333333302</v>
      </c>
      <c r="AV4382" s="72"/>
    </row>
    <row r="4383" spans="47:48">
      <c r="AU4383" s="3">
        <v>3.0402777777777801</v>
      </c>
      <c r="AV4383" s="72"/>
    </row>
    <row r="4384" spans="47:48">
      <c r="AU4384" s="3">
        <v>3.0409722222222202</v>
      </c>
      <c r="AV4384" s="72"/>
    </row>
    <row r="4385" spans="47:48">
      <c r="AU4385" s="3">
        <v>3.0416666666666701</v>
      </c>
      <c r="AV4385" s="72"/>
    </row>
    <row r="4386" spans="47:48">
      <c r="AU4386" s="3">
        <v>3.0423611111111102</v>
      </c>
      <c r="AV4386" s="72"/>
    </row>
    <row r="4387" spans="47:48">
      <c r="AU4387" s="3">
        <v>3.0430555555555601</v>
      </c>
      <c r="AV4387" s="72"/>
    </row>
    <row r="4388" spans="47:48">
      <c r="AU4388" s="3">
        <v>3.0437500000000002</v>
      </c>
      <c r="AV4388" s="72"/>
    </row>
    <row r="4389" spans="47:48">
      <c r="AU4389" s="3">
        <v>3.0444444444444398</v>
      </c>
      <c r="AV4389" s="72"/>
    </row>
    <row r="4390" spans="47:48">
      <c r="AU4390" s="3">
        <v>3.0451388888888902</v>
      </c>
      <c r="AV4390" s="72"/>
    </row>
    <row r="4391" spans="47:48">
      <c r="AU4391" s="3">
        <v>3.0458333333333298</v>
      </c>
      <c r="AV4391" s="72"/>
    </row>
    <row r="4392" spans="47:48">
      <c r="AU4392" s="3">
        <v>3.0465277777777802</v>
      </c>
      <c r="AV4392" s="72"/>
    </row>
    <row r="4393" spans="47:48">
      <c r="AU4393" s="3">
        <v>3.0472222222222198</v>
      </c>
      <c r="AV4393" s="72"/>
    </row>
    <row r="4394" spans="47:48">
      <c r="AU4394" s="3">
        <v>3.0479166666666702</v>
      </c>
      <c r="AV4394" s="72"/>
    </row>
    <row r="4395" spans="47:48">
      <c r="AU4395" s="3">
        <v>3.0486111111111098</v>
      </c>
      <c r="AV4395" s="72"/>
    </row>
    <row r="4396" spans="47:48">
      <c r="AU4396" s="3">
        <v>3.0493055555555602</v>
      </c>
      <c r="AV4396" s="72"/>
    </row>
    <row r="4397" spans="47:48">
      <c r="AU4397" s="3">
        <v>3.05</v>
      </c>
      <c r="AV4397" s="72"/>
    </row>
    <row r="4398" spans="47:48">
      <c r="AU4398" s="3">
        <v>3.0506944444444399</v>
      </c>
      <c r="AV4398" s="72"/>
    </row>
    <row r="4399" spans="47:48">
      <c r="AU4399" s="3">
        <v>3.0513888888888898</v>
      </c>
      <c r="AV4399" s="72"/>
    </row>
    <row r="4400" spans="47:48">
      <c r="AU4400" s="3">
        <v>3.0520833333333299</v>
      </c>
      <c r="AV4400" s="72"/>
    </row>
    <row r="4401" spans="47:48">
      <c r="AU4401" s="3">
        <v>3.0527777777777798</v>
      </c>
      <c r="AV4401" s="72"/>
    </row>
    <row r="4402" spans="47:48">
      <c r="AU4402" s="3">
        <v>3.0534722222222199</v>
      </c>
      <c r="AV4402" s="72"/>
    </row>
    <row r="4403" spans="47:48">
      <c r="AU4403" s="3">
        <v>3.0541666666666698</v>
      </c>
      <c r="AV4403" s="72"/>
    </row>
    <row r="4404" spans="47:48">
      <c r="AU4404" s="3">
        <v>3.0548611111111099</v>
      </c>
      <c r="AV4404" s="72"/>
    </row>
    <row r="4405" spans="47:48">
      <c r="AU4405" s="3">
        <v>3.0555555555555598</v>
      </c>
      <c r="AV4405" s="72"/>
    </row>
    <row r="4406" spans="47:48">
      <c r="AU4406" s="3">
        <v>3.0562499999999999</v>
      </c>
      <c r="AV4406" s="72"/>
    </row>
    <row r="4407" spans="47:48">
      <c r="AU4407" s="3">
        <v>3.05694444444444</v>
      </c>
      <c r="AV4407" s="72"/>
    </row>
    <row r="4408" spans="47:48">
      <c r="AU4408" s="3">
        <v>3.0576388888888899</v>
      </c>
      <c r="AV4408" s="72"/>
    </row>
    <row r="4409" spans="47:48">
      <c r="AU4409" s="3">
        <v>3.05833333333333</v>
      </c>
      <c r="AV4409" s="72"/>
    </row>
    <row r="4410" spans="47:48">
      <c r="AU4410" s="3">
        <v>3.0590277777777799</v>
      </c>
      <c r="AV4410" s="72"/>
    </row>
    <row r="4411" spans="47:48">
      <c r="AU4411" s="3">
        <v>3.05972222222222</v>
      </c>
      <c r="AV4411" s="72"/>
    </row>
    <row r="4412" spans="47:48">
      <c r="AU4412" s="3">
        <v>3.0604166666666699</v>
      </c>
      <c r="AV4412" s="72"/>
    </row>
    <row r="4413" spans="47:48">
      <c r="AU4413" s="3">
        <v>3.06111111111111</v>
      </c>
      <c r="AV4413" s="72"/>
    </row>
    <row r="4414" spans="47:48">
      <c r="AU4414" s="3">
        <v>3.0618055555555599</v>
      </c>
      <c r="AV4414" s="72"/>
    </row>
    <row r="4415" spans="47:48">
      <c r="AU4415" s="3">
        <v>3.0625</v>
      </c>
      <c r="AV4415" s="72"/>
    </row>
    <row r="4416" spans="47:48">
      <c r="AU4416" s="3">
        <v>3.0631944444444401</v>
      </c>
      <c r="AV4416" s="72"/>
    </row>
    <row r="4417" spans="47:48">
      <c r="AU4417" s="3">
        <v>3.06388888888889</v>
      </c>
      <c r="AV4417" s="72"/>
    </row>
    <row r="4418" spans="47:48">
      <c r="AU4418" s="3">
        <v>3.0645833333333301</v>
      </c>
      <c r="AV4418" s="72"/>
    </row>
    <row r="4419" spans="47:48">
      <c r="AU4419" s="3">
        <v>3.06527777777778</v>
      </c>
      <c r="AV4419" s="72"/>
    </row>
    <row r="4420" spans="47:48">
      <c r="AU4420" s="3">
        <v>3.0659722222222201</v>
      </c>
      <c r="AV4420" s="72"/>
    </row>
    <row r="4421" spans="47:48">
      <c r="AU4421" s="3">
        <v>3.06666666666667</v>
      </c>
      <c r="AV4421" s="72"/>
    </row>
    <row r="4422" spans="47:48">
      <c r="AU4422" s="3">
        <v>3.0673611111111101</v>
      </c>
      <c r="AV4422" s="72"/>
    </row>
    <row r="4423" spans="47:48">
      <c r="AU4423" s="3">
        <v>3.06805555555556</v>
      </c>
      <c r="AV4423" s="72"/>
    </row>
    <row r="4424" spans="47:48">
      <c r="AU4424" s="3">
        <v>3.0687500000000001</v>
      </c>
      <c r="AV4424" s="72"/>
    </row>
    <row r="4425" spans="47:48">
      <c r="AU4425" s="3">
        <v>3.0694444444444402</v>
      </c>
      <c r="AV4425" s="72"/>
    </row>
    <row r="4426" spans="47:48">
      <c r="AU4426" s="3">
        <v>3.0701388888888901</v>
      </c>
      <c r="AV4426" s="72"/>
    </row>
    <row r="4427" spans="47:48">
      <c r="AU4427" s="3">
        <v>3.0708333333333302</v>
      </c>
      <c r="AV4427" s="72"/>
    </row>
    <row r="4428" spans="47:48">
      <c r="AU4428" s="3">
        <v>3.0715277777777801</v>
      </c>
      <c r="AV4428" s="72"/>
    </row>
    <row r="4429" spans="47:48">
      <c r="AU4429" s="3">
        <v>3.0722222222222202</v>
      </c>
      <c r="AV4429" s="72"/>
    </row>
    <row r="4430" spans="47:48">
      <c r="AU4430" s="3">
        <v>3.0729166666666701</v>
      </c>
      <c r="AV4430" s="72"/>
    </row>
    <row r="4431" spans="47:48">
      <c r="AU4431" s="3">
        <v>3.0736111111111102</v>
      </c>
      <c r="AV4431" s="72"/>
    </row>
    <row r="4432" spans="47:48">
      <c r="AU4432" s="3">
        <v>3.0743055555555601</v>
      </c>
      <c r="AV4432" s="72"/>
    </row>
    <row r="4433" spans="47:48">
      <c r="AU4433" s="3">
        <v>3.0750000000000002</v>
      </c>
      <c r="AV4433" s="72"/>
    </row>
    <row r="4434" spans="47:48">
      <c r="AU4434" s="3">
        <v>3.0756944444444398</v>
      </c>
      <c r="AV4434" s="72"/>
    </row>
    <row r="4435" spans="47:48">
      <c r="AU4435" s="3">
        <v>3.0763888888888902</v>
      </c>
      <c r="AV4435" s="72"/>
    </row>
    <row r="4436" spans="47:48">
      <c r="AU4436" s="3">
        <v>3.0770833333333298</v>
      </c>
      <c r="AV4436" s="72"/>
    </row>
    <row r="4437" spans="47:48">
      <c r="AU4437" s="3">
        <v>3.0777777777777802</v>
      </c>
      <c r="AV4437" s="72"/>
    </row>
    <row r="4438" spans="47:48">
      <c r="AU4438" s="3">
        <v>3.0784722222222198</v>
      </c>
      <c r="AV4438" s="72"/>
    </row>
    <row r="4439" spans="47:48">
      <c r="AU4439" s="3">
        <v>3.0791666666666702</v>
      </c>
      <c r="AV4439" s="72"/>
    </row>
    <row r="4440" spans="47:48">
      <c r="AU4440" s="3">
        <v>3.0798611111111098</v>
      </c>
      <c r="AV4440" s="72"/>
    </row>
    <row r="4441" spans="47:48">
      <c r="AU4441" s="3">
        <v>3.0805555555555602</v>
      </c>
      <c r="AV4441" s="72"/>
    </row>
    <row r="4442" spans="47:48">
      <c r="AU4442" s="3">
        <v>3.0812499999999998</v>
      </c>
      <c r="AV4442" s="72"/>
    </row>
    <row r="4443" spans="47:48">
      <c r="AU4443" s="3">
        <v>3.0819444444444399</v>
      </c>
      <c r="AV4443" s="72"/>
    </row>
    <row r="4444" spans="47:48">
      <c r="AU4444" s="3">
        <v>3.0826388888888898</v>
      </c>
      <c r="AV4444" s="72"/>
    </row>
    <row r="4445" spans="47:48">
      <c r="AU4445" s="3">
        <v>3.0833333333333299</v>
      </c>
      <c r="AV4445" s="72"/>
    </row>
    <row r="4446" spans="47:48">
      <c r="AU4446" s="3">
        <v>3.0840277777777798</v>
      </c>
      <c r="AV4446" s="72"/>
    </row>
    <row r="4447" spans="47:48">
      <c r="AU4447" s="3">
        <v>3.0847222222222199</v>
      </c>
      <c r="AV4447" s="72"/>
    </row>
    <row r="4448" spans="47:48">
      <c r="AU4448" s="3">
        <v>3.0854166666666698</v>
      </c>
      <c r="AV4448" s="72"/>
    </row>
    <row r="4449" spans="47:48">
      <c r="AU4449" s="3">
        <v>3.0861111111111099</v>
      </c>
      <c r="AV4449" s="72"/>
    </row>
    <row r="4450" spans="47:48">
      <c r="AU4450" s="3">
        <v>3.0868055555555598</v>
      </c>
      <c r="AV4450" s="72"/>
    </row>
    <row r="4451" spans="47:48">
      <c r="AU4451" s="3">
        <v>3.0874999999999999</v>
      </c>
      <c r="AV4451" s="72"/>
    </row>
    <row r="4452" spans="47:48">
      <c r="AU4452" s="3">
        <v>3.08819444444444</v>
      </c>
      <c r="AV4452" s="72"/>
    </row>
    <row r="4453" spans="47:48">
      <c r="AU4453" s="3">
        <v>3.0888888888888899</v>
      </c>
      <c r="AV4453" s="72"/>
    </row>
    <row r="4454" spans="47:48">
      <c r="AU4454" s="3">
        <v>3.08958333333333</v>
      </c>
      <c r="AV4454" s="72"/>
    </row>
    <row r="4455" spans="47:48">
      <c r="AU4455" s="3">
        <v>3.0902777777777799</v>
      </c>
      <c r="AV4455" s="72"/>
    </row>
    <row r="4456" spans="47:48">
      <c r="AU4456" s="3">
        <v>3.09097222222222</v>
      </c>
      <c r="AV4456" s="72"/>
    </row>
    <row r="4457" spans="47:48">
      <c r="AU4457" s="3">
        <v>3.0916666666666699</v>
      </c>
      <c r="AV4457" s="72"/>
    </row>
    <row r="4458" spans="47:48">
      <c r="AU4458" s="3">
        <v>3.09236111111111</v>
      </c>
      <c r="AV4458" s="72"/>
    </row>
    <row r="4459" spans="47:48">
      <c r="AU4459" s="3">
        <v>3.0930555555555599</v>
      </c>
      <c r="AV4459" s="72"/>
    </row>
    <row r="4460" spans="47:48">
      <c r="AU4460" s="3">
        <v>3.09375</v>
      </c>
      <c r="AV4460" s="72"/>
    </row>
    <row r="4461" spans="47:48">
      <c r="AU4461" s="3">
        <v>3.0944444444444401</v>
      </c>
      <c r="AV4461" s="72"/>
    </row>
    <row r="4462" spans="47:48">
      <c r="AU4462" s="3">
        <v>3.09513888888889</v>
      </c>
      <c r="AV4462" s="72"/>
    </row>
    <row r="4463" spans="47:48">
      <c r="AU4463" s="3">
        <v>3.0958333333333301</v>
      </c>
      <c r="AV4463" s="72"/>
    </row>
    <row r="4464" spans="47:48">
      <c r="AU4464" s="3">
        <v>3.09652777777778</v>
      </c>
      <c r="AV4464" s="72"/>
    </row>
    <row r="4465" spans="47:48">
      <c r="AU4465" s="3">
        <v>3.0972222222222201</v>
      </c>
      <c r="AV4465" s="72"/>
    </row>
    <row r="4466" spans="47:48">
      <c r="AU4466" s="3">
        <v>3.09791666666667</v>
      </c>
      <c r="AV4466" s="72"/>
    </row>
    <row r="4467" spans="47:48">
      <c r="AU4467" s="3">
        <v>3.0986111111111101</v>
      </c>
      <c r="AV4467" s="72"/>
    </row>
    <row r="4468" spans="47:48">
      <c r="AU4468" s="3">
        <v>3.09930555555556</v>
      </c>
      <c r="AV4468" s="72"/>
    </row>
    <row r="4469" spans="47:48">
      <c r="AU4469" s="3">
        <v>3.1</v>
      </c>
      <c r="AV4469" s="72"/>
    </row>
    <row r="4470" spans="47:48">
      <c r="AU4470" s="3">
        <v>3.1006944444444402</v>
      </c>
      <c r="AV4470" s="72"/>
    </row>
    <row r="4471" spans="47:48">
      <c r="AU4471" s="3">
        <v>3.1013888888888901</v>
      </c>
      <c r="AV4471" s="72"/>
    </row>
    <row r="4472" spans="47:48">
      <c r="AU4472" s="3">
        <v>3.1020833333333302</v>
      </c>
      <c r="AV4472" s="72"/>
    </row>
    <row r="4473" spans="47:48">
      <c r="AU4473" s="3">
        <v>3.1027777777777801</v>
      </c>
      <c r="AV4473" s="72"/>
    </row>
    <row r="4474" spans="47:48">
      <c r="AU4474" s="3">
        <v>3.1034722222222202</v>
      </c>
      <c r="AV4474" s="72"/>
    </row>
    <row r="4475" spans="47:48">
      <c r="AU4475" s="3">
        <v>3.1041666666666701</v>
      </c>
      <c r="AV4475" s="72"/>
    </row>
    <row r="4476" spans="47:48">
      <c r="AU4476" s="3">
        <v>3.1048611111111102</v>
      </c>
      <c r="AV4476" s="72"/>
    </row>
    <row r="4477" spans="47:48">
      <c r="AU4477" s="3">
        <v>3.1055555555555601</v>
      </c>
      <c r="AV4477" s="72"/>
    </row>
    <row r="4478" spans="47:48">
      <c r="AU4478" s="3">
        <v>3.1062500000000002</v>
      </c>
      <c r="AV4478" s="72"/>
    </row>
    <row r="4479" spans="47:48">
      <c r="AU4479" s="3">
        <v>3.1069444444444398</v>
      </c>
      <c r="AV4479" s="72"/>
    </row>
    <row r="4480" spans="47:48">
      <c r="AU4480" s="3">
        <v>3.1076388888888902</v>
      </c>
      <c r="AV4480" s="72"/>
    </row>
    <row r="4481" spans="47:48">
      <c r="AU4481" s="3">
        <v>3.1083333333333298</v>
      </c>
      <c r="AV4481" s="72"/>
    </row>
    <row r="4482" spans="47:48">
      <c r="AU4482" s="3">
        <v>3.1090277777777802</v>
      </c>
      <c r="AV4482" s="72"/>
    </row>
    <row r="4483" spans="47:48">
      <c r="AU4483" s="3">
        <v>3.1097222222222198</v>
      </c>
      <c r="AV4483" s="72"/>
    </row>
    <row r="4484" spans="47:48">
      <c r="AU4484" s="3">
        <v>3.1104166666666702</v>
      </c>
      <c r="AV4484" s="72"/>
    </row>
    <row r="4485" spans="47:48">
      <c r="AU4485" s="3">
        <v>3.1111111111111098</v>
      </c>
      <c r="AV4485" s="72"/>
    </row>
    <row r="4486" spans="47:48">
      <c r="AU4486" s="3">
        <v>3.1118055555555602</v>
      </c>
      <c r="AV4486" s="72"/>
    </row>
    <row r="4487" spans="47:48">
      <c r="AU4487" s="3">
        <v>3.1124999999999998</v>
      </c>
      <c r="AV4487" s="72"/>
    </row>
    <row r="4488" spans="47:48">
      <c r="AU4488" s="3">
        <v>3.1131944444444399</v>
      </c>
      <c r="AV4488" s="72"/>
    </row>
    <row r="4489" spans="47:48">
      <c r="AU4489" s="3">
        <v>3.1138888888888898</v>
      </c>
      <c r="AV4489" s="72"/>
    </row>
    <row r="4490" spans="47:48">
      <c r="AU4490" s="3">
        <v>3.1145833333333299</v>
      </c>
      <c r="AV4490" s="72"/>
    </row>
    <row r="4491" spans="47:48">
      <c r="AU4491" s="3">
        <v>3.1152777777777798</v>
      </c>
      <c r="AV4491" s="72"/>
    </row>
    <row r="4492" spans="47:48">
      <c r="AU4492" s="3">
        <v>3.1159722222222199</v>
      </c>
      <c r="AV4492" s="72"/>
    </row>
    <row r="4493" spans="47:48">
      <c r="AU4493" s="3">
        <v>3.1166666666666698</v>
      </c>
      <c r="AV4493" s="72"/>
    </row>
    <row r="4494" spans="47:48">
      <c r="AU4494" s="3">
        <v>3.1173611111111099</v>
      </c>
      <c r="AV4494" s="72"/>
    </row>
    <row r="4495" spans="47:48">
      <c r="AU4495" s="3">
        <v>3.1180555555555598</v>
      </c>
      <c r="AV4495" s="72"/>
    </row>
    <row r="4496" spans="47:48">
      <c r="AU4496" s="3">
        <v>3.1187499999999999</v>
      </c>
      <c r="AV4496" s="72"/>
    </row>
    <row r="4497" spans="47:48">
      <c r="AU4497" s="3">
        <v>3.11944444444444</v>
      </c>
      <c r="AV4497" s="72"/>
    </row>
    <row r="4498" spans="47:48">
      <c r="AU4498" s="3">
        <v>3.1201388888888899</v>
      </c>
      <c r="AV4498" s="72"/>
    </row>
    <row r="4499" spans="47:48">
      <c r="AU4499" s="3">
        <v>3.12083333333333</v>
      </c>
      <c r="AV4499" s="72"/>
    </row>
    <row r="4500" spans="47:48">
      <c r="AU4500" s="3">
        <v>3.1215277777777799</v>
      </c>
      <c r="AV4500" s="72"/>
    </row>
    <row r="4501" spans="47:48">
      <c r="AU4501" s="3">
        <v>3.12222222222222</v>
      </c>
      <c r="AV4501" s="72"/>
    </row>
    <row r="4502" spans="47:48">
      <c r="AU4502" s="3">
        <v>3.1229166666666699</v>
      </c>
      <c r="AV4502" s="72"/>
    </row>
    <row r="4503" spans="47:48">
      <c r="AU4503" s="3">
        <v>3.12361111111111</v>
      </c>
      <c r="AV4503" s="72"/>
    </row>
    <row r="4504" spans="47:48">
      <c r="AU4504" s="3">
        <v>3.1243055555555599</v>
      </c>
      <c r="AV4504" s="72"/>
    </row>
    <row r="4505" spans="47:48">
      <c r="AU4505" s="3">
        <v>3.125</v>
      </c>
      <c r="AV4505" s="72"/>
    </row>
    <row r="4506" spans="47:48">
      <c r="AU4506" s="3">
        <v>3.1256944444444401</v>
      </c>
      <c r="AV4506" s="72"/>
    </row>
    <row r="4507" spans="47:48">
      <c r="AU4507" s="3">
        <v>3.12638888888889</v>
      </c>
      <c r="AV4507" s="72"/>
    </row>
    <row r="4508" spans="47:48">
      <c r="AU4508" s="3">
        <v>3.1270833333333301</v>
      </c>
      <c r="AV4508" s="72"/>
    </row>
    <row r="4509" spans="47:48">
      <c r="AU4509" s="3">
        <v>3.12777777777778</v>
      </c>
      <c r="AV4509" s="72"/>
    </row>
    <row r="4510" spans="47:48">
      <c r="AU4510" s="3">
        <v>3.1284722222222201</v>
      </c>
      <c r="AV4510" s="72"/>
    </row>
    <row r="4511" spans="47:48">
      <c r="AU4511" s="3">
        <v>3.12916666666667</v>
      </c>
      <c r="AV4511" s="72"/>
    </row>
    <row r="4512" spans="47:48">
      <c r="AU4512" s="3">
        <v>3.1298611111111101</v>
      </c>
      <c r="AV4512" s="72"/>
    </row>
    <row r="4513" spans="47:48">
      <c r="AU4513" s="3">
        <v>3.13055555555556</v>
      </c>
      <c r="AV4513" s="72"/>
    </row>
    <row r="4514" spans="47:48">
      <c r="AU4514" s="3">
        <v>3.1312500000000001</v>
      </c>
      <c r="AV4514" s="72"/>
    </row>
    <row r="4515" spans="47:48">
      <c r="AU4515" s="3">
        <v>3.1319444444444402</v>
      </c>
      <c r="AV4515" s="72"/>
    </row>
    <row r="4516" spans="47:48">
      <c r="AU4516" s="3">
        <v>3.1326388888888901</v>
      </c>
      <c r="AV4516" s="72"/>
    </row>
    <row r="4517" spans="47:48">
      <c r="AU4517" s="3">
        <v>3.1333333333333302</v>
      </c>
      <c r="AV4517" s="72"/>
    </row>
    <row r="4518" spans="47:48">
      <c r="AU4518" s="3">
        <v>3.1340277777777801</v>
      </c>
      <c r="AV4518" s="72"/>
    </row>
    <row r="4519" spans="47:48">
      <c r="AU4519" s="3">
        <v>3.1347222222222202</v>
      </c>
      <c r="AV4519" s="72"/>
    </row>
    <row r="4520" spans="47:48">
      <c r="AU4520" s="3">
        <v>3.1354166666666701</v>
      </c>
      <c r="AV4520" s="72"/>
    </row>
    <row r="4521" spans="47:48">
      <c r="AU4521" s="3">
        <v>3.1361111111111102</v>
      </c>
      <c r="AV4521" s="72"/>
    </row>
    <row r="4522" spans="47:48">
      <c r="AU4522" s="3">
        <v>3.1368055555555601</v>
      </c>
      <c r="AV4522" s="72"/>
    </row>
    <row r="4523" spans="47:48">
      <c r="AU4523" s="3">
        <v>3.1375000000000002</v>
      </c>
      <c r="AV4523" s="72"/>
    </row>
    <row r="4524" spans="47:48">
      <c r="AU4524" s="3">
        <v>3.1381944444444398</v>
      </c>
      <c r="AV4524" s="72"/>
    </row>
    <row r="4525" spans="47:48">
      <c r="AU4525" s="3">
        <v>3.1388888888888902</v>
      </c>
      <c r="AV4525" s="72"/>
    </row>
    <row r="4526" spans="47:48">
      <c r="AU4526" s="3">
        <v>3.1395833333333298</v>
      </c>
      <c r="AV4526" s="72"/>
    </row>
    <row r="4527" spans="47:48">
      <c r="AU4527" s="3">
        <v>3.1402777777777802</v>
      </c>
      <c r="AV4527" s="72"/>
    </row>
    <row r="4528" spans="47:48">
      <c r="AU4528" s="3">
        <v>3.1409722222222198</v>
      </c>
      <c r="AV4528" s="72"/>
    </row>
    <row r="4529" spans="47:48">
      <c r="AU4529" s="3">
        <v>3.1416666666666702</v>
      </c>
      <c r="AV4529" s="72"/>
    </row>
    <row r="4530" spans="47:48">
      <c r="AU4530" s="3">
        <v>3.1423611111111098</v>
      </c>
      <c r="AV4530" s="72"/>
    </row>
    <row r="4531" spans="47:48">
      <c r="AU4531" s="3">
        <v>3.1430555555555602</v>
      </c>
      <c r="AV4531" s="72"/>
    </row>
    <row r="4532" spans="47:48">
      <c r="AU4532" s="3">
        <v>3.1437499999999998</v>
      </c>
      <c r="AV4532" s="72"/>
    </row>
    <row r="4533" spans="47:48">
      <c r="AU4533" s="3">
        <v>3.1444444444444399</v>
      </c>
      <c r="AV4533" s="72"/>
    </row>
    <row r="4534" spans="47:48">
      <c r="AU4534" s="3">
        <v>3.1451388888888898</v>
      </c>
      <c r="AV4534" s="72"/>
    </row>
    <row r="4535" spans="47:48">
      <c r="AU4535" s="3">
        <v>3.1458333333333299</v>
      </c>
      <c r="AV4535" s="72"/>
    </row>
    <row r="4536" spans="47:48">
      <c r="AU4536" s="3">
        <v>3.1465277777777798</v>
      </c>
      <c r="AV4536" s="72"/>
    </row>
    <row r="4537" spans="47:48">
      <c r="AU4537" s="3">
        <v>3.1472222222222199</v>
      </c>
      <c r="AV4537" s="72"/>
    </row>
    <row r="4538" spans="47:48">
      <c r="AU4538" s="3">
        <v>3.1479166666666698</v>
      </c>
      <c r="AV4538" s="72"/>
    </row>
    <row r="4539" spans="47:48">
      <c r="AU4539" s="3">
        <v>3.1486111111111099</v>
      </c>
      <c r="AV4539" s="72"/>
    </row>
    <row r="4540" spans="47:48">
      <c r="AU4540" s="3">
        <v>3.1493055555555598</v>
      </c>
      <c r="AV4540" s="72"/>
    </row>
    <row r="4541" spans="47:48">
      <c r="AU4541" s="3">
        <v>3.15</v>
      </c>
      <c r="AV4541" s="72"/>
    </row>
    <row r="4542" spans="47:48">
      <c r="AU4542" s="3">
        <v>3.15069444444444</v>
      </c>
      <c r="AV4542" s="72"/>
    </row>
    <row r="4543" spans="47:48">
      <c r="AU4543" s="3">
        <v>3.1513888888888899</v>
      </c>
      <c r="AV4543" s="72"/>
    </row>
    <row r="4544" spans="47:48">
      <c r="AU4544" s="3">
        <v>3.15208333333333</v>
      </c>
      <c r="AV4544" s="72"/>
    </row>
    <row r="4545" spans="47:48">
      <c r="AU4545" s="3">
        <v>3.1527777777777799</v>
      </c>
      <c r="AV4545" s="72"/>
    </row>
    <row r="4546" spans="47:48">
      <c r="AU4546" s="3">
        <v>3.15347222222222</v>
      </c>
      <c r="AV4546" s="72"/>
    </row>
    <row r="4547" spans="47:48">
      <c r="AU4547" s="3">
        <v>3.1541666666666699</v>
      </c>
      <c r="AV4547" s="72"/>
    </row>
    <row r="4548" spans="47:48">
      <c r="AU4548" s="3">
        <v>3.15486111111111</v>
      </c>
      <c r="AV4548" s="72"/>
    </row>
    <row r="4549" spans="47:48">
      <c r="AU4549" s="3">
        <v>3.1555555555555599</v>
      </c>
      <c r="AV4549" s="72"/>
    </row>
    <row r="4550" spans="47:48">
      <c r="AU4550" s="3">
        <v>3.15625</v>
      </c>
      <c r="AV4550" s="72"/>
    </row>
    <row r="4551" spans="47:48">
      <c r="AU4551" s="3">
        <v>3.1569444444444401</v>
      </c>
      <c r="AV4551" s="72"/>
    </row>
    <row r="4552" spans="47:48">
      <c r="AU4552" s="3">
        <v>3.15763888888889</v>
      </c>
      <c r="AV4552" s="72"/>
    </row>
    <row r="4553" spans="47:48">
      <c r="AU4553" s="3">
        <v>3.1583333333333301</v>
      </c>
      <c r="AV4553" s="72"/>
    </row>
    <row r="4554" spans="47:48">
      <c r="AU4554" s="3">
        <v>3.15902777777778</v>
      </c>
      <c r="AV4554" s="72"/>
    </row>
    <row r="4555" spans="47:48">
      <c r="AU4555" s="3">
        <v>3.1597222222222201</v>
      </c>
      <c r="AV4555" s="72"/>
    </row>
    <row r="4556" spans="47:48">
      <c r="AU4556" s="3">
        <v>3.16041666666667</v>
      </c>
      <c r="AV4556" s="72"/>
    </row>
    <row r="4557" spans="47:48">
      <c r="AU4557" s="3">
        <v>3.1611111111111101</v>
      </c>
      <c r="AV4557" s="72"/>
    </row>
    <row r="4558" spans="47:48">
      <c r="AU4558" s="3">
        <v>3.16180555555556</v>
      </c>
      <c r="AV4558" s="72"/>
    </row>
    <row r="4559" spans="47:48">
      <c r="AU4559" s="3">
        <v>3.1625000000000001</v>
      </c>
      <c r="AV4559" s="72"/>
    </row>
    <row r="4560" spans="47:48">
      <c r="AU4560" s="3">
        <v>3.1631944444444402</v>
      </c>
      <c r="AV4560" s="72"/>
    </row>
    <row r="4561" spans="47:48">
      <c r="AU4561" s="3">
        <v>3.1638888888888901</v>
      </c>
      <c r="AV4561" s="72"/>
    </row>
    <row r="4562" spans="47:48">
      <c r="AU4562" s="3">
        <v>3.1645833333333302</v>
      </c>
      <c r="AV4562" s="72"/>
    </row>
    <row r="4563" spans="47:48">
      <c r="AU4563" s="3">
        <v>3.1652777777777801</v>
      </c>
      <c r="AV4563" s="72"/>
    </row>
    <row r="4564" spans="47:48">
      <c r="AU4564" s="3">
        <v>3.1659722222222202</v>
      </c>
      <c r="AV4564" s="72"/>
    </row>
    <row r="4565" spans="47:48">
      <c r="AU4565" s="3">
        <v>3.1666666666666701</v>
      </c>
      <c r="AV4565" s="72"/>
    </row>
    <row r="4566" spans="47:48">
      <c r="AU4566" s="3">
        <v>3.1673611111111102</v>
      </c>
      <c r="AV4566" s="72"/>
    </row>
    <row r="4567" spans="47:48">
      <c r="AU4567" s="3">
        <v>3.1680555555555601</v>
      </c>
      <c r="AV4567" s="72"/>
    </row>
    <row r="4568" spans="47:48">
      <c r="AU4568" s="3">
        <v>3.1687500000000002</v>
      </c>
      <c r="AV4568" s="72"/>
    </row>
    <row r="4569" spans="47:48">
      <c r="AU4569" s="3">
        <v>3.1694444444444398</v>
      </c>
      <c r="AV4569" s="72"/>
    </row>
    <row r="4570" spans="47:48">
      <c r="AU4570" s="3">
        <v>3.1701388888888902</v>
      </c>
      <c r="AV4570" s="72"/>
    </row>
    <row r="4571" spans="47:48">
      <c r="AU4571" s="3">
        <v>3.1708333333333298</v>
      </c>
      <c r="AV4571" s="72"/>
    </row>
    <row r="4572" spans="47:48">
      <c r="AU4572" s="3">
        <v>3.1715277777777802</v>
      </c>
      <c r="AV4572" s="72"/>
    </row>
    <row r="4573" spans="47:48">
      <c r="AU4573" s="3">
        <v>3.1722222222222198</v>
      </c>
      <c r="AV4573" s="72"/>
    </row>
    <row r="4574" spans="47:48">
      <c r="AU4574" s="3">
        <v>3.1729166666666702</v>
      </c>
      <c r="AV4574" s="72"/>
    </row>
    <row r="4575" spans="47:48">
      <c r="AU4575" s="3">
        <v>3.1736111111111098</v>
      </c>
      <c r="AV4575" s="72"/>
    </row>
    <row r="4576" spans="47:48">
      <c r="AU4576" s="3">
        <v>3.1743055555555602</v>
      </c>
      <c r="AV4576" s="72"/>
    </row>
    <row r="4577" spans="47:48">
      <c r="AU4577" s="3">
        <v>3.1749999999999998</v>
      </c>
      <c r="AV4577" s="72"/>
    </row>
    <row r="4578" spans="47:48">
      <c r="AU4578" s="3">
        <v>3.1756944444444399</v>
      </c>
      <c r="AV4578" s="72"/>
    </row>
    <row r="4579" spans="47:48">
      <c r="AU4579" s="3">
        <v>3.1763888888888898</v>
      </c>
      <c r="AV4579" s="72"/>
    </row>
    <row r="4580" spans="47:48">
      <c r="AU4580" s="3">
        <v>3.1770833333333299</v>
      </c>
      <c r="AV4580" s="72"/>
    </row>
    <row r="4581" spans="47:48">
      <c r="AU4581" s="3">
        <v>3.1777777777777798</v>
      </c>
      <c r="AV4581" s="72"/>
    </row>
    <row r="4582" spans="47:48">
      <c r="AU4582" s="3">
        <v>3.1784722222222199</v>
      </c>
      <c r="AV4582" s="72"/>
    </row>
    <row r="4583" spans="47:48">
      <c r="AU4583" s="3">
        <v>3.1791666666666698</v>
      </c>
      <c r="AV4583" s="72"/>
    </row>
    <row r="4584" spans="47:48">
      <c r="AU4584" s="3">
        <v>3.1798611111111099</v>
      </c>
      <c r="AV4584" s="72"/>
    </row>
    <row r="4585" spans="47:48">
      <c r="AU4585" s="3">
        <v>3.1805555555555598</v>
      </c>
      <c r="AV4585" s="72"/>
    </row>
    <row r="4586" spans="47:48">
      <c r="AU4586" s="3">
        <v>3.1812499999999999</v>
      </c>
      <c r="AV4586" s="72"/>
    </row>
    <row r="4587" spans="47:48">
      <c r="AU4587" s="3">
        <v>3.18194444444444</v>
      </c>
      <c r="AV4587" s="72"/>
    </row>
    <row r="4588" spans="47:48">
      <c r="AU4588" s="3">
        <v>3.1826388888888899</v>
      </c>
      <c r="AV4588" s="72"/>
    </row>
    <row r="4589" spans="47:48">
      <c r="AU4589" s="3">
        <v>3.18333333333333</v>
      </c>
      <c r="AV4589" s="72"/>
    </row>
    <row r="4590" spans="47:48">
      <c r="AU4590" s="3">
        <v>3.1840277777777799</v>
      </c>
      <c r="AV4590" s="72"/>
    </row>
    <row r="4591" spans="47:48">
      <c r="AU4591" s="3">
        <v>3.18472222222222</v>
      </c>
      <c r="AV4591" s="72"/>
    </row>
    <row r="4592" spans="47:48">
      <c r="AU4592" s="3">
        <v>3.1854166666666699</v>
      </c>
      <c r="AV4592" s="72"/>
    </row>
    <row r="4593" spans="47:48">
      <c r="AU4593" s="3">
        <v>3.18611111111111</v>
      </c>
      <c r="AV4593" s="72"/>
    </row>
    <row r="4594" spans="47:48">
      <c r="AU4594" s="3">
        <v>3.1868055555555599</v>
      </c>
      <c r="AV4594" s="72"/>
    </row>
    <row r="4595" spans="47:48">
      <c r="AU4595" s="3">
        <v>3.1875</v>
      </c>
      <c r="AV4595" s="72"/>
    </row>
    <row r="4596" spans="47:48">
      <c r="AU4596" s="3">
        <v>3.1881944444444401</v>
      </c>
      <c r="AV4596" s="72"/>
    </row>
    <row r="4597" spans="47:48">
      <c r="AU4597" s="3">
        <v>3.18888888888889</v>
      </c>
      <c r="AV4597" s="72"/>
    </row>
    <row r="4598" spans="47:48">
      <c r="AU4598" s="3">
        <v>3.1895833333333301</v>
      </c>
      <c r="AV4598" s="72"/>
    </row>
    <row r="4599" spans="47:48">
      <c r="AU4599" s="3">
        <v>3.19027777777778</v>
      </c>
      <c r="AV4599" s="72"/>
    </row>
    <row r="4600" spans="47:48">
      <c r="AU4600" s="3">
        <v>3.1909722222222201</v>
      </c>
      <c r="AV4600" s="72"/>
    </row>
    <row r="4601" spans="47:48">
      <c r="AU4601" s="3">
        <v>3.19166666666667</v>
      </c>
      <c r="AV4601" s="72"/>
    </row>
    <row r="4602" spans="47:48">
      <c r="AU4602" s="3">
        <v>3.1923611111111101</v>
      </c>
      <c r="AV4602" s="72"/>
    </row>
    <row r="4603" spans="47:48">
      <c r="AU4603" s="3">
        <v>3.19305555555556</v>
      </c>
      <c r="AV4603" s="72"/>
    </row>
    <row r="4604" spans="47:48">
      <c r="AU4604" s="3">
        <v>3.1937500000000001</v>
      </c>
      <c r="AV4604" s="72"/>
    </row>
    <row r="4605" spans="47:48">
      <c r="AU4605" s="3">
        <v>3.1944444444444402</v>
      </c>
      <c r="AV4605" s="72"/>
    </row>
    <row r="4606" spans="47:48">
      <c r="AU4606" s="3">
        <v>3.1951388888888901</v>
      </c>
      <c r="AV4606" s="72"/>
    </row>
    <row r="4607" spans="47:48">
      <c r="AU4607" s="3">
        <v>3.1958333333333302</v>
      </c>
      <c r="AV4607" s="72"/>
    </row>
    <row r="4608" spans="47:48">
      <c r="AU4608" s="3">
        <v>3.1965277777777801</v>
      </c>
      <c r="AV4608" s="72"/>
    </row>
    <row r="4609" spans="47:48">
      <c r="AU4609" s="3">
        <v>3.1972222222222202</v>
      </c>
      <c r="AV4609" s="72"/>
    </row>
    <row r="4610" spans="47:48">
      <c r="AU4610" s="3">
        <v>3.1979166666666701</v>
      </c>
      <c r="AV4610" s="72"/>
    </row>
    <row r="4611" spans="47:48">
      <c r="AU4611" s="3">
        <v>3.1986111111111102</v>
      </c>
      <c r="AV4611" s="72"/>
    </row>
    <row r="4612" spans="47:48">
      <c r="AU4612" s="3">
        <v>3.1993055555555601</v>
      </c>
      <c r="AV4612" s="72"/>
    </row>
    <row r="4613" spans="47:48">
      <c r="AU4613" s="3">
        <v>3.2</v>
      </c>
      <c r="AV4613" s="72"/>
    </row>
    <row r="4614" spans="47:48">
      <c r="AU4614" s="3">
        <v>3.2006944444444398</v>
      </c>
      <c r="AV4614" s="72"/>
    </row>
    <row r="4615" spans="47:48">
      <c r="AU4615" s="3">
        <v>3.2013888888888902</v>
      </c>
      <c r="AV4615" s="72"/>
    </row>
    <row r="4616" spans="47:48">
      <c r="AU4616" s="3">
        <v>3.2020833333333298</v>
      </c>
      <c r="AV4616" s="72"/>
    </row>
    <row r="4617" spans="47:48">
      <c r="AU4617" s="3">
        <v>3.2027777777777802</v>
      </c>
      <c r="AV4617" s="72"/>
    </row>
    <row r="4618" spans="47:48">
      <c r="AU4618" s="3">
        <v>3.2034722222222198</v>
      </c>
      <c r="AV4618" s="72"/>
    </row>
    <row r="4619" spans="47:48">
      <c r="AU4619" s="3">
        <v>3.2041666666666702</v>
      </c>
      <c r="AV4619" s="72"/>
    </row>
    <row r="4620" spans="47:48">
      <c r="AU4620" s="3">
        <v>3.2048611111111098</v>
      </c>
      <c r="AV4620" s="72"/>
    </row>
    <row r="4621" spans="47:48">
      <c r="AU4621" s="3">
        <v>3.2055555555555602</v>
      </c>
      <c r="AV4621" s="72"/>
    </row>
    <row r="4622" spans="47:48">
      <c r="AU4622" s="3">
        <v>3.2062499999999998</v>
      </c>
      <c r="AV4622" s="72"/>
    </row>
    <row r="4623" spans="47:48">
      <c r="AU4623" s="3">
        <v>3.2069444444444399</v>
      </c>
      <c r="AV4623" s="72"/>
    </row>
    <row r="4624" spans="47:48">
      <c r="AU4624" s="3">
        <v>3.2076388888888898</v>
      </c>
      <c r="AV4624" s="72"/>
    </row>
    <row r="4625" spans="47:48">
      <c r="AU4625" s="3">
        <v>3.2083333333333299</v>
      </c>
      <c r="AV4625" s="72"/>
    </row>
    <row r="4626" spans="47:48">
      <c r="AU4626" s="3">
        <v>3.2090277777777798</v>
      </c>
      <c r="AV4626" s="72"/>
    </row>
    <row r="4627" spans="47:48">
      <c r="AU4627" s="3">
        <v>3.2097222222222199</v>
      </c>
      <c r="AV4627" s="72"/>
    </row>
    <row r="4628" spans="47:48">
      <c r="AU4628" s="3">
        <v>3.2104166666666698</v>
      </c>
      <c r="AV4628" s="72"/>
    </row>
    <row r="4629" spans="47:48">
      <c r="AU4629" s="3">
        <v>3.2111111111111099</v>
      </c>
      <c r="AV4629" s="72"/>
    </row>
    <row r="4630" spans="47:48">
      <c r="AU4630" s="3">
        <v>3.2118055555555598</v>
      </c>
      <c r="AV4630" s="72"/>
    </row>
    <row r="4631" spans="47:48">
      <c r="AU4631" s="3">
        <v>3.2124999999999999</v>
      </c>
      <c r="AV4631" s="72"/>
    </row>
    <row r="4632" spans="47:48">
      <c r="AU4632" s="3">
        <v>3.21319444444444</v>
      </c>
      <c r="AV4632" s="72"/>
    </row>
    <row r="4633" spans="47:48">
      <c r="AU4633" s="3">
        <v>3.2138888888888899</v>
      </c>
      <c r="AV4633" s="72"/>
    </row>
    <row r="4634" spans="47:48">
      <c r="AU4634" s="3">
        <v>3.21458333333333</v>
      </c>
      <c r="AV4634" s="72"/>
    </row>
    <row r="4635" spans="47:48">
      <c r="AU4635" s="3">
        <v>3.2152777777777799</v>
      </c>
      <c r="AV4635" s="72"/>
    </row>
    <row r="4636" spans="47:48">
      <c r="AU4636" s="3">
        <v>3.21597222222222</v>
      </c>
      <c r="AV4636" s="72"/>
    </row>
    <row r="4637" spans="47:48">
      <c r="AU4637" s="3">
        <v>3.2166666666666699</v>
      </c>
      <c r="AV4637" s="72"/>
    </row>
    <row r="4638" spans="47:48">
      <c r="AU4638" s="3">
        <v>3.21736111111111</v>
      </c>
      <c r="AV4638" s="72"/>
    </row>
    <row r="4639" spans="47:48">
      <c r="AU4639" s="3">
        <v>3.2180555555555599</v>
      </c>
      <c r="AV4639" s="72"/>
    </row>
    <row r="4640" spans="47:48">
      <c r="AU4640" s="3">
        <v>3.21875</v>
      </c>
      <c r="AV4640" s="72"/>
    </row>
    <row r="4641" spans="47:48">
      <c r="AU4641" s="3">
        <v>3.2194444444444401</v>
      </c>
      <c r="AV4641" s="72"/>
    </row>
    <row r="4642" spans="47:48">
      <c r="AU4642" s="3">
        <v>3.22013888888889</v>
      </c>
      <c r="AV4642" s="72"/>
    </row>
    <row r="4643" spans="47:48">
      <c r="AU4643" s="3">
        <v>3.2208333333333301</v>
      </c>
      <c r="AV4643" s="72"/>
    </row>
    <row r="4644" spans="47:48">
      <c r="AU4644" s="3">
        <v>3.22152777777778</v>
      </c>
      <c r="AV4644" s="72"/>
    </row>
    <row r="4645" spans="47:48">
      <c r="AU4645" s="3">
        <v>3.2222222222222201</v>
      </c>
      <c r="AV4645" s="72"/>
    </row>
    <row r="4646" spans="47:48">
      <c r="AU4646" s="3">
        <v>3.22291666666667</v>
      </c>
      <c r="AV4646" s="72"/>
    </row>
    <row r="4647" spans="47:48">
      <c r="AU4647" s="3">
        <v>3.2236111111111101</v>
      </c>
      <c r="AV4647" s="72"/>
    </row>
    <row r="4648" spans="47:48">
      <c r="AU4648" s="3">
        <v>3.22430555555556</v>
      </c>
      <c r="AV4648" s="72"/>
    </row>
    <row r="4649" spans="47:48">
      <c r="AU4649" s="3">
        <v>3.2250000000000001</v>
      </c>
      <c r="AV4649" s="72"/>
    </row>
    <row r="4650" spans="47:48">
      <c r="AU4650" s="3">
        <v>3.2256944444444402</v>
      </c>
      <c r="AV4650" s="72"/>
    </row>
    <row r="4651" spans="47:48">
      <c r="AU4651" s="3">
        <v>3.2263888888888901</v>
      </c>
      <c r="AV4651" s="72"/>
    </row>
    <row r="4652" spans="47:48">
      <c r="AU4652" s="3">
        <v>3.2270833333333302</v>
      </c>
      <c r="AV4652" s="72"/>
    </row>
    <row r="4653" spans="47:48">
      <c r="AU4653" s="3">
        <v>3.2277777777777801</v>
      </c>
      <c r="AV4653" s="72"/>
    </row>
    <row r="4654" spans="47:48">
      <c r="AU4654" s="3">
        <v>3.2284722222222202</v>
      </c>
      <c r="AV4654" s="72"/>
    </row>
    <row r="4655" spans="47:48">
      <c r="AU4655" s="3">
        <v>3.2291666666666701</v>
      </c>
      <c r="AV4655" s="72"/>
    </row>
    <row r="4656" spans="47:48">
      <c r="AU4656" s="3">
        <v>3.2298611111111102</v>
      </c>
      <c r="AV4656" s="72"/>
    </row>
    <row r="4657" spans="47:48">
      <c r="AU4657" s="3">
        <v>3.2305555555555601</v>
      </c>
      <c r="AV4657" s="72"/>
    </row>
    <row r="4658" spans="47:48">
      <c r="AU4658" s="3">
        <v>3.2312500000000002</v>
      </c>
      <c r="AV4658" s="72"/>
    </row>
    <row r="4659" spans="47:48">
      <c r="AU4659" s="3">
        <v>3.2319444444444398</v>
      </c>
      <c r="AV4659" s="72"/>
    </row>
    <row r="4660" spans="47:48">
      <c r="AU4660" s="3">
        <v>3.2326388888888902</v>
      </c>
      <c r="AV4660" s="72"/>
    </row>
    <row r="4661" spans="47:48">
      <c r="AU4661" s="3">
        <v>3.2333333333333298</v>
      </c>
      <c r="AV4661" s="72"/>
    </row>
    <row r="4662" spans="47:48">
      <c r="AU4662" s="3">
        <v>3.2340277777777802</v>
      </c>
      <c r="AV4662" s="72"/>
    </row>
    <row r="4663" spans="47:48">
      <c r="AU4663" s="3">
        <v>3.2347222222222198</v>
      </c>
      <c r="AV4663" s="72"/>
    </row>
    <row r="4664" spans="47:48">
      <c r="AU4664" s="3">
        <v>3.2354166666666702</v>
      </c>
      <c r="AV4664" s="72"/>
    </row>
    <row r="4665" spans="47:48">
      <c r="AU4665" s="3">
        <v>3.2361111111111098</v>
      </c>
      <c r="AV4665" s="72"/>
    </row>
    <row r="4666" spans="47:48">
      <c r="AU4666" s="3">
        <v>3.2368055555555602</v>
      </c>
      <c r="AV4666" s="72"/>
    </row>
    <row r="4667" spans="47:48">
      <c r="AU4667" s="3">
        <v>3.2374999999999998</v>
      </c>
      <c r="AV4667" s="72"/>
    </row>
    <row r="4668" spans="47:48">
      <c r="AU4668" s="3">
        <v>3.2381944444444399</v>
      </c>
      <c r="AV4668" s="72"/>
    </row>
    <row r="4669" spans="47:48">
      <c r="AU4669" s="3">
        <v>3.2388888888888898</v>
      </c>
      <c r="AV4669" s="72"/>
    </row>
    <row r="4670" spans="47:48">
      <c r="AU4670" s="3">
        <v>3.2395833333333299</v>
      </c>
      <c r="AV4670" s="72"/>
    </row>
    <row r="4671" spans="47:48">
      <c r="AU4671" s="3">
        <v>3.2402777777777798</v>
      </c>
      <c r="AV4671" s="72"/>
    </row>
    <row r="4672" spans="47:48">
      <c r="AU4672" s="3">
        <v>3.2409722222222199</v>
      </c>
      <c r="AV4672" s="72"/>
    </row>
    <row r="4673" spans="47:48">
      <c r="AU4673" s="3">
        <v>3.2416666666666698</v>
      </c>
      <c r="AV4673" s="72"/>
    </row>
    <row r="4674" spans="47:48">
      <c r="AU4674" s="3">
        <v>3.2423611111111099</v>
      </c>
      <c r="AV4674" s="72"/>
    </row>
    <row r="4675" spans="47:48">
      <c r="AU4675" s="3">
        <v>3.2430555555555598</v>
      </c>
      <c r="AV4675" s="72"/>
    </row>
    <row r="4676" spans="47:48">
      <c r="AU4676" s="3">
        <v>3.2437499999999999</v>
      </c>
      <c r="AV4676" s="72"/>
    </row>
    <row r="4677" spans="47:48">
      <c r="AU4677" s="3">
        <v>3.24444444444444</v>
      </c>
      <c r="AV4677" s="72"/>
    </row>
    <row r="4678" spans="47:48">
      <c r="AU4678" s="3">
        <v>3.2451388888888899</v>
      </c>
      <c r="AV4678" s="72"/>
    </row>
    <row r="4679" spans="47:48">
      <c r="AU4679" s="3">
        <v>3.24583333333333</v>
      </c>
      <c r="AV4679" s="72"/>
    </row>
    <row r="4680" spans="47:48">
      <c r="AU4680" s="3">
        <v>3.2465277777777799</v>
      </c>
      <c r="AV4680" s="72"/>
    </row>
    <row r="4681" spans="47:48">
      <c r="AU4681" s="3">
        <v>3.24722222222222</v>
      </c>
      <c r="AV4681" s="72"/>
    </row>
    <row r="4682" spans="47:48">
      <c r="AU4682" s="3">
        <v>3.2479166666666699</v>
      </c>
      <c r="AV4682" s="72"/>
    </row>
    <row r="4683" spans="47:48">
      <c r="AU4683" s="3">
        <v>3.24861111111111</v>
      </c>
      <c r="AV4683" s="72"/>
    </row>
    <row r="4684" spans="47:48">
      <c r="AU4684" s="3">
        <v>3.2493055555555599</v>
      </c>
      <c r="AV4684" s="72"/>
    </row>
    <row r="4685" spans="47:48">
      <c r="AU4685" s="3">
        <v>3.25</v>
      </c>
      <c r="AV4685" s="72"/>
    </row>
    <row r="4686" spans="47:48">
      <c r="AU4686" s="3">
        <v>3.2506944444444401</v>
      </c>
      <c r="AV4686" s="72"/>
    </row>
    <row r="4687" spans="47:48">
      <c r="AU4687" s="3">
        <v>3.25138888888889</v>
      </c>
      <c r="AV4687" s="72"/>
    </row>
    <row r="4688" spans="47:48">
      <c r="AU4688" s="3">
        <v>3.2520833333333301</v>
      </c>
      <c r="AV4688" s="72"/>
    </row>
    <row r="4689" spans="47:48">
      <c r="AU4689" s="3">
        <v>3.25277777777778</v>
      </c>
      <c r="AV4689" s="72"/>
    </row>
    <row r="4690" spans="47:48">
      <c r="AU4690" s="3">
        <v>3.2534722222222201</v>
      </c>
      <c r="AV4690" s="72"/>
    </row>
    <row r="4691" spans="47:48">
      <c r="AU4691" s="3">
        <v>3.25416666666667</v>
      </c>
      <c r="AV4691" s="72"/>
    </row>
    <row r="4692" spans="47:48">
      <c r="AU4692" s="3">
        <v>3.2548611111111101</v>
      </c>
      <c r="AV4692" s="72"/>
    </row>
    <row r="4693" spans="47:48">
      <c r="AU4693" s="3">
        <v>3.25555555555556</v>
      </c>
      <c r="AV4693" s="72"/>
    </row>
    <row r="4694" spans="47:48">
      <c r="AU4694" s="3">
        <v>3.2562500000000001</v>
      </c>
      <c r="AV4694" s="72"/>
    </row>
    <row r="4695" spans="47:48">
      <c r="AU4695" s="3">
        <v>3.2569444444444402</v>
      </c>
      <c r="AV4695" s="72"/>
    </row>
    <row r="4696" spans="47:48">
      <c r="AU4696" s="3">
        <v>3.2576388888888901</v>
      </c>
      <c r="AV4696" s="72"/>
    </row>
    <row r="4697" spans="47:48">
      <c r="AU4697" s="3">
        <v>3.2583333333333302</v>
      </c>
      <c r="AV4697" s="72"/>
    </row>
    <row r="4698" spans="47:48">
      <c r="AU4698" s="3">
        <v>3.2590277777777801</v>
      </c>
      <c r="AV4698" s="72"/>
    </row>
    <row r="4699" spans="47:48">
      <c r="AU4699" s="3">
        <v>3.2597222222222202</v>
      </c>
      <c r="AV4699" s="72"/>
    </row>
    <row r="4700" spans="47:48">
      <c r="AU4700" s="3">
        <v>3.2604166666666701</v>
      </c>
      <c r="AV4700" s="72"/>
    </row>
    <row r="4701" spans="47:48">
      <c r="AU4701" s="3">
        <v>3.2611111111111102</v>
      </c>
      <c r="AV4701" s="72"/>
    </row>
    <row r="4702" spans="47:48">
      <c r="AU4702" s="3">
        <v>3.2618055555555601</v>
      </c>
      <c r="AV4702" s="72"/>
    </row>
    <row r="4703" spans="47:48">
      <c r="AU4703" s="3">
        <v>3.2625000000000002</v>
      </c>
      <c r="AV4703" s="72"/>
    </row>
    <row r="4704" spans="47:48">
      <c r="AU4704" s="3">
        <v>3.2631944444444398</v>
      </c>
      <c r="AV4704" s="72"/>
    </row>
    <row r="4705" spans="47:48">
      <c r="AU4705" s="3">
        <v>3.2638888888888902</v>
      </c>
      <c r="AV4705" s="72"/>
    </row>
    <row r="4706" spans="47:48">
      <c r="AU4706" s="3">
        <v>3.2645833333333298</v>
      </c>
      <c r="AV4706" s="72"/>
    </row>
    <row r="4707" spans="47:48">
      <c r="AU4707" s="3">
        <v>3.2652777777777802</v>
      </c>
      <c r="AV4707" s="72"/>
    </row>
    <row r="4708" spans="47:48">
      <c r="AU4708" s="3">
        <v>3.2659722222222198</v>
      </c>
      <c r="AV4708" s="72"/>
    </row>
    <row r="4709" spans="47:48">
      <c r="AU4709" s="3">
        <v>3.2666666666666702</v>
      </c>
      <c r="AV4709" s="72"/>
    </row>
    <row r="4710" spans="47:48">
      <c r="AU4710" s="3">
        <v>3.2673611111111098</v>
      </c>
      <c r="AV4710" s="72"/>
    </row>
    <row r="4711" spans="47:48">
      <c r="AU4711" s="3">
        <v>3.2680555555555602</v>
      </c>
      <c r="AV4711" s="72"/>
    </row>
    <row r="4712" spans="47:48">
      <c r="AU4712" s="3">
        <v>3.2687499999999998</v>
      </c>
      <c r="AV4712" s="72"/>
    </row>
    <row r="4713" spans="47:48">
      <c r="AU4713" s="3">
        <v>3.2694444444444399</v>
      </c>
      <c r="AV4713" s="72"/>
    </row>
    <row r="4714" spans="47:48">
      <c r="AU4714" s="3">
        <v>3.2701388888888898</v>
      </c>
      <c r="AV4714" s="72"/>
    </row>
    <row r="4715" spans="47:48">
      <c r="AU4715" s="3">
        <v>3.2708333333333299</v>
      </c>
      <c r="AV4715" s="72"/>
    </row>
    <row r="4716" spans="47:48">
      <c r="AU4716" s="3">
        <v>3.2715277777777798</v>
      </c>
      <c r="AV4716" s="72"/>
    </row>
    <row r="4717" spans="47:48">
      <c r="AU4717" s="3">
        <v>3.2722222222222199</v>
      </c>
      <c r="AV4717" s="72"/>
    </row>
    <row r="4718" spans="47:48">
      <c r="AU4718" s="3">
        <v>3.2729166666666698</v>
      </c>
      <c r="AV4718" s="72"/>
    </row>
    <row r="4719" spans="47:48">
      <c r="AU4719" s="3">
        <v>3.2736111111111099</v>
      </c>
      <c r="AV4719" s="72"/>
    </row>
    <row r="4720" spans="47:48">
      <c r="AU4720" s="3">
        <v>3.2743055555555598</v>
      </c>
      <c r="AV4720" s="72"/>
    </row>
    <row r="4721" spans="47:48">
      <c r="AU4721" s="3">
        <v>3.2749999999999999</v>
      </c>
      <c r="AV4721" s="72"/>
    </row>
    <row r="4722" spans="47:48">
      <c r="AU4722" s="3">
        <v>3.27569444444444</v>
      </c>
      <c r="AV4722" s="72"/>
    </row>
    <row r="4723" spans="47:48">
      <c r="AU4723" s="3">
        <v>3.2763888888888899</v>
      </c>
      <c r="AV4723" s="72"/>
    </row>
    <row r="4724" spans="47:48">
      <c r="AU4724" s="3">
        <v>3.27708333333333</v>
      </c>
      <c r="AV4724" s="72"/>
    </row>
    <row r="4725" spans="47:48">
      <c r="AU4725" s="3">
        <v>3.2777777777777799</v>
      </c>
      <c r="AV4725" s="72"/>
    </row>
    <row r="4726" spans="47:48">
      <c r="AU4726" s="3">
        <v>3.27847222222222</v>
      </c>
      <c r="AV4726" s="72"/>
    </row>
    <row r="4727" spans="47:48">
      <c r="AU4727" s="3">
        <v>3.2791666666666699</v>
      </c>
      <c r="AV4727" s="72"/>
    </row>
    <row r="4728" spans="47:48">
      <c r="AU4728" s="3">
        <v>3.27986111111111</v>
      </c>
      <c r="AV4728" s="72"/>
    </row>
    <row r="4729" spans="47:48">
      <c r="AU4729" s="3">
        <v>3.2805555555555599</v>
      </c>
      <c r="AV4729" s="72"/>
    </row>
    <row r="4730" spans="47:48">
      <c r="AU4730" s="3">
        <v>3.28125</v>
      </c>
      <c r="AV4730" s="72"/>
    </row>
    <row r="4731" spans="47:48">
      <c r="AU4731" s="3">
        <v>3.2819444444444401</v>
      </c>
      <c r="AV4731" s="72"/>
    </row>
    <row r="4732" spans="47:48">
      <c r="AU4732" s="3">
        <v>3.28263888888889</v>
      </c>
      <c r="AV4732" s="72"/>
    </row>
    <row r="4733" spans="47:48">
      <c r="AU4733" s="3">
        <v>3.2833333333333301</v>
      </c>
      <c r="AV4733" s="72"/>
    </row>
    <row r="4734" spans="47:48">
      <c r="AU4734" s="3">
        <v>3.28402777777778</v>
      </c>
      <c r="AV4734" s="72"/>
    </row>
    <row r="4735" spans="47:48">
      <c r="AU4735" s="3">
        <v>3.2847222222222201</v>
      </c>
      <c r="AV4735" s="72"/>
    </row>
    <row r="4736" spans="47:48">
      <c r="AU4736" s="3">
        <v>3.28541666666667</v>
      </c>
      <c r="AV4736" s="72"/>
    </row>
    <row r="4737" spans="47:48">
      <c r="AU4737" s="3">
        <v>3.2861111111111101</v>
      </c>
      <c r="AV4737" s="72"/>
    </row>
    <row r="4738" spans="47:48">
      <c r="AU4738" s="3">
        <v>3.28680555555556</v>
      </c>
      <c r="AV4738" s="72"/>
    </row>
    <row r="4739" spans="47:48">
      <c r="AU4739" s="3">
        <v>3.2875000000000001</v>
      </c>
      <c r="AV4739" s="72"/>
    </row>
    <row r="4740" spans="47:48">
      <c r="AU4740" s="3">
        <v>3.2881944444444402</v>
      </c>
      <c r="AV4740" s="72"/>
    </row>
    <row r="4741" spans="47:48">
      <c r="AU4741" s="3">
        <v>3.2888888888888901</v>
      </c>
      <c r="AV4741" s="72"/>
    </row>
    <row r="4742" spans="47:48">
      <c r="AU4742" s="3">
        <v>3.2895833333333302</v>
      </c>
      <c r="AV4742" s="72"/>
    </row>
    <row r="4743" spans="47:48">
      <c r="AU4743" s="3">
        <v>3.2902777777777801</v>
      </c>
      <c r="AV4743" s="72"/>
    </row>
    <row r="4744" spans="47:48">
      <c r="AU4744" s="3">
        <v>3.2909722222222202</v>
      </c>
      <c r="AV4744" s="72"/>
    </row>
    <row r="4745" spans="47:48">
      <c r="AU4745" s="3">
        <v>3.2916666666666701</v>
      </c>
      <c r="AV4745" s="72"/>
    </row>
    <row r="4746" spans="47:48">
      <c r="AU4746" s="3">
        <v>3.2923611111111102</v>
      </c>
      <c r="AV4746" s="72"/>
    </row>
    <row r="4747" spans="47:48">
      <c r="AU4747" s="3">
        <v>3.2930555555555601</v>
      </c>
      <c r="AV4747" s="72"/>
    </row>
    <row r="4748" spans="47:48">
      <c r="AU4748" s="3">
        <v>3.2937500000000002</v>
      </c>
      <c r="AV4748" s="72"/>
    </row>
    <row r="4749" spans="47:48">
      <c r="AU4749" s="3">
        <v>3.2944444444444398</v>
      </c>
      <c r="AV4749" s="72"/>
    </row>
    <row r="4750" spans="47:48">
      <c r="AU4750" s="3">
        <v>3.2951388888888902</v>
      </c>
      <c r="AV4750" s="72"/>
    </row>
    <row r="4751" spans="47:48">
      <c r="AU4751" s="3">
        <v>3.2958333333333298</v>
      </c>
      <c r="AV4751" s="72"/>
    </row>
    <row r="4752" spans="47:48">
      <c r="AU4752" s="3">
        <v>3.2965277777777802</v>
      </c>
      <c r="AV4752" s="72"/>
    </row>
    <row r="4753" spans="47:48">
      <c r="AU4753" s="3">
        <v>3.2972222222222198</v>
      </c>
      <c r="AV4753" s="72"/>
    </row>
    <row r="4754" spans="47:48">
      <c r="AU4754" s="3">
        <v>3.2979166666666702</v>
      </c>
      <c r="AV4754" s="72"/>
    </row>
    <row r="4755" spans="47:48">
      <c r="AU4755" s="3">
        <v>3.2986111111111098</v>
      </c>
      <c r="AV4755" s="72"/>
    </row>
    <row r="4756" spans="47:48">
      <c r="AU4756" s="3">
        <v>3.2993055555555602</v>
      </c>
      <c r="AV4756" s="72"/>
    </row>
    <row r="4757" spans="47:48">
      <c r="AU4757" s="3">
        <v>3.3</v>
      </c>
      <c r="AV4757" s="72"/>
    </row>
    <row r="4758" spans="47:48">
      <c r="AU4758" s="3">
        <v>3.3006944444444399</v>
      </c>
      <c r="AV4758" s="72"/>
    </row>
    <row r="4759" spans="47:48">
      <c r="AU4759" s="3">
        <v>3.3013888888888898</v>
      </c>
      <c r="AV4759" s="72"/>
    </row>
    <row r="4760" spans="47:48">
      <c r="AU4760" s="3">
        <v>3.3020833333333299</v>
      </c>
      <c r="AV4760" s="72"/>
    </row>
    <row r="4761" spans="47:48">
      <c r="AU4761" s="3">
        <v>3.3027777777777798</v>
      </c>
      <c r="AV4761" s="72"/>
    </row>
    <row r="4762" spans="47:48">
      <c r="AU4762" s="3">
        <v>3.3034722222222199</v>
      </c>
      <c r="AV4762" s="72"/>
    </row>
    <row r="4763" spans="47:48">
      <c r="AU4763" s="3">
        <v>3.3041666666666698</v>
      </c>
      <c r="AV4763" s="72"/>
    </row>
    <row r="4764" spans="47:48">
      <c r="AU4764" s="3">
        <v>3.3048611111111099</v>
      </c>
      <c r="AV4764" s="72"/>
    </row>
    <row r="4765" spans="47:48">
      <c r="AU4765" s="3">
        <v>3.3055555555555598</v>
      </c>
      <c r="AV4765" s="72"/>
    </row>
    <row r="4766" spans="47:48">
      <c r="AU4766" s="3">
        <v>3.3062499999999999</v>
      </c>
      <c r="AV4766" s="72"/>
    </row>
    <row r="4767" spans="47:48">
      <c r="AU4767" s="3">
        <v>3.30694444444444</v>
      </c>
      <c r="AV4767" s="72"/>
    </row>
    <row r="4768" spans="47:48">
      <c r="AU4768" s="3">
        <v>3.3076388888888899</v>
      </c>
      <c r="AV4768" s="72"/>
    </row>
    <row r="4769" spans="47:48">
      <c r="AU4769" s="3">
        <v>3.30833333333333</v>
      </c>
      <c r="AV4769" s="72"/>
    </row>
    <row r="4770" spans="47:48">
      <c r="AU4770" s="3">
        <v>3.3090277777777799</v>
      </c>
      <c r="AV4770" s="72"/>
    </row>
    <row r="4771" spans="47:48">
      <c r="AU4771" s="3">
        <v>3.30972222222222</v>
      </c>
      <c r="AV4771" s="72"/>
    </row>
    <row r="4772" spans="47:48">
      <c r="AU4772" s="3">
        <v>3.3104166666666699</v>
      </c>
      <c r="AV4772" s="72"/>
    </row>
    <row r="4773" spans="47:48">
      <c r="AU4773" s="3">
        <v>3.31111111111111</v>
      </c>
      <c r="AV4773" s="72"/>
    </row>
    <row r="4774" spans="47:48">
      <c r="AU4774" s="3">
        <v>3.3118055555555599</v>
      </c>
      <c r="AV4774" s="72"/>
    </row>
    <row r="4775" spans="47:48">
      <c r="AU4775" s="3">
        <v>3.3125</v>
      </c>
      <c r="AV4775" s="72"/>
    </row>
    <row r="4776" spans="47:48">
      <c r="AU4776" s="3">
        <v>3.3131944444444401</v>
      </c>
      <c r="AV4776" s="72"/>
    </row>
    <row r="4777" spans="47:48">
      <c r="AU4777" s="3">
        <v>3.31388888888889</v>
      </c>
      <c r="AV4777" s="72"/>
    </row>
    <row r="4778" spans="47:48">
      <c r="AU4778" s="3">
        <v>3.3145833333333301</v>
      </c>
      <c r="AV4778" s="72"/>
    </row>
    <row r="4779" spans="47:48">
      <c r="AU4779" s="3">
        <v>3.31527777777778</v>
      </c>
      <c r="AV4779" s="72"/>
    </row>
    <row r="4780" spans="47:48">
      <c r="AU4780" s="3">
        <v>3.3159722222222201</v>
      </c>
      <c r="AV4780" s="72"/>
    </row>
    <row r="4781" spans="47:48">
      <c r="AU4781" s="3">
        <v>3.31666666666667</v>
      </c>
      <c r="AV4781" s="72"/>
    </row>
    <row r="4782" spans="47:48">
      <c r="AU4782" s="3">
        <v>3.3173611111111101</v>
      </c>
      <c r="AV4782" s="72"/>
    </row>
    <row r="4783" spans="47:48">
      <c r="AU4783" s="3">
        <v>3.31805555555556</v>
      </c>
      <c r="AV4783" s="72"/>
    </row>
    <row r="4784" spans="47:48">
      <c r="AU4784" s="3">
        <v>3.3187500000000001</v>
      </c>
      <c r="AV4784" s="72"/>
    </row>
    <row r="4785" spans="47:48">
      <c r="AU4785" s="3">
        <v>3.3194444444444402</v>
      </c>
      <c r="AV4785" s="72"/>
    </row>
    <row r="4786" spans="47:48">
      <c r="AU4786" s="3">
        <v>3.3201388888888901</v>
      </c>
      <c r="AV4786" s="72"/>
    </row>
    <row r="4787" spans="47:48">
      <c r="AU4787" s="3">
        <v>3.3208333333333302</v>
      </c>
      <c r="AV4787" s="72"/>
    </row>
    <row r="4788" spans="47:48">
      <c r="AU4788" s="3">
        <v>3.3215277777777801</v>
      </c>
      <c r="AV4788" s="72"/>
    </row>
    <row r="4789" spans="47:48">
      <c r="AU4789" s="3">
        <v>3.3222222222222202</v>
      </c>
      <c r="AV4789" s="72"/>
    </row>
    <row r="4790" spans="47:48">
      <c r="AU4790" s="3">
        <v>3.3229166666666701</v>
      </c>
      <c r="AV4790" s="72"/>
    </row>
    <row r="4791" spans="47:48">
      <c r="AU4791" s="3">
        <v>3.3236111111111102</v>
      </c>
      <c r="AV4791" s="72"/>
    </row>
    <row r="4792" spans="47:48">
      <c r="AU4792" s="3">
        <v>3.3243055555555601</v>
      </c>
      <c r="AV4792" s="72"/>
    </row>
    <row r="4793" spans="47:48">
      <c r="AU4793" s="3">
        <v>3.3250000000000002</v>
      </c>
      <c r="AV4793" s="72"/>
    </row>
    <row r="4794" spans="47:48">
      <c r="AU4794" s="3">
        <v>3.3256944444444398</v>
      </c>
      <c r="AV4794" s="72"/>
    </row>
    <row r="4795" spans="47:48">
      <c r="AU4795" s="3">
        <v>3.3263888888888902</v>
      </c>
      <c r="AV4795" s="72"/>
    </row>
    <row r="4796" spans="47:48">
      <c r="AU4796" s="3">
        <v>3.3270833333333298</v>
      </c>
      <c r="AV4796" s="72"/>
    </row>
    <row r="4797" spans="47:48">
      <c r="AU4797" s="3">
        <v>3.3277777777777802</v>
      </c>
      <c r="AV4797" s="72"/>
    </row>
    <row r="4798" spans="47:48">
      <c r="AU4798" s="3">
        <v>3.3284722222222198</v>
      </c>
      <c r="AV4798" s="72"/>
    </row>
    <row r="4799" spans="47:48">
      <c r="AU4799" s="3">
        <v>3.3291666666666702</v>
      </c>
      <c r="AV4799" s="72"/>
    </row>
    <row r="4800" spans="47:48">
      <c r="AU4800" s="3">
        <v>3.3298611111111098</v>
      </c>
      <c r="AV4800" s="72"/>
    </row>
    <row r="4801" spans="47:48">
      <c r="AU4801" s="3">
        <v>3.3305555555555602</v>
      </c>
      <c r="AV4801" s="72"/>
    </row>
    <row r="4802" spans="47:48">
      <c r="AU4802" s="3">
        <v>3.3312499999999998</v>
      </c>
      <c r="AV4802" s="72"/>
    </row>
    <row r="4803" spans="47:48">
      <c r="AU4803" s="3">
        <v>3.3319444444444399</v>
      </c>
      <c r="AV4803" s="72"/>
    </row>
    <row r="4804" spans="47:48">
      <c r="AU4804" s="3">
        <v>3.3326388888888898</v>
      </c>
      <c r="AV4804" s="72"/>
    </row>
    <row r="4805" spans="47:48">
      <c r="AU4805" s="3">
        <v>3.3333333333333299</v>
      </c>
      <c r="AV4805" s="72"/>
    </row>
    <row r="4806" spans="47:48">
      <c r="AU4806" s="3">
        <v>3.3340277777777798</v>
      </c>
      <c r="AV4806" s="72"/>
    </row>
    <row r="4807" spans="47:48">
      <c r="AU4807" s="3">
        <v>3.3347222222222199</v>
      </c>
      <c r="AV4807" s="72"/>
    </row>
    <row r="4808" spans="47:48">
      <c r="AU4808" s="3">
        <v>3.3354166666666698</v>
      </c>
      <c r="AV4808" s="72"/>
    </row>
    <row r="4809" spans="47:48">
      <c r="AU4809" s="3">
        <v>3.3361111111111099</v>
      </c>
      <c r="AV4809" s="72"/>
    </row>
    <row r="4810" spans="47:48">
      <c r="AU4810" s="3">
        <v>3.3368055555555598</v>
      </c>
      <c r="AV4810" s="72"/>
    </row>
    <row r="4811" spans="47:48">
      <c r="AU4811" s="3">
        <v>3.3374999999999999</v>
      </c>
      <c r="AV4811" s="72"/>
    </row>
    <row r="4812" spans="47:48">
      <c r="AU4812" s="3">
        <v>3.33819444444444</v>
      </c>
      <c r="AV4812" s="72"/>
    </row>
    <row r="4813" spans="47:48">
      <c r="AU4813" s="3">
        <v>3.3388888888888899</v>
      </c>
      <c r="AV4813" s="72"/>
    </row>
    <row r="4814" spans="47:48">
      <c r="AU4814" s="3">
        <v>3.33958333333333</v>
      </c>
      <c r="AV4814" s="72"/>
    </row>
    <row r="4815" spans="47:48">
      <c r="AU4815" s="3">
        <v>3.3402777777777799</v>
      </c>
      <c r="AV4815" s="72"/>
    </row>
    <row r="4816" spans="47:48">
      <c r="AU4816" s="3">
        <v>3.34097222222222</v>
      </c>
      <c r="AV4816" s="72"/>
    </row>
    <row r="4817" spans="47:48">
      <c r="AU4817" s="3">
        <v>3.3416666666666699</v>
      </c>
      <c r="AV4817" s="72"/>
    </row>
    <row r="4818" spans="47:48">
      <c r="AU4818" s="3">
        <v>3.34236111111111</v>
      </c>
      <c r="AV4818" s="72"/>
    </row>
    <row r="4819" spans="47:48">
      <c r="AU4819" s="3">
        <v>3.3430555555555599</v>
      </c>
      <c r="AV4819" s="72"/>
    </row>
    <row r="4820" spans="47:48">
      <c r="AU4820" s="3">
        <v>3.34375</v>
      </c>
      <c r="AV4820" s="72"/>
    </row>
    <row r="4821" spans="47:48">
      <c r="AU4821" s="3">
        <v>3.3444444444444401</v>
      </c>
      <c r="AV4821" s="72"/>
    </row>
    <row r="4822" spans="47:48">
      <c r="AU4822" s="3">
        <v>3.34513888888889</v>
      </c>
      <c r="AV4822" s="72"/>
    </row>
    <row r="4823" spans="47:48">
      <c r="AU4823" s="3">
        <v>3.3458333333333301</v>
      </c>
      <c r="AV4823" s="72"/>
    </row>
    <row r="4824" spans="47:48">
      <c r="AU4824" s="3">
        <v>3.34652777777778</v>
      </c>
      <c r="AV4824" s="72"/>
    </row>
    <row r="4825" spans="47:48">
      <c r="AU4825" s="3">
        <v>3.3472222222222201</v>
      </c>
      <c r="AV4825" s="72"/>
    </row>
    <row r="4826" spans="47:48">
      <c r="AU4826" s="3">
        <v>3.34791666666667</v>
      </c>
      <c r="AV4826" s="72"/>
    </row>
    <row r="4827" spans="47:48">
      <c r="AU4827" s="3">
        <v>3.3486111111111101</v>
      </c>
      <c r="AV4827" s="72"/>
    </row>
    <row r="4828" spans="47:48">
      <c r="AU4828" s="3">
        <v>3.34930555555556</v>
      </c>
      <c r="AV4828" s="72"/>
    </row>
    <row r="4829" spans="47:48">
      <c r="AU4829" s="3">
        <v>3.35</v>
      </c>
      <c r="AV4829" s="72"/>
    </row>
    <row r="4830" spans="47:48">
      <c r="AU4830" s="3">
        <v>3.3506944444444402</v>
      </c>
      <c r="AV4830" s="72"/>
    </row>
    <row r="4831" spans="47:48">
      <c r="AU4831" s="3">
        <v>3.3513888888888901</v>
      </c>
      <c r="AV4831" s="72"/>
    </row>
    <row r="4832" spans="47:48">
      <c r="AU4832" s="3">
        <v>3.3520833333333302</v>
      </c>
      <c r="AV4832" s="72"/>
    </row>
    <row r="4833" spans="47:48">
      <c r="AU4833" s="3">
        <v>3.3527777777777801</v>
      </c>
      <c r="AV4833" s="72"/>
    </row>
    <row r="4834" spans="47:48">
      <c r="AU4834" s="3">
        <v>3.3534722222222202</v>
      </c>
      <c r="AV4834" s="72"/>
    </row>
    <row r="4835" spans="47:48">
      <c r="AU4835" s="3">
        <v>3.3541666666666701</v>
      </c>
      <c r="AV4835" s="72"/>
    </row>
    <row r="4836" spans="47:48">
      <c r="AU4836" s="3">
        <v>3.3548611111111102</v>
      </c>
      <c r="AV4836" s="72"/>
    </row>
    <row r="4837" spans="47:48">
      <c r="AU4837" s="3">
        <v>3.3555555555555601</v>
      </c>
      <c r="AV4837" s="72"/>
    </row>
    <row r="4838" spans="47:48">
      <c r="AU4838" s="3">
        <v>3.3562500000000002</v>
      </c>
      <c r="AV4838" s="72"/>
    </row>
    <row r="4839" spans="47:48">
      <c r="AU4839" s="3">
        <v>3.3569444444444398</v>
      </c>
      <c r="AV4839" s="72"/>
    </row>
    <row r="4840" spans="47:48">
      <c r="AU4840" s="3">
        <v>3.3576388888888902</v>
      </c>
      <c r="AV4840" s="72"/>
    </row>
    <row r="4841" spans="47:48">
      <c r="AU4841" s="3">
        <v>3.3583333333333298</v>
      </c>
      <c r="AV4841" s="72"/>
    </row>
    <row r="4842" spans="47:48">
      <c r="AU4842" s="3">
        <v>3.3590277777777802</v>
      </c>
      <c r="AV4842" s="72"/>
    </row>
    <row r="4843" spans="47:48">
      <c r="AU4843" s="3">
        <v>3.3597222222222198</v>
      </c>
      <c r="AV4843" s="72"/>
    </row>
    <row r="4844" spans="47:48">
      <c r="AU4844" s="3">
        <v>3.3604166666666702</v>
      </c>
      <c r="AV4844" s="72"/>
    </row>
    <row r="4845" spans="47:48">
      <c r="AU4845" s="3">
        <v>3.3611111111111098</v>
      </c>
      <c r="AV4845" s="72"/>
    </row>
    <row r="4846" spans="47:48">
      <c r="AU4846" s="3">
        <v>3.3618055555555602</v>
      </c>
      <c r="AV4846" s="72"/>
    </row>
    <row r="4847" spans="47:48">
      <c r="AU4847" s="3">
        <v>3.3624999999999998</v>
      </c>
      <c r="AV4847" s="72"/>
    </row>
    <row r="4848" spans="47:48">
      <c r="AU4848" s="3">
        <v>3.3631944444444399</v>
      </c>
      <c r="AV4848" s="72"/>
    </row>
    <row r="4849" spans="47:48">
      <c r="AU4849" s="3">
        <v>3.3638888888888898</v>
      </c>
      <c r="AV4849" s="72"/>
    </row>
    <row r="4850" spans="47:48">
      <c r="AU4850" s="3">
        <v>3.3645833333333299</v>
      </c>
      <c r="AV4850" s="72"/>
    </row>
    <row r="4851" spans="47:48">
      <c r="AU4851" s="3">
        <v>3.3652777777777798</v>
      </c>
      <c r="AV4851" s="72"/>
    </row>
    <row r="4852" spans="47:48">
      <c r="AU4852" s="3">
        <v>3.3659722222222199</v>
      </c>
      <c r="AV4852" s="72"/>
    </row>
    <row r="4853" spans="47:48">
      <c r="AU4853" s="3">
        <v>3.3666666666666698</v>
      </c>
      <c r="AV4853" s="72"/>
    </row>
    <row r="4854" spans="47:48">
      <c r="AU4854" s="3">
        <v>3.3673611111111099</v>
      </c>
      <c r="AV4854" s="72"/>
    </row>
    <row r="4855" spans="47:48">
      <c r="AU4855" s="3">
        <v>3.3680555555555598</v>
      </c>
      <c r="AV4855" s="72"/>
    </row>
    <row r="4856" spans="47:48">
      <c r="AU4856" s="3">
        <v>3.3687499999999999</v>
      </c>
      <c r="AV4856" s="72"/>
    </row>
    <row r="4857" spans="47:48">
      <c r="AU4857" s="3">
        <v>3.36944444444444</v>
      </c>
      <c r="AV4857" s="72"/>
    </row>
    <row r="4858" spans="47:48">
      <c r="AU4858" s="3">
        <v>3.3701388888888899</v>
      </c>
      <c r="AV4858" s="72"/>
    </row>
    <row r="4859" spans="47:48">
      <c r="AU4859" s="3">
        <v>3.37083333333333</v>
      </c>
      <c r="AV4859" s="72"/>
    </row>
    <row r="4860" spans="47:48">
      <c r="AU4860" s="3">
        <v>3.3715277777777799</v>
      </c>
      <c r="AV4860" s="72"/>
    </row>
    <row r="4861" spans="47:48">
      <c r="AU4861" s="3">
        <v>3.37222222222222</v>
      </c>
      <c r="AV4861" s="72"/>
    </row>
    <row r="4862" spans="47:48">
      <c r="AU4862" s="3">
        <v>3.3729166666666699</v>
      </c>
      <c r="AV4862" s="72"/>
    </row>
    <row r="4863" spans="47:48">
      <c r="AU4863" s="3">
        <v>3.37361111111111</v>
      </c>
      <c r="AV4863" s="72"/>
    </row>
    <row r="4864" spans="47:48">
      <c r="AU4864" s="3">
        <v>3.3743055555555599</v>
      </c>
      <c r="AV4864" s="72"/>
    </row>
    <row r="4865" spans="47:48">
      <c r="AU4865" s="3">
        <v>3.375</v>
      </c>
      <c r="AV4865" s="72"/>
    </row>
    <row r="4866" spans="47:48">
      <c r="AU4866" s="3">
        <v>3.3756944444444401</v>
      </c>
      <c r="AV4866" s="72"/>
    </row>
    <row r="4867" spans="47:48">
      <c r="AU4867" s="3">
        <v>3.37638888888889</v>
      </c>
      <c r="AV4867" s="72"/>
    </row>
    <row r="4868" spans="47:48">
      <c r="AU4868" s="3">
        <v>3.3770833333333301</v>
      </c>
      <c r="AV4868" s="72"/>
    </row>
    <row r="4869" spans="47:48">
      <c r="AU4869" s="3">
        <v>3.37777777777778</v>
      </c>
      <c r="AV4869" s="72"/>
    </row>
    <row r="4870" spans="47:48">
      <c r="AU4870" s="3">
        <v>3.3784722222222201</v>
      </c>
      <c r="AV4870" s="72"/>
    </row>
    <row r="4871" spans="47:48">
      <c r="AU4871" s="3">
        <v>3.37916666666667</v>
      </c>
      <c r="AV4871" s="72"/>
    </row>
    <row r="4872" spans="47:48">
      <c r="AU4872" s="3">
        <v>3.3798611111111101</v>
      </c>
      <c r="AV4872" s="72"/>
    </row>
    <row r="4873" spans="47:48">
      <c r="AU4873" s="3">
        <v>3.38055555555556</v>
      </c>
      <c r="AV4873" s="72"/>
    </row>
    <row r="4874" spans="47:48">
      <c r="AU4874" s="3">
        <v>3.3812500000000001</v>
      </c>
      <c r="AV4874" s="72"/>
    </row>
    <row r="4875" spans="47:48">
      <c r="AU4875" s="3">
        <v>3.3819444444444402</v>
      </c>
      <c r="AV4875" s="72"/>
    </row>
    <row r="4876" spans="47:48">
      <c r="AU4876" s="3">
        <v>3.3826388888888901</v>
      </c>
      <c r="AV4876" s="72"/>
    </row>
    <row r="4877" spans="47:48">
      <c r="AU4877" s="3">
        <v>3.3833333333333302</v>
      </c>
      <c r="AV4877" s="72"/>
    </row>
    <row r="4878" spans="47:48">
      <c r="AU4878" s="3">
        <v>3.3840277777777801</v>
      </c>
      <c r="AV4878" s="72"/>
    </row>
    <row r="4879" spans="47:48">
      <c r="AU4879" s="3">
        <v>3.3847222222222202</v>
      </c>
      <c r="AV4879" s="72"/>
    </row>
    <row r="4880" spans="47:48">
      <c r="AU4880" s="3">
        <v>3.3854166666666701</v>
      </c>
      <c r="AV4880" s="72"/>
    </row>
    <row r="4881" spans="47:48">
      <c r="AU4881" s="3">
        <v>3.3861111111111102</v>
      </c>
      <c r="AV4881" s="72"/>
    </row>
    <row r="4882" spans="47:48">
      <c r="AU4882" s="3">
        <v>3.3868055555555601</v>
      </c>
      <c r="AV4882" s="72"/>
    </row>
    <row r="4883" spans="47:48">
      <c r="AU4883" s="3">
        <v>3.3875000000000002</v>
      </c>
      <c r="AV4883" s="72"/>
    </row>
    <row r="4884" spans="47:48">
      <c r="AU4884" s="3">
        <v>3.3881944444444398</v>
      </c>
      <c r="AV4884" s="72"/>
    </row>
    <row r="4885" spans="47:48">
      <c r="AU4885" s="3">
        <v>3.3888888888888902</v>
      </c>
      <c r="AV4885" s="72"/>
    </row>
    <row r="4886" spans="47:48">
      <c r="AU4886" s="3">
        <v>3.3895833333333298</v>
      </c>
      <c r="AV4886" s="72"/>
    </row>
    <row r="4887" spans="47:48">
      <c r="AU4887" s="3">
        <v>3.3902777777777802</v>
      </c>
      <c r="AV4887" s="72"/>
    </row>
    <row r="4888" spans="47:48">
      <c r="AU4888" s="3">
        <v>3.3909722222222198</v>
      </c>
      <c r="AV4888" s="72"/>
    </row>
    <row r="4889" spans="47:48">
      <c r="AU4889" s="3">
        <v>3.3916666666666702</v>
      </c>
      <c r="AV4889" s="72"/>
    </row>
    <row r="4890" spans="47:48">
      <c r="AU4890" s="3">
        <v>3.3923611111111098</v>
      </c>
      <c r="AV4890" s="72"/>
    </row>
    <row r="4891" spans="47:48">
      <c r="AU4891" s="3">
        <v>3.3930555555555602</v>
      </c>
      <c r="AV4891" s="72"/>
    </row>
    <row r="4892" spans="47:48">
      <c r="AU4892" s="3">
        <v>3.3937499999999998</v>
      </c>
      <c r="AV4892" s="72"/>
    </row>
    <row r="4893" spans="47:48">
      <c r="AU4893" s="3">
        <v>3.3944444444444399</v>
      </c>
      <c r="AV4893" s="72"/>
    </row>
    <row r="4894" spans="47:48">
      <c r="AU4894" s="3">
        <v>3.3951388888888898</v>
      </c>
      <c r="AV4894" s="72"/>
    </row>
    <row r="4895" spans="47:48">
      <c r="AU4895" s="3">
        <v>3.3958333333333299</v>
      </c>
      <c r="AV4895" s="72"/>
    </row>
    <row r="4896" spans="47:48">
      <c r="AU4896" s="3">
        <v>3.3965277777777798</v>
      </c>
      <c r="AV4896" s="72"/>
    </row>
    <row r="4897" spans="47:48">
      <c r="AU4897" s="3">
        <v>3.3972222222222199</v>
      </c>
      <c r="AV4897" s="72"/>
    </row>
    <row r="4898" spans="47:48">
      <c r="AU4898" s="3">
        <v>3.3979166666666698</v>
      </c>
      <c r="AV4898" s="72"/>
    </row>
    <row r="4899" spans="47:48">
      <c r="AU4899" s="3">
        <v>3.3986111111111099</v>
      </c>
      <c r="AV4899" s="72"/>
    </row>
    <row r="4900" spans="47:48">
      <c r="AU4900" s="3">
        <v>3.3993055555555598</v>
      </c>
      <c r="AV4900" s="72"/>
    </row>
    <row r="4901" spans="47:48">
      <c r="AU4901" s="3">
        <v>3.4</v>
      </c>
      <c r="AV4901" s="72"/>
    </row>
    <row r="4902" spans="47:48">
      <c r="AU4902" s="3">
        <v>3.40069444444444</v>
      </c>
      <c r="AV4902" s="72"/>
    </row>
    <row r="4903" spans="47:48">
      <c r="AU4903" s="3">
        <v>3.4013888888888899</v>
      </c>
      <c r="AV4903" s="72"/>
    </row>
    <row r="4904" spans="47:48">
      <c r="AU4904" s="3">
        <v>3.40208333333333</v>
      </c>
      <c r="AV4904" s="72"/>
    </row>
    <row r="4905" spans="47:48">
      <c r="AU4905" s="3">
        <v>3.4027777777777799</v>
      </c>
      <c r="AV4905" s="72"/>
    </row>
    <row r="4906" spans="47:48">
      <c r="AU4906" s="3">
        <v>3.40347222222222</v>
      </c>
      <c r="AV4906" s="72"/>
    </row>
    <row r="4907" spans="47:48">
      <c r="AU4907" s="3">
        <v>3.4041666666666699</v>
      </c>
      <c r="AV4907" s="72"/>
    </row>
    <row r="4908" spans="47:48">
      <c r="AU4908" s="3">
        <v>3.40486111111111</v>
      </c>
      <c r="AV4908" s="72"/>
    </row>
    <row r="4909" spans="47:48">
      <c r="AU4909" s="3">
        <v>3.4055555555555599</v>
      </c>
      <c r="AV4909" s="72"/>
    </row>
    <row r="4910" spans="47:48">
      <c r="AU4910" s="3">
        <v>3.40625</v>
      </c>
      <c r="AV4910" s="72"/>
    </row>
    <row r="4911" spans="47:48">
      <c r="AU4911" s="3">
        <v>3.4069444444444401</v>
      </c>
      <c r="AV4911" s="72"/>
    </row>
    <row r="4912" spans="47:48">
      <c r="AU4912" s="3">
        <v>3.40763888888889</v>
      </c>
      <c r="AV4912" s="72"/>
    </row>
    <row r="4913" spans="47:48">
      <c r="AU4913" s="3">
        <v>3.4083333333333301</v>
      </c>
      <c r="AV4913" s="72"/>
    </row>
    <row r="4914" spans="47:48">
      <c r="AU4914" s="3">
        <v>3.40902777777778</v>
      </c>
      <c r="AV4914" s="72"/>
    </row>
    <row r="4915" spans="47:48">
      <c r="AU4915" s="3">
        <v>3.4097222222222201</v>
      </c>
      <c r="AV4915" s="72"/>
    </row>
    <row r="4916" spans="47:48">
      <c r="AU4916" s="3">
        <v>3.41041666666667</v>
      </c>
      <c r="AV4916" s="72"/>
    </row>
    <row r="4917" spans="47:48">
      <c r="AU4917" s="3">
        <v>3.4111111111111101</v>
      </c>
      <c r="AV4917" s="72"/>
    </row>
    <row r="4918" spans="47:48">
      <c r="AU4918" s="3">
        <v>3.41180555555556</v>
      </c>
      <c r="AV4918" s="72"/>
    </row>
    <row r="4919" spans="47:48">
      <c r="AU4919" s="3">
        <v>3.4125000000000001</v>
      </c>
      <c r="AV4919" s="72"/>
    </row>
    <row r="4920" spans="47:48">
      <c r="AU4920" s="3">
        <v>3.4131944444444402</v>
      </c>
      <c r="AV4920" s="72"/>
    </row>
    <row r="4921" spans="47:48">
      <c r="AU4921" s="3">
        <v>3.4138888888888901</v>
      </c>
      <c r="AV4921" s="72"/>
    </row>
    <row r="4922" spans="47:48">
      <c r="AU4922" s="3">
        <v>3.4145833333333302</v>
      </c>
      <c r="AV4922" s="72"/>
    </row>
    <row r="4923" spans="47:48">
      <c r="AU4923" s="3">
        <v>3.4152777777777801</v>
      </c>
      <c r="AV4923" s="72"/>
    </row>
    <row r="4924" spans="47:48">
      <c r="AU4924" s="3">
        <v>3.4159722222222202</v>
      </c>
      <c r="AV4924" s="72"/>
    </row>
    <row r="4925" spans="47:48">
      <c r="AU4925" s="3">
        <v>3.4166666666666701</v>
      </c>
      <c r="AV4925" s="72"/>
    </row>
    <row r="4926" spans="47:48">
      <c r="AU4926" s="3">
        <v>3.4173611111111102</v>
      </c>
      <c r="AV4926" s="72"/>
    </row>
    <row r="4927" spans="47:48">
      <c r="AU4927" s="3">
        <v>3.4180555555555601</v>
      </c>
      <c r="AV4927" s="72"/>
    </row>
    <row r="4928" spans="47:48">
      <c r="AU4928" s="3">
        <v>3.4187500000000002</v>
      </c>
      <c r="AV4928" s="72"/>
    </row>
    <row r="4929" spans="47:48">
      <c r="AU4929" s="3">
        <v>3.4194444444444398</v>
      </c>
      <c r="AV4929" s="72"/>
    </row>
    <row r="4930" spans="47:48">
      <c r="AU4930" s="3">
        <v>3.4201388888888902</v>
      </c>
      <c r="AV4930" s="72"/>
    </row>
    <row r="4931" spans="47:48">
      <c r="AU4931" s="3">
        <v>3.4208333333333298</v>
      </c>
      <c r="AV4931" s="72"/>
    </row>
    <row r="4932" spans="47:48">
      <c r="AU4932" s="3">
        <v>3.4215277777777802</v>
      </c>
      <c r="AV4932" s="72"/>
    </row>
    <row r="4933" spans="47:48">
      <c r="AU4933" s="3">
        <v>3.4222222222222198</v>
      </c>
      <c r="AV4933" s="72"/>
    </row>
    <row r="4934" spans="47:48">
      <c r="AU4934" s="3">
        <v>3.4229166666666702</v>
      </c>
      <c r="AV4934" s="72"/>
    </row>
    <row r="4935" spans="47:48">
      <c r="AU4935" s="3">
        <v>3.4236111111111098</v>
      </c>
      <c r="AV4935" s="72"/>
    </row>
    <row r="4936" spans="47:48">
      <c r="AU4936" s="3">
        <v>3.4243055555555602</v>
      </c>
      <c r="AV4936" s="72"/>
    </row>
    <row r="4937" spans="47:48">
      <c r="AU4937" s="3">
        <v>3.4249999999999998</v>
      </c>
      <c r="AV4937" s="72"/>
    </row>
    <row r="4938" spans="47:48">
      <c r="AU4938" s="3">
        <v>3.4256944444444399</v>
      </c>
      <c r="AV4938" s="72"/>
    </row>
    <row r="4939" spans="47:48">
      <c r="AU4939" s="3">
        <v>3.4263888888888898</v>
      </c>
      <c r="AV4939" s="72"/>
    </row>
    <row r="4940" spans="47:48">
      <c r="AU4940" s="3">
        <v>3.4270833333333299</v>
      </c>
      <c r="AV4940" s="72"/>
    </row>
    <row r="4941" spans="47:48">
      <c r="AU4941" s="3">
        <v>3.4277777777777798</v>
      </c>
      <c r="AV4941" s="72"/>
    </row>
    <row r="4942" spans="47:48">
      <c r="AU4942" s="3">
        <v>3.4284722222222199</v>
      </c>
      <c r="AV4942" s="72"/>
    </row>
    <row r="4943" spans="47:48">
      <c r="AU4943" s="3">
        <v>3.4291666666666698</v>
      </c>
      <c r="AV4943" s="72"/>
    </row>
    <row r="4944" spans="47:48">
      <c r="AU4944" s="3">
        <v>3.4298611111111099</v>
      </c>
      <c r="AV4944" s="72"/>
    </row>
    <row r="4945" spans="47:48">
      <c r="AU4945" s="3">
        <v>3.4305555555555598</v>
      </c>
      <c r="AV4945" s="72"/>
    </row>
    <row r="4946" spans="47:48">
      <c r="AU4946" s="3">
        <v>3.4312499999999999</v>
      </c>
      <c r="AV4946" s="72"/>
    </row>
    <row r="4947" spans="47:48">
      <c r="AU4947" s="3">
        <v>3.43194444444444</v>
      </c>
      <c r="AV4947" s="72"/>
    </row>
    <row r="4948" spans="47:48">
      <c r="AU4948" s="3">
        <v>3.4326388888888899</v>
      </c>
      <c r="AV4948" s="72"/>
    </row>
    <row r="4949" spans="47:48">
      <c r="AU4949" s="3">
        <v>3.43333333333333</v>
      </c>
      <c r="AV4949" s="72"/>
    </row>
    <row r="4950" spans="47:48">
      <c r="AU4950" s="3">
        <v>3.4340277777777799</v>
      </c>
      <c r="AV4950" s="72"/>
    </row>
    <row r="4951" spans="47:48">
      <c r="AU4951" s="3">
        <v>3.43472222222222</v>
      </c>
      <c r="AV4951" s="72"/>
    </row>
    <row r="4952" spans="47:48">
      <c r="AU4952" s="3">
        <v>3.4354166666666699</v>
      </c>
      <c r="AV4952" s="72"/>
    </row>
    <row r="4953" spans="47:48">
      <c r="AU4953" s="3">
        <v>3.43611111111111</v>
      </c>
      <c r="AV4953" s="72"/>
    </row>
    <row r="4954" spans="47:48">
      <c r="AU4954" s="3">
        <v>3.4368055555555599</v>
      </c>
      <c r="AV4954" s="72"/>
    </row>
    <row r="4955" spans="47:48">
      <c r="AU4955" s="3">
        <v>3.4375</v>
      </c>
      <c r="AV4955" s="72"/>
    </row>
    <row r="4956" spans="47:48">
      <c r="AU4956" s="3">
        <v>3.4381944444444401</v>
      </c>
      <c r="AV4956" s="72"/>
    </row>
    <row r="4957" spans="47:48">
      <c r="AU4957" s="3">
        <v>3.43888888888889</v>
      </c>
      <c r="AV4957" s="72"/>
    </row>
    <row r="4958" spans="47:48">
      <c r="AU4958" s="3">
        <v>3.4395833333333301</v>
      </c>
      <c r="AV4958" s="72"/>
    </row>
    <row r="4959" spans="47:48">
      <c r="AU4959" s="3">
        <v>3.44027777777778</v>
      </c>
      <c r="AV4959" s="72"/>
    </row>
    <row r="4960" spans="47:48">
      <c r="AU4960" s="3">
        <v>3.4409722222222201</v>
      </c>
      <c r="AV4960" s="72"/>
    </row>
    <row r="4961" spans="47:48">
      <c r="AU4961" s="3">
        <v>3.44166666666667</v>
      </c>
      <c r="AV4961" s="72"/>
    </row>
    <row r="4962" spans="47:48">
      <c r="AU4962" s="3">
        <v>3.4423611111111101</v>
      </c>
      <c r="AV4962" s="72"/>
    </row>
    <row r="4963" spans="47:48">
      <c r="AU4963" s="3">
        <v>3.44305555555556</v>
      </c>
      <c r="AV4963" s="72"/>
    </row>
    <row r="4964" spans="47:48">
      <c r="AU4964" s="3">
        <v>3.4437500000000001</v>
      </c>
      <c r="AV4964" s="72"/>
    </row>
    <row r="4965" spans="47:48">
      <c r="AU4965" s="3">
        <v>3.4444444444444402</v>
      </c>
      <c r="AV4965" s="72"/>
    </row>
    <row r="4966" spans="47:48">
      <c r="AU4966" s="3">
        <v>3.4451388888888901</v>
      </c>
      <c r="AV4966" s="72"/>
    </row>
    <row r="4967" spans="47:48">
      <c r="AU4967" s="3">
        <v>3.4458333333333302</v>
      </c>
      <c r="AV4967" s="72"/>
    </row>
    <row r="4968" spans="47:48">
      <c r="AU4968" s="3">
        <v>3.4465277777777801</v>
      </c>
      <c r="AV4968" s="72"/>
    </row>
    <row r="4969" spans="47:48">
      <c r="AU4969" s="3">
        <v>3.4472222222222202</v>
      </c>
      <c r="AV4969" s="72"/>
    </row>
    <row r="4970" spans="47:48">
      <c r="AU4970" s="3">
        <v>3.4479166666666701</v>
      </c>
      <c r="AV4970" s="72"/>
    </row>
    <row r="4971" spans="47:48">
      <c r="AU4971" s="3">
        <v>3.4486111111111102</v>
      </c>
      <c r="AV4971" s="72"/>
    </row>
    <row r="4972" spans="47:48">
      <c r="AU4972" s="3">
        <v>3.4493055555555601</v>
      </c>
      <c r="AV4972" s="72"/>
    </row>
    <row r="4973" spans="47:48">
      <c r="AU4973" s="3">
        <v>3.45</v>
      </c>
      <c r="AV4973" s="72"/>
    </row>
    <row r="4974" spans="47:48">
      <c r="AU4974" s="3">
        <v>3.4506944444444398</v>
      </c>
      <c r="AV4974" s="72"/>
    </row>
    <row r="4975" spans="47:48">
      <c r="AU4975" s="3">
        <v>3.4513888888888902</v>
      </c>
      <c r="AV4975" s="72"/>
    </row>
    <row r="4976" spans="47:48">
      <c r="AU4976" s="3">
        <v>3.4520833333333298</v>
      </c>
      <c r="AV4976" s="72"/>
    </row>
    <row r="4977" spans="47:48">
      <c r="AU4977" s="3">
        <v>3.4527777777777802</v>
      </c>
      <c r="AV4977" s="72"/>
    </row>
    <row r="4978" spans="47:48">
      <c r="AU4978" s="3">
        <v>3.4534722222222198</v>
      </c>
      <c r="AV4978" s="72"/>
    </row>
    <row r="4979" spans="47:48">
      <c r="AU4979" s="3">
        <v>3.4541666666666702</v>
      </c>
      <c r="AV4979" s="72"/>
    </row>
    <row r="4980" spans="47:48">
      <c r="AU4980" s="3">
        <v>3.4548611111111098</v>
      </c>
      <c r="AV4980" s="72"/>
    </row>
    <row r="4981" spans="47:48">
      <c r="AU4981" s="3">
        <v>3.4555555555555602</v>
      </c>
      <c r="AV4981" s="72"/>
    </row>
    <row r="4982" spans="47:48">
      <c r="AU4982" s="3">
        <v>3.4562499999999998</v>
      </c>
      <c r="AV4982" s="72"/>
    </row>
    <row r="4983" spans="47:48">
      <c r="AU4983" s="3">
        <v>3.4569444444444399</v>
      </c>
      <c r="AV4983" s="72"/>
    </row>
    <row r="4984" spans="47:48">
      <c r="AU4984" s="3">
        <v>3.4576388888888898</v>
      </c>
      <c r="AV4984" s="72"/>
    </row>
    <row r="4985" spans="47:48">
      <c r="AU4985" s="3">
        <v>3.4583333333333299</v>
      </c>
      <c r="AV4985" s="72"/>
    </row>
    <row r="4986" spans="47:48">
      <c r="AU4986" s="3">
        <v>3.4590277777777798</v>
      </c>
      <c r="AV4986" s="72"/>
    </row>
    <row r="4987" spans="47:48">
      <c r="AU4987" s="3">
        <v>3.4597222222222199</v>
      </c>
      <c r="AV4987" s="72"/>
    </row>
    <row r="4988" spans="47:48">
      <c r="AU4988" s="3">
        <v>3.4604166666666698</v>
      </c>
      <c r="AV4988" s="72"/>
    </row>
    <row r="4989" spans="47:48">
      <c r="AU4989" s="3">
        <v>3.4611111111111099</v>
      </c>
      <c r="AV4989" s="72"/>
    </row>
    <row r="4990" spans="47:48">
      <c r="AU4990" s="3">
        <v>3.4618055555555598</v>
      </c>
      <c r="AV4990" s="72"/>
    </row>
    <row r="4991" spans="47:48">
      <c r="AU4991" s="3">
        <v>3.4624999999999999</v>
      </c>
      <c r="AV4991" s="72"/>
    </row>
    <row r="4992" spans="47:48">
      <c r="AU4992" s="3">
        <v>3.46319444444444</v>
      </c>
      <c r="AV4992" s="72"/>
    </row>
    <row r="4993" spans="47:48">
      <c r="AU4993" s="3">
        <v>3.4638888888888899</v>
      </c>
      <c r="AV4993" s="72"/>
    </row>
    <row r="4994" spans="47:48">
      <c r="AU4994" s="3">
        <v>3.46458333333333</v>
      </c>
      <c r="AV4994" s="72"/>
    </row>
    <row r="4995" spans="47:48">
      <c r="AU4995" s="3">
        <v>3.4652777777777799</v>
      </c>
      <c r="AV4995" s="72"/>
    </row>
    <row r="4996" spans="47:48">
      <c r="AU4996" s="3">
        <v>3.46597222222222</v>
      </c>
      <c r="AV4996" s="72"/>
    </row>
    <row r="4997" spans="47:48">
      <c r="AU4997" s="3">
        <v>3.4666666666666699</v>
      </c>
      <c r="AV4997" s="72"/>
    </row>
    <row r="4998" spans="47:48">
      <c r="AU4998" s="3">
        <v>3.46736111111111</v>
      </c>
      <c r="AV4998" s="72"/>
    </row>
    <row r="4999" spans="47:48">
      <c r="AU4999" s="3">
        <v>3.4680555555555599</v>
      </c>
      <c r="AV4999" s="72"/>
    </row>
    <row r="5000" spans="47:48">
      <c r="AU5000" s="3">
        <v>3.46875</v>
      </c>
      <c r="AV5000" s="72"/>
    </row>
    <row r="5001" spans="47:48">
      <c r="AU5001" s="3">
        <v>3.4694444444444401</v>
      </c>
      <c r="AV5001" s="72"/>
    </row>
    <row r="5002" spans="47:48">
      <c r="AU5002" s="3">
        <v>3.47013888888889</v>
      </c>
      <c r="AV5002" s="72"/>
    </row>
    <row r="5003" spans="47:48">
      <c r="AU5003" s="3">
        <v>3.4708333333333301</v>
      </c>
      <c r="AV5003" s="72"/>
    </row>
    <row r="5004" spans="47:48">
      <c r="AU5004" s="3">
        <v>3.47152777777778</v>
      </c>
      <c r="AV5004" s="72"/>
    </row>
    <row r="5005" spans="47:48">
      <c r="AU5005" s="3">
        <v>3.4722222222222201</v>
      </c>
      <c r="AV5005" s="72"/>
    </row>
    <row r="5006" spans="47:48">
      <c r="AU5006" s="3">
        <v>3.47291666666667</v>
      </c>
      <c r="AV5006" s="72"/>
    </row>
    <row r="5007" spans="47:48">
      <c r="AU5007" s="3">
        <v>3.4736111111111101</v>
      </c>
      <c r="AV5007" s="72"/>
    </row>
    <row r="5008" spans="47:48">
      <c r="AU5008" s="3">
        <v>3.47430555555556</v>
      </c>
      <c r="AV5008" s="72"/>
    </row>
    <row r="5009" spans="47:48">
      <c r="AU5009" s="3">
        <v>3.4750000000000001</v>
      </c>
      <c r="AV5009" s="72"/>
    </row>
    <row r="5010" spans="47:48">
      <c r="AU5010" s="3">
        <v>3.4756944444444402</v>
      </c>
      <c r="AV5010" s="72"/>
    </row>
    <row r="5011" spans="47:48">
      <c r="AU5011" s="3">
        <v>3.4763888888888901</v>
      </c>
      <c r="AV5011" s="72"/>
    </row>
    <row r="5012" spans="47:48">
      <c r="AU5012" s="3">
        <v>3.4770833333333302</v>
      </c>
      <c r="AV5012" s="72"/>
    </row>
    <row r="5013" spans="47:48">
      <c r="AU5013" s="3">
        <v>3.4777777777777801</v>
      </c>
      <c r="AV5013" s="72"/>
    </row>
    <row r="5014" spans="47:48">
      <c r="AU5014" s="3">
        <v>3.4784722222222202</v>
      </c>
      <c r="AV5014" s="72"/>
    </row>
    <row r="5015" spans="47:48">
      <c r="AU5015" s="3">
        <v>3.4791666666666701</v>
      </c>
      <c r="AV5015" s="72"/>
    </row>
    <row r="5016" spans="47:48">
      <c r="AU5016" s="3">
        <v>3.4798611111111102</v>
      </c>
      <c r="AV5016" s="72"/>
    </row>
    <row r="5017" spans="47:48">
      <c r="AU5017" s="3">
        <v>3.4805555555555601</v>
      </c>
      <c r="AV5017" s="72"/>
    </row>
    <row r="5018" spans="47:48">
      <c r="AU5018" s="3">
        <v>3.4812500000000002</v>
      </c>
      <c r="AV5018" s="72"/>
    </row>
    <row r="5019" spans="47:48">
      <c r="AU5019" s="3">
        <v>3.4819444444444398</v>
      </c>
      <c r="AV5019" s="72"/>
    </row>
    <row r="5020" spans="47:48">
      <c r="AU5020" s="3">
        <v>3.4826388888888902</v>
      </c>
      <c r="AV5020" s="72"/>
    </row>
    <row r="5021" spans="47:48">
      <c r="AU5021" s="3">
        <v>3.4833333333333298</v>
      </c>
      <c r="AV5021" s="72"/>
    </row>
    <row r="5022" spans="47:48">
      <c r="AU5022" s="3">
        <v>3.4840277777777802</v>
      </c>
      <c r="AV5022" s="72"/>
    </row>
    <row r="5023" spans="47:48">
      <c r="AU5023" s="3">
        <v>3.4847222222222198</v>
      </c>
      <c r="AV5023" s="72"/>
    </row>
    <row r="5024" spans="47:48">
      <c r="AU5024" s="3">
        <v>3.4854166666666702</v>
      </c>
      <c r="AV5024" s="72"/>
    </row>
    <row r="5025" spans="47:48">
      <c r="AU5025" s="3">
        <v>3.4861111111111098</v>
      </c>
      <c r="AV5025" s="72"/>
    </row>
    <row r="5026" spans="47:48">
      <c r="AU5026" s="3">
        <v>3.4868055555555602</v>
      </c>
      <c r="AV5026" s="72"/>
    </row>
    <row r="5027" spans="47:48">
      <c r="AU5027" s="3">
        <v>3.4874999999999998</v>
      </c>
      <c r="AV5027" s="72"/>
    </row>
    <row r="5028" spans="47:48">
      <c r="AU5028" s="3">
        <v>3.4881944444444399</v>
      </c>
      <c r="AV5028" s="72"/>
    </row>
    <row r="5029" spans="47:48">
      <c r="AU5029" s="3">
        <v>3.4888888888888898</v>
      </c>
      <c r="AV5029" s="72"/>
    </row>
    <row r="5030" spans="47:48">
      <c r="AU5030" s="3">
        <v>3.4895833333333299</v>
      </c>
      <c r="AV5030" s="72"/>
    </row>
    <row r="5031" spans="47:48">
      <c r="AU5031" s="3">
        <v>3.4902777777777798</v>
      </c>
      <c r="AV5031" s="72"/>
    </row>
    <row r="5032" spans="47:48">
      <c r="AU5032" s="3">
        <v>3.4909722222222199</v>
      </c>
      <c r="AV5032" s="72"/>
    </row>
    <row r="5033" spans="47:48">
      <c r="AU5033" s="3">
        <v>3.4916666666666698</v>
      </c>
      <c r="AV5033" s="72"/>
    </row>
    <row r="5034" spans="47:48">
      <c r="AU5034" s="3">
        <v>3.4923611111111099</v>
      </c>
      <c r="AV5034" s="72"/>
    </row>
    <row r="5035" spans="47:48">
      <c r="AU5035" s="3">
        <v>3.4930555555555598</v>
      </c>
      <c r="AV5035" s="72"/>
    </row>
    <row r="5036" spans="47:48">
      <c r="AU5036" s="3">
        <v>3.4937499999999999</v>
      </c>
      <c r="AV5036" s="72"/>
    </row>
    <row r="5037" spans="47:48">
      <c r="AU5037" s="3">
        <v>3.49444444444444</v>
      </c>
      <c r="AV5037" s="72"/>
    </row>
    <row r="5038" spans="47:48">
      <c r="AU5038" s="3">
        <v>3.4951388888888899</v>
      </c>
      <c r="AV5038" s="72"/>
    </row>
    <row r="5039" spans="47:48">
      <c r="AU5039" s="3">
        <v>3.49583333333333</v>
      </c>
      <c r="AV5039" s="72"/>
    </row>
    <row r="5040" spans="47:48">
      <c r="AU5040" s="3">
        <v>3.4965277777777799</v>
      </c>
      <c r="AV5040" s="72"/>
    </row>
    <row r="5041" spans="47:48">
      <c r="AU5041" s="3">
        <v>3.49722222222222</v>
      </c>
      <c r="AV5041" s="72"/>
    </row>
    <row r="5042" spans="47:48">
      <c r="AU5042" s="3">
        <v>3.4979166666666699</v>
      </c>
      <c r="AV5042" s="72"/>
    </row>
    <row r="5043" spans="47:48">
      <c r="AU5043" s="3">
        <v>3.49861111111111</v>
      </c>
      <c r="AV5043" s="72"/>
    </row>
    <row r="5044" spans="47:48">
      <c r="AU5044" s="3">
        <v>3.4993055555555599</v>
      </c>
      <c r="AV5044" s="72"/>
    </row>
    <row r="5045" spans="47:48">
      <c r="AU5045" s="3">
        <v>3.5</v>
      </c>
      <c r="AV5045" s="72"/>
    </row>
    <row r="5046" spans="47:48">
      <c r="AU5046" s="3">
        <v>3.5006944444444401</v>
      </c>
      <c r="AV5046" s="72"/>
    </row>
    <row r="5047" spans="47:48">
      <c r="AU5047" s="3">
        <v>3.50138888888889</v>
      </c>
      <c r="AV5047" s="72"/>
    </row>
    <row r="5048" spans="47:48">
      <c r="AU5048" s="3">
        <v>3.5020833333333301</v>
      </c>
      <c r="AV5048" s="72"/>
    </row>
    <row r="5049" spans="47:48">
      <c r="AU5049" s="3">
        <v>3.50277777777778</v>
      </c>
      <c r="AV5049" s="72"/>
    </row>
    <row r="5050" spans="47:48">
      <c r="AU5050" s="3">
        <v>3.5034722222222201</v>
      </c>
      <c r="AV5050" s="72"/>
    </row>
    <row r="5051" spans="47:48">
      <c r="AU5051" s="3">
        <v>3.50416666666667</v>
      </c>
      <c r="AV5051" s="72"/>
    </row>
    <row r="5052" spans="47:48">
      <c r="AU5052" s="3">
        <v>3.5048611111111101</v>
      </c>
      <c r="AV5052" s="72"/>
    </row>
    <row r="5053" spans="47:48">
      <c r="AU5053" s="3">
        <v>3.50555555555556</v>
      </c>
      <c r="AV5053" s="72"/>
    </row>
    <row r="5054" spans="47:48">
      <c r="AU5054" s="3">
        <v>3.5062500000000001</v>
      </c>
      <c r="AV5054" s="72"/>
    </row>
    <row r="5055" spans="47:48">
      <c r="AU5055" s="3">
        <v>3.5069444444444402</v>
      </c>
      <c r="AV5055" s="72"/>
    </row>
    <row r="5056" spans="47:48">
      <c r="AU5056" s="3">
        <v>3.5076388888888901</v>
      </c>
      <c r="AV5056" s="72"/>
    </row>
    <row r="5057" spans="47:48">
      <c r="AU5057" s="3">
        <v>3.5083333333333302</v>
      </c>
      <c r="AV5057" s="72"/>
    </row>
    <row r="5058" spans="47:48">
      <c r="AU5058" s="3">
        <v>3.5090277777777801</v>
      </c>
      <c r="AV5058" s="72"/>
    </row>
    <row r="5059" spans="47:48">
      <c r="AU5059" s="3">
        <v>3.5097222222222202</v>
      </c>
      <c r="AV5059" s="72"/>
    </row>
    <row r="5060" spans="47:48">
      <c r="AU5060" s="3">
        <v>3.5104166666666701</v>
      </c>
      <c r="AV5060" s="72"/>
    </row>
    <row r="5061" spans="47:48">
      <c r="AU5061" s="3">
        <v>3.5111111111111102</v>
      </c>
      <c r="AV5061" s="72"/>
    </row>
    <row r="5062" spans="47:48">
      <c r="AU5062" s="3">
        <v>3.5118055555555601</v>
      </c>
      <c r="AV5062" s="72"/>
    </row>
    <row r="5063" spans="47:48">
      <c r="AU5063" s="3">
        <v>3.5125000000000002</v>
      </c>
      <c r="AV5063" s="72"/>
    </row>
    <row r="5064" spans="47:48">
      <c r="AU5064" s="3">
        <v>3.5131944444444398</v>
      </c>
      <c r="AV5064" s="72"/>
    </row>
    <row r="5065" spans="47:48">
      <c r="AU5065" s="3">
        <v>3.5138888888888902</v>
      </c>
      <c r="AV5065" s="72"/>
    </row>
    <row r="5066" spans="47:48">
      <c r="AU5066" s="3">
        <v>3.5145833333333298</v>
      </c>
      <c r="AV5066" s="72"/>
    </row>
    <row r="5067" spans="47:48">
      <c r="AU5067" s="3">
        <v>3.5152777777777802</v>
      </c>
      <c r="AV5067" s="72"/>
    </row>
    <row r="5068" spans="47:48">
      <c r="AU5068" s="3">
        <v>3.5159722222222198</v>
      </c>
      <c r="AV5068" s="72"/>
    </row>
    <row r="5069" spans="47:48">
      <c r="AU5069" s="3">
        <v>3.5166666666666702</v>
      </c>
      <c r="AV5069" s="72"/>
    </row>
    <row r="5070" spans="47:48">
      <c r="AU5070" s="3">
        <v>3.5173611111111098</v>
      </c>
      <c r="AV5070" s="72"/>
    </row>
    <row r="5071" spans="47:48">
      <c r="AU5071" s="3">
        <v>3.5180555555555602</v>
      </c>
      <c r="AV5071" s="72"/>
    </row>
    <row r="5072" spans="47:48">
      <c r="AU5072" s="3">
        <v>3.5187499999999998</v>
      </c>
      <c r="AV5072" s="72"/>
    </row>
    <row r="5073" spans="47:48">
      <c r="AU5073" s="3">
        <v>3.5194444444444399</v>
      </c>
      <c r="AV5073" s="72"/>
    </row>
    <row r="5074" spans="47:48">
      <c r="AU5074" s="3">
        <v>3.5201388888888898</v>
      </c>
      <c r="AV5074" s="72"/>
    </row>
    <row r="5075" spans="47:48">
      <c r="AU5075" s="3">
        <v>3.5208333333333299</v>
      </c>
      <c r="AV5075" s="72"/>
    </row>
    <row r="5076" spans="47:48">
      <c r="AU5076" s="3">
        <v>3.5215277777777798</v>
      </c>
      <c r="AV5076" s="72"/>
    </row>
    <row r="5077" spans="47:48">
      <c r="AU5077" s="3">
        <v>3.5222222222222199</v>
      </c>
      <c r="AV5077" s="72"/>
    </row>
    <row r="5078" spans="47:48">
      <c r="AU5078" s="3">
        <v>3.5229166666666698</v>
      </c>
      <c r="AV5078" s="72"/>
    </row>
    <row r="5079" spans="47:48">
      <c r="AU5079" s="3">
        <v>3.5236111111111099</v>
      </c>
      <c r="AV5079" s="72"/>
    </row>
    <row r="5080" spans="47:48">
      <c r="AU5080" s="3">
        <v>3.5243055555555598</v>
      </c>
      <c r="AV5080" s="72"/>
    </row>
    <row r="5081" spans="47:48">
      <c r="AU5081" s="3">
        <v>3.5249999999999999</v>
      </c>
      <c r="AV5081" s="72"/>
    </row>
    <row r="5082" spans="47:48">
      <c r="AU5082" s="3">
        <v>3.52569444444444</v>
      </c>
      <c r="AV5082" s="72"/>
    </row>
    <row r="5083" spans="47:48">
      <c r="AU5083" s="3">
        <v>3.5263888888888899</v>
      </c>
      <c r="AV5083" s="72"/>
    </row>
    <row r="5084" spans="47:48">
      <c r="AU5084" s="3">
        <v>3.52708333333333</v>
      </c>
      <c r="AV5084" s="72"/>
    </row>
    <row r="5085" spans="47:48">
      <c r="AU5085" s="3">
        <v>3.5277777777777799</v>
      </c>
      <c r="AV5085" s="72"/>
    </row>
    <row r="5086" spans="47:48">
      <c r="AU5086" s="3">
        <v>3.52847222222222</v>
      </c>
      <c r="AV5086" s="72"/>
    </row>
    <row r="5087" spans="47:48">
      <c r="AU5087" s="3">
        <v>3.5291666666666699</v>
      </c>
      <c r="AV5087" s="72"/>
    </row>
    <row r="5088" spans="47:48">
      <c r="AU5088" s="3">
        <v>3.52986111111111</v>
      </c>
      <c r="AV5088" s="72"/>
    </row>
    <row r="5089" spans="47:48">
      <c r="AU5089" s="3">
        <v>3.5305555555555599</v>
      </c>
      <c r="AV5089" s="72"/>
    </row>
    <row r="5090" spans="47:48">
      <c r="AU5090" s="3">
        <v>3.53125</v>
      </c>
      <c r="AV5090" s="72"/>
    </row>
    <row r="5091" spans="47:48">
      <c r="AU5091" s="3">
        <v>3.5319444444444401</v>
      </c>
      <c r="AV5091" s="72"/>
    </row>
    <row r="5092" spans="47:48">
      <c r="AU5092" s="3">
        <v>3.53263888888889</v>
      </c>
      <c r="AV5092" s="72"/>
    </row>
    <row r="5093" spans="47:48">
      <c r="AU5093" s="3">
        <v>3.5333333333333301</v>
      </c>
      <c r="AV5093" s="72"/>
    </row>
    <row r="5094" spans="47:48">
      <c r="AU5094" s="3">
        <v>3.53402777777778</v>
      </c>
      <c r="AV5094" s="72"/>
    </row>
    <row r="5095" spans="47:48">
      <c r="AU5095" s="3">
        <v>3.5347222222222201</v>
      </c>
      <c r="AV5095" s="72"/>
    </row>
    <row r="5096" spans="47:48">
      <c r="AU5096" s="3">
        <v>3.53541666666667</v>
      </c>
      <c r="AV5096" s="72"/>
    </row>
    <row r="5097" spans="47:48">
      <c r="AU5097" s="3">
        <v>3.5361111111111101</v>
      </c>
      <c r="AV5097" s="72"/>
    </row>
    <row r="5098" spans="47:48">
      <c r="AU5098" s="3">
        <v>3.53680555555556</v>
      </c>
      <c r="AV5098" s="72"/>
    </row>
    <row r="5099" spans="47:48">
      <c r="AU5099" s="3">
        <v>3.5375000000000001</v>
      </c>
      <c r="AV5099" s="72"/>
    </row>
    <row r="5100" spans="47:48">
      <c r="AU5100" s="3">
        <v>3.5381944444444402</v>
      </c>
      <c r="AV5100" s="72"/>
    </row>
    <row r="5101" spans="47:48">
      <c r="AU5101" s="3">
        <v>3.5388888888888901</v>
      </c>
      <c r="AV5101" s="72"/>
    </row>
    <row r="5102" spans="47:48">
      <c r="AU5102" s="3">
        <v>3.5395833333333302</v>
      </c>
      <c r="AV5102" s="72"/>
    </row>
    <row r="5103" spans="47:48">
      <c r="AU5103" s="3">
        <v>3.5402777777777801</v>
      </c>
      <c r="AV5103" s="72"/>
    </row>
    <row r="5104" spans="47:48">
      <c r="AU5104" s="3">
        <v>3.5409722222222202</v>
      </c>
      <c r="AV5104" s="72"/>
    </row>
    <row r="5105" spans="47:48">
      <c r="AU5105" s="3">
        <v>3.5416666666666701</v>
      </c>
      <c r="AV5105" s="72"/>
    </row>
    <row r="5106" spans="47:48">
      <c r="AU5106" s="3">
        <v>3.5423611111111102</v>
      </c>
      <c r="AV5106" s="72"/>
    </row>
    <row r="5107" spans="47:48">
      <c r="AU5107" s="3">
        <v>3.5430555555555601</v>
      </c>
      <c r="AV5107" s="72"/>
    </row>
    <row r="5108" spans="47:48">
      <c r="AU5108" s="3">
        <v>3.5437500000000002</v>
      </c>
      <c r="AV5108" s="72"/>
    </row>
    <row r="5109" spans="47:48">
      <c r="AU5109" s="3">
        <v>3.5444444444444398</v>
      </c>
      <c r="AV5109" s="72"/>
    </row>
    <row r="5110" spans="47:48">
      <c r="AU5110" s="3">
        <v>3.5451388888888902</v>
      </c>
      <c r="AV5110" s="72"/>
    </row>
    <row r="5111" spans="47:48">
      <c r="AU5111" s="3">
        <v>3.5458333333333298</v>
      </c>
      <c r="AV5111" s="72"/>
    </row>
    <row r="5112" spans="47:48">
      <c r="AU5112" s="3">
        <v>3.5465277777777802</v>
      </c>
      <c r="AV5112" s="72"/>
    </row>
    <row r="5113" spans="47:48">
      <c r="AU5113" s="3">
        <v>3.5472222222222198</v>
      </c>
      <c r="AV5113" s="72"/>
    </row>
    <row r="5114" spans="47:48">
      <c r="AU5114" s="3">
        <v>3.5479166666666702</v>
      </c>
      <c r="AV5114" s="72"/>
    </row>
    <row r="5115" spans="47:48">
      <c r="AU5115" s="3">
        <v>3.5486111111111098</v>
      </c>
      <c r="AV5115" s="72"/>
    </row>
    <row r="5116" spans="47:48">
      <c r="AU5116" s="3">
        <v>3.5493055555555602</v>
      </c>
      <c r="AV5116" s="72"/>
    </row>
    <row r="5117" spans="47:48">
      <c r="AU5117" s="3">
        <v>3.55</v>
      </c>
      <c r="AV5117" s="72"/>
    </row>
    <row r="5118" spans="47:48">
      <c r="AU5118" s="3">
        <v>3.5506944444444399</v>
      </c>
      <c r="AV5118" s="72"/>
    </row>
    <row r="5119" spans="47:48">
      <c r="AU5119" s="3">
        <v>3.5513888888888898</v>
      </c>
      <c r="AV5119" s="72"/>
    </row>
    <row r="5120" spans="47:48">
      <c r="AU5120" s="3">
        <v>3.5520833333333299</v>
      </c>
      <c r="AV5120" s="72"/>
    </row>
    <row r="5121" spans="47:48">
      <c r="AU5121" s="3">
        <v>3.5527777777777798</v>
      </c>
      <c r="AV5121" s="72"/>
    </row>
    <row r="5122" spans="47:48">
      <c r="AU5122" s="3">
        <v>3.5534722222222199</v>
      </c>
      <c r="AV5122" s="72"/>
    </row>
    <row r="5123" spans="47:48">
      <c r="AU5123" s="3">
        <v>3.5541666666666698</v>
      </c>
      <c r="AV5123" s="72"/>
    </row>
    <row r="5124" spans="47:48">
      <c r="AU5124" s="3">
        <v>3.5548611111111099</v>
      </c>
      <c r="AV5124" s="72"/>
    </row>
    <row r="5125" spans="47:48">
      <c r="AU5125" s="3">
        <v>3.5555555555555598</v>
      </c>
      <c r="AV5125" s="72"/>
    </row>
    <row r="5126" spans="47:48">
      <c r="AU5126" s="3">
        <v>3.5562499999999999</v>
      </c>
      <c r="AV5126" s="72"/>
    </row>
    <row r="5127" spans="47:48">
      <c r="AU5127" s="3">
        <v>3.55694444444444</v>
      </c>
      <c r="AV5127" s="72"/>
    </row>
    <row r="5128" spans="47:48">
      <c r="AU5128" s="3">
        <v>3.5576388888888899</v>
      </c>
      <c r="AV5128" s="72"/>
    </row>
    <row r="5129" spans="47:48">
      <c r="AU5129" s="3">
        <v>3.55833333333333</v>
      </c>
      <c r="AV5129" s="72"/>
    </row>
    <row r="5130" spans="47:48">
      <c r="AU5130" s="3">
        <v>3.5590277777777799</v>
      </c>
      <c r="AV5130" s="72"/>
    </row>
    <row r="5131" spans="47:48">
      <c r="AU5131" s="3">
        <v>3.55972222222222</v>
      </c>
      <c r="AV5131" s="72"/>
    </row>
    <row r="5132" spans="47:48">
      <c r="AU5132" s="3">
        <v>3.5604166666666699</v>
      </c>
      <c r="AV5132" s="72"/>
    </row>
    <row r="5133" spans="47:48">
      <c r="AU5133" s="3">
        <v>3.56111111111111</v>
      </c>
      <c r="AV5133" s="72"/>
    </row>
    <row r="5134" spans="47:48">
      <c r="AU5134" s="3">
        <v>3.5618055555555599</v>
      </c>
      <c r="AV5134" s="72"/>
    </row>
    <row r="5135" spans="47:48">
      <c r="AU5135" s="3">
        <v>3.5625</v>
      </c>
      <c r="AV5135" s="72"/>
    </row>
    <row r="5136" spans="47:48">
      <c r="AU5136" s="3">
        <v>3.5631944444444401</v>
      </c>
      <c r="AV5136" s="72"/>
    </row>
    <row r="5137" spans="47:48">
      <c r="AU5137" s="3">
        <v>3.56388888888889</v>
      </c>
      <c r="AV5137" s="72"/>
    </row>
    <row r="5138" spans="47:48">
      <c r="AU5138" s="3">
        <v>3.5645833333333301</v>
      </c>
      <c r="AV5138" s="72"/>
    </row>
    <row r="5139" spans="47:48">
      <c r="AU5139" s="3">
        <v>3.56527777777778</v>
      </c>
      <c r="AV5139" s="72"/>
    </row>
    <row r="5140" spans="47:48">
      <c r="AU5140" s="3">
        <v>3.5659722222222201</v>
      </c>
      <c r="AV5140" s="72"/>
    </row>
    <row r="5141" spans="47:48">
      <c r="AU5141" s="3">
        <v>3.56666666666667</v>
      </c>
      <c r="AV5141" s="72"/>
    </row>
    <row r="5142" spans="47:48">
      <c r="AU5142" s="3">
        <v>3.5673611111111101</v>
      </c>
      <c r="AV5142" s="72"/>
    </row>
    <row r="5143" spans="47:48">
      <c r="AU5143" s="3">
        <v>3.56805555555556</v>
      </c>
      <c r="AV5143" s="72"/>
    </row>
    <row r="5144" spans="47:48">
      <c r="AU5144" s="3">
        <v>3.5687500000000001</v>
      </c>
      <c r="AV5144" s="72"/>
    </row>
    <row r="5145" spans="47:48">
      <c r="AU5145" s="3">
        <v>3.5694444444444402</v>
      </c>
      <c r="AV5145" s="72"/>
    </row>
    <row r="5146" spans="47:48">
      <c r="AU5146" s="3">
        <v>3.5701388888888901</v>
      </c>
      <c r="AV5146" s="72"/>
    </row>
    <row r="5147" spans="47:48">
      <c r="AU5147" s="3">
        <v>3.5708333333333302</v>
      </c>
      <c r="AV5147" s="72"/>
    </row>
    <row r="5148" spans="47:48">
      <c r="AU5148" s="3">
        <v>3.5715277777777801</v>
      </c>
      <c r="AV5148" s="72"/>
    </row>
    <row r="5149" spans="47:48">
      <c r="AU5149" s="3">
        <v>3.5722222222222202</v>
      </c>
      <c r="AV5149" s="72"/>
    </row>
    <row r="5150" spans="47:48">
      <c r="AU5150" s="3">
        <v>3.5729166666666701</v>
      </c>
      <c r="AV5150" s="72"/>
    </row>
    <row r="5151" spans="47:48">
      <c r="AU5151" s="3">
        <v>3.5736111111111102</v>
      </c>
      <c r="AV5151" s="72"/>
    </row>
    <row r="5152" spans="47:48">
      <c r="AU5152" s="3">
        <v>3.5743055555555601</v>
      </c>
      <c r="AV5152" s="72"/>
    </row>
    <row r="5153" spans="47:48">
      <c r="AU5153" s="3">
        <v>3.5750000000000002</v>
      </c>
      <c r="AV5153" s="72"/>
    </row>
    <row r="5154" spans="47:48">
      <c r="AU5154" s="3">
        <v>3.5756944444444398</v>
      </c>
      <c r="AV5154" s="72"/>
    </row>
    <row r="5155" spans="47:48">
      <c r="AU5155" s="3">
        <v>3.5763888888888902</v>
      </c>
      <c r="AV5155" s="72"/>
    </row>
    <row r="5156" spans="47:48">
      <c r="AU5156" s="3">
        <v>3.5770833333333298</v>
      </c>
      <c r="AV5156" s="72"/>
    </row>
    <row r="5157" spans="47:48">
      <c r="AU5157" s="3">
        <v>3.5777777777777802</v>
      </c>
      <c r="AV5157" s="72"/>
    </row>
    <row r="5158" spans="47:48">
      <c r="AU5158" s="3">
        <v>3.5784722222222198</v>
      </c>
      <c r="AV5158" s="72"/>
    </row>
    <row r="5159" spans="47:48">
      <c r="AU5159" s="3">
        <v>3.5791666666666702</v>
      </c>
      <c r="AV5159" s="72"/>
    </row>
    <row r="5160" spans="47:48">
      <c r="AU5160" s="3">
        <v>3.5798611111111098</v>
      </c>
      <c r="AV5160" s="72"/>
    </row>
    <row r="5161" spans="47:48">
      <c r="AU5161" s="3">
        <v>3.5805555555555602</v>
      </c>
      <c r="AV5161" s="72"/>
    </row>
    <row r="5162" spans="47:48">
      <c r="AU5162" s="3">
        <v>3.5812499999999998</v>
      </c>
      <c r="AV5162" s="72"/>
    </row>
    <row r="5163" spans="47:48">
      <c r="AU5163" s="3">
        <v>3.5819444444444399</v>
      </c>
      <c r="AV5163" s="72"/>
    </row>
    <row r="5164" spans="47:48">
      <c r="AU5164" s="3">
        <v>3.5826388888888898</v>
      </c>
      <c r="AV5164" s="72"/>
    </row>
    <row r="5165" spans="47:48">
      <c r="AU5165" s="3">
        <v>3.5833333333333299</v>
      </c>
      <c r="AV5165" s="72"/>
    </row>
    <row r="5166" spans="47:48">
      <c r="AU5166" s="3">
        <v>3.5840277777777798</v>
      </c>
      <c r="AV5166" s="72"/>
    </row>
    <row r="5167" spans="47:48">
      <c r="AU5167" s="3">
        <v>3.5847222222222199</v>
      </c>
      <c r="AV5167" s="72"/>
    </row>
    <row r="5168" spans="47:48">
      <c r="AU5168" s="3">
        <v>3.5854166666666698</v>
      </c>
      <c r="AV5168" s="72"/>
    </row>
    <row r="5169" spans="47:48">
      <c r="AU5169" s="3">
        <v>3.5861111111111099</v>
      </c>
      <c r="AV5169" s="72"/>
    </row>
    <row r="5170" spans="47:48">
      <c r="AU5170" s="3">
        <v>3.5868055555555598</v>
      </c>
      <c r="AV5170" s="72"/>
    </row>
    <row r="5171" spans="47:48">
      <c r="AU5171" s="3">
        <v>3.5874999999999999</v>
      </c>
      <c r="AV5171" s="72"/>
    </row>
    <row r="5172" spans="47:48">
      <c r="AU5172" s="3">
        <v>3.58819444444444</v>
      </c>
      <c r="AV5172" s="72"/>
    </row>
    <row r="5173" spans="47:48">
      <c r="AU5173" s="3">
        <v>3.5888888888888899</v>
      </c>
      <c r="AV5173" s="72"/>
    </row>
    <row r="5174" spans="47:48">
      <c r="AU5174" s="3">
        <v>3.58958333333333</v>
      </c>
      <c r="AV5174" s="72"/>
    </row>
    <row r="5175" spans="47:48">
      <c r="AU5175" s="3">
        <v>3.5902777777777799</v>
      </c>
      <c r="AV5175" s="72"/>
    </row>
    <row r="5176" spans="47:48">
      <c r="AU5176" s="3">
        <v>3.59097222222222</v>
      </c>
      <c r="AV5176" s="72"/>
    </row>
    <row r="5177" spans="47:48">
      <c r="AU5177" s="3">
        <v>3.5916666666666699</v>
      </c>
      <c r="AV5177" s="72"/>
    </row>
    <row r="5178" spans="47:48">
      <c r="AU5178" s="3">
        <v>3.59236111111111</v>
      </c>
      <c r="AV5178" s="72"/>
    </row>
    <row r="5179" spans="47:48">
      <c r="AU5179" s="3">
        <v>3.5930555555555599</v>
      </c>
      <c r="AV5179" s="72"/>
    </row>
    <row r="5180" spans="47:48">
      <c r="AU5180" s="3">
        <v>3.59375</v>
      </c>
      <c r="AV5180" s="72"/>
    </row>
    <row r="5181" spans="47:48">
      <c r="AU5181" s="3">
        <v>3.5944444444444401</v>
      </c>
      <c r="AV5181" s="72"/>
    </row>
    <row r="5182" spans="47:48">
      <c r="AU5182" s="3">
        <v>3.59513888888889</v>
      </c>
      <c r="AV5182" s="72"/>
    </row>
    <row r="5183" spans="47:48">
      <c r="AU5183" s="3">
        <v>3.5958333333333301</v>
      </c>
      <c r="AV5183" s="72"/>
    </row>
    <row r="5184" spans="47:48">
      <c r="AU5184" s="3">
        <v>3.59652777777778</v>
      </c>
      <c r="AV5184" s="72"/>
    </row>
    <row r="5185" spans="47:48">
      <c r="AU5185" s="3">
        <v>3.5972222222222201</v>
      </c>
      <c r="AV5185" s="72"/>
    </row>
    <row r="5186" spans="47:48">
      <c r="AU5186" s="3">
        <v>3.59791666666667</v>
      </c>
      <c r="AV5186" s="72"/>
    </row>
    <row r="5187" spans="47:48">
      <c r="AU5187" s="3">
        <v>3.5986111111111101</v>
      </c>
      <c r="AV5187" s="72"/>
    </row>
    <row r="5188" spans="47:48">
      <c r="AU5188" s="3">
        <v>3.59930555555556</v>
      </c>
      <c r="AV5188" s="72"/>
    </row>
    <row r="5189" spans="47:48">
      <c r="AU5189" s="3">
        <v>3.6</v>
      </c>
      <c r="AV5189" s="72"/>
    </row>
    <row r="5190" spans="47:48">
      <c r="AU5190" s="3">
        <v>3.6006944444444402</v>
      </c>
      <c r="AV5190" s="72"/>
    </row>
    <row r="5191" spans="47:48">
      <c r="AU5191" s="3">
        <v>3.6013888888888901</v>
      </c>
      <c r="AV5191" s="72"/>
    </row>
    <row r="5192" spans="47:48">
      <c r="AU5192" s="3">
        <v>3.6020833333333302</v>
      </c>
      <c r="AV5192" s="72"/>
    </row>
    <row r="5193" spans="47:48">
      <c r="AU5193" s="3">
        <v>3.6027777777777801</v>
      </c>
      <c r="AV5193" s="72"/>
    </row>
    <row r="5194" spans="47:48">
      <c r="AU5194" s="3">
        <v>3.6034722222222202</v>
      </c>
      <c r="AV5194" s="72"/>
    </row>
    <row r="5195" spans="47:48">
      <c r="AU5195" s="3">
        <v>3.6041666666666701</v>
      </c>
      <c r="AV5195" s="72"/>
    </row>
    <row r="5196" spans="47:48">
      <c r="AU5196" s="3">
        <v>3.6048611111111102</v>
      </c>
      <c r="AV5196" s="72"/>
    </row>
    <row r="5197" spans="47:48">
      <c r="AU5197" s="3">
        <v>3.6055555555555601</v>
      </c>
      <c r="AV5197" s="72"/>
    </row>
    <row r="5198" spans="47:48">
      <c r="AU5198" s="3">
        <v>3.6062500000000002</v>
      </c>
      <c r="AV5198" s="72"/>
    </row>
    <row r="5199" spans="47:48">
      <c r="AU5199" s="3">
        <v>3.6069444444444398</v>
      </c>
      <c r="AV5199" s="72"/>
    </row>
    <row r="5200" spans="47:48">
      <c r="AU5200" s="3">
        <v>3.6076388888888902</v>
      </c>
      <c r="AV5200" s="72"/>
    </row>
    <row r="5201" spans="47:48">
      <c r="AU5201" s="3">
        <v>3.6083333333333298</v>
      </c>
      <c r="AV5201" s="72"/>
    </row>
    <row r="5202" spans="47:48">
      <c r="AU5202" s="3">
        <v>3.6090277777777802</v>
      </c>
      <c r="AV5202" s="72"/>
    </row>
    <row r="5203" spans="47:48">
      <c r="AU5203" s="3">
        <v>3.6097222222222198</v>
      </c>
      <c r="AV5203" s="72"/>
    </row>
    <row r="5204" spans="47:48">
      <c r="AU5204" s="3">
        <v>3.6104166666666702</v>
      </c>
      <c r="AV5204" s="72"/>
    </row>
    <row r="5205" spans="47:48">
      <c r="AU5205" s="3">
        <v>3.6111111111111098</v>
      </c>
      <c r="AV5205" s="72"/>
    </row>
    <row r="5206" spans="47:48">
      <c r="AU5206" s="3">
        <v>3.6118055555555602</v>
      </c>
      <c r="AV5206" s="72"/>
    </row>
    <row r="5207" spans="47:48">
      <c r="AU5207" s="3">
        <v>3.6124999999999998</v>
      </c>
      <c r="AV5207" s="72"/>
    </row>
    <row r="5208" spans="47:48">
      <c r="AU5208" s="3">
        <v>3.6131944444444399</v>
      </c>
      <c r="AV5208" s="72"/>
    </row>
    <row r="5209" spans="47:48">
      <c r="AU5209" s="3">
        <v>3.6138888888888898</v>
      </c>
      <c r="AV5209" s="72"/>
    </row>
    <row r="5210" spans="47:48">
      <c r="AU5210" s="3">
        <v>3.6145833333333299</v>
      </c>
      <c r="AV5210" s="72"/>
    </row>
    <row r="5211" spans="47:48">
      <c r="AU5211" s="3">
        <v>3.6152777777777798</v>
      </c>
      <c r="AV5211" s="72"/>
    </row>
    <row r="5212" spans="47:48">
      <c r="AU5212" s="3">
        <v>3.6159722222222199</v>
      </c>
      <c r="AV5212" s="72"/>
    </row>
    <row r="5213" spans="47:48">
      <c r="AU5213" s="3">
        <v>3.6166666666666698</v>
      </c>
      <c r="AV5213" s="72"/>
    </row>
    <row r="5214" spans="47:48">
      <c r="AU5214" s="3">
        <v>3.6173611111111099</v>
      </c>
      <c r="AV5214" s="72"/>
    </row>
    <row r="5215" spans="47:48">
      <c r="AU5215" s="3">
        <v>3.6180555555555598</v>
      </c>
      <c r="AV5215" s="72"/>
    </row>
    <row r="5216" spans="47:48">
      <c r="AU5216" s="3">
        <v>3.6187499999999999</v>
      </c>
      <c r="AV5216" s="72"/>
    </row>
    <row r="5217" spans="47:48">
      <c r="AU5217" s="3">
        <v>3.61944444444444</v>
      </c>
      <c r="AV5217" s="72"/>
    </row>
    <row r="5218" spans="47:48">
      <c r="AU5218" s="3">
        <v>3.6201388888888899</v>
      </c>
      <c r="AV5218" s="72"/>
    </row>
    <row r="5219" spans="47:48">
      <c r="AU5219" s="3">
        <v>3.62083333333333</v>
      </c>
      <c r="AV5219" s="72"/>
    </row>
    <row r="5220" spans="47:48">
      <c r="AU5220" s="3">
        <v>3.6215277777777799</v>
      </c>
      <c r="AV5220" s="72"/>
    </row>
    <row r="5221" spans="47:48">
      <c r="AU5221" s="3">
        <v>3.62222222222222</v>
      </c>
      <c r="AV5221" s="72"/>
    </row>
    <row r="5222" spans="47:48">
      <c r="AU5222" s="3">
        <v>3.6229166666666699</v>
      </c>
      <c r="AV5222" s="72"/>
    </row>
    <row r="5223" spans="47:48">
      <c r="AU5223" s="3">
        <v>3.62361111111111</v>
      </c>
      <c r="AV5223" s="72"/>
    </row>
    <row r="5224" spans="47:48">
      <c r="AU5224" s="3">
        <v>3.6243055555555599</v>
      </c>
      <c r="AV5224" s="72"/>
    </row>
    <row r="5225" spans="47:48">
      <c r="AU5225" s="3">
        <v>3.625</v>
      </c>
      <c r="AV5225" s="72"/>
    </row>
    <row r="5226" spans="47:48">
      <c r="AU5226" s="3">
        <v>3.6256944444444401</v>
      </c>
      <c r="AV5226" s="72"/>
    </row>
    <row r="5227" spans="47:48">
      <c r="AU5227" s="3">
        <v>3.62638888888889</v>
      </c>
      <c r="AV5227" s="72"/>
    </row>
    <row r="5228" spans="47:48">
      <c r="AU5228" s="3">
        <v>3.6270833333333301</v>
      </c>
      <c r="AV5228" s="72"/>
    </row>
    <row r="5229" spans="47:48">
      <c r="AU5229" s="3">
        <v>3.62777777777778</v>
      </c>
      <c r="AV5229" s="72"/>
    </row>
    <row r="5230" spans="47:48">
      <c r="AU5230" s="3">
        <v>3.6284722222222201</v>
      </c>
      <c r="AV5230" s="72"/>
    </row>
    <row r="5231" spans="47:48">
      <c r="AU5231" s="3">
        <v>3.62916666666667</v>
      </c>
      <c r="AV5231" s="72"/>
    </row>
    <row r="5232" spans="47:48">
      <c r="AU5232" s="3">
        <v>3.6298611111111101</v>
      </c>
      <c r="AV5232" s="72"/>
    </row>
    <row r="5233" spans="47:48">
      <c r="AU5233" s="3">
        <v>3.63055555555556</v>
      </c>
      <c r="AV5233" s="72"/>
    </row>
    <row r="5234" spans="47:48">
      <c r="AU5234" s="3">
        <v>3.6312500000000001</v>
      </c>
      <c r="AV5234" s="72"/>
    </row>
    <row r="5235" spans="47:48">
      <c r="AU5235" s="3">
        <v>3.6319444444444402</v>
      </c>
      <c r="AV5235" s="72"/>
    </row>
    <row r="5236" spans="47:48">
      <c r="AU5236" s="3">
        <v>3.6326388888888901</v>
      </c>
      <c r="AV5236" s="72"/>
    </row>
    <row r="5237" spans="47:48">
      <c r="AU5237" s="3">
        <v>3.6333333333333302</v>
      </c>
      <c r="AV5237" s="72"/>
    </row>
    <row r="5238" spans="47:48">
      <c r="AU5238" s="3">
        <v>3.6340277777777801</v>
      </c>
      <c r="AV5238" s="72"/>
    </row>
    <row r="5239" spans="47:48">
      <c r="AU5239" s="3">
        <v>3.6347222222222202</v>
      </c>
      <c r="AV5239" s="72"/>
    </row>
    <row r="5240" spans="47:48">
      <c r="AU5240" s="3">
        <v>3.6354166666666701</v>
      </c>
      <c r="AV5240" s="72"/>
    </row>
    <row r="5241" spans="47:48">
      <c r="AU5241" s="3">
        <v>3.6361111111111102</v>
      </c>
      <c r="AV5241" s="72"/>
    </row>
    <row r="5242" spans="47:48">
      <c r="AU5242" s="3">
        <v>3.6368055555555601</v>
      </c>
      <c r="AV5242" s="72"/>
    </row>
    <row r="5243" spans="47:48">
      <c r="AU5243" s="3">
        <v>3.6375000000000002</v>
      </c>
      <c r="AV5243" s="72"/>
    </row>
    <row r="5244" spans="47:48">
      <c r="AU5244" s="3">
        <v>3.6381944444444398</v>
      </c>
      <c r="AV5244" s="72"/>
    </row>
    <row r="5245" spans="47:48">
      <c r="AU5245" s="3">
        <v>3.6388888888888902</v>
      </c>
      <c r="AV5245" s="72"/>
    </row>
    <row r="5246" spans="47:48">
      <c r="AU5246" s="3">
        <v>3.6395833333333298</v>
      </c>
      <c r="AV5246" s="72"/>
    </row>
    <row r="5247" spans="47:48">
      <c r="AU5247" s="3">
        <v>3.6402777777777802</v>
      </c>
      <c r="AV5247" s="72"/>
    </row>
    <row r="5248" spans="47:48">
      <c r="AU5248" s="3">
        <v>3.6409722222222198</v>
      </c>
      <c r="AV5248" s="72"/>
    </row>
    <row r="5249" spans="47:48">
      <c r="AU5249" s="3">
        <v>3.6416666666666702</v>
      </c>
      <c r="AV5249" s="72"/>
    </row>
    <row r="5250" spans="47:48">
      <c r="AU5250" s="3">
        <v>3.6423611111111098</v>
      </c>
      <c r="AV5250" s="72"/>
    </row>
    <row r="5251" spans="47:48">
      <c r="AU5251" s="3">
        <v>3.6430555555555602</v>
      </c>
      <c r="AV5251" s="72"/>
    </row>
    <row r="5252" spans="47:48">
      <c r="AU5252" s="3">
        <v>3.6437499999999998</v>
      </c>
      <c r="AV5252" s="72"/>
    </row>
    <row r="5253" spans="47:48">
      <c r="AU5253" s="3">
        <v>3.6444444444444399</v>
      </c>
      <c r="AV5253" s="72"/>
    </row>
    <row r="5254" spans="47:48">
      <c r="AU5254" s="3">
        <v>3.6451388888888898</v>
      </c>
      <c r="AV5254" s="72"/>
    </row>
    <row r="5255" spans="47:48">
      <c r="AU5255" s="3">
        <v>3.6458333333333299</v>
      </c>
      <c r="AV5255" s="72"/>
    </row>
    <row r="5256" spans="47:48">
      <c r="AU5256" s="3">
        <v>3.6465277777777798</v>
      </c>
      <c r="AV5256" s="72"/>
    </row>
    <row r="5257" spans="47:48">
      <c r="AU5257" s="3">
        <v>3.6472222222222199</v>
      </c>
      <c r="AV5257" s="72"/>
    </row>
    <row r="5258" spans="47:48">
      <c r="AU5258" s="3">
        <v>3.6479166666666698</v>
      </c>
      <c r="AV5258" s="72"/>
    </row>
    <row r="5259" spans="47:48">
      <c r="AU5259" s="3">
        <v>3.6486111111111099</v>
      </c>
      <c r="AV5259" s="72"/>
    </row>
    <row r="5260" spans="47:48">
      <c r="AU5260" s="3">
        <v>3.6493055555555598</v>
      </c>
      <c r="AV5260" s="72"/>
    </row>
    <row r="5261" spans="47:48">
      <c r="AU5261" s="3">
        <v>3.65</v>
      </c>
      <c r="AV5261" s="72"/>
    </row>
    <row r="5262" spans="47:48">
      <c r="AU5262" s="3">
        <v>3.65069444444444</v>
      </c>
      <c r="AV5262" s="72"/>
    </row>
    <row r="5263" spans="47:48">
      <c r="AU5263" s="3">
        <v>3.6513888888888899</v>
      </c>
      <c r="AV5263" s="72"/>
    </row>
    <row r="5264" spans="47:48">
      <c r="AU5264" s="3">
        <v>3.65208333333333</v>
      </c>
      <c r="AV5264" s="72"/>
    </row>
    <row r="5265" spans="47:48">
      <c r="AU5265" s="3">
        <v>3.6527777777777799</v>
      </c>
      <c r="AV5265" s="72"/>
    </row>
    <row r="5266" spans="47:48">
      <c r="AU5266" s="3">
        <v>3.65347222222222</v>
      </c>
      <c r="AV5266" s="72"/>
    </row>
    <row r="5267" spans="47:48">
      <c r="AU5267" s="3">
        <v>3.6541666666666699</v>
      </c>
      <c r="AV5267" s="72"/>
    </row>
    <row r="5268" spans="47:48">
      <c r="AU5268" s="3">
        <v>3.65486111111111</v>
      </c>
      <c r="AV5268" s="72"/>
    </row>
    <row r="5269" spans="47:48">
      <c r="AU5269" s="3">
        <v>3.6555555555555599</v>
      </c>
      <c r="AV5269" s="72"/>
    </row>
    <row r="5270" spans="47:48">
      <c r="AU5270" s="3">
        <v>3.65625</v>
      </c>
      <c r="AV5270" s="72"/>
    </row>
    <row r="5271" spans="47:48">
      <c r="AU5271" s="3">
        <v>3.6569444444444401</v>
      </c>
      <c r="AV5271" s="72"/>
    </row>
    <row r="5272" spans="47:48">
      <c r="AU5272" s="3">
        <v>3.65763888888889</v>
      </c>
      <c r="AV5272" s="72"/>
    </row>
    <row r="5273" spans="47:48">
      <c r="AU5273" s="3">
        <v>3.6583333333333301</v>
      </c>
      <c r="AV5273" s="72"/>
    </row>
    <row r="5274" spans="47:48">
      <c r="AU5274" s="3">
        <v>3.65902777777778</v>
      </c>
      <c r="AV5274" s="72"/>
    </row>
    <row r="5275" spans="47:48">
      <c r="AU5275" s="3">
        <v>3.6597222222222201</v>
      </c>
      <c r="AV5275" s="72"/>
    </row>
    <row r="5276" spans="47:48">
      <c r="AU5276" s="3">
        <v>3.66041666666667</v>
      </c>
      <c r="AV5276" s="72"/>
    </row>
    <row r="5277" spans="47:48">
      <c r="AU5277" s="3">
        <v>3.6611111111111101</v>
      </c>
      <c r="AV5277" s="72"/>
    </row>
    <row r="5278" spans="47:48">
      <c r="AU5278" s="3">
        <v>3.66180555555556</v>
      </c>
      <c r="AV5278" s="72"/>
    </row>
    <row r="5279" spans="47:48">
      <c r="AU5279" s="3">
        <v>3.6625000000000001</v>
      </c>
      <c r="AV5279" s="72"/>
    </row>
    <row r="5280" spans="47:48">
      <c r="AU5280" s="3">
        <v>3.6631944444444402</v>
      </c>
      <c r="AV5280" s="72"/>
    </row>
    <row r="5281" spans="47:48">
      <c r="AU5281" s="3">
        <v>3.6638888888888901</v>
      </c>
      <c r="AV5281" s="72"/>
    </row>
    <row r="5282" spans="47:48">
      <c r="AU5282" s="3">
        <v>3.6645833333333302</v>
      </c>
      <c r="AV5282" s="72"/>
    </row>
    <row r="5283" spans="47:48">
      <c r="AU5283" s="3">
        <v>3.6652777777777801</v>
      </c>
      <c r="AV5283" s="72"/>
    </row>
    <row r="5284" spans="47:48">
      <c r="AU5284" s="3">
        <v>3.6659722222222202</v>
      </c>
      <c r="AV5284" s="72"/>
    </row>
    <row r="5285" spans="47:48">
      <c r="AU5285" s="3">
        <v>3.6666666666666701</v>
      </c>
      <c r="AV5285" s="72"/>
    </row>
    <row r="5286" spans="47:48">
      <c r="AU5286" s="3">
        <v>3.6673611111111102</v>
      </c>
      <c r="AV5286" s="72"/>
    </row>
    <row r="5287" spans="47:48">
      <c r="AU5287" s="3">
        <v>3.6680555555555601</v>
      </c>
      <c r="AV5287" s="72"/>
    </row>
    <row r="5288" spans="47:48">
      <c r="AU5288" s="3">
        <v>3.6687500000000002</v>
      </c>
      <c r="AV5288" s="72"/>
    </row>
    <row r="5289" spans="47:48">
      <c r="AU5289" s="3">
        <v>3.6694444444444398</v>
      </c>
      <c r="AV5289" s="72"/>
    </row>
    <row r="5290" spans="47:48">
      <c r="AU5290" s="3">
        <v>3.6701388888888902</v>
      </c>
      <c r="AV5290" s="72"/>
    </row>
    <row r="5291" spans="47:48">
      <c r="AU5291" s="3">
        <v>3.6708333333333298</v>
      </c>
      <c r="AV5291" s="72"/>
    </row>
    <row r="5292" spans="47:48">
      <c r="AU5292" s="3">
        <v>3.6715277777777802</v>
      </c>
      <c r="AV5292" s="72"/>
    </row>
    <row r="5293" spans="47:48">
      <c r="AU5293" s="3">
        <v>3.6722222222222198</v>
      </c>
      <c r="AV5293" s="72"/>
    </row>
    <row r="5294" spans="47:48">
      <c r="AU5294" s="3">
        <v>3.6729166666666702</v>
      </c>
      <c r="AV5294" s="72"/>
    </row>
    <row r="5295" spans="47:48">
      <c r="AU5295" s="3">
        <v>3.6736111111111098</v>
      </c>
      <c r="AV5295" s="72"/>
    </row>
    <row r="5296" spans="47:48">
      <c r="AU5296" s="3">
        <v>3.6743055555555602</v>
      </c>
      <c r="AV5296" s="72"/>
    </row>
    <row r="5297" spans="47:48">
      <c r="AU5297" s="3">
        <v>3.6749999999999998</v>
      </c>
      <c r="AV5297" s="72"/>
    </row>
    <row r="5298" spans="47:48">
      <c r="AU5298" s="3">
        <v>3.6756944444444399</v>
      </c>
      <c r="AV5298" s="72"/>
    </row>
    <row r="5299" spans="47:48">
      <c r="AU5299" s="3">
        <v>3.6763888888888898</v>
      </c>
      <c r="AV5299" s="72"/>
    </row>
    <row r="5300" spans="47:48">
      <c r="AU5300" s="3">
        <v>3.6770833333333299</v>
      </c>
      <c r="AV5300" s="72"/>
    </row>
    <row r="5301" spans="47:48">
      <c r="AU5301" s="3">
        <v>3.6777777777777798</v>
      </c>
      <c r="AV5301" s="72"/>
    </row>
    <row r="5302" spans="47:48">
      <c r="AU5302" s="3">
        <v>3.6784722222222199</v>
      </c>
      <c r="AV5302" s="72"/>
    </row>
    <row r="5303" spans="47:48">
      <c r="AU5303" s="3">
        <v>3.6791666666666698</v>
      </c>
      <c r="AV5303" s="72"/>
    </row>
    <row r="5304" spans="47:48">
      <c r="AU5304" s="3">
        <v>3.6798611111111099</v>
      </c>
      <c r="AV5304" s="72"/>
    </row>
    <row r="5305" spans="47:48">
      <c r="AU5305" s="3">
        <v>3.6805555555555598</v>
      </c>
      <c r="AV5305" s="72"/>
    </row>
    <row r="5306" spans="47:48">
      <c r="AU5306" s="3">
        <v>3.6812499999999999</v>
      </c>
      <c r="AV5306" s="72"/>
    </row>
    <row r="5307" spans="47:48">
      <c r="AU5307" s="3">
        <v>3.68194444444444</v>
      </c>
      <c r="AV5307" s="72"/>
    </row>
    <row r="5308" spans="47:48">
      <c r="AU5308" s="3">
        <v>3.6826388888888899</v>
      </c>
      <c r="AV5308" s="72"/>
    </row>
    <row r="5309" spans="47:48">
      <c r="AU5309" s="3">
        <v>3.68333333333333</v>
      </c>
      <c r="AV5309" s="72"/>
    </row>
    <row r="5310" spans="47:48">
      <c r="AU5310" s="3">
        <v>3.6840277777777799</v>
      </c>
      <c r="AV5310" s="72"/>
    </row>
    <row r="5311" spans="47:48">
      <c r="AU5311" s="3">
        <v>3.68472222222222</v>
      </c>
      <c r="AV5311" s="72"/>
    </row>
    <row r="5312" spans="47:48">
      <c r="AU5312" s="3">
        <v>3.6854166666666699</v>
      </c>
      <c r="AV5312" s="72"/>
    </row>
    <row r="5313" spans="47:48">
      <c r="AU5313" s="3">
        <v>3.68611111111111</v>
      </c>
      <c r="AV5313" s="72"/>
    </row>
    <row r="5314" spans="47:48">
      <c r="AU5314" s="3">
        <v>3.6868055555555599</v>
      </c>
      <c r="AV5314" s="72"/>
    </row>
    <row r="5315" spans="47:48">
      <c r="AU5315" s="3">
        <v>3.6875</v>
      </c>
      <c r="AV5315" s="72"/>
    </row>
    <row r="5316" spans="47:48">
      <c r="AU5316" s="3">
        <v>3.6881944444444401</v>
      </c>
      <c r="AV5316" s="72"/>
    </row>
    <row r="5317" spans="47:48">
      <c r="AU5317" s="3">
        <v>3.68888888888889</v>
      </c>
      <c r="AV5317" s="72"/>
    </row>
    <row r="5318" spans="47:48">
      <c r="AU5318" s="3">
        <v>3.6895833333333301</v>
      </c>
      <c r="AV5318" s="72"/>
    </row>
    <row r="5319" spans="47:48">
      <c r="AU5319" s="3">
        <v>3.69027777777778</v>
      </c>
      <c r="AV5319" s="72"/>
    </row>
    <row r="5320" spans="47:48">
      <c r="AU5320" s="3">
        <v>3.6909722222222201</v>
      </c>
      <c r="AV5320" s="72"/>
    </row>
    <row r="5321" spans="47:48">
      <c r="AU5321" s="3">
        <v>3.69166666666667</v>
      </c>
      <c r="AV5321" s="72"/>
    </row>
    <row r="5322" spans="47:48">
      <c r="AU5322" s="3">
        <v>3.6923611111111101</v>
      </c>
      <c r="AV5322" s="72"/>
    </row>
    <row r="5323" spans="47:48">
      <c r="AU5323" s="3">
        <v>3.69305555555556</v>
      </c>
      <c r="AV5323" s="72"/>
    </row>
    <row r="5324" spans="47:48">
      <c r="AU5324" s="3">
        <v>3.6937500000000001</v>
      </c>
      <c r="AV5324" s="72"/>
    </row>
    <row r="5325" spans="47:48">
      <c r="AU5325" s="3">
        <v>3.6944444444444402</v>
      </c>
      <c r="AV5325" s="72"/>
    </row>
    <row r="5326" spans="47:48">
      <c r="AU5326" s="3">
        <v>3.6951388888888901</v>
      </c>
      <c r="AV5326" s="72"/>
    </row>
    <row r="5327" spans="47:48">
      <c r="AU5327" s="3">
        <v>3.6958333333333302</v>
      </c>
      <c r="AV5327" s="72"/>
    </row>
    <row r="5328" spans="47:48">
      <c r="AU5328" s="3">
        <v>3.6965277777777801</v>
      </c>
      <c r="AV5328" s="72"/>
    </row>
    <row r="5329" spans="47:48">
      <c r="AU5329" s="3">
        <v>3.6972222222222202</v>
      </c>
      <c r="AV5329" s="72"/>
    </row>
    <row r="5330" spans="47:48">
      <c r="AU5330" s="3">
        <v>3.6979166666666701</v>
      </c>
      <c r="AV5330" s="72"/>
    </row>
    <row r="5331" spans="47:48">
      <c r="AU5331" s="3">
        <v>3.6986111111111102</v>
      </c>
      <c r="AV5331" s="72"/>
    </row>
    <row r="5332" spans="47:48">
      <c r="AU5332" s="3">
        <v>3.6993055555555601</v>
      </c>
      <c r="AV5332" s="72"/>
    </row>
    <row r="5333" spans="47:48">
      <c r="AU5333" s="3">
        <v>3.7</v>
      </c>
      <c r="AV5333" s="72"/>
    </row>
    <row r="5334" spans="47:48">
      <c r="AU5334" s="3">
        <v>3.7006944444444398</v>
      </c>
      <c r="AV5334" s="72"/>
    </row>
    <row r="5335" spans="47:48">
      <c r="AU5335" s="3">
        <v>3.7013888888888902</v>
      </c>
      <c r="AV5335" s="72"/>
    </row>
    <row r="5336" spans="47:48">
      <c r="AU5336" s="3">
        <v>3.7020833333333298</v>
      </c>
      <c r="AV5336" s="72"/>
    </row>
    <row r="5337" spans="47:48">
      <c r="AU5337" s="3">
        <v>3.7027777777777802</v>
      </c>
      <c r="AV5337" s="72"/>
    </row>
    <row r="5338" spans="47:48">
      <c r="AU5338" s="3">
        <v>3.7034722222222198</v>
      </c>
      <c r="AV5338" s="72"/>
    </row>
    <row r="5339" spans="47:48">
      <c r="AU5339" s="3">
        <v>3.7041666666666702</v>
      </c>
      <c r="AV5339" s="72"/>
    </row>
    <row r="5340" spans="47:48">
      <c r="AU5340" s="3">
        <v>3.7048611111111098</v>
      </c>
      <c r="AV5340" s="72"/>
    </row>
    <row r="5341" spans="47:48">
      <c r="AU5341" s="3">
        <v>3.7055555555555602</v>
      </c>
      <c r="AV5341" s="72"/>
    </row>
    <row r="5342" spans="47:48">
      <c r="AU5342" s="3">
        <v>3.7062499999999998</v>
      </c>
      <c r="AV5342" s="72"/>
    </row>
    <row r="5343" spans="47:48">
      <c r="AU5343" s="3">
        <v>3.7069444444444399</v>
      </c>
      <c r="AV5343" s="72"/>
    </row>
    <row r="5344" spans="47:48">
      <c r="AU5344" s="3">
        <v>3.7076388888888898</v>
      </c>
      <c r="AV5344" s="72"/>
    </row>
    <row r="5345" spans="47:48">
      <c r="AU5345" s="3">
        <v>3.7083333333333299</v>
      </c>
      <c r="AV5345" s="72"/>
    </row>
    <row r="5346" spans="47:48">
      <c r="AU5346" s="3">
        <v>3.7090277777777798</v>
      </c>
      <c r="AV5346" s="72"/>
    </row>
    <row r="5347" spans="47:48">
      <c r="AU5347" s="3">
        <v>3.7097222222222199</v>
      </c>
      <c r="AV5347" s="72"/>
    </row>
    <row r="5348" spans="47:48">
      <c r="AU5348" s="3">
        <v>3.7104166666666698</v>
      </c>
      <c r="AV5348" s="72"/>
    </row>
    <row r="5349" spans="47:48">
      <c r="AU5349" s="3">
        <v>3.7111111111111099</v>
      </c>
      <c r="AV5349" s="72"/>
    </row>
    <row r="5350" spans="47:48">
      <c r="AU5350" s="3">
        <v>3.7118055555555598</v>
      </c>
      <c r="AV5350" s="72"/>
    </row>
    <row r="5351" spans="47:48">
      <c r="AU5351" s="3">
        <v>3.7124999999999999</v>
      </c>
      <c r="AV5351" s="72"/>
    </row>
    <row r="5352" spans="47:48">
      <c r="AU5352" s="3">
        <v>3.71319444444444</v>
      </c>
      <c r="AV5352" s="72"/>
    </row>
    <row r="5353" spans="47:48">
      <c r="AU5353" s="3">
        <v>3.7138888888888899</v>
      </c>
      <c r="AV5353" s="72"/>
    </row>
    <row r="5354" spans="47:48">
      <c r="AU5354" s="3">
        <v>3.71458333333333</v>
      </c>
      <c r="AV5354" s="72"/>
    </row>
    <row r="5355" spans="47:48">
      <c r="AU5355" s="3">
        <v>3.7152777777777799</v>
      </c>
      <c r="AV5355" s="72"/>
    </row>
    <row r="5356" spans="47:48">
      <c r="AU5356" s="3">
        <v>3.71597222222222</v>
      </c>
      <c r="AV5356" s="72"/>
    </row>
    <row r="5357" spans="47:48">
      <c r="AU5357" s="3">
        <v>3.7166666666666699</v>
      </c>
      <c r="AV5357" s="72"/>
    </row>
    <row r="5358" spans="47:48">
      <c r="AU5358" s="3">
        <v>3.71736111111111</v>
      </c>
      <c r="AV5358" s="72"/>
    </row>
    <row r="5359" spans="47:48">
      <c r="AU5359" s="3">
        <v>3.7180555555555599</v>
      </c>
      <c r="AV5359" s="72"/>
    </row>
    <row r="5360" spans="47:48">
      <c r="AU5360" s="3">
        <v>3.71875</v>
      </c>
      <c r="AV5360" s="72"/>
    </row>
    <row r="5361" spans="47:48">
      <c r="AU5361" s="3">
        <v>3.7194444444444401</v>
      </c>
      <c r="AV5361" s="72"/>
    </row>
    <row r="5362" spans="47:48">
      <c r="AU5362" s="3">
        <v>3.72013888888889</v>
      </c>
      <c r="AV5362" s="72"/>
    </row>
    <row r="5363" spans="47:48">
      <c r="AU5363" s="3">
        <v>3.7208333333333301</v>
      </c>
      <c r="AV5363" s="72"/>
    </row>
    <row r="5364" spans="47:48">
      <c r="AU5364" s="3">
        <v>3.72152777777778</v>
      </c>
      <c r="AV5364" s="72"/>
    </row>
    <row r="5365" spans="47:48">
      <c r="AU5365" s="3">
        <v>3.7222222222222201</v>
      </c>
      <c r="AV5365" s="72"/>
    </row>
    <row r="5366" spans="47:48">
      <c r="AU5366" s="3">
        <v>3.72291666666667</v>
      </c>
      <c r="AV5366" s="72"/>
    </row>
    <row r="5367" spans="47:48">
      <c r="AU5367" s="3">
        <v>3.7236111111111101</v>
      </c>
      <c r="AV5367" s="72"/>
    </row>
    <row r="5368" spans="47:48">
      <c r="AU5368" s="3">
        <v>3.72430555555556</v>
      </c>
      <c r="AV5368" s="72"/>
    </row>
    <row r="5369" spans="47:48">
      <c r="AU5369" s="3">
        <v>3.7250000000000001</v>
      </c>
      <c r="AV5369" s="72"/>
    </row>
    <row r="5370" spans="47:48">
      <c r="AU5370" s="3">
        <v>3.7256944444444402</v>
      </c>
      <c r="AV5370" s="72"/>
    </row>
    <row r="5371" spans="47:48">
      <c r="AU5371" s="3">
        <v>3.7263888888888901</v>
      </c>
      <c r="AV5371" s="72"/>
    </row>
    <row r="5372" spans="47:48">
      <c r="AU5372" s="3">
        <v>3.7270833333333302</v>
      </c>
      <c r="AV5372" s="72"/>
    </row>
    <row r="5373" spans="47:48">
      <c r="AU5373" s="3">
        <v>3.7277777777777801</v>
      </c>
      <c r="AV5373" s="72"/>
    </row>
    <row r="5374" spans="47:48">
      <c r="AU5374" s="3">
        <v>3.7284722222222202</v>
      </c>
      <c r="AV5374" s="72"/>
    </row>
    <row r="5375" spans="47:48">
      <c r="AU5375" s="3">
        <v>3.7291666666666701</v>
      </c>
      <c r="AV5375" s="72"/>
    </row>
    <row r="5376" spans="47:48">
      <c r="AU5376" s="3">
        <v>3.7298611111111102</v>
      </c>
      <c r="AV5376" s="72"/>
    </row>
    <row r="5377" spans="47:48">
      <c r="AU5377" s="3">
        <v>3.7305555555555601</v>
      </c>
      <c r="AV5377" s="72"/>
    </row>
    <row r="5378" spans="47:48">
      <c r="AU5378" s="3">
        <v>3.7312500000000002</v>
      </c>
      <c r="AV5378" s="72"/>
    </row>
    <row r="5379" spans="47:48">
      <c r="AU5379" s="3">
        <v>3.7319444444444398</v>
      </c>
      <c r="AV5379" s="72"/>
    </row>
    <row r="5380" spans="47:48">
      <c r="AU5380" s="3">
        <v>3.7326388888888902</v>
      </c>
      <c r="AV5380" s="72"/>
    </row>
    <row r="5381" spans="47:48">
      <c r="AU5381" s="3">
        <v>3.7333333333333298</v>
      </c>
      <c r="AV5381" s="72"/>
    </row>
    <row r="5382" spans="47:48">
      <c r="AU5382" s="3">
        <v>3.7340277777777802</v>
      </c>
      <c r="AV5382" s="72"/>
    </row>
    <row r="5383" spans="47:48">
      <c r="AU5383" s="3">
        <v>3.7347222222222198</v>
      </c>
      <c r="AV5383" s="72"/>
    </row>
    <row r="5384" spans="47:48">
      <c r="AU5384" s="3">
        <v>3.7354166666666702</v>
      </c>
      <c r="AV5384" s="72"/>
    </row>
    <row r="5385" spans="47:48">
      <c r="AU5385" s="3">
        <v>3.7361111111111098</v>
      </c>
      <c r="AV5385" s="72"/>
    </row>
    <row r="5386" spans="47:48">
      <c r="AU5386" s="3">
        <v>3.7368055555555602</v>
      </c>
      <c r="AV5386" s="72"/>
    </row>
    <row r="5387" spans="47:48">
      <c r="AU5387" s="3">
        <v>3.7374999999999998</v>
      </c>
      <c r="AV5387" s="72"/>
    </row>
    <row r="5388" spans="47:48">
      <c r="AU5388" s="3">
        <v>3.7381944444444399</v>
      </c>
      <c r="AV5388" s="72"/>
    </row>
    <row r="5389" spans="47:48">
      <c r="AU5389" s="3">
        <v>3.7388888888888898</v>
      </c>
      <c r="AV5389" s="72"/>
    </row>
    <row r="5390" spans="47:48">
      <c r="AU5390" s="3">
        <v>3.7395833333333299</v>
      </c>
      <c r="AV5390" s="72"/>
    </row>
    <row r="5391" spans="47:48">
      <c r="AU5391" s="3">
        <v>3.7402777777777798</v>
      </c>
      <c r="AV5391" s="72"/>
    </row>
    <row r="5392" spans="47:48">
      <c r="AU5392" s="3">
        <v>3.7409722222222199</v>
      </c>
      <c r="AV5392" s="72"/>
    </row>
    <row r="5393" spans="47:48">
      <c r="AU5393" s="3">
        <v>3.7416666666666698</v>
      </c>
      <c r="AV5393" s="72"/>
    </row>
    <row r="5394" spans="47:48">
      <c r="AU5394" s="3">
        <v>3.7423611111111099</v>
      </c>
      <c r="AV5394" s="72"/>
    </row>
    <row r="5395" spans="47:48">
      <c r="AU5395" s="3">
        <v>3.7430555555555598</v>
      </c>
      <c r="AV5395" s="72"/>
    </row>
    <row r="5396" spans="47:48">
      <c r="AU5396" s="3">
        <v>3.7437499999999999</v>
      </c>
      <c r="AV5396" s="72"/>
    </row>
    <row r="5397" spans="47:48">
      <c r="AU5397" s="3">
        <v>3.74444444444444</v>
      </c>
      <c r="AV5397" s="72"/>
    </row>
    <row r="5398" spans="47:48">
      <c r="AU5398" s="3">
        <v>3.7451388888888899</v>
      </c>
      <c r="AV5398" s="72"/>
    </row>
    <row r="5399" spans="47:48">
      <c r="AU5399" s="3">
        <v>3.74583333333333</v>
      </c>
      <c r="AV5399" s="72"/>
    </row>
    <row r="5400" spans="47:48">
      <c r="AU5400" s="3">
        <v>3.7465277777777799</v>
      </c>
      <c r="AV5400" s="72"/>
    </row>
    <row r="5401" spans="47:48">
      <c r="AU5401" s="3">
        <v>3.74722222222222</v>
      </c>
      <c r="AV5401" s="72"/>
    </row>
    <row r="5402" spans="47:48">
      <c r="AU5402" s="3">
        <v>3.7479166666666699</v>
      </c>
      <c r="AV5402" s="72"/>
    </row>
    <row r="5403" spans="47:48">
      <c r="AU5403" s="3">
        <v>3.74861111111111</v>
      </c>
      <c r="AV5403" s="72"/>
    </row>
    <row r="5404" spans="47:48">
      <c r="AU5404" s="3">
        <v>3.7493055555555599</v>
      </c>
      <c r="AV5404" s="72"/>
    </row>
    <row r="5405" spans="47:48">
      <c r="AU5405" s="3">
        <v>3.75</v>
      </c>
      <c r="AV5405" s="72"/>
    </row>
    <row r="5406" spans="47:48">
      <c r="AU5406" s="3">
        <v>3.7506944444444401</v>
      </c>
      <c r="AV5406" s="72"/>
    </row>
    <row r="5407" spans="47:48">
      <c r="AU5407" s="3">
        <v>3.75138888888889</v>
      </c>
      <c r="AV5407" s="72"/>
    </row>
    <row r="5408" spans="47:48">
      <c r="AU5408" s="3">
        <v>3.7520833333333301</v>
      </c>
      <c r="AV5408" s="72"/>
    </row>
    <row r="5409" spans="47:48">
      <c r="AU5409" s="3">
        <v>3.75277777777778</v>
      </c>
      <c r="AV5409" s="72"/>
    </row>
    <row r="5410" spans="47:48">
      <c r="AU5410" s="3">
        <v>3.7534722222222201</v>
      </c>
      <c r="AV5410" s="72"/>
    </row>
    <row r="5411" spans="47:48">
      <c r="AU5411" s="3">
        <v>3.75416666666667</v>
      </c>
      <c r="AV5411" s="72"/>
    </row>
    <row r="5412" spans="47:48">
      <c r="AU5412" s="3">
        <v>3.7548611111111101</v>
      </c>
      <c r="AV5412" s="72"/>
    </row>
    <row r="5413" spans="47:48">
      <c r="AU5413" s="3">
        <v>3.75555555555556</v>
      </c>
      <c r="AV5413" s="72"/>
    </row>
    <row r="5414" spans="47:48">
      <c r="AU5414" s="3">
        <v>3.7562500000000001</v>
      </c>
      <c r="AV5414" s="72"/>
    </row>
    <row r="5415" spans="47:48">
      <c r="AU5415" s="3">
        <v>3.7569444444444402</v>
      </c>
      <c r="AV5415" s="72"/>
    </row>
    <row r="5416" spans="47:48">
      <c r="AU5416" s="3">
        <v>3.7576388888888901</v>
      </c>
      <c r="AV5416" s="72"/>
    </row>
    <row r="5417" spans="47:48">
      <c r="AU5417" s="3">
        <v>3.7583333333333302</v>
      </c>
      <c r="AV5417" s="72"/>
    </row>
    <row r="5418" spans="47:48">
      <c r="AU5418" s="3">
        <v>3.7590277777777801</v>
      </c>
      <c r="AV5418" s="72"/>
    </row>
    <row r="5419" spans="47:48">
      <c r="AU5419" s="3">
        <v>3.7597222222222202</v>
      </c>
      <c r="AV5419" s="72"/>
    </row>
    <row r="5420" spans="47:48">
      <c r="AU5420" s="3">
        <v>3.7604166666666701</v>
      </c>
      <c r="AV5420" s="72"/>
    </row>
    <row r="5421" spans="47:48">
      <c r="AU5421" s="3">
        <v>3.7611111111111102</v>
      </c>
      <c r="AV5421" s="72"/>
    </row>
    <row r="5422" spans="47:48">
      <c r="AU5422" s="3">
        <v>3.7618055555555601</v>
      </c>
      <c r="AV5422" s="72"/>
    </row>
    <row r="5423" spans="47:48">
      <c r="AU5423" s="3">
        <v>3.7625000000000002</v>
      </c>
      <c r="AV5423" s="72"/>
    </row>
    <row r="5424" spans="47:48">
      <c r="AU5424" s="3">
        <v>3.7631944444444398</v>
      </c>
      <c r="AV5424" s="72"/>
    </row>
    <row r="5425" spans="47:48">
      <c r="AU5425" s="3">
        <v>3.7638888888888902</v>
      </c>
      <c r="AV5425" s="72"/>
    </row>
    <row r="5426" spans="47:48">
      <c r="AU5426" s="3">
        <v>3.7645833333333298</v>
      </c>
      <c r="AV5426" s="72"/>
    </row>
    <row r="5427" spans="47:48">
      <c r="AU5427" s="3">
        <v>3.7652777777777802</v>
      </c>
      <c r="AV5427" s="72"/>
    </row>
    <row r="5428" spans="47:48">
      <c r="AU5428" s="3">
        <v>3.7659722222222198</v>
      </c>
      <c r="AV5428" s="72"/>
    </row>
    <row r="5429" spans="47:48">
      <c r="AU5429" s="3">
        <v>3.7666666666666702</v>
      </c>
      <c r="AV5429" s="72"/>
    </row>
    <row r="5430" spans="47:48">
      <c r="AU5430" s="3">
        <v>3.7673611111111098</v>
      </c>
      <c r="AV5430" s="72"/>
    </row>
    <row r="5431" spans="47:48">
      <c r="AU5431" s="3">
        <v>3.7680555555555602</v>
      </c>
      <c r="AV5431" s="72"/>
    </row>
    <row r="5432" spans="47:48">
      <c r="AU5432" s="3">
        <v>3.7687499999999998</v>
      </c>
      <c r="AV5432" s="72"/>
    </row>
    <row r="5433" spans="47:48">
      <c r="AU5433" s="3">
        <v>3.7694444444444399</v>
      </c>
      <c r="AV5433" s="72"/>
    </row>
    <row r="5434" spans="47:48">
      <c r="AU5434" s="3">
        <v>3.7701388888888898</v>
      </c>
      <c r="AV5434" s="72"/>
    </row>
    <row r="5435" spans="47:48">
      <c r="AU5435" s="3">
        <v>3.7708333333333299</v>
      </c>
      <c r="AV5435" s="72"/>
    </row>
    <row r="5436" spans="47:48">
      <c r="AU5436" s="3">
        <v>3.7715277777777798</v>
      </c>
      <c r="AV5436" s="72"/>
    </row>
    <row r="5437" spans="47:48">
      <c r="AU5437" s="3">
        <v>3.7722222222222199</v>
      </c>
      <c r="AV5437" s="72"/>
    </row>
    <row r="5438" spans="47:48">
      <c r="AU5438" s="3">
        <v>3.7729166666666698</v>
      </c>
      <c r="AV5438" s="72"/>
    </row>
    <row r="5439" spans="47:48">
      <c r="AU5439" s="3">
        <v>3.7736111111111099</v>
      </c>
      <c r="AV5439" s="72"/>
    </row>
    <row r="5440" spans="47:48">
      <c r="AU5440" s="3">
        <v>3.7743055555555598</v>
      </c>
      <c r="AV5440" s="72"/>
    </row>
    <row r="5441" spans="47:48">
      <c r="AU5441" s="3">
        <v>3.7749999999999999</v>
      </c>
      <c r="AV5441" s="72"/>
    </row>
    <row r="5442" spans="47:48">
      <c r="AU5442" s="3">
        <v>3.77569444444444</v>
      </c>
      <c r="AV5442" s="72"/>
    </row>
    <row r="5443" spans="47:48">
      <c r="AU5443" s="3">
        <v>3.7763888888888899</v>
      </c>
      <c r="AV5443" s="72"/>
    </row>
    <row r="5444" spans="47:48">
      <c r="AU5444" s="3">
        <v>3.77708333333333</v>
      </c>
      <c r="AV5444" s="72"/>
    </row>
    <row r="5445" spans="47:48">
      <c r="AU5445" s="3">
        <v>3.7777777777777799</v>
      </c>
      <c r="AV5445" s="72"/>
    </row>
    <row r="5446" spans="47:48">
      <c r="AU5446" s="3">
        <v>3.77847222222222</v>
      </c>
      <c r="AV5446" s="72"/>
    </row>
    <row r="5447" spans="47:48">
      <c r="AU5447" s="3">
        <v>3.7791666666666699</v>
      </c>
      <c r="AV5447" s="72"/>
    </row>
    <row r="5448" spans="47:48">
      <c r="AU5448" s="3">
        <v>3.77986111111111</v>
      </c>
      <c r="AV5448" s="72"/>
    </row>
    <row r="5449" spans="47:48">
      <c r="AU5449" s="3">
        <v>3.7805555555555599</v>
      </c>
      <c r="AV5449" s="72"/>
    </row>
    <row r="5450" spans="47:48">
      <c r="AU5450" s="3">
        <v>3.78125</v>
      </c>
      <c r="AV5450" s="72"/>
    </row>
    <row r="5451" spans="47:48">
      <c r="AU5451" s="3">
        <v>3.7819444444444401</v>
      </c>
      <c r="AV5451" s="72"/>
    </row>
    <row r="5452" spans="47:48">
      <c r="AU5452" s="3">
        <v>3.78263888888889</v>
      </c>
      <c r="AV5452" s="72"/>
    </row>
    <row r="5453" spans="47:48">
      <c r="AU5453" s="3">
        <v>3.7833333333333301</v>
      </c>
      <c r="AV5453" s="72"/>
    </row>
    <row r="5454" spans="47:48">
      <c r="AU5454" s="3">
        <v>3.78402777777778</v>
      </c>
      <c r="AV5454" s="72"/>
    </row>
    <row r="5455" spans="47:48">
      <c r="AU5455" s="3">
        <v>3.7847222222222201</v>
      </c>
      <c r="AV5455" s="72"/>
    </row>
    <row r="5456" spans="47:48">
      <c r="AU5456" s="3">
        <v>3.78541666666667</v>
      </c>
      <c r="AV5456" s="72"/>
    </row>
    <row r="5457" spans="47:48">
      <c r="AU5457" s="3">
        <v>3.7861111111111101</v>
      </c>
      <c r="AV5457" s="72"/>
    </row>
    <row r="5458" spans="47:48">
      <c r="AU5458" s="3">
        <v>3.78680555555556</v>
      </c>
      <c r="AV5458" s="72"/>
    </row>
    <row r="5459" spans="47:48">
      <c r="AU5459" s="3">
        <v>3.7875000000000001</v>
      </c>
      <c r="AV5459" s="72"/>
    </row>
    <row r="5460" spans="47:48">
      <c r="AU5460" s="3">
        <v>3.7881944444444402</v>
      </c>
      <c r="AV5460" s="72"/>
    </row>
    <row r="5461" spans="47:48">
      <c r="AU5461" s="3">
        <v>3.7888888888888901</v>
      </c>
      <c r="AV5461" s="72"/>
    </row>
    <row r="5462" spans="47:48">
      <c r="AU5462" s="3">
        <v>3.7895833333333302</v>
      </c>
      <c r="AV5462" s="72"/>
    </row>
    <row r="5463" spans="47:48">
      <c r="AU5463" s="3">
        <v>3.7902777777777801</v>
      </c>
      <c r="AV5463" s="72"/>
    </row>
    <row r="5464" spans="47:48">
      <c r="AU5464" s="3">
        <v>3.7909722222222202</v>
      </c>
      <c r="AV5464" s="72"/>
    </row>
    <row r="5465" spans="47:48">
      <c r="AU5465" s="3">
        <v>3.7916666666666701</v>
      </c>
      <c r="AV5465" s="72"/>
    </row>
    <row r="5466" spans="47:48">
      <c r="AU5466" s="3">
        <v>3.7923611111111102</v>
      </c>
      <c r="AV5466" s="72"/>
    </row>
    <row r="5467" spans="47:48">
      <c r="AU5467" s="3">
        <v>3.7930555555555601</v>
      </c>
      <c r="AV5467" s="72"/>
    </row>
    <row r="5468" spans="47:48">
      <c r="AU5468" s="3">
        <v>3.7937500000000002</v>
      </c>
      <c r="AV5468" s="72"/>
    </row>
    <row r="5469" spans="47:48">
      <c r="AU5469" s="3">
        <v>3.7944444444444398</v>
      </c>
      <c r="AV5469" s="72"/>
    </row>
    <row r="5470" spans="47:48">
      <c r="AU5470" s="3">
        <v>3.7951388888888902</v>
      </c>
      <c r="AV5470" s="72"/>
    </row>
    <row r="5471" spans="47:48">
      <c r="AU5471" s="3">
        <v>3.7958333333333298</v>
      </c>
      <c r="AV5471" s="72"/>
    </row>
    <row r="5472" spans="47:48">
      <c r="AU5472" s="3">
        <v>3.7965277777777802</v>
      </c>
      <c r="AV5472" s="72"/>
    </row>
    <row r="5473" spans="47:48">
      <c r="AU5473" s="3">
        <v>3.7972222222222198</v>
      </c>
      <c r="AV5473" s="72"/>
    </row>
    <row r="5474" spans="47:48">
      <c r="AU5474" s="3">
        <v>3.7979166666666702</v>
      </c>
      <c r="AV5474" s="72"/>
    </row>
    <row r="5475" spans="47:48">
      <c r="AU5475" s="3">
        <v>3.7986111111111098</v>
      </c>
      <c r="AV5475" s="72"/>
    </row>
    <row r="5476" spans="47:48">
      <c r="AU5476" s="3">
        <v>3.7993055555555602</v>
      </c>
      <c r="AV5476" s="72"/>
    </row>
    <row r="5477" spans="47:48">
      <c r="AU5477" s="3">
        <v>3.8</v>
      </c>
      <c r="AV5477" s="72"/>
    </row>
    <row r="5478" spans="47:48">
      <c r="AU5478" s="3">
        <v>3.8006944444444399</v>
      </c>
      <c r="AV5478" s="72"/>
    </row>
    <row r="5479" spans="47:48">
      <c r="AU5479" s="3">
        <v>3.8013888888888898</v>
      </c>
      <c r="AV5479" s="72"/>
    </row>
    <row r="5480" spans="47:48">
      <c r="AU5480" s="3">
        <v>3.8020833333333299</v>
      </c>
      <c r="AV5480" s="72"/>
    </row>
    <row r="5481" spans="47:48">
      <c r="AU5481" s="3">
        <v>3.8027777777777798</v>
      </c>
      <c r="AV5481" s="72"/>
    </row>
    <row r="5482" spans="47:48">
      <c r="AU5482" s="3">
        <v>3.8034722222222199</v>
      </c>
      <c r="AV5482" s="72"/>
    </row>
    <row r="5483" spans="47:48">
      <c r="AU5483" s="3">
        <v>3.8041666666666698</v>
      </c>
      <c r="AV5483" s="72"/>
    </row>
    <row r="5484" spans="47:48">
      <c r="AU5484" s="3">
        <v>3.8048611111111099</v>
      </c>
      <c r="AV5484" s="72"/>
    </row>
    <row r="5485" spans="47:48">
      <c r="AU5485" s="3">
        <v>3.8055555555555598</v>
      </c>
      <c r="AV5485" s="72"/>
    </row>
    <row r="5486" spans="47:48">
      <c r="AU5486" s="3">
        <v>3.8062499999999999</v>
      </c>
      <c r="AV5486" s="72"/>
    </row>
    <row r="5487" spans="47:48">
      <c r="AU5487" s="3">
        <v>3.80694444444444</v>
      </c>
      <c r="AV5487" s="72"/>
    </row>
    <row r="5488" spans="47:48">
      <c r="AU5488" s="3">
        <v>3.8076388888888899</v>
      </c>
      <c r="AV5488" s="72"/>
    </row>
    <row r="5489" spans="47:48">
      <c r="AU5489" s="3">
        <v>3.80833333333333</v>
      </c>
      <c r="AV5489" s="72"/>
    </row>
    <row r="5490" spans="47:48">
      <c r="AU5490" s="3">
        <v>3.8090277777777799</v>
      </c>
      <c r="AV5490" s="72"/>
    </row>
    <row r="5491" spans="47:48">
      <c r="AU5491" s="3">
        <v>3.80972222222222</v>
      </c>
      <c r="AV5491" s="72"/>
    </row>
    <row r="5492" spans="47:48">
      <c r="AU5492" s="3">
        <v>3.8104166666666699</v>
      </c>
      <c r="AV5492" s="72"/>
    </row>
    <row r="5493" spans="47:48">
      <c r="AU5493" s="3">
        <v>3.81111111111111</v>
      </c>
      <c r="AV5493" s="72"/>
    </row>
    <row r="5494" spans="47:48">
      <c r="AU5494" s="3">
        <v>3.8118055555555599</v>
      </c>
      <c r="AV5494" s="72"/>
    </row>
    <row r="5495" spans="47:48">
      <c r="AU5495" s="3">
        <v>3.8125</v>
      </c>
      <c r="AV5495" s="72"/>
    </row>
    <row r="5496" spans="47:48">
      <c r="AU5496" s="3">
        <v>3.8131944444444401</v>
      </c>
      <c r="AV5496" s="72"/>
    </row>
    <row r="5497" spans="47:48">
      <c r="AU5497" s="3">
        <v>3.81388888888889</v>
      </c>
      <c r="AV5497" s="72"/>
    </row>
    <row r="5498" spans="47:48">
      <c r="AU5498" s="3">
        <v>3.8145833333333301</v>
      </c>
      <c r="AV5498" s="72"/>
    </row>
    <row r="5499" spans="47:48">
      <c r="AU5499" s="3">
        <v>3.81527777777778</v>
      </c>
      <c r="AV5499" s="72"/>
    </row>
    <row r="5500" spans="47:48">
      <c r="AU5500" s="3">
        <v>3.8159722222222201</v>
      </c>
      <c r="AV5500" s="72"/>
    </row>
    <row r="5501" spans="47:48">
      <c r="AU5501" s="3">
        <v>3.81666666666667</v>
      </c>
      <c r="AV5501" s="72"/>
    </row>
    <row r="5502" spans="47:48">
      <c r="AU5502" s="3">
        <v>3.8173611111111101</v>
      </c>
      <c r="AV5502" s="72"/>
    </row>
    <row r="5503" spans="47:48">
      <c r="AU5503" s="3">
        <v>3.81805555555556</v>
      </c>
      <c r="AV5503" s="72"/>
    </row>
    <row r="5504" spans="47:48">
      <c r="AU5504" s="3">
        <v>3.8187500000000001</v>
      </c>
      <c r="AV5504" s="72"/>
    </row>
    <row r="5505" spans="47:48">
      <c r="AU5505" s="3">
        <v>3.8194444444444402</v>
      </c>
      <c r="AV5505" s="72"/>
    </row>
    <row r="5506" spans="47:48">
      <c r="AU5506" s="3">
        <v>3.8201388888888901</v>
      </c>
      <c r="AV5506" s="72"/>
    </row>
    <row r="5507" spans="47:48">
      <c r="AU5507" s="3">
        <v>3.8208333333333302</v>
      </c>
      <c r="AV5507" s="72"/>
    </row>
    <row r="5508" spans="47:48">
      <c r="AU5508" s="3">
        <v>3.8215277777777801</v>
      </c>
      <c r="AV5508" s="72"/>
    </row>
    <row r="5509" spans="47:48">
      <c r="AU5509" s="3">
        <v>3.8222222222222202</v>
      </c>
      <c r="AV5509" s="72"/>
    </row>
    <row r="5510" spans="47:48">
      <c r="AU5510" s="3">
        <v>3.8229166666666701</v>
      </c>
      <c r="AV5510" s="72"/>
    </row>
    <row r="5511" spans="47:48">
      <c r="AU5511" s="3">
        <v>3.8236111111111102</v>
      </c>
      <c r="AV5511" s="72"/>
    </row>
    <row r="5512" spans="47:48">
      <c r="AU5512" s="3">
        <v>3.8243055555555601</v>
      </c>
      <c r="AV5512" s="72"/>
    </row>
    <row r="5513" spans="47:48">
      <c r="AU5513" s="3">
        <v>3.8250000000000002</v>
      </c>
      <c r="AV5513" s="72"/>
    </row>
    <row r="5514" spans="47:48">
      <c r="AU5514" s="3">
        <v>3.8256944444444398</v>
      </c>
      <c r="AV5514" s="72"/>
    </row>
    <row r="5515" spans="47:48">
      <c r="AU5515" s="3">
        <v>3.8263888888888902</v>
      </c>
      <c r="AV5515" s="72"/>
    </row>
    <row r="5516" spans="47:48">
      <c r="AU5516" s="3">
        <v>3.8270833333333298</v>
      </c>
      <c r="AV5516" s="72"/>
    </row>
    <row r="5517" spans="47:48">
      <c r="AU5517" s="3">
        <v>3.8277777777777802</v>
      </c>
      <c r="AV5517" s="72"/>
    </row>
    <row r="5518" spans="47:48">
      <c r="AU5518" s="3">
        <v>3.8284722222222198</v>
      </c>
      <c r="AV5518" s="72"/>
    </row>
    <row r="5519" spans="47:48">
      <c r="AU5519" s="3">
        <v>3.8291666666666702</v>
      </c>
      <c r="AV5519" s="72"/>
    </row>
    <row r="5520" spans="47:48">
      <c r="AU5520" s="3">
        <v>3.8298611111111098</v>
      </c>
      <c r="AV5520" s="72"/>
    </row>
    <row r="5521" spans="47:48">
      <c r="AU5521" s="3">
        <v>3.8305555555555602</v>
      </c>
      <c r="AV5521" s="72"/>
    </row>
    <row r="5522" spans="47:48">
      <c r="AU5522" s="3">
        <v>3.8312499999999998</v>
      </c>
      <c r="AV5522" s="72"/>
    </row>
    <row r="5523" spans="47:48">
      <c r="AU5523" s="3">
        <v>3.8319444444444399</v>
      </c>
      <c r="AV5523" s="72"/>
    </row>
    <row r="5524" spans="47:48">
      <c r="AU5524" s="3">
        <v>3.8326388888888898</v>
      </c>
      <c r="AV5524" s="72"/>
    </row>
    <row r="5525" spans="47:48">
      <c r="AU5525" s="3">
        <v>3.8333333333333299</v>
      </c>
      <c r="AV5525" s="72"/>
    </row>
    <row r="5526" spans="47:48">
      <c r="AU5526" s="3">
        <v>3.8340277777777798</v>
      </c>
      <c r="AV5526" s="72"/>
    </row>
    <row r="5527" spans="47:48">
      <c r="AU5527" s="3">
        <v>3.8347222222222199</v>
      </c>
      <c r="AV5527" s="72"/>
    </row>
    <row r="5528" spans="47:48">
      <c r="AU5528" s="3">
        <v>3.8354166666666698</v>
      </c>
      <c r="AV5528" s="72"/>
    </row>
    <row r="5529" spans="47:48">
      <c r="AU5529" s="3">
        <v>3.8361111111111099</v>
      </c>
      <c r="AV5529" s="72"/>
    </row>
    <row r="5530" spans="47:48">
      <c r="AU5530" s="3">
        <v>3.8368055555555598</v>
      </c>
      <c r="AV5530" s="72"/>
    </row>
    <row r="5531" spans="47:48">
      <c r="AU5531" s="3">
        <v>3.8374999999999999</v>
      </c>
      <c r="AV5531" s="72"/>
    </row>
    <row r="5532" spans="47:48">
      <c r="AU5532" s="3">
        <v>3.83819444444444</v>
      </c>
      <c r="AV5532" s="72"/>
    </row>
    <row r="5533" spans="47:48">
      <c r="AU5533" s="3">
        <v>3.8388888888888899</v>
      </c>
      <c r="AV5533" s="72"/>
    </row>
    <row r="5534" spans="47:48">
      <c r="AU5534" s="3">
        <v>3.83958333333333</v>
      </c>
      <c r="AV5534" s="72"/>
    </row>
    <row r="5535" spans="47:48">
      <c r="AU5535" s="3">
        <v>3.8402777777777799</v>
      </c>
      <c r="AV5535" s="72"/>
    </row>
    <row r="5536" spans="47:48">
      <c r="AU5536" s="3">
        <v>3.84097222222222</v>
      </c>
      <c r="AV5536" s="72"/>
    </row>
    <row r="5537" spans="47:48">
      <c r="AU5537" s="3">
        <v>3.8416666666666699</v>
      </c>
      <c r="AV5537" s="72"/>
    </row>
    <row r="5538" spans="47:48">
      <c r="AU5538" s="3">
        <v>3.84236111111111</v>
      </c>
      <c r="AV5538" s="72"/>
    </row>
    <row r="5539" spans="47:48">
      <c r="AU5539" s="3">
        <v>3.8430555555555599</v>
      </c>
      <c r="AV5539" s="72"/>
    </row>
    <row r="5540" spans="47:48">
      <c r="AU5540" s="3">
        <v>3.84375</v>
      </c>
      <c r="AV5540" s="72"/>
    </row>
    <row r="5541" spans="47:48">
      <c r="AU5541" s="3">
        <v>3.8444444444444401</v>
      </c>
      <c r="AV5541" s="72"/>
    </row>
    <row r="5542" spans="47:48">
      <c r="AU5542" s="3">
        <v>3.84513888888889</v>
      </c>
      <c r="AV5542" s="72"/>
    </row>
    <row r="5543" spans="47:48">
      <c r="AU5543" s="3">
        <v>3.8458333333333301</v>
      </c>
      <c r="AV5543" s="72"/>
    </row>
    <row r="5544" spans="47:48">
      <c r="AU5544" s="3">
        <v>3.84652777777778</v>
      </c>
      <c r="AV5544" s="72"/>
    </row>
    <row r="5545" spans="47:48">
      <c r="AU5545" s="3">
        <v>3.8472222222222201</v>
      </c>
      <c r="AV5545" s="72"/>
    </row>
    <row r="5546" spans="47:48">
      <c r="AU5546" s="3">
        <v>3.84791666666667</v>
      </c>
      <c r="AV5546" s="72"/>
    </row>
    <row r="5547" spans="47:48">
      <c r="AU5547" s="3">
        <v>3.8486111111111101</v>
      </c>
      <c r="AV5547" s="72"/>
    </row>
    <row r="5548" spans="47:48">
      <c r="AU5548" s="3">
        <v>3.84930555555556</v>
      </c>
      <c r="AV5548" s="72"/>
    </row>
    <row r="5549" spans="47:48">
      <c r="AU5549" s="3">
        <v>3.85</v>
      </c>
      <c r="AV5549" s="72"/>
    </row>
    <row r="5550" spans="47:48">
      <c r="AU5550" s="3">
        <v>3.8506944444444402</v>
      </c>
      <c r="AV5550" s="72"/>
    </row>
    <row r="5551" spans="47:48">
      <c r="AU5551" s="3">
        <v>3.8513888888888901</v>
      </c>
      <c r="AV5551" s="72"/>
    </row>
    <row r="5552" spans="47:48">
      <c r="AU5552" s="3">
        <v>3.8520833333333302</v>
      </c>
      <c r="AV5552" s="72"/>
    </row>
    <row r="5553" spans="47:48">
      <c r="AU5553" s="3">
        <v>3.8527777777777801</v>
      </c>
      <c r="AV5553" s="72"/>
    </row>
    <row r="5554" spans="47:48">
      <c r="AU5554" s="3">
        <v>3.8534722222222202</v>
      </c>
      <c r="AV5554" s="72"/>
    </row>
    <row r="5555" spans="47:48">
      <c r="AU5555" s="3">
        <v>3.8541666666666701</v>
      </c>
      <c r="AV5555" s="72"/>
    </row>
    <row r="5556" spans="47:48">
      <c r="AU5556" s="3">
        <v>3.8548611111111102</v>
      </c>
      <c r="AV5556" s="72"/>
    </row>
    <row r="5557" spans="47:48">
      <c r="AU5557" s="3">
        <v>3.8555555555555601</v>
      </c>
      <c r="AV5557" s="72"/>
    </row>
    <row r="5558" spans="47:48">
      <c r="AU5558" s="3">
        <v>3.8562500000000002</v>
      </c>
      <c r="AV5558" s="72"/>
    </row>
    <row r="5559" spans="47:48">
      <c r="AU5559" s="3">
        <v>3.8569444444444398</v>
      </c>
      <c r="AV5559" s="72"/>
    </row>
    <row r="5560" spans="47:48">
      <c r="AU5560" s="3">
        <v>3.8576388888888902</v>
      </c>
      <c r="AV5560" s="72"/>
    </row>
    <row r="5561" spans="47:48">
      <c r="AU5561" s="3">
        <v>3.8583333333333298</v>
      </c>
      <c r="AV5561" s="72"/>
    </row>
    <row r="5562" spans="47:48">
      <c r="AU5562" s="3">
        <v>3.8590277777777802</v>
      </c>
      <c r="AV5562" s="72"/>
    </row>
    <row r="5563" spans="47:48">
      <c r="AU5563" s="3">
        <v>3.8597222222222198</v>
      </c>
      <c r="AV5563" s="72"/>
    </row>
    <row r="5564" spans="47:48">
      <c r="AU5564" s="3">
        <v>3.8604166666666702</v>
      </c>
      <c r="AV5564" s="72"/>
    </row>
    <row r="5565" spans="47:48">
      <c r="AU5565" s="3">
        <v>3.8611111111111098</v>
      </c>
      <c r="AV5565" s="72"/>
    </row>
    <row r="5566" spans="47:48">
      <c r="AU5566" s="3">
        <v>3.8618055555555602</v>
      </c>
      <c r="AV5566" s="72"/>
    </row>
    <row r="5567" spans="47:48">
      <c r="AU5567" s="3">
        <v>3.8624999999999998</v>
      </c>
      <c r="AV5567" s="72"/>
    </row>
    <row r="5568" spans="47:48">
      <c r="AU5568" s="3">
        <v>3.8631944444444399</v>
      </c>
      <c r="AV5568" s="72"/>
    </row>
    <row r="5569" spans="47:48">
      <c r="AU5569" s="3">
        <v>3.8638888888888898</v>
      </c>
      <c r="AV5569" s="72"/>
    </row>
    <row r="5570" spans="47:48">
      <c r="AU5570" s="3">
        <v>3.8645833333333299</v>
      </c>
      <c r="AV5570" s="72"/>
    </row>
    <row r="5571" spans="47:48">
      <c r="AU5571" s="3">
        <v>3.8652777777777798</v>
      </c>
      <c r="AV5571" s="72"/>
    </row>
    <row r="5572" spans="47:48">
      <c r="AU5572" s="3">
        <v>3.8659722222222199</v>
      </c>
      <c r="AV5572" s="72"/>
    </row>
    <row r="5573" spans="47:48">
      <c r="AU5573" s="3">
        <v>3.8666666666666698</v>
      </c>
      <c r="AV5573" s="72"/>
    </row>
    <row r="5574" spans="47:48">
      <c r="AU5574" s="3">
        <v>3.8673611111111099</v>
      </c>
      <c r="AV5574" s="72"/>
    </row>
    <row r="5575" spans="47:48">
      <c r="AU5575" s="3">
        <v>3.8680555555555598</v>
      </c>
      <c r="AV5575" s="72"/>
    </row>
    <row r="5576" spans="47:48">
      <c r="AU5576" s="3">
        <v>3.8687499999999999</v>
      </c>
      <c r="AV5576" s="72"/>
    </row>
    <row r="5577" spans="47:48">
      <c r="AU5577" s="3">
        <v>3.86944444444444</v>
      </c>
      <c r="AV5577" s="72"/>
    </row>
    <row r="5578" spans="47:48">
      <c r="AU5578" s="3">
        <v>3.8701388888888899</v>
      </c>
      <c r="AV5578" s="72"/>
    </row>
    <row r="5579" spans="47:48">
      <c r="AU5579" s="3">
        <v>3.87083333333333</v>
      </c>
      <c r="AV5579" s="72"/>
    </row>
    <row r="5580" spans="47:48">
      <c r="AU5580" s="3">
        <v>3.8715277777777799</v>
      </c>
      <c r="AV5580" s="72"/>
    </row>
    <row r="5581" spans="47:48">
      <c r="AU5581" s="3">
        <v>3.87222222222222</v>
      </c>
      <c r="AV5581" s="72"/>
    </row>
    <row r="5582" spans="47:48">
      <c r="AU5582" s="3">
        <v>3.8729166666666699</v>
      </c>
      <c r="AV5582" s="72"/>
    </row>
    <row r="5583" spans="47:48">
      <c r="AU5583" s="3">
        <v>3.87361111111111</v>
      </c>
      <c r="AV5583" s="72"/>
    </row>
    <row r="5584" spans="47:48">
      <c r="AU5584" s="3">
        <v>3.8743055555555599</v>
      </c>
      <c r="AV5584" s="72"/>
    </row>
    <row r="5585" spans="47:48">
      <c r="AU5585" s="3">
        <v>3.875</v>
      </c>
      <c r="AV5585" s="72"/>
    </row>
    <row r="5586" spans="47:48">
      <c r="AU5586" s="3">
        <v>3.8756944444444401</v>
      </c>
      <c r="AV5586" s="72"/>
    </row>
    <row r="5587" spans="47:48">
      <c r="AU5587" s="3">
        <v>3.87638888888889</v>
      </c>
      <c r="AV5587" s="72"/>
    </row>
    <row r="5588" spans="47:48">
      <c r="AU5588" s="3">
        <v>3.8770833333333301</v>
      </c>
      <c r="AV5588" s="72"/>
    </row>
    <row r="5589" spans="47:48">
      <c r="AU5589" s="3">
        <v>3.87777777777778</v>
      </c>
      <c r="AV5589" s="72"/>
    </row>
    <row r="5590" spans="47:48">
      <c r="AU5590" s="3">
        <v>3.8784722222222201</v>
      </c>
      <c r="AV5590" s="72"/>
    </row>
    <row r="5591" spans="47:48">
      <c r="AU5591" s="3">
        <v>3.87916666666667</v>
      </c>
      <c r="AV5591" s="72"/>
    </row>
    <row r="5592" spans="47:48">
      <c r="AU5592" s="3">
        <v>3.8798611111111101</v>
      </c>
      <c r="AV5592" s="72"/>
    </row>
    <row r="5593" spans="47:48">
      <c r="AU5593" s="3">
        <v>3.88055555555556</v>
      </c>
      <c r="AV5593" s="72"/>
    </row>
    <row r="5594" spans="47:48">
      <c r="AU5594" s="3">
        <v>3.8812500000000001</v>
      </c>
      <c r="AV5594" s="72"/>
    </row>
    <row r="5595" spans="47:48">
      <c r="AU5595" s="3">
        <v>3.8819444444444402</v>
      </c>
      <c r="AV5595" s="72"/>
    </row>
    <row r="5596" spans="47:48">
      <c r="AU5596" s="3">
        <v>3.8826388888888901</v>
      </c>
      <c r="AV5596" s="72"/>
    </row>
    <row r="5597" spans="47:48">
      <c r="AU5597" s="3">
        <v>3.8833333333333302</v>
      </c>
      <c r="AV5597" s="72"/>
    </row>
    <row r="5598" spans="47:48">
      <c r="AU5598" s="3">
        <v>3.8840277777777801</v>
      </c>
      <c r="AV5598" s="72"/>
    </row>
    <row r="5599" spans="47:48">
      <c r="AU5599" s="3">
        <v>3.8847222222222202</v>
      </c>
      <c r="AV5599" s="72"/>
    </row>
    <row r="5600" spans="47:48">
      <c r="AU5600" s="3">
        <v>3.8854166666666701</v>
      </c>
      <c r="AV5600" s="72"/>
    </row>
    <row r="5601" spans="47:48">
      <c r="AU5601" s="3">
        <v>3.8861111111111102</v>
      </c>
      <c r="AV5601" s="72"/>
    </row>
    <row r="5602" spans="47:48">
      <c r="AU5602" s="3">
        <v>3.8868055555555601</v>
      </c>
      <c r="AV5602" s="72"/>
    </row>
    <row r="5603" spans="47:48">
      <c r="AU5603" s="3">
        <v>3.8875000000000002</v>
      </c>
      <c r="AV5603" s="72"/>
    </row>
    <row r="5604" spans="47:48">
      <c r="AU5604" s="3">
        <v>3.8881944444444398</v>
      </c>
      <c r="AV5604" s="72"/>
    </row>
    <row r="5605" spans="47:48">
      <c r="AU5605" s="3">
        <v>3.8888888888888902</v>
      </c>
      <c r="AV5605" s="72"/>
    </row>
    <row r="5606" spans="47:48">
      <c r="AU5606" s="3">
        <v>3.8895833333333298</v>
      </c>
      <c r="AV5606" s="72"/>
    </row>
    <row r="5607" spans="47:48">
      <c r="AU5607" s="3">
        <v>3.8902777777777802</v>
      </c>
      <c r="AV5607" s="72"/>
    </row>
    <row r="5608" spans="47:48">
      <c r="AU5608" s="3">
        <v>3.8909722222222198</v>
      </c>
      <c r="AV5608" s="72"/>
    </row>
    <row r="5609" spans="47:48">
      <c r="AU5609" s="3">
        <v>3.8916666666666702</v>
      </c>
      <c r="AV5609" s="72"/>
    </row>
    <row r="5610" spans="47:48">
      <c r="AU5610" s="3">
        <v>3.8923611111111098</v>
      </c>
      <c r="AV5610" s="72"/>
    </row>
    <row r="5611" spans="47:48">
      <c r="AU5611" s="3">
        <v>3.8930555555555602</v>
      </c>
      <c r="AV5611" s="72"/>
    </row>
    <row r="5612" spans="47:48">
      <c r="AU5612" s="3">
        <v>3.8937499999999998</v>
      </c>
      <c r="AV5612" s="72"/>
    </row>
    <row r="5613" spans="47:48">
      <c r="AU5613" s="3">
        <v>3.8944444444444399</v>
      </c>
      <c r="AV5613" s="72"/>
    </row>
    <row r="5614" spans="47:48">
      <c r="AU5614" s="3">
        <v>3.8951388888888898</v>
      </c>
      <c r="AV5614" s="72"/>
    </row>
    <row r="5615" spans="47:48">
      <c r="AU5615" s="3">
        <v>3.8958333333333299</v>
      </c>
      <c r="AV5615" s="72"/>
    </row>
    <row r="5616" spans="47:48">
      <c r="AU5616" s="3">
        <v>3.8965277777777798</v>
      </c>
      <c r="AV5616" s="72"/>
    </row>
    <row r="5617" spans="47:48">
      <c r="AU5617" s="3">
        <v>3.8972222222222199</v>
      </c>
      <c r="AV5617" s="72"/>
    </row>
    <row r="5618" spans="47:48">
      <c r="AU5618" s="3">
        <v>3.8979166666666698</v>
      </c>
      <c r="AV5618" s="72"/>
    </row>
    <row r="5619" spans="47:48">
      <c r="AU5619" s="3">
        <v>3.8986111111111099</v>
      </c>
      <c r="AV5619" s="72"/>
    </row>
    <row r="5620" spans="47:48">
      <c r="AU5620" s="3">
        <v>3.8993055555555598</v>
      </c>
      <c r="AV5620" s="72"/>
    </row>
    <row r="5621" spans="47:48">
      <c r="AU5621" s="3">
        <v>3.9</v>
      </c>
      <c r="AV5621" s="72"/>
    </row>
    <row r="5622" spans="47:48">
      <c r="AU5622" s="3">
        <v>3.90069444444444</v>
      </c>
      <c r="AV5622" s="72"/>
    </row>
    <row r="5623" spans="47:48">
      <c r="AU5623" s="3">
        <v>3.9013888888888899</v>
      </c>
      <c r="AV5623" s="72"/>
    </row>
    <row r="5624" spans="47:48">
      <c r="AU5624" s="3">
        <v>3.90208333333333</v>
      </c>
      <c r="AV5624" s="72"/>
    </row>
    <row r="5625" spans="47:48">
      <c r="AU5625" s="3">
        <v>3.9027777777777799</v>
      </c>
      <c r="AV5625" s="72"/>
    </row>
    <row r="5626" spans="47:48">
      <c r="AU5626" s="3">
        <v>3.90347222222222</v>
      </c>
      <c r="AV5626" s="72"/>
    </row>
    <row r="5627" spans="47:48">
      <c r="AU5627" s="3">
        <v>3.9041666666666699</v>
      </c>
      <c r="AV5627" s="72"/>
    </row>
    <row r="5628" spans="47:48">
      <c r="AU5628" s="3">
        <v>3.90486111111111</v>
      </c>
      <c r="AV5628" s="72"/>
    </row>
    <row r="5629" spans="47:48">
      <c r="AU5629" s="3">
        <v>3.9055555555555599</v>
      </c>
      <c r="AV5629" s="72"/>
    </row>
    <row r="5630" spans="47:48">
      <c r="AU5630" s="3">
        <v>3.90625</v>
      </c>
      <c r="AV5630" s="72"/>
    </row>
    <row r="5631" spans="47:48">
      <c r="AU5631" s="3">
        <v>3.9069444444444401</v>
      </c>
      <c r="AV5631" s="72"/>
    </row>
    <row r="5632" spans="47:48">
      <c r="AU5632" s="3">
        <v>3.90763888888889</v>
      </c>
      <c r="AV5632" s="72"/>
    </row>
    <row r="5633" spans="47:48">
      <c r="AU5633" s="3">
        <v>3.9083333333333301</v>
      </c>
      <c r="AV5633" s="72"/>
    </row>
    <row r="5634" spans="47:48">
      <c r="AU5634" s="3">
        <v>3.90902777777778</v>
      </c>
      <c r="AV5634" s="72"/>
    </row>
    <row r="5635" spans="47:48">
      <c r="AU5635" s="3">
        <v>3.9097222222222201</v>
      </c>
      <c r="AV5635" s="72"/>
    </row>
    <row r="5636" spans="47:48">
      <c r="AU5636" s="3">
        <v>3.91041666666667</v>
      </c>
      <c r="AV5636" s="72"/>
    </row>
    <row r="5637" spans="47:48">
      <c r="AU5637" s="3">
        <v>3.9111111111111101</v>
      </c>
      <c r="AV5637" s="72"/>
    </row>
    <row r="5638" spans="47:48">
      <c r="AU5638" s="3">
        <v>3.91180555555556</v>
      </c>
      <c r="AV5638" s="72"/>
    </row>
    <row r="5639" spans="47:48">
      <c r="AU5639" s="3">
        <v>3.9125000000000001</v>
      </c>
      <c r="AV5639" s="72"/>
    </row>
    <row r="5640" spans="47:48">
      <c r="AU5640" s="3">
        <v>3.9131944444444402</v>
      </c>
      <c r="AV5640" s="72"/>
    </row>
    <row r="5641" spans="47:48">
      <c r="AU5641" s="3">
        <v>3.9138888888888901</v>
      </c>
      <c r="AV5641" s="72"/>
    </row>
    <row r="5642" spans="47:48">
      <c r="AU5642" s="3">
        <v>3.9145833333333302</v>
      </c>
      <c r="AV5642" s="72"/>
    </row>
    <row r="5643" spans="47:48">
      <c r="AU5643" s="3">
        <v>3.9152777777777801</v>
      </c>
      <c r="AV5643" s="72"/>
    </row>
    <row r="5644" spans="47:48">
      <c r="AU5644" s="3">
        <v>3.9159722222222202</v>
      </c>
      <c r="AV5644" s="72"/>
    </row>
    <row r="5645" spans="47:48">
      <c r="AU5645" s="3">
        <v>3.9166666666666701</v>
      </c>
      <c r="AV5645" s="72"/>
    </row>
    <row r="5646" spans="47:48">
      <c r="AU5646" s="3">
        <v>3.9173611111111102</v>
      </c>
      <c r="AV5646" s="72"/>
    </row>
    <row r="5647" spans="47:48">
      <c r="AU5647" s="3">
        <v>3.9180555555555601</v>
      </c>
      <c r="AV5647" s="72"/>
    </row>
    <row r="5648" spans="47:48">
      <c r="AU5648" s="3">
        <v>3.9187500000000002</v>
      </c>
      <c r="AV5648" s="72"/>
    </row>
    <row r="5649" spans="47:48">
      <c r="AU5649" s="3">
        <v>3.9194444444444398</v>
      </c>
      <c r="AV5649" s="72"/>
    </row>
    <row r="5650" spans="47:48">
      <c r="AU5650" s="3">
        <v>3.9201388888888902</v>
      </c>
      <c r="AV5650" s="72"/>
    </row>
    <row r="5651" spans="47:48">
      <c r="AU5651" s="3">
        <v>3.9208333333333298</v>
      </c>
      <c r="AV5651" s="72"/>
    </row>
    <row r="5652" spans="47:48">
      <c r="AU5652" s="3">
        <v>3.9215277777777802</v>
      </c>
      <c r="AV5652" s="72"/>
    </row>
    <row r="5653" spans="47:48">
      <c r="AU5653" s="3">
        <v>3.9222222222222198</v>
      </c>
      <c r="AV5653" s="72"/>
    </row>
    <row r="5654" spans="47:48">
      <c r="AU5654" s="3">
        <v>3.9229166666666702</v>
      </c>
      <c r="AV5654" s="72"/>
    </row>
    <row r="5655" spans="47:48">
      <c r="AU5655" s="3">
        <v>3.9236111111111098</v>
      </c>
      <c r="AV5655" s="72"/>
    </row>
    <row r="5656" spans="47:48">
      <c r="AU5656" s="3">
        <v>3.9243055555555602</v>
      </c>
      <c r="AV5656" s="72"/>
    </row>
    <row r="5657" spans="47:48">
      <c r="AU5657" s="3">
        <v>3.9249999999999998</v>
      </c>
      <c r="AV5657" s="72"/>
    </row>
    <row r="5658" spans="47:48">
      <c r="AU5658" s="3">
        <v>3.9256944444444399</v>
      </c>
      <c r="AV5658" s="72"/>
    </row>
    <row r="5659" spans="47:48">
      <c r="AU5659" s="3">
        <v>3.9263888888888898</v>
      </c>
      <c r="AV5659" s="72"/>
    </row>
    <row r="5660" spans="47:48">
      <c r="AU5660" s="3">
        <v>3.9270833333333299</v>
      </c>
      <c r="AV5660" s="72"/>
    </row>
    <row r="5661" spans="47:48">
      <c r="AU5661" s="3">
        <v>3.9277777777777798</v>
      </c>
      <c r="AV5661" s="72"/>
    </row>
    <row r="5662" spans="47:48">
      <c r="AU5662" s="3">
        <v>3.9284722222222199</v>
      </c>
      <c r="AV5662" s="72"/>
    </row>
    <row r="5663" spans="47:48">
      <c r="AU5663" s="3">
        <v>3.9291666666666698</v>
      </c>
      <c r="AV5663" s="72"/>
    </row>
    <row r="5664" spans="47:48">
      <c r="AU5664" s="3">
        <v>3.9298611111111099</v>
      </c>
      <c r="AV5664" s="72"/>
    </row>
    <row r="5665" spans="47:48">
      <c r="AU5665" s="3">
        <v>3.9305555555555598</v>
      </c>
      <c r="AV5665" s="72"/>
    </row>
    <row r="5666" spans="47:48">
      <c r="AU5666" s="3">
        <v>3.9312499999999999</v>
      </c>
      <c r="AV5666" s="72"/>
    </row>
    <row r="5667" spans="47:48">
      <c r="AU5667" s="3">
        <v>3.93194444444444</v>
      </c>
      <c r="AV5667" s="72"/>
    </row>
    <row r="5668" spans="47:48">
      <c r="AU5668" s="3">
        <v>3.9326388888888899</v>
      </c>
      <c r="AV5668" s="72"/>
    </row>
    <row r="5669" spans="47:48">
      <c r="AU5669" s="3">
        <v>3.93333333333333</v>
      </c>
      <c r="AV5669" s="72"/>
    </row>
    <row r="5670" spans="47:48">
      <c r="AU5670" s="3">
        <v>3.9340277777777799</v>
      </c>
      <c r="AV5670" s="72"/>
    </row>
    <row r="5671" spans="47:48">
      <c r="AU5671" s="3">
        <v>3.93472222222222</v>
      </c>
      <c r="AV5671" s="72"/>
    </row>
    <row r="5672" spans="47:48">
      <c r="AU5672" s="3">
        <v>3.9354166666666699</v>
      </c>
      <c r="AV5672" s="72"/>
    </row>
    <row r="5673" spans="47:48">
      <c r="AU5673" s="3">
        <v>3.93611111111111</v>
      </c>
      <c r="AV5673" s="72"/>
    </row>
    <row r="5674" spans="47:48">
      <c r="AU5674" s="3">
        <v>3.9368055555555599</v>
      </c>
      <c r="AV5674" s="72"/>
    </row>
    <row r="5675" spans="47:48">
      <c r="AU5675" s="3">
        <v>3.9375</v>
      </c>
      <c r="AV5675" s="72"/>
    </row>
    <row r="5676" spans="47:48">
      <c r="AU5676" s="3">
        <v>3.9381944444444401</v>
      </c>
      <c r="AV5676" s="72"/>
    </row>
    <row r="5677" spans="47:48">
      <c r="AU5677" s="3">
        <v>3.93888888888889</v>
      </c>
      <c r="AV5677" s="72"/>
    </row>
    <row r="5678" spans="47:48">
      <c r="AU5678" s="3">
        <v>3.9395833333333301</v>
      </c>
      <c r="AV5678" s="72"/>
    </row>
    <row r="5679" spans="47:48">
      <c r="AU5679" s="3">
        <v>3.94027777777778</v>
      </c>
      <c r="AV5679" s="72"/>
    </row>
    <row r="5680" spans="47:48">
      <c r="AU5680" s="3">
        <v>3.9409722222222201</v>
      </c>
      <c r="AV5680" s="72"/>
    </row>
    <row r="5681" spans="47:48">
      <c r="AU5681" s="3">
        <v>3.94166666666667</v>
      </c>
      <c r="AV5681" s="72"/>
    </row>
    <row r="5682" spans="47:48">
      <c r="AU5682" s="3">
        <v>3.9423611111111101</v>
      </c>
      <c r="AV5682" s="72"/>
    </row>
    <row r="5683" spans="47:48">
      <c r="AU5683" s="3">
        <v>3.94305555555556</v>
      </c>
      <c r="AV5683" s="72"/>
    </row>
    <row r="5684" spans="47:48">
      <c r="AU5684" s="3">
        <v>3.9437500000000001</v>
      </c>
      <c r="AV5684" s="72"/>
    </row>
    <row r="5685" spans="47:48">
      <c r="AU5685" s="3">
        <v>3.9444444444444402</v>
      </c>
      <c r="AV5685" s="72"/>
    </row>
    <row r="5686" spans="47:48">
      <c r="AU5686" s="3">
        <v>3.9451388888888901</v>
      </c>
      <c r="AV5686" s="72"/>
    </row>
    <row r="5687" spans="47:48">
      <c r="AU5687" s="3">
        <v>3.9458333333333302</v>
      </c>
      <c r="AV5687" s="72"/>
    </row>
    <row r="5688" spans="47:48">
      <c r="AU5688" s="3">
        <v>3.9465277777777801</v>
      </c>
      <c r="AV5688" s="72"/>
    </row>
    <row r="5689" spans="47:48">
      <c r="AU5689" s="3">
        <v>3.9472222222222202</v>
      </c>
      <c r="AV5689" s="72"/>
    </row>
    <row r="5690" spans="47:48">
      <c r="AU5690" s="3">
        <v>3.9479166666666701</v>
      </c>
      <c r="AV5690" s="72"/>
    </row>
    <row r="5691" spans="47:48">
      <c r="AU5691" s="3">
        <v>3.9486111111111102</v>
      </c>
      <c r="AV5691" s="72"/>
    </row>
    <row r="5692" spans="47:48">
      <c r="AU5692" s="3">
        <v>3.9493055555555601</v>
      </c>
      <c r="AV5692" s="72"/>
    </row>
    <row r="5693" spans="47:48">
      <c r="AU5693" s="3">
        <v>3.95</v>
      </c>
      <c r="AV5693" s="72"/>
    </row>
    <row r="5694" spans="47:48">
      <c r="AU5694" s="3">
        <v>3.9506944444444398</v>
      </c>
      <c r="AV5694" s="72"/>
    </row>
    <row r="5695" spans="47:48">
      <c r="AU5695" s="3">
        <v>3.9513888888888902</v>
      </c>
      <c r="AV5695" s="72"/>
    </row>
    <row r="5696" spans="47:48">
      <c r="AU5696" s="3">
        <v>3.9520833333333298</v>
      </c>
      <c r="AV5696" s="72"/>
    </row>
    <row r="5697" spans="47:48">
      <c r="AU5697" s="3">
        <v>3.9527777777777802</v>
      </c>
      <c r="AV5697" s="72"/>
    </row>
    <row r="5698" spans="47:48">
      <c r="AU5698" s="3">
        <v>3.9534722222222198</v>
      </c>
      <c r="AV5698" s="72"/>
    </row>
    <row r="5699" spans="47:48">
      <c r="AU5699" s="3">
        <v>3.9541666666666702</v>
      </c>
      <c r="AV5699" s="72"/>
    </row>
    <row r="5700" spans="47:48">
      <c r="AU5700" s="3">
        <v>3.9548611111111098</v>
      </c>
      <c r="AV5700" s="72"/>
    </row>
    <row r="5701" spans="47:48">
      <c r="AU5701" s="3">
        <v>3.9555555555555602</v>
      </c>
      <c r="AV5701" s="72"/>
    </row>
    <row r="5702" spans="47:48">
      <c r="AU5702" s="3">
        <v>3.9562499999999998</v>
      </c>
      <c r="AV5702" s="72"/>
    </row>
    <row r="5703" spans="47:48">
      <c r="AU5703" s="3">
        <v>3.9569444444444399</v>
      </c>
      <c r="AV5703" s="72"/>
    </row>
    <row r="5704" spans="47:48">
      <c r="AU5704" s="3">
        <v>3.9576388888888898</v>
      </c>
      <c r="AV5704" s="72"/>
    </row>
    <row r="5705" spans="47:48">
      <c r="AU5705" s="3">
        <v>3.9583333333333299</v>
      </c>
      <c r="AV5705" s="72"/>
    </row>
    <row r="5706" spans="47:48">
      <c r="AU5706" s="3">
        <v>3.9590277777777798</v>
      </c>
      <c r="AV5706" s="72"/>
    </row>
    <row r="5707" spans="47:48">
      <c r="AU5707" s="3">
        <v>3.9597222222222199</v>
      </c>
      <c r="AV5707" s="72"/>
    </row>
    <row r="5708" spans="47:48">
      <c r="AU5708" s="3">
        <v>3.9604166666666698</v>
      </c>
      <c r="AV5708" s="72"/>
    </row>
    <row r="5709" spans="47:48">
      <c r="AU5709" s="3">
        <v>3.9611111111111099</v>
      </c>
      <c r="AV5709" s="72"/>
    </row>
    <row r="5710" spans="47:48">
      <c r="AU5710" s="3">
        <v>3.9618055555555598</v>
      </c>
      <c r="AV5710" s="72"/>
    </row>
    <row r="5711" spans="47:48">
      <c r="AU5711" s="3">
        <v>3.9624999999999999</v>
      </c>
      <c r="AV5711" s="72"/>
    </row>
    <row r="5712" spans="47:48">
      <c r="AU5712" s="3">
        <v>3.96319444444444</v>
      </c>
      <c r="AV5712" s="72"/>
    </row>
    <row r="5713" spans="47:48">
      <c r="AU5713" s="3">
        <v>3.9638888888888899</v>
      </c>
      <c r="AV5713" s="72"/>
    </row>
    <row r="5714" spans="47:48">
      <c r="AU5714" s="3">
        <v>3.96458333333333</v>
      </c>
      <c r="AV5714" s="72"/>
    </row>
    <row r="5715" spans="47:48">
      <c r="AU5715" s="3">
        <v>3.9652777777777799</v>
      </c>
      <c r="AV5715" s="72"/>
    </row>
    <row r="5716" spans="47:48">
      <c r="AU5716" s="3">
        <v>3.96597222222222</v>
      </c>
      <c r="AV5716" s="72"/>
    </row>
    <row r="5717" spans="47:48">
      <c r="AU5717" s="3">
        <v>3.9666666666666699</v>
      </c>
      <c r="AV5717" s="72"/>
    </row>
    <row r="5718" spans="47:48">
      <c r="AU5718" s="3">
        <v>3.96736111111111</v>
      </c>
      <c r="AV5718" s="72"/>
    </row>
    <row r="5719" spans="47:48">
      <c r="AU5719" s="3">
        <v>3.9680555555555599</v>
      </c>
      <c r="AV5719" s="72"/>
    </row>
    <row r="5720" spans="47:48">
      <c r="AU5720" s="3">
        <v>3.96875</v>
      </c>
      <c r="AV5720" s="72"/>
    </row>
    <row r="5721" spans="47:48">
      <c r="AU5721" s="3">
        <v>3.9694444444444401</v>
      </c>
      <c r="AV5721" s="72"/>
    </row>
    <row r="5722" spans="47:48">
      <c r="AU5722" s="3">
        <v>3.97013888888889</v>
      </c>
      <c r="AV5722" s="72"/>
    </row>
    <row r="5723" spans="47:48">
      <c r="AU5723" s="3">
        <v>3.9708333333333301</v>
      </c>
      <c r="AV5723" s="72"/>
    </row>
    <row r="5724" spans="47:48">
      <c r="AU5724" s="3">
        <v>3.97152777777778</v>
      </c>
      <c r="AV5724" s="72"/>
    </row>
    <row r="5725" spans="47:48">
      <c r="AU5725" s="3">
        <v>3.9722222222222201</v>
      </c>
      <c r="AV5725" s="72"/>
    </row>
    <row r="5726" spans="47:48">
      <c r="AU5726" s="3">
        <v>3.97291666666667</v>
      </c>
      <c r="AV5726" s="72"/>
    </row>
    <row r="5727" spans="47:48">
      <c r="AU5727" s="3">
        <v>3.9736111111111101</v>
      </c>
      <c r="AV5727" s="72"/>
    </row>
    <row r="5728" spans="47:48">
      <c r="AU5728" s="3">
        <v>3.97430555555556</v>
      </c>
      <c r="AV5728" s="72"/>
    </row>
    <row r="5729" spans="47:48">
      <c r="AU5729" s="3">
        <v>3.9750000000000001</v>
      </c>
      <c r="AV5729" s="72"/>
    </row>
    <row r="5730" spans="47:48">
      <c r="AU5730" s="3">
        <v>3.9756944444444402</v>
      </c>
      <c r="AV5730" s="72"/>
    </row>
    <row r="5731" spans="47:48">
      <c r="AU5731" s="3">
        <v>3.9763888888888901</v>
      </c>
      <c r="AV5731" s="72"/>
    </row>
    <row r="5732" spans="47:48">
      <c r="AU5732" s="3">
        <v>3.9770833333333302</v>
      </c>
      <c r="AV5732" s="72"/>
    </row>
    <row r="5733" spans="47:48">
      <c r="AU5733" s="3">
        <v>3.9777777777777801</v>
      </c>
      <c r="AV5733" s="72"/>
    </row>
    <row r="5734" spans="47:48">
      <c r="AU5734" s="3">
        <v>3.9784722222222202</v>
      </c>
      <c r="AV5734" s="72"/>
    </row>
    <row r="5735" spans="47:48">
      <c r="AU5735" s="3">
        <v>3.9791666666666701</v>
      </c>
      <c r="AV5735" s="72"/>
    </row>
    <row r="5736" spans="47:48">
      <c r="AU5736" s="3">
        <v>3.9798611111111102</v>
      </c>
      <c r="AV5736" s="72"/>
    </row>
    <row r="5737" spans="47:48">
      <c r="AU5737" s="3">
        <v>3.9805555555555601</v>
      </c>
      <c r="AV5737" s="72"/>
    </row>
    <row r="5738" spans="47:48">
      <c r="AU5738" s="3">
        <v>3.9812500000000002</v>
      </c>
      <c r="AV5738" s="72"/>
    </row>
    <row r="5739" spans="47:48">
      <c r="AU5739" s="3">
        <v>3.9819444444444398</v>
      </c>
      <c r="AV5739" s="72"/>
    </row>
    <row r="5740" spans="47:48">
      <c r="AU5740" s="3">
        <v>3.9826388888888902</v>
      </c>
      <c r="AV5740" s="72"/>
    </row>
    <row r="5741" spans="47:48">
      <c r="AU5741" s="3">
        <v>3.9833333333333298</v>
      </c>
      <c r="AV5741" s="72"/>
    </row>
    <row r="5742" spans="47:48">
      <c r="AU5742" s="3">
        <v>3.9840277777777802</v>
      </c>
      <c r="AV5742" s="72"/>
    </row>
    <row r="5743" spans="47:48">
      <c r="AU5743" s="3">
        <v>3.9847222222222198</v>
      </c>
      <c r="AV5743" s="72"/>
    </row>
    <row r="5744" spans="47:48">
      <c r="AU5744" s="3">
        <v>3.9854166666666702</v>
      </c>
      <c r="AV5744" s="72"/>
    </row>
    <row r="5745" spans="47:48">
      <c r="AU5745" s="3">
        <v>3.9861111111111098</v>
      </c>
      <c r="AV5745" s="72"/>
    </row>
    <row r="5746" spans="47:48">
      <c r="AU5746" s="3">
        <v>3.9868055555555602</v>
      </c>
      <c r="AV5746" s="72"/>
    </row>
    <row r="5747" spans="47:48">
      <c r="AU5747" s="3">
        <v>3.9874999999999998</v>
      </c>
      <c r="AV5747" s="72"/>
    </row>
    <row r="5748" spans="47:48">
      <c r="AU5748" s="3">
        <v>3.9881944444444399</v>
      </c>
      <c r="AV5748" s="72"/>
    </row>
    <row r="5749" spans="47:48">
      <c r="AU5749" s="3">
        <v>3.9888888888888898</v>
      </c>
      <c r="AV5749" s="72"/>
    </row>
    <row r="5750" spans="47:48">
      <c r="AU5750" s="3">
        <v>3.9895833333333299</v>
      </c>
      <c r="AV5750" s="72"/>
    </row>
    <row r="5751" spans="47:48">
      <c r="AU5751" s="3">
        <v>3.9902777777777798</v>
      </c>
      <c r="AV5751" s="72"/>
    </row>
    <row r="5752" spans="47:48">
      <c r="AU5752" s="3">
        <v>3.9909722222222199</v>
      </c>
      <c r="AV5752" s="72"/>
    </row>
    <row r="5753" spans="47:48">
      <c r="AU5753" s="3">
        <v>3.9916666666666698</v>
      </c>
      <c r="AV5753" s="72"/>
    </row>
    <row r="5754" spans="47:48">
      <c r="AU5754" s="3">
        <v>3.9923611111111099</v>
      </c>
      <c r="AV5754" s="72"/>
    </row>
    <row r="5755" spans="47:48">
      <c r="AU5755" s="3">
        <v>3.9930555555555598</v>
      </c>
      <c r="AV5755" s="72"/>
    </row>
    <row r="5756" spans="47:48">
      <c r="AU5756" s="3">
        <v>3.9937499999999999</v>
      </c>
      <c r="AV5756" s="72"/>
    </row>
    <row r="5757" spans="47:48">
      <c r="AU5757" s="3">
        <v>3.99444444444444</v>
      </c>
      <c r="AV5757" s="72"/>
    </row>
    <row r="5758" spans="47:48">
      <c r="AU5758" s="3">
        <v>3.9951388888888899</v>
      </c>
      <c r="AV5758" s="72"/>
    </row>
    <row r="5759" spans="47:48">
      <c r="AU5759" s="3">
        <v>3.99583333333333</v>
      </c>
      <c r="AV5759" s="72"/>
    </row>
    <row r="5760" spans="47:48">
      <c r="AU5760" s="3">
        <v>3.9965277777777799</v>
      </c>
      <c r="AV5760" s="72"/>
    </row>
    <row r="5761" spans="47:48">
      <c r="AU5761" s="3">
        <v>3.99722222222222</v>
      </c>
      <c r="AV5761" s="72"/>
    </row>
    <row r="5762" spans="47:48">
      <c r="AU5762" s="3">
        <v>3.9979166666666699</v>
      </c>
      <c r="AV5762" s="72"/>
    </row>
    <row r="5763" spans="47:48">
      <c r="AU5763" s="3">
        <v>3.99861111111111</v>
      </c>
      <c r="AV5763" s="72"/>
    </row>
    <row r="5764" spans="47:48">
      <c r="AU5764" s="3">
        <v>3.9993055555555599</v>
      </c>
      <c r="AV5764" s="72"/>
    </row>
    <row r="5765" spans="47:48">
      <c r="AU5765" s="3">
        <v>4</v>
      </c>
      <c r="AV5765" s="72"/>
    </row>
    <row r="5766" spans="47:48">
      <c r="AU5766" s="3">
        <v>4.0006944444444397</v>
      </c>
      <c r="AV5766" s="72"/>
    </row>
    <row r="5767" spans="47:48">
      <c r="AU5767" s="3">
        <v>4.00138888888889</v>
      </c>
      <c r="AV5767" s="72"/>
    </row>
    <row r="5768" spans="47:48">
      <c r="AU5768" s="3">
        <v>4.0020833333333297</v>
      </c>
      <c r="AV5768" s="72"/>
    </row>
    <row r="5769" spans="47:48">
      <c r="AU5769" s="3">
        <v>4.00277777777778</v>
      </c>
      <c r="AV5769" s="72"/>
    </row>
    <row r="5770" spans="47:48">
      <c r="AU5770" s="3">
        <v>4.0034722222222197</v>
      </c>
      <c r="AV5770" s="72"/>
    </row>
    <row r="5771" spans="47:48">
      <c r="AU5771" s="3">
        <v>4.00416666666667</v>
      </c>
      <c r="AV5771" s="72"/>
    </row>
    <row r="5772" spans="47:48">
      <c r="AU5772" s="3">
        <v>4.0048611111111097</v>
      </c>
      <c r="AV5772" s="72"/>
    </row>
    <row r="5773" spans="47:48">
      <c r="AU5773" s="3">
        <v>4.00555555555556</v>
      </c>
      <c r="AV5773" s="72"/>
    </row>
    <row r="5774" spans="47:48">
      <c r="AU5774" s="3">
        <v>4.0062499999999996</v>
      </c>
      <c r="AV5774" s="72"/>
    </row>
    <row r="5775" spans="47:48">
      <c r="AU5775" s="3">
        <v>4.0069444444444402</v>
      </c>
      <c r="AV5775" s="72"/>
    </row>
    <row r="5776" spans="47:48">
      <c r="AU5776" s="3">
        <v>4.0076388888888896</v>
      </c>
      <c r="AV5776" s="72"/>
    </row>
    <row r="5777" spans="47:48">
      <c r="AU5777" s="3">
        <v>4.0083333333333302</v>
      </c>
      <c r="AV5777" s="72"/>
    </row>
    <row r="5778" spans="47:48">
      <c r="AU5778" s="3">
        <v>4.0090277777777796</v>
      </c>
      <c r="AV5778" s="72"/>
    </row>
    <row r="5779" spans="47:48">
      <c r="AU5779" s="3">
        <v>4.0097222222222202</v>
      </c>
      <c r="AV5779" s="72"/>
    </row>
    <row r="5780" spans="47:48">
      <c r="AU5780" s="3">
        <v>4.0104166666666696</v>
      </c>
      <c r="AV5780" s="72"/>
    </row>
    <row r="5781" spans="47:48">
      <c r="AU5781" s="3">
        <v>4.0111111111111102</v>
      </c>
      <c r="AV5781" s="72"/>
    </row>
    <row r="5782" spans="47:48">
      <c r="AU5782" s="3">
        <v>4.0118055555555596</v>
      </c>
      <c r="AV5782" s="72"/>
    </row>
    <row r="5783" spans="47:48">
      <c r="AU5783" s="3">
        <v>4.0125000000000002</v>
      </c>
      <c r="AV5783" s="72"/>
    </row>
    <row r="5784" spans="47:48">
      <c r="AU5784" s="3">
        <v>4.0131944444444398</v>
      </c>
      <c r="AV5784" s="72"/>
    </row>
    <row r="5785" spans="47:48">
      <c r="AU5785" s="3">
        <v>4.0138888888888902</v>
      </c>
      <c r="AV5785" s="72"/>
    </row>
    <row r="5786" spans="47:48">
      <c r="AU5786" s="3">
        <v>4.0145833333333298</v>
      </c>
      <c r="AV5786" s="72"/>
    </row>
    <row r="5787" spans="47:48">
      <c r="AU5787" s="3">
        <v>4.0152777777777802</v>
      </c>
      <c r="AV5787" s="72"/>
    </row>
    <row r="5788" spans="47:48">
      <c r="AU5788" s="3">
        <v>4.0159722222222198</v>
      </c>
      <c r="AV5788" s="72"/>
    </row>
    <row r="5789" spans="47:48">
      <c r="AU5789" s="3">
        <v>4.0166666666666702</v>
      </c>
      <c r="AV5789" s="72"/>
    </row>
    <row r="5790" spans="47:48">
      <c r="AU5790" s="3">
        <v>4.0173611111111098</v>
      </c>
      <c r="AV5790" s="72"/>
    </row>
    <row r="5791" spans="47:48">
      <c r="AU5791" s="3">
        <v>4.0180555555555602</v>
      </c>
      <c r="AV5791" s="72"/>
    </row>
    <row r="5792" spans="47:48">
      <c r="AU5792" s="3">
        <v>4.0187499999999998</v>
      </c>
      <c r="AV5792" s="72"/>
    </row>
    <row r="5793" spans="47:48">
      <c r="AU5793" s="3">
        <v>4.0194444444444404</v>
      </c>
      <c r="AV5793" s="72"/>
    </row>
    <row r="5794" spans="47:48">
      <c r="AU5794" s="3">
        <v>4.0201388888888898</v>
      </c>
      <c r="AV5794" s="72"/>
    </row>
    <row r="5795" spans="47:48">
      <c r="AU5795" s="3">
        <v>4.0208333333333304</v>
      </c>
      <c r="AV5795" s="72"/>
    </row>
    <row r="5796" spans="47:48">
      <c r="AU5796" s="3">
        <v>4.0215277777777798</v>
      </c>
      <c r="AV5796" s="72"/>
    </row>
    <row r="5797" spans="47:48">
      <c r="AU5797" s="3">
        <v>4.0222222222222204</v>
      </c>
      <c r="AV5797" s="72"/>
    </row>
    <row r="5798" spans="47:48">
      <c r="AU5798" s="3">
        <v>4.0229166666666698</v>
      </c>
      <c r="AV5798" s="72"/>
    </row>
    <row r="5799" spans="47:48">
      <c r="AU5799" s="3">
        <v>4.0236111111111104</v>
      </c>
      <c r="AV5799" s="72"/>
    </row>
    <row r="5800" spans="47:48">
      <c r="AU5800" s="3">
        <v>4.0243055555555598</v>
      </c>
      <c r="AV5800" s="72"/>
    </row>
    <row r="5801" spans="47:48">
      <c r="AU5801" s="3">
        <v>4.0250000000000004</v>
      </c>
      <c r="AV5801" s="72"/>
    </row>
    <row r="5802" spans="47:48">
      <c r="AU5802" s="3">
        <v>4.02569444444444</v>
      </c>
      <c r="AV5802" s="72"/>
    </row>
    <row r="5803" spans="47:48">
      <c r="AU5803" s="3">
        <v>4.0263888888888903</v>
      </c>
      <c r="AV5803" s="72"/>
    </row>
    <row r="5804" spans="47:48">
      <c r="AU5804" s="3">
        <v>4.02708333333333</v>
      </c>
      <c r="AV5804" s="72"/>
    </row>
    <row r="5805" spans="47:48">
      <c r="AU5805" s="3">
        <v>4.0277777777777803</v>
      </c>
      <c r="AV5805" s="72"/>
    </row>
    <row r="5806" spans="47:48">
      <c r="AU5806" s="3">
        <v>4.02847222222222</v>
      </c>
      <c r="AV5806" s="72"/>
    </row>
    <row r="5807" spans="47:48">
      <c r="AU5807" s="3">
        <v>4.0291666666666703</v>
      </c>
      <c r="AV5807" s="72"/>
    </row>
    <row r="5808" spans="47:48">
      <c r="AU5808" s="3">
        <v>4.02986111111111</v>
      </c>
      <c r="AV5808" s="72"/>
    </row>
    <row r="5809" spans="47:48">
      <c r="AU5809" s="3">
        <v>4.0305555555555603</v>
      </c>
      <c r="AV5809" s="72"/>
    </row>
    <row r="5810" spans="47:48">
      <c r="AU5810" s="3">
        <v>4.03125</v>
      </c>
      <c r="AV5810" s="72"/>
    </row>
    <row r="5811" spans="47:48">
      <c r="AU5811" s="3">
        <v>4.0319444444444397</v>
      </c>
      <c r="AV5811" s="72"/>
    </row>
    <row r="5812" spans="47:48">
      <c r="AU5812" s="3">
        <v>4.03263888888889</v>
      </c>
      <c r="AV5812" s="72"/>
    </row>
    <row r="5813" spans="47:48">
      <c r="AU5813" s="3">
        <v>4.0333333333333297</v>
      </c>
      <c r="AV5813" s="72"/>
    </row>
    <row r="5814" spans="47:48">
      <c r="AU5814" s="3">
        <v>4.03402777777778</v>
      </c>
      <c r="AV5814" s="72"/>
    </row>
    <row r="5815" spans="47:48">
      <c r="AU5815" s="3">
        <v>4.0347222222222197</v>
      </c>
      <c r="AV5815" s="72"/>
    </row>
    <row r="5816" spans="47:48">
      <c r="AU5816" s="3">
        <v>4.03541666666667</v>
      </c>
      <c r="AV5816" s="72"/>
    </row>
    <row r="5817" spans="47:48">
      <c r="AU5817" s="3">
        <v>4.0361111111111097</v>
      </c>
      <c r="AV5817" s="72"/>
    </row>
    <row r="5818" spans="47:48">
      <c r="AU5818" s="3">
        <v>4.03680555555556</v>
      </c>
      <c r="AV5818" s="72"/>
    </row>
    <row r="5819" spans="47:48">
      <c r="AU5819" s="3">
        <v>4.0374999999999996</v>
      </c>
      <c r="AV5819" s="72"/>
    </row>
    <row r="5820" spans="47:48">
      <c r="AU5820" s="3">
        <v>4.0381944444444402</v>
      </c>
      <c r="AV5820" s="72"/>
    </row>
    <row r="5821" spans="47:48">
      <c r="AU5821" s="3">
        <v>4.0388888888888896</v>
      </c>
      <c r="AV5821" s="72"/>
    </row>
    <row r="5822" spans="47:48">
      <c r="AU5822" s="3">
        <v>4.0395833333333302</v>
      </c>
      <c r="AV5822" s="72"/>
    </row>
    <row r="5823" spans="47:48">
      <c r="AU5823" s="3">
        <v>4.0402777777777796</v>
      </c>
      <c r="AV5823" s="72"/>
    </row>
    <row r="5824" spans="47:48">
      <c r="AU5824" s="3">
        <v>4.0409722222222202</v>
      </c>
      <c r="AV5824" s="72"/>
    </row>
    <row r="5825" spans="47:48">
      <c r="AU5825" s="3">
        <v>4.0416666666666696</v>
      </c>
      <c r="AV5825" s="72"/>
    </row>
    <row r="5826" spans="47:48">
      <c r="AU5826" s="3">
        <v>4.0423611111111102</v>
      </c>
      <c r="AV5826" s="72"/>
    </row>
    <row r="5827" spans="47:48">
      <c r="AU5827" s="3">
        <v>4.0430555555555596</v>
      </c>
      <c r="AV5827" s="72"/>
    </row>
    <row r="5828" spans="47:48">
      <c r="AU5828" s="3">
        <v>4.0437500000000002</v>
      </c>
      <c r="AV5828" s="72"/>
    </row>
    <row r="5829" spans="47:48">
      <c r="AU5829" s="3">
        <v>4.0444444444444398</v>
      </c>
      <c r="AV5829" s="72"/>
    </row>
    <row r="5830" spans="47:48">
      <c r="AU5830" s="3">
        <v>4.0451388888888902</v>
      </c>
      <c r="AV5830" s="72"/>
    </row>
    <row r="5831" spans="47:48">
      <c r="AU5831" s="3">
        <v>4.0458333333333298</v>
      </c>
      <c r="AV5831" s="72"/>
    </row>
    <row r="5832" spans="47:48">
      <c r="AU5832" s="3">
        <v>4.0465277777777802</v>
      </c>
      <c r="AV5832" s="72"/>
    </row>
    <row r="5833" spans="47:48">
      <c r="AU5833" s="3">
        <v>4.0472222222222198</v>
      </c>
      <c r="AV5833" s="72"/>
    </row>
    <row r="5834" spans="47:48">
      <c r="AU5834" s="3">
        <v>4.0479166666666702</v>
      </c>
      <c r="AV5834" s="72"/>
    </row>
    <row r="5835" spans="47:48">
      <c r="AU5835" s="3">
        <v>4.0486111111111098</v>
      </c>
      <c r="AV5835" s="72"/>
    </row>
    <row r="5836" spans="47:48">
      <c r="AU5836" s="3">
        <v>4.0493055555555602</v>
      </c>
      <c r="AV5836" s="72"/>
    </row>
    <row r="5837" spans="47:48">
      <c r="AU5837" s="3">
        <v>4.05</v>
      </c>
      <c r="AV5837" s="72"/>
    </row>
    <row r="5838" spans="47:48">
      <c r="AU5838" s="3">
        <v>4.0506944444444404</v>
      </c>
      <c r="AV5838" s="72"/>
    </row>
    <row r="5839" spans="47:48">
      <c r="AU5839" s="3">
        <v>4.0513888888888898</v>
      </c>
      <c r="AV5839" s="72"/>
    </row>
    <row r="5840" spans="47:48">
      <c r="AU5840" s="3">
        <v>4.0520833333333304</v>
      </c>
      <c r="AV5840" s="72"/>
    </row>
    <row r="5841" spans="47:48">
      <c r="AU5841" s="3">
        <v>4.0527777777777798</v>
      </c>
      <c r="AV5841" s="72"/>
    </row>
    <row r="5842" spans="47:48">
      <c r="AU5842" s="3">
        <v>4.0534722222222204</v>
      </c>
      <c r="AV5842" s="72"/>
    </row>
    <row r="5843" spans="47:48">
      <c r="AU5843" s="3">
        <v>4.0541666666666698</v>
      </c>
      <c r="AV5843" s="72"/>
    </row>
    <row r="5844" spans="47:48">
      <c r="AU5844" s="3">
        <v>4.0548611111111104</v>
      </c>
      <c r="AV5844" s="72"/>
    </row>
    <row r="5845" spans="47:48">
      <c r="AU5845" s="3">
        <v>4.0555555555555598</v>
      </c>
      <c r="AV5845" s="72"/>
    </row>
    <row r="5846" spans="47:48">
      <c r="AU5846" s="3">
        <v>4.0562500000000004</v>
      </c>
      <c r="AV5846" s="72"/>
    </row>
    <row r="5847" spans="47:48">
      <c r="AU5847" s="3">
        <v>4.05694444444444</v>
      </c>
      <c r="AV5847" s="72"/>
    </row>
    <row r="5848" spans="47:48">
      <c r="AU5848" s="3">
        <v>4.0576388888888903</v>
      </c>
      <c r="AV5848" s="72"/>
    </row>
    <row r="5849" spans="47:48">
      <c r="AU5849" s="3">
        <v>4.05833333333333</v>
      </c>
      <c r="AV5849" s="72"/>
    </row>
    <row r="5850" spans="47:48">
      <c r="AU5850" s="3">
        <v>4.0590277777777803</v>
      </c>
      <c r="AV5850" s="72"/>
    </row>
    <row r="5851" spans="47:48">
      <c r="AU5851" s="3">
        <v>4.05972222222222</v>
      </c>
      <c r="AV5851" s="72"/>
    </row>
    <row r="5852" spans="47:48">
      <c r="AU5852" s="3">
        <v>4.0604166666666703</v>
      </c>
      <c r="AV5852" s="72"/>
    </row>
    <row r="5853" spans="47:48">
      <c r="AU5853" s="3">
        <v>4.06111111111111</v>
      </c>
      <c r="AV5853" s="72"/>
    </row>
    <row r="5854" spans="47:48">
      <c r="AU5854" s="3">
        <v>4.0618055555555603</v>
      </c>
      <c r="AV5854" s="72"/>
    </row>
    <row r="5855" spans="47:48">
      <c r="AU5855" s="3">
        <v>4.0625</v>
      </c>
      <c r="AV5855" s="72"/>
    </row>
    <row r="5856" spans="47:48">
      <c r="AU5856" s="3">
        <v>4.0631944444444397</v>
      </c>
      <c r="AV5856" s="72"/>
    </row>
    <row r="5857" spans="47:48">
      <c r="AU5857" s="3">
        <v>4.06388888888889</v>
      </c>
      <c r="AV5857" s="72"/>
    </row>
    <row r="5858" spans="47:48">
      <c r="AU5858" s="3">
        <v>4.0645833333333297</v>
      </c>
      <c r="AV5858" s="72"/>
    </row>
    <row r="5859" spans="47:48">
      <c r="AU5859" s="3">
        <v>4.06527777777778</v>
      </c>
      <c r="AV5859" s="72"/>
    </row>
    <row r="5860" spans="47:48">
      <c r="AU5860" s="3">
        <v>4.0659722222222197</v>
      </c>
      <c r="AV5860" s="72"/>
    </row>
    <row r="5861" spans="47:48">
      <c r="AU5861" s="3">
        <v>4.06666666666667</v>
      </c>
      <c r="AV5861" s="72"/>
    </row>
    <row r="5862" spans="47:48">
      <c r="AU5862" s="3">
        <v>4.0673611111111097</v>
      </c>
      <c r="AV5862" s="72"/>
    </row>
    <row r="5863" spans="47:48">
      <c r="AU5863" s="3">
        <v>4.06805555555556</v>
      </c>
      <c r="AV5863" s="72"/>
    </row>
    <row r="5864" spans="47:48">
      <c r="AU5864" s="3">
        <v>4.0687499999999996</v>
      </c>
      <c r="AV5864" s="72"/>
    </row>
    <row r="5865" spans="47:48">
      <c r="AU5865" s="3">
        <v>4.0694444444444402</v>
      </c>
      <c r="AV5865" s="72"/>
    </row>
    <row r="5866" spans="47:48">
      <c r="AU5866" s="3">
        <v>4.0701388888888896</v>
      </c>
      <c r="AV5866" s="72"/>
    </row>
    <row r="5867" spans="47:48">
      <c r="AU5867" s="3">
        <v>4.0708333333333302</v>
      </c>
      <c r="AV5867" s="72"/>
    </row>
    <row r="5868" spans="47:48">
      <c r="AU5868" s="3">
        <v>4.0715277777777796</v>
      </c>
      <c r="AV5868" s="72"/>
    </row>
    <row r="5869" spans="47:48">
      <c r="AU5869" s="3">
        <v>4.0722222222222202</v>
      </c>
      <c r="AV5869" s="72"/>
    </row>
    <row r="5870" spans="47:48">
      <c r="AU5870" s="3">
        <v>4.0729166666666696</v>
      </c>
      <c r="AV5870" s="72"/>
    </row>
    <row r="5871" spans="47:48">
      <c r="AU5871" s="3">
        <v>4.0736111111111102</v>
      </c>
      <c r="AV5871" s="72"/>
    </row>
    <row r="5872" spans="47:48">
      <c r="AU5872" s="3">
        <v>4.0743055555555596</v>
      </c>
      <c r="AV5872" s="72"/>
    </row>
    <row r="5873" spans="47:48">
      <c r="AU5873" s="3">
        <v>4.0750000000000002</v>
      </c>
      <c r="AV5873" s="72"/>
    </row>
    <row r="5874" spans="47:48">
      <c r="AU5874" s="3">
        <v>4.0756944444444398</v>
      </c>
      <c r="AV5874" s="72"/>
    </row>
    <row r="5875" spans="47:48">
      <c r="AU5875" s="3">
        <v>4.0763888888888902</v>
      </c>
      <c r="AV5875" s="72"/>
    </row>
    <row r="5876" spans="47:48">
      <c r="AU5876" s="3">
        <v>4.0770833333333298</v>
      </c>
      <c r="AV5876" s="72"/>
    </row>
    <row r="5877" spans="47:48">
      <c r="AU5877" s="3">
        <v>4.0777777777777802</v>
      </c>
      <c r="AV5877" s="72"/>
    </row>
    <row r="5878" spans="47:48">
      <c r="AU5878" s="3">
        <v>4.0784722222222198</v>
      </c>
      <c r="AV5878" s="72"/>
    </row>
    <row r="5879" spans="47:48">
      <c r="AU5879" s="3">
        <v>4.0791666666666702</v>
      </c>
      <c r="AV5879" s="72"/>
    </row>
    <row r="5880" spans="47:48">
      <c r="AU5880" s="3">
        <v>4.0798611111111098</v>
      </c>
      <c r="AV5880" s="72"/>
    </row>
    <row r="5881" spans="47:48">
      <c r="AU5881" s="3">
        <v>4.0805555555555602</v>
      </c>
      <c r="AV5881" s="72"/>
    </row>
    <row r="5882" spans="47:48">
      <c r="AU5882" s="3">
        <v>4.0812499999999998</v>
      </c>
      <c r="AV5882" s="72"/>
    </row>
    <row r="5883" spans="47:48">
      <c r="AU5883" s="3">
        <v>4.0819444444444404</v>
      </c>
      <c r="AV5883" s="72"/>
    </row>
    <row r="5884" spans="47:48">
      <c r="AU5884" s="3">
        <v>4.0826388888888898</v>
      </c>
      <c r="AV5884" s="72"/>
    </row>
    <row r="5885" spans="47:48">
      <c r="AU5885" s="3">
        <v>4.0833333333333304</v>
      </c>
      <c r="AV5885" s="72"/>
    </row>
    <row r="5886" spans="47:48">
      <c r="AU5886" s="3">
        <v>4.0840277777777798</v>
      </c>
      <c r="AV5886" s="72"/>
    </row>
    <row r="5887" spans="47:48">
      <c r="AU5887" s="3">
        <v>4.0847222222222204</v>
      </c>
      <c r="AV5887" s="72"/>
    </row>
    <row r="5888" spans="47:48">
      <c r="AU5888" s="3">
        <v>4.0854166666666698</v>
      </c>
      <c r="AV5888" s="72"/>
    </row>
    <row r="5889" spans="47:48">
      <c r="AU5889" s="3">
        <v>4.0861111111111104</v>
      </c>
      <c r="AV5889" s="72"/>
    </row>
    <row r="5890" spans="47:48">
      <c r="AU5890" s="3">
        <v>4.0868055555555598</v>
      </c>
      <c r="AV5890" s="72"/>
    </row>
    <row r="5891" spans="47:48">
      <c r="AU5891" s="3">
        <v>4.0875000000000004</v>
      </c>
      <c r="AV5891" s="72"/>
    </row>
    <row r="5892" spans="47:48">
      <c r="AU5892" s="3">
        <v>4.08819444444444</v>
      </c>
      <c r="AV5892" s="72"/>
    </row>
    <row r="5893" spans="47:48">
      <c r="AU5893" s="3">
        <v>4.0888888888888903</v>
      </c>
      <c r="AV5893" s="72"/>
    </row>
    <row r="5894" spans="47:48">
      <c r="AU5894" s="3">
        <v>4.08958333333333</v>
      </c>
      <c r="AV5894" s="72"/>
    </row>
    <row r="5895" spans="47:48">
      <c r="AU5895" s="3">
        <v>4.0902777777777803</v>
      </c>
      <c r="AV5895" s="72"/>
    </row>
    <row r="5896" spans="47:48">
      <c r="AU5896" s="3">
        <v>4.09097222222222</v>
      </c>
      <c r="AV5896" s="72"/>
    </row>
    <row r="5897" spans="47:48">
      <c r="AU5897" s="3">
        <v>4.0916666666666703</v>
      </c>
      <c r="AV5897" s="72"/>
    </row>
    <row r="5898" spans="47:48">
      <c r="AU5898" s="3">
        <v>4.09236111111111</v>
      </c>
      <c r="AV5898" s="72"/>
    </row>
    <row r="5899" spans="47:48">
      <c r="AU5899" s="3">
        <v>4.0930555555555603</v>
      </c>
      <c r="AV5899" s="72"/>
    </row>
    <row r="5900" spans="47:48">
      <c r="AU5900" s="3">
        <v>4.09375</v>
      </c>
      <c r="AV5900" s="72"/>
    </row>
    <row r="5901" spans="47:48">
      <c r="AU5901" s="3">
        <v>4.0944444444444397</v>
      </c>
      <c r="AV5901" s="72"/>
    </row>
    <row r="5902" spans="47:48">
      <c r="AU5902" s="3">
        <v>4.09513888888889</v>
      </c>
      <c r="AV5902" s="72"/>
    </row>
    <row r="5903" spans="47:48">
      <c r="AU5903" s="3">
        <v>4.0958333333333297</v>
      </c>
      <c r="AV5903" s="72"/>
    </row>
    <row r="5904" spans="47:48">
      <c r="AU5904" s="3">
        <v>4.09652777777778</v>
      </c>
      <c r="AV5904" s="72"/>
    </row>
    <row r="5905" spans="47:48">
      <c r="AU5905" s="3">
        <v>4.0972222222222197</v>
      </c>
      <c r="AV5905" s="72"/>
    </row>
    <row r="5906" spans="47:48">
      <c r="AU5906" s="3">
        <v>4.09791666666667</v>
      </c>
      <c r="AV5906" s="72"/>
    </row>
    <row r="5907" spans="47:48">
      <c r="AU5907" s="3">
        <v>4.0986111111111097</v>
      </c>
      <c r="AV5907" s="72"/>
    </row>
    <row r="5908" spans="47:48">
      <c r="AU5908" s="3">
        <v>4.09930555555556</v>
      </c>
      <c r="AV5908" s="72"/>
    </row>
    <row r="5909" spans="47:48">
      <c r="AU5909" s="3">
        <v>4.0999999999999996</v>
      </c>
      <c r="AV5909" s="72"/>
    </row>
    <row r="5910" spans="47:48">
      <c r="AU5910" s="3">
        <v>4.1006944444444402</v>
      </c>
      <c r="AV5910" s="72"/>
    </row>
    <row r="5911" spans="47:48">
      <c r="AU5911" s="3">
        <v>4.1013888888888896</v>
      </c>
      <c r="AV5911" s="72"/>
    </row>
    <row r="5912" spans="47:48">
      <c r="AU5912" s="3">
        <v>4.1020833333333302</v>
      </c>
      <c r="AV5912" s="72"/>
    </row>
    <row r="5913" spans="47:48">
      <c r="AU5913" s="3">
        <v>4.1027777777777796</v>
      </c>
      <c r="AV5913" s="72"/>
    </row>
    <row r="5914" spans="47:48">
      <c r="AU5914" s="3">
        <v>4.1034722222222202</v>
      </c>
      <c r="AV5914" s="72"/>
    </row>
    <row r="5915" spans="47:48">
      <c r="AU5915" s="3">
        <v>4.1041666666666696</v>
      </c>
      <c r="AV5915" s="72"/>
    </row>
    <row r="5916" spans="47:48">
      <c r="AU5916" s="3">
        <v>4.1048611111111102</v>
      </c>
      <c r="AV5916" s="72"/>
    </row>
    <row r="5917" spans="47:48">
      <c r="AU5917" s="3">
        <v>4.1055555555555596</v>
      </c>
      <c r="AV5917" s="72"/>
    </row>
    <row r="5918" spans="47:48">
      <c r="AU5918" s="3">
        <v>4.1062500000000002</v>
      </c>
      <c r="AV5918" s="72"/>
    </row>
    <row r="5919" spans="47:48">
      <c r="AU5919" s="3">
        <v>4.1069444444444398</v>
      </c>
      <c r="AV5919" s="72"/>
    </row>
    <row r="5920" spans="47:48">
      <c r="AU5920" s="3">
        <v>4.1076388888888902</v>
      </c>
      <c r="AV5920" s="72"/>
    </row>
    <row r="5921" spans="47:48">
      <c r="AU5921" s="3">
        <v>4.1083333333333298</v>
      </c>
      <c r="AV5921" s="72"/>
    </row>
    <row r="5922" spans="47:48">
      <c r="AU5922" s="3">
        <v>4.1090277777777802</v>
      </c>
      <c r="AV5922" s="72"/>
    </row>
    <row r="5923" spans="47:48">
      <c r="AU5923" s="3">
        <v>4.1097222222222198</v>
      </c>
      <c r="AV5923" s="72"/>
    </row>
    <row r="5924" spans="47:48">
      <c r="AU5924" s="3">
        <v>4.1104166666666702</v>
      </c>
      <c r="AV5924" s="72"/>
    </row>
    <row r="5925" spans="47:48">
      <c r="AU5925" s="3">
        <v>4.1111111111111098</v>
      </c>
      <c r="AV5925" s="72"/>
    </row>
    <row r="5926" spans="47:48">
      <c r="AU5926" s="3">
        <v>4.1118055555555602</v>
      </c>
      <c r="AV5926" s="72"/>
    </row>
    <row r="5927" spans="47:48">
      <c r="AU5927" s="3">
        <v>4.1124999999999998</v>
      </c>
      <c r="AV5927" s="72"/>
    </row>
    <row r="5928" spans="47:48">
      <c r="AU5928" s="3">
        <v>4.1131944444444404</v>
      </c>
      <c r="AV5928" s="72"/>
    </row>
    <row r="5929" spans="47:48">
      <c r="AU5929" s="3">
        <v>4.1138888888888898</v>
      </c>
      <c r="AV5929" s="72"/>
    </row>
    <row r="5930" spans="47:48">
      <c r="AU5930" s="3">
        <v>4.1145833333333304</v>
      </c>
      <c r="AV5930" s="72"/>
    </row>
    <row r="5931" spans="47:48">
      <c r="AU5931" s="3">
        <v>4.1152777777777798</v>
      </c>
      <c r="AV5931" s="72"/>
    </row>
    <row r="5932" spans="47:48">
      <c r="AU5932" s="3">
        <v>4.1159722222222204</v>
      </c>
      <c r="AV5932" s="72"/>
    </row>
    <row r="5933" spans="47:48">
      <c r="AU5933" s="3">
        <v>4.1166666666666698</v>
      </c>
      <c r="AV5933" s="72"/>
    </row>
    <row r="5934" spans="47:48">
      <c r="AU5934" s="3">
        <v>4.1173611111111104</v>
      </c>
      <c r="AV5934" s="72"/>
    </row>
    <row r="5935" spans="47:48">
      <c r="AU5935" s="3">
        <v>4.1180555555555598</v>
      </c>
      <c r="AV5935" s="72"/>
    </row>
    <row r="5936" spans="47:48">
      <c r="AU5936" s="3">
        <v>4.1187500000000004</v>
      </c>
      <c r="AV5936" s="72"/>
    </row>
    <row r="5937" spans="47:48">
      <c r="AU5937" s="3">
        <v>4.11944444444444</v>
      </c>
      <c r="AV5937" s="72"/>
    </row>
    <row r="5938" spans="47:48">
      <c r="AU5938" s="3">
        <v>4.1201388888888903</v>
      </c>
      <c r="AV5938" s="72"/>
    </row>
    <row r="5939" spans="47:48">
      <c r="AU5939" s="3">
        <v>4.12083333333333</v>
      </c>
      <c r="AV5939" s="72"/>
    </row>
    <row r="5940" spans="47:48">
      <c r="AU5940" s="3">
        <v>4.1215277777777803</v>
      </c>
      <c r="AV5940" s="72"/>
    </row>
    <row r="5941" spans="47:48">
      <c r="AU5941" s="3">
        <v>4.12222222222222</v>
      </c>
      <c r="AV5941" s="72"/>
    </row>
    <row r="5942" spans="47:48">
      <c r="AU5942" s="3">
        <v>4.1229166666666703</v>
      </c>
      <c r="AV5942" s="72"/>
    </row>
    <row r="5943" spans="47:48">
      <c r="AU5943" s="3">
        <v>4.12361111111111</v>
      </c>
      <c r="AV5943" s="72"/>
    </row>
    <row r="5944" spans="47:48">
      <c r="AU5944" s="3">
        <v>4.1243055555555603</v>
      </c>
      <c r="AV5944" s="72"/>
    </row>
    <row r="5945" spans="47:48">
      <c r="AU5945" s="3">
        <v>4.125</v>
      </c>
      <c r="AV5945" s="72"/>
    </row>
    <row r="5946" spans="47:48">
      <c r="AU5946" s="3">
        <v>4.1256944444444397</v>
      </c>
      <c r="AV5946" s="72"/>
    </row>
    <row r="5947" spans="47:48">
      <c r="AU5947" s="3">
        <v>4.12638888888889</v>
      </c>
      <c r="AV5947" s="72"/>
    </row>
    <row r="5948" spans="47:48">
      <c r="AU5948" s="3">
        <v>4.1270833333333297</v>
      </c>
      <c r="AV5948" s="72"/>
    </row>
    <row r="5949" spans="47:48">
      <c r="AU5949" s="3">
        <v>4.12777777777778</v>
      </c>
      <c r="AV5949" s="72"/>
    </row>
    <row r="5950" spans="47:48">
      <c r="AU5950" s="3">
        <v>4.1284722222222197</v>
      </c>
      <c r="AV5950" s="72"/>
    </row>
    <row r="5951" spans="47:48">
      <c r="AU5951" s="3">
        <v>4.12916666666667</v>
      </c>
      <c r="AV5951" s="72"/>
    </row>
    <row r="5952" spans="47:48">
      <c r="AU5952" s="3">
        <v>4.1298611111111097</v>
      </c>
      <c r="AV5952" s="72"/>
    </row>
    <row r="5953" spans="47:48">
      <c r="AU5953" s="3">
        <v>4.13055555555556</v>
      </c>
      <c r="AV5953" s="72"/>
    </row>
    <row r="5954" spans="47:48">
      <c r="AU5954" s="3">
        <v>4.1312499999999996</v>
      </c>
      <c r="AV5954" s="72"/>
    </row>
    <row r="5955" spans="47:48">
      <c r="AU5955" s="3">
        <v>4.1319444444444402</v>
      </c>
      <c r="AV5955" s="72"/>
    </row>
    <row r="5956" spans="47:48">
      <c r="AU5956" s="3">
        <v>4.1326388888888896</v>
      </c>
      <c r="AV5956" s="72"/>
    </row>
    <row r="5957" spans="47:48">
      <c r="AU5957" s="3">
        <v>4.1333333333333302</v>
      </c>
      <c r="AV5957" s="72"/>
    </row>
    <row r="5958" spans="47:48">
      <c r="AU5958" s="3">
        <v>4.1340277777777796</v>
      </c>
      <c r="AV5958" s="72"/>
    </row>
    <row r="5959" spans="47:48">
      <c r="AU5959" s="3">
        <v>4.1347222222222202</v>
      </c>
      <c r="AV5959" s="72"/>
    </row>
    <row r="5960" spans="47:48">
      <c r="AU5960" s="3">
        <v>4.1354166666666696</v>
      </c>
      <c r="AV5960" s="72"/>
    </row>
    <row r="5961" spans="47:48">
      <c r="AU5961" s="3">
        <v>4.1361111111111102</v>
      </c>
      <c r="AV5961" s="72"/>
    </row>
    <row r="5962" spans="47:48">
      <c r="AU5962" s="3">
        <v>4.1368055555555596</v>
      </c>
      <c r="AV5962" s="72"/>
    </row>
    <row r="5963" spans="47:48">
      <c r="AU5963" s="3">
        <v>4.1375000000000002</v>
      </c>
      <c r="AV5963" s="72"/>
    </row>
    <row r="5964" spans="47:48">
      <c r="AU5964" s="3">
        <v>4.1381944444444398</v>
      </c>
      <c r="AV5964" s="72"/>
    </row>
    <row r="5965" spans="47:48">
      <c r="AU5965" s="3">
        <v>4.1388888888888902</v>
      </c>
      <c r="AV5965" s="72"/>
    </row>
    <row r="5966" spans="47:48">
      <c r="AU5966" s="3">
        <v>4.1395833333333298</v>
      </c>
      <c r="AV5966" s="72"/>
    </row>
    <row r="5967" spans="47:48">
      <c r="AU5967" s="3">
        <v>4.1402777777777802</v>
      </c>
      <c r="AV5967" s="72"/>
    </row>
    <row r="5968" spans="47:48">
      <c r="AU5968" s="3">
        <v>4.1409722222222198</v>
      </c>
      <c r="AV5968" s="72"/>
    </row>
    <row r="5969" spans="47:48">
      <c r="AU5969" s="3">
        <v>4.1416666666666702</v>
      </c>
      <c r="AV5969" s="72"/>
    </row>
    <row r="5970" spans="47:48">
      <c r="AU5970" s="3">
        <v>4.1423611111111098</v>
      </c>
      <c r="AV5970" s="72"/>
    </row>
    <row r="5971" spans="47:48">
      <c r="AU5971" s="3">
        <v>4.1430555555555602</v>
      </c>
      <c r="AV5971" s="72"/>
    </row>
    <row r="5972" spans="47:48">
      <c r="AU5972" s="3">
        <v>4.1437499999999998</v>
      </c>
      <c r="AV5972" s="72"/>
    </row>
    <row r="5973" spans="47:48">
      <c r="AU5973" s="3">
        <v>4.1444444444444404</v>
      </c>
      <c r="AV5973" s="72"/>
    </row>
    <row r="5974" spans="47:48">
      <c r="AU5974" s="3">
        <v>4.1451388888888898</v>
      </c>
      <c r="AV5974" s="72"/>
    </row>
    <row r="5975" spans="47:48">
      <c r="AU5975" s="3">
        <v>4.1458333333333401</v>
      </c>
      <c r="AV5975" s="72"/>
    </row>
    <row r="5976" spans="47:48">
      <c r="AU5976" s="3">
        <v>4.1465277777777896</v>
      </c>
      <c r="AV5976" s="72"/>
    </row>
    <row r="5977" spans="47:48">
      <c r="AU5977" s="3">
        <v>4.1472222222222399</v>
      </c>
      <c r="AV5977" s="72"/>
    </row>
    <row r="5978" spans="47:48">
      <c r="AU5978" s="3">
        <v>4.1479166666666902</v>
      </c>
      <c r="AV5978" s="72"/>
    </row>
    <row r="5979" spans="47:48">
      <c r="AU5979" s="3">
        <v>4.1486111111111397</v>
      </c>
      <c r="AV5979" s="72"/>
    </row>
    <row r="5980" spans="47:48">
      <c r="AU5980" s="3">
        <v>4.14930555555559</v>
      </c>
      <c r="AV5980" s="72"/>
    </row>
    <row r="5981" spans="47:48">
      <c r="AU5981" s="3">
        <v>4.1500000000000403</v>
      </c>
      <c r="AV5981" s="72"/>
    </row>
    <row r="5982" spans="47:48">
      <c r="AU5982" s="3">
        <v>4.1506944444444898</v>
      </c>
      <c r="AV5982" s="72"/>
    </row>
    <row r="5983" spans="47:48">
      <c r="AU5983" s="3">
        <v>4.1513888888889303</v>
      </c>
      <c r="AV5983" s="72"/>
    </row>
    <row r="5984" spans="47:48">
      <c r="AU5984" s="3">
        <v>4.1520833333333798</v>
      </c>
      <c r="AV5984" s="72"/>
    </row>
    <row r="5985" spans="47:48">
      <c r="AU5985" s="3">
        <v>4.1527777777778301</v>
      </c>
      <c r="AV5985" s="72"/>
    </row>
    <row r="5986" spans="47:48">
      <c r="AU5986" s="3">
        <v>4.1534722222222804</v>
      </c>
      <c r="AV5986" s="72"/>
    </row>
    <row r="5987" spans="47:48">
      <c r="AU5987" s="3">
        <v>4.1541666666667298</v>
      </c>
      <c r="AV5987" s="72"/>
    </row>
    <row r="5988" spans="47:48">
      <c r="AU5988" s="3">
        <v>4.1548611111111802</v>
      </c>
      <c r="AV5988" s="72"/>
    </row>
    <row r="5989" spans="47:48">
      <c r="AU5989" s="3">
        <v>4.1555555555556296</v>
      </c>
      <c r="AV5989" s="72"/>
    </row>
    <row r="5990" spans="47:48">
      <c r="AU5990" s="3">
        <v>4.1562500000000799</v>
      </c>
      <c r="AV5990" s="72"/>
    </row>
    <row r="5991" spans="47:48">
      <c r="AU5991" s="3">
        <v>4.1569444444445303</v>
      </c>
      <c r="AV5991" s="72"/>
    </row>
    <row r="5992" spans="47:48">
      <c r="AU5992" s="3">
        <v>4.1576388888889797</v>
      </c>
      <c r="AV5992" s="72"/>
    </row>
    <row r="5993" spans="47:48">
      <c r="AU5993" s="3">
        <v>4.15833333333343</v>
      </c>
      <c r="AV5993" s="72"/>
    </row>
    <row r="5994" spans="47:48">
      <c r="AU5994" s="3">
        <v>4.1590277777778804</v>
      </c>
      <c r="AV5994" s="72"/>
    </row>
    <row r="5995" spans="47:48">
      <c r="AU5995" s="3">
        <v>4.1597222222223298</v>
      </c>
      <c r="AV5995" s="72"/>
    </row>
    <row r="5996" spans="47:48">
      <c r="AU5996" s="3">
        <v>4.1604166666667801</v>
      </c>
      <c r="AV5996" s="72"/>
    </row>
    <row r="5997" spans="47:48">
      <c r="AU5997" s="3">
        <v>4.1611111111112304</v>
      </c>
      <c r="AV5997" s="72"/>
    </row>
    <row r="5998" spans="47:48">
      <c r="AU5998" s="3">
        <v>4.1618055555556799</v>
      </c>
      <c r="AV5998" s="72"/>
    </row>
    <row r="5999" spans="47:48">
      <c r="AU5999" s="3">
        <v>4.1625000000001302</v>
      </c>
      <c r="AV5999" s="72"/>
    </row>
    <row r="6000" spans="47:48">
      <c r="AU6000" s="3">
        <v>4.1631944444445796</v>
      </c>
      <c r="AV6000" s="72"/>
    </row>
    <row r="6001" spans="47:48">
      <c r="AU6001" s="3">
        <v>4.1638888888890202</v>
      </c>
      <c r="AV6001" s="72"/>
    </row>
    <row r="6002" spans="47:48">
      <c r="AU6002" s="3">
        <v>4.1645833333334696</v>
      </c>
      <c r="AV6002" s="72"/>
    </row>
    <row r="6003" spans="47:48">
      <c r="AU6003" s="3">
        <v>4.16527777777792</v>
      </c>
      <c r="AV6003" s="72"/>
    </row>
    <row r="6004" spans="47:48">
      <c r="AU6004" s="3">
        <v>4.1659722222223703</v>
      </c>
      <c r="AV6004" s="72"/>
    </row>
    <row r="6005" spans="47:48">
      <c r="AU6005" s="3">
        <v>4.1666666666641996</v>
      </c>
      <c r="AV6005" s="72"/>
    </row>
  </sheetData>
  <sheetProtection sheet="1" objects="1" scenarios="1"/>
  <sortState xmlns:xlrd2="http://schemas.microsoft.com/office/spreadsheetml/2017/richdata2" ref="DJ5:DK168">
    <sortCondition ref="DJ5:DJ168"/>
  </sortState>
  <mergeCells count="75">
    <mergeCell ref="DX2:DY2"/>
    <mergeCell ref="DZ2:EA2"/>
    <mergeCell ref="DN2:DO2"/>
    <mergeCell ref="DP2:DQ2"/>
    <mergeCell ref="DR2:DS2"/>
    <mergeCell ref="DT2:DU2"/>
    <mergeCell ref="DV2:DW2"/>
    <mergeCell ref="CX2:CY2"/>
    <mergeCell ref="CN2:CO2"/>
    <mergeCell ref="CP2:CQ2"/>
    <mergeCell ref="CR2:CS2"/>
    <mergeCell ref="CT2:CU2"/>
    <mergeCell ref="CL2:CM2"/>
    <mergeCell ref="DB2:DC2"/>
    <mergeCell ref="EB2:EC2"/>
    <mergeCell ref="BH1:EC1"/>
    <mergeCell ref="CB2:CC2"/>
    <mergeCell ref="CD2:CE2"/>
    <mergeCell ref="CF2:CG2"/>
    <mergeCell ref="CH2:CI2"/>
    <mergeCell ref="CJ2:CK2"/>
    <mergeCell ref="BR2:BS2"/>
    <mergeCell ref="BT2:BU2"/>
    <mergeCell ref="BV2:BW2"/>
    <mergeCell ref="BX2:BY2"/>
    <mergeCell ref="BZ2:CA2"/>
    <mergeCell ref="CZ2:DA2"/>
    <mergeCell ref="CV2:CW2"/>
    <mergeCell ref="BH2:BI2"/>
    <mergeCell ref="BJ2:BK2"/>
    <mergeCell ref="BL2:BM2"/>
    <mergeCell ref="BN2:BO2"/>
    <mergeCell ref="BP2:BQ2"/>
    <mergeCell ref="BA1:BF2"/>
    <mergeCell ref="AO1:AO2"/>
    <mergeCell ref="AW1:AW2"/>
    <mergeCell ref="AY1:AY2"/>
    <mergeCell ref="AX1:AX2"/>
    <mergeCell ref="AS1:AS2"/>
    <mergeCell ref="AT1:AT2"/>
    <mergeCell ref="AQ1:AQ2"/>
    <mergeCell ref="AR1:AR2"/>
    <mergeCell ref="AP1:AP2"/>
    <mergeCell ref="AU1:AU2"/>
    <mergeCell ref="AM1:AM2"/>
    <mergeCell ref="AN1:AN2"/>
    <mergeCell ref="B57:C57"/>
    <mergeCell ref="D57:L57"/>
    <mergeCell ref="B54:C54"/>
    <mergeCell ref="D54:L54"/>
    <mergeCell ref="B55:C55"/>
    <mergeCell ref="D55:L55"/>
    <mergeCell ref="B56:C56"/>
    <mergeCell ref="D56:L56"/>
    <mergeCell ref="U1:Y2"/>
    <mergeCell ref="B52:C52"/>
    <mergeCell ref="B1:L2"/>
    <mergeCell ref="AL1:AL2"/>
    <mergeCell ref="AA1:AB2"/>
    <mergeCell ref="AD1:AI2"/>
    <mergeCell ref="AK1:AK2"/>
    <mergeCell ref="N1:S2"/>
    <mergeCell ref="N49:S52"/>
    <mergeCell ref="U20:Y24"/>
    <mergeCell ref="N45:S48"/>
    <mergeCell ref="D52:L52"/>
    <mergeCell ref="N41:S44"/>
    <mergeCell ref="N37:S40"/>
    <mergeCell ref="B53:C53"/>
    <mergeCell ref="D53:L53"/>
    <mergeCell ref="DD2:DE2"/>
    <mergeCell ref="DF2:DG2"/>
    <mergeCell ref="DH2:DI2"/>
    <mergeCell ref="DJ2:DK2"/>
    <mergeCell ref="DL2:DM2"/>
  </mergeCells>
  <phoneticPr fontId="10" type="noConversion"/>
  <conditionalFormatting sqref="F4:K50">
    <cfRule type="expression" dxfId="143" priority="5">
      <formula>F4="No"</formula>
    </cfRule>
    <cfRule type="expression" dxfId="142" priority="6">
      <formula>F4="Yes"</formula>
    </cfRule>
  </conditionalFormatting>
  <dataValidations count="5">
    <dataValidation type="list" allowBlank="1" showInputMessage="1" showErrorMessage="1" sqref="BC4:BD109" xr:uid="{B19308C0-DA6E-48B1-B831-0ACFE87F0ADB}">
      <formula1>UTC</formula1>
    </dataValidation>
    <dataValidation type="list" allowBlank="1" showInputMessage="1" showErrorMessage="1" sqref="BE4:BF109" xr:uid="{312316D6-F3A4-4FF5-BF0D-1149913D0648}">
      <formula1>DSStartStopList</formula1>
    </dataValidation>
    <dataValidation type="list" allowBlank="1" showInputMessage="1" showErrorMessage="1" sqref="P4:P35 S4:S35" xr:uid="{E9BF3082-6CB0-4A2C-9CDF-F57712BFF217}">
      <formula1>SpcYes</formula1>
    </dataValidation>
    <dataValidation type="list" allowBlank="1" showInputMessage="1" showErrorMessage="1" sqref="L4:L50" xr:uid="{5A538673-B18E-4F9D-BFF8-EF67B5E62A1C}">
      <formula1>$AF$3:$AI$3</formula1>
    </dataValidation>
    <dataValidation type="list" allowBlank="1" showInputMessage="1" showErrorMessage="1" sqref="F4:K50" xr:uid="{013FA733-BAA5-4A9B-A02B-8C630277C397}">
      <formula1>"Yes,No"</formula1>
    </dataValidation>
  </dataValidations>
  <pageMargins left="0.7" right="0.7" top="0.75" bottom="0.75" header="0.3" footer="0.3"/>
  <pageSetup paperSize="9" orientation="portrait" horizontalDpi="1200" verticalDpi="12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535</vt:i4>
      </vt:variant>
    </vt:vector>
  </HeadingPairs>
  <TitlesOfParts>
    <vt:vector size="539" baseType="lpstr">
      <vt:lpstr>Planned</vt:lpstr>
      <vt:lpstr>Flown</vt:lpstr>
      <vt:lpstr>Sample</vt:lpstr>
      <vt:lpstr>Variables</vt:lpstr>
      <vt:lpstr>AdHocInst</vt:lpstr>
      <vt:lpstr>Airports</vt:lpstr>
      <vt:lpstr>Airports_IATA</vt:lpstr>
      <vt:lpstr>Airports_Top</vt:lpstr>
      <vt:lpstr>Block_1</vt:lpstr>
      <vt:lpstr>Block_1_Num</vt:lpstr>
      <vt:lpstr>Block_1_Start</vt:lpstr>
      <vt:lpstr>Block_5</vt:lpstr>
      <vt:lpstr>Block_5_Num</vt:lpstr>
      <vt:lpstr>Block_5_Start</vt:lpstr>
      <vt:lpstr>CancAccom</vt:lpstr>
      <vt:lpstr>Flown!Change_Dates</vt:lpstr>
      <vt:lpstr>Sample!Change_Dates</vt:lpstr>
      <vt:lpstr>Change_Dates</vt:lpstr>
      <vt:lpstr>Flown!Change_RPDates</vt:lpstr>
      <vt:lpstr>Sample!Change_RPDates</vt:lpstr>
      <vt:lpstr>Change_RPDates</vt:lpstr>
      <vt:lpstr>Flown!col_DutySelections</vt:lpstr>
      <vt:lpstr>Sample!col_DutySelections</vt:lpstr>
      <vt:lpstr>col_DutySelections</vt:lpstr>
      <vt:lpstr>Flown!col_DutyType</vt:lpstr>
      <vt:lpstr>Sample!col_DutyType</vt:lpstr>
      <vt:lpstr>col_DutyType</vt:lpstr>
      <vt:lpstr>Flown!col_FlyDetails</vt:lpstr>
      <vt:lpstr>Sample!col_FlyDetails</vt:lpstr>
      <vt:lpstr>col_FlyDetails</vt:lpstr>
      <vt:lpstr>Flown!col_PreTVL</vt:lpstr>
      <vt:lpstr>Sample!col_PreTVL</vt:lpstr>
      <vt:lpstr>col_PreTVL</vt:lpstr>
      <vt:lpstr>Credit_1</vt:lpstr>
      <vt:lpstr>Credit_1_Num</vt:lpstr>
      <vt:lpstr>DSStartStopList</vt:lpstr>
      <vt:lpstr>Duty_1</vt:lpstr>
      <vt:lpstr>Duty_1_Num</vt:lpstr>
      <vt:lpstr>Duty_5</vt:lpstr>
      <vt:lpstr>Duty_5_Num</vt:lpstr>
      <vt:lpstr>DutyCalloutList</vt:lpstr>
      <vt:lpstr>DutyCalloutStatusList</vt:lpstr>
      <vt:lpstr>DutyCalloutTable</vt:lpstr>
      <vt:lpstr>DutyCalloutTable_Top</vt:lpstr>
      <vt:lpstr>DutyRIG</vt:lpstr>
      <vt:lpstr>DutyTypeDetails</vt:lpstr>
      <vt:lpstr>DutyTypeDetails_Top</vt:lpstr>
      <vt:lpstr>DutyTypes</vt:lpstr>
      <vt:lpstr>EBAVAR_Data</vt:lpstr>
      <vt:lpstr>EBAVAR_Data_Left</vt:lpstr>
      <vt:lpstr>EBAVar_Top</vt:lpstr>
      <vt:lpstr>Flown!ErrCheck</vt:lpstr>
      <vt:lpstr>Sample!ErrCheck</vt:lpstr>
      <vt:lpstr>ErrCheck</vt:lpstr>
      <vt:lpstr>LeaveCR_CMS</vt:lpstr>
      <vt:lpstr>LeaveCR_PreCMS</vt:lpstr>
      <vt:lpstr>LeaveSickCR_PreCMS</vt:lpstr>
      <vt:lpstr>Local_1</vt:lpstr>
      <vt:lpstr>Local_1_Num</vt:lpstr>
      <vt:lpstr>Local_5</vt:lpstr>
      <vt:lpstr>Local_5_Num</vt:lpstr>
      <vt:lpstr>Flown!lstRP_Routes</vt:lpstr>
      <vt:lpstr>Planned!lstRP_Routes</vt:lpstr>
      <vt:lpstr>Sample!lstRP_Routes</vt:lpstr>
      <vt:lpstr>MaxBlockCheck</vt:lpstr>
      <vt:lpstr>MinBlockCheck</vt:lpstr>
      <vt:lpstr>MinTVLCredit</vt:lpstr>
      <vt:lpstr>PairingRIG</vt:lpstr>
      <vt:lpstr>Flown!Print_Area</vt:lpstr>
      <vt:lpstr>Planned!Print_Area</vt:lpstr>
      <vt:lpstr>Sample!Print_Area</vt:lpstr>
      <vt:lpstr>Flown!RouteBlockTimes</vt:lpstr>
      <vt:lpstr>Planned!RouteBlockTimes</vt:lpstr>
      <vt:lpstr>Sample!RouteBlockTimes</vt:lpstr>
      <vt:lpstr>Flown!RouteList</vt:lpstr>
      <vt:lpstr>Sample!RouteList</vt:lpstr>
      <vt:lpstr>RouteList</vt:lpstr>
      <vt:lpstr>Flown!Routes_Unique</vt:lpstr>
      <vt:lpstr>Planned!Routes_Unique</vt:lpstr>
      <vt:lpstr>Sample!Routes_Unique</vt:lpstr>
      <vt:lpstr>Flown!RP_AdHocInstruct</vt:lpstr>
      <vt:lpstr>Planned!RP_AdHocInstruct</vt:lpstr>
      <vt:lpstr>Sample!RP_AdHocInstruct</vt:lpstr>
      <vt:lpstr>Flown!RP_CalloutPay</vt:lpstr>
      <vt:lpstr>Sample!RP_CalloutPay</vt:lpstr>
      <vt:lpstr>RP_CalloutPay</vt:lpstr>
      <vt:lpstr>Flown!RP_CancAccom</vt:lpstr>
      <vt:lpstr>Planned!RP_CancAccom</vt:lpstr>
      <vt:lpstr>Sample!RP_CancAccom</vt:lpstr>
      <vt:lpstr>Flown!RP_CancAccomPay</vt:lpstr>
      <vt:lpstr>Planned!RP_CancAccomPay</vt:lpstr>
      <vt:lpstr>Sample!RP_CancAccomPay</vt:lpstr>
      <vt:lpstr>Flown!RP_CrewBaseOffset</vt:lpstr>
      <vt:lpstr>Sample!RP_CrewBaseOffset</vt:lpstr>
      <vt:lpstr>RP_CrewBaseOffset</vt:lpstr>
      <vt:lpstr>Flown!RP_Dates</vt:lpstr>
      <vt:lpstr>Sample!RP_Dates</vt:lpstr>
      <vt:lpstr>RP_Dates</vt:lpstr>
      <vt:lpstr>Flown!RP_FlownPay</vt:lpstr>
      <vt:lpstr>Planned!RP_FlownPay</vt:lpstr>
      <vt:lpstr>Sample!RP_FlownPay</vt:lpstr>
      <vt:lpstr>Flown!RP_FlyDutyRIG</vt:lpstr>
      <vt:lpstr>Planned!RP_FlyDutyRIG</vt:lpstr>
      <vt:lpstr>Sample!RP_FlyDutyRIG</vt:lpstr>
      <vt:lpstr>Flown!RP_HardPay</vt:lpstr>
      <vt:lpstr>Planned!RP_HardPay</vt:lpstr>
      <vt:lpstr>Sample!RP_HardPay</vt:lpstr>
      <vt:lpstr>Flown!RP_HourlyRate</vt:lpstr>
      <vt:lpstr>Planned!RP_HourlyRate</vt:lpstr>
      <vt:lpstr>Sample!RP_HourlyRate</vt:lpstr>
      <vt:lpstr>Flown!RP_LostCR01</vt:lpstr>
      <vt:lpstr>Sample!RP_LostCR01</vt:lpstr>
      <vt:lpstr>RP_LostCR01</vt:lpstr>
      <vt:lpstr>Flown!RP_LostCR01_Date</vt:lpstr>
      <vt:lpstr>Sample!RP_LostCR01_Date</vt:lpstr>
      <vt:lpstr>RP_LostCR01_Date</vt:lpstr>
      <vt:lpstr>Flown!RP_LostCR01_List</vt:lpstr>
      <vt:lpstr>Sample!RP_LostCR01_List</vt:lpstr>
      <vt:lpstr>RP_LostCR01_List</vt:lpstr>
      <vt:lpstr>Flown!RP_LostCR010</vt:lpstr>
      <vt:lpstr>Sample!RP_LostCR010</vt:lpstr>
      <vt:lpstr>RP_LostCR010</vt:lpstr>
      <vt:lpstr>Flown!RP_LostCR02</vt:lpstr>
      <vt:lpstr>Sample!RP_LostCR02</vt:lpstr>
      <vt:lpstr>RP_LostCR02</vt:lpstr>
      <vt:lpstr>Flown!RP_LostCR02_Date</vt:lpstr>
      <vt:lpstr>Sample!RP_LostCR02_Date</vt:lpstr>
      <vt:lpstr>RP_LostCR02_Date</vt:lpstr>
      <vt:lpstr>Flown!RP_LostCR02_List</vt:lpstr>
      <vt:lpstr>Sample!RP_LostCR02_List</vt:lpstr>
      <vt:lpstr>RP_LostCR02_List</vt:lpstr>
      <vt:lpstr>Flown!RP_LostCR03</vt:lpstr>
      <vt:lpstr>Sample!RP_LostCR03</vt:lpstr>
      <vt:lpstr>RP_LostCR03</vt:lpstr>
      <vt:lpstr>Flown!RP_LostCR03_Date</vt:lpstr>
      <vt:lpstr>Sample!RP_LostCR03_Date</vt:lpstr>
      <vt:lpstr>RP_LostCR03_Date</vt:lpstr>
      <vt:lpstr>Flown!RP_LostCR03_List</vt:lpstr>
      <vt:lpstr>Sample!RP_LostCR03_List</vt:lpstr>
      <vt:lpstr>RP_LostCR03_List</vt:lpstr>
      <vt:lpstr>Flown!RP_LostCR04</vt:lpstr>
      <vt:lpstr>Sample!RP_LostCR04</vt:lpstr>
      <vt:lpstr>RP_LostCR04</vt:lpstr>
      <vt:lpstr>Flown!RP_LostCR04_Date</vt:lpstr>
      <vt:lpstr>Sample!RP_LostCR04_Date</vt:lpstr>
      <vt:lpstr>RP_LostCR04_Date</vt:lpstr>
      <vt:lpstr>Flown!RP_LostCR04_List</vt:lpstr>
      <vt:lpstr>Sample!RP_LostCR04_List</vt:lpstr>
      <vt:lpstr>RP_LostCR04_List</vt:lpstr>
      <vt:lpstr>Flown!RP_LostCR05</vt:lpstr>
      <vt:lpstr>Sample!RP_LostCR05</vt:lpstr>
      <vt:lpstr>RP_LostCR05</vt:lpstr>
      <vt:lpstr>Flown!RP_LostCR05_Date</vt:lpstr>
      <vt:lpstr>Sample!RP_LostCR05_Date</vt:lpstr>
      <vt:lpstr>RP_LostCR05_Date</vt:lpstr>
      <vt:lpstr>Flown!RP_LostCR05_List</vt:lpstr>
      <vt:lpstr>Sample!RP_LostCR05_List</vt:lpstr>
      <vt:lpstr>RP_LostCR05_List</vt:lpstr>
      <vt:lpstr>Flown!RP_LostCR06</vt:lpstr>
      <vt:lpstr>Sample!RP_LostCR06</vt:lpstr>
      <vt:lpstr>RP_LostCR06</vt:lpstr>
      <vt:lpstr>Flown!RP_LostCR06_Date</vt:lpstr>
      <vt:lpstr>Sample!RP_LostCR06_Date</vt:lpstr>
      <vt:lpstr>RP_LostCR06_Date</vt:lpstr>
      <vt:lpstr>Flown!RP_LostCR06_List</vt:lpstr>
      <vt:lpstr>Sample!RP_LostCR06_List</vt:lpstr>
      <vt:lpstr>RP_LostCR06_List</vt:lpstr>
      <vt:lpstr>Flown!RP_LostCR07</vt:lpstr>
      <vt:lpstr>Sample!RP_LostCR07</vt:lpstr>
      <vt:lpstr>RP_LostCR07</vt:lpstr>
      <vt:lpstr>Flown!RP_LostCR07_Date</vt:lpstr>
      <vt:lpstr>Sample!RP_LostCR07_Date</vt:lpstr>
      <vt:lpstr>RP_LostCR07_Date</vt:lpstr>
      <vt:lpstr>Flown!RP_LostCR07_List</vt:lpstr>
      <vt:lpstr>Sample!RP_LostCR07_List</vt:lpstr>
      <vt:lpstr>RP_LostCR07_List</vt:lpstr>
      <vt:lpstr>Flown!RP_LostCR08</vt:lpstr>
      <vt:lpstr>Sample!RP_LostCR08</vt:lpstr>
      <vt:lpstr>RP_LostCR08</vt:lpstr>
      <vt:lpstr>Flown!RP_LostCR08_Date</vt:lpstr>
      <vt:lpstr>Sample!RP_LostCR08_Date</vt:lpstr>
      <vt:lpstr>RP_LostCR08_Date</vt:lpstr>
      <vt:lpstr>Flown!RP_LostCR08_List</vt:lpstr>
      <vt:lpstr>Sample!RP_LostCR08_List</vt:lpstr>
      <vt:lpstr>RP_LostCR08_List</vt:lpstr>
      <vt:lpstr>Flown!RP_LostCR09</vt:lpstr>
      <vt:lpstr>Sample!RP_LostCR09</vt:lpstr>
      <vt:lpstr>RP_LostCR09</vt:lpstr>
      <vt:lpstr>Flown!RP_LostCR09_Date</vt:lpstr>
      <vt:lpstr>Sample!RP_LostCR09_Date</vt:lpstr>
      <vt:lpstr>RP_LostCR09_Date</vt:lpstr>
      <vt:lpstr>Flown!RP_LostCR09_List</vt:lpstr>
      <vt:lpstr>Sample!RP_LostCR09_List</vt:lpstr>
      <vt:lpstr>RP_LostCR09_List</vt:lpstr>
      <vt:lpstr>Flown!RP_LostCR10_Date</vt:lpstr>
      <vt:lpstr>Sample!RP_LostCR10_Date</vt:lpstr>
      <vt:lpstr>RP_LostCR10_Date</vt:lpstr>
      <vt:lpstr>Flown!RP_LostCR10_List</vt:lpstr>
      <vt:lpstr>Sample!RP_LostCR10_List</vt:lpstr>
      <vt:lpstr>RP_LostCR10_List</vt:lpstr>
      <vt:lpstr>Flown!RP_MCG</vt:lpstr>
      <vt:lpstr>Planned!RP_MCG</vt:lpstr>
      <vt:lpstr>Sample!RP_MCG</vt:lpstr>
      <vt:lpstr>Flown!RP_MinStbyCredit</vt:lpstr>
      <vt:lpstr>Planned!RP_MinStbyCredit</vt:lpstr>
      <vt:lpstr>Sample!RP_MinStbyCredit</vt:lpstr>
      <vt:lpstr>Flown!RP_MinStbySoftCredit</vt:lpstr>
      <vt:lpstr>Sample!RP_MinStbySoftCredit</vt:lpstr>
      <vt:lpstr>RP_MinStbySoftCredit</vt:lpstr>
      <vt:lpstr>Flown!RP_MiscCalc_RouteBlockTimes</vt:lpstr>
      <vt:lpstr>Sample!RP_MiscCalc_RouteBlockTimes</vt:lpstr>
      <vt:lpstr>RP_MiscCalc_RouteBlockTimes</vt:lpstr>
      <vt:lpstr>Flown!RP_Original_CreditHours</vt:lpstr>
      <vt:lpstr>Planned!RP_Original_CreditHours</vt:lpstr>
      <vt:lpstr>Sample!RP_Original_CreditHours</vt:lpstr>
      <vt:lpstr>Flown!RP_OriginalPay</vt:lpstr>
      <vt:lpstr>Planned!RP_OriginalPay</vt:lpstr>
      <vt:lpstr>Sample!RP_OriginalPay</vt:lpstr>
      <vt:lpstr>Flown!RP_OriginalPayWithRemovals</vt:lpstr>
      <vt:lpstr>Sample!RP_OriginalPayWithRemovals</vt:lpstr>
      <vt:lpstr>RP_OriginalPayWithRemovals</vt:lpstr>
      <vt:lpstr>Flown!RP_PaidPax</vt:lpstr>
      <vt:lpstr>Planned!RP_PaidPax</vt:lpstr>
      <vt:lpstr>Sample!RP_PaidPax</vt:lpstr>
      <vt:lpstr>Flown!RP_PaxInEconHours</vt:lpstr>
      <vt:lpstr>Sample!RP_PaxInEconHours</vt:lpstr>
      <vt:lpstr>RP_PaxInEconHours</vt:lpstr>
      <vt:lpstr>Flown!RP_Pay</vt:lpstr>
      <vt:lpstr>Planned!RP_Pay</vt:lpstr>
      <vt:lpstr>Sample!RP_Pay</vt:lpstr>
      <vt:lpstr>Flown!RP_PostTVL_Routes</vt:lpstr>
      <vt:lpstr>Sample!RP_PostTVL_Routes</vt:lpstr>
      <vt:lpstr>RP_PostTVL_Routes</vt:lpstr>
      <vt:lpstr>Flown!RP_PreTVL_Routes</vt:lpstr>
      <vt:lpstr>Planned!RP_PreTVL_Routes</vt:lpstr>
      <vt:lpstr>Sample!RP_PreTVL_Routes</vt:lpstr>
      <vt:lpstr>Flown!RP_ProtCreditHrs</vt:lpstr>
      <vt:lpstr>Planned!RP_ProtCreditHrs</vt:lpstr>
      <vt:lpstr>Sample!RP_ProtCreditHrs</vt:lpstr>
      <vt:lpstr>Flown!RP_PubCRHrs</vt:lpstr>
      <vt:lpstr>Sample!RP_PubCRHrs</vt:lpstr>
      <vt:lpstr>RP_PubCRHrs</vt:lpstr>
      <vt:lpstr>Flown!RP_RemovalHours</vt:lpstr>
      <vt:lpstr>Sample!RP_RemovalHours</vt:lpstr>
      <vt:lpstr>RP_RemovalHours</vt:lpstr>
      <vt:lpstr>Flown!RP_Role</vt:lpstr>
      <vt:lpstr>Planned!RP_Role</vt:lpstr>
      <vt:lpstr>Sample!RP_Role</vt:lpstr>
      <vt:lpstr>Flown!RP_Roll_In_Act_Block</vt:lpstr>
      <vt:lpstr>Sample!RP_Roll_In_Act_Block</vt:lpstr>
      <vt:lpstr>RP_Roll_In_Act_Block</vt:lpstr>
      <vt:lpstr>Flown!RP_Roll_In_Actual_Block_In_Local</vt:lpstr>
      <vt:lpstr>Sample!RP_Roll_In_Actual_Block_In_Local</vt:lpstr>
      <vt:lpstr>RP_Roll_In_Actual_Block_In_Local</vt:lpstr>
      <vt:lpstr>Flown!RP_Roll_In_Actual_Block_In_Local_List</vt:lpstr>
      <vt:lpstr>Sample!RP_Roll_In_Actual_Block_In_Local_List</vt:lpstr>
      <vt:lpstr>RP_Roll_In_Actual_Block_In_Local_List</vt:lpstr>
      <vt:lpstr>Flown!RP_Roll_In_Actual_Block_Out_Local</vt:lpstr>
      <vt:lpstr>Sample!RP_Roll_In_Actual_Block_Out_Local</vt:lpstr>
      <vt:lpstr>RP_Roll_In_Actual_Block_Out_Local</vt:lpstr>
      <vt:lpstr>Flown!RP_Roll_In_Actual_Block_Out_Local_List</vt:lpstr>
      <vt:lpstr>Sample!RP_Roll_In_Actual_Block_Out_Local_List</vt:lpstr>
      <vt:lpstr>RP_Roll_In_Actual_Block_Out_Local_List</vt:lpstr>
      <vt:lpstr>Flown!RP_Roll_In_Actual_Duty</vt:lpstr>
      <vt:lpstr>Sample!RP_Roll_In_Actual_Duty</vt:lpstr>
      <vt:lpstr>RP_Roll_In_Actual_Duty</vt:lpstr>
      <vt:lpstr>Flown!RP_Roll_In_Actual_Duty_Off_Local</vt:lpstr>
      <vt:lpstr>Sample!RP_Roll_In_Actual_Duty_Off_Local</vt:lpstr>
      <vt:lpstr>RP_Roll_In_Actual_Duty_Off_Local</vt:lpstr>
      <vt:lpstr>Flown!RP_Roll_In_Actual_Duty_Off_Local_List</vt:lpstr>
      <vt:lpstr>Sample!RP_Roll_In_Actual_Duty_Off_Local_List</vt:lpstr>
      <vt:lpstr>RP_Roll_In_Actual_Duty_Off_Local_List</vt:lpstr>
      <vt:lpstr>Flown!RP_Roll_In_Actual_Duty_On_Local</vt:lpstr>
      <vt:lpstr>Sample!RP_Roll_In_Actual_Duty_On_Local</vt:lpstr>
      <vt:lpstr>RP_Roll_In_Actual_Duty_On_Local</vt:lpstr>
      <vt:lpstr>Flown!RP_Roll_In_Actual_Duty_On_Local_List</vt:lpstr>
      <vt:lpstr>Sample!RP_Roll_In_Actual_Duty_On_Local_List</vt:lpstr>
      <vt:lpstr>RP_Roll_In_Actual_Duty_On_Local_List</vt:lpstr>
      <vt:lpstr>Flown!RP_Roll_In_CrewBaseUTC</vt:lpstr>
      <vt:lpstr>Sample!RP_Roll_In_CrewBaseUTC</vt:lpstr>
      <vt:lpstr>RP_Roll_In_CrewBaseUTC</vt:lpstr>
      <vt:lpstr>Flown!RP_Roll_In_From</vt:lpstr>
      <vt:lpstr>Sample!RP_Roll_In_From</vt:lpstr>
      <vt:lpstr>RP_Roll_In_From</vt:lpstr>
      <vt:lpstr>Flown!RP_Roll_In_From_UTC</vt:lpstr>
      <vt:lpstr>Sample!RP_Roll_In_From_UTC</vt:lpstr>
      <vt:lpstr>RP_Roll_In_From_UTC</vt:lpstr>
      <vt:lpstr>Flown!RP_Roll_In_Plan_Duty</vt:lpstr>
      <vt:lpstr>Sample!RP_Roll_In_Plan_Duty</vt:lpstr>
      <vt:lpstr>RP_Roll_In_Plan_Duty</vt:lpstr>
      <vt:lpstr>Flown!RP_Roll_In_Sector</vt:lpstr>
      <vt:lpstr>Sample!RP_Roll_In_Sector</vt:lpstr>
      <vt:lpstr>RP_Roll_In_Sector</vt:lpstr>
      <vt:lpstr>Flown!RP_Roll_In_Sked_Block</vt:lpstr>
      <vt:lpstr>Sample!RP_Roll_In_Sked_Block</vt:lpstr>
      <vt:lpstr>RP_Roll_In_Sked_Block</vt:lpstr>
      <vt:lpstr>Flown!RP_Roll_In_Sked_Block_In_Local</vt:lpstr>
      <vt:lpstr>Sample!RP_Roll_In_Sked_Block_In_Local</vt:lpstr>
      <vt:lpstr>RP_Roll_In_Sked_Block_In_Local</vt:lpstr>
      <vt:lpstr>Flown!RP_Roll_In_Sked_Block_In_Local_List</vt:lpstr>
      <vt:lpstr>Sample!RP_Roll_In_Sked_Block_In_Local_List</vt:lpstr>
      <vt:lpstr>RP_Roll_In_Sked_Block_In_Local_List</vt:lpstr>
      <vt:lpstr>Flown!RP_Roll_In_Sked_Block_Out_Local</vt:lpstr>
      <vt:lpstr>Sample!RP_Roll_In_Sked_Block_Out_Local</vt:lpstr>
      <vt:lpstr>RP_Roll_In_Sked_Block_Out_Local</vt:lpstr>
      <vt:lpstr>Flown!RP_Roll_In_Sked_Duty_Off_Local</vt:lpstr>
      <vt:lpstr>Sample!RP_Roll_In_Sked_Duty_Off_Local</vt:lpstr>
      <vt:lpstr>RP_Roll_In_Sked_Duty_Off_Local</vt:lpstr>
      <vt:lpstr>Flown!RP_Roll_In_Sked_Duty_Off_Local_List</vt:lpstr>
      <vt:lpstr>Sample!RP_Roll_In_Sked_Duty_Off_Local_List</vt:lpstr>
      <vt:lpstr>RP_Roll_In_Sked_Duty_Off_Local_List</vt:lpstr>
      <vt:lpstr>Flown!RP_Roll_In_Sked_Duty_On_Local</vt:lpstr>
      <vt:lpstr>Sample!RP_Roll_In_Sked_Duty_On_Local</vt:lpstr>
      <vt:lpstr>RP_Roll_In_Sked_Duty_On_Local</vt:lpstr>
      <vt:lpstr>Flown!RP_Roll_In_Sked_Duty_On_Local_List</vt:lpstr>
      <vt:lpstr>Sample!RP_Roll_In_Sked_Duty_On_Local_List</vt:lpstr>
      <vt:lpstr>RP_Roll_In_Sked_Duty_On_Local_List</vt:lpstr>
      <vt:lpstr>Flown!RP_Roll_In_To</vt:lpstr>
      <vt:lpstr>Sample!RP_Roll_In_To</vt:lpstr>
      <vt:lpstr>RP_Roll_In_To</vt:lpstr>
      <vt:lpstr>Flown!RP_Roll_In_To_UTC</vt:lpstr>
      <vt:lpstr>Sample!RP_Roll_In_To_UTC</vt:lpstr>
      <vt:lpstr>RP_Roll_In_To_UTC</vt:lpstr>
      <vt:lpstr>Flown!RP_Roll_Out_Act_Block</vt:lpstr>
      <vt:lpstr>Sample!RP_Roll_Out_Act_Block</vt:lpstr>
      <vt:lpstr>RP_Roll_Out_Act_Block</vt:lpstr>
      <vt:lpstr>Flown!RP_Roll_Out_Actual_Block_In_Local</vt:lpstr>
      <vt:lpstr>Sample!RP_Roll_Out_Actual_Block_In_Local</vt:lpstr>
      <vt:lpstr>RP_Roll_Out_Actual_Block_In_Local</vt:lpstr>
      <vt:lpstr>Flown!RP_Roll_Out_Actual_Block_In_Local_List</vt:lpstr>
      <vt:lpstr>Sample!RP_Roll_Out_Actual_Block_In_Local_List</vt:lpstr>
      <vt:lpstr>RP_Roll_Out_Actual_Block_In_Local_List</vt:lpstr>
      <vt:lpstr>Flown!RP_Roll_Out_Actual_Block_Out_Local</vt:lpstr>
      <vt:lpstr>Sample!RP_Roll_Out_Actual_Block_Out_Local</vt:lpstr>
      <vt:lpstr>RP_Roll_Out_Actual_Block_Out_Local</vt:lpstr>
      <vt:lpstr>Flown!RP_Roll_Out_Actual_Block_Out_Local_List</vt:lpstr>
      <vt:lpstr>Sample!RP_Roll_Out_Actual_Block_Out_Local_List</vt:lpstr>
      <vt:lpstr>RP_Roll_Out_Actual_Block_Out_Local_List</vt:lpstr>
      <vt:lpstr>Flown!RP_Roll_Out_Actual_Duty</vt:lpstr>
      <vt:lpstr>Sample!RP_Roll_Out_Actual_Duty</vt:lpstr>
      <vt:lpstr>RP_Roll_Out_Actual_Duty</vt:lpstr>
      <vt:lpstr>Flown!RP_Roll_Out_Actual_Duty_Off_Local</vt:lpstr>
      <vt:lpstr>Sample!RP_Roll_Out_Actual_Duty_Off_Local</vt:lpstr>
      <vt:lpstr>RP_Roll_Out_Actual_Duty_Off_Local</vt:lpstr>
      <vt:lpstr>Flown!RP_Roll_Out_Actual_Duty_Off_Local_List</vt:lpstr>
      <vt:lpstr>Sample!RP_Roll_Out_Actual_Duty_Off_Local_List</vt:lpstr>
      <vt:lpstr>RP_Roll_Out_Actual_Duty_Off_Local_List</vt:lpstr>
      <vt:lpstr>Flown!RP_Roll_Out_Actual_Duty_On_Local</vt:lpstr>
      <vt:lpstr>Sample!RP_Roll_Out_Actual_Duty_On_Local</vt:lpstr>
      <vt:lpstr>RP_Roll_Out_Actual_Duty_On_Local</vt:lpstr>
      <vt:lpstr>Flown!RP_Roll_Out_Actual_Duty_On_Local_List</vt:lpstr>
      <vt:lpstr>Sample!RP_Roll_Out_Actual_Duty_On_Local_List</vt:lpstr>
      <vt:lpstr>RP_Roll_Out_Actual_Duty_On_Local_List</vt:lpstr>
      <vt:lpstr>Flown!RP_Roll_Out_CrewBaseUTC</vt:lpstr>
      <vt:lpstr>Sample!RP_Roll_Out_CrewBaseUTC</vt:lpstr>
      <vt:lpstr>RP_Roll_Out_CrewBaseUTC</vt:lpstr>
      <vt:lpstr>Flown!RP_Roll_Out_From</vt:lpstr>
      <vt:lpstr>Sample!RP_Roll_Out_From</vt:lpstr>
      <vt:lpstr>RP_Roll_Out_From</vt:lpstr>
      <vt:lpstr>Flown!RP_Roll_Out_From_UTC</vt:lpstr>
      <vt:lpstr>Sample!RP_Roll_Out_From_UTC</vt:lpstr>
      <vt:lpstr>RP_Roll_Out_From_UTC</vt:lpstr>
      <vt:lpstr>Flown!RP_Roll_Out_Plan_Duty</vt:lpstr>
      <vt:lpstr>Sample!RP_Roll_Out_Plan_Duty</vt:lpstr>
      <vt:lpstr>RP_Roll_Out_Plan_Duty</vt:lpstr>
      <vt:lpstr>Flown!RP_Roll_Out_Sector</vt:lpstr>
      <vt:lpstr>Sample!RP_Roll_Out_Sector</vt:lpstr>
      <vt:lpstr>RP_Roll_Out_Sector</vt:lpstr>
      <vt:lpstr>Flown!RP_Roll_Out_Sked_Block</vt:lpstr>
      <vt:lpstr>Sample!RP_Roll_Out_Sked_Block</vt:lpstr>
      <vt:lpstr>RP_Roll_Out_Sked_Block</vt:lpstr>
      <vt:lpstr>Flown!RP_Roll_Out_Sked_Block_In_Local</vt:lpstr>
      <vt:lpstr>Sample!RP_Roll_Out_Sked_Block_In_Local</vt:lpstr>
      <vt:lpstr>RP_Roll_Out_Sked_Block_In_Local</vt:lpstr>
      <vt:lpstr>Flown!RP_Roll_Out_Sked_Block_In_Local_List</vt:lpstr>
      <vt:lpstr>Sample!RP_Roll_Out_Sked_Block_In_Local_List</vt:lpstr>
      <vt:lpstr>RP_Roll_Out_Sked_Block_In_Local_List</vt:lpstr>
      <vt:lpstr>Flown!RP_Roll_Out_Sked_Block_Out_Local</vt:lpstr>
      <vt:lpstr>Sample!RP_Roll_Out_Sked_Block_Out_Local</vt:lpstr>
      <vt:lpstr>RP_Roll_Out_Sked_Block_Out_Local</vt:lpstr>
      <vt:lpstr>Flown!RP_Roll_Out_Sked_Duty_Off_Local</vt:lpstr>
      <vt:lpstr>Sample!RP_Roll_Out_Sked_Duty_Off_Local</vt:lpstr>
      <vt:lpstr>RP_Roll_Out_Sked_Duty_Off_Local</vt:lpstr>
      <vt:lpstr>Flown!RP_Roll_Out_Sked_Duty_Off_Local_List</vt:lpstr>
      <vt:lpstr>Sample!RP_Roll_Out_Sked_Duty_Off_Local_List</vt:lpstr>
      <vt:lpstr>RP_Roll_Out_Sked_Duty_Off_Local_List</vt:lpstr>
      <vt:lpstr>Flown!RP_Roll_Out_Sked_Duty_On_Local</vt:lpstr>
      <vt:lpstr>Sample!RP_Roll_Out_Sked_Duty_On_Local</vt:lpstr>
      <vt:lpstr>RP_Roll_Out_Sked_Duty_On_Local</vt:lpstr>
      <vt:lpstr>Flown!RP_Roll_Out_Sked_Duty_On_Local_List</vt:lpstr>
      <vt:lpstr>Sample!RP_Roll_Out_Sked_Duty_On_Local_List</vt:lpstr>
      <vt:lpstr>RP_Roll_Out_Sked_Duty_On_Local_List</vt:lpstr>
      <vt:lpstr>Flown!RP_Roll_Out_To</vt:lpstr>
      <vt:lpstr>Sample!RP_Roll_Out_To</vt:lpstr>
      <vt:lpstr>RP_Roll_Out_To</vt:lpstr>
      <vt:lpstr>Flown!RP_Roll_Out_To_UTC</vt:lpstr>
      <vt:lpstr>Sample!RP_Roll_Out_To_UTC</vt:lpstr>
      <vt:lpstr>RP_Roll_Out_To_UTC</vt:lpstr>
      <vt:lpstr>Flown!RP_RosteredPreRemovals</vt:lpstr>
      <vt:lpstr>Sample!RP_RosteredPreRemovals</vt:lpstr>
      <vt:lpstr>RP_RosteredPreRemovals</vt:lpstr>
      <vt:lpstr>Flown!RP_RosteredWithRemovals</vt:lpstr>
      <vt:lpstr>Sample!RP_RosteredWithRemovals</vt:lpstr>
      <vt:lpstr>RP_RosteredWithRemovals</vt:lpstr>
      <vt:lpstr>Flown!RP_RouteBlockTime_PostTVL</vt:lpstr>
      <vt:lpstr>Sample!RP_RouteBlockTime_PostTVL</vt:lpstr>
      <vt:lpstr>RP_RouteBlockTime_PostTVL</vt:lpstr>
      <vt:lpstr>Flown!RP_RouteBlockTime_PreTVL</vt:lpstr>
      <vt:lpstr>Sample!RP_RouteBlockTime_PreTVL</vt:lpstr>
      <vt:lpstr>RP_RouteBlockTime_PreTVL</vt:lpstr>
      <vt:lpstr>Flown!RP_RouteBlockTime_S1</vt:lpstr>
      <vt:lpstr>Planned!RP_RouteBlockTime_S1</vt:lpstr>
      <vt:lpstr>Sample!RP_RouteBlockTime_S1</vt:lpstr>
      <vt:lpstr>Flown!RP_RouteBlockTime_S2</vt:lpstr>
      <vt:lpstr>Planned!RP_RouteBlockTime_S2</vt:lpstr>
      <vt:lpstr>Sample!RP_RouteBlockTime_S2</vt:lpstr>
      <vt:lpstr>Flown!RP_RouteBlockTime_S3</vt:lpstr>
      <vt:lpstr>Planned!RP_RouteBlockTime_S3</vt:lpstr>
      <vt:lpstr>Sample!RP_RouteBlockTime_S3</vt:lpstr>
      <vt:lpstr>Flown!RP_RouteBlockTime_S4</vt:lpstr>
      <vt:lpstr>Planned!RP_RouteBlockTime_S4</vt:lpstr>
      <vt:lpstr>Sample!RP_RouteBlockTime_S4</vt:lpstr>
      <vt:lpstr>Flown!RP_RouteBlockTime_S5</vt:lpstr>
      <vt:lpstr>Planned!RP_RouteBlockTime_S5</vt:lpstr>
      <vt:lpstr>Sample!RP_RouteBlockTime_S5</vt:lpstr>
      <vt:lpstr>Flown!RP_RouteBlockTime_S6</vt:lpstr>
      <vt:lpstr>Planned!RP_RouteBlockTime_S6</vt:lpstr>
      <vt:lpstr>Sample!RP_RouteBlockTime_S6</vt:lpstr>
      <vt:lpstr>Flown!RP_Routes_S1</vt:lpstr>
      <vt:lpstr>Planned!RP_Routes_S1</vt:lpstr>
      <vt:lpstr>Sample!RP_Routes_S1</vt:lpstr>
      <vt:lpstr>Flown!RP_Routes_S2</vt:lpstr>
      <vt:lpstr>Planned!RP_Routes_S2</vt:lpstr>
      <vt:lpstr>Sample!RP_Routes_S2</vt:lpstr>
      <vt:lpstr>Flown!RP_Routes_S3</vt:lpstr>
      <vt:lpstr>Planned!RP_Routes_S3</vt:lpstr>
      <vt:lpstr>Sample!RP_Routes_S3</vt:lpstr>
      <vt:lpstr>Flown!RP_Routes_S4</vt:lpstr>
      <vt:lpstr>Planned!RP_Routes_S4</vt:lpstr>
      <vt:lpstr>Sample!RP_Routes_S4</vt:lpstr>
      <vt:lpstr>Flown!RP_Routes_S5</vt:lpstr>
      <vt:lpstr>Planned!RP_Routes_S5</vt:lpstr>
      <vt:lpstr>Sample!RP_Routes_S5</vt:lpstr>
      <vt:lpstr>Flown!RP_Routes_S6</vt:lpstr>
      <vt:lpstr>Planned!RP_Routes_S6</vt:lpstr>
      <vt:lpstr>Sample!RP_Routes_S6</vt:lpstr>
      <vt:lpstr>Flown!RP_StartDate</vt:lpstr>
      <vt:lpstr>Planned!RP_StartDate</vt:lpstr>
      <vt:lpstr>Sample!RP_StartDate</vt:lpstr>
      <vt:lpstr>Flown!RP_Table</vt:lpstr>
      <vt:lpstr>Sample!RP_Table</vt:lpstr>
      <vt:lpstr>RP_Table</vt:lpstr>
      <vt:lpstr>Flown!RP_TripDutyRIG</vt:lpstr>
      <vt:lpstr>Sample!RP_TripDutyRIG</vt:lpstr>
      <vt:lpstr>RP_TripDutyRIG</vt:lpstr>
      <vt:lpstr>Flown!RP_TripRigNums</vt:lpstr>
      <vt:lpstr>Sample!RP_TripRigNums</vt:lpstr>
      <vt:lpstr>RP_TripRigNums</vt:lpstr>
      <vt:lpstr>Flown!RP_Trips</vt:lpstr>
      <vt:lpstr>Sample!RP_Trips</vt:lpstr>
      <vt:lpstr>RP_Trips</vt:lpstr>
      <vt:lpstr>Flown!RP_Trips_Sectors</vt:lpstr>
      <vt:lpstr>Sample!RP_Trips_Sectors</vt:lpstr>
      <vt:lpstr>RP_Trips_Sectors</vt:lpstr>
      <vt:lpstr>Flown!RP_Trips_TopLeft</vt:lpstr>
      <vt:lpstr>Sample!RP_Trips_TopLeft</vt:lpstr>
      <vt:lpstr>RP_Trips_TopLeft</vt:lpstr>
      <vt:lpstr>Flown!RP_TTL_Credit</vt:lpstr>
      <vt:lpstr>Planned!RP_TTL_Credit</vt:lpstr>
      <vt:lpstr>Sample!RP_TTL_Credit</vt:lpstr>
      <vt:lpstr>Flown!RP_Ttl_FLY_Credit</vt:lpstr>
      <vt:lpstr>Planned!RP_Ttl_FLY_Credit</vt:lpstr>
      <vt:lpstr>Sample!RP_Ttl_FLY_Credit</vt:lpstr>
      <vt:lpstr>Flown!RP_TTL_Hard_Credit</vt:lpstr>
      <vt:lpstr>Planned!RP_TTL_Hard_Credit</vt:lpstr>
      <vt:lpstr>Sample!RP_TTL_Hard_Credit</vt:lpstr>
      <vt:lpstr>Flown!RP_TTL_Other_Credit</vt:lpstr>
      <vt:lpstr>Planned!RP_TTL_Other_Credit</vt:lpstr>
      <vt:lpstr>Sample!RP_TTL_Other_Credit</vt:lpstr>
      <vt:lpstr>Flown!RP_Ttl_TripRIG</vt:lpstr>
      <vt:lpstr>Sample!RP_Ttl_TripRIG</vt:lpstr>
      <vt:lpstr>RP_Ttl_TripRIG</vt:lpstr>
      <vt:lpstr>Flown!RP_TTL_TVL_Credit</vt:lpstr>
      <vt:lpstr>Planned!RP_TTL_TVL_Credit</vt:lpstr>
      <vt:lpstr>Sample!RP_TTL_TVL_Credit</vt:lpstr>
      <vt:lpstr>Flown!RP_TtlDailyCR</vt:lpstr>
      <vt:lpstr>Sample!RP_TtlDailyCR</vt:lpstr>
      <vt:lpstr>RP_TtlDailyCR</vt:lpstr>
      <vt:lpstr>RPList</vt:lpstr>
      <vt:lpstr>RPList_Left</vt:lpstr>
      <vt:lpstr>RPList_Top</vt:lpstr>
      <vt:lpstr>Flown!RPName</vt:lpstr>
      <vt:lpstr>Planned!RPName</vt:lpstr>
      <vt:lpstr>Sample!RPName</vt:lpstr>
      <vt:lpstr>Flown!RPSUM_CreditAboveMCG</vt:lpstr>
      <vt:lpstr>Sample!RPSUM_CreditAboveMCG</vt:lpstr>
      <vt:lpstr>RPSUM_CreditAboveMCG</vt:lpstr>
      <vt:lpstr>Flown!RPSum_RPCredit</vt:lpstr>
      <vt:lpstr>Planned!RPSum_RPCredit</vt:lpstr>
      <vt:lpstr>Sample!RPSum_RPCredit</vt:lpstr>
      <vt:lpstr>SBY_Credit</vt:lpstr>
      <vt:lpstr>SbyCalloutMinCR</vt:lpstr>
      <vt:lpstr>SbyMinCredit</vt:lpstr>
      <vt:lpstr>SectorsBlocks</vt:lpstr>
      <vt:lpstr>SectorsBlocks_Top</vt:lpstr>
      <vt:lpstr>SpcYes</vt:lpstr>
      <vt:lpstr>SpcYesNo</vt:lpstr>
      <vt:lpstr>strNA</vt:lpstr>
      <vt:lpstr>Flown!TAFB_Dates</vt:lpstr>
      <vt:lpstr>Sample!TAFB_Dates</vt:lpstr>
      <vt:lpstr>TAFB_Dates</vt:lpstr>
      <vt:lpstr>Flown!ToClear</vt:lpstr>
      <vt:lpstr>Sample!ToClear</vt:lpstr>
      <vt:lpstr>ToClear</vt:lpstr>
      <vt:lpstr>Trip_Rig</vt:lpstr>
      <vt:lpstr>Flown!TripRigList</vt:lpstr>
      <vt:lpstr>Sample!TripRigList</vt:lpstr>
      <vt:lpstr>TripRigList</vt:lpstr>
      <vt:lpstr>Flown!TripRigListHeader</vt:lpstr>
      <vt:lpstr>Sample!TripRigListHeader</vt:lpstr>
      <vt:lpstr>TripRigListHeader</vt:lpstr>
      <vt:lpstr>Flown!TripRIGListNums</vt:lpstr>
      <vt:lpstr>Sample!TripRIGListNums</vt:lpstr>
      <vt:lpstr>TripRIGListNums</vt:lpstr>
      <vt:lpstr>Flown!TVL_Routes</vt:lpstr>
      <vt:lpstr>Sample!TVL_Routes</vt:lpstr>
      <vt:lpstr>TVL_Routes</vt:lpstr>
      <vt:lpstr>TVLFactor</vt:lpstr>
      <vt:lpstr>Flown!TVLRouteBlockTimes</vt:lpstr>
      <vt:lpstr>Sample!TVLRouteBlockTimes</vt:lpstr>
      <vt:lpstr>TVLRouteBlockTimes</vt:lpstr>
      <vt:lpstr>UTC</vt:lpstr>
      <vt:lpstr>UTC_1</vt:lpstr>
      <vt:lpstr>UTC_1_Num</vt:lpstr>
      <vt:lpstr>UTC_5</vt:lpstr>
      <vt:lpstr>UTC_5_Num</vt:lpstr>
      <vt:lpstr>veeLrnCredit</vt:lpstr>
      <vt:lpstr>VersionDate</vt:lpstr>
      <vt:lpstr>VersionNum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 Pascoe</dc:creator>
  <cp:lastModifiedBy>Ken Pascoe</cp:lastModifiedBy>
  <cp:lastPrinted>2023-02-07T04:49:36Z</cp:lastPrinted>
  <dcterms:created xsi:type="dcterms:W3CDTF">2022-11-22T02:32:19Z</dcterms:created>
  <dcterms:modified xsi:type="dcterms:W3CDTF">2024-09-21T04:07:07Z</dcterms:modified>
</cp:coreProperties>
</file>